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 codeName="ThisWorkbook"/>
  <mc:AlternateContent xmlns:mc="http://schemas.openxmlformats.org/markup-compatibility/2006">
    <mc:Choice Requires="x15">
      <x15ac:absPath xmlns:x15ac="http://schemas.microsoft.com/office/spreadsheetml/2010/11/ac" url="S:\HSF\PJSM23\Timeseries\Excel\Final_Table\"/>
    </mc:Choice>
  </mc:AlternateContent>
  <xr:revisionPtr revIDLastSave="0" documentId="13_ncr:1_{98FD3362-3B73-47EE-B082-224ECFD771C8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Contents" sheetId="28" r:id="rId1"/>
    <sheet name="Table 4.1" sheetId="29" r:id="rId2"/>
    <sheet name="Index" sheetId="27" r:id="rId3"/>
    <sheet name="Data1" sheetId="1" r:id="rId4"/>
    <sheet name="Data2" sheetId="2" r:id="rId5"/>
    <sheet name="Data3" sheetId="3" r:id="rId6"/>
    <sheet name="Data4" sheetId="4" r:id="rId7"/>
    <sheet name="Data5" sheetId="5" r:id="rId8"/>
    <sheet name="Data6" sheetId="6" r:id="rId9"/>
    <sheet name="Data7" sheetId="7" r:id="rId10"/>
    <sheet name="Data8" sheetId="8" r:id="rId11"/>
    <sheet name="Data9" sheetId="9" r:id="rId12"/>
    <sheet name="Data10" sheetId="10" r:id="rId13"/>
    <sheet name="Data11" sheetId="11" r:id="rId14"/>
    <sheet name="Data12" sheetId="12" r:id="rId15"/>
    <sheet name="Data13" sheetId="13" r:id="rId16"/>
    <sheet name="Data14" sheetId="14" r:id="rId17"/>
    <sheet name="Data15" sheetId="15" r:id="rId18"/>
    <sheet name="Data16" sheetId="16" r:id="rId19"/>
    <sheet name="Data17" sheetId="17" r:id="rId20"/>
    <sheet name="Data18" sheetId="18" r:id="rId21"/>
    <sheet name="Data19" sheetId="19" r:id="rId22"/>
    <sheet name="Data20" sheetId="20" r:id="rId23"/>
    <sheet name="Data21" sheetId="21" r:id="rId24"/>
    <sheet name="Data22" sheetId="22" r:id="rId25"/>
    <sheet name="Data23" sheetId="23" r:id="rId26"/>
    <sheet name="Data24" sheetId="24" r:id="rId27"/>
    <sheet name="Data25" sheetId="25" r:id="rId28"/>
  </sheets>
  <definedNames>
    <definedName name="A127945198T">Data1!$P$1:$P$10,Data1!$P$11:$P$19</definedName>
    <definedName name="A127945198T_Data">Data1!$P$11:$P$19</definedName>
    <definedName name="A127945198T_Latest">Data1!$P$19</definedName>
    <definedName name="A127945202W">Data1!$AC$1:$AC$10,Data1!$AC$11:$AC$19</definedName>
    <definedName name="A127945202W_Data">Data1!$AC$11:$AC$19</definedName>
    <definedName name="A127945202W_Latest">Data1!$AC$19</definedName>
    <definedName name="A127945206F">Data1!$AE$1:$AE$10,Data1!$AE$11:$AE$19</definedName>
    <definedName name="A127945206F_Data">Data1!$AE$11:$AE$19</definedName>
    <definedName name="A127945206F_Latest">Data1!$AE$19</definedName>
    <definedName name="A127945210W">Data1!$E$1:$E$10,Data1!$E$11:$E$19</definedName>
    <definedName name="A127945210W_Data">Data1!$E$11:$E$19</definedName>
    <definedName name="A127945210W_Latest">Data1!$E$19</definedName>
    <definedName name="A127945214F">Data1!$AJ$1:$AJ$10,Data1!$AJ$11:$AJ$19</definedName>
    <definedName name="A127945214F_Data">Data1!$AJ$11:$AJ$19</definedName>
    <definedName name="A127945214F_Latest">Data1!$AJ$19</definedName>
    <definedName name="A127945542T">Data1!$AM$1:$AM$10,Data1!$AM$11:$AM$19</definedName>
    <definedName name="A127945542T_Data">Data1!$AM$11:$AM$19</definedName>
    <definedName name="A127945542T_Latest">Data1!$AM$19</definedName>
    <definedName name="A127945546A">Data1!$BH$1:$BH$10,Data1!$BH$11:$BH$19</definedName>
    <definedName name="A127945546A_Data">Data1!$BH$11:$BH$19</definedName>
    <definedName name="A127945546A_Latest">Data1!$BH$19</definedName>
    <definedName name="A127945550T">Data1!$BK$1:$BK$10,Data1!$BK$11:$BK$19</definedName>
    <definedName name="A127945550T_Data">Data1!$BK$11:$BK$19</definedName>
    <definedName name="A127945550T_Latest">Data1!$BK$19</definedName>
    <definedName name="A127945554A">Data1!$BN$1:$BN$10,Data1!$BN$11:$BN$19</definedName>
    <definedName name="A127945554A_Data">Data1!$BN$11:$BN$19</definedName>
    <definedName name="A127945554A_Latest">Data1!$BN$19</definedName>
    <definedName name="A127945558K">Data2!$CY$1:$CY$10,Data2!$CY$11:$CY$19</definedName>
    <definedName name="A127945558K_Data">Data2!$CY$11:$CY$19</definedName>
    <definedName name="A127945558K_Latest">Data2!$CY$19</definedName>
    <definedName name="A127945562A">Data2!$DF$1:$DF$10,Data2!$DF$11:$DF$19</definedName>
    <definedName name="A127945562A_Data">Data2!$DF$11:$DF$19</definedName>
    <definedName name="A127945562A_Latest">Data2!$DF$19</definedName>
    <definedName name="A127945566K">Data2!$DS$1:$DS$10,Data2!$DS$11:$DS$19</definedName>
    <definedName name="A127945566K_Data">Data2!$DS$11:$DS$19</definedName>
    <definedName name="A127945566K_Latest">Data2!$DS$19</definedName>
    <definedName name="A127945570A">Data2!$EH$1:$EH$10,Data2!$EH$11:$EH$19</definedName>
    <definedName name="A127945570A_Data">Data2!$EH$11:$EH$19</definedName>
    <definedName name="A127945570A_Latest">Data2!$EH$19</definedName>
    <definedName name="A127945574K">Data2!$EM$1:$EM$10,Data2!$EM$11:$EM$19</definedName>
    <definedName name="A127945574K_Data">Data2!$EM$11:$EM$19</definedName>
    <definedName name="A127945574K_Latest">Data2!$EM$19</definedName>
    <definedName name="A127945578V">Data2!$EN$1:$EN$10,Data2!$EN$11:$EN$19</definedName>
    <definedName name="A127945578V_Data">Data2!$EN$11:$EN$19</definedName>
    <definedName name="A127945578V_Latest">Data2!$EN$19</definedName>
    <definedName name="A127945582K">Data2!$FB$1:$FB$10,Data2!$FB$11:$FB$19</definedName>
    <definedName name="A127945582K_Data">Data2!$FB$11:$FB$19</definedName>
    <definedName name="A127945582K_Latest">Data2!$FB$19</definedName>
    <definedName name="A127945586V">Data2!$FF$1:$FF$10,Data2!$FF$11:$FF$19</definedName>
    <definedName name="A127945586V_Data">Data2!$FF$11:$FF$19</definedName>
    <definedName name="A127945586V_Latest">Data2!$FF$19</definedName>
    <definedName name="A127945590K">Data2!$GB$1:$GB$10,Data2!$GB$11:$GB$19</definedName>
    <definedName name="A127945590K_Data">Data2!$GB$11:$GB$19</definedName>
    <definedName name="A127945590K_Latest">Data2!$GB$19</definedName>
    <definedName name="A127945594V">Data2!$GC$1:$GC$10,Data2!$GC$11:$GC$19</definedName>
    <definedName name="A127945594V_Data">Data2!$GC$11:$GC$19</definedName>
    <definedName name="A127945594V_Latest">Data2!$GC$19</definedName>
    <definedName name="A127945598C">Data2!$GG$1:$GG$10,Data2!$GG$11:$GG$19</definedName>
    <definedName name="A127945598C_Data">Data2!$GG$11:$GG$19</definedName>
    <definedName name="A127945598C_Latest">Data2!$GG$19</definedName>
    <definedName name="A127945602J">Data2!$GK$1:$GK$10,Data2!$GK$11:$GK$19</definedName>
    <definedName name="A127945602J_Data">Data2!$GK$11:$GK$19</definedName>
    <definedName name="A127945602J_Latest">Data2!$GK$19</definedName>
    <definedName name="A127945606T">Data2!$GX$1:$GX$10,Data2!$GX$11:$GX$19</definedName>
    <definedName name="A127945606T_Data">Data2!$GX$11:$GX$19</definedName>
    <definedName name="A127945606T_Latest">Data2!$GX$19</definedName>
    <definedName name="A127945610J">Data2!$GZ$1:$GZ$10,Data2!$GZ$11:$GZ$19</definedName>
    <definedName name="A127945610J_Data">Data2!$GZ$11:$GZ$19</definedName>
    <definedName name="A127945610J_Latest">Data2!$GZ$19</definedName>
    <definedName name="A127945614T">Data2!$HA$1:$HA$10,Data2!$HA$11:$HA$19</definedName>
    <definedName name="A127945614T_Data">Data2!$HA$11:$HA$19</definedName>
    <definedName name="A127945614T_Latest">Data2!$HA$19</definedName>
    <definedName name="A127945618A">Data2!$HE$1:$HE$10,Data2!$HE$11:$HE$19</definedName>
    <definedName name="A127945618A_Data">Data2!$HE$11:$HE$19</definedName>
    <definedName name="A127945618A_Latest">Data2!$HE$19</definedName>
    <definedName name="A127945622T">Data2!$HH$1:$HH$10,Data2!$HH$11:$HH$19</definedName>
    <definedName name="A127945622T_Data">Data2!$HH$11:$HH$19</definedName>
    <definedName name="A127945622T_Latest">Data2!$HH$19</definedName>
    <definedName name="A127945626A">Data2!$HK$1:$HK$10,Data2!$HK$11:$HK$19</definedName>
    <definedName name="A127945626A_Data">Data2!$HK$11:$HK$19</definedName>
    <definedName name="A127945626A_Latest">Data2!$HK$19</definedName>
    <definedName name="A127945630T">Data2!$HL$1:$HL$10,Data2!$HL$11:$HL$19</definedName>
    <definedName name="A127945630T_Data">Data2!$HL$11:$HL$19</definedName>
    <definedName name="A127945630T_Latest">Data2!$HL$19</definedName>
    <definedName name="A127945634A">Data2!$II$1:$II$10,Data2!$II$11:$II$19</definedName>
    <definedName name="A127945634A_Data">Data2!$II$11:$II$19</definedName>
    <definedName name="A127945634A_Latest">Data2!$II$19</definedName>
    <definedName name="A127945638K">Data2!$IJ$1:$IJ$10,Data2!$IJ$11:$IJ$19</definedName>
    <definedName name="A127945638K_Data">Data2!$IJ$11:$IJ$19</definedName>
    <definedName name="A127945638K_Latest">Data2!$IJ$19</definedName>
    <definedName name="A127945642A">Data2!$IA$1:$IA$10,Data2!$IA$11:$IA$19</definedName>
    <definedName name="A127945642A_Data">Data2!$IA$11:$IA$19</definedName>
    <definedName name="A127945642A_Latest">Data2!$IA$19</definedName>
    <definedName name="A127945646K">Data3!$AC$1:$AC$10,Data3!$AC$11:$AC$19</definedName>
    <definedName name="A127945646K_Data">Data3!$AC$11:$AC$19</definedName>
    <definedName name="A127945646K_Latest">Data3!$AC$19</definedName>
    <definedName name="A127945650A">Data3!$AE$1:$AE$10,Data3!$AE$11:$AE$19</definedName>
    <definedName name="A127945650A_Data">Data3!$AE$11:$AE$19</definedName>
    <definedName name="A127945650A_Latest">Data3!$AE$19</definedName>
    <definedName name="A127945654K">Data3!$AF$1:$AF$10,Data3!$AF$11:$AF$19</definedName>
    <definedName name="A127945654K_Data">Data3!$AF$11:$AF$19</definedName>
    <definedName name="A127945654K_Latest">Data3!$AF$19</definedName>
    <definedName name="A127945658V">Data3!$AK$1:$AK$10,Data3!$AK$11:$AK$19</definedName>
    <definedName name="A127945658V_Data">Data3!$AK$11:$AK$19</definedName>
    <definedName name="A127945658V_Latest">Data3!$AK$19</definedName>
    <definedName name="A127945662K">Data3!$AO$1:$AO$10,Data3!$AO$11:$AO$19</definedName>
    <definedName name="A127945662K_Data">Data3!$AO$11:$AO$19</definedName>
    <definedName name="A127945662K_Latest">Data3!$AO$19</definedName>
    <definedName name="A127945666V">Data3!$T$1:$T$10,Data3!$T$11:$T$19</definedName>
    <definedName name="A127945666V_Data">Data3!$T$11:$T$19</definedName>
    <definedName name="A127945666V_Latest">Data3!$T$19</definedName>
    <definedName name="A127945670K">Data3!$V$1:$V$10,Data3!$V$11:$V$19</definedName>
    <definedName name="A127945670K_Data">Data3!$V$11:$V$19</definedName>
    <definedName name="A127945670K_Latest">Data3!$V$19</definedName>
    <definedName name="A127945674V">Data3!$BI$1:$BI$10,Data3!$BI$11:$BI$19</definedName>
    <definedName name="A127945674V_Data">Data3!$BI$11:$BI$19</definedName>
    <definedName name="A127945674V_Latest">Data3!$BI$19</definedName>
    <definedName name="A127945678C">Data3!$BO$1:$BO$10,Data3!$BO$11:$BO$19</definedName>
    <definedName name="A127945678C_Data">Data3!$BO$11:$BO$19</definedName>
    <definedName name="A127945678C_Latest">Data3!$BO$19</definedName>
    <definedName name="A127945682V">Data3!$BQ$1:$BQ$10,Data3!$BQ$11:$BQ$19</definedName>
    <definedName name="A127945682V_Data">Data3!$BQ$11:$BQ$19</definedName>
    <definedName name="A127945682V_Latest">Data3!$BQ$19</definedName>
    <definedName name="A127945686C">Data3!$BS$1:$BS$10,Data3!$BS$11:$BS$19</definedName>
    <definedName name="A127945686C_Data">Data3!$BS$11:$BS$19</definedName>
    <definedName name="A127945686C_Latest">Data3!$BS$19</definedName>
    <definedName name="A127945690V">Data3!$CA$1:$CA$10,Data3!$CA$11:$CA$19</definedName>
    <definedName name="A127945690V_Data">Data3!$CA$11:$CA$19</definedName>
    <definedName name="A127945690V_Latest">Data3!$CA$19</definedName>
    <definedName name="A127945694C">Data3!$CS$1:$CS$10,Data3!$CS$11:$CS$19</definedName>
    <definedName name="A127945694C_Data">Data3!$CS$11:$CS$19</definedName>
    <definedName name="A127945694C_Latest">Data3!$CS$19</definedName>
    <definedName name="A127945698L">Data3!$CU$1:$CU$10,Data3!$CU$11:$CU$19</definedName>
    <definedName name="A127945698L_Data">Data3!$CU$11:$CU$19</definedName>
    <definedName name="A127945698L_Latest">Data3!$CU$19</definedName>
    <definedName name="A127945702T">Data3!$CY$1:$CY$10,Data3!$CY$11:$CY$19</definedName>
    <definedName name="A127945702T_Data">Data3!$CY$11:$CY$19</definedName>
    <definedName name="A127945702T_Latest">Data3!$CY$19</definedName>
    <definedName name="A127945706A">Data3!$DE$1:$DE$10,Data3!$DE$11:$DE$19</definedName>
    <definedName name="A127945706A_Data">Data3!$DE$11:$DE$19</definedName>
    <definedName name="A127945706A_Latest">Data3!$DE$19</definedName>
    <definedName name="A127945710T">Data3!$CC$1:$CC$10,Data3!$CC$11:$CC$19</definedName>
    <definedName name="A127945710T_Data">Data3!$CC$11:$CC$19</definedName>
    <definedName name="A127945710T_Latest">Data3!$CC$19</definedName>
    <definedName name="A127945714A">Data3!$CH$1:$CH$10,Data3!$CH$11:$CH$19</definedName>
    <definedName name="A127945714A_Data">Data3!$CH$11:$CH$19</definedName>
    <definedName name="A127945714A_Latest">Data3!$CH$19</definedName>
    <definedName name="A127945718K">Data3!$EE$1:$EE$10,Data3!$EE$11:$EE$19</definedName>
    <definedName name="A127945718K_Data">Data3!$EE$11:$EE$19</definedName>
    <definedName name="A127945718K_Latest">Data3!$EE$19</definedName>
    <definedName name="A127945722A">Data3!$EI$1:$EI$10,Data3!$EI$11:$EI$19</definedName>
    <definedName name="A127945722A_Data">Data3!$EI$11:$EI$19</definedName>
    <definedName name="A127945722A_Latest">Data3!$EI$19</definedName>
    <definedName name="A127945726K">Data3!$EQ$1:$EQ$10,Data3!$EQ$11:$EQ$19</definedName>
    <definedName name="A127945726K_Data">Data3!$EQ$11:$EQ$19</definedName>
    <definedName name="A127945726K_Latest">Data3!$EQ$19</definedName>
    <definedName name="A127945730A">Data3!$DT$1:$DT$10,Data3!$DT$11:$DT$19</definedName>
    <definedName name="A127945730A_Data">Data3!$DT$11:$DT$19</definedName>
    <definedName name="A127945730A_Latest">Data3!$DT$19</definedName>
    <definedName name="A127945734K">Data3!$FE$1:$FE$10,Data3!$FE$11:$FE$19</definedName>
    <definedName name="A127945734K_Data">Data3!$FE$11:$FE$19</definedName>
    <definedName name="A127945734K_Latest">Data3!$FE$19</definedName>
    <definedName name="A127945738V">Data3!$FP$1:$FP$10,Data3!$FP$11:$FP$19</definedName>
    <definedName name="A127945738V_Data">Data3!$FP$11:$FP$19</definedName>
    <definedName name="A127945738V_Latest">Data3!$FP$19</definedName>
    <definedName name="A127945742K">Data3!$FQ$1:$FQ$10,Data3!$FQ$11:$FQ$19</definedName>
    <definedName name="A127945742K_Data">Data3!$FQ$11:$FQ$19</definedName>
    <definedName name="A127945742K_Latest">Data3!$FQ$19</definedName>
    <definedName name="A127945746V">Data3!$FS$1:$FS$10,Data3!$FS$11:$FS$19</definedName>
    <definedName name="A127945746V_Data">Data3!$FS$11:$FS$19</definedName>
    <definedName name="A127945746V_Latest">Data3!$FS$19</definedName>
    <definedName name="A127945750K">Data3!$FW$1:$FW$10,Data3!$FW$11:$FW$19</definedName>
    <definedName name="A127945750K_Data">Data3!$FW$11:$FW$19</definedName>
    <definedName name="A127945750K_Latest">Data3!$FW$19</definedName>
    <definedName name="A127945754V">Data3!$FA$1:$FA$10,Data3!$FA$11:$FA$19</definedName>
    <definedName name="A127945754V_Data">Data3!$FA$11:$FA$19</definedName>
    <definedName name="A127945754V_Latest">Data3!$FA$19</definedName>
    <definedName name="A127945758C">Data1!$CN$1:$CN$10,Data1!$CN$11:$CN$19</definedName>
    <definedName name="A127945758C_Data">Data1!$CN$11:$CN$19</definedName>
    <definedName name="A127945758C_Latest">Data1!$CN$19</definedName>
    <definedName name="A127945762V">Data1!$CR$1:$CR$10,Data1!$CR$11:$CR$19</definedName>
    <definedName name="A127945762V_Data">Data1!$CR$11:$CR$19</definedName>
    <definedName name="A127945762V_Latest">Data1!$CR$19</definedName>
    <definedName name="A127945766C">Data1!$BV$1:$BV$10,Data1!$BV$11:$BV$19</definedName>
    <definedName name="A127945766C_Data">Data1!$BV$11:$BV$19</definedName>
    <definedName name="A127945766C_Latest">Data1!$BV$19</definedName>
    <definedName name="A127945770V">Data1!$BZ$1:$BZ$10,Data1!$BZ$11:$BZ$19</definedName>
    <definedName name="A127945770V_Data">Data1!$BZ$11:$BZ$19</definedName>
    <definedName name="A127945770V_Latest">Data1!$BZ$19</definedName>
    <definedName name="A127945774C">Data1!$CB$1:$CB$10,Data1!$CB$11:$CB$19</definedName>
    <definedName name="A127945774C_Data">Data1!$CB$11:$CB$19</definedName>
    <definedName name="A127945774C_Latest">Data1!$CB$19</definedName>
    <definedName name="A127945782C">Data3!$GC$1:$GC$10,Data3!$GC$11:$GC$19</definedName>
    <definedName name="A127945782C_Data">Data3!$GC$11:$GC$19</definedName>
    <definedName name="A127945782C_Latest">Data3!$GC$19</definedName>
    <definedName name="A127945786L">Data3!$GD$1:$GD$10,Data3!$GD$11:$GD$19</definedName>
    <definedName name="A127945786L_Data">Data3!$GD$11:$GD$19</definedName>
    <definedName name="A127945786L_Latest">Data3!$GD$19</definedName>
    <definedName name="A127945794L">Data3!$GA$1:$GA$10,Data3!$GA$11:$GA$19</definedName>
    <definedName name="A127945794L_Data">Data3!$GA$11:$GA$19</definedName>
    <definedName name="A127945794L_Latest">Data3!$GA$19</definedName>
    <definedName name="A127945810A">Data1!$DQ$1:$DQ$10,Data1!$DQ$11:$DQ$19</definedName>
    <definedName name="A127945810A_Data">Data1!$DQ$11:$DQ$19</definedName>
    <definedName name="A127945810A_Latest">Data1!$DQ$19</definedName>
    <definedName name="A127945814K">Data1!$DS$1:$DS$10,Data1!$DS$11:$DS$19</definedName>
    <definedName name="A127945814K_Data">Data1!$DS$11:$DS$19</definedName>
    <definedName name="A127945814K_Latest">Data1!$DS$19</definedName>
    <definedName name="A127945818V">Data1!$EF$1:$EF$10,Data1!$EF$11:$EF$19</definedName>
    <definedName name="A127945818V_Data">Data1!$EF$11:$EF$19</definedName>
    <definedName name="A127945818V_Latest">Data1!$EF$19</definedName>
    <definedName name="A127945826V">Data1!$DI$1:$DI$10,Data1!$DI$11:$DI$19</definedName>
    <definedName name="A127945826V_Data">Data1!$DI$11:$DI$19</definedName>
    <definedName name="A127945826V_Latest">Data1!$DI$19</definedName>
    <definedName name="A127945830K">Data1!$FG$1:$FG$10,Data1!$FG$11:$FG$19</definedName>
    <definedName name="A127945830K_Data">Data1!$FG$11:$FG$19</definedName>
    <definedName name="A127945830K_Latest">Data1!$FG$19</definedName>
    <definedName name="A127945834V">Data1!$FH$1:$FH$10,Data1!$FH$11:$FH$19</definedName>
    <definedName name="A127945834V_Data">Data1!$FH$11:$FH$19</definedName>
    <definedName name="A127945834V_Latest">Data1!$FH$19</definedName>
    <definedName name="A127945838C">Data1!$GL$1:$GL$10,Data1!$GL$11:$GL$19</definedName>
    <definedName name="A127945838C_Data">Data1!$GL$11:$GL$19</definedName>
    <definedName name="A127945838C_Latest">Data1!$GL$19</definedName>
    <definedName name="A127945842V">Data1!$FU$1:$FU$10,Data1!$FU$11:$FU$19</definedName>
    <definedName name="A127945842V_Data">Data1!$FU$11:$FU$19</definedName>
    <definedName name="A127945842V_Latest">Data1!$FU$19</definedName>
    <definedName name="A127945846C">Data1!$HU$1:$HU$10,Data1!$HU$11:$HU$19</definedName>
    <definedName name="A127945846C_Data">Data1!$HU$11:$HU$19</definedName>
    <definedName name="A127945846C_Latest">Data1!$HU$19</definedName>
    <definedName name="A127945850V">Data1!$HZ$1:$HZ$10,Data1!$HZ$11:$HZ$19</definedName>
    <definedName name="A127945850V_Data">Data1!$HZ$11:$HZ$19</definedName>
    <definedName name="A127945850V_Latest">Data1!$HZ$19</definedName>
    <definedName name="A127945854C">Data1!$IF$1:$IF$10,Data1!$IF$11:$IF$19</definedName>
    <definedName name="A127945854C_Data">Data1!$IF$11:$IF$19</definedName>
    <definedName name="A127945854C_Latest">Data1!$IF$19</definedName>
    <definedName name="A127945858L">Data2!$G$1:$G$10,Data2!$G$11:$G$19</definedName>
    <definedName name="A127945858L_Data">Data2!$G$11:$G$19</definedName>
    <definedName name="A127945858L_Latest">Data2!$G$19</definedName>
    <definedName name="A127945862C">Data2!$M$1:$M$10,Data2!$M$11:$M$19</definedName>
    <definedName name="A127945862C_Data">Data2!$M$11:$M$19</definedName>
    <definedName name="A127945862C_Latest">Data2!$M$19</definedName>
    <definedName name="A127945866L">Data2!$BR$1:$BR$10,Data2!$BR$11:$BR$19</definedName>
    <definedName name="A127945866L_Data">Data2!$BR$11:$BR$19</definedName>
    <definedName name="A127945866L_Latest">Data2!$BR$19</definedName>
    <definedName name="A127945870C">Data2!$BV$1:$BV$10,Data2!$BV$11:$BV$19</definedName>
    <definedName name="A127945870C_Data">Data2!$BV$11:$BV$19</definedName>
    <definedName name="A127945870C_Latest">Data2!$BV$19</definedName>
    <definedName name="A127945874L">Data2!$BI$1:$BI$10,Data2!$BI$11:$BI$19</definedName>
    <definedName name="A127945874L_Data">Data2!$BI$11:$BI$19</definedName>
    <definedName name="A127945874L_Latest">Data2!$BI$19</definedName>
    <definedName name="A127945878W">Data2!$BL$1:$BL$10,Data2!$BL$11:$BL$19</definedName>
    <definedName name="A127945878W_Data">Data2!$BL$11:$BL$19</definedName>
    <definedName name="A127945878W_Latest">Data2!$BL$19</definedName>
    <definedName name="A127945882L">Data2!$BM$1:$BM$10,Data2!$BM$11:$BM$19</definedName>
    <definedName name="A127945882L_Data">Data2!$BM$11:$BM$19</definedName>
    <definedName name="A127945882L_Latest">Data2!$BM$19</definedName>
    <definedName name="A127945886W">Data2!$BP$1:$BP$10,Data2!$BP$11:$BP$19</definedName>
    <definedName name="A127945886W_Data">Data2!$BP$11:$BP$19</definedName>
    <definedName name="A127945886W_Latest">Data2!$BP$19</definedName>
    <definedName name="A127947322A">Data3!$GT$1:$GT$10,Data3!$GT$11:$GT$19</definedName>
    <definedName name="A127947322A_Data">Data3!$GT$11:$GT$19</definedName>
    <definedName name="A127947322A_Latest">Data3!$GT$19</definedName>
    <definedName name="A127947326K">Data3!$GI$1:$GI$10,Data3!$GI$11:$GI$19</definedName>
    <definedName name="A127947326K_Data">Data3!$GI$11:$GI$19</definedName>
    <definedName name="A127947326K_Latest">Data3!$GI$19</definedName>
    <definedName name="A127947330A">Data3!$GJ$1:$GJ$10,Data3!$GJ$11:$GJ$19</definedName>
    <definedName name="A127947330A_Data">Data3!$GJ$11:$GJ$19</definedName>
    <definedName name="A127947330A_Latest">Data3!$GJ$19</definedName>
    <definedName name="A127947334K">Data3!$GG$1:$GG$10,Data3!$GG$11:$GG$19</definedName>
    <definedName name="A127947334K_Data">Data3!$GG$11:$GG$19</definedName>
    <definedName name="A127947334K_Latest">Data3!$GG$19</definedName>
    <definedName name="A127947338V">Data3!$GN$1:$GN$10,Data3!$GN$11:$GN$19</definedName>
    <definedName name="A127947338V_Data">Data3!$GN$11:$GN$19</definedName>
    <definedName name="A127947338V_Latest">Data3!$GN$19</definedName>
    <definedName name="A127947770F">Data3!$HQ$1:$HQ$10,Data3!$HQ$11:$HQ$19</definedName>
    <definedName name="A127947770F_Data">Data3!$HQ$11:$HQ$19</definedName>
    <definedName name="A127947770F_Latest">Data3!$HQ$19</definedName>
    <definedName name="A127947774R">Data3!$II$1:$II$10,Data3!$II$11:$II$19</definedName>
    <definedName name="A127947774R_Data">Data3!$II$11:$II$19</definedName>
    <definedName name="A127947774R_Latest">Data3!$II$19</definedName>
    <definedName name="A127947778X">Data3!$IO$1:$IO$10,Data3!$IO$11:$IO$19</definedName>
    <definedName name="A127947778X_Data">Data3!$IO$11:$IO$19</definedName>
    <definedName name="A127947778X_Latest">Data3!$IO$19</definedName>
    <definedName name="A127947782R">Data3!$HW$1:$HW$10,Data3!$HW$11:$HW$19</definedName>
    <definedName name="A127947782R_Data">Data3!$HW$11:$HW$19</definedName>
    <definedName name="A127947782R_Latest">Data3!$HW$19</definedName>
    <definedName name="A127947786X">Data5!$AN$1:$AN$10,Data5!$AN$11:$AN$19</definedName>
    <definedName name="A127947786X_Data">Data5!$AN$11:$AN$19</definedName>
    <definedName name="A127947786X_Latest">Data5!$AN$19</definedName>
    <definedName name="A127947790R">Data5!$AP$1:$AP$10,Data5!$AP$11:$AP$19</definedName>
    <definedName name="A127947790R_Data">Data5!$AP$11:$AP$19</definedName>
    <definedName name="A127947790R_Latest">Data5!$AP$19</definedName>
    <definedName name="A127947794X">Data5!$BC$1:$BC$10,Data5!$BC$11:$BC$19</definedName>
    <definedName name="A127947794X_Data">Data5!$BC$11:$BC$19</definedName>
    <definedName name="A127947794X_Latest">Data5!$BC$19</definedName>
    <definedName name="A127947798J">Data5!$BE$1:$BE$10,Data5!$BE$11:$BE$19</definedName>
    <definedName name="A127947798J_Data">Data5!$BE$11:$BE$19</definedName>
    <definedName name="A127947798J_Latest">Data5!$BE$19</definedName>
    <definedName name="A127947802L">Data5!$CC$1:$CC$10,Data5!$CC$11:$CC$19</definedName>
    <definedName name="A127947802L_Data">Data5!$CC$11:$CC$19</definedName>
    <definedName name="A127947802L_Latest">Data5!$CC$19</definedName>
    <definedName name="A127947806W">Data5!$BQ$1:$BQ$10,Data5!$BQ$11:$BQ$19</definedName>
    <definedName name="A127947806W_Data">Data5!$BQ$11:$BQ$19</definedName>
    <definedName name="A127947806W_Latest">Data5!$BQ$19</definedName>
    <definedName name="A127947810L">Data5!$BU$1:$BU$10,Data5!$BU$11:$BU$19</definedName>
    <definedName name="A127947810L_Data">Data5!$BU$11:$BU$19</definedName>
    <definedName name="A127947810L_Latest">Data5!$BU$19</definedName>
    <definedName name="A127947814W">Data5!$DD$1:$DD$10,Data5!$DD$11:$DD$19</definedName>
    <definedName name="A127947814W_Data">Data5!$DD$11:$DD$19</definedName>
    <definedName name="A127947814W_Latest">Data5!$DD$19</definedName>
    <definedName name="A127947818F">Data5!$DE$1:$DE$10,Data5!$DE$11:$DE$19</definedName>
    <definedName name="A127947818F_Data">Data5!$DE$11:$DE$19</definedName>
    <definedName name="A127947818F_Latest">Data5!$DE$19</definedName>
    <definedName name="A127947822W">Data5!$DF$1:$DF$10,Data5!$DF$11:$DF$19</definedName>
    <definedName name="A127947822W_Data">Data5!$DF$11:$DF$19</definedName>
    <definedName name="A127947822W_Latest">Data5!$DF$19</definedName>
    <definedName name="A127947830W">Data5!$EL$1:$EL$10,Data5!$EL$11:$EL$19</definedName>
    <definedName name="A127947830W_Data">Data5!$EL$11:$EL$19</definedName>
    <definedName name="A127947830W_Latest">Data5!$EL$19</definedName>
    <definedName name="A127947834F">Data5!$ER$1:$ER$10,Data5!$ER$11:$ER$19</definedName>
    <definedName name="A127947834F_Data">Data5!$ER$11:$ER$19</definedName>
    <definedName name="A127947834F_Latest">Data5!$ER$19</definedName>
    <definedName name="A127947838R">Data5!$ET$1:$ET$10,Data5!$ET$11:$ET$19</definedName>
    <definedName name="A127947838R_Data">Data5!$ET$11:$ET$19</definedName>
    <definedName name="A127947838R_Latest">Data5!$ET$19</definedName>
    <definedName name="A127947842F">Data5!$FE$1:$FE$10,Data5!$FE$11:$FE$19</definedName>
    <definedName name="A127947842F_Data">Data5!$FE$11:$FE$19</definedName>
    <definedName name="A127947842F_Latest">Data5!$FE$19</definedName>
    <definedName name="A127947846R">Data5!$EK$1:$EK$10,Data5!$EK$11:$EK$19</definedName>
    <definedName name="A127947846R_Data">Data5!$EK$11:$EK$19</definedName>
    <definedName name="A127947846R_Latest">Data5!$EK$19</definedName>
    <definedName name="A127947850F">Data5!$FX$1:$FX$10,Data5!$FX$11:$FX$19</definedName>
    <definedName name="A127947850F_Data">Data5!$FX$11:$FX$19</definedName>
    <definedName name="A127947850F_Latest">Data5!$FX$19</definedName>
    <definedName name="A127947854R">Data5!$GB$1:$GB$10,Data5!$GB$11:$GB$19</definedName>
    <definedName name="A127947854R_Data">Data5!$GB$11:$GB$19</definedName>
    <definedName name="A127947854R_Latest">Data5!$GB$19</definedName>
    <definedName name="A127947858X">Data5!$FM$1:$FM$10,Data5!$FM$11:$FM$19</definedName>
    <definedName name="A127947858X_Data">Data5!$FM$11:$FM$19</definedName>
    <definedName name="A127947858X_Latest">Data5!$FM$19</definedName>
    <definedName name="A127947862R">Data5!$GN$1:$GN$10,Data5!$GN$11:$GN$19</definedName>
    <definedName name="A127947862R_Data">Data5!$GN$11:$GN$19</definedName>
    <definedName name="A127947862R_Latest">Data5!$GN$19</definedName>
    <definedName name="A127947866X">Data5!$GO$1:$GO$10,Data5!$GO$11:$GO$19</definedName>
    <definedName name="A127947866X_Data">Data5!$GO$11:$GO$19</definedName>
    <definedName name="A127947866X_Latest">Data5!$GO$19</definedName>
    <definedName name="A127947870R">Data5!$GQ$1:$GQ$10,Data5!$GQ$11:$GQ$19</definedName>
    <definedName name="A127947870R_Data">Data5!$GQ$11:$GQ$19</definedName>
    <definedName name="A127947870R_Latest">Data5!$GQ$19</definedName>
    <definedName name="A127947878J">Data5!$HJ$1:$HJ$10,Data5!$HJ$11:$HJ$19</definedName>
    <definedName name="A127947878J_Data">Data5!$HJ$11:$HJ$19</definedName>
    <definedName name="A127947878J_Latest">Data5!$HJ$19</definedName>
    <definedName name="A127947882X">Data5!$HW$1:$HW$10,Data5!$HW$11:$HW$19</definedName>
    <definedName name="A127947882X_Data">Data5!$HW$11:$HW$19</definedName>
    <definedName name="A127947882X_Latest">Data5!$HW$19</definedName>
    <definedName name="A127947886J">Data5!$GR$1:$GR$10,Data5!$GR$11:$GR$19</definedName>
    <definedName name="A127947886J_Data">Data5!$GR$11:$GR$19</definedName>
    <definedName name="A127947886J_Latest">Data5!$GR$19</definedName>
    <definedName name="A127947890X">Data6!$E$1:$E$10,Data6!$E$11:$E$19</definedName>
    <definedName name="A127947890X_Data">Data6!$E$11:$E$19</definedName>
    <definedName name="A127947890X_Latest">Data6!$E$19</definedName>
    <definedName name="A127947894J">Data6!$L$1:$L$10,Data6!$L$11:$L$19</definedName>
    <definedName name="A127947894J_Data">Data6!$L$11:$L$19</definedName>
    <definedName name="A127947894J_Latest">Data6!$L$19</definedName>
    <definedName name="A127947898T">Data6!$AI$1:$AI$10,Data6!$AI$11:$AI$19</definedName>
    <definedName name="A127947898T_Data">Data6!$AI$11:$AI$19</definedName>
    <definedName name="A127947898T_Latest">Data6!$AI$19</definedName>
    <definedName name="A127947902W">Data6!$AU$1:$AU$10,Data6!$AU$11:$AU$19</definedName>
    <definedName name="A127947902W_Data">Data6!$AU$11:$AU$19</definedName>
    <definedName name="A127947902W_Latest">Data6!$AU$19</definedName>
    <definedName name="A127947906F">Data6!$AX$1:$AX$10,Data6!$AX$11:$AX$19</definedName>
    <definedName name="A127947906F_Data">Data6!$AX$11:$AX$19</definedName>
    <definedName name="A127947906F_Latest">Data6!$AX$19</definedName>
    <definedName name="A127947914F">Data6!$Z$1:$Z$10,Data6!$Z$11:$Z$19</definedName>
    <definedName name="A127947914F_Data">Data6!$Z$11:$Z$19</definedName>
    <definedName name="A127947914F_Latest">Data6!$Z$19</definedName>
    <definedName name="A127947918R">Data6!$BK$1:$BK$10,Data6!$BK$11:$BK$19</definedName>
    <definedName name="A127947918R_Data">Data6!$BK$11:$BK$19</definedName>
    <definedName name="A127947918R_Latest">Data6!$BK$19</definedName>
    <definedName name="A127947922F">Data6!$BL$1:$BL$10,Data6!$BL$11:$BL$19</definedName>
    <definedName name="A127947922F_Data">Data6!$BL$11:$BL$19</definedName>
    <definedName name="A127947922F_Latest">Data6!$BL$19</definedName>
    <definedName name="A127947926R">Data6!$BW$1:$BW$10,Data6!$BW$11:$BW$19</definedName>
    <definedName name="A127947926R_Data">Data6!$BW$11:$BW$19</definedName>
    <definedName name="A127947926R_Latest">Data6!$BW$19</definedName>
    <definedName name="A127947930F">Data6!$BX$1:$BX$10,Data6!$BX$11:$BX$19</definedName>
    <definedName name="A127947930F_Data">Data6!$BX$11:$BX$19</definedName>
    <definedName name="A127947930F_Latest">Data6!$BX$19</definedName>
    <definedName name="A127947934R">Data6!$CA$1:$CA$10,Data6!$CA$11:$CA$19</definedName>
    <definedName name="A127947934R_Data">Data6!$CA$11:$CA$19</definedName>
    <definedName name="A127947934R_Latest">Data6!$CA$19</definedName>
    <definedName name="A127947938X">Data6!$BI$1:$BI$10,Data6!$BI$11:$BI$19</definedName>
    <definedName name="A127947938X_Data">Data6!$BI$11:$BI$19</definedName>
    <definedName name="A127947938X_Latest">Data6!$BI$19</definedName>
    <definedName name="A127947942R">Data6!$CR$1:$CR$10,Data6!$CR$11:$CR$19</definedName>
    <definedName name="A127947942R_Data">Data6!$CR$11:$CR$19</definedName>
    <definedName name="A127947942R_Latest">Data6!$CR$19</definedName>
    <definedName name="A127947946X">Data6!$DB$1:$DB$10,Data6!$DB$11:$DB$19</definedName>
    <definedName name="A127947946X_Data">Data6!$DB$11:$DB$19</definedName>
    <definedName name="A127947946X_Latest">Data6!$DB$19</definedName>
    <definedName name="A127947950R">Data6!$DD$1:$DD$10,Data6!$DD$11:$DD$19</definedName>
    <definedName name="A127947950R_Data">Data6!$DD$11:$DD$19</definedName>
    <definedName name="A127947950R_Latest">Data6!$DD$19</definedName>
    <definedName name="A127947954X">Data6!$DE$1:$DE$10,Data6!$DE$11:$DE$19</definedName>
    <definedName name="A127947954X_Data">Data6!$DE$11:$DE$19</definedName>
    <definedName name="A127947954X_Latest">Data6!$DE$19</definedName>
    <definedName name="A127947962X">Data4!$Y$1:$Y$10,Data4!$Y$11:$Y$19</definedName>
    <definedName name="A127947962X_Data">Data4!$Y$11:$Y$19</definedName>
    <definedName name="A127947962X_Latest">Data4!$Y$19</definedName>
    <definedName name="A127947966J">Data4!$AC$1:$AC$10,Data4!$AC$11:$AC$19</definedName>
    <definedName name="A127947966J_Data">Data4!$AC$11:$AC$19</definedName>
    <definedName name="A127947966J_Latest">Data4!$AC$19</definedName>
    <definedName name="A127947970X">Data4!$AH$1:$AH$10,Data4!$AH$11:$AH$19</definedName>
    <definedName name="A127947970X_Data">Data4!$AH$11:$AH$19</definedName>
    <definedName name="A127947970X_Latest">Data4!$AH$19</definedName>
    <definedName name="A127947974J">Data4!$AL$1:$AL$10,Data4!$AL$11:$AL$19</definedName>
    <definedName name="A127947974J_Data">Data4!$AL$11:$AL$19</definedName>
    <definedName name="A127947974J_Latest">Data4!$AL$19</definedName>
    <definedName name="A127947978T">Data4!$N$1:$N$10,Data4!$N$11:$N$19</definedName>
    <definedName name="A127947978T_Data">Data4!$N$11:$N$19</definedName>
    <definedName name="A127947978T_Latest">Data4!$N$19</definedName>
    <definedName name="A127947994T">Data4!$BA$1:$BA$10,Data4!$BA$11:$BA$19</definedName>
    <definedName name="A127947994T_Data">Data4!$BA$11:$BA$19</definedName>
    <definedName name="A127947994T_Latest">Data4!$BA$19</definedName>
    <definedName name="A127947998A">Data4!$BC$1:$BC$10,Data4!$BC$11:$BC$19</definedName>
    <definedName name="A127947998A_Data">Data4!$BC$11:$BC$19</definedName>
    <definedName name="A127947998A_Latest">Data4!$BC$19</definedName>
    <definedName name="A127948002J">Data4!$BE$1:$BE$10,Data4!$BE$11:$BE$19</definedName>
    <definedName name="A127948002J_Data">Data4!$BE$11:$BE$19</definedName>
    <definedName name="A127948002J_Latest">Data4!$BE$19</definedName>
    <definedName name="A127948006T">Data4!$BH$1:$BH$10,Data4!$BH$11:$BH$19</definedName>
    <definedName name="A127948006T_Data">Data4!$BH$11:$BH$19</definedName>
    <definedName name="A127948006T_Latest">Data4!$BH$19</definedName>
    <definedName name="A127948010J">Data4!$BI$1:$BI$10,Data4!$BI$11:$BI$19</definedName>
    <definedName name="A127948010J_Data">Data4!$BI$11:$BI$19</definedName>
    <definedName name="A127948010J_Latest">Data4!$BI$19</definedName>
    <definedName name="A127948014T">Data4!$CR$1:$CR$10,Data4!$CR$11:$CR$19</definedName>
    <definedName name="A127948014T_Data">Data4!$CR$11:$CR$19</definedName>
    <definedName name="A127948014T_Latest">Data4!$CR$19</definedName>
    <definedName name="A127948018A">Data4!$CS$1:$CS$10,Data4!$CS$11:$CS$19</definedName>
    <definedName name="A127948018A_Data">Data4!$CS$11:$CS$19</definedName>
    <definedName name="A127948018A_Latest">Data4!$CS$19</definedName>
    <definedName name="A127948022T">Data4!$CX$1:$CX$10,Data4!$CX$11:$CX$19</definedName>
    <definedName name="A127948022T_Data">Data4!$CX$11:$CX$19</definedName>
    <definedName name="A127948022T_Latest">Data4!$CX$19</definedName>
    <definedName name="A127948026A">Data4!$CZ$1:$CZ$10,Data4!$CZ$11:$CZ$19</definedName>
    <definedName name="A127948026A_Data">Data4!$CZ$11:$CZ$19</definedName>
    <definedName name="A127948026A_Latest">Data4!$CZ$19</definedName>
    <definedName name="A127948030T">Data4!$DB$1:$DB$10,Data4!$DB$11:$DB$19</definedName>
    <definedName name="A127948030T_Data">Data4!$DB$11:$DB$19</definedName>
    <definedName name="A127948030T_Latest">Data4!$DB$19</definedName>
    <definedName name="A127948034A">Data4!$DR$1:$DR$10,Data4!$DR$11:$DR$19</definedName>
    <definedName name="A127948034A_Data">Data4!$DR$11:$DR$19</definedName>
    <definedName name="A127948034A_Latest">Data4!$DR$19</definedName>
    <definedName name="A127948038K">Data4!$DW$1:$DW$10,Data4!$DW$11:$DW$19</definedName>
    <definedName name="A127948038K_Data">Data4!$DW$11:$DW$19</definedName>
    <definedName name="A127948038K_Latest">Data4!$DW$19</definedName>
    <definedName name="A127948042A">Data4!$ED$1:$ED$10,Data4!$ED$11:$ED$19</definedName>
    <definedName name="A127948042A_Data">Data4!$ED$11:$ED$19</definedName>
    <definedName name="A127948042A_Latest">Data4!$ED$19</definedName>
    <definedName name="A127948046K">Data4!$EF$1:$EF$10,Data4!$EF$11:$EF$19</definedName>
    <definedName name="A127948046K_Data">Data4!$EF$11:$EF$19</definedName>
    <definedName name="A127948046K_Latest">Data4!$EF$19</definedName>
    <definedName name="A127948050A">Data4!$EI$1:$EI$10,Data4!$EI$11:$EI$19</definedName>
    <definedName name="A127948050A_Data">Data4!$EI$11:$EI$19</definedName>
    <definedName name="A127948050A_Latest">Data4!$EI$19</definedName>
    <definedName name="A127948054K">Data4!$EL$1:$EL$10,Data4!$EL$11:$EL$19</definedName>
    <definedName name="A127948054K_Data">Data4!$EL$11:$EL$19</definedName>
    <definedName name="A127948054K_Latest">Data4!$EL$19</definedName>
    <definedName name="A127948058V">Data4!$DJ$1:$DJ$10,Data4!$DJ$11:$DJ$19</definedName>
    <definedName name="A127948058V_Data">Data4!$DJ$11:$DJ$19</definedName>
    <definedName name="A127948058V_Latest">Data4!$DJ$19</definedName>
    <definedName name="A127948062K">Data4!$DM$1:$DM$10,Data4!$DM$11:$DM$19</definedName>
    <definedName name="A127948062K_Data">Data4!$DM$11:$DM$19</definedName>
    <definedName name="A127948062K_Latest">Data4!$DM$19</definedName>
    <definedName name="A127948066V">Data4!$FO$1:$FO$10,Data4!$FO$11:$FO$19</definedName>
    <definedName name="A127948066V_Data">Data4!$FO$11:$FO$19</definedName>
    <definedName name="A127948066V_Latest">Data4!$FO$19</definedName>
    <definedName name="A127948070K">Data4!$FR$1:$FR$10,Data4!$FR$11:$FR$19</definedName>
    <definedName name="A127948070K_Data">Data4!$FR$11:$FR$19</definedName>
    <definedName name="A127948070K_Latest">Data4!$FR$19</definedName>
    <definedName name="A127948074V">Data4!$EV$1:$EV$10,Data4!$EV$11:$EV$19</definedName>
    <definedName name="A127948074V_Data">Data4!$EV$11:$EV$19</definedName>
    <definedName name="A127948074V_Latest">Data4!$EV$19</definedName>
    <definedName name="A127948078C">Data4!$GR$1:$GR$10,Data4!$GR$11:$GR$19</definedName>
    <definedName name="A127948078C_Data">Data4!$GR$11:$GR$19</definedName>
    <definedName name="A127948078C_Latest">Data4!$GR$19</definedName>
    <definedName name="A127948082V">Data4!$HC$1:$HC$10,Data4!$HC$11:$HC$19</definedName>
    <definedName name="A127948082V_Data">Data4!$HC$11:$HC$19</definedName>
    <definedName name="A127948082V_Latest">Data4!$HC$19</definedName>
    <definedName name="A127948086C">Data4!$HT$1:$HT$10,Data4!$HT$11:$HT$19</definedName>
    <definedName name="A127948086C_Data">Data4!$HT$11:$HT$19</definedName>
    <definedName name="A127948086C_Latest">Data4!$HT$19</definedName>
    <definedName name="A127948090V">Data4!$IA$1:$IA$10,Data4!$IA$11:$IA$19</definedName>
    <definedName name="A127948090V_Data">Data4!$IA$11:$IA$19</definedName>
    <definedName name="A127948090V_Latest">Data4!$IA$19</definedName>
    <definedName name="A127948094C">Data5!$H$1:$H$10,Data5!$H$11:$H$19</definedName>
    <definedName name="A127948094C_Data">Data5!$H$11:$H$19</definedName>
    <definedName name="A127948094C_Latest">Data5!$H$19</definedName>
    <definedName name="A127948098L">Data5!$U$1:$U$10,Data5!$U$11:$U$19</definedName>
    <definedName name="A127948098L_Data">Data5!$U$11:$U$19</definedName>
    <definedName name="A127948098L_Latest">Data5!$U$19</definedName>
    <definedName name="A127948102T">Data5!$Y$1:$Y$10,Data5!$Y$11:$Y$19</definedName>
    <definedName name="A127948102T_Data">Data5!$Y$11:$Y$19</definedName>
    <definedName name="A127948102T_Latest">Data5!$Y$19</definedName>
    <definedName name="A127948106A">Data5!$AA$1:$AA$10,Data5!$AA$11:$AA$19</definedName>
    <definedName name="A127948106A_Data">Data5!$AA$11:$AA$19</definedName>
    <definedName name="A127948106A_Latest">Data5!$AA$19</definedName>
    <definedName name="A127949598A">Data6!$EH$1:$EH$10,Data6!$EH$11:$EH$19</definedName>
    <definedName name="A127949598A_Data">Data6!$EH$11:$EH$19</definedName>
    <definedName name="A127949598A_Latest">Data6!$EH$19</definedName>
    <definedName name="A127949602F">Data6!$EL$1:$EL$10,Data6!$EL$11:$EL$19</definedName>
    <definedName name="A127949602F_Data">Data6!$EL$11:$EL$19</definedName>
    <definedName name="A127949602F_Latest">Data6!$EL$19</definedName>
    <definedName name="A127949606R">Data6!$ET$1:$ET$10,Data6!$ET$11:$ET$19</definedName>
    <definedName name="A127949606R_Data">Data6!$ET$11:$ET$19</definedName>
    <definedName name="A127949606R_Latest">Data6!$ET$19</definedName>
    <definedName name="A127949610F">Data6!$FD$1:$FD$10,Data6!$FD$11:$FD$19</definedName>
    <definedName name="A127949610F_Data">Data6!$FD$11:$FD$19</definedName>
    <definedName name="A127949610F_Latest">Data6!$FD$19</definedName>
    <definedName name="A127949942A">Data6!$FT$1:$FT$10,Data6!$FT$11:$FT$19</definedName>
    <definedName name="A127949942A_Data">Data6!$FT$11:$FT$19</definedName>
    <definedName name="A127949942A_Latest">Data6!$FT$19</definedName>
    <definedName name="A127949946K">Data6!$FU$1:$FU$10,Data6!$FU$11:$FU$19</definedName>
    <definedName name="A127949946K_Data">Data6!$FU$11:$FU$19</definedName>
    <definedName name="A127949946K_Latest">Data6!$FU$19</definedName>
    <definedName name="A127949950A">Data6!$FY$1:$FY$10,Data6!$FY$11:$FY$19</definedName>
    <definedName name="A127949950A_Data">Data6!$FY$11:$FY$19</definedName>
    <definedName name="A127949950A_Latest">Data6!$FY$19</definedName>
    <definedName name="A127949954K">Data6!$GF$1:$GF$10,Data6!$GF$11:$GF$19</definedName>
    <definedName name="A127949954K_Data">Data6!$GF$11:$GF$19</definedName>
    <definedName name="A127949954K_Latest">Data6!$GF$19</definedName>
    <definedName name="A127949962K">Data6!$FM$1:$FM$10,Data6!$FM$11:$FM$19</definedName>
    <definedName name="A127949962K_Data">Data6!$FM$11:$FM$19</definedName>
    <definedName name="A127949962K_Latest">Data6!$FM$19</definedName>
    <definedName name="A127949966V">Data7!$IA$1:$IA$10,Data7!$IA$11:$IA$19</definedName>
    <definedName name="A127949966V_Data">Data7!$IA$11:$IA$19</definedName>
    <definedName name="A127949966V_Latest">Data7!$IA$19</definedName>
    <definedName name="A127949970K">Data7!$IH$1:$IH$10,Data7!$IH$11:$IH$19</definedName>
    <definedName name="A127949970K_Data">Data7!$IH$11:$IH$19</definedName>
    <definedName name="A127949970K_Latest">Data7!$IH$19</definedName>
    <definedName name="A127949974V">Data7!$HR$1:$HR$10,Data7!$HR$11:$HR$19</definedName>
    <definedName name="A127949974V_Data">Data7!$HR$11:$HR$19</definedName>
    <definedName name="A127949974V_Latest">Data7!$HR$19</definedName>
    <definedName name="A127949978C">Data8!$Q$1:$Q$10,Data8!$Q$11:$Q$19</definedName>
    <definedName name="A127949978C_Data">Data8!$Q$11:$Q$19</definedName>
    <definedName name="A127949978C_Latest">Data8!$Q$19</definedName>
    <definedName name="A127949982V">Data8!$S$1:$S$10,Data8!$S$11:$S$19</definedName>
    <definedName name="A127949982V_Data">Data8!$S$11:$S$19</definedName>
    <definedName name="A127949982V_Latest">Data8!$S$19</definedName>
    <definedName name="A127949986C">Data8!$AC$1:$AC$10,Data8!$AC$11:$AC$19</definedName>
    <definedName name="A127949986C_Data">Data8!$AC$11:$AC$19</definedName>
    <definedName name="A127949986C_Latest">Data8!$AC$19</definedName>
    <definedName name="A127949990V">Data8!$AD$1:$AD$10,Data8!$AD$11:$AD$19</definedName>
    <definedName name="A127949990V_Data">Data8!$AD$11:$AD$19</definedName>
    <definedName name="A127949990V_Latest">Data8!$AD$19</definedName>
    <definedName name="A127949994C">Data8!$F$1:$F$10,Data8!$F$11:$F$19</definedName>
    <definedName name="A127949994C_Data">Data8!$F$11:$F$19</definedName>
    <definedName name="A127949994C_Latest">Data8!$F$19</definedName>
    <definedName name="A127949998L">Data8!$J$1:$J$10,Data8!$J$11:$J$19</definedName>
    <definedName name="A127949998L_Data">Data8!$J$11:$J$19</definedName>
    <definedName name="A127949998L_Latest">Data8!$J$19</definedName>
    <definedName name="A127950002X">Data8!$AJ$1:$AJ$10,Data8!$AJ$11:$AJ$19</definedName>
    <definedName name="A127950002X_Data">Data8!$AJ$11:$AJ$19</definedName>
    <definedName name="A127950002X_Latest">Data8!$AJ$19</definedName>
    <definedName name="A127950006J">Data8!$AV$1:$AV$10,Data8!$AV$11:$AV$19</definedName>
    <definedName name="A127950006J_Data">Data8!$AV$11:$AV$19</definedName>
    <definedName name="A127950006J_Latest">Data8!$AV$19</definedName>
    <definedName name="A127950010X">Data8!$BI$1:$BI$10,Data8!$BI$11:$BI$19</definedName>
    <definedName name="A127950010X_Data">Data8!$BI$11:$BI$19</definedName>
    <definedName name="A127950010X_Latest">Data8!$BI$19</definedName>
    <definedName name="A127950014J">Data8!$AR$1:$AR$10,Data8!$AR$11:$AR$19</definedName>
    <definedName name="A127950014J_Data">Data8!$AR$11:$AR$19</definedName>
    <definedName name="A127950014J_Latest">Data8!$AR$19</definedName>
    <definedName name="A127950018T">Data8!$BR$1:$BR$10,Data8!$BR$11:$BR$19</definedName>
    <definedName name="A127950018T_Data">Data8!$BR$11:$BR$19</definedName>
    <definedName name="A127950018T_Latest">Data8!$BR$19</definedName>
    <definedName name="A127950022J">Data8!$CM$1:$CM$10,Data8!$CM$11:$CM$19</definedName>
    <definedName name="A127950022J_Data">Data8!$CM$11:$CM$19</definedName>
    <definedName name="A127950022J_Latest">Data8!$CM$19</definedName>
    <definedName name="A127950026T">Data8!$CS$1:$CS$10,Data8!$CS$11:$CS$19</definedName>
    <definedName name="A127950026T_Data">Data8!$CS$11:$CS$19</definedName>
    <definedName name="A127950026T_Latest">Data8!$CS$19</definedName>
    <definedName name="A127950030J">Data8!$DT$1:$DT$10,Data8!$DT$11:$DT$19</definedName>
    <definedName name="A127950030J_Data">Data8!$DT$11:$DT$19</definedName>
    <definedName name="A127950030J_Latest">Data8!$DT$19</definedName>
    <definedName name="A127950034T">Data8!$DX$1:$DX$10,Data8!$DX$11:$DX$19</definedName>
    <definedName name="A127950034T_Data">Data8!$DX$11:$DX$19</definedName>
    <definedName name="A127950034T_Latest">Data8!$DX$19</definedName>
    <definedName name="A127950038A">Data8!$DB$1:$DB$10,Data8!$DB$11:$DB$19</definedName>
    <definedName name="A127950038A_Data">Data8!$DB$11:$DB$19</definedName>
    <definedName name="A127950038A_Latest">Data8!$DB$19</definedName>
    <definedName name="A127950042T">Data8!$DE$1:$DE$10,Data8!$DE$11:$DE$19</definedName>
    <definedName name="A127950042T_Data">Data8!$DE$11:$DE$19</definedName>
    <definedName name="A127950042T_Latest">Data8!$DE$19</definedName>
    <definedName name="A127950046A">Data8!$ET$1:$ET$10,Data8!$ET$11:$ET$19</definedName>
    <definedName name="A127950046A_Data">Data8!$ET$11:$ET$19</definedName>
    <definedName name="A127950046A_Latest">Data8!$ET$19</definedName>
    <definedName name="A127950050T">Data8!$FL$1:$FL$10,Data8!$FL$11:$FL$19</definedName>
    <definedName name="A127950050T_Data">Data8!$FL$11:$FL$19</definedName>
    <definedName name="A127950050T_Latest">Data8!$FL$19</definedName>
    <definedName name="A127950054A">Data8!$EL$1:$EL$10,Data8!$EL$11:$EL$19</definedName>
    <definedName name="A127950054A_Data">Data8!$EL$11:$EL$19</definedName>
    <definedName name="A127950054A_Latest">Data8!$EL$19</definedName>
    <definedName name="A127950058K">Data8!$FP$1:$FP$10,Data8!$FP$11:$FP$19</definedName>
    <definedName name="A127950058K_Data">Data8!$FP$11:$FP$19</definedName>
    <definedName name="A127950058K_Latest">Data8!$FP$19</definedName>
    <definedName name="A127950062A">Data8!$GA$1:$GA$10,Data8!$GA$11:$GA$19</definedName>
    <definedName name="A127950062A_Data">Data8!$GA$11:$GA$19</definedName>
    <definedName name="A127950062A_Latest">Data8!$GA$19</definedName>
    <definedName name="A127950066K">Data8!$GI$1:$GI$10,Data8!$GI$11:$GI$19</definedName>
    <definedName name="A127950066K_Data">Data8!$GI$11:$GI$19</definedName>
    <definedName name="A127950066K_Latest">Data8!$GI$19</definedName>
    <definedName name="A127950070A">Data8!$GL$1:$GL$10,Data8!$GL$11:$GL$19</definedName>
    <definedName name="A127950070A_Data">Data8!$GL$11:$GL$19</definedName>
    <definedName name="A127950070A_Latest">Data8!$GL$19</definedName>
    <definedName name="A127950074K">Data8!$FR$1:$FR$10,Data8!$FR$11:$FR$19</definedName>
    <definedName name="A127950074K_Data">Data8!$FR$11:$FR$19</definedName>
    <definedName name="A127950074K_Latest">Data8!$FR$19</definedName>
    <definedName name="A127950078V">Data8!$HQ$1:$HQ$10,Data8!$HQ$11:$HQ$19</definedName>
    <definedName name="A127950078V_Data">Data8!$HQ$11:$HQ$19</definedName>
    <definedName name="A127950078V_Latest">Data8!$HQ$19</definedName>
    <definedName name="A127950082K">Data8!$HR$1:$HR$10,Data8!$HR$11:$HR$19</definedName>
    <definedName name="A127950082K_Data">Data8!$HR$11:$HR$19</definedName>
    <definedName name="A127950082K_Latest">Data8!$HR$19</definedName>
    <definedName name="A127950086V">Data8!$HW$1:$HW$10,Data8!$HW$11:$HW$19</definedName>
    <definedName name="A127950086V_Data">Data8!$HW$11:$HW$19</definedName>
    <definedName name="A127950086V_Latest">Data8!$HW$19</definedName>
    <definedName name="A127950090K">Data8!$GW$1:$GW$10,Data8!$GW$11:$GW$19</definedName>
    <definedName name="A127950090K_Data">Data8!$GW$11:$GW$19</definedName>
    <definedName name="A127950090K_Latest">Data8!$GW$19</definedName>
    <definedName name="A127950094V">Data8!$HC$1:$HC$10,Data8!$HC$11:$HC$19</definedName>
    <definedName name="A127950094V_Data">Data8!$HC$11:$HC$19</definedName>
    <definedName name="A127950094V_Latest">Data8!$HC$19</definedName>
    <definedName name="A127950098C">Data8!$IF$1:$IF$10,Data8!$IF$11:$IF$19</definedName>
    <definedName name="A127950098C_Data">Data8!$IF$11:$IF$19</definedName>
    <definedName name="A127950098C_Latest">Data8!$IF$19</definedName>
    <definedName name="A127950102J">Data8!$IP$1:$IP$10,Data8!$IP$11:$IP$19</definedName>
    <definedName name="A127950102J_Data">Data8!$IP$11:$IP$19</definedName>
    <definedName name="A127950102J_Latest">Data8!$IP$19</definedName>
    <definedName name="A127950106T">Data9!$D$1:$D$10,Data9!$D$11:$D$19</definedName>
    <definedName name="A127950106T_Data">Data9!$D$11:$D$19</definedName>
    <definedName name="A127950106T_Latest">Data9!$D$19</definedName>
    <definedName name="A127950110J">Data9!$T$1:$T$10,Data9!$T$11:$T$19</definedName>
    <definedName name="A127950110J_Data">Data9!$T$11:$T$19</definedName>
    <definedName name="A127950110J_Latest">Data9!$T$19</definedName>
    <definedName name="A127950114T">Data8!$IM$1:$IM$10,Data8!$IM$11:$IM$19</definedName>
    <definedName name="A127950114T_Data">Data8!$IM$11:$IM$19</definedName>
    <definedName name="A127950114T_Latest">Data8!$IM$19</definedName>
    <definedName name="A127950118A">Data9!$AK$1:$AK$10,Data9!$AK$11:$AK$19</definedName>
    <definedName name="A127950118A_Data">Data9!$AK$11:$AK$19</definedName>
    <definedName name="A127950118A_Latest">Data9!$AK$19</definedName>
    <definedName name="A127950122T">Data9!$AO$1:$AO$10,Data9!$AO$11:$AO$19</definedName>
    <definedName name="A127950122T_Data">Data9!$AO$11:$AO$19</definedName>
    <definedName name="A127950122T_Latest">Data9!$AO$19</definedName>
    <definedName name="A127950126A">Data9!$AQ$1:$AQ$10,Data9!$AQ$11:$AQ$19</definedName>
    <definedName name="A127950126A_Data">Data9!$AQ$11:$AQ$19</definedName>
    <definedName name="A127950126A_Latest">Data9!$AQ$19</definedName>
    <definedName name="A127950130T">Data9!$AU$1:$AU$10,Data9!$AU$11:$AU$19</definedName>
    <definedName name="A127950130T_Data">Data9!$AU$11:$AU$19</definedName>
    <definedName name="A127950130T_Latest">Data9!$AU$19</definedName>
    <definedName name="A127950134A">Data9!$AV$1:$AV$10,Data9!$AV$11:$AV$19</definedName>
    <definedName name="A127950134A_Data">Data9!$AV$11:$AV$19</definedName>
    <definedName name="A127950134A_Latest">Data9!$AV$19</definedName>
    <definedName name="A127950138K">Data9!$BA$1:$BA$10,Data9!$BA$11:$BA$19</definedName>
    <definedName name="A127950138K_Data">Data9!$BA$11:$BA$19</definedName>
    <definedName name="A127950138K_Latest">Data9!$BA$19</definedName>
    <definedName name="A127950142A">Data6!$HD$1:$HD$10,Data6!$HD$11:$HD$19</definedName>
    <definedName name="A127950142A_Data">Data6!$HD$11:$HD$19</definedName>
    <definedName name="A127950142A_Latest">Data6!$HD$19</definedName>
    <definedName name="A127950146K">Data6!$HK$1:$HK$10,Data6!$HK$11:$HK$19</definedName>
    <definedName name="A127950146K_Data">Data6!$HK$11:$HK$19</definedName>
    <definedName name="A127950146K_Latest">Data6!$HK$19</definedName>
    <definedName name="A127950150A">Data6!$HN$1:$HN$10,Data6!$HN$11:$HN$19</definedName>
    <definedName name="A127950150A_Data">Data6!$HN$11:$HN$19</definedName>
    <definedName name="A127950150A_Latest">Data6!$HN$19</definedName>
    <definedName name="A127950166V">Data6!$IO$1:$IO$10,Data6!$IO$11:$IO$19</definedName>
    <definedName name="A127950166V_Data">Data6!$IO$11:$IO$19</definedName>
    <definedName name="A127950166V_Latest">Data6!$IO$19</definedName>
    <definedName name="A127950170K">Data6!$IP$1:$IP$10,Data6!$IP$11:$IP$19</definedName>
    <definedName name="A127950170K_Data">Data6!$IP$11:$IP$19</definedName>
    <definedName name="A127950170K_Latest">Data6!$IP$19</definedName>
    <definedName name="A127950174V">Data6!$HX$1:$HX$10,Data6!$HX$11:$HX$19</definedName>
    <definedName name="A127950174V_Data">Data6!$HX$11:$HX$19</definedName>
    <definedName name="A127950174V_Latest">Data6!$HX$19</definedName>
    <definedName name="A127950178C">Data7!$K$1:$K$10,Data7!$K$11:$K$19</definedName>
    <definedName name="A127950178C_Data">Data7!$K$11:$K$19</definedName>
    <definedName name="A127950178C_Latest">Data7!$K$19</definedName>
    <definedName name="A127950182V">Data6!$HZ$1:$HZ$10,Data6!$HZ$11:$HZ$19</definedName>
    <definedName name="A127950182V_Data">Data6!$HZ$11:$HZ$19</definedName>
    <definedName name="A127950182V_Latest">Data6!$HZ$19</definedName>
    <definedName name="A127950186C">Data7!$Z$1:$Z$10,Data7!$Z$11:$Z$19</definedName>
    <definedName name="A127950186C_Data">Data7!$Z$11:$Z$19</definedName>
    <definedName name="A127950186C_Latest">Data7!$Z$19</definedName>
    <definedName name="A127950190V">Data7!$AF$1:$AF$10,Data7!$AF$11:$AF$19</definedName>
    <definedName name="A127950190V_Data">Data7!$AF$11:$AF$19</definedName>
    <definedName name="A127950190V_Latest">Data7!$AF$19</definedName>
    <definedName name="A127950194C">Data7!$AH$1:$AH$10,Data7!$AH$11:$AH$19</definedName>
    <definedName name="A127950194C_Data">Data7!$AH$11:$AH$19</definedName>
    <definedName name="A127950194C_Latest">Data7!$AH$19</definedName>
    <definedName name="A127950198L">Data7!$AO$1:$AO$10,Data7!$AO$11:$AO$19</definedName>
    <definedName name="A127950198L_Data">Data7!$AO$11:$AO$19</definedName>
    <definedName name="A127950198L_Latest">Data7!$AO$19</definedName>
    <definedName name="A127950202T">Data7!$AP$1:$AP$10,Data7!$AP$11:$AP$19</definedName>
    <definedName name="A127950202T_Data">Data7!$AP$11:$AP$19</definedName>
    <definedName name="A127950202T_Latest">Data7!$AP$19</definedName>
    <definedName name="A127950206A">Data7!$AS$1:$AS$10,Data7!$AS$11:$AS$19</definedName>
    <definedName name="A127950206A_Data">Data7!$AS$11:$AS$19</definedName>
    <definedName name="A127950206A_Latest">Data7!$AS$19</definedName>
    <definedName name="A127950210T">Data7!$BL$1:$BL$10,Data7!$BL$11:$BL$19</definedName>
    <definedName name="A127950210T_Data">Data7!$BL$11:$BL$19</definedName>
    <definedName name="A127950210T_Latest">Data7!$BL$19</definedName>
    <definedName name="A127950214A">Data7!$BN$1:$BN$10,Data7!$BN$11:$BN$19</definedName>
    <definedName name="A127950214A_Data">Data7!$BN$11:$BN$19</definedName>
    <definedName name="A127950214A_Latest">Data7!$BN$19</definedName>
    <definedName name="A127950218K">Data7!$AY$1:$AY$10,Data7!$AY$11:$AY$19</definedName>
    <definedName name="A127950218K_Data">Data7!$AY$11:$AY$19</definedName>
    <definedName name="A127950218K_Latest">Data7!$AY$19</definedName>
    <definedName name="A127950222A">Data7!$BD$1:$BD$10,Data7!$BD$11:$BD$19</definedName>
    <definedName name="A127950222A_Data">Data7!$BD$11:$BD$19</definedName>
    <definedName name="A127950222A_Latest">Data7!$BD$19</definedName>
    <definedName name="A127950226K">Data7!$DD$1:$DD$10,Data7!$DD$11:$DD$19</definedName>
    <definedName name="A127950226K_Data">Data7!$DD$11:$DD$19</definedName>
    <definedName name="A127950226K_Latest">Data7!$DD$19</definedName>
    <definedName name="A127950230A">Data7!$DF$1:$DF$10,Data7!$DF$11:$DF$19</definedName>
    <definedName name="A127950230A_Data">Data7!$DF$11:$DF$19</definedName>
    <definedName name="A127950230A_Latest">Data7!$DF$19</definedName>
    <definedName name="A127950234K">Data7!$CK$1:$CK$10,Data7!$CK$11:$CK$19</definedName>
    <definedName name="A127950234K_Data">Data7!$CK$11:$CK$19</definedName>
    <definedName name="A127950234K_Latest">Data7!$CK$19</definedName>
    <definedName name="A127950238V">Data7!$DU$1:$DU$10,Data7!$DU$11:$DU$19</definedName>
    <definedName name="A127950238V_Data">Data7!$DU$11:$DU$19</definedName>
    <definedName name="A127950238V_Latest">Data7!$DU$19</definedName>
    <definedName name="A127950242K">Data7!$EB$1:$EB$10,Data7!$EB$11:$EB$19</definedName>
    <definedName name="A127950242K_Data">Data7!$EB$11:$EB$19</definedName>
    <definedName name="A127950242K_Latest">Data7!$EB$19</definedName>
    <definedName name="A127950246V">Data7!$EE$1:$EE$10,Data7!$EE$11:$EE$19</definedName>
    <definedName name="A127950246V_Data">Data7!$EE$11:$EE$19</definedName>
    <definedName name="A127950246V_Latest">Data7!$EE$19</definedName>
    <definedName name="A127950250K">Data7!$EL$1:$EL$10,Data7!$EL$11:$EL$19</definedName>
    <definedName name="A127950250K_Data">Data7!$EL$11:$EL$19</definedName>
    <definedName name="A127950250K_Latest">Data7!$EL$19</definedName>
    <definedName name="A127950254V">Data7!$EP$1:$EP$10,Data7!$EP$11:$EP$19</definedName>
    <definedName name="A127950254V_Data">Data7!$EP$11:$EP$19</definedName>
    <definedName name="A127950254V_Latest">Data7!$EP$19</definedName>
    <definedName name="A127950258C">Data7!$FP$1:$FP$10,Data7!$FP$11:$FP$19</definedName>
    <definedName name="A127950258C_Data">Data7!$FP$11:$FP$19</definedName>
    <definedName name="A127950258C_Latest">Data7!$FP$19</definedName>
    <definedName name="A127950262V">Data7!$EW$1:$EW$10,Data7!$EW$11:$EW$19</definedName>
    <definedName name="A127950262V_Data">Data7!$EW$11:$EW$19</definedName>
    <definedName name="A127950262V_Latest">Data7!$EW$19</definedName>
    <definedName name="A127950266C">Data7!$FZ$1:$FZ$10,Data7!$FZ$11:$FZ$19</definedName>
    <definedName name="A127950266C_Data">Data7!$FZ$11:$FZ$19</definedName>
    <definedName name="A127950266C_Latest">Data7!$FZ$19</definedName>
    <definedName name="A127950274C">Data7!$GT$1:$GT$10,Data7!$GT$11:$GT$19</definedName>
    <definedName name="A127950274C_Data">Data7!$GT$11:$GT$19</definedName>
    <definedName name="A127950274C_Latest">Data7!$GT$19</definedName>
    <definedName name="A127951658J">Data9!$BW$1:$BW$10,Data9!$BW$11:$BW$19</definedName>
    <definedName name="A127951658J_Data">Data9!$BW$11:$BW$19</definedName>
    <definedName name="A127951658J_Latest">Data9!$BW$19</definedName>
    <definedName name="A127951662X">Data9!$CP$1:$CP$10,Data9!$CP$11:$CP$19</definedName>
    <definedName name="A127951662X_Data">Data9!$CP$11:$CP$19</definedName>
    <definedName name="A127951662X_Latest">Data9!$CP$19</definedName>
    <definedName name="A127951666J">Data9!$BO$1:$BO$10,Data9!$BO$11:$BO$19</definedName>
    <definedName name="A127951666J_Data">Data9!$BO$11:$BO$19</definedName>
    <definedName name="A127951666J_Latest">Data9!$BO$19</definedName>
    <definedName name="A127951670X">Data9!$CS$1:$CS$10,Data9!$CS$11:$CS$19</definedName>
    <definedName name="A127951670X_Data">Data9!$CS$11:$CS$19</definedName>
    <definedName name="A127951670X_Latest">Data9!$CS$19</definedName>
    <definedName name="A127952002K">Data9!$CU$1:$CU$10,Data9!$CU$11:$CU$19</definedName>
    <definedName name="A127952002K_Data">Data9!$CU$11:$CU$19</definedName>
    <definedName name="A127952002K_Latest">Data9!$CU$19</definedName>
    <definedName name="A127952006V">Data9!$DF$1:$DF$10,Data9!$DF$11:$DF$19</definedName>
    <definedName name="A127952006V_Data">Data9!$DF$11:$DF$19</definedName>
    <definedName name="A127952006V_Latest">Data9!$DF$19</definedName>
    <definedName name="A127952010K">Data9!$DJ$1:$DJ$10,Data9!$DJ$11:$DJ$19</definedName>
    <definedName name="A127952010K_Data">Data9!$DJ$11:$DJ$19</definedName>
    <definedName name="A127952010K_Latest">Data9!$DJ$19</definedName>
    <definedName name="A127952014V">Data9!$DM$1:$DM$10,Data9!$DM$11:$DM$19</definedName>
    <definedName name="A127952014V_Data">Data9!$DM$11:$DM$19</definedName>
    <definedName name="A127952014V_Latest">Data9!$DM$19</definedName>
    <definedName name="A127952018C">Data9!$CV$1:$CV$10,Data9!$CV$11:$CV$19</definedName>
    <definedName name="A127952018C_Data">Data9!$CV$11:$CV$19</definedName>
    <definedName name="A127952018C_Latest">Data9!$CV$19</definedName>
    <definedName name="A127952022V">Data9!$DO$1:$DO$10,Data9!$DO$11:$DO$19</definedName>
    <definedName name="A127952022V_Data">Data9!$DO$11:$DO$19</definedName>
    <definedName name="A127952022V_Latest">Data9!$DO$19</definedName>
    <definedName name="A127952026C">Data9!$DZ$1:$DZ$10,Data9!$DZ$11:$DZ$19</definedName>
    <definedName name="A127952026C_Data">Data9!$DZ$11:$DZ$19</definedName>
    <definedName name="A127952026C_Latest">Data9!$DZ$19</definedName>
    <definedName name="A127952030V">Data9!$CT$1:$CT$10,Data9!$CT$11:$CT$19</definedName>
    <definedName name="A127952030V_Data">Data9!$CT$11:$CT$19</definedName>
    <definedName name="A127952030V_Latest">Data9!$CT$19</definedName>
    <definedName name="A127952034C">Data10!$FJ$1:$FJ$10,Data10!$FJ$11:$FJ$19</definedName>
    <definedName name="A127952034C_Data">Data10!$FJ$11:$FJ$19</definedName>
    <definedName name="A127952034C_Latest">Data10!$FJ$19</definedName>
    <definedName name="A127952038L">Data10!$FZ$1:$FZ$10,Data10!$FZ$11:$FZ$19</definedName>
    <definedName name="A127952038L_Data">Data10!$FZ$11:$FZ$19</definedName>
    <definedName name="A127952038L_Latest">Data10!$FZ$19</definedName>
    <definedName name="A127952042C">Data10!$GY$1:$GY$10,Data10!$GY$11:$GY$19</definedName>
    <definedName name="A127952042C_Data">Data10!$GY$11:$GY$19</definedName>
    <definedName name="A127952042C_Latest">Data10!$GY$19</definedName>
    <definedName name="A127952046L">Data10!$HB$1:$HB$10,Data10!$HB$11:$HB$19</definedName>
    <definedName name="A127952046L_Data">Data10!$HB$11:$HB$19</definedName>
    <definedName name="A127952046L_Latest">Data10!$HB$19</definedName>
    <definedName name="A127952050C">Data10!$HI$1:$HI$10,Data10!$HI$11:$HI$19</definedName>
    <definedName name="A127952050C_Data">Data10!$HI$11:$HI$19</definedName>
    <definedName name="A127952050C_Latest">Data10!$HI$19</definedName>
    <definedName name="A127952054L">Data10!$HK$1:$HK$10,Data10!$HK$11:$HK$19</definedName>
    <definedName name="A127952054L_Data">Data10!$HK$11:$HK$19</definedName>
    <definedName name="A127952054L_Latest">Data10!$HK$19</definedName>
    <definedName name="A127952058W">Data10!$HY$1:$HY$10,Data10!$HY$11:$HY$19</definedName>
    <definedName name="A127952058W_Data">Data10!$HY$11:$HY$19</definedName>
    <definedName name="A127952058W_Latest">Data10!$HY$19</definedName>
    <definedName name="A127952062L">Data10!$IE$1:$IE$10,Data10!$IE$11:$IE$19</definedName>
    <definedName name="A127952062L_Data">Data10!$IE$11:$IE$19</definedName>
    <definedName name="A127952062L_Latest">Data10!$IE$19</definedName>
    <definedName name="A127952066W">Data10!$II$1:$II$10,Data10!$II$11:$II$19</definedName>
    <definedName name="A127952066W_Data">Data10!$II$11:$II$19</definedName>
    <definedName name="A127952066W_Latest">Data10!$II$19</definedName>
    <definedName name="A127952070L">Data10!$IJ$1:$IJ$10,Data10!$IJ$11:$IJ$19</definedName>
    <definedName name="A127952070L_Data">Data10!$IJ$11:$IJ$19</definedName>
    <definedName name="A127952070L_Latest">Data10!$IJ$19</definedName>
    <definedName name="A127952074W">Data10!$HT$1:$HT$10,Data10!$HT$11:$HT$19</definedName>
    <definedName name="A127952074W_Data">Data10!$HT$11:$HT$19</definedName>
    <definedName name="A127952074W_Latest">Data10!$HT$19</definedName>
    <definedName name="A127952078F">Data10!$HV$1:$HV$10,Data10!$HV$11:$HV$19</definedName>
    <definedName name="A127952078F_Data">Data10!$HV$11:$HV$19</definedName>
    <definedName name="A127952078F_Latest">Data10!$HV$19</definedName>
    <definedName name="A127952082W">Data11!$R$1:$R$10,Data11!$R$11:$R$19</definedName>
    <definedName name="A127952082W_Data">Data11!$R$11:$R$19</definedName>
    <definedName name="A127952082W_Latest">Data11!$R$19</definedName>
    <definedName name="A127952086F">Data11!$AD$1:$AD$10,Data11!$AD$11:$AD$19</definedName>
    <definedName name="A127952086F_Data">Data11!$AD$11:$AD$19</definedName>
    <definedName name="A127952086F_Latest">Data11!$AD$19</definedName>
    <definedName name="A127952090W">Data11!$AE$1:$AE$10,Data11!$AE$11:$AE$19</definedName>
    <definedName name="A127952090W_Data">Data11!$AE$11:$AE$19</definedName>
    <definedName name="A127952090W_Latest">Data11!$AE$19</definedName>
    <definedName name="A127952094F">Data11!$AL$1:$AL$10,Data11!$AL$11:$AL$19</definedName>
    <definedName name="A127952094F_Data">Data11!$AL$11:$AL$19</definedName>
    <definedName name="A127952094F_Latest">Data11!$AL$19</definedName>
    <definedName name="A127952098R">Data11!$AX$1:$AX$10,Data11!$AX$11:$AX$19</definedName>
    <definedName name="A127952098R_Data">Data11!$AX$11:$AX$19</definedName>
    <definedName name="A127952098R_Latest">Data11!$AX$19</definedName>
    <definedName name="A127952102V">Data11!$BB$1:$BB$10,Data11!$BB$11:$BB$19</definedName>
    <definedName name="A127952102V_Data">Data11!$BB$11:$BB$19</definedName>
    <definedName name="A127952102V_Latest">Data11!$BB$19</definedName>
    <definedName name="A127952106C">Data11!$AS$1:$AS$10,Data11!$AS$11:$AS$19</definedName>
    <definedName name="A127952106C_Data">Data11!$AS$11:$AS$19</definedName>
    <definedName name="A127952106C_Latest">Data11!$AS$19</definedName>
    <definedName name="A127952110V">Data11!$AT$1:$AT$10,Data11!$AT$11:$AT$19</definedName>
    <definedName name="A127952110V_Data">Data11!$AT$11:$AT$19</definedName>
    <definedName name="A127952110V_Latest">Data11!$AT$19</definedName>
    <definedName name="A127952114C">Data11!$AV$1:$AV$10,Data11!$AV$11:$AV$19</definedName>
    <definedName name="A127952114C_Data">Data11!$AV$11:$AV$19</definedName>
    <definedName name="A127952114C_Latest">Data11!$AV$19</definedName>
    <definedName name="A127952118L">Data11!$BW$1:$BW$10,Data11!$BW$11:$BW$19</definedName>
    <definedName name="A127952118L_Data">Data11!$BW$11:$BW$19</definedName>
    <definedName name="A127952118L_Latest">Data11!$BW$19</definedName>
    <definedName name="A127952122C">Data11!$CF$1:$CF$10,Data11!$CF$11:$CF$19</definedName>
    <definedName name="A127952122C_Data">Data11!$CF$11:$CF$19</definedName>
    <definedName name="A127952122C_Latest">Data11!$CF$19</definedName>
    <definedName name="A127952126L">Data11!$DO$1:$DO$10,Data11!$DO$11:$DO$19</definedName>
    <definedName name="A127952126L_Data">Data11!$DO$11:$DO$19</definedName>
    <definedName name="A127952126L_Latest">Data11!$DO$19</definedName>
    <definedName name="A127952130C">Data11!$DQ$1:$DQ$10,Data11!$DQ$11:$DQ$19</definedName>
    <definedName name="A127952130C_Data">Data11!$DQ$11:$DQ$19</definedName>
    <definedName name="A127952130C_Latest">Data11!$DQ$19</definedName>
    <definedName name="A127952134L">Data11!$DU$1:$DU$10,Data11!$DU$11:$DU$19</definedName>
    <definedName name="A127952134L_Data">Data11!$DU$11:$DU$19</definedName>
    <definedName name="A127952134L_Latest">Data11!$DU$19</definedName>
    <definedName name="A127952138W">Data11!$DX$1:$DX$10,Data11!$DX$11:$DX$19</definedName>
    <definedName name="A127952138W_Data">Data11!$DX$11:$DX$19</definedName>
    <definedName name="A127952138W_Latest">Data11!$DX$19</definedName>
    <definedName name="A127952142L">Data11!$EF$1:$EF$10,Data11!$EF$11:$EF$19</definedName>
    <definedName name="A127952142L_Data">Data11!$EF$11:$EF$19</definedName>
    <definedName name="A127952142L_Latest">Data11!$EF$19</definedName>
    <definedName name="A127952146W">Data11!$DD$1:$DD$10,Data11!$DD$11:$DD$19</definedName>
    <definedName name="A127952146W_Data">Data11!$DD$11:$DD$19</definedName>
    <definedName name="A127952146W_Latest">Data11!$DD$19</definedName>
    <definedName name="A127952154W">Data11!$EM$1:$EM$10,Data11!$EM$11:$EM$19</definedName>
    <definedName name="A127952154W_Data">Data11!$EM$11:$EM$19</definedName>
    <definedName name="A127952154W_Latest">Data11!$EM$19</definedName>
    <definedName name="A127952158F">Data11!$FG$1:$FG$10,Data11!$FG$11:$FG$19</definedName>
    <definedName name="A127952158F_Data">Data11!$FG$11:$FG$19</definedName>
    <definedName name="A127952158F_Latest">Data11!$FG$19</definedName>
    <definedName name="A127952162W">Data11!$FP$1:$FP$10,Data11!$FP$11:$FP$19</definedName>
    <definedName name="A127952162W_Data">Data11!$FP$11:$FP$19</definedName>
    <definedName name="A127952162W_Latest">Data11!$FP$19</definedName>
    <definedName name="A127952166F">Data11!$GK$1:$GK$10,Data11!$GK$11:$GK$19</definedName>
    <definedName name="A127952166F_Data">Data11!$GK$11:$GK$19</definedName>
    <definedName name="A127952166F_Latest">Data11!$GK$19</definedName>
    <definedName name="A127952170W">Data11!$GT$1:$GT$10,Data11!$GT$11:$GT$19</definedName>
    <definedName name="A127952170W_Data">Data11!$GT$11:$GT$19</definedName>
    <definedName name="A127952170W_Latest">Data11!$GT$19</definedName>
    <definedName name="A127952174F">Data11!$HN$1:$HN$10,Data11!$HN$11:$HN$19</definedName>
    <definedName name="A127952174F_Data">Data11!$HN$11:$HN$19</definedName>
    <definedName name="A127952174F_Latest">Data11!$HN$19</definedName>
    <definedName name="A127952178R">Data11!$HQ$1:$HQ$10,Data11!$HQ$11:$HQ$19</definedName>
    <definedName name="A127952178R_Data">Data11!$HQ$11:$HQ$19</definedName>
    <definedName name="A127952178R_Latest">Data11!$HQ$19</definedName>
    <definedName name="A127952182F">Data11!$HD$1:$HD$10,Data11!$HD$11:$HD$19</definedName>
    <definedName name="A127952182F_Data">Data11!$HD$11:$HD$19</definedName>
    <definedName name="A127952182F_Latest">Data11!$HD$19</definedName>
    <definedName name="A127952186R">Data11!$HW$1:$HW$10,Data11!$HW$11:$HW$19</definedName>
    <definedName name="A127952186R_Data">Data11!$HW$11:$HW$19</definedName>
    <definedName name="A127952186R_Latest">Data11!$HW$19</definedName>
    <definedName name="A127952190F">Data11!$HB$1:$HB$10,Data11!$HB$11:$HB$19</definedName>
    <definedName name="A127952190F_Data">Data11!$HB$11:$HB$19</definedName>
    <definedName name="A127952190F_Latest">Data11!$HB$19</definedName>
    <definedName name="A127952194R">Data9!$EO$1:$EO$10,Data9!$EO$11:$EO$19</definedName>
    <definedName name="A127952194R_Data">Data9!$EO$11:$EO$19</definedName>
    <definedName name="A127952194R_Latest">Data9!$EO$19</definedName>
    <definedName name="A127952198X">Data9!$ED$1:$ED$10,Data9!$ED$11:$ED$19</definedName>
    <definedName name="A127952198X_Data">Data9!$ED$11:$ED$19</definedName>
    <definedName name="A127952198X_Latest">Data9!$ED$19</definedName>
    <definedName name="A127952202C">Data9!$EW$1:$EW$10,Data9!$EW$11:$EW$19</definedName>
    <definedName name="A127952202C_Data">Data9!$EW$11:$EW$19</definedName>
    <definedName name="A127952202C_Latest">Data9!$EW$19</definedName>
    <definedName name="A127952206L">Data9!$FA$1:$FA$10,Data9!$FA$11:$FA$19</definedName>
    <definedName name="A127952206L_Data">Data9!$FA$11:$FA$19</definedName>
    <definedName name="A127952206L_Latest">Data9!$FA$19</definedName>
    <definedName name="A127952226W">Data11!$IJ$1:$IJ$10,Data11!$IJ$11:$IJ$19</definedName>
    <definedName name="A127952226W_Data">Data11!$IJ$11:$IJ$19</definedName>
    <definedName name="A127952226W_Latest">Data11!$IJ$19</definedName>
    <definedName name="A127952238F">Data9!$GB$1:$GB$10,Data9!$GB$11:$GB$19</definedName>
    <definedName name="A127952238F_Data">Data9!$GB$11:$GB$19</definedName>
    <definedName name="A127952238F_Latest">Data9!$GB$19</definedName>
    <definedName name="A127952242W">Data9!$GF$1:$GF$10,Data9!$GF$11:$GF$19</definedName>
    <definedName name="A127952242W_Data">Data9!$GF$11:$GF$19</definedName>
    <definedName name="A127952242W_Latest">Data9!$GF$19</definedName>
    <definedName name="A127952246F">Data9!$GG$1:$GG$10,Data9!$GG$11:$GG$19</definedName>
    <definedName name="A127952246F_Data">Data9!$GG$11:$GG$19</definedName>
    <definedName name="A127952246F_Latest">Data9!$GG$19</definedName>
    <definedName name="A127952250W">Data9!$HE$1:$HE$10,Data9!$HE$11:$HE$19</definedName>
    <definedName name="A127952250W_Data">Data9!$HE$11:$HE$19</definedName>
    <definedName name="A127952250W_Latest">Data9!$HE$19</definedName>
    <definedName name="A127952254F">Data9!$HM$1:$HM$10,Data9!$HM$11:$HM$19</definedName>
    <definedName name="A127952254F_Data">Data9!$HM$11:$HM$19</definedName>
    <definedName name="A127952254F_Latest">Data9!$HM$19</definedName>
    <definedName name="A127952258R">Data9!$HS$1:$HS$10,Data9!$HS$11:$HS$19</definedName>
    <definedName name="A127952258R_Data">Data9!$HS$11:$HS$19</definedName>
    <definedName name="A127952258R_Latest">Data9!$HS$19</definedName>
    <definedName name="A127952262F">Data9!$HT$1:$HT$10,Data9!$HT$11:$HT$19</definedName>
    <definedName name="A127952262F_Data">Data9!$HT$11:$HT$19</definedName>
    <definedName name="A127952262F_Latest">Data9!$HT$19</definedName>
    <definedName name="A127952266R">Data9!$HU$1:$HU$10,Data9!$HU$11:$HU$19</definedName>
    <definedName name="A127952266R_Data">Data9!$HU$11:$HU$19</definedName>
    <definedName name="A127952266R_Latest">Data9!$HU$19</definedName>
    <definedName name="A127952270F">Data9!$GU$1:$GU$10,Data9!$GU$11:$GU$19</definedName>
    <definedName name="A127952270F_Data">Data9!$GU$11:$GU$19</definedName>
    <definedName name="A127952270F_Latest">Data9!$GU$19</definedName>
    <definedName name="A127952274R">Data9!$GR$1:$GR$10,Data9!$GR$11:$GR$19</definedName>
    <definedName name="A127952274R_Data">Data9!$GR$11:$GR$19</definedName>
    <definedName name="A127952274R_Latest">Data9!$GR$19</definedName>
    <definedName name="A127952282R">Data9!$IO$1:$IO$10,Data9!$IO$11:$IO$19</definedName>
    <definedName name="A127952282R_Data">Data9!$IO$11:$IO$19</definedName>
    <definedName name="A127952282R_Latest">Data9!$IO$19</definedName>
    <definedName name="A127952286X">Data10!$B$1:$B$10,Data10!$B$11:$B$19</definedName>
    <definedName name="A127952286X_Data">Data10!$B$11:$B$19</definedName>
    <definedName name="A127952286X_Latest">Data10!$B$19</definedName>
    <definedName name="A127952290R">Data10!$F$1:$F$10,Data10!$F$11:$F$19</definedName>
    <definedName name="A127952290R_Data">Data10!$F$11:$F$19</definedName>
    <definedName name="A127952290R_Latest">Data10!$F$19</definedName>
    <definedName name="A127952294X">Data10!$J$1:$J$10,Data10!$J$11:$J$19</definedName>
    <definedName name="A127952294X_Data">Data10!$J$11:$J$19</definedName>
    <definedName name="A127952294X_Latest">Data10!$J$19</definedName>
    <definedName name="A127952298J">Data10!$M$1:$M$10,Data10!$M$11:$M$19</definedName>
    <definedName name="A127952298J_Data">Data10!$M$11:$M$19</definedName>
    <definedName name="A127952298J_Latest">Data10!$M$19</definedName>
    <definedName name="A127952302L">Data9!$IH$1:$IH$10,Data9!$IH$11:$IH$19</definedName>
    <definedName name="A127952302L_Data">Data9!$IH$11:$IH$19</definedName>
    <definedName name="A127952302L_Latest">Data9!$IH$19</definedName>
    <definedName name="A127952306W">Data10!$AM$1:$AM$10,Data10!$AM$11:$AM$19</definedName>
    <definedName name="A127952306W_Data">Data10!$AM$11:$AM$19</definedName>
    <definedName name="A127952306W_Latest">Data10!$AM$19</definedName>
    <definedName name="A127952310L">Data10!$AR$1:$AR$10,Data10!$AR$11:$AR$19</definedName>
    <definedName name="A127952310L_Data">Data10!$AR$11:$AR$19</definedName>
    <definedName name="A127952310L_Latest">Data10!$AR$19</definedName>
    <definedName name="A127952314W">Data10!$BL$1:$BL$10,Data10!$BL$11:$BL$19</definedName>
    <definedName name="A127952314W_Data">Data10!$BL$11:$BL$19</definedName>
    <definedName name="A127952314W_Latest">Data10!$BL$19</definedName>
    <definedName name="A127952318F">Data10!$BP$1:$BP$10,Data10!$BP$11:$BP$19</definedName>
    <definedName name="A127952318F_Data">Data10!$BP$11:$BP$19</definedName>
    <definedName name="A127952318F_Latest">Data10!$BP$19</definedName>
    <definedName name="A127952322W">Data10!$BY$1:$BY$10,Data10!$BY$11:$BY$19</definedName>
    <definedName name="A127952322W_Data">Data10!$BY$11:$BY$19</definedName>
    <definedName name="A127952322W_Latest">Data10!$BY$19</definedName>
    <definedName name="A127952326F">Data10!$CA$1:$CA$10,Data10!$CA$11:$CA$19</definedName>
    <definedName name="A127952326F_Data">Data10!$CA$11:$CA$19</definedName>
    <definedName name="A127952326F_Latest">Data10!$CA$19</definedName>
    <definedName name="A127952330W">Data10!$BC$1:$BC$10,Data10!$BC$11:$BC$19</definedName>
    <definedName name="A127952330W_Data">Data10!$BC$11:$BC$19</definedName>
    <definedName name="A127952330W_Latest">Data10!$BC$19</definedName>
    <definedName name="A127952334F">Data10!$CU$1:$CU$10,Data10!$CU$11:$CU$19</definedName>
    <definedName name="A127952334F_Data">Data10!$CU$11:$CU$19</definedName>
    <definedName name="A127952334F_Latest">Data10!$CU$19</definedName>
    <definedName name="A127952338R">Data10!$CW$1:$CW$10,Data10!$CW$11:$CW$19</definedName>
    <definedName name="A127952338R_Data">Data10!$CW$11:$CW$19</definedName>
    <definedName name="A127952338R_Latest">Data10!$CW$19</definedName>
    <definedName name="A127952342F">Data10!$CY$1:$CY$10,Data10!$CY$11:$CY$19</definedName>
    <definedName name="A127952342F_Data">Data10!$CY$11:$CY$19</definedName>
    <definedName name="A127952342F_Latest">Data10!$CY$19</definedName>
    <definedName name="A127952346R">Data10!$DL$1:$DL$10,Data10!$DL$11:$DL$19</definedName>
    <definedName name="A127952346R_Data">Data10!$DL$11:$DL$19</definedName>
    <definedName name="A127952346R_Latest">Data10!$DL$19</definedName>
    <definedName name="A127952350F">Data10!$CM$1:$CM$10,Data10!$CM$11:$CM$19</definedName>
    <definedName name="A127952350F_Data">Data10!$CM$11:$CM$19</definedName>
    <definedName name="A127952350F_Latest">Data10!$CM$19</definedName>
    <definedName name="A127952354R">Data10!$EB$1:$EB$10,Data10!$EB$11:$EB$19</definedName>
    <definedName name="A127952354R_Data">Data10!$EB$11:$EB$19</definedName>
    <definedName name="A127952354R_Latest">Data10!$EB$19</definedName>
    <definedName name="A127952358X">Data10!$ED$1:$ED$10,Data10!$ED$11:$ED$19</definedName>
    <definedName name="A127952358X_Data">Data10!$ED$11:$ED$19</definedName>
    <definedName name="A127952358X_Latest">Data10!$ED$19</definedName>
    <definedName name="A127952362R">Data10!$EG$1:$EG$10,Data10!$EG$11:$EG$19</definedName>
    <definedName name="A127952362R_Data">Data10!$EG$11:$EG$19</definedName>
    <definedName name="A127952362R_Latest">Data10!$EG$19</definedName>
    <definedName name="A127952366X">Data10!$DR$1:$DR$10,Data10!$DR$11:$DR$19</definedName>
    <definedName name="A127952366X_Data">Data10!$DR$11:$DR$19</definedName>
    <definedName name="A127952366X_Latest">Data10!$DR$19</definedName>
    <definedName name="A127952370R">Data10!$EL$1:$EL$10,Data10!$EL$11:$EL$19</definedName>
    <definedName name="A127952370R_Data">Data10!$EL$11:$EL$19</definedName>
    <definedName name="A127952370R_Latest">Data10!$EL$19</definedName>
    <definedName name="A127952374X">Data10!$EP$1:$EP$10,Data10!$EP$11:$EP$19</definedName>
    <definedName name="A127952374X_Data">Data10!$EP$11:$EP$19</definedName>
    <definedName name="A127952374X_Latest">Data10!$EP$19</definedName>
    <definedName name="A127952378J">Data10!$DV$1:$DV$10,Data10!$DV$11:$DV$19</definedName>
    <definedName name="A127952378J_Data">Data10!$DV$11:$DV$19</definedName>
    <definedName name="A127952378J_Latest">Data10!$DV$19</definedName>
    <definedName name="A127953846C">Data12!$M$1:$M$10,Data12!$M$11:$M$19</definedName>
    <definedName name="A127953846C_Data">Data12!$M$11:$M$19</definedName>
    <definedName name="A127953846C_Latest">Data12!$M$19</definedName>
    <definedName name="A127953850V">Data12!$Y$1:$Y$10,Data12!$Y$11:$Y$19</definedName>
    <definedName name="A127953850V_Data">Data12!$Y$11:$Y$19</definedName>
    <definedName name="A127953850V_Latest">Data12!$Y$19</definedName>
    <definedName name="A127953854C">Data12!$AC$1:$AC$10,Data12!$AC$11:$AC$19</definedName>
    <definedName name="A127953854C_Data">Data12!$AC$11:$AC$19</definedName>
    <definedName name="A127953854C_Latest">Data12!$AC$19</definedName>
    <definedName name="A127954218J">Data12!$AV$1:$AV$10,Data12!$AV$11:$AV$19</definedName>
    <definedName name="A127954218J_Data">Data12!$AV$11:$AV$19</definedName>
    <definedName name="A127954218J_Latest">Data12!$AV$19</definedName>
    <definedName name="A127954222X">Data12!$BA$1:$BA$10,Data12!$BA$11:$BA$19</definedName>
    <definedName name="A127954222X_Data">Data12!$BA$11:$BA$19</definedName>
    <definedName name="A127954222X_Latest">Data12!$BA$19</definedName>
    <definedName name="A127954226J">Data12!$BD$1:$BD$10,Data12!$BD$11:$BD$19</definedName>
    <definedName name="A127954226J_Data">Data12!$BD$11:$BD$19</definedName>
    <definedName name="A127954226J_Latest">Data12!$BD$19</definedName>
    <definedName name="A127954230X">Data12!$BE$1:$BE$10,Data12!$BE$11:$BE$19</definedName>
    <definedName name="A127954230X_Data">Data12!$BE$11:$BE$19</definedName>
    <definedName name="A127954230X_Latest">Data12!$BE$19</definedName>
    <definedName name="A127954234J">Data12!$BK$1:$BK$10,Data12!$BK$11:$BK$19</definedName>
    <definedName name="A127954234J_Data">Data12!$BK$11:$BK$19</definedName>
    <definedName name="A127954234J_Latest">Data12!$BK$19</definedName>
    <definedName name="A127954238T">Data12!$AL$1:$AL$10,Data12!$AL$11:$AL$19</definedName>
    <definedName name="A127954238T_Data">Data12!$AL$11:$AL$19</definedName>
    <definedName name="A127954238T_Latest">Data12!$AL$19</definedName>
    <definedName name="A127954242J">Data12!$AM$1:$AM$10,Data12!$AM$11:$AM$19</definedName>
    <definedName name="A127954242J_Data">Data12!$AM$11:$AM$19</definedName>
    <definedName name="A127954242J_Latest">Data12!$AM$19</definedName>
    <definedName name="A127954246T">Data12!$AO$1:$AO$10,Data12!$AO$11:$AO$19</definedName>
    <definedName name="A127954246T_Data">Data12!$AO$11:$AO$19</definedName>
    <definedName name="A127954246T_Latest">Data12!$AO$19</definedName>
    <definedName name="A127954250J">Data12!$AP$1:$AP$10,Data12!$AP$11:$AP$19</definedName>
    <definedName name="A127954250J_Data">Data12!$AP$11:$AP$19</definedName>
    <definedName name="A127954250J_Latest">Data12!$AP$19</definedName>
    <definedName name="A127954254T">Data13!$CX$1:$CX$10,Data13!$CX$11:$CX$19</definedName>
    <definedName name="A127954254T_Data">Data13!$CX$11:$CX$19</definedName>
    <definedName name="A127954254T_Latest">Data13!$CX$19</definedName>
    <definedName name="A127954258A">Data13!$CP$1:$CP$10,Data13!$CP$11:$CP$19</definedName>
    <definedName name="A127954258A_Data">Data13!$CP$11:$CP$19</definedName>
    <definedName name="A127954258A_Latest">Data13!$CP$19</definedName>
    <definedName name="A127954262T">Data13!$CR$1:$CR$10,Data13!$CR$11:$CR$19</definedName>
    <definedName name="A127954262T_Data">Data13!$CR$11:$CR$19</definedName>
    <definedName name="A127954262T_Latest">Data13!$CR$19</definedName>
    <definedName name="A127954266A">Data13!$CS$1:$CS$10,Data13!$CS$11:$CS$19</definedName>
    <definedName name="A127954266A_Data">Data13!$CS$11:$CS$19</definedName>
    <definedName name="A127954266A_Latest">Data13!$CS$19</definedName>
    <definedName name="A127954270T">Data13!$EG$1:$EG$10,Data13!$EG$11:$EG$19</definedName>
    <definedName name="A127954270T_Data">Data13!$EG$11:$EG$19</definedName>
    <definedName name="A127954270T_Latest">Data13!$EG$19</definedName>
    <definedName name="A127954274A">Data13!$EU$1:$EU$10,Data13!$EU$11:$EU$19</definedName>
    <definedName name="A127954274A_Data">Data13!$EU$11:$EU$19</definedName>
    <definedName name="A127954274A_Latest">Data13!$EU$19</definedName>
    <definedName name="A127954278K">Data13!$EX$1:$EX$10,Data13!$EX$11:$EX$19</definedName>
    <definedName name="A127954278K_Data">Data13!$EX$11:$EX$19</definedName>
    <definedName name="A127954278K_Latest">Data13!$EX$19</definedName>
    <definedName name="A127954282A">Data13!$DU$1:$DU$10,Data13!$DU$11:$DU$19</definedName>
    <definedName name="A127954282A_Data">Data13!$DU$11:$DU$19</definedName>
    <definedName name="A127954282A_Latest">Data13!$DU$19</definedName>
    <definedName name="A127954286K">Data13!$FD$1:$FD$10,Data13!$FD$11:$FD$19</definedName>
    <definedName name="A127954286K_Data">Data13!$FD$11:$FD$19</definedName>
    <definedName name="A127954286K_Latest">Data13!$FD$19</definedName>
    <definedName name="A127954290A">Data13!$FU$1:$FU$10,Data13!$FU$11:$FU$19</definedName>
    <definedName name="A127954290A_Data">Data13!$FU$11:$FU$19</definedName>
    <definedName name="A127954290A_Latest">Data13!$FU$19</definedName>
    <definedName name="A127954294K">Data13!$GB$1:$GB$10,Data13!$GB$11:$GB$19</definedName>
    <definedName name="A127954294K_Data">Data13!$GB$11:$GB$19</definedName>
    <definedName name="A127954294K_Latest">Data13!$GB$19</definedName>
    <definedName name="A127954298V">Data13!$FJ$1:$FJ$10,Data13!$FJ$11:$FJ$19</definedName>
    <definedName name="A127954298V_Data">Data13!$FJ$11:$FJ$19</definedName>
    <definedName name="A127954298V_Latest">Data13!$FJ$19</definedName>
    <definedName name="A127954302X">Data13!$GU$1:$GU$10,Data13!$GU$11:$GU$19</definedName>
    <definedName name="A127954302X_Data">Data13!$GU$11:$GU$19</definedName>
    <definedName name="A127954302X_Latest">Data13!$GU$19</definedName>
    <definedName name="A127954306J">Data13!$GM$1:$GM$10,Data13!$GM$11:$GM$19</definedName>
    <definedName name="A127954306J_Data">Data13!$GM$11:$GM$19</definedName>
    <definedName name="A127954306J_Latest">Data13!$GM$19</definedName>
    <definedName name="A127954310X">Data13!$GO$1:$GO$10,Data13!$GO$11:$GO$19</definedName>
    <definedName name="A127954310X_Data">Data13!$GO$11:$GO$19</definedName>
    <definedName name="A127954310X_Latest">Data13!$GO$19</definedName>
    <definedName name="A127954314J">Data13!$IC$1:$IC$10,Data13!$IC$11:$IC$19</definedName>
    <definedName name="A127954314J_Data">Data13!$IC$11:$IC$19</definedName>
    <definedName name="A127954314J_Latest">Data13!$IC$19</definedName>
    <definedName name="A127954318T">Data13!$IL$1:$IL$10,Data13!$IL$11:$IL$19</definedName>
    <definedName name="A127954318T_Data">Data13!$IL$11:$IL$19</definedName>
    <definedName name="A127954318T_Latest">Data13!$IL$19</definedName>
    <definedName name="A127954322J">Data14!$D$1:$D$10,Data14!$D$11:$D$19</definedName>
    <definedName name="A127954322J_Data">Data14!$D$11:$D$19</definedName>
    <definedName name="A127954322J_Latest">Data14!$D$19</definedName>
    <definedName name="A127954326T">Data14!$G$1:$G$10,Data14!$G$11:$G$19</definedName>
    <definedName name="A127954326T_Data">Data14!$G$11:$G$19</definedName>
    <definedName name="A127954326T_Latest">Data14!$G$19</definedName>
    <definedName name="A127954330J">Data14!$H$1:$H$10,Data14!$H$11:$H$19</definedName>
    <definedName name="A127954330J_Data">Data14!$H$11:$H$19</definedName>
    <definedName name="A127954330J_Latest">Data14!$H$19</definedName>
    <definedName name="A127954334T">Data14!$AF$1:$AF$10,Data14!$AF$11:$AF$19</definedName>
    <definedName name="A127954334T_Data">Data14!$AF$11:$AF$19</definedName>
    <definedName name="A127954334T_Latest">Data14!$AF$19</definedName>
    <definedName name="A127954338A">Data14!$AN$1:$AN$10,Data14!$AN$11:$AN$19</definedName>
    <definedName name="A127954338A_Data">Data14!$AN$11:$AN$19</definedName>
    <definedName name="A127954338A_Latest">Data14!$AN$19</definedName>
    <definedName name="A127954342T">Data14!$AO$1:$AO$10,Data14!$AO$11:$AO$19</definedName>
    <definedName name="A127954342T_Data">Data14!$AO$11:$AO$19</definedName>
    <definedName name="A127954342T_Latest">Data14!$AO$19</definedName>
    <definedName name="A127954346A">Data14!$K$1:$K$10,Data14!$K$11:$K$19</definedName>
    <definedName name="A127954346A_Data">Data14!$K$11:$K$19</definedName>
    <definedName name="A127954346A_Latest">Data14!$K$19</definedName>
    <definedName name="A127954350T">Data14!$BH$1:$BH$10,Data14!$BH$11:$BH$19</definedName>
    <definedName name="A127954350T_Data">Data14!$BH$11:$BH$19</definedName>
    <definedName name="A127954350T_Latest">Data14!$BH$19</definedName>
    <definedName name="A127954354A">Data14!$BI$1:$BI$10,Data14!$BI$11:$BI$19</definedName>
    <definedName name="A127954354A_Data">Data14!$BI$11:$BI$19</definedName>
    <definedName name="A127954354A_Latest">Data14!$BI$19</definedName>
    <definedName name="A127954358K">Data14!$BN$1:$BN$10,Data14!$BN$11:$BN$19</definedName>
    <definedName name="A127954358K_Data">Data14!$BN$11:$BN$19</definedName>
    <definedName name="A127954358K_Latest">Data14!$BN$19</definedName>
    <definedName name="A127954362A">Data14!$BO$1:$BO$10,Data14!$BO$11:$BO$19</definedName>
    <definedName name="A127954362A_Data">Data14!$BO$11:$BO$19</definedName>
    <definedName name="A127954362A_Latest">Data14!$BO$19</definedName>
    <definedName name="A127954366K">Data14!$CK$1:$CK$10,Data14!$CK$11:$CK$19</definedName>
    <definedName name="A127954366K_Data">Data14!$CK$11:$CK$19</definedName>
    <definedName name="A127954366K_Latest">Data14!$CK$19</definedName>
    <definedName name="A127954370A">Data14!$CU$1:$CU$10,Data14!$CU$11:$CU$19</definedName>
    <definedName name="A127954370A_Data">Data14!$CU$11:$CU$19</definedName>
    <definedName name="A127954370A_Latest">Data14!$CU$19</definedName>
    <definedName name="A127954374K">Data14!$CW$1:$CW$10,Data14!$CW$11:$CW$19</definedName>
    <definedName name="A127954374K_Data">Data14!$CW$11:$CW$19</definedName>
    <definedName name="A127954374K_Latest">Data14!$CW$19</definedName>
    <definedName name="A127954378V">Data14!$CY$1:$CY$10,Data14!$CY$11:$CY$19</definedName>
    <definedName name="A127954378V_Data">Data14!$CY$11:$CY$19</definedName>
    <definedName name="A127954378V_Latest">Data14!$CY$19</definedName>
    <definedName name="A127954382K">Data14!$CJ$1:$CJ$10,Data14!$CJ$11:$CJ$19</definedName>
    <definedName name="A127954382K_Data">Data14!$CJ$11:$CJ$19</definedName>
    <definedName name="A127954382K_Latest">Data14!$CJ$19</definedName>
    <definedName name="A127954386V">Data14!$DS$1:$DS$10,Data14!$DS$11:$DS$19</definedName>
    <definedName name="A127954386V_Data">Data14!$DS$11:$DS$19</definedName>
    <definedName name="A127954386V_Latest">Data14!$DS$19</definedName>
    <definedName name="A127954390K">Data14!$DX$1:$DX$10,Data14!$DX$11:$DX$19</definedName>
    <definedName name="A127954390K_Data">Data14!$DX$11:$DX$19</definedName>
    <definedName name="A127954390K_Latest">Data14!$DX$19</definedName>
    <definedName name="A127954394V">Data14!$EA$1:$EA$10,Data14!$EA$11:$EA$19</definedName>
    <definedName name="A127954394V_Data">Data14!$EA$11:$EA$19</definedName>
    <definedName name="A127954394V_Latest">Data14!$EA$19</definedName>
    <definedName name="A127954398C">Data14!$EC$1:$EC$10,Data14!$EC$11:$EC$19</definedName>
    <definedName name="A127954398C_Data">Data14!$EC$11:$EC$19</definedName>
    <definedName name="A127954398C_Latest">Data14!$EC$19</definedName>
    <definedName name="A127954402J">Data14!$EI$1:$EI$10,Data14!$EI$11:$EI$19</definedName>
    <definedName name="A127954402J_Data">Data14!$EI$11:$EI$19</definedName>
    <definedName name="A127954402J_Latest">Data14!$EI$19</definedName>
    <definedName name="A127954406T">Data14!$EN$1:$EN$10,Data14!$EN$11:$EN$19</definedName>
    <definedName name="A127954406T_Data">Data14!$EN$11:$EN$19</definedName>
    <definedName name="A127954406T_Latest">Data14!$EN$19</definedName>
    <definedName name="A127954410J">Data14!$FO$1:$FO$10,Data14!$FO$11:$FO$19</definedName>
    <definedName name="A127954410J_Data">Data14!$FO$11:$FO$19</definedName>
    <definedName name="A127954410J_Latest">Data14!$FO$19</definedName>
    <definedName name="A127954414T">Data14!$FV$1:$FV$10,Data14!$FV$11:$FV$19</definedName>
    <definedName name="A127954414T_Data">Data14!$FV$11:$FV$19</definedName>
    <definedName name="A127954414T_Latest">Data14!$FV$19</definedName>
    <definedName name="A127954418A">Data12!$CC$1:$CC$10,Data12!$CC$11:$CC$19</definedName>
    <definedName name="A127954418A_Data">Data12!$CC$11:$CC$19</definedName>
    <definedName name="A127954418A_Latest">Data12!$CC$19</definedName>
    <definedName name="A127954422T">Data12!$CF$1:$CF$10,Data12!$CF$11:$CF$19</definedName>
    <definedName name="A127954422T_Data">Data12!$CF$11:$CF$19</definedName>
    <definedName name="A127954422T_Latest">Data12!$CF$19</definedName>
    <definedName name="A127954426A">Data12!$CH$1:$CH$10,Data12!$CH$11:$CH$19</definedName>
    <definedName name="A127954426A_Data">Data12!$CH$11:$CH$19</definedName>
    <definedName name="A127954426A_Latest">Data12!$CH$19</definedName>
    <definedName name="A127954430T">Data12!$CM$1:$CM$10,Data12!$CM$11:$CM$19</definedName>
    <definedName name="A127954430T_Data">Data12!$CM$11:$CM$19</definedName>
    <definedName name="A127954430T_Latest">Data12!$CM$19</definedName>
    <definedName name="A127954434A">Data12!$CQ$1:$CQ$10,Data12!$CQ$11:$CQ$19</definedName>
    <definedName name="A127954434A_Data">Data12!$CQ$11:$CQ$19</definedName>
    <definedName name="A127954434A_Latest">Data12!$CQ$19</definedName>
    <definedName name="A127954454K">Data12!$DI$1:$DI$10,Data12!$DI$11:$DI$19</definedName>
    <definedName name="A127954454K_Data">Data12!$DI$11:$DI$19</definedName>
    <definedName name="A127954454K_Latest">Data12!$DI$19</definedName>
    <definedName name="A127954458V">Data12!$DO$1:$DO$10,Data12!$DO$11:$DO$19</definedName>
    <definedName name="A127954458V_Data">Data12!$DO$11:$DO$19</definedName>
    <definedName name="A127954458V_Latest">Data12!$DO$19</definedName>
    <definedName name="A127954462K">Data12!$EA$1:$EA$10,Data12!$EA$11:$EA$19</definedName>
    <definedName name="A127954462K_Data">Data12!$EA$11:$EA$19</definedName>
    <definedName name="A127954462K_Latest">Data12!$EA$19</definedName>
    <definedName name="A127954466V">Data12!$EY$1:$EY$10,Data12!$EY$11:$EY$19</definedName>
    <definedName name="A127954466V_Data">Data12!$EY$11:$EY$19</definedName>
    <definedName name="A127954466V_Latest">Data12!$EY$19</definedName>
    <definedName name="A127954470K">Data12!$EZ$1:$EZ$10,Data12!$EZ$11:$EZ$19</definedName>
    <definedName name="A127954470K_Data">Data12!$EZ$11:$EZ$19</definedName>
    <definedName name="A127954470K_Latest">Data12!$EZ$19</definedName>
    <definedName name="A127954474V">Data12!$FC$1:$FC$10,Data12!$FC$11:$FC$19</definedName>
    <definedName name="A127954474V_Data">Data12!$FC$11:$FC$19</definedName>
    <definedName name="A127954474V_Latest">Data12!$FC$19</definedName>
    <definedName name="A127954478C">Data12!$GK$1:$GK$10,Data12!$GK$11:$GK$19</definedName>
    <definedName name="A127954478C_Data">Data12!$GK$11:$GK$19</definedName>
    <definedName name="A127954478C_Latest">Data12!$GK$19</definedName>
    <definedName name="A127954482V">Data12!$HO$1:$HO$10,Data12!$HO$11:$HO$19</definedName>
    <definedName name="A127954482V_Data">Data12!$HO$11:$HO$19</definedName>
    <definedName name="A127954482V_Latest">Data12!$HO$19</definedName>
    <definedName name="A127954486C">Data12!$GY$1:$GY$10,Data12!$GY$11:$GY$19</definedName>
    <definedName name="A127954486C_Data">Data12!$GY$11:$GY$19</definedName>
    <definedName name="A127954486C_Latest">Data12!$GY$19</definedName>
    <definedName name="A127954490V">Data12!$HR$1:$HR$10,Data12!$HR$11:$HR$19</definedName>
    <definedName name="A127954490V_Data">Data12!$HR$11:$HR$19</definedName>
    <definedName name="A127954490V_Latest">Data12!$HR$19</definedName>
    <definedName name="A127954494C">Data12!$HT$1:$HT$10,Data12!$HT$11:$HT$19</definedName>
    <definedName name="A127954494C_Data">Data12!$HT$11:$HT$19</definedName>
    <definedName name="A127954494C_Latest">Data12!$HT$19</definedName>
    <definedName name="A127954498L">Data12!$HV$1:$HV$10,Data12!$HV$11:$HV$19</definedName>
    <definedName name="A127954498L_Data">Data12!$HV$11:$HV$19</definedName>
    <definedName name="A127954498L_Latest">Data12!$HV$19</definedName>
    <definedName name="A127954502T">Data12!$IA$1:$IA$10,Data12!$IA$11:$IA$19</definedName>
    <definedName name="A127954502T_Data">Data12!$IA$11:$IA$19</definedName>
    <definedName name="A127954502T_Latest">Data12!$IA$19</definedName>
    <definedName name="A127954506A">Data13!$B$1:$B$10,Data13!$B$11:$B$19</definedName>
    <definedName name="A127954506A_Data">Data13!$B$11:$B$19</definedName>
    <definedName name="A127954506A_Latest">Data13!$B$19</definedName>
    <definedName name="A127954510T">Data13!$F$1:$F$10,Data13!$F$11:$F$19</definedName>
    <definedName name="A127954510T_Data">Data13!$F$11:$F$19</definedName>
    <definedName name="A127954510T_Latest">Data13!$F$19</definedName>
    <definedName name="A127954514A">Data13!$K$1:$K$10,Data13!$K$11:$K$19</definedName>
    <definedName name="A127954514A_Data">Data13!$K$11:$K$19</definedName>
    <definedName name="A127954514A_Latest">Data13!$K$19</definedName>
    <definedName name="A127954518K">Data13!$T$1:$T$10,Data13!$T$11:$T$19</definedName>
    <definedName name="A127954518K_Data">Data13!$T$11:$T$19</definedName>
    <definedName name="A127954518K_Latest">Data13!$T$19</definedName>
    <definedName name="A127954522A">Data13!$V$1:$V$10,Data13!$V$11:$V$19</definedName>
    <definedName name="A127954522A_Data">Data13!$V$11:$V$19</definedName>
    <definedName name="A127954522A_Latest">Data13!$V$19</definedName>
    <definedName name="A127954526K">Data12!$IK$1:$IK$10,Data12!$IK$11:$IK$19</definedName>
    <definedName name="A127954526K_Data">Data12!$IK$11:$IK$19</definedName>
    <definedName name="A127954526K_Latest">Data12!$IK$19</definedName>
    <definedName name="A127954530A">Data12!$IM$1:$IM$10,Data12!$IM$11:$IM$19</definedName>
    <definedName name="A127954530A_Data">Data12!$IM$11:$IM$19</definedName>
    <definedName name="A127954530A_Latest">Data12!$IM$19</definedName>
    <definedName name="A127954534K">Data13!$X$1:$X$10,Data13!$X$11:$X$19</definedName>
    <definedName name="A127954534K_Data">Data13!$X$11:$X$19</definedName>
    <definedName name="A127954534K_Latest">Data13!$X$19</definedName>
    <definedName name="A127954538V">Data13!$Y$1:$Y$10,Data13!$Y$11:$Y$19</definedName>
    <definedName name="A127954538V_Data">Data13!$Y$11:$Y$19</definedName>
    <definedName name="A127954538V_Latest">Data13!$Y$19</definedName>
    <definedName name="A127954542K">Data13!$AC$1:$AC$10,Data13!$AC$11:$AC$19</definedName>
    <definedName name="A127954542K_Data">Data13!$AC$11:$AC$19</definedName>
    <definedName name="A127954542K_Latest">Data13!$AC$19</definedName>
    <definedName name="A127954546V">Data13!$CI$1:$CI$10,Data13!$CI$11:$CI$19</definedName>
    <definedName name="A127954546V_Data">Data13!$CI$11:$CI$19</definedName>
    <definedName name="A127954546V_Latest">Data13!$CI$19</definedName>
    <definedName name="A127955978T">Data14!$GS$1:$GS$10,Data14!$GS$11:$GS$19</definedName>
    <definedName name="A127955978T_Data">Data14!$GS$11:$GS$19</definedName>
    <definedName name="A127955978T_Latest">Data14!$GS$19</definedName>
    <definedName name="A127955982J">Data14!$HA$1:$HA$10,Data14!$HA$11:$HA$19</definedName>
    <definedName name="A127955982J_Data">Data14!$HA$11:$HA$19</definedName>
    <definedName name="A127955982J_Latest">Data14!$HA$19</definedName>
    <definedName name="A127955986T">Data14!$GH$1:$GH$10,Data14!$GH$11:$GH$19</definedName>
    <definedName name="A127955986T_Data">Data14!$GH$11:$GH$19</definedName>
    <definedName name="A127955986T_Latest">Data14!$GH$19</definedName>
    <definedName name="A127955990J">Data14!$HI$1:$HI$10,Data14!$HI$11:$HI$19</definedName>
    <definedName name="A127955990J_Data">Data14!$HI$11:$HI$19</definedName>
    <definedName name="A127955990J_Latest">Data14!$HI$19</definedName>
    <definedName name="A127955994T">Data14!$GN$1:$GN$10,Data14!$GN$11:$GN$19</definedName>
    <definedName name="A127955994T_Data">Data14!$GN$11:$GN$19</definedName>
    <definedName name="A127955994T_Latest">Data14!$GN$19</definedName>
    <definedName name="A127956306V">Data14!$IJ$1:$IJ$10,Data14!$IJ$11:$IJ$19</definedName>
    <definedName name="A127956306V_Data">Data14!$IJ$11:$IJ$19</definedName>
    <definedName name="A127956306V_Latest">Data14!$IJ$19</definedName>
    <definedName name="A127956314V">Data14!$HU$1:$HU$10,Data14!$HU$11:$HU$19</definedName>
    <definedName name="A127956314V_Data">Data14!$HU$11:$HU$19</definedName>
    <definedName name="A127956314V_Latest">Data14!$HU$19</definedName>
    <definedName name="A127956318C">Data16!$AP$1:$AP$10,Data16!$AP$11:$AP$19</definedName>
    <definedName name="A127956318C_Data">Data16!$AP$11:$AP$19</definedName>
    <definedName name="A127956318C_Latest">Data16!$AP$19</definedName>
    <definedName name="A127956322V">Data16!$AX$1:$AX$10,Data16!$AX$11:$AX$19</definedName>
    <definedName name="A127956322V_Data">Data16!$AX$11:$AX$19</definedName>
    <definedName name="A127956322V_Latest">Data16!$AX$19</definedName>
    <definedName name="A127956326C">Data16!$BC$1:$BC$10,Data16!$BC$11:$BC$19</definedName>
    <definedName name="A127956326C_Data">Data16!$BC$11:$BC$19</definedName>
    <definedName name="A127956326C_Latest">Data16!$BC$19</definedName>
    <definedName name="A127956330V">Data16!$AG$1:$AG$10,Data16!$AG$11:$AG$19</definedName>
    <definedName name="A127956330V_Data">Data16!$AG$11:$AG$19</definedName>
    <definedName name="A127956330V_Latest">Data16!$AG$19</definedName>
    <definedName name="A127956334C">Data16!$BV$1:$BV$10,Data16!$BV$11:$BV$19</definedName>
    <definedName name="A127956334C_Data">Data16!$BV$11:$BV$19</definedName>
    <definedName name="A127956334C_Latest">Data16!$BV$19</definedName>
    <definedName name="A127956338L">Data16!$BZ$1:$BZ$10,Data16!$BZ$11:$BZ$19</definedName>
    <definedName name="A127956338L_Data">Data16!$BZ$11:$BZ$19</definedName>
    <definedName name="A127956338L_Latest">Data16!$BZ$19</definedName>
    <definedName name="A127956342C">Data16!$CB$1:$CB$10,Data16!$CB$11:$CB$19</definedName>
    <definedName name="A127956342C_Data">Data16!$CB$11:$CB$19</definedName>
    <definedName name="A127956342C_Latest">Data16!$CB$19</definedName>
    <definedName name="A127956346L">Data16!$CC$1:$CC$10,Data16!$CC$11:$CC$19</definedName>
    <definedName name="A127956346L_Data">Data16!$CC$11:$CC$19</definedName>
    <definedName name="A127956346L_Latest">Data16!$CC$19</definedName>
    <definedName name="A127956350C">Data16!$CE$1:$CE$10,Data16!$CE$11:$CE$19</definedName>
    <definedName name="A127956350C_Data">Data16!$CE$11:$CE$19</definedName>
    <definedName name="A127956350C_Latest">Data16!$CE$19</definedName>
    <definedName name="A127956358W">Data16!$BP$1:$BP$10,Data16!$BP$11:$BP$19</definedName>
    <definedName name="A127956358W_Data">Data16!$BP$11:$BP$19</definedName>
    <definedName name="A127956358W_Latest">Data16!$BP$19</definedName>
    <definedName name="A127956362L">Data16!$DU$1:$DU$10,Data16!$DU$11:$DU$19</definedName>
    <definedName name="A127956362L_Data">Data16!$DU$11:$DU$19</definedName>
    <definedName name="A127956362L_Latest">Data16!$DU$19</definedName>
    <definedName name="A127956366W">Data16!$CX$1:$CX$10,Data16!$CX$11:$CX$19</definedName>
    <definedName name="A127956366W_Data">Data16!$CX$11:$CX$19</definedName>
    <definedName name="A127956366W_Latest">Data16!$CX$19</definedName>
    <definedName name="A127956370L">Data16!$EO$1:$EO$10,Data16!$EO$11:$EO$19</definedName>
    <definedName name="A127956370L_Data">Data16!$EO$11:$EO$19</definedName>
    <definedName name="A127956370L_Latest">Data16!$EO$19</definedName>
    <definedName name="A127956374W">Data16!$EW$1:$EW$10,Data16!$EW$11:$EW$19</definedName>
    <definedName name="A127956374W_Data">Data16!$EW$11:$EW$19</definedName>
    <definedName name="A127956374W_Latest">Data16!$EW$19</definedName>
    <definedName name="A127956378F">Data16!$DZ$1:$DZ$10,Data16!$DZ$11:$DZ$19</definedName>
    <definedName name="A127956378F_Data">Data16!$DZ$11:$DZ$19</definedName>
    <definedName name="A127956378F_Latest">Data16!$DZ$19</definedName>
    <definedName name="A127956382W">Data16!$GD$1:$GD$10,Data16!$GD$11:$GD$19</definedName>
    <definedName name="A127956382W_Data">Data16!$GD$11:$GD$19</definedName>
    <definedName name="A127956382W_Latest">Data16!$GD$19</definedName>
    <definedName name="A127956386F">Data16!$GI$1:$GI$10,Data16!$GI$11:$GI$19</definedName>
    <definedName name="A127956386F_Data">Data16!$GI$11:$GI$19</definedName>
    <definedName name="A127956386F_Latest">Data16!$GI$19</definedName>
    <definedName name="A127956390W">Data16!$GM$1:$GM$10,Data16!$GM$11:$GM$19</definedName>
    <definedName name="A127956390W_Data">Data16!$GM$11:$GM$19</definedName>
    <definedName name="A127956390W_Latest">Data16!$GM$19</definedName>
    <definedName name="A127956394F">Data16!$FH$1:$FH$10,Data16!$FH$11:$FH$19</definedName>
    <definedName name="A127956394F_Data">Data16!$FH$11:$FH$19</definedName>
    <definedName name="A127956394F_Latest">Data16!$FH$19</definedName>
    <definedName name="A127956398R">Data16!$FO$1:$FO$10,Data16!$FO$11:$FO$19</definedName>
    <definedName name="A127956398R_Data">Data16!$FO$11:$FO$19</definedName>
    <definedName name="A127956398R_Latest">Data16!$FO$19</definedName>
    <definedName name="A127956402V">Data16!$GQ$1:$GQ$10,Data16!$GQ$11:$GQ$19</definedName>
    <definedName name="A127956402V_Data">Data16!$GQ$11:$GQ$19</definedName>
    <definedName name="A127956402V_Latest">Data16!$GQ$19</definedName>
    <definedName name="A127956406C">Data16!$HI$1:$HI$10,Data16!$HI$11:$HI$19</definedName>
    <definedName name="A127956406C_Data">Data16!$HI$11:$HI$19</definedName>
    <definedName name="A127956406C_Latest">Data16!$HI$19</definedName>
    <definedName name="A127956410V">Data16!$HQ$1:$HQ$10,Data16!$HQ$11:$HQ$19</definedName>
    <definedName name="A127956410V_Data">Data16!$HQ$11:$HQ$19</definedName>
    <definedName name="A127956410V_Latest">Data16!$HQ$19</definedName>
    <definedName name="A127956414C">Data16!$GS$1:$GS$10,Data16!$GS$11:$GS$19</definedName>
    <definedName name="A127956414C_Data">Data16!$GS$11:$GS$19</definedName>
    <definedName name="A127956414C_Latest">Data16!$GS$19</definedName>
    <definedName name="A127956418L">Data16!$GX$1:$GX$10,Data16!$GX$11:$GX$19</definedName>
    <definedName name="A127956418L_Data">Data16!$GX$11:$GX$19</definedName>
    <definedName name="A127956418L_Latest">Data16!$GX$19</definedName>
    <definedName name="A127956422C">Data16!$IJ$1:$IJ$10,Data16!$IJ$11:$IJ$19</definedName>
    <definedName name="A127956422C_Data">Data16!$IJ$11:$IJ$19</definedName>
    <definedName name="A127956422C_Latest">Data16!$IJ$19</definedName>
    <definedName name="A127956426L">Data17!$F$1:$F$10,Data17!$F$11:$F$19</definedName>
    <definedName name="A127956426L_Data">Data17!$F$11:$F$19</definedName>
    <definedName name="A127956426L_Latest">Data17!$F$19</definedName>
    <definedName name="A127956430C">Data17!$N$1:$N$10,Data17!$N$11:$N$19</definedName>
    <definedName name="A127956430C_Data">Data17!$N$11:$N$19</definedName>
    <definedName name="A127956430C_Latest">Data17!$N$19</definedName>
    <definedName name="A127956438W">Data17!$AG$1:$AG$10,Data17!$AG$11:$AG$19</definedName>
    <definedName name="A127956438W_Data">Data17!$AG$11:$AG$19</definedName>
    <definedName name="A127956438W_Latest">Data17!$AG$19</definedName>
    <definedName name="A127956442L">Data17!$AN$1:$AN$10,Data17!$AN$11:$AN$19</definedName>
    <definedName name="A127956442L_Data">Data17!$AN$11:$AN$19</definedName>
    <definedName name="A127956442L_Latest">Data17!$AN$19</definedName>
    <definedName name="A127956446W">Data17!$AR$1:$AR$10,Data17!$AR$11:$AR$19</definedName>
    <definedName name="A127956446W_Data">Data17!$AR$11:$AR$19</definedName>
    <definedName name="A127956446W_Latest">Data17!$AR$19</definedName>
    <definedName name="A127956450L">Data17!$AU$1:$AU$10,Data17!$AU$11:$AU$19</definedName>
    <definedName name="A127956450L_Data">Data17!$AU$11:$AU$19</definedName>
    <definedName name="A127956450L_Latest">Data17!$AU$19</definedName>
    <definedName name="A127956454W">Data17!$U$1:$U$10,Data17!$U$11:$U$19</definedName>
    <definedName name="A127956454W_Data">Data17!$U$11:$U$19</definedName>
    <definedName name="A127956454W_Latest">Data17!$U$19</definedName>
    <definedName name="A127956458F">Data17!$W$1:$W$10,Data17!$W$11:$W$19</definedName>
    <definedName name="A127956458F_Data">Data17!$W$11:$W$19</definedName>
    <definedName name="A127956458F_Latest">Data17!$W$19</definedName>
    <definedName name="A127956462W">Data17!$BI$1:$BI$10,Data17!$BI$11:$BI$19</definedName>
    <definedName name="A127956462W_Data">Data17!$BI$11:$BI$19</definedName>
    <definedName name="A127956462W_Latest">Data17!$BI$19</definedName>
    <definedName name="A127956466F">Data17!$BL$1:$BL$10,Data17!$BL$11:$BL$19</definedName>
    <definedName name="A127956466F_Data">Data17!$BL$11:$BL$19</definedName>
    <definedName name="A127956466F_Latest">Data17!$BL$19</definedName>
    <definedName name="A127956470W">Data17!$BY$1:$BY$10,Data17!$BY$11:$BY$19</definedName>
    <definedName name="A127956470W_Data">Data17!$BY$11:$BY$19</definedName>
    <definedName name="A127956470W_Latest">Data17!$BY$19</definedName>
    <definedName name="A127956478R">Data17!$CP$1:$CP$10,Data17!$CP$11:$CP$19</definedName>
    <definedName name="A127956478R_Data">Data17!$CP$11:$CP$19</definedName>
    <definedName name="A127956478R_Latest">Data17!$CP$19</definedName>
    <definedName name="A127956482F">Data17!$CI$1:$CI$10,Data17!$CI$11:$CI$19</definedName>
    <definedName name="A127956482F_Data">Data17!$CI$11:$CI$19</definedName>
    <definedName name="A127956482F_Latest">Data17!$CI$19</definedName>
    <definedName name="A127956486R">Data17!$CM$1:$CM$10,Data17!$CM$11:$CM$19</definedName>
    <definedName name="A127956486R_Data">Data17!$CM$11:$CM$19</definedName>
    <definedName name="A127956486R_Latest">Data17!$CM$19</definedName>
    <definedName name="A127956490F">Data15!$H$1:$H$10,Data15!$H$11:$H$19</definedName>
    <definedName name="A127956490F_Data">Data15!$H$11:$H$19</definedName>
    <definedName name="A127956490F_Latest">Data15!$H$19</definedName>
    <definedName name="A127956494R">Data15!$AE$1:$AE$10,Data15!$AE$11:$AE$19</definedName>
    <definedName name="A127956494R_Data">Data15!$AE$11:$AE$19</definedName>
    <definedName name="A127956494R_Latest">Data15!$AE$19</definedName>
    <definedName name="A127956498X">Data15!$K$1:$K$10,Data15!$K$11:$K$19</definedName>
    <definedName name="A127956498X_Data">Data15!$K$11:$K$19</definedName>
    <definedName name="A127956498X_Latest">Data15!$K$19</definedName>
    <definedName name="A127956502C">Data15!$N$1:$N$10,Data15!$N$11:$N$19</definedName>
    <definedName name="A127956502C_Data">Data15!$N$11:$N$19</definedName>
    <definedName name="A127956502C_Latest">Data15!$N$19</definedName>
    <definedName name="A127956506L">Data17!$DO$1:$DO$10,Data17!$DO$11:$DO$19</definedName>
    <definedName name="A127956506L_Data">Data17!$DO$11:$DO$19</definedName>
    <definedName name="A127956506L_Latest">Data17!$DO$19</definedName>
    <definedName name="A127956534W">Data15!$BI$1:$BI$10,Data15!$BI$11:$BI$19</definedName>
    <definedName name="A127956534W_Data">Data15!$BI$11:$BI$19</definedName>
    <definedName name="A127956534W_Latest">Data15!$BI$19</definedName>
    <definedName name="A127956538F">Data15!$BP$1:$BP$10,Data15!$BP$11:$BP$19</definedName>
    <definedName name="A127956538F_Data">Data15!$BP$11:$BP$19</definedName>
    <definedName name="A127956538F_Latest">Data15!$BP$19</definedName>
    <definedName name="A127956542W">Data15!$CO$1:$CO$10,Data15!$CO$11:$CO$19</definedName>
    <definedName name="A127956542W_Data">Data15!$CO$11:$CO$19</definedName>
    <definedName name="A127956542W_Latest">Data15!$CO$19</definedName>
    <definedName name="A127956546F">Data15!$DO$1:$DO$10,Data15!$DO$11:$DO$19</definedName>
    <definedName name="A127956546F_Data">Data15!$DO$11:$DO$19</definedName>
    <definedName name="A127956546F_Latest">Data15!$DO$19</definedName>
    <definedName name="A127956550W">Data15!$DF$1:$DF$10,Data15!$DF$11:$DF$19</definedName>
    <definedName name="A127956550W_Data">Data15!$DF$11:$DF$19</definedName>
    <definedName name="A127956550W_Latest">Data15!$DF$19</definedName>
    <definedName name="A127956554F">Data15!$EB$1:$EB$10,Data15!$EB$11:$EB$19</definedName>
    <definedName name="A127956554F_Data">Data15!$EB$11:$EB$19</definedName>
    <definedName name="A127956554F_Latest">Data15!$EB$19</definedName>
    <definedName name="A127956558R">Data15!$ED$1:$ED$10,Data15!$ED$11:$ED$19</definedName>
    <definedName name="A127956558R_Data">Data15!$ED$11:$ED$19</definedName>
    <definedName name="A127956558R_Latest">Data15!$ED$19</definedName>
    <definedName name="A127956562F">Data15!$EE$1:$EE$10,Data15!$EE$11:$EE$19</definedName>
    <definedName name="A127956562F_Data">Data15!$EE$11:$EE$19</definedName>
    <definedName name="A127956562F_Latest">Data15!$EE$19</definedName>
    <definedName name="A127956566R">Data15!$DG$1:$DG$10,Data15!$DG$11:$DG$19</definedName>
    <definedName name="A127956566R_Data">Data15!$DG$11:$DG$19</definedName>
    <definedName name="A127956566R_Latest">Data15!$DG$19</definedName>
    <definedName name="A127956570F">Data15!$EI$1:$EI$10,Data15!$EI$11:$EI$19</definedName>
    <definedName name="A127956570F_Data">Data15!$EI$11:$EI$19</definedName>
    <definedName name="A127956570F_Latest">Data15!$EI$19</definedName>
    <definedName name="A127956574R">Data15!$DD$1:$DD$10,Data15!$DD$11:$DD$19</definedName>
    <definedName name="A127956574R_Data">Data15!$DD$11:$DD$19</definedName>
    <definedName name="A127956574R_Latest">Data15!$DD$19</definedName>
    <definedName name="A127956578X">Data15!$EZ$1:$EZ$10,Data15!$EZ$11:$EZ$19</definedName>
    <definedName name="A127956578X_Data">Data15!$EZ$11:$EZ$19</definedName>
    <definedName name="A127956578X_Latest">Data15!$EZ$19</definedName>
    <definedName name="A127956582R">Data15!$FA$1:$FA$10,Data15!$FA$11:$FA$19</definedName>
    <definedName name="A127956582R_Data">Data15!$FA$11:$FA$19</definedName>
    <definedName name="A127956582R_Latest">Data15!$FA$19</definedName>
    <definedName name="A127956590R">Data15!$ET$1:$ET$10,Data15!$ET$11:$ET$19</definedName>
    <definedName name="A127956590R_Data">Data15!$ET$11:$ET$19</definedName>
    <definedName name="A127956590R_Latest">Data15!$ET$19</definedName>
    <definedName name="A127956594X">Data15!$GD$1:$GD$10,Data15!$GD$11:$GD$19</definedName>
    <definedName name="A127956594X_Data">Data15!$GD$11:$GD$19</definedName>
    <definedName name="A127956594X_Latest">Data15!$GD$19</definedName>
    <definedName name="A127956598J">Data15!$GE$1:$GE$10,Data15!$GE$11:$GE$19</definedName>
    <definedName name="A127956598J_Data">Data15!$GE$11:$GE$19</definedName>
    <definedName name="A127956598J_Latest">Data15!$GE$19</definedName>
    <definedName name="A127956602L">Data15!$GY$1:$GY$10,Data15!$GY$11:$GY$19</definedName>
    <definedName name="A127956602L_Data">Data15!$GY$11:$GY$19</definedName>
    <definedName name="A127956602L_Latest">Data15!$GY$19</definedName>
    <definedName name="A127956606W">Data15!$FX$1:$FX$10,Data15!$FX$11:$FX$19</definedName>
    <definedName name="A127956606W_Data">Data15!$FX$11:$FX$19</definedName>
    <definedName name="A127956606W_Latest">Data15!$FX$19</definedName>
    <definedName name="A127956610L">Data15!$GA$1:$GA$10,Data15!$GA$11:$GA$19</definedName>
    <definedName name="A127956610L_Data">Data15!$GA$11:$GA$19</definedName>
    <definedName name="A127956610L_Latest">Data15!$GA$19</definedName>
    <definedName name="A127956614W">Data15!$HC$1:$HC$10,Data15!$HC$11:$HC$19</definedName>
    <definedName name="A127956614W_Data">Data15!$HC$11:$HC$19</definedName>
    <definedName name="A127956614W_Latest">Data15!$HC$19</definedName>
    <definedName name="A127956618F">Data15!$HM$1:$HM$10,Data15!$HM$11:$HM$19</definedName>
    <definedName name="A127956618F_Data">Data15!$HM$11:$HM$19</definedName>
    <definedName name="A127956618F_Latest">Data15!$HM$19</definedName>
    <definedName name="A127956622W">Data15!$HU$1:$HU$10,Data15!$HU$11:$HU$19</definedName>
    <definedName name="A127956622W_Data">Data15!$HU$11:$HU$19</definedName>
    <definedName name="A127956622W_Latest">Data15!$HU$19</definedName>
    <definedName name="A127956626F">Data15!$HW$1:$HW$10,Data15!$HW$11:$HW$19</definedName>
    <definedName name="A127956626F_Data">Data15!$HW$11:$HW$19</definedName>
    <definedName name="A127956626F_Latest">Data15!$HW$19</definedName>
    <definedName name="A127956630W">Data16!$J$1:$J$10,Data16!$J$11:$J$19</definedName>
    <definedName name="A127956630W_Data">Data16!$J$11:$J$19</definedName>
    <definedName name="A127956630W_Latest">Data16!$J$19</definedName>
    <definedName name="A127956634F">Data15!$IL$1:$IL$10,Data15!$IL$11:$IL$19</definedName>
    <definedName name="A127956634F_Data">Data15!$IL$11:$IL$19</definedName>
    <definedName name="A127956634F_Latest">Data15!$IL$19</definedName>
    <definedName name="A127956638R">Data16!$Z$1:$Z$10,Data16!$Z$11:$Z$19</definedName>
    <definedName name="A127956638R_Data">Data16!$Z$11:$Z$19</definedName>
    <definedName name="A127956638R_Latest">Data16!$Z$19</definedName>
    <definedName name="A127956642F">Data16!$B$1:$B$10,Data16!$B$11:$B$19</definedName>
    <definedName name="A127956642F_Data">Data16!$B$11:$B$19</definedName>
    <definedName name="A127956642F_Latest">Data16!$B$19</definedName>
    <definedName name="A127958074F">Data17!$EI$1:$EI$10,Data17!$EI$11:$EI$19</definedName>
    <definedName name="A127958074F_Data">Data17!$EI$11:$EI$19</definedName>
    <definedName name="A127958074F_Latest">Data17!$EI$19</definedName>
    <definedName name="A127958078R">Data17!$EQ$1:$EQ$10,Data17!$EQ$11:$EQ$19</definedName>
    <definedName name="A127958078R_Data">Data17!$EQ$11:$EQ$19</definedName>
    <definedName name="A127958078R_Latest">Data17!$EQ$19</definedName>
    <definedName name="A127958082F">Data17!$ES$1:$ES$10,Data17!$ES$11:$ES$19</definedName>
    <definedName name="A127958082F_Data">Data17!$ES$11:$ES$19</definedName>
    <definedName name="A127958082F_Latest">Data17!$ES$19</definedName>
    <definedName name="A127958086R">Data17!$ET$1:$ET$10,Data17!$ET$11:$ET$19</definedName>
    <definedName name="A127958086R_Data">Data17!$ET$11:$ET$19</definedName>
    <definedName name="A127958086R_Latest">Data17!$ET$19</definedName>
    <definedName name="A127958414R">Data17!$FM$1:$FM$10,Data17!$FM$11:$FM$19</definedName>
    <definedName name="A127958414R_Data">Data17!$FM$11:$FM$19</definedName>
    <definedName name="A127958414R_Latest">Data17!$FM$19</definedName>
    <definedName name="A127958418X">Data17!$FN$1:$FN$10,Data17!$FN$11:$FN$19</definedName>
    <definedName name="A127958418X_Data">Data17!$FN$11:$FN$19</definedName>
    <definedName name="A127958418X_Latest">Data17!$FN$19</definedName>
    <definedName name="A127958422R">Data17!$FP$1:$FP$10,Data17!$FP$11:$FP$19</definedName>
    <definedName name="A127958422R_Data">Data17!$FP$11:$FP$19</definedName>
    <definedName name="A127958422R_Latest">Data17!$FP$19</definedName>
    <definedName name="A127958426X">Data17!$FW$1:$FW$10,Data17!$FW$11:$FW$19</definedName>
    <definedName name="A127958426X_Data">Data17!$FW$11:$FW$19</definedName>
    <definedName name="A127958426X_Latest">Data17!$FW$19</definedName>
    <definedName name="A127958430R">Data17!$GD$1:$GD$10,Data17!$GD$11:$GD$19</definedName>
    <definedName name="A127958430R_Data">Data17!$GD$11:$GD$19</definedName>
    <definedName name="A127958430R_Latest">Data17!$GD$19</definedName>
    <definedName name="A127958434X">Data17!$FH$1:$FH$10,Data17!$FH$11:$FH$19</definedName>
    <definedName name="A127958434X_Data">Data17!$FH$11:$FH$19</definedName>
    <definedName name="A127958434X_Latest">Data17!$FH$19</definedName>
    <definedName name="A127958438J">Data18!$HH$1:$HH$10,Data18!$HH$11:$HH$19</definedName>
    <definedName name="A127958438J_Data">Data18!$HH$11:$HH$19</definedName>
    <definedName name="A127958438J_Latest">Data18!$HH$19</definedName>
    <definedName name="A127958442X">Data18!$HR$1:$HR$10,Data18!$HR$11:$HR$19</definedName>
    <definedName name="A127958442X_Data">Data18!$HR$11:$HR$19</definedName>
    <definedName name="A127958442X_Latest">Data18!$HR$19</definedName>
    <definedName name="A127958446J">Data18!$HW$1:$HW$10,Data18!$HW$11:$HW$19</definedName>
    <definedName name="A127958446J_Data">Data18!$HW$11:$HW$19</definedName>
    <definedName name="A127958446J_Latest">Data18!$HW$19</definedName>
    <definedName name="A127958450X">Data18!$HI$1:$HI$10,Data18!$HI$11:$HI$19</definedName>
    <definedName name="A127958450X_Data">Data18!$HI$11:$HI$19</definedName>
    <definedName name="A127958450X_Latest">Data18!$HI$19</definedName>
    <definedName name="A127958454J">Data18!$HL$1:$HL$10,Data18!$HL$11:$HL$19</definedName>
    <definedName name="A127958454J_Data">Data18!$HL$11:$HL$19</definedName>
    <definedName name="A127958454J_Latest">Data18!$HL$19</definedName>
    <definedName name="A127958458T">Data18!$IP$1:$IP$10,Data18!$IP$11:$IP$19</definedName>
    <definedName name="A127958458T_Data">Data18!$IP$11:$IP$19</definedName>
    <definedName name="A127958458T_Latest">Data18!$IP$19</definedName>
    <definedName name="A127958462J">Data19!$P$1:$P$10,Data19!$P$11:$P$19</definedName>
    <definedName name="A127958462J_Data">Data19!$P$11:$P$19</definedName>
    <definedName name="A127958462J_Latest">Data19!$P$19</definedName>
    <definedName name="A127958466T">Data19!$T$1:$T$10,Data19!$T$11:$T$19</definedName>
    <definedName name="A127958466T_Data">Data19!$T$11:$T$19</definedName>
    <definedName name="A127958466T_Latest">Data19!$T$19</definedName>
    <definedName name="A127958470J">Data19!$X$1:$X$10,Data19!$X$11:$X$19</definedName>
    <definedName name="A127958470J_Data">Data19!$X$11:$X$19</definedName>
    <definedName name="A127958470J_Latest">Data19!$X$19</definedName>
    <definedName name="A127958474T">Data19!$AB$1:$AB$10,Data19!$AB$11:$AB$19</definedName>
    <definedName name="A127958474T_Data">Data19!$AB$11:$AB$19</definedName>
    <definedName name="A127958474T_Latest">Data19!$AB$19</definedName>
    <definedName name="A127958478A">Data19!$AC$1:$AC$10,Data19!$AC$11:$AC$19</definedName>
    <definedName name="A127958478A_Data">Data19!$AC$11:$AC$19</definedName>
    <definedName name="A127958478A_Latest">Data19!$AC$19</definedName>
    <definedName name="A127958482T">Data19!$AE$1:$AE$10,Data19!$AE$11:$AE$19</definedName>
    <definedName name="A127958482T_Data">Data19!$AE$11:$AE$19</definedName>
    <definedName name="A127958482T_Latest">Data19!$AE$19</definedName>
    <definedName name="A127958490T">Data19!$AW$1:$AW$10,Data19!$AW$11:$AW$19</definedName>
    <definedName name="A127958490T_Data">Data19!$AW$11:$AW$19</definedName>
    <definedName name="A127958490T_Latest">Data19!$AW$19</definedName>
    <definedName name="A127958494A">Data19!$AX$1:$AX$10,Data19!$AX$11:$AX$19</definedName>
    <definedName name="A127958494A_Data">Data19!$AX$11:$AX$19</definedName>
    <definedName name="A127958494A_Latest">Data19!$AX$19</definedName>
    <definedName name="A127958498K">Data19!$BA$1:$BA$10,Data19!$BA$11:$BA$19</definedName>
    <definedName name="A127958498K_Data">Data19!$BA$11:$BA$19</definedName>
    <definedName name="A127958498K_Latest">Data19!$BA$19</definedName>
    <definedName name="A127958502R">Data19!$CB$1:$CB$10,Data19!$CB$11:$CB$19</definedName>
    <definedName name="A127958502R_Data">Data19!$CB$11:$CB$19</definedName>
    <definedName name="A127958502R_Latest">Data19!$CB$19</definedName>
    <definedName name="A127958506X">Data19!$CE$1:$CE$10,Data19!$CE$11:$CE$19</definedName>
    <definedName name="A127958506X_Data">Data19!$CE$11:$CE$19</definedName>
    <definedName name="A127958506X_Latest">Data19!$CE$19</definedName>
    <definedName name="A127958510R">Data19!$BQ$1:$BQ$10,Data19!$BQ$11:$BQ$19</definedName>
    <definedName name="A127958510R_Data">Data19!$BQ$11:$BQ$19</definedName>
    <definedName name="A127958510R_Latest">Data19!$BQ$19</definedName>
    <definedName name="A127958514X">Data19!$CJ$1:$CJ$10,Data19!$CJ$11:$CJ$19</definedName>
    <definedName name="A127958514X_Data">Data19!$CJ$11:$CJ$19</definedName>
    <definedName name="A127958514X_Latest">Data19!$CJ$19</definedName>
    <definedName name="A127958518J">Data19!$CL$1:$CL$10,Data19!$CL$11:$CL$19</definedName>
    <definedName name="A127958518J_Data">Data19!$CL$11:$CL$19</definedName>
    <definedName name="A127958518J_Latest">Data19!$CL$19</definedName>
    <definedName name="A127958522X">Data19!$CP$1:$CP$10,Data19!$CP$11:$CP$19</definedName>
    <definedName name="A127958522X_Data">Data19!$CP$11:$CP$19</definedName>
    <definedName name="A127958522X_Latest">Data19!$CP$19</definedName>
    <definedName name="A127958526J">Data19!$BW$1:$BW$10,Data19!$BW$11:$BW$19</definedName>
    <definedName name="A127958526J_Data">Data19!$BW$11:$BW$19</definedName>
    <definedName name="A127958526J_Latest">Data19!$BW$19</definedName>
    <definedName name="A127958530X">Data19!$CX$1:$CX$10,Data19!$CX$11:$CX$19</definedName>
    <definedName name="A127958530X_Data">Data19!$CX$11:$CX$19</definedName>
    <definedName name="A127958530X_Latest">Data19!$CX$19</definedName>
    <definedName name="A127958534J">Data19!$DH$1:$DH$10,Data19!$DH$11:$DH$19</definedName>
    <definedName name="A127958534J_Data">Data19!$DH$11:$DH$19</definedName>
    <definedName name="A127958534J_Latest">Data19!$DH$19</definedName>
    <definedName name="A127958538T">Data19!$DM$1:$DM$10,Data19!$DM$11:$DM$19</definedName>
    <definedName name="A127958538T_Data">Data19!$DM$11:$DM$19</definedName>
    <definedName name="A127958538T_Latest">Data19!$DM$19</definedName>
    <definedName name="A127958542J">Data19!$CY$1:$CY$10,Data19!$CY$11:$CY$19</definedName>
    <definedName name="A127958542J_Data">Data19!$CY$11:$CY$19</definedName>
    <definedName name="A127958542J_Latest">Data19!$CY$19</definedName>
    <definedName name="A127958546T">Data19!$DR$1:$DR$10,Data19!$DR$11:$DR$19</definedName>
    <definedName name="A127958546T_Data">Data19!$DR$11:$DR$19</definedName>
    <definedName name="A127958546T_Latest">Data19!$DR$19</definedName>
    <definedName name="A127958550J">Data19!$DW$1:$DW$10,Data19!$DW$11:$DW$19</definedName>
    <definedName name="A127958550J_Data">Data19!$DW$11:$DW$19</definedName>
    <definedName name="A127958550J_Latest">Data19!$DW$19</definedName>
    <definedName name="A127958554T">Data19!$CW$1:$CW$10,Data19!$CW$11:$CW$19</definedName>
    <definedName name="A127958554T_Data">Data19!$CW$11:$CW$19</definedName>
    <definedName name="A127958554T_Latest">Data19!$CW$19</definedName>
    <definedName name="A127958558A">Data19!$EW$1:$EW$10,Data19!$EW$11:$EW$19</definedName>
    <definedName name="A127958558A_Data">Data19!$EW$11:$EW$19</definedName>
    <definedName name="A127958558A_Latest">Data19!$EW$19</definedName>
    <definedName name="A127958562T">Data19!$EZ$1:$EZ$10,Data19!$EZ$11:$EZ$19</definedName>
    <definedName name="A127958562T_Data">Data19!$EZ$11:$EZ$19</definedName>
    <definedName name="A127958562T_Latest">Data19!$EZ$19</definedName>
    <definedName name="A127958566A">Data19!$FK$1:$FK$10,Data19!$FK$11:$FK$19</definedName>
    <definedName name="A127958566A_Data">Data19!$FK$11:$FK$19</definedName>
    <definedName name="A127958566A_Latest">Data19!$FK$19</definedName>
    <definedName name="A127958570T">Data19!$EK$1:$EK$10,Data19!$EK$11:$EK$19</definedName>
    <definedName name="A127958570T_Data">Data19!$EK$11:$EK$19</definedName>
    <definedName name="A127958570T_Latest">Data19!$EK$19</definedName>
    <definedName name="A127958574A">Data19!$GQ$1:$GQ$10,Data19!$GQ$11:$GQ$19</definedName>
    <definedName name="A127958574A_Data">Data19!$GQ$11:$GQ$19</definedName>
    <definedName name="A127958574A_Latest">Data19!$GQ$19</definedName>
    <definedName name="A127958578K">Data19!$FR$1:$FR$10,Data19!$FR$11:$FR$19</definedName>
    <definedName name="A127958578K_Data">Data19!$FR$11:$FR$19</definedName>
    <definedName name="A127958578K_Latest">Data19!$FR$19</definedName>
    <definedName name="A127958582A">Data19!$FS$1:$FS$10,Data19!$FS$11:$FS$19</definedName>
    <definedName name="A127958582A_Data">Data19!$FS$11:$FS$19</definedName>
    <definedName name="A127958582A_Latest">Data19!$FS$19</definedName>
    <definedName name="A127958586K">Data19!$FT$1:$FT$10,Data19!$FT$11:$FT$19</definedName>
    <definedName name="A127958586K_Data">Data19!$FT$11:$FT$19</definedName>
    <definedName name="A127958586K_Latest">Data19!$FT$19</definedName>
    <definedName name="A127958590A">Data19!$HH$1:$HH$10,Data19!$HH$11:$HH$19</definedName>
    <definedName name="A127958590A_Data">Data19!$HH$11:$HH$19</definedName>
    <definedName name="A127958590A_Latest">Data19!$HH$19</definedName>
    <definedName name="A127958594K">Data19!$HS$1:$HS$10,Data19!$HS$11:$HS$19</definedName>
    <definedName name="A127958594K_Data">Data19!$HS$11:$HS$19</definedName>
    <definedName name="A127958594K_Latest">Data19!$HS$19</definedName>
    <definedName name="A127958598V">Data19!$HU$1:$HU$10,Data19!$HU$11:$HU$19</definedName>
    <definedName name="A127958598V_Data">Data19!$HU$11:$HU$19</definedName>
    <definedName name="A127958598V_Latest">Data19!$HU$19</definedName>
    <definedName name="A127958602X">Data19!$HV$1:$HV$10,Data19!$HV$11:$HV$19</definedName>
    <definedName name="A127958602X_Data">Data19!$HV$11:$HV$19</definedName>
    <definedName name="A127958602X_Latest">Data19!$HV$19</definedName>
    <definedName name="A127958610X">Data19!$HA$1:$HA$10,Data19!$HA$11:$HA$19</definedName>
    <definedName name="A127958610X_Data">Data19!$HA$11:$HA$19</definedName>
    <definedName name="A127958610X_Latest">Data19!$HA$19</definedName>
    <definedName name="A127958614J">Data19!$IO$1:$IO$10,Data19!$IO$11:$IO$19</definedName>
    <definedName name="A127958614J_Data">Data19!$IO$11:$IO$19</definedName>
    <definedName name="A127958614J_Latest">Data19!$IO$19</definedName>
    <definedName name="A127958618T">Data20!$E$1:$E$10,Data20!$E$11:$E$19</definedName>
    <definedName name="A127958618T_Data">Data20!$E$11:$E$19</definedName>
    <definedName name="A127958618T_Latest">Data20!$E$19</definedName>
    <definedName name="A127958622J">Data20!$S$1:$S$10,Data20!$S$11:$S$19</definedName>
    <definedName name="A127958622J_Data">Data20!$S$11:$S$19</definedName>
    <definedName name="A127958622J_Latest">Data20!$S$19</definedName>
    <definedName name="A127958626T">Data20!$BB$1:$BB$10,Data20!$BB$11:$BB$19</definedName>
    <definedName name="A127958626T_Data">Data20!$BB$11:$BB$19</definedName>
    <definedName name="A127958626T_Latest">Data20!$BB$19</definedName>
    <definedName name="A127958630J">Data20!$AB$1:$AB$10,Data20!$AB$11:$AB$19</definedName>
    <definedName name="A127958630J_Data">Data20!$AB$11:$AB$19</definedName>
    <definedName name="A127958630J_Latest">Data20!$AB$19</definedName>
    <definedName name="A127958634T">Data20!$AC$1:$AC$10,Data20!$AC$11:$AC$19</definedName>
    <definedName name="A127958634T_Data">Data20!$AC$11:$AC$19</definedName>
    <definedName name="A127958634T_Latest">Data20!$AC$19</definedName>
    <definedName name="A127958638A">Data17!$HB$1:$HB$10,Data17!$HB$11:$HB$19</definedName>
    <definedName name="A127958638A_Data">Data17!$HB$11:$HB$19</definedName>
    <definedName name="A127958638A_Latest">Data17!$HB$19</definedName>
    <definedName name="A127958642T">Data17!$HJ$1:$HJ$10,Data17!$HJ$11:$HJ$19</definedName>
    <definedName name="A127958642T_Data">Data17!$HJ$11:$HJ$19</definedName>
    <definedName name="A127958642T_Latest">Data17!$HJ$19</definedName>
    <definedName name="A127958646A">Data17!$HK$1:$HK$10,Data17!$HK$11:$HK$19</definedName>
    <definedName name="A127958646A_Data">Data17!$HK$11:$HK$19</definedName>
    <definedName name="A127958646A_Latest">Data17!$HK$19</definedName>
    <definedName name="A127958650T">Data17!$GQ$1:$GQ$10,Data17!$GQ$11:$GQ$19</definedName>
    <definedName name="A127958650T_Data">Data17!$GQ$11:$GQ$19</definedName>
    <definedName name="A127958650T_Latest">Data17!$GQ$19</definedName>
    <definedName name="A127958662A">Data20!$BF$1:$BF$10,Data20!$BF$11:$BF$19</definedName>
    <definedName name="A127958662A_Data">Data20!$BF$11:$BF$19</definedName>
    <definedName name="A127958662A_Latest">Data20!$BF$19</definedName>
    <definedName name="A127958674K">Data17!$ID$1:$ID$10,Data17!$ID$11:$ID$19</definedName>
    <definedName name="A127958674K_Data">Data17!$ID$11:$ID$19</definedName>
    <definedName name="A127958674K_Latest">Data17!$ID$19</definedName>
    <definedName name="A127958678V">Data17!$IL$1:$IL$10,Data17!$IL$11:$IL$19</definedName>
    <definedName name="A127958678V_Data">Data17!$IL$11:$IL$19</definedName>
    <definedName name="A127958678V_Latest">Data17!$IL$19</definedName>
    <definedName name="A127958682K">Data18!$B$1:$B$10,Data18!$B$11:$B$19</definedName>
    <definedName name="A127958682K_Data">Data18!$B$11:$B$19</definedName>
    <definedName name="A127958682K_Latest">Data18!$B$19</definedName>
    <definedName name="A127958686V">Data18!$D$1:$D$10,Data18!$D$11:$D$19</definedName>
    <definedName name="A127958686V_Data">Data18!$D$11:$D$19</definedName>
    <definedName name="A127958686V_Latest">Data18!$D$19</definedName>
    <definedName name="A127958690K">Data18!$F$1:$F$10,Data18!$F$11:$F$19</definedName>
    <definedName name="A127958690K_Data">Data18!$F$11:$F$19</definedName>
    <definedName name="A127958690K_Latest">Data18!$F$19</definedName>
    <definedName name="A127958694V">Data17!$HV$1:$HV$10,Data17!$HV$11:$HV$19</definedName>
    <definedName name="A127958694V_Data">Data17!$HV$11:$HV$19</definedName>
    <definedName name="A127958694V_Latest">Data17!$HV$19</definedName>
    <definedName name="A127958698C">Data18!$G$1:$G$10,Data18!$G$11:$G$19</definedName>
    <definedName name="A127958698C_Data">Data18!$G$11:$G$19</definedName>
    <definedName name="A127958698C_Latest">Data18!$G$19</definedName>
    <definedName name="A127958702J">Data17!$HZ$1:$HZ$10,Data17!$HZ$11:$HZ$19</definedName>
    <definedName name="A127958702J_Data">Data17!$HZ$11:$HZ$19</definedName>
    <definedName name="A127958702J_Latest">Data17!$HZ$19</definedName>
    <definedName name="A127958706T">Data18!$AG$1:$AG$10,Data18!$AG$11:$AG$19</definedName>
    <definedName name="A127958706T_Data">Data18!$AG$11:$AG$19</definedName>
    <definedName name="A127958706T_Latest">Data18!$AG$19</definedName>
    <definedName name="A127958710J">Data18!$AU$1:$AU$10,Data18!$AU$11:$AU$19</definedName>
    <definedName name="A127958710J_Data">Data18!$AU$11:$AU$19</definedName>
    <definedName name="A127958710J_Latest">Data18!$AU$19</definedName>
    <definedName name="A127958714T">Data18!$BV$1:$BV$10,Data18!$BV$11:$BV$19</definedName>
    <definedName name="A127958714T_Data">Data18!$BV$11:$BV$19</definedName>
    <definedName name="A127958714T_Latest">Data18!$BV$19</definedName>
    <definedName name="A127958718A">Data18!$AW$1:$AW$10,Data18!$AW$11:$AW$19</definedName>
    <definedName name="A127958718A_Data">Data18!$AW$11:$AW$19</definedName>
    <definedName name="A127958718A_Latest">Data18!$AW$19</definedName>
    <definedName name="A127958722T">Data18!$CB$1:$CB$10,Data18!$CB$11:$CB$19</definedName>
    <definedName name="A127958722T_Data">Data18!$CB$11:$CB$19</definedName>
    <definedName name="A127958722T_Latest">Data18!$CB$19</definedName>
    <definedName name="A127958726A">Data18!$CS$1:$CS$10,Data18!$CS$11:$CS$19</definedName>
    <definedName name="A127958726A_Data">Data18!$CS$11:$CS$19</definedName>
    <definedName name="A127958726A_Latest">Data18!$CS$19</definedName>
    <definedName name="A127958730T">Data18!$CU$1:$CU$10,Data18!$CU$11:$CU$19</definedName>
    <definedName name="A127958730T_Data">Data18!$CU$11:$CU$19</definedName>
    <definedName name="A127958730T_Latest">Data18!$CU$19</definedName>
    <definedName name="A127958734A">Data18!$CV$1:$CV$10,Data18!$CV$11:$CV$19</definedName>
    <definedName name="A127958734A_Data">Data18!$CV$11:$CV$19</definedName>
    <definedName name="A127958734A_Latest">Data18!$CV$19</definedName>
    <definedName name="A127958738K">Data18!$CW$1:$CW$10,Data18!$CW$11:$CW$19</definedName>
    <definedName name="A127958738K_Data">Data18!$CW$11:$CW$19</definedName>
    <definedName name="A127958738K_Latest">Data18!$CW$19</definedName>
    <definedName name="A127958742A">Data18!$DH$1:$DH$10,Data18!$DH$11:$DH$19</definedName>
    <definedName name="A127958742A_Data">Data18!$DH$11:$DH$19</definedName>
    <definedName name="A127958742A_Latest">Data18!$DH$19</definedName>
    <definedName name="A127958746K">Data18!$DW$1:$DW$10,Data18!$DW$11:$DW$19</definedName>
    <definedName name="A127958746K_Data">Data18!$DW$11:$DW$19</definedName>
    <definedName name="A127958746K_Latest">Data18!$DW$19</definedName>
    <definedName name="A127958750A">Data18!$DY$1:$DY$10,Data18!$DY$11:$DY$19</definedName>
    <definedName name="A127958750A_Data">Data18!$DY$11:$DY$19</definedName>
    <definedName name="A127958750A_Latest">Data18!$DY$19</definedName>
    <definedName name="A127958754K">Data18!$EI$1:$EI$10,Data18!$EI$11:$EI$19</definedName>
    <definedName name="A127958754K_Data">Data18!$EI$11:$EI$19</definedName>
    <definedName name="A127958754K_Latest">Data18!$EI$19</definedName>
    <definedName name="A127958758V">Data18!$FH$1:$FH$10,Data18!$FH$11:$FH$19</definedName>
    <definedName name="A127958758V_Data">Data18!$FH$11:$FH$19</definedName>
    <definedName name="A127958758V_Latest">Data18!$FH$19</definedName>
    <definedName name="A127958762K">Data18!$FL$1:$FL$10,Data18!$FL$11:$FL$19</definedName>
    <definedName name="A127958762K_Data">Data18!$FL$11:$FL$19</definedName>
    <definedName name="A127958762K_Latest">Data18!$FL$19</definedName>
    <definedName name="A127958766V">Data18!$FN$1:$FN$10,Data18!$FN$11:$FN$19</definedName>
    <definedName name="A127958766V_Data">Data18!$FN$11:$FN$19</definedName>
    <definedName name="A127958766V_Latest">Data18!$FN$19</definedName>
    <definedName name="A127958770K">Data18!$GL$1:$GL$10,Data18!$GL$11:$GL$19</definedName>
    <definedName name="A127958770K_Data">Data18!$GL$11:$GL$19</definedName>
    <definedName name="A127958770K_Latest">Data18!$GL$19</definedName>
    <definedName name="A127958774V">Data18!$GN$1:$GN$10,Data18!$GN$11:$GN$19</definedName>
    <definedName name="A127958774V_Data">Data18!$GN$11:$GN$19</definedName>
    <definedName name="A127958774V_Latest">Data18!$GN$19</definedName>
    <definedName name="A127958778C">Data18!$HD$1:$HD$10,Data18!$HD$11:$HD$19</definedName>
    <definedName name="A127958778C_Data">Data18!$HD$11:$HD$19</definedName>
    <definedName name="A127958778C_Latest">Data18!$HD$19</definedName>
    <definedName name="A127958782V">Data18!$GD$1:$GD$10,Data18!$GD$11:$GD$19</definedName>
    <definedName name="A127958782V_Data">Data18!$GD$11:$GD$19</definedName>
    <definedName name="A127958782V_Latest">Data18!$GD$19</definedName>
    <definedName name="A127960322W">Data20!$CC$1:$CC$10,Data20!$CC$11:$CC$19</definedName>
    <definedName name="A127960322W_Data">Data20!$CC$11:$CC$19</definedName>
    <definedName name="A127960322W_Latest">Data20!$CC$19</definedName>
    <definedName name="A127960326F">Data20!$CI$1:$CI$10,Data20!$CI$11:$CI$19</definedName>
    <definedName name="A127960326F_Data">Data20!$CI$11:$CI$19</definedName>
    <definedName name="A127960326F_Latest">Data20!$CI$19</definedName>
    <definedName name="A127960330W">Data20!$CK$1:$CK$10,Data20!$CK$11:$CK$19</definedName>
    <definedName name="A127960330W_Data">Data20!$CK$11:$CK$19</definedName>
    <definedName name="A127960330W_Latest">Data20!$CK$19</definedName>
    <definedName name="A127960334F">Data20!$CM$1:$CM$10,Data20!$CM$11:$CM$19</definedName>
    <definedName name="A127960334F_Data">Data20!$CM$11:$CM$19</definedName>
    <definedName name="A127960334F_Latest">Data20!$CM$19</definedName>
    <definedName name="A127960338R">Data20!$BQ$1:$BQ$10,Data20!$BQ$11:$BQ$19</definedName>
    <definedName name="A127960338R_Data">Data20!$BQ$11:$BQ$19</definedName>
    <definedName name="A127960338R_Latest">Data20!$BQ$19</definedName>
    <definedName name="A127960342F">Data20!$BR$1:$BR$10,Data20!$BR$11:$BR$19</definedName>
    <definedName name="A127960342F_Data">Data20!$BR$11:$BR$19</definedName>
    <definedName name="A127960342F_Latest">Data20!$BR$19</definedName>
    <definedName name="A127960674A">Data20!$DO$1:$DO$10,Data20!$DO$11:$DO$19</definedName>
    <definedName name="A127960674A_Data">Data20!$DO$11:$DO$19</definedName>
    <definedName name="A127960674A_Latest">Data20!$DO$19</definedName>
    <definedName name="A127960678K">Data20!$DQ$1:$DQ$10,Data20!$DQ$11:$DQ$19</definedName>
    <definedName name="A127960678K_Data">Data20!$DQ$11:$DQ$19</definedName>
    <definedName name="A127960678K_Latest">Data20!$DQ$19</definedName>
    <definedName name="A127960682A">Data20!$CU$1:$CU$10,Data20!$CU$11:$CU$19</definedName>
    <definedName name="A127960682A_Data">Data20!$CU$11:$CU$19</definedName>
    <definedName name="A127960682A_Latest">Data20!$CU$19</definedName>
    <definedName name="A127960690A">Data21!$FJ$1:$FJ$10,Data21!$FJ$11:$FJ$19</definedName>
    <definedName name="A127960690A_Data">Data21!$FJ$11:$FJ$19</definedName>
    <definedName name="A127960690A_Latest">Data21!$FJ$19</definedName>
    <definedName name="A127960694K">Data21!$FR$1:$FR$10,Data21!$FR$11:$FR$19</definedName>
    <definedName name="A127960694K_Data">Data21!$FR$11:$FR$19</definedName>
    <definedName name="A127960694K_Latest">Data21!$FR$19</definedName>
    <definedName name="A127960698V">Data21!$FT$1:$FT$10,Data21!$FT$11:$FT$19</definedName>
    <definedName name="A127960698V_Data">Data21!$FT$11:$FT$19</definedName>
    <definedName name="A127960698V_Latest">Data21!$FT$19</definedName>
    <definedName name="A127960702X">Data21!$FX$1:$FX$10,Data21!$FX$11:$FX$19</definedName>
    <definedName name="A127960702X_Data">Data21!$FX$11:$FX$19</definedName>
    <definedName name="A127960702X_Latest">Data21!$FX$19</definedName>
    <definedName name="A127960706J">Data21!$EY$1:$EY$10,Data21!$EY$11:$EY$19</definedName>
    <definedName name="A127960706J_Data">Data21!$EY$11:$EY$19</definedName>
    <definedName name="A127960706J_Latest">Data21!$EY$19</definedName>
    <definedName name="A127960710X">Data21!$EZ$1:$EZ$10,Data21!$EZ$11:$EZ$19</definedName>
    <definedName name="A127960710X_Data">Data21!$EZ$11:$EZ$19</definedName>
    <definedName name="A127960710X_Latest">Data21!$EZ$19</definedName>
    <definedName name="A127960714J">Data21!$FB$1:$FB$10,Data21!$FB$11:$FB$19</definedName>
    <definedName name="A127960714J_Data">Data21!$FB$11:$FB$19</definedName>
    <definedName name="A127960714J_Latest">Data21!$FB$19</definedName>
    <definedName name="A127960718T">Data21!$GS$1:$GS$10,Data21!$GS$11:$GS$19</definedName>
    <definedName name="A127960718T_Data">Data21!$GS$11:$GS$19</definedName>
    <definedName name="A127960718T_Latest">Data21!$GS$19</definedName>
    <definedName name="A127960722J">Data21!$GW$1:$GW$10,Data21!$GW$11:$GW$19</definedName>
    <definedName name="A127960722J_Data">Data21!$GW$11:$GW$19</definedName>
    <definedName name="A127960722J_Latest">Data21!$GW$19</definedName>
    <definedName name="A127960726T">Data21!$HE$1:$HE$10,Data21!$HE$11:$HE$19</definedName>
    <definedName name="A127960726T_Data">Data21!$HE$11:$HE$19</definedName>
    <definedName name="A127960726T_Latest">Data21!$HE$19</definedName>
    <definedName name="A127960730J">Data21!$GD$1:$GD$10,Data21!$GD$11:$GD$19</definedName>
    <definedName name="A127960730J_Data">Data21!$GD$11:$GD$19</definedName>
    <definedName name="A127960730J_Latest">Data21!$GD$19</definedName>
    <definedName name="A127960734T">Data21!$GL$1:$GL$10,Data21!$GL$11:$GL$19</definedName>
    <definedName name="A127960734T_Data">Data21!$GL$11:$GL$19</definedName>
    <definedName name="A127960734T_Latest">Data21!$GL$19</definedName>
    <definedName name="A127960738A">Data21!$HV$1:$HV$10,Data21!$HV$11:$HV$19</definedName>
    <definedName name="A127960738A_Data">Data21!$HV$11:$HV$19</definedName>
    <definedName name="A127960738A_Latest">Data21!$HV$19</definedName>
    <definedName name="A127960742T">Data21!$HY$1:$HY$10,Data21!$HY$11:$HY$19</definedName>
    <definedName name="A127960742T_Data">Data21!$HY$11:$HY$19</definedName>
    <definedName name="A127960742T_Latest">Data21!$HY$19</definedName>
    <definedName name="A127960746A">Data21!$IC$1:$IC$10,Data21!$IC$11:$IC$19</definedName>
    <definedName name="A127960746A_Data">Data21!$IC$11:$IC$19</definedName>
    <definedName name="A127960746A_Latest">Data21!$IC$19</definedName>
    <definedName name="A127960750T">Data21!$IO$1:$IO$10,Data21!$IO$11:$IO$19</definedName>
    <definedName name="A127960750T_Data">Data21!$IO$11:$IO$19</definedName>
    <definedName name="A127960750T_Latest">Data21!$IO$19</definedName>
    <definedName name="A127960754A">Data21!$IP$1:$IP$10,Data21!$IP$11:$IP$19</definedName>
    <definedName name="A127960754A_Data">Data21!$IP$11:$IP$19</definedName>
    <definedName name="A127960754A_Latest">Data21!$IP$19</definedName>
    <definedName name="A127960758K">Data22!$N$1:$N$10,Data22!$N$11:$N$19</definedName>
    <definedName name="A127960758K_Data">Data22!$N$11:$N$19</definedName>
    <definedName name="A127960758K_Latest">Data22!$N$19</definedName>
    <definedName name="A127960762A">Data22!$P$1:$P$10,Data22!$P$11:$P$19</definedName>
    <definedName name="A127960762A_Data">Data22!$P$11:$P$19</definedName>
    <definedName name="A127960762A_Latest">Data22!$P$19</definedName>
    <definedName name="A127960766K">Data22!$S$1:$S$10,Data22!$S$11:$S$19</definedName>
    <definedName name="A127960766K_Data">Data22!$S$11:$S$19</definedName>
    <definedName name="A127960766K_Latest">Data22!$S$19</definedName>
    <definedName name="A127960770A">Data22!$V$1:$V$10,Data22!$V$11:$V$19</definedName>
    <definedName name="A127960770A_Data">Data22!$V$11:$V$19</definedName>
    <definedName name="A127960770A_Latest">Data22!$V$19</definedName>
    <definedName name="A127960774K">Data22!$D$1:$D$10,Data22!$D$11:$D$19</definedName>
    <definedName name="A127960774K_Data">Data22!$D$11:$D$19</definedName>
    <definedName name="A127960774K_Latest">Data22!$D$19</definedName>
    <definedName name="A127960778V">Data22!$AW$1:$AW$10,Data22!$AW$11:$AW$19</definedName>
    <definedName name="A127960778V_Data">Data22!$AW$11:$AW$19</definedName>
    <definedName name="A127960778V_Latest">Data22!$AW$19</definedName>
    <definedName name="A127960782K">Data22!$BE$1:$BE$10,Data22!$BE$11:$BE$19</definedName>
    <definedName name="A127960782K_Data">Data22!$BE$11:$BE$19</definedName>
    <definedName name="A127960782K_Latest">Data22!$BE$19</definedName>
    <definedName name="A127960786V">Data22!$BJ$1:$BJ$10,Data22!$BJ$11:$BJ$19</definedName>
    <definedName name="A127960786V_Data">Data22!$BJ$11:$BJ$19</definedName>
    <definedName name="A127960786V_Latest">Data22!$BJ$19</definedName>
    <definedName name="A127960790K">Data22!$BO$1:$BO$10,Data22!$BO$11:$BO$19</definedName>
    <definedName name="A127960790K_Data">Data22!$BO$11:$BO$19</definedName>
    <definedName name="A127960790K_Latest">Data22!$BO$19</definedName>
    <definedName name="A127960794V">Data22!$BP$1:$BP$10,Data22!$BP$11:$BP$19</definedName>
    <definedName name="A127960794V_Data">Data22!$BP$11:$BP$19</definedName>
    <definedName name="A127960794V_Latest">Data22!$BP$19</definedName>
    <definedName name="A127960798C">Data22!$CF$1:$CF$10,Data22!$CF$11:$CF$19</definedName>
    <definedName name="A127960798C_Data">Data22!$CF$11:$CF$19</definedName>
    <definedName name="A127960798C_Latest">Data22!$CF$19</definedName>
    <definedName name="A127960802J">Data22!$CK$1:$CK$10,Data22!$CK$11:$CK$19</definedName>
    <definedName name="A127960802J_Data">Data22!$CK$11:$CK$19</definedName>
    <definedName name="A127960802J_Latest">Data22!$CK$19</definedName>
    <definedName name="A127960806T">Data22!$CN$1:$CN$10,Data22!$CN$11:$CN$19</definedName>
    <definedName name="A127960806T_Data">Data22!$CN$11:$CN$19</definedName>
    <definedName name="A127960806T_Latest">Data22!$CN$19</definedName>
    <definedName name="A127960810J">Data22!$BX$1:$BX$10,Data22!$BX$11:$BX$19</definedName>
    <definedName name="A127960810J_Data">Data22!$BX$11:$BX$19</definedName>
    <definedName name="A127960810J_Latest">Data22!$BX$19</definedName>
    <definedName name="A127960814T">Data22!$CB$1:$CB$10,Data22!$CB$11:$CB$19</definedName>
    <definedName name="A127960814T_Data">Data22!$CB$11:$CB$19</definedName>
    <definedName name="A127960814T_Latest">Data22!$CB$19</definedName>
    <definedName name="A127960818A">Data22!$EF$1:$EF$10,Data22!$EF$11:$EF$19</definedName>
    <definedName name="A127960818A_Data">Data22!$EF$11:$EF$19</definedName>
    <definedName name="A127960818A_Latest">Data22!$EF$19</definedName>
    <definedName name="A127960822T">Data22!$FB$1:$FB$10,Data22!$FB$11:$FB$19</definedName>
    <definedName name="A127960822T_Data">Data22!$FB$11:$FB$19</definedName>
    <definedName name="A127960822T_Latest">Data22!$FB$19</definedName>
    <definedName name="A127960826A">Data22!$FN$1:$FN$10,Data22!$FN$11:$FN$19</definedName>
    <definedName name="A127960826A_Data">Data22!$FN$11:$FN$19</definedName>
    <definedName name="A127960826A_Latest">Data22!$FN$19</definedName>
    <definedName name="A127960830T">Data22!$FO$1:$FO$10,Data22!$FO$11:$FO$19</definedName>
    <definedName name="A127960830T_Data">Data22!$FO$11:$FO$19</definedName>
    <definedName name="A127960830T_Latest">Data22!$FO$19</definedName>
    <definedName name="A127960834A">Data22!$EN$1:$EN$10,Data22!$EN$11:$EN$19</definedName>
    <definedName name="A127960834A_Data">Data22!$EN$11:$EN$19</definedName>
    <definedName name="A127960834A_Latest">Data22!$EN$19</definedName>
    <definedName name="A127960838K">Data22!$EO$1:$EO$10,Data22!$EO$11:$EO$19</definedName>
    <definedName name="A127960838K_Data">Data22!$EO$11:$EO$19</definedName>
    <definedName name="A127960838K_Latest">Data22!$EO$19</definedName>
    <definedName name="A127960842A">Data22!$GB$1:$GB$10,Data22!$GB$11:$GB$19</definedName>
    <definedName name="A127960842A_Data">Data22!$GB$11:$GB$19</definedName>
    <definedName name="A127960842A_Latest">Data22!$GB$19</definedName>
    <definedName name="A127960846K">Data22!$GC$1:$GC$10,Data22!$GC$11:$GC$19</definedName>
    <definedName name="A127960846K_Data">Data22!$GC$11:$GC$19</definedName>
    <definedName name="A127960846K_Latest">Data22!$GC$19</definedName>
    <definedName name="A127960850A">Data22!$GD$1:$GD$10,Data22!$GD$11:$GD$19</definedName>
    <definedName name="A127960850A_Data">Data22!$GD$11:$GD$19</definedName>
    <definedName name="A127960850A_Latest">Data22!$GD$19</definedName>
    <definedName name="A127960854K">Data22!$FU$1:$FU$10,Data22!$FU$11:$FU$19</definedName>
    <definedName name="A127960854K_Data">Data22!$FU$11:$FU$19</definedName>
    <definedName name="A127960854K_Latest">Data22!$FU$19</definedName>
    <definedName name="A127960858V">Data22!$GV$1:$GV$10,Data22!$GV$11:$GV$19</definedName>
    <definedName name="A127960858V_Data">Data22!$GV$11:$GV$19</definedName>
    <definedName name="A127960858V_Latest">Data22!$GV$19</definedName>
    <definedName name="A127960862K">Data22!$HO$1:$HO$10,Data22!$HO$11:$HO$19</definedName>
    <definedName name="A127960862K_Data">Data22!$HO$11:$HO$19</definedName>
    <definedName name="A127960862K_Latest">Data22!$HO$19</definedName>
    <definedName name="A127960866V">Data20!$EK$1:$EK$10,Data20!$EK$11:$EK$19</definedName>
    <definedName name="A127960866V_Data">Data20!$EK$11:$EK$19</definedName>
    <definedName name="A127960866V_Latest">Data20!$EK$19</definedName>
    <definedName name="A127960870K">Data20!$EN$1:$EN$10,Data20!$EN$11:$EN$19</definedName>
    <definedName name="A127960870K_Data">Data20!$EN$11:$EN$19</definedName>
    <definedName name="A127960870K_Latest">Data20!$EN$19</definedName>
    <definedName name="A127960874V">Data20!$EB$1:$EB$10,Data20!$EB$11:$EB$19</definedName>
    <definedName name="A127960874V_Data">Data20!$EB$11:$EB$19</definedName>
    <definedName name="A127960874V_Latest">Data20!$EB$19</definedName>
    <definedName name="A127960878C">Data20!$EW$1:$EW$10,Data20!$EW$11:$EW$19</definedName>
    <definedName name="A127960878C_Data">Data20!$EW$11:$EW$19</definedName>
    <definedName name="A127960878C_Latest">Data20!$EW$19</definedName>
    <definedName name="A127960882V">Data20!$FB$1:$FB$10,Data20!$FB$11:$FB$19</definedName>
    <definedName name="A127960882V_Data">Data20!$FB$11:$FB$19</definedName>
    <definedName name="A127960882V_Latest">Data20!$FB$19</definedName>
    <definedName name="A127960886C">Data20!$EC$1:$EC$10,Data20!$EC$11:$EC$19</definedName>
    <definedName name="A127960886C_Data">Data20!$EC$11:$EC$19</definedName>
    <definedName name="A127960886C_Latest">Data20!$EC$19</definedName>
    <definedName name="A127960890V">Data20!$FD$1:$FD$10,Data20!$FD$11:$FD$19</definedName>
    <definedName name="A127960890V_Data">Data20!$FD$11:$FD$19</definedName>
    <definedName name="A127960890V_Latest">Data20!$FD$19</definedName>
    <definedName name="A127960914A">Data20!$FR$1:$FR$10,Data20!$FR$11:$FR$19</definedName>
    <definedName name="A127960914A_Data">Data20!$FR$11:$FR$19</definedName>
    <definedName name="A127960914A_Latest">Data20!$FR$19</definedName>
    <definedName name="A127960918K">Data20!$FV$1:$FV$10,Data20!$FV$11:$FV$19</definedName>
    <definedName name="A127960918K_Data">Data20!$FV$11:$FV$19</definedName>
    <definedName name="A127960918K_Latest">Data20!$FV$19</definedName>
    <definedName name="A127960922A">Data20!$FX$1:$FX$10,Data20!$FX$11:$FX$19</definedName>
    <definedName name="A127960922A_Data">Data20!$FX$11:$FX$19</definedName>
    <definedName name="A127960922A_Latest">Data20!$FX$19</definedName>
    <definedName name="A127960926K">Data20!$GD$1:$GD$10,Data20!$GD$11:$GD$19</definedName>
    <definedName name="A127960926K_Data">Data20!$GD$11:$GD$19</definedName>
    <definedName name="A127960926K_Latest">Data20!$GD$19</definedName>
    <definedName name="A127960930A">Data20!$GK$1:$GK$10,Data20!$GK$11:$GK$19</definedName>
    <definedName name="A127960930A_Data">Data20!$GK$11:$GK$19</definedName>
    <definedName name="A127960930A_Latest">Data20!$GK$19</definedName>
    <definedName name="A127960934K">Data20!$GO$1:$GO$10,Data20!$GO$11:$GO$19</definedName>
    <definedName name="A127960934K_Data">Data20!$GO$11:$GO$19</definedName>
    <definedName name="A127960934K_Latest">Data20!$GO$19</definedName>
    <definedName name="A127960938V">Data20!$FQ$1:$FQ$10,Data20!$FQ$11:$FQ$19</definedName>
    <definedName name="A127960938V_Data">Data20!$FQ$11:$FQ$19</definedName>
    <definedName name="A127960938V_Latest">Data20!$FQ$19</definedName>
    <definedName name="A127960942K">Data20!$GZ$1:$GZ$10,Data20!$GZ$11:$GZ$19</definedName>
    <definedName name="A127960942K_Data">Data20!$GZ$11:$GZ$19</definedName>
    <definedName name="A127960942K_Latest">Data20!$GZ$19</definedName>
    <definedName name="A127960946V">Data20!$HF$1:$HF$10,Data20!$HF$11:$HF$19</definedName>
    <definedName name="A127960946V_Data">Data20!$HF$11:$HF$19</definedName>
    <definedName name="A127960946V_Latest">Data20!$HF$19</definedName>
    <definedName name="A127960950K">Data20!$HP$1:$HP$10,Data20!$HP$11:$HP$19</definedName>
    <definedName name="A127960950K_Data">Data20!$HP$11:$HP$19</definedName>
    <definedName name="A127960950K_Latest">Data20!$HP$19</definedName>
    <definedName name="A127960954V">Data20!$GX$1:$GX$10,Data20!$GX$11:$GX$19</definedName>
    <definedName name="A127960954V_Data">Data20!$GX$11:$GX$19</definedName>
    <definedName name="A127960954V_Latest">Data20!$GX$19</definedName>
    <definedName name="A127960958C">Data20!$IA$1:$IA$10,Data20!$IA$11:$IA$19</definedName>
    <definedName name="A127960958C_Data">Data20!$IA$11:$IA$19</definedName>
    <definedName name="A127960958C_Latest">Data20!$IA$19</definedName>
    <definedName name="A127960962V">Data20!$IC$1:$IC$10,Data20!$IC$11:$IC$19</definedName>
    <definedName name="A127960962V_Data">Data20!$IC$11:$IC$19</definedName>
    <definedName name="A127960962V_Latest">Data20!$IC$19</definedName>
    <definedName name="A127960966C">Data21!$AA$1:$AA$10,Data21!$AA$11:$AA$19</definedName>
    <definedName name="A127960966C_Data">Data21!$AA$11:$AA$19</definedName>
    <definedName name="A127960966C_Latest">Data21!$AA$19</definedName>
    <definedName name="A127960970V">Data21!$AF$1:$AF$10,Data21!$AF$11:$AF$19</definedName>
    <definedName name="A127960970V_Data">Data21!$AF$11:$AF$19</definedName>
    <definedName name="A127960970V_Latest">Data21!$AF$19</definedName>
    <definedName name="A127960974C">Data21!$AO$1:$AO$10,Data21!$AO$11:$AO$19</definedName>
    <definedName name="A127960974C_Data">Data21!$AO$11:$AO$19</definedName>
    <definedName name="A127960974C_Latest">Data21!$AO$19</definedName>
    <definedName name="A127960978L">Data21!$AQ$1:$AQ$10,Data21!$AQ$11:$AQ$19</definedName>
    <definedName name="A127960978L_Data">Data21!$AQ$11:$AQ$19</definedName>
    <definedName name="A127960978L_Latest">Data21!$AQ$19</definedName>
    <definedName name="A127960982C">Data21!$S$1:$S$10,Data21!$S$11:$S$19</definedName>
    <definedName name="A127960982C_Data">Data21!$S$11:$S$19</definedName>
    <definedName name="A127960982C_Latest">Data21!$S$19</definedName>
    <definedName name="A127960986L">Data21!$AV$1:$AV$10,Data21!$AV$11:$AV$19</definedName>
    <definedName name="A127960986L_Data">Data21!$AV$11:$AV$19</definedName>
    <definedName name="A127960986L_Latest">Data21!$AV$19</definedName>
    <definedName name="A127960990C">Data21!$Y$1:$Y$10,Data21!$Y$11:$Y$19</definedName>
    <definedName name="A127960990C_Data">Data21!$Y$11:$Y$19</definedName>
    <definedName name="A127960990C_Latest">Data21!$Y$19</definedName>
    <definedName name="A127960994L">Data21!$BS$1:$BS$10,Data21!$BS$11:$BS$19</definedName>
    <definedName name="A127960994L_Data">Data21!$BS$11:$BS$19</definedName>
    <definedName name="A127960994L_Latest">Data21!$BS$19</definedName>
    <definedName name="A127960998W">Data21!$CD$1:$CD$10,Data21!$CD$11:$CD$19</definedName>
    <definedName name="A127960998W_Data">Data21!$CD$11:$CD$19</definedName>
    <definedName name="A127960998W_Latest">Data21!$CD$19</definedName>
    <definedName name="A127961002C">Data21!$BD$1:$BD$10,Data21!$BD$11:$BD$19</definedName>
    <definedName name="A127961002C_Data">Data21!$BD$11:$BD$19</definedName>
    <definedName name="A127961002C_Latest">Data21!$BD$19</definedName>
    <definedName name="A127961006L">Data21!$CP$1:$CP$10,Data21!$CP$11:$CP$19</definedName>
    <definedName name="A127961006L_Data">Data21!$CP$11:$CP$19</definedName>
    <definedName name="A127961006L_Latest">Data21!$CP$19</definedName>
    <definedName name="A127961010C">Data21!$CT$1:$CT$10,Data21!$CT$11:$CT$19</definedName>
    <definedName name="A127961010C_Data">Data21!$CT$11:$CT$19</definedName>
    <definedName name="A127961010C_Latest">Data21!$CT$19</definedName>
    <definedName name="A127961014L">Data21!$DE$1:$DE$10,Data21!$DE$11:$DE$19</definedName>
    <definedName name="A127961014L_Data">Data21!$DE$11:$DE$19</definedName>
    <definedName name="A127961014L_Latest">Data21!$DE$19</definedName>
    <definedName name="A127961018W">Data21!$DG$1:$DG$10,Data21!$DG$11:$DG$19</definedName>
    <definedName name="A127961018W_Data">Data21!$DG$11:$DG$19</definedName>
    <definedName name="A127961018W_Latest">Data21!$DG$19</definedName>
    <definedName name="A127961022L">Data21!$CF$1:$CF$10,Data21!$CF$11:$CF$19</definedName>
    <definedName name="A127961022L_Data">Data21!$CF$11:$CF$19</definedName>
    <definedName name="A127961022L_Latest">Data21!$CF$19</definedName>
    <definedName name="A127961030L">Data21!$DO$1:$DO$10,Data21!$DO$11:$DO$19</definedName>
    <definedName name="A127961030L_Data">Data21!$DO$11:$DO$19</definedName>
    <definedName name="A127961030L_Latest">Data21!$DO$19</definedName>
    <definedName name="A127961034W">Data21!$DX$1:$DX$10,Data21!$DX$11:$DX$19</definedName>
    <definedName name="A127961034W_Data">Data21!$DX$11:$DX$19</definedName>
    <definedName name="A127961034W_Latest">Data21!$DX$19</definedName>
    <definedName name="A127961038F">Data21!$EA$1:$EA$10,Data21!$EA$11:$EA$19</definedName>
    <definedName name="A127961038F_Data">Data21!$EA$11:$EA$19</definedName>
    <definedName name="A127961038F_Latest">Data21!$EA$19</definedName>
    <definedName name="A127961042W">Data21!$EE$1:$EE$10,Data21!$EE$11:$EE$19</definedName>
    <definedName name="A127961042W_Data">Data21!$EE$11:$EE$19</definedName>
    <definedName name="A127961042W_Latest">Data21!$EE$19</definedName>
    <definedName name="A127961046F">Data21!$DP$1:$DP$10,Data21!$DP$11:$DP$19</definedName>
    <definedName name="A127961046F_Data">Data21!$DP$11:$DP$19</definedName>
    <definedName name="A127961046F_Latest">Data21!$DP$19</definedName>
    <definedName name="A127961050W">Data21!$EK$1:$EK$10,Data21!$EK$11:$EK$19</definedName>
    <definedName name="A127961050W_Data">Data21!$EK$11:$EK$19</definedName>
    <definedName name="A127961050W_Latest">Data21!$EK$19</definedName>
    <definedName name="A127961054F">Data21!$DW$1:$DW$10,Data21!$DW$11:$DW$19</definedName>
    <definedName name="A127961054F_Data">Data21!$DW$11:$DW$19</definedName>
    <definedName name="A127961054F_Latest">Data21!$DW$19</definedName>
    <definedName name="A127962486C">Data23!$AE$1:$AE$10,Data23!$AE$11:$AE$19</definedName>
    <definedName name="A127962486C_Data">Data23!$AE$11:$AE$19</definedName>
    <definedName name="A127962486C_Latest">Data23!$AE$19</definedName>
    <definedName name="A127962894R">Data23!$BB$1:$BB$10,Data23!$BB$11:$BB$19</definedName>
    <definedName name="A127962894R_Data">Data23!$BB$11:$BB$19</definedName>
    <definedName name="A127962894R_Latest">Data23!$BB$19</definedName>
    <definedName name="A127962898X">Data23!$BD$1:$BD$10,Data23!$BD$11:$BD$19</definedName>
    <definedName name="A127962898X_Data">Data23!$BD$11:$BD$19</definedName>
    <definedName name="A127962898X_Latest">Data23!$BD$19</definedName>
    <definedName name="A127962902C">Data23!$BG$1:$BG$10,Data23!$BG$11:$BG$19</definedName>
    <definedName name="A127962902C_Data">Data23!$BG$11:$BG$19</definedName>
    <definedName name="A127962902C_Latest">Data23!$BG$19</definedName>
    <definedName name="A127962906L">Data23!$AG$1:$AG$10,Data23!$AG$11:$AG$19</definedName>
    <definedName name="A127962906L_Data">Data23!$AG$11:$AG$19</definedName>
    <definedName name="A127962906L_Latest">Data23!$AG$19</definedName>
    <definedName name="A127962910C">Data24!$DA$1:$DA$10,Data24!$DA$11:$DA$19</definedName>
    <definedName name="A127962910C_Data">Data24!$DA$11:$DA$19</definedName>
    <definedName name="A127962910C_Latest">Data24!$DA$19</definedName>
    <definedName name="A127962914L">Data24!$CM$1:$CM$10,Data24!$CM$11:$CM$19</definedName>
    <definedName name="A127962914L_Data">Data24!$CM$11:$CM$19</definedName>
    <definedName name="A127962914L_Latest">Data24!$CM$19</definedName>
    <definedName name="A127962918W">Data24!$EL$1:$EL$10,Data24!$EL$11:$EL$19</definedName>
    <definedName name="A127962918W_Data">Data24!$EL$11:$EL$19</definedName>
    <definedName name="A127962918W_Latest">Data24!$EL$19</definedName>
    <definedName name="A127962922L">Data24!$EP$1:$EP$10,Data24!$EP$11:$EP$19</definedName>
    <definedName name="A127962922L_Data">Data24!$EP$11:$EP$19</definedName>
    <definedName name="A127962922L_Latest">Data24!$EP$19</definedName>
    <definedName name="A127962926W">Data24!$EW$1:$EW$10,Data24!$EW$11:$EW$19</definedName>
    <definedName name="A127962926W_Data">Data24!$EW$11:$EW$19</definedName>
    <definedName name="A127962926W_Latest">Data24!$EW$19</definedName>
    <definedName name="A127962930L">Data24!$EY$1:$EY$10,Data24!$EY$11:$EY$19</definedName>
    <definedName name="A127962930L_Data">Data24!$EY$11:$EY$19</definedName>
    <definedName name="A127962930L_Latest">Data24!$EY$19</definedName>
    <definedName name="A127962934W">Data24!$FL$1:$FL$10,Data24!$FL$11:$FL$19</definedName>
    <definedName name="A127962934W_Data">Data24!$FL$11:$FL$19</definedName>
    <definedName name="A127962934W_Latest">Data24!$FL$19</definedName>
    <definedName name="A127962942W">Data24!$GU$1:$GU$10,Data24!$GU$11:$GU$19</definedName>
    <definedName name="A127962942W_Data">Data24!$GU$11:$GU$19</definedName>
    <definedName name="A127962942W_Latest">Data24!$GU$19</definedName>
    <definedName name="A127962946F">Data24!$GW$1:$GW$10,Data24!$GW$11:$GW$19</definedName>
    <definedName name="A127962946F_Data">Data24!$GW$11:$GW$19</definedName>
    <definedName name="A127962946F_Latest">Data24!$GW$19</definedName>
    <definedName name="A127962950W">Data24!$GX$1:$GX$10,Data24!$GX$11:$GX$19</definedName>
    <definedName name="A127962950W_Data">Data24!$GX$11:$GX$19</definedName>
    <definedName name="A127962950W_Latest">Data24!$GX$19</definedName>
    <definedName name="A127962954F">Data24!$GI$1:$GI$10,Data24!$GI$11:$GI$19</definedName>
    <definedName name="A127962954F_Data">Data24!$GI$11:$GI$19</definedName>
    <definedName name="A127962954F_Latest">Data24!$GI$19</definedName>
    <definedName name="A127962958R">Data24!$IC$1:$IC$10,Data24!$IC$11:$IC$19</definedName>
    <definedName name="A127962958R_Data">Data24!$IC$11:$IC$19</definedName>
    <definedName name="A127962958R_Latest">Data24!$IC$19</definedName>
    <definedName name="A127962962F">Data25!$U$1:$U$10,Data25!$U$11:$U$19</definedName>
    <definedName name="A127962962F_Data">Data25!$U$11:$U$19</definedName>
    <definedName name="A127962962F_Latest">Data25!$U$19</definedName>
    <definedName name="A127962966R">Data25!$Z$1:$Z$10,Data25!$Z$11:$Z$19</definedName>
    <definedName name="A127962966R_Data">Data25!$Z$11:$Z$19</definedName>
    <definedName name="A127962966R_Latest">Data25!$Z$19</definedName>
    <definedName name="A127962970F">Data25!$AB$1:$AB$10,Data25!$AB$11:$AB$19</definedName>
    <definedName name="A127962970F_Data">Data25!$AB$11:$AB$19</definedName>
    <definedName name="A127962970F_Latest">Data25!$AB$19</definedName>
    <definedName name="A127962974R">Data25!$AF$1:$AF$10,Data25!$AF$11:$AF$19</definedName>
    <definedName name="A127962974R_Data">Data25!$AF$11:$AF$19</definedName>
    <definedName name="A127962974R_Latest">Data25!$AF$19</definedName>
    <definedName name="A127962978X">Data25!$AN$1:$AN$10,Data25!$AN$11:$AN$19</definedName>
    <definedName name="A127962978X_Data">Data25!$AN$11:$AN$19</definedName>
    <definedName name="A127962978X_Latest">Data25!$AN$19</definedName>
    <definedName name="A127962982R">Data25!$Q$1:$Q$10,Data25!$Q$11:$Q$19</definedName>
    <definedName name="A127962982R_Data">Data25!$Q$11:$Q$19</definedName>
    <definedName name="A127962982R_Latest">Data25!$Q$19</definedName>
    <definedName name="A127962986X">Data25!$BC$1:$BC$10,Data25!$BC$11:$BC$19</definedName>
    <definedName name="A127962986X_Data">Data25!$BC$11:$BC$19</definedName>
    <definedName name="A127962986X_Latest">Data25!$BC$19</definedName>
    <definedName name="A127962990R">Data25!$BF$1:$BF$10,Data25!$BF$11:$BF$19</definedName>
    <definedName name="A127962990R_Data">Data25!$BF$11:$BF$19</definedName>
    <definedName name="A127962990R_Latest">Data25!$BF$19</definedName>
    <definedName name="A127962994X">Data25!$BP$1:$BP$10,Data25!$BP$11:$BP$19</definedName>
    <definedName name="A127962994X_Data">Data25!$BP$11:$BP$19</definedName>
    <definedName name="A127962994X_Latest">Data25!$BP$19</definedName>
    <definedName name="A127962998J">Data25!$BU$1:$BU$10,Data25!$BU$11:$BU$19</definedName>
    <definedName name="A127962998J_Data">Data25!$BU$11:$BU$19</definedName>
    <definedName name="A127962998J_Latest">Data25!$BU$19</definedName>
    <definedName name="A127963002R">Data25!$AQ$1:$AQ$10,Data25!$AQ$11:$AQ$19</definedName>
    <definedName name="A127963002R_Data">Data25!$AQ$11:$AQ$19</definedName>
    <definedName name="A127963002R_Latest">Data25!$AQ$19</definedName>
    <definedName name="A127963006X">Data25!$CQ$1:$CQ$10,Data25!$CQ$11:$CQ$19</definedName>
    <definedName name="A127963006X_Data">Data25!$CQ$11:$CQ$19</definedName>
    <definedName name="A127963006X_Latest">Data25!$CQ$19</definedName>
    <definedName name="A127963010R">Data25!$CX$1:$CX$10,Data25!$CX$11:$CX$19</definedName>
    <definedName name="A127963010R_Data">Data25!$CX$11:$CX$19</definedName>
    <definedName name="A127963010R_Latest">Data25!$CX$19</definedName>
    <definedName name="A127963014X">Data25!$DC$1:$DC$10,Data25!$DC$11:$DC$19</definedName>
    <definedName name="A127963014X_Data">Data25!$DC$11:$DC$19</definedName>
    <definedName name="A127963014X_Latest">Data25!$DC$19</definedName>
    <definedName name="A127963018J">Data25!$BY$1:$BY$10,Data25!$BY$11:$BY$19</definedName>
    <definedName name="A127963018J_Data">Data25!$BY$11:$BY$19</definedName>
    <definedName name="A127963018J_Latest">Data25!$BY$19</definedName>
    <definedName name="A127963022X">Data25!$CD$1:$CD$10,Data25!$CD$11:$CD$19</definedName>
    <definedName name="A127963022X_Data">Data25!$CD$11:$CD$19</definedName>
    <definedName name="A127963022X_Latest">Data25!$CD$19</definedName>
    <definedName name="A127963026J">Data25!$DV$1:$DV$10,Data25!$DV$11:$DV$19</definedName>
    <definedName name="A127963026J_Data">Data25!$DV$11:$DV$19</definedName>
    <definedName name="A127963026J_Latest">Data25!$DV$19</definedName>
    <definedName name="A127963030X">Data25!$DW$1:$DW$10,Data25!$DW$11:$DW$19</definedName>
    <definedName name="A127963030X_Data">Data25!$DW$11:$DW$19</definedName>
    <definedName name="A127963030X_Latest">Data25!$DW$19</definedName>
    <definedName name="A127963034J">Data25!$EA$1:$EA$10,Data25!$EA$11:$EA$19</definedName>
    <definedName name="A127963034J_Data">Data25!$EA$11:$EA$19</definedName>
    <definedName name="A127963034J_Latest">Data25!$EA$19</definedName>
    <definedName name="A127963038T">Data25!$EB$1:$EB$10,Data25!$EB$11:$EB$19</definedName>
    <definedName name="A127963038T_Data">Data25!$EB$11:$EB$19</definedName>
    <definedName name="A127963038T_Latest">Data25!$EB$19</definedName>
    <definedName name="A127963042J">Data25!$EC$1:$EC$10,Data25!$EC$11:$EC$19</definedName>
    <definedName name="A127963042J_Data">Data25!$EC$11:$EC$19</definedName>
    <definedName name="A127963042J_Latest">Data25!$EC$19</definedName>
    <definedName name="A127963046T">Data25!$EF$1:$EF$10,Data25!$EF$11:$EF$19</definedName>
    <definedName name="A127963046T_Data">Data25!$EF$11:$EF$19</definedName>
    <definedName name="A127963046T_Latest">Data25!$EF$19</definedName>
    <definedName name="A127963050J">Data25!$EH$1:$EH$10,Data25!$EH$11:$EH$19</definedName>
    <definedName name="A127963050J_Data">Data25!$EH$11:$EH$19</definedName>
    <definedName name="A127963050J_Latest">Data25!$EH$19</definedName>
    <definedName name="A127963054T">Data25!$DJ$1:$DJ$10,Data25!$DJ$11:$DJ$19</definedName>
    <definedName name="A127963054T_Data">Data25!$DJ$11:$DJ$19</definedName>
    <definedName name="A127963054T_Latest">Data25!$DJ$19</definedName>
    <definedName name="A127963058A">Data25!$EL$1:$EL$10,Data25!$EL$11:$EL$19</definedName>
    <definedName name="A127963058A_Data">Data25!$EL$11:$EL$19</definedName>
    <definedName name="A127963058A_Latest">Data25!$EL$19</definedName>
    <definedName name="A127963062T">Data25!$DL$1:$DL$10,Data25!$DL$11:$DL$19</definedName>
    <definedName name="A127963062T_Data">Data25!$DL$11:$DL$19</definedName>
    <definedName name="A127963062T_Latest">Data25!$DL$19</definedName>
    <definedName name="A127963066A">Data25!$FJ$1:$FJ$10,Data25!$FJ$11:$FJ$19</definedName>
    <definedName name="A127963066A_Data">Data25!$FJ$11:$FJ$19</definedName>
    <definedName name="A127963066A_Latest">Data25!$FJ$19</definedName>
    <definedName name="A127963070T">Data25!$FK$1:$FK$10,Data25!$FK$11:$FK$19</definedName>
    <definedName name="A127963070T_Data">Data25!$FK$11:$FK$19</definedName>
    <definedName name="A127963070T_Latest">Data25!$FK$19</definedName>
    <definedName name="A127963074A">Data25!$FS$1:$FS$10,Data25!$FS$11:$FS$19</definedName>
    <definedName name="A127963074A_Data">Data25!$FS$11:$FS$19</definedName>
    <definedName name="A127963074A_Latest">Data25!$FS$19</definedName>
    <definedName name="A127963078K">Data25!$FU$1:$FU$10,Data25!$FU$11:$FU$19</definedName>
    <definedName name="A127963078K_Data">Data25!$FU$11:$FU$19</definedName>
    <definedName name="A127963078K_Latest">Data25!$FU$19</definedName>
    <definedName name="A127963082A">Data25!$EV$1:$EV$10,Data25!$EV$11:$EV$19</definedName>
    <definedName name="A127963082A_Data">Data25!$EV$11:$EV$19</definedName>
    <definedName name="A127963082A_Latest">Data25!$EV$19</definedName>
    <definedName name="A127963086K">Data23!$CF$1:$CF$10,Data23!$CF$11:$CF$19</definedName>
    <definedName name="A127963086K_Data">Data23!$CF$11:$CF$19</definedName>
    <definedName name="A127963086K_Latest">Data23!$CF$19</definedName>
    <definedName name="A127963090A">Data23!$CK$1:$CK$10,Data23!$CK$11:$CK$19</definedName>
    <definedName name="A127963090A_Data">Data23!$CK$11:$CK$19</definedName>
    <definedName name="A127963090A_Latest">Data23!$CK$19</definedName>
    <definedName name="A127963114J">Data23!$EF$1:$EF$10,Data23!$EF$11:$EF$19</definedName>
    <definedName name="A127963114J_Data">Data23!$EF$11:$EF$19</definedName>
    <definedName name="A127963114J_Latest">Data23!$EF$19</definedName>
    <definedName name="A127963118T">Data23!$EQ$1:$EQ$10,Data23!$EQ$11:$EQ$19</definedName>
    <definedName name="A127963118T_Data">Data23!$EQ$11:$EQ$19</definedName>
    <definedName name="A127963118T_Latest">Data23!$EQ$19</definedName>
    <definedName name="A127963122J">Data23!$EX$1:$EX$10,Data23!$EX$11:$EX$19</definedName>
    <definedName name="A127963122J_Data">Data23!$EX$11:$EX$19</definedName>
    <definedName name="A127963122J_Latest">Data23!$EX$19</definedName>
    <definedName name="A127963126T">Data23!$FC$1:$FC$10,Data23!$FC$11:$FC$19</definedName>
    <definedName name="A127963126T_Data">Data23!$FC$11:$FC$19</definedName>
    <definedName name="A127963126T_Latest">Data23!$FC$19</definedName>
    <definedName name="A127963130J">Data23!$FD$1:$FD$10,Data23!$FD$11:$FD$19</definedName>
    <definedName name="A127963130J_Data">Data23!$FD$11:$FD$19</definedName>
    <definedName name="A127963130J_Latest">Data23!$FD$19</definedName>
    <definedName name="A127963138A">Data23!$FY$1:$FY$10,Data23!$FY$11:$FY$19</definedName>
    <definedName name="A127963138A_Data">Data23!$FY$11:$FY$19</definedName>
    <definedName name="A127963138A_Latest">Data23!$FY$19</definedName>
    <definedName name="A127963142T">Data23!$GA$1:$GA$10,Data23!$GA$11:$GA$19</definedName>
    <definedName name="A127963142T_Data">Data23!$GA$11:$GA$19</definedName>
    <definedName name="A127963142T_Latest">Data23!$GA$19</definedName>
    <definedName name="A127963146A">Data23!$FO$1:$FO$10,Data23!$FO$11:$FO$19</definedName>
    <definedName name="A127963146A_Data">Data23!$FO$11:$FO$19</definedName>
    <definedName name="A127963146A_Latest">Data23!$FO$19</definedName>
    <definedName name="A127963150T">Data23!$GT$1:$GT$10,Data23!$GT$11:$GT$19</definedName>
    <definedName name="A127963150T_Data">Data23!$GT$11:$GT$19</definedName>
    <definedName name="A127963150T_Latest">Data23!$GT$19</definedName>
    <definedName name="A127963154A">Data23!$HI$1:$HI$10,Data23!$HI$11:$HI$19</definedName>
    <definedName name="A127963154A_Data">Data23!$HI$11:$HI$19</definedName>
    <definedName name="A127963154A_Latest">Data23!$HI$19</definedName>
    <definedName name="A127963158K">Data23!$GW$1:$GW$10,Data23!$GW$11:$GW$19</definedName>
    <definedName name="A127963158K_Data">Data23!$GW$11:$GW$19</definedName>
    <definedName name="A127963158K_Latest">Data23!$GW$19</definedName>
    <definedName name="A127963162A">Data23!$GY$1:$GY$10,Data23!$GY$11:$GY$19</definedName>
    <definedName name="A127963162A_Data">Data23!$GY$11:$GY$19</definedName>
    <definedName name="A127963162A_Latest">Data23!$GY$19</definedName>
    <definedName name="A127963170A">Data23!$GZ$1:$GZ$10,Data23!$GZ$11:$GZ$19</definedName>
    <definedName name="A127963170A_Data">Data23!$GZ$11:$GZ$19</definedName>
    <definedName name="A127963170A_Latest">Data23!$GZ$19</definedName>
    <definedName name="A127963174K">Data23!$ID$1:$ID$10,Data23!$ID$11:$ID$19</definedName>
    <definedName name="A127963174K_Data">Data23!$ID$11:$ID$19</definedName>
    <definedName name="A127963174K_Latest">Data23!$ID$19</definedName>
    <definedName name="A127963178V">Data24!$F$1:$F$10,Data24!$F$11:$F$19</definedName>
    <definedName name="A127963178V_Data">Data24!$F$11:$F$19</definedName>
    <definedName name="A127963178V_Latest">Data24!$F$19</definedName>
    <definedName name="A127963182K">Data24!$R$1:$R$10,Data24!$R$11:$R$19</definedName>
    <definedName name="A127963182K_Data">Data24!$R$11:$R$19</definedName>
    <definedName name="A127963182K_Latest">Data24!$R$19</definedName>
    <definedName name="A127963186V">Data24!$AE$1:$AE$10,Data24!$AE$11:$AE$19</definedName>
    <definedName name="A127963186V_Data">Data24!$AE$11:$AE$19</definedName>
    <definedName name="A127963186V_Latest">Data24!$AE$19</definedName>
    <definedName name="A127963190K">Data24!$AL$1:$AL$10,Data24!$AL$11:$AL$19</definedName>
    <definedName name="A127963190K_Data">Data24!$AL$11:$AL$19</definedName>
    <definedName name="A127963190K_Latest">Data24!$AL$19</definedName>
    <definedName name="A127963194V">Data24!$BD$1:$BD$10,Data24!$BD$11:$BD$19</definedName>
    <definedName name="A127963194V_Data">Data24!$BD$11:$BD$19</definedName>
    <definedName name="A127963194V_Latest">Data24!$BD$19</definedName>
    <definedName name="A127963198C">Data24!$BM$1:$BM$10,Data24!$BM$11:$BM$19</definedName>
    <definedName name="A127963198C_Data">Data24!$BM$11:$BM$19</definedName>
    <definedName name="A127963198C_Latest">Data24!$BM$19</definedName>
    <definedName name="A127963202J">Data24!$BQ$1:$BQ$10,Data24!$BQ$11:$BQ$19</definedName>
    <definedName name="A127963202J_Data">Data24!$BQ$11:$BQ$19</definedName>
    <definedName name="A127963202J_Latest">Data24!$BQ$19</definedName>
    <definedName name="A127963206T">Data24!$BT$1:$BT$10,Data24!$BT$11:$BT$19</definedName>
    <definedName name="A127963206T_Data">Data24!$BT$11:$BT$19</definedName>
    <definedName name="A127963206T_Latest">Data24!$BT$19</definedName>
    <definedName name="A127963210J">Data24!$BX$1:$BX$10,Data24!$BX$11:$BX$19</definedName>
    <definedName name="A127963210J_Data">Data24!$BX$11:$BX$19</definedName>
    <definedName name="A127963210J_Latest">Data24!$BX$19</definedName>
    <definedName name="A127963214T">Data24!$BF$1:$BF$10,Data24!$BF$11:$BF$19</definedName>
    <definedName name="A127963214T_Data">Data24!$BF$11:$BF$19</definedName>
    <definedName name="A127963214T_Latest">Data24!$BF$19</definedName>
    <definedName name="A127963218A">Data24!$BC$1:$BC$10,Data24!$BC$11:$BC$19</definedName>
    <definedName name="A127963218A_Data">Data24!$BC$11:$BC$19</definedName>
    <definedName name="A127963218A_Latest">Data24!$BC$19</definedName>
    <definedName name="A127964734R">Data1!$AA$1:$AA$10,Data1!$AA$11:$AA$19</definedName>
    <definedName name="A127964734R_Data">Data1!$AA$11:$AA$19</definedName>
    <definedName name="A127964734R_Latest">Data1!$AA$19</definedName>
    <definedName name="A127964738X">Data1!$K$1:$K$10,Data1!$K$11:$K$19</definedName>
    <definedName name="A127964738X_Data">Data1!$K$11:$K$19</definedName>
    <definedName name="A127964738X_Latest">Data1!$K$19</definedName>
    <definedName name="A127965106V">Data1!$AX$1:$AX$10,Data1!$AX$11:$AX$19</definedName>
    <definedName name="A127965106V_Data">Data1!$AX$11:$AX$19</definedName>
    <definedName name="A127965106V_Latest">Data1!$AX$19</definedName>
    <definedName name="A127965110K">Data1!$BB$1:$BB$10,Data1!$BB$11:$BB$19</definedName>
    <definedName name="A127965110K_Data">Data1!$BB$11:$BB$19</definedName>
    <definedName name="A127965110K_Latest">Data1!$BB$19</definedName>
    <definedName name="A127965114V">Data1!$BG$1:$BG$10,Data1!$BG$11:$BG$19</definedName>
    <definedName name="A127965114V_Data">Data1!$BG$11:$BG$19</definedName>
    <definedName name="A127965114V_Latest">Data1!$BG$19</definedName>
    <definedName name="A127965118C">Data1!$BP$1:$BP$10,Data1!$BP$11:$BP$19</definedName>
    <definedName name="A127965118C_Data">Data1!$BP$11:$BP$19</definedName>
    <definedName name="A127965118C_Latest">Data1!$BP$19</definedName>
    <definedName name="A127965122V">Data2!$DA$1:$DA$10,Data2!$DA$11:$DA$19</definedName>
    <definedName name="A127965122V_Data">Data2!$DA$11:$DA$19</definedName>
    <definedName name="A127965122V_Latest">Data2!$DA$19</definedName>
    <definedName name="A127965126C">Data2!$DJ$1:$DJ$10,Data2!$DJ$11:$DJ$19</definedName>
    <definedName name="A127965126C_Data">Data2!$DJ$11:$DJ$19</definedName>
    <definedName name="A127965126C_Latest">Data2!$DJ$19</definedName>
    <definedName name="A127965130V">Data2!$DM$1:$DM$10,Data2!$DM$11:$DM$19</definedName>
    <definedName name="A127965130V_Data">Data2!$DM$11:$DM$19</definedName>
    <definedName name="A127965130V_Latest">Data2!$DM$19</definedName>
    <definedName name="A127965134C">Data2!$CR$1:$CR$10,Data2!$CR$11:$CR$19</definedName>
    <definedName name="A127965134C_Data">Data2!$CR$11:$CR$19</definedName>
    <definedName name="A127965134C_Latest">Data2!$CR$19</definedName>
    <definedName name="A127965138L">Data2!$CO$1:$CO$10,Data2!$CO$11:$CO$19</definedName>
    <definedName name="A127965138L_Data">Data2!$CO$11:$CO$19</definedName>
    <definedName name="A127965138L_Latest">Data2!$CO$19</definedName>
    <definedName name="A127965142C">Data2!$EW$1:$EW$10,Data2!$EW$11:$EW$19</definedName>
    <definedName name="A127965142C_Data">Data2!$EW$11:$EW$19</definedName>
    <definedName name="A127965142C_Latest">Data2!$EW$19</definedName>
    <definedName name="A127965146L">Data2!$FA$1:$FA$10,Data2!$FA$11:$FA$19</definedName>
    <definedName name="A127965146L_Data">Data2!$FA$11:$FA$19</definedName>
    <definedName name="A127965146L_Latest">Data2!$FA$19</definedName>
    <definedName name="A127965150C">Data2!$FO$1:$FO$10,Data2!$FO$11:$FO$19</definedName>
    <definedName name="A127965150C_Data">Data2!$FO$11:$FO$19</definedName>
    <definedName name="A127965150C_Latest">Data2!$FO$19</definedName>
    <definedName name="A127965154L">Data2!$FW$1:$FW$10,Data2!$FW$11:$FW$19</definedName>
    <definedName name="A127965154L_Data">Data2!$FW$11:$FW$19</definedName>
    <definedName name="A127965154L_Latest">Data2!$FW$19</definedName>
    <definedName name="A127965158W">Data2!$GA$1:$GA$10,Data2!$GA$11:$GA$19</definedName>
    <definedName name="A127965158W_Data">Data2!$GA$11:$GA$19</definedName>
    <definedName name="A127965158W_Latest">Data2!$GA$19</definedName>
    <definedName name="A127965162L">Data2!$FH$1:$FH$10,Data2!$FH$11:$FH$19</definedName>
    <definedName name="A127965162L_Data">Data2!$FH$11:$FH$19</definedName>
    <definedName name="A127965162L_Latest">Data2!$FH$19</definedName>
    <definedName name="A127965166W">Data2!$GJ$1:$GJ$10,Data2!$GJ$11:$GJ$19</definedName>
    <definedName name="A127965166W_Data">Data2!$GJ$11:$GJ$19</definedName>
    <definedName name="A127965166W_Latest">Data2!$GJ$19</definedName>
    <definedName name="A127965174W">Data2!$GW$1:$GW$10,Data2!$GW$11:$GW$19</definedName>
    <definedName name="A127965174W_Data">Data2!$GW$11:$GW$19</definedName>
    <definedName name="A127965174W_Latest">Data2!$GW$19</definedName>
    <definedName name="A127965178F">Data2!$GY$1:$GY$10,Data2!$GY$11:$GY$19</definedName>
    <definedName name="A127965178F_Data">Data2!$GY$11:$GY$19</definedName>
    <definedName name="A127965178F_Latest">Data2!$GY$19</definedName>
    <definedName name="A127965182W">Data2!$HD$1:$HD$10,Data2!$HD$11:$HD$19</definedName>
    <definedName name="A127965182W_Data">Data2!$HD$11:$HD$19</definedName>
    <definedName name="A127965182W_Latest">Data2!$HD$19</definedName>
    <definedName name="A127965186F">Data2!$HG$1:$HG$10,Data2!$HG$11:$HG$19</definedName>
    <definedName name="A127965186F_Data">Data2!$HG$11:$HG$19</definedName>
    <definedName name="A127965186F_Latest">Data2!$HG$19</definedName>
    <definedName name="A127965190W">Data2!$HM$1:$HM$10,Data2!$HM$11:$HM$19</definedName>
    <definedName name="A127965190W_Data">Data2!$HM$11:$HM$19</definedName>
    <definedName name="A127965190W_Latest">Data2!$HM$19</definedName>
    <definedName name="A127965194F">Data2!$GM$1:$GM$10,Data2!$GM$11:$GM$19</definedName>
    <definedName name="A127965194F_Data">Data2!$GM$11:$GM$19</definedName>
    <definedName name="A127965194F_Latest">Data2!$GM$19</definedName>
    <definedName name="A127965198R">Data2!$HT$1:$HT$10,Data2!$HT$11:$HT$19</definedName>
    <definedName name="A127965198R_Data">Data2!$HT$11:$HT$19</definedName>
    <definedName name="A127965198R_Latest">Data2!$HT$19</definedName>
    <definedName name="A127965202V">Data2!$GR$1:$GR$10,Data2!$GR$11:$GR$19</definedName>
    <definedName name="A127965202V_Data">Data2!$GR$11:$GR$19</definedName>
    <definedName name="A127965202V_Latest">Data2!$GR$19</definedName>
    <definedName name="A127965206C">Data2!$IF$1:$IF$10,Data2!$IF$11:$IF$19</definedName>
    <definedName name="A127965206C_Data">Data2!$IF$11:$IF$19</definedName>
    <definedName name="A127965206C_Latest">Data2!$IF$19</definedName>
    <definedName name="A127965210V">Data2!$IL$1:$IL$10,Data2!$IL$11:$IL$19</definedName>
    <definedName name="A127965210V_Data">Data2!$IL$11:$IL$19</definedName>
    <definedName name="A127965210V_Latest">Data2!$IL$19</definedName>
    <definedName name="A127965214C">Data3!$F$1:$F$10,Data3!$F$11:$F$19</definedName>
    <definedName name="A127965214C_Data">Data3!$F$11:$F$19</definedName>
    <definedName name="A127965214C_Latest">Data3!$F$19</definedName>
    <definedName name="A127965218L">Data2!$ID$1:$ID$10,Data2!$ID$11:$ID$19</definedName>
    <definedName name="A127965218L_Data">Data2!$ID$11:$ID$19</definedName>
    <definedName name="A127965218L_Latest">Data2!$ID$19</definedName>
    <definedName name="A127965222C">Data3!$Y$1:$Y$10,Data3!$Y$11:$Y$19</definedName>
    <definedName name="A127965222C_Data">Data3!$Y$11:$Y$19</definedName>
    <definedName name="A127965222C_Latest">Data3!$Y$19</definedName>
    <definedName name="A127965226L">Data3!$AD$1:$AD$10,Data3!$AD$11:$AD$19</definedName>
    <definedName name="A127965226L_Data">Data3!$AD$11:$AD$19</definedName>
    <definedName name="A127965226L_Latest">Data3!$AD$19</definedName>
    <definedName name="A127965230C">Data3!$AL$1:$AL$10,Data3!$AL$11:$AL$19</definedName>
    <definedName name="A127965230C_Data">Data3!$AL$11:$AL$19</definedName>
    <definedName name="A127965230C_Latest">Data3!$AL$19</definedName>
    <definedName name="A127965234L">Data3!$BF$1:$BF$10,Data3!$BF$11:$BF$19</definedName>
    <definedName name="A127965234L_Data">Data3!$BF$11:$BF$19</definedName>
    <definedName name="A127965234L_Latest">Data3!$BF$19</definedName>
    <definedName name="A127965238W">Data3!$BJ$1:$BJ$10,Data3!$BJ$11:$BJ$19</definedName>
    <definedName name="A127965238W_Data">Data3!$BJ$11:$BJ$19</definedName>
    <definedName name="A127965238W_Latest">Data3!$BJ$19</definedName>
    <definedName name="A127965242L">Data3!$BV$1:$BV$10,Data3!$BV$11:$BV$19</definedName>
    <definedName name="A127965242L_Data">Data3!$BV$11:$BV$19</definedName>
    <definedName name="A127965242L_Latest">Data3!$BV$19</definedName>
    <definedName name="A127965246W">Data3!$BW$1:$BW$10,Data3!$BW$11:$BW$19</definedName>
    <definedName name="A127965246W_Data">Data3!$BW$11:$BW$19</definedName>
    <definedName name="A127965246W_Latest">Data3!$BW$19</definedName>
    <definedName name="A127965250L">Data3!$BX$1:$BX$10,Data3!$BX$11:$BX$19</definedName>
    <definedName name="A127965250L_Data">Data3!$BX$11:$BX$19</definedName>
    <definedName name="A127965250L_Latest">Data3!$BX$19</definedName>
    <definedName name="A127965254W">Data3!$BY$1:$BY$10,Data3!$BY$11:$BY$19</definedName>
    <definedName name="A127965254W_Data">Data3!$BY$11:$BY$19</definedName>
    <definedName name="A127965254W_Latest">Data3!$BY$19</definedName>
    <definedName name="A127965258F">Data3!$BC$1:$BC$10,Data3!$BC$11:$BC$19</definedName>
    <definedName name="A127965258F_Data">Data3!$BC$11:$BC$19</definedName>
    <definedName name="A127965258F_Latest">Data3!$BC$19</definedName>
    <definedName name="A127965262W">Data3!$CN$1:$CN$10,Data3!$CN$11:$CN$19</definedName>
    <definedName name="A127965262W_Data">Data3!$CN$11:$CN$19</definedName>
    <definedName name="A127965262W_Latest">Data3!$CN$19</definedName>
    <definedName name="A127965266F">Data3!$CT$1:$CT$10,Data3!$CT$11:$CT$19</definedName>
    <definedName name="A127965266F_Data">Data3!$CT$11:$CT$19</definedName>
    <definedName name="A127965266F_Latest">Data3!$CT$19</definedName>
    <definedName name="A127965270W">Data3!$DB$1:$DB$10,Data3!$DB$11:$DB$19</definedName>
    <definedName name="A127965270W_Data">Data3!$DB$11:$DB$19</definedName>
    <definedName name="A127965270W_Latest">Data3!$DB$19</definedName>
    <definedName name="A127965274F">Data3!$DG$1:$DG$10,Data3!$DG$11:$DG$19</definedName>
    <definedName name="A127965274F_Data">Data3!$DG$11:$DG$19</definedName>
    <definedName name="A127965274F_Latest">Data3!$DG$19</definedName>
    <definedName name="A127965278R">Data3!$DL$1:$DL$10,Data3!$DL$11:$DL$19</definedName>
    <definedName name="A127965278R_Data">Data3!$DL$11:$DL$19</definedName>
    <definedName name="A127965278R_Latest">Data3!$DL$19</definedName>
    <definedName name="A127965282F">Data3!$DU$1:$DU$10,Data3!$DU$11:$DU$19</definedName>
    <definedName name="A127965282F_Data">Data3!$DU$11:$DU$19</definedName>
    <definedName name="A127965282F_Latest">Data3!$DU$19</definedName>
    <definedName name="A127965286R">Data3!$EJ$1:$EJ$10,Data3!$EJ$11:$EJ$19</definedName>
    <definedName name="A127965286R_Data">Data3!$EJ$11:$EJ$19</definedName>
    <definedName name="A127965286R_Latest">Data3!$EJ$19</definedName>
    <definedName name="A127965290F">Data3!$EN$1:$EN$10,Data3!$EN$11:$EN$19</definedName>
    <definedName name="A127965290F_Data">Data3!$EN$11:$EN$19</definedName>
    <definedName name="A127965290F_Latest">Data3!$EN$19</definedName>
    <definedName name="A127965294R">Data3!$FK$1:$FK$10,Data3!$FK$11:$FK$19</definedName>
    <definedName name="A127965294R_Data">Data3!$FK$11:$FK$19</definedName>
    <definedName name="A127965294R_Latest">Data3!$FK$19</definedName>
    <definedName name="A127965298X">Data3!$FV$1:$FV$10,Data3!$FV$11:$FV$19</definedName>
    <definedName name="A127965298X_Data">Data3!$FV$11:$FV$19</definedName>
    <definedName name="A127965298X_Latest">Data3!$FV$19</definedName>
    <definedName name="A127965302C">Data1!$BT$1:$BT$10,Data1!$BT$11:$BT$19</definedName>
    <definedName name="A127965302C_Data">Data1!$BT$11:$BT$19</definedName>
    <definedName name="A127965302C_Latest">Data1!$BT$19</definedName>
    <definedName name="A127965306L">Data1!$CV$1:$CV$10,Data1!$CV$11:$CV$19</definedName>
    <definedName name="A127965306L_Data">Data1!$CV$11:$CV$19</definedName>
    <definedName name="A127965306L_Latest">Data1!$CV$19</definedName>
    <definedName name="A127965310C">Data1!$BW$1:$BW$10,Data1!$BW$11:$BW$19</definedName>
    <definedName name="A127965310C_Data">Data1!$BW$11:$BW$19</definedName>
    <definedName name="A127965310C_Latest">Data1!$BW$19</definedName>
    <definedName name="A127965322L">Data1!$EB$1:$EB$10,Data1!$EB$11:$EB$19</definedName>
    <definedName name="A127965322L_Data">Data1!$EB$11:$EB$19</definedName>
    <definedName name="A127965322L_Latest">Data1!$EB$19</definedName>
    <definedName name="A127965326W">Data1!$EE$1:$EE$10,Data1!$EE$11:$EE$19</definedName>
    <definedName name="A127965326W_Data">Data1!$EE$11:$EE$19</definedName>
    <definedName name="A127965326W_Latest">Data1!$EE$19</definedName>
    <definedName name="A127965330L">Data1!$DA$1:$DA$10,Data1!$DA$11:$DA$19</definedName>
    <definedName name="A127965330L_Data">Data1!$DA$11:$DA$19</definedName>
    <definedName name="A127965330L_Latest">Data1!$DA$19</definedName>
    <definedName name="A127965334W">Data1!$EH$1:$EH$10,Data1!$EH$11:$EH$19</definedName>
    <definedName name="A127965334W_Data">Data1!$EH$11:$EH$19</definedName>
    <definedName name="A127965334W_Latest">Data1!$EH$19</definedName>
    <definedName name="A127965338F">Data1!$DF$1:$DF$10,Data1!$DF$11:$DF$19</definedName>
    <definedName name="A127965338F_Data">Data1!$DF$11:$DF$19</definedName>
    <definedName name="A127965338F_Latest">Data1!$DF$19</definedName>
    <definedName name="A127965342W">Data1!$DH$1:$DH$10,Data1!$DH$11:$DH$19</definedName>
    <definedName name="A127965342W_Data">Data1!$DH$11:$DH$19</definedName>
    <definedName name="A127965342W_Latest">Data1!$DH$19</definedName>
    <definedName name="A127965346F">Data1!$ET$1:$ET$10,Data1!$ET$11:$ET$19</definedName>
    <definedName name="A127965346F_Data">Data1!$ET$11:$ET$19</definedName>
    <definedName name="A127965346F_Latest">Data1!$ET$19</definedName>
    <definedName name="A127965350W">Data1!$EV$1:$EV$10,Data1!$EV$11:$EV$19</definedName>
    <definedName name="A127965350W_Data">Data1!$EV$11:$EV$19</definedName>
    <definedName name="A127965350W_Latest">Data1!$EV$19</definedName>
    <definedName name="A127965354F">Data1!$EX$1:$EX$10,Data1!$EX$11:$EX$19</definedName>
    <definedName name="A127965354F_Data">Data1!$EX$11:$EX$19</definedName>
    <definedName name="A127965354F_Latest">Data1!$EX$19</definedName>
    <definedName name="A127965358R">Data1!$EY$1:$EY$10,Data1!$EY$11:$EY$19</definedName>
    <definedName name="A127965358R_Data">Data1!$EY$11:$EY$19</definedName>
    <definedName name="A127965358R_Latest">Data1!$EY$19</definedName>
    <definedName name="A127965362F">Data1!$EP$1:$EP$10,Data1!$EP$11:$EP$19</definedName>
    <definedName name="A127965362F_Data">Data1!$EP$11:$EP$19</definedName>
    <definedName name="A127965362F_Latest">Data1!$EP$19</definedName>
    <definedName name="A127965366R">Data1!$GD$1:$GD$10,Data1!$GD$11:$GD$19</definedName>
    <definedName name="A127965366R_Data">Data1!$GD$11:$GD$19</definedName>
    <definedName name="A127965366R_Latest">Data1!$GD$19</definedName>
    <definedName name="A127965370F">Data1!$GP$1:$GP$10,Data1!$GP$11:$GP$19</definedName>
    <definedName name="A127965370F_Data">Data1!$GP$11:$GP$19</definedName>
    <definedName name="A127965370F_Latest">Data1!$GP$19</definedName>
    <definedName name="A127965374R">Data1!$GQ$1:$GQ$10,Data1!$GQ$11:$GQ$19</definedName>
    <definedName name="A127965374R_Data">Data1!$GQ$11:$GQ$19</definedName>
    <definedName name="A127965374R_Latest">Data1!$GQ$19</definedName>
    <definedName name="A127965378X">Data1!$GV$1:$GV$10,Data1!$GV$11:$GV$19</definedName>
    <definedName name="A127965378X_Data">Data1!$GV$11:$GV$19</definedName>
    <definedName name="A127965378X_Latest">Data1!$GV$19</definedName>
    <definedName name="A127965382R">Data1!$FW$1:$FW$10,Data1!$FW$11:$FW$19</definedName>
    <definedName name="A127965382R_Data">Data1!$FW$11:$FW$19</definedName>
    <definedName name="A127965382R_Latest">Data1!$FW$19</definedName>
    <definedName name="A127965386X">Data1!$HI$1:$HI$10,Data1!$HI$11:$HI$19</definedName>
    <definedName name="A127965386X_Data">Data1!$HI$11:$HI$19</definedName>
    <definedName name="A127965386X_Latest">Data1!$HI$19</definedName>
    <definedName name="A127965390R">Data1!$HK$1:$HK$10,Data1!$HK$11:$HK$19</definedName>
    <definedName name="A127965390R_Data">Data1!$HK$11:$HK$19</definedName>
    <definedName name="A127965390R_Latest">Data1!$HK$19</definedName>
    <definedName name="A127965394X">Data1!$HC$1:$HC$10,Data1!$HC$11:$HC$19</definedName>
    <definedName name="A127965394X_Data">Data1!$HC$11:$HC$19</definedName>
    <definedName name="A127965394X_Latest">Data1!$HC$19</definedName>
    <definedName name="A127965398J">Data1!$IH$1:$IH$10,Data1!$IH$11:$IH$19</definedName>
    <definedName name="A127965398J_Data">Data1!$IH$11:$IH$19</definedName>
    <definedName name="A127965398J_Latest">Data1!$IH$19</definedName>
    <definedName name="A127965402L">Data2!$C$1:$C$10,Data2!$C$11:$C$19</definedName>
    <definedName name="A127965402L_Data">Data2!$C$11:$C$19</definedName>
    <definedName name="A127965402L_Latest">Data2!$C$19</definedName>
    <definedName name="A127965406W">Data2!$Q$1:$Q$10,Data2!$Q$11:$Q$19</definedName>
    <definedName name="A127965406W_Data">Data2!$Q$11:$Q$19</definedName>
    <definedName name="A127965406W_Latest">Data2!$Q$19</definedName>
    <definedName name="A127965410L">Data1!$IG$1:$IG$10,Data1!$IG$11:$IG$19</definedName>
    <definedName name="A127965410L_Data">Data1!$IG$11:$IG$19</definedName>
    <definedName name="A127965410L_Latest">Data1!$IG$19</definedName>
    <definedName name="A127965414W">Data2!$AN$1:$AN$10,Data2!$AN$11:$AN$19</definedName>
    <definedName name="A127965414W_Data">Data2!$AN$11:$AN$19</definedName>
    <definedName name="A127965414W_Latest">Data2!$AN$19</definedName>
    <definedName name="A127965418F">Data2!$AT$1:$AT$10,Data2!$AT$11:$AT$19</definedName>
    <definedName name="A127965418F_Data">Data2!$AT$11:$AT$19</definedName>
    <definedName name="A127965418F_Latest">Data2!$AT$19</definedName>
    <definedName name="A127965422W">Data2!$AX$1:$AX$10,Data2!$AX$11:$AX$19</definedName>
    <definedName name="A127965422W_Data">Data2!$AX$11:$AX$19</definedName>
    <definedName name="A127965422W_Latest">Data2!$AX$19</definedName>
    <definedName name="A127965426F">Data2!$Y$1:$Y$10,Data2!$Y$11:$Y$19</definedName>
    <definedName name="A127965426F_Data">Data2!$Y$11:$Y$19</definedName>
    <definedName name="A127965426F_Latest">Data2!$Y$19</definedName>
    <definedName name="A127965434F">Data2!$AG$1:$AG$10,Data2!$AG$11:$AG$19</definedName>
    <definedName name="A127965434F_Data">Data2!$AG$11:$AG$19</definedName>
    <definedName name="A127965434F_Latest">Data2!$AG$19</definedName>
    <definedName name="A127965438R">Data2!$BH$1:$BH$10,Data2!$BH$11:$BH$19</definedName>
    <definedName name="A127965438R_Data">Data2!$BH$11:$BH$19</definedName>
    <definedName name="A127965438R_Latest">Data2!$BH$19</definedName>
    <definedName name="A127965442F">Data2!$CH$1:$CH$10,Data2!$CH$11:$CH$19</definedName>
    <definedName name="A127965442F_Data">Data2!$CH$11:$CH$19</definedName>
    <definedName name="A127965442F_Latest">Data2!$CH$19</definedName>
    <definedName name="A127966902A">Data3!$GR$1:$GR$10,Data3!$GR$11:$GR$19</definedName>
    <definedName name="A127966902A_Data">Data3!$GR$11:$GR$19</definedName>
    <definedName name="A127966902A_Latest">Data3!$GR$19</definedName>
    <definedName name="A127966906K">Data3!$HI$1:$HI$10,Data3!$HI$11:$HI$19</definedName>
    <definedName name="A127966906K_Data">Data3!$HI$11:$HI$19</definedName>
    <definedName name="A127966906K_Latest">Data3!$HI$19</definedName>
    <definedName name="A127966910A">Data3!$HL$1:$HL$10,Data3!$HL$11:$HL$19</definedName>
    <definedName name="A127966910A_Data">Data3!$HL$11:$HL$19</definedName>
    <definedName name="A127966910A_Latest">Data3!$HL$19</definedName>
    <definedName name="A127966914K">Data3!$HO$1:$HO$10,Data3!$HO$11:$HO$19</definedName>
    <definedName name="A127966914K_Data">Data3!$HO$11:$HO$19</definedName>
    <definedName name="A127966914K_Latest">Data3!$HO$19</definedName>
    <definedName name="A127967270J">Data3!$IB$1:$IB$10,Data3!$IB$11:$IB$19</definedName>
    <definedName name="A127967270J_Data">Data3!$IB$11:$IB$19</definedName>
    <definedName name="A127967270J_Latest">Data3!$IB$19</definedName>
    <definedName name="A127967274T">Data3!$IC$1:$IC$10,Data3!$IC$11:$IC$19</definedName>
    <definedName name="A127967274T_Data">Data3!$IC$11:$IC$19</definedName>
    <definedName name="A127967274T_Latest">Data3!$IC$19</definedName>
    <definedName name="A127967278A">Data3!$IN$1:$IN$10,Data3!$IN$11:$IN$19</definedName>
    <definedName name="A127967278A_Data">Data3!$IN$11:$IN$19</definedName>
    <definedName name="A127967278A_Latest">Data3!$IN$19</definedName>
    <definedName name="A127967282T">Data3!$HY$1:$HY$10,Data3!$HY$11:$HY$19</definedName>
    <definedName name="A127967282T_Data">Data3!$HY$11:$HY$19</definedName>
    <definedName name="A127967282T_Latest">Data3!$HY$19</definedName>
    <definedName name="A127967286A">Data5!$AQ$1:$AQ$10,Data5!$AQ$11:$AQ$19</definedName>
    <definedName name="A127967286A_Data">Data5!$AQ$11:$AQ$19</definedName>
    <definedName name="A127967286A_Latest">Data5!$AQ$19</definedName>
    <definedName name="A127967290T">Data5!$AR$1:$AR$10,Data5!$AR$11:$AR$19</definedName>
    <definedName name="A127967290T_Data">Data5!$AR$11:$AR$19</definedName>
    <definedName name="A127967290T_Latest">Data5!$AR$19</definedName>
    <definedName name="A127967294A">Data5!$AV$1:$AV$10,Data5!$AV$11:$AV$19</definedName>
    <definedName name="A127967294A_Data">Data5!$AV$11:$AV$19</definedName>
    <definedName name="A127967294A_Latest">Data5!$AV$19</definedName>
    <definedName name="A127967298K">Data5!$BI$1:$BI$10,Data5!$BI$11:$BI$19</definedName>
    <definedName name="A127967298K_Data">Data5!$BI$11:$BI$19</definedName>
    <definedName name="A127967298K_Latest">Data5!$BI$19</definedName>
    <definedName name="A127967302R">Data5!$AD$1:$AD$10,Data5!$AD$11:$AD$19</definedName>
    <definedName name="A127967302R_Data">Data5!$AD$11:$AD$19</definedName>
    <definedName name="A127967302R_Latest">Data5!$AD$19</definedName>
    <definedName name="A127967306X">Data5!$AI$1:$AI$10,Data5!$AI$11:$AI$19</definedName>
    <definedName name="A127967306X_Data">Data5!$AI$11:$AI$19</definedName>
    <definedName name="A127967306X_Latest">Data5!$AI$19</definedName>
    <definedName name="A127967310R">Data5!$AK$1:$AK$10,Data5!$AK$11:$AK$19</definedName>
    <definedName name="A127967310R_Data">Data5!$AK$11:$AK$19</definedName>
    <definedName name="A127967310R_Latest">Data5!$AK$19</definedName>
    <definedName name="A127967314X">Data5!$BZ$1:$BZ$10,Data5!$BZ$11:$BZ$19</definedName>
    <definedName name="A127967314X_Data">Data5!$BZ$11:$BZ$19</definedName>
    <definedName name="A127967314X_Latest">Data5!$BZ$19</definedName>
    <definedName name="A127967318J">Data5!$CD$1:$CD$10,Data5!$CD$11:$CD$19</definedName>
    <definedName name="A127967318J_Data">Data5!$CD$11:$CD$19</definedName>
    <definedName name="A127967318J_Latest">Data5!$CD$19</definedName>
    <definedName name="A127967322X">Data5!$DQ$1:$DQ$10,Data5!$DQ$11:$DQ$19</definedName>
    <definedName name="A127967322X_Data">Data5!$DQ$11:$DQ$19</definedName>
    <definedName name="A127967322X_Latest">Data5!$DQ$19</definedName>
    <definedName name="A127967326J">Data5!$DT$1:$DT$10,Data5!$DT$11:$DT$19</definedName>
    <definedName name="A127967326J_Data">Data5!$DT$11:$DT$19</definedName>
    <definedName name="A127967326J_Latest">Data5!$DT$19</definedName>
    <definedName name="A127967330X">Data5!$DV$1:$DV$10,Data5!$DV$11:$DV$19</definedName>
    <definedName name="A127967330X_Data">Data5!$DV$11:$DV$19</definedName>
    <definedName name="A127967330X_Latest">Data5!$DV$19</definedName>
    <definedName name="A127967334J">Data5!$DW$1:$DW$10,Data5!$DW$11:$DW$19</definedName>
    <definedName name="A127967334J_Data">Data5!$DW$11:$DW$19</definedName>
    <definedName name="A127967334J_Latest">Data5!$DW$19</definedName>
    <definedName name="A127967338T">Data5!$CW$1:$CW$10,Data5!$CW$11:$CW$19</definedName>
    <definedName name="A127967338T_Data">Data5!$CW$11:$CW$19</definedName>
    <definedName name="A127967338T_Latest">Data5!$CW$19</definedName>
    <definedName name="A127967342J">Data5!$DZ$1:$DZ$10,Data5!$DZ$11:$DZ$19</definedName>
    <definedName name="A127967342J_Data">Data5!$DZ$11:$DZ$19</definedName>
    <definedName name="A127967342J_Latest">Data5!$DZ$19</definedName>
    <definedName name="A127967346T">Data5!$DC$1:$DC$10,Data5!$DC$11:$DC$19</definedName>
    <definedName name="A127967346T_Data">Data5!$DC$11:$DC$19</definedName>
    <definedName name="A127967346T_Latest">Data5!$DC$19</definedName>
    <definedName name="A127967350J">Data5!$ES$1:$ES$10,Data5!$ES$11:$ES$19</definedName>
    <definedName name="A127967350J_Data">Data5!$ES$11:$ES$19</definedName>
    <definedName name="A127967350J_Latest">Data5!$ES$19</definedName>
    <definedName name="A127967354T">Data5!$EU$1:$EU$10,Data5!$EU$11:$EU$19</definedName>
    <definedName name="A127967354T_Data">Data5!$EU$11:$EU$19</definedName>
    <definedName name="A127967354T_Latest">Data5!$EU$19</definedName>
    <definedName name="A127967358A">Data5!$GC$1:$GC$10,Data5!$GC$11:$GC$19</definedName>
    <definedName name="A127967358A_Data">Data5!$GC$11:$GC$19</definedName>
    <definedName name="A127967358A_Latest">Data5!$GC$19</definedName>
    <definedName name="A127967362T">Data5!$GH$1:$GH$10,Data5!$GH$11:$GH$19</definedName>
    <definedName name="A127967362T_Data">Data5!$GH$11:$GH$19</definedName>
    <definedName name="A127967362T_Latest">Data5!$GH$19</definedName>
    <definedName name="A127967366A">Data5!$GM$1:$GM$10,Data5!$GM$11:$GM$19</definedName>
    <definedName name="A127967366A_Data">Data5!$GM$11:$GM$19</definedName>
    <definedName name="A127967366A_Latest">Data5!$GM$19</definedName>
    <definedName name="A127967370T">Data5!$HU$1:$HU$10,Data5!$HU$11:$HU$19</definedName>
    <definedName name="A127967370T_Data">Data5!$HU$11:$HU$19</definedName>
    <definedName name="A127967370T_Latest">Data5!$HU$19</definedName>
    <definedName name="A127967374A">Data5!$GV$1:$GV$10,Data5!$GV$11:$GV$19</definedName>
    <definedName name="A127967374A_Data">Data5!$GV$11:$GV$19</definedName>
    <definedName name="A127967374A_Latest">Data5!$GV$19</definedName>
    <definedName name="A127967378K">Data5!$HY$1:$HY$10,Data5!$HY$11:$HY$19</definedName>
    <definedName name="A127967378K_Data">Data5!$HY$11:$HY$19</definedName>
    <definedName name="A127967378K_Latest">Data5!$HY$19</definedName>
    <definedName name="A127967382A">Data5!$GX$1:$GX$10,Data5!$GX$11:$GX$19</definedName>
    <definedName name="A127967382A_Data">Data5!$GX$11:$GX$19</definedName>
    <definedName name="A127967382A_Latest">Data5!$GX$19</definedName>
    <definedName name="A127967386K">Data5!$IJ$1:$IJ$10,Data5!$IJ$11:$IJ$19</definedName>
    <definedName name="A127967386K_Data">Data5!$IJ$11:$IJ$19</definedName>
    <definedName name="A127967386K_Latest">Data5!$IJ$19</definedName>
    <definedName name="A127967390A">Data6!$M$1:$M$10,Data6!$M$11:$M$19</definedName>
    <definedName name="A127967390A_Data">Data6!$M$11:$M$19</definedName>
    <definedName name="A127967390A_Latest">Data6!$M$19</definedName>
    <definedName name="A127967394K">Data6!$N$1:$N$10,Data6!$N$11:$N$19</definedName>
    <definedName name="A127967394K_Data">Data6!$N$11:$N$19</definedName>
    <definedName name="A127967394K_Latest">Data6!$N$19</definedName>
    <definedName name="A127967398V">Data6!$O$1:$O$10,Data6!$O$11:$O$19</definedName>
    <definedName name="A127967398V_Data">Data6!$O$11:$O$19</definedName>
    <definedName name="A127967398V_Latest">Data6!$O$19</definedName>
    <definedName name="A127967402X">Data6!$Q$1:$Q$10,Data6!$Q$11:$Q$19</definedName>
    <definedName name="A127967402X_Data">Data6!$Q$11:$Q$19</definedName>
    <definedName name="A127967402X_Latest">Data6!$Q$19</definedName>
    <definedName name="A127967406J">Data5!$IF$1:$IF$10,Data5!$IF$11:$IF$19</definedName>
    <definedName name="A127967406J_Data">Data5!$IF$11:$IF$19</definedName>
    <definedName name="A127967406J_Latest">Data5!$IF$19</definedName>
    <definedName name="A127967410X">Data6!$AC$1:$AC$10,Data6!$AC$11:$AC$19</definedName>
    <definedName name="A127967410X_Data">Data6!$AC$11:$AC$19</definedName>
    <definedName name="A127967410X_Latest">Data6!$AC$19</definedName>
    <definedName name="A127967414J">Data6!$AE$1:$AE$10,Data6!$AE$11:$AE$19</definedName>
    <definedName name="A127967414J_Data">Data6!$AE$11:$AE$19</definedName>
    <definedName name="A127967414J_Latest">Data6!$AE$19</definedName>
    <definedName name="A127967418T">Data6!$AV$1:$AV$10,Data6!$AV$11:$AV$19</definedName>
    <definedName name="A127967418T_Data">Data6!$AV$11:$AV$19</definedName>
    <definedName name="A127967418T_Latest">Data6!$AV$19</definedName>
    <definedName name="A127967422J">Data6!$V$1:$V$10,Data6!$V$11:$V$19</definedName>
    <definedName name="A127967422J_Data">Data6!$V$11:$V$19</definedName>
    <definedName name="A127967422J_Latest">Data6!$V$19</definedName>
    <definedName name="A127967426T">Data6!$BQ$1:$BQ$10,Data6!$BQ$11:$BQ$19</definedName>
    <definedName name="A127967426T_Data">Data6!$BQ$11:$BQ$19</definedName>
    <definedName name="A127967426T_Latest">Data6!$BQ$19</definedName>
    <definedName name="A127967430J">Data6!$BD$1:$BD$10,Data6!$BD$11:$BD$19</definedName>
    <definedName name="A127967430J_Data">Data6!$BD$11:$BD$19</definedName>
    <definedName name="A127967430J_Latest">Data6!$BD$19</definedName>
    <definedName name="A127967434T">Data6!$DF$1:$DF$10,Data6!$DF$11:$DF$19</definedName>
    <definedName name="A127967434T_Data">Data6!$DF$11:$DF$19</definedName>
    <definedName name="A127967434T_Latest">Data6!$DF$19</definedName>
    <definedName name="A127967438A">Data6!$DJ$1:$DJ$10,Data6!$DJ$11:$DJ$19</definedName>
    <definedName name="A127967438A_Data">Data6!$DJ$11:$DJ$19</definedName>
    <definedName name="A127967438A_Latest">Data6!$DJ$19</definedName>
    <definedName name="A127967442T">Data6!$CM$1:$CM$10,Data6!$CM$11:$CM$19</definedName>
    <definedName name="A127967442T_Data">Data6!$CM$11:$CM$19</definedName>
    <definedName name="A127967442T_Latest">Data6!$CM$19</definedName>
    <definedName name="A127967446A">Data6!$CQ$1:$CQ$10,Data6!$CQ$11:$CQ$19</definedName>
    <definedName name="A127967446A_Data">Data6!$CQ$11:$CQ$19</definedName>
    <definedName name="A127967446A_Latest">Data6!$CQ$19</definedName>
    <definedName name="A127967450T">Data4!$AD$1:$AD$10,Data4!$AD$11:$AD$19</definedName>
    <definedName name="A127967450T_Data">Data4!$AD$11:$AD$19</definedName>
    <definedName name="A127967450T_Latest">Data4!$AD$19</definedName>
    <definedName name="A127967466K">Data6!$DP$1:$DP$10,Data6!$DP$11:$DP$19</definedName>
    <definedName name="A127967466K_Data">Data6!$DP$11:$DP$19</definedName>
    <definedName name="A127967466K_Latest">Data6!$DP$19</definedName>
    <definedName name="A127967470A">Data4!$BB$1:$BB$10,Data4!$BB$11:$BB$19</definedName>
    <definedName name="A127967470A_Data">Data4!$BB$11:$BB$19</definedName>
    <definedName name="A127967470A_Latest">Data4!$BB$19</definedName>
    <definedName name="A127967474K">Data4!$BK$1:$BK$10,Data4!$BK$11:$BK$19</definedName>
    <definedName name="A127967474K_Data">Data4!$BK$11:$BK$19</definedName>
    <definedName name="A127967474K_Latest">Data4!$BK$19</definedName>
    <definedName name="A127967478V">Data4!$BL$1:$BL$10,Data4!$BL$11:$BL$19</definedName>
    <definedName name="A127967478V_Data">Data4!$BL$11:$BL$19</definedName>
    <definedName name="A127967478V_Latest">Data4!$BL$19</definedName>
    <definedName name="A127967482K">Data4!$BM$1:$BM$10,Data4!$BM$11:$BM$19</definedName>
    <definedName name="A127967482K_Data">Data4!$BM$11:$BM$19</definedName>
    <definedName name="A127967482K_Latest">Data4!$BM$19</definedName>
    <definedName name="A127967486V">Data4!$BN$1:$BN$10,Data4!$BN$11:$BN$19</definedName>
    <definedName name="A127967486V_Data">Data4!$BN$11:$BN$19</definedName>
    <definedName name="A127967486V_Latest">Data4!$BN$19</definedName>
    <definedName name="A127967490K">Data4!$AY$1:$AY$10,Data4!$AY$11:$AY$19</definedName>
    <definedName name="A127967490K_Data">Data4!$AY$11:$AY$19</definedName>
    <definedName name="A127967490K_Latest">Data4!$AY$19</definedName>
    <definedName name="A127967494V">Data4!$CU$1:$CU$10,Data4!$CU$11:$CU$19</definedName>
    <definedName name="A127967494V_Data">Data4!$CU$11:$CU$19</definedName>
    <definedName name="A127967494V_Latest">Data4!$CU$19</definedName>
    <definedName name="A127967498C">Data4!$CW$1:$CW$10,Data4!$CW$11:$CW$19</definedName>
    <definedName name="A127967498C_Data">Data4!$CW$11:$CW$19</definedName>
    <definedName name="A127967498C_Latest">Data4!$CW$19</definedName>
    <definedName name="A127967502J">Data4!$DZ$1:$DZ$10,Data4!$DZ$11:$DZ$19</definedName>
    <definedName name="A127967502J_Data">Data4!$DZ$11:$DZ$19</definedName>
    <definedName name="A127967502J_Latest">Data4!$DZ$19</definedName>
    <definedName name="A127967506T">Data4!$EB$1:$EB$10,Data4!$EB$11:$EB$19</definedName>
    <definedName name="A127967506T_Data">Data4!$EB$11:$EB$19</definedName>
    <definedName name="A127967506T_Latest">Data4!$EB$19</definedName>
    <definedName name="A127967510J">Data4!$EG$1:$EG$10,Data4!$EG$11:$EG$19</definedName>
    <definedName name="A127967510J_Data">Data4!$EG$11:$EG$19</definedName>
    <definedName name="A127967510J_Latest">Data4!$EG$19</definedName>
    <definedName name="A127967514T">Data4!$EH$1:$EH$10,Data4!$EH$11:$EH$19</definedName>
    <definedName name="A127967514T_Data">Data4!$EH$11:$EH$19</definedName>
    <definedName name="A127967514T_Latest">Data4!$EH$19</definedName>
    <definedName name="A127967518A">Data4!$EJ$1:$EJ$10,Data4!$EJ$11:$EJ$19</definedName>
    <definedName name="A127967518A_Data">Data4!$EJ$11:$EJ$19</definedName>
    <definedName name="A127967518A_Latest">Data4!$EJ$19</definedName>
    <definedName name="A127967522T">Data4!$EX$1:$EX$10,Data4!$EX$11:$EX$19</definedName>
    <definedName name="A127967522T_Data">Data4!$EX$11:$EX$19</definedName>
    <definedName name="A127967522T_Latest">Data4!$EX$19</definedName>
    <definedName name="A127967526A">Data4!$EY$1:$EY$10,Data4!$EY$11:$EY$19</definedName>
    <definedName name="A127967526A_Data">Data4!$EY$11:$EY$19</definedName>
    <definedName name="A127967526A_Latest">Data4!$EY$19</definedName>
    <definedName name="A127967530T">Data4!$FH$1:$FH$10,Data4!$FH$11:$FH$19</definedName>
    <definedName name="A127967530T_Data">Data4!$FH$11:$FH$19</definedName>
    <definedName name="A127967530T_Latest">Data4!$FH$19</definedName>
    <definedName name="A127967534A">Data4!$EU$1:$EU$10,Data4!$EU$11:$EU$19</definedName>
    <definedName name="A127967534A_Data">Data4!$EU$11:$EU$19</definedName>
    <definedName name="A127967534A_Latest">Data4!$EU$19</definedName>
    <definedName name="A127967538K">Data4!$GW$1:$GW$10,Data4!$GW$11:$GW$19</definedName>
    <definedName name="A127967538K_Data">Data4!$GW$11:$GW$19</definedName>
    <definedName name="A127967538K_Latest">Data4!$GW$19</definedName>
    <definedName name="A127967542A">Data4!$GX$1:$GX$10,Data4!$GX$11:$GX$19</definedName>
    <definedName name="A127967542A_Data">Data4!$GX$11:$GX$19</definedName>
    <definedName name="A127967542A_Latest">Data4!$GX$19</definedName>
    <definedName name="A127967546K">Data4!$FV$1:$FV$10,Data4!$FV$11:$FV$19</definedName>
    <definedName name="A127967546K_Data">Data4!$FV$11:$FV$19</definedName>
    <definedName name="A127967546K_Latest">Data4!$FV$19</definedName>
    <definedName name="A127967550A">Data4!$HN$1:$HN$10,Data4!$HN$11:$HN$19</definedName>
    <definedName name="A127967550A_Data">Data4!$HN$11:$HN$19</definedName>
    <definedName name="A127967550A_Latest">Data4!$HN$19</definedName>
    <definedName name="A127967554K">Data4!$HQ$1:$HQ$10,Data4!$HQ$11:$HQ$19</definedName>
    <definedName name="A127967554K_Data">Data4!$HQ$11:$HQ$19</definedName>
    <definedName name="A127967554K_Latest">Data4!$HQ$19</definedName>
    <definedName name="A127967558V">Data4!$IC$1:$IC$10,Data4!$IC$11:$IC$19</definedName>
    <definedName name="A127967558V_Data">Data4!$IC$11:$IC$19</definedName>
    <definedName name="A127967558V_Latest">Data4!$IC$19</definedName>
    <definedName name="A127967562K">Data4!$ID$1:$ID$10,Data4!$ID$11:$ID$19</definedName>
    <definedName name="A127967562K_Data">Data4!$ID$11:$ID$19</definedName>
    <definedName name="A127967562K_Latest">Data4!$ID$19</definedName>
    <definedName name="A127967566V">Data4!$HM$1:$HM$10,Data4!$HM$11:$HM$19</definedName>
    <definedName name="A127967566V_Data">Data4!$HM$11:$HM$19</definedName>
    <definedName name="A127967566V_Latest">Data4!$HM$19</definedName>
    <definedName name="A127967570K">Data5!$F$1:$F$10,Data5!$F$11:$F$19</definedName>
    <definedName name="A127967570K_Data">Data5!$F$11:$F$19</definedName>
    <definedName name="A127967570K_Latest">Data5!$F$19</definedName>
    <definedName name="A127967574V">Data5!$Z$1:$Z$10,Data5!$Z$11:$Z$19</definedName>
    <definedName name="A127967574V_Data">Data5!$Z$11:$Z$19</definedName>
    <definedName name="A127967574V_Latest">Data5!$Z$19</definedName>
    <definedName name="A127967578C">Data4!$IQ$1:$IQ$10,Data4!$IQ$11:$IQ$19</definedName>
    <definedName name="A127967578C_Data">Data4!$IQ$11:$IQ$19</definedName>
    <definedName name="A127967578C_Latest">Data4!$IQ$19</definedName>
    <definedName name="A127967582V">Data5!$C$1:$C$10,Data5!$C$11:$C$19</definedName>
    <definedName name="A127967582V_Data">Data5!$C$11:$C$19</definedName>
    <definedName name="A127967582V_Latest">Data5!$C$19</definedName>
    <definedName name="A127967586C">Data5!$D$1:$D$10,Data5!$D$11:$D$19</definedName>
    <definedName name="A127967586C_Data">Data5!$D$11:$D$19</definedName>
    <definedName name="A127967586C_Latest">Data5!$D$19</definedName>
    <definedName name="A127968990X">Data6!$EM$1:$EM$10,Data6!$EM$11:$EM$19</definedName>
    <definedName name="A127968990X_Data">Data6!$EM$11:$EM$19</definedName>
    <definedName name="A127968990X_Latest">Data6!$EM$19</definedName>
    <definedName name="A127968994J">Data6!$DX$1:$DX$10,Data6!$DX$11:$DX$19</definedName>
    <definedName name="A127968994J_Data">Data6!$DX$11:$DX$19</definedName>
    <definedName name="A127968994J_Latest">Data6!$DX$19</definedName>
    <definedName name="A127968998T">Data6!$ER$1:$ER$10,Data6!$ER$11:$ER$19</definedName>
    <definedName name="A127968998T_Data">Data6!$ER$11:$ER$19</definedName>
    <definedName name="A127968998T_Latest">Data6!$ER$19</definedName>
    <definedName name="A127969350V">Data6!$GE$1:$GE$10,Data6!$GE$11:$GE$19</definedName>
    <definedName name="A127969350V_Data">Data6!$GE$11:$GE$19</definedName>
    <definedName name="A127969350V_Latest">Data6!$GE$19</definedName>
    <definedName name="A127969354C">Data6!$FL$1:$FL$10,Data6!$FL$11:$FL$19</definedName>
    <definedName name="A127969354C_Data">Data6!$FL$11:$FL$19</definedName>
    <definedName name="A127969354C_Latest">Data6!$FL$19</definedName>
    <definedName name="A127969358L">Data7!$HV$1:$HV$10,Data7!$HV$11:$HV$19</definedName>
    <definedName name="A127969358L_Data">Data7!$HV$11:$HV$19</definedName>
    <definedName name="A127969358L_Latest">Data7!$HV$19</definedName>
    <definedName name="A127969362C">Data7!$IC$1:$IC$10,Data7!$IC$11:$IC$19</definedName>
    <definedName name="A127969362C_Data">Data7!$IC$11:$IC$19</definedName>
    <definedName name="A127969362C_Latest">Data7!$IC$19</definedName>
    <definedName name="A127969366L">Data7!$ID$1:$ID$10,Data7!$ID$11:$ID$19</definedName>
    <definedName name="A127969366L_Data">Data7!$ID$11:$ID$19</definedName>
    <definedName name="A127969366L_Latest">Data7!$ID$19</definedName>
    <definedName name="A127969370C">Data7!$IK$1:$IK$10,Data7!$IK$11:$IK$19</definedName>
    <definedName name="A127969370C_Data">Data7!$IK$11:$IK$19</definedName>
    <definedName name="A127969370C_Latest">Data7!$IK$19</definedName>
    <definedName name="A127969374L">Data7!$IN$1:$IN$10,Data7!$IN$11:$IN$19</definedName>
    <definedName name="A127969374L_Data">Data7!$IN$11:$IN$19</definedName>
    <definedName name="A127969374L_Latest">Data7!$IN$19</definedName>
    <definedName name="A127969378W">Data7!$HI$1:$HI$10,Data7!$HI$11:$HI$19</definedName>
    <definedName name="A127969378W_Data">Data7!$HI$11:$HI$19</definedName>
    <definedName name="A127969378W_Latest">Data7!$HI$19</definedName>
    <definedName name="A127969382L">Data8!$M$1:$M$10,Data8!$M$11:$M$19</definedName>
    <definedName name="A127969382L_Data">Data8!$M$11:$M$19</definedName>
    <definedName name="A127969382L_Latest">Data8!$M$19</definedName>
    <definedName name="A127969386W">Data8!$R$1:$R$10,Data8!$R$11:$R$19</definedName>
    <definedName name="A127969386W_Data">Data8!$R$11:$R$19</definedName>
    <definedName name="A127969386W_Latest">Data8!$R$19</definedName>
    <definedName name="A127969390L">Data8!$Y$1:$Y$10,Data8!$Y$11:$Y$19</definedName>
    <definedName name="A127969390L_Data">Data8!$Y$11:$Y$19</definedName>
    <definedName name="A127969390L_Latest">Data8!$Y$19</definedName>
    <definedName name="A127969394W">Data8!$Z$1:$Z$10,Data8!$Z$11:$Z$19</definedName>
    <definedName name="A127969394W_Data">Data8!$Z$11:$Z$19</definedName>
    <definedName name="A127969394W_Latest">Data8!$Z$19</definedName>
    <definedName name="A127969398F">Data8!$G$1:$G$10,Data8!$G$11:$G$19</definedName>
    <definedName name="A127969398F_Data">Data8!$G$11:$G$19</definedName>
    <definedName name="A127969398F_Latest">Data8!$G$19</definedName>
    <definedName name="A127969402K">Data8!$AS$1:$AS$10,Data8!$AS$11:$AS$19</definedName>
    <definedName name="A127969402K_Data">Data8!$AS$11:$AS$19</definedName>
    <definedName name="A127969402K_Latest">Data8!$AS$19</definedName>
    <definedName name="A127969406V">Data8!$BA$1:$BA$10,Data8!$BA$11:$BA$19</definedName>
    <definedName name="A127969406V_Data">Data8!$BA$11:$BA$19</definedName>
    <definedName name="A127969406V_Latest">Data8!$BA$19</definedName>
    <definedName name="A127969410K">Data8!$AN$1:$AN$10,Data8!$AN$11:$AN$19</definedName>
    <definedName name="A127969410K_Data">Data8!$AN$11:$AN$19</definedName>
    <definedName name="A127969410K_Latest">Data8!$AN$19</definedName>
    <definedName name="A127969414V">Data8!$CB$1:$CB$10,Data8!$CB$11:$CB$19</definedName>
    <definedName name="A127969414V_Data">Data8!$CB$11:$CB$19</definedName>
    <definedName name="A127969414V_Latest">Data8!$CB$19</definedName>
    <definedName name="A127969418C">Data8!$CD$1:$CD$10,Data8!$CD$11:$CD$19</definedName>
    <definedName name="A127969418C_Data">Data8!$CD$11:$CD$19</definedName>
    <definedName name="A127969418C_Latest">Data8!$CD$19</definedName>
    <definedName name="A127969422V">Data8!$CI$1:$CI$10,Data8!$CI$11:$CI$19</definedName>
    <definedName name="A127969422V_Data">Data8!$CI$11:$CI$19</definedName>
    <definedName name="A127969422V_Latest">Data8!$CI$19</definedName>
    <definedName name="A127969426C">Data8!$CN$1:$CN$10,Data8!$CN$11:$CN$19</definedName>
    <definedName name="A127969426C_Data">Data8!$CN$11:$CN$19</definedName>
    <definedName name="A127969426C_Latest">Data8!$CN$19</definedName>
    <definedName name="A127969430V">Data8!$CV$1:$CV$10,Data8!$CV$11:$CV$19</definedName>
    <definedName name="A127969430V_Data">Data8!$CV$11:$CV$19</definedName>
    <definedName name="A127969430V_Latest">Data8!$CV$19</definedName>
    <definedName name="A127969434C">Data8!$DO$1:$DO$10,Data8!$DO$11:$DO$19</definedName>
    <definedName name="A127969434C_Data">Data8!$DO$11:$DO$19</definedName>
    <definedName name="A127969434C_Latest">Data8!$DO$19</definedName>
    <definedName name="A127969438L">Data8!$CY$1:$CY$10,Data8!$CY$11:$CY$19</definedName>
    <definedName name="A127969438L_Data">Data8!$CY$11:$CY$19</definedName>
    <definedName name="A127969438L_Latest">Data8!$CY$19</definedName>
    <definedName name="A127969442C">Data8!$EV$1:$EV$10,Data8!$EV$11:$EV$19</definedName>
    <definedName name="A127969442C_Data">Data8!$EV$11:$EV$19</definedName>
    <definedName name="A127969442C_Latest">Data8!$EV$19</definedName>
    <definedName name="A127969446L">Data8!$FD$1:$FD$10,Data8!$FD$11:$FD$19</definedName>
    <definedName name="A127969446L_Data">Data8!$FD$11:$FD$19</definedName>
    <definedName name="A127969446L_Latest">Data8!$FD$19</definedName>
    <definedName name="A127969450C">Data8!$EO$1:$EO$10,Data8!$EO$11:$EO$19</definedName>
    <definedName name="A127969450C_Data">Data8!$EO$11:$EO$19</definedName>
    <definedName name="A127969450C_Latest">Data8!$EO$19</definedName>
    <definedName name="A127969454L">Data8!$EP$1:$EP$10,Data8!$EP$11:$EP$19</definedName>
    <definedName name="A127969454L_Data">Data8!$EP$11:$EP$19</definedName>
    <definedName name="A127969454L_Latest">Data8!$EP$19</definedName>
    <definedName name="A127969458W">Data8!$GC$1:$GC$10,Data8!$GC$11:$GC$19</definedName>
    <definedName name="A127969458W_Data">Data8!$GC$11:$GC$19</definedName>
    <definedName name="A127969458W_Latest">Data8!$GC$19</definedName>
    <definedName name="A127969462L">Data8!$GG$1:$GG$10,Data8!$GG$11:$GG$19</definedName>
    <definedName name="A127969462L_Data">Data8!$GG$11:$GG$19</definedName>
    <definedName name="A127969462L_Latest">Data8!$GG$19</definedName>
    <definedName name="A127969466W">Data8!$GK$1:$GK$10,Data8!$GK$11:$GK$19</definedName>
    <definedName name="A127969466W_Data">Data8!$GK$11:$GK$19</definedName>
    <definedName name="A127969466W_Latest">Data8!$GK$19</definedName>
    <definedName name="A127969470L">Data8!$GP$1:$GP$10,Data8!$GP$11:$GP$19</definedName>
    <definedName name="A127969470L_Data">Data8!$GP$11:$GP$19</definedName>
    <definedName name="A127969470L_Latest">Data8!$GP$19</definedName>
    <definedName name="A127969474W">Data8!$GU$1:$GU$10,Data8!$GU$11:$GU$19</definedName>
    <definedName name="A127969474W_Data">Data8!$GU$11:$GU$19</definedName>
    <definedName name="A127969474W_Latest">Data8!$GU$19</definedName>
    <definedName name="A127969478F">Data8!$FT$1:$FT$10,Data8!$FT$11:$FT$19</definedName>
    <definedName name="A127969478F_Data">Data8!$FT$11:$FT$19</definedName>
    <definedName name="A127969478F_Latest">Data8!$FT$19</definedName>
    <definedName name="A127969482W">Data8!$GY$1:$GY$10,Data8!$GY$11:$GY$19</definedName>
    <definedName name="A127969482W_Data">Data8!$GY$11:$GY$19</definedName>
    <definedName name="A127969482W_Latest">Data8!$GY$19</definedName>
    <definedName name="A127969486F">Data8!$HS$1:$HS$10,Data8!$HS$11:$HS$19</definedName>
    <definedName name="A127969486F_Data">Data8!$HS$11:$HS$19</definedName>
    <definedName name="A127969486F_Latest">Data8!$HS$19</definedName>
    <definedName name="A127969490W">Data8!$HV$1:$HV$10,Data8!$HV$11:$HV$19</definedName>
    <definedName name="A127969490W_Data">Data8!$HV$11:$HV$19</definedName>
    <definedName name="A127969490W_Latest">Data8!$HV$19</definedName>
    <definedName name="A127969494F">Data8!$GZ$1:$GZ$10,Data8!$GZ$11:$GZ$19</definedName>
    <definedName name="A127969494F_Data">Data8!$GZ$11:$GZ$19</definedName>
    <definedName name="A127969494F_Latest">Data8!$GZ$19</definedName>
    <definedName name="A127969498R">Data8!$HF$1:$HF$10,Data8!$HF$11:$HF$19</definedName>
    <definedName name="A127969498R_Data">Data8!$HF$11:$HF$19</definedName>
    <definedName name="A127969498R_Latest">Data8!$HF$19</definedName>
    <definedName name="A127969502V">Data9!$AP$1:$AP$10,Data9!$AP$11:$AP$19</definedName>
    <definedName name="A127969502V_Data">Data9!$AP$11:$AP$19</definedName>
    <definedName name="A127969502V_Latest">Data9!$AP$19</definedName>
    <definedName name="A127969506C">Data9!$AT$1:$AT$10,Data9!$AT$11:$AT$19</definedName>
    <definedName name="A127969506C_Data">Data9!$AT$11:$AT$19</definedName>
    <definedName name="A127969506C_Latest">Data9!$AT$19</definedName>
    <definedName name="A127969510V">Data9!$AW$1:$AW$10,Data9!$AW$11:$AW$19</definedName>
    <definedName name="A127969510V_Data">Data9!$AW$11:$AW$19</definedName>
    <definedName name="A127969510V_Latest">Data9!$AW$19</definedName>
    <definedName name="A127969514C">Data9!$BB$1:$BB$10,Data9!$BB$11:$BB$19</definedName>
    <definedName name="A127969514C_Data">Data9!$BB$11:$BB$19</definedName>
    <definedName name="A127969514C_Latest">Data9!$BB$19</definedName>
    <definedName name="A127969518L">Data9!$AB$1:$AB$10,Data9!$AB$11:$AB$19</definedName>
    <definedName name="A127969518L_Data">Data9!$AB$11:$AB$19</definedName>
    <definedName name="A127969518L_Latest">Data9!$AB$19</definedName>
    <definedName name="A127969522C">Data9!$AE$1:$AE$10,Data9!$AE$11:$AE$19</definedName>
    <definedName name="A127969522C_Data">Data9!$AE$11:$AE$19</definedName>
    <definedName name="A127969522C_Latest">Data9!$AE$19</definedName>
    <definedName name="A127969526L">Data6!$GX$1:$GX$10,Data6!$GX$11:$GX$19</definedName>
    <definedName name="A127969526L_Data">Data6!$GX$11:$GX$19</definedName>
    <definedName name="A127969526L_Latest">Data6!$GX$19</definedName>
    <definedName name="A127969530C">Data6!$HC$1:$HC$10,Data6!$HC$11:$HC$19</definedName>
    <definedName name="A127969530C_Data">Data6!$HC$11:$HC$19</definedName>
    <definedName name="A127969530C_Latest">Data6!$HC$19</definedName>
    <definedName name="A127969534L">Data6!$HE$1:$HE$10,Data6!$HE$11:$HE$19</definedName>
    <definedName name="A127969534L_Data">Data6!$HE$11:$HE$19</definedName>
    <definedName name="A127969534L_Latest">Data6!$HE$19</definedName>
    <definedName name="A127969538W">Data6!$HF$1:$HF$10,Data6!$HF$11:$HF$19</definedName>
    <definedName name="A127969538W_Data">Data6!$HF$11:$HF$19</definedName>
    <definedName name="A127969538W_Latest">Data6!$HF$19</definedName>
    <definedName name="A127969542L">Data6!$HH$1:$HH$10,Data6!$HH$11:$HH$19</definedName>
    <definedName name="A127969542L_Data">Data6!$HH$11:$HH$19</definedName>
    <definedName name="A127969542L_Latest">Data6!$HH$19</definedName>
    <definedName name="A127969546W">Data6!$HL$1:$HL$10,Data6!$HL$11:$HL$19</definedName>
    <definedName name="A127969546W_Data">Data6!$HL$11:$HL$19</definedName>
    <definedName name="A127969546W_Latest">Data6!$HL$19</definedName>
    <definedName name="A127969550L">Data6!$HO$1:$HO$10,Data6!$HO$11:$HO$19</definedName>
    <definedName name="A127969550L_Data">Data6!$HO$11:$HO$19</definedName>
    <definedName name="A127969550L_Latest">Data6!$HO$19</definedName>
    <definedName name="A127969554W">Data6!$HQ$1:$HQ$10,Data6!$HQ$11:$HQ$19</definedName>
    <definedName name="A127969554W_Data">Data6!$HQ$11:$HQ$19</definedName>
    <definedName name="A127969554W_Latest">Data6!$HQ$19</definedName>
    <definedName name="A127969574F">Data6!$IQ$1:$IQ$10,Data6!$IQ$11:$IQ$19</definedName>
    <definedName name="A127969574F_Data">Data6!$IQ$11:$IQ$19</definedName>
    <definedName name="A127969574F_Latest">Data6!$IQ$19</definedName>
    <definedName name="A127969578R">Data6!$IB$1:$IB$10,Data6!$IB$11:$IB$19</definedName>
    <definedName name="A127969578R_Data">Data6!$IB$11:$IB$19</definedName>
    <definedName name="A127969578R_Latest">Data6!$IB$19</definedName>
    <definedName name="A127969582F">Data7!$AG$1:$AG$10,Data7!$AG$11:$AG$19</definedName>
    <definedName name="A127969582F_Data">Data7!$AG$11:$AG$19</definedName>
    <definedName name="A127969582F_Latest">Data7!$AG$19</definedName>
    <definedName name="A127969586R">Data7!$AL$1:$AL$10,Data7!$AL$11:$AL$19</definedName>
    <definedName name="A127969586R_Data">Data7!$AL$11:$AL$19</definedName>
    <definedName name="A127969586R_Latest">Data7!$AL$19</definedName>
    <definedName name="A127969590F">Data7!$AQ$1:$AQ$10,Data7!$AQ$11:$AQ$19</definedName>
    <definedName name="A127969590F_Data">Data7!$AQ$11:$AQ$19</definedName>
    <definedName name="A127969590F_Latest">Data7!$AQ$19</definedName>
    <definedName name="A127969598X">Data7!$BM$1:$BM$10,Data7!$BM$11:$BM$19</definedName>
    <definedName name="A127969598X_Data">Data7!$BM$11:$BM$19</definedName>
    <definedName name="A127969598X_Latest">Data7!$BM$19</definedName>
    <definedName name="A127969602C">Data7!$BS$1:$BS$10,Data7!$BS$11:$BS$19</definedName>
    <definedName name="A127969602C_Data">Data7!$BS$11:$BS$19</definedName>
    <definedName name="A127969602C_Latest">Data7!$BS$19</definedName>
    <definedName name="A127969606L">Data7!$BU$1:$BU$10,Data7!$BU$11:$BU$19</definedName>
    <definedName name="A127969606L_Data">Data7!$BU$11:$BU$19</definedName>
    <definedName name="A127969606L_Latest">Data7!$BU$19</definedName>
    <definedName name="A127969610C">Data7!$BV$1:$BV$10,Data7!$BV$11:$BV$19</definedName>
    <definedName name="A127969610C_Data">Data7!$BV$11:$BV$19</definedName>
    <definedName name="A127969610C_Latest">Data7!$BV$19</definedName>
    <definedName name="A127969614L">Data7!$BY$1:$BY$10,Data7!$BY$11:$BY$19</definedName>
    <definedName name="A127969614L_Data">Data7!$BY$11:$BY$19</definedName>
    <definedName name="A127969614L_Latest">Data7!$BY$19</definedName>
    <definedName name="A127969618W">Data7!$BZ$1:$BZ$10,Data7!$BZ$11:$BZ$19</definedName>
    <definedName name="A127969618W_Data">Data7!$BZ$11:$BZ$19</definedName>
    <definedName name="A127969618W_Latest">Data7!$BZ$19</definedName>
    <definedName name="A127969622L">Data7!$CA$1:$CA$10,Data7!$CA$11:$CA$19</definedName>
    <definedName name="A127969622L_Data">Data7!$CA$11:$CA$19</definedName>
    <definedName name="A127969622L_Latest">Data7!$CA$19</definedName>
    <definedName name="A127969626W">Data7!$AU$1:$AU$10,Data7!$AU$11:$AU$19</definedName>
    <definedName name="A127969626W_Data">Data7!$AU$11:$AU$19</definedName>
    <definedName name="A127969626W_Latest">Data7!$AU$19</definedName>
    <definedName name="A127969630L">Data7!$CD$1:$CD$10,Data7!$CD$11:$CD$19</definedName>
    <definedName name="A127969630L_Data">Data7!$CD$11:$CD$19</definedName>
    <definedName name="A127969630L_Latest">Data7!$CD$19</definedName>
    <definedName name="A127969634W">Data7!$CU$1:$CU$10,Data7!$CU$11:$CU$19</definedName>
    <definedName name="A127969634W_Data">Data7!$CU$11:$CU$19</definedName>
    <definedName name="A127969634W_Latest">Data7!$CU$19</definedName>
    <definedName name="A127969638F">Data7!$CZ$1:$CZ$10,Data7!$CZ$11:$CZ$19</definedName>
    <definedName name="A127969638F_Data">Data7!$CZ$11:$CZ$19</definedName>
    <definedName name="A127969638F_Latest">Data7!$CZ$19</definedName>
    <definedName name="A127969642W">Data7!$DB$1:$DB$10,Data7!$DB$11:$DB$19</definedName>
    <definedName name="A127969642W_Data">Data7!$DB$11:$DB$19</definedName>
    <definedName name="A127969642W_Latest">Data7!$DB$19</definedName>
    <definedName name="A127969646F">Data7!$DC$1:$DC$10,Data7!$DC$11:$DC$19</definedName>
    <definedName name="A127969646F_Data">Data7!$DC$11:$DC$19</definedName>
    <definedName name="A127969646F_Latest">Data7!$DC$19</definedName>
    <definedName name="A127969650W">Data7!$CC$1:$CC$10,Data7!$CC$11:$CC$19</definedName>
    <definedName name="A127969650W_Data">Data7!$CC$11:$CC$19</definedName>
    <definedName name="A127969650W_Latest">Data7!$CC$19</definedName>
    <definedName name="A127969658R">Data7!$DL$1:$DL$10,Data7!$DL$11:$DL$19</definedName>
    <definedName name="A127969658R_Data">Data7!$DL$11:$DL$19</definedName>
    <definedName name="A127969658R_Latest">Data7!$DL$19</definedName>
    <definedName name="A127969662F">Data7!$DX$1:$DX$10,Data7!$DX$11:$DX$19</definedName>
    <definedName name="A127969662F_Data">Data7!$DX$11:$DX$19</definedName>
    <definedName name="A127969662F_Latest">Data7!$DX$19</definedName>
    <definedName name="A127969666R">Data7!$EF$1:$EF$10,Data7!$EF$11:$EF$19</definedName>
    <definedName name="A127969666R_Data">Data7!$EF$11:$EF$19</definedName>
    <definedName name="A127969666R_Latest">Data7!$EF$19</definedName>
    <definedName name="A127969670F">Data7!$EI$1:$EI$10,Data7!$EI$11:$EI$19</definedName>
    <definedName name="A127969670F_Data">Data7!$EI$11:$EI$19</definedName>
    <definedName name="A127969670F_Latest">Data7!$EI$19</definedName>
    <definedName name="A127969674R">Data7!$DN$1:$DN$10,Data7!$DN$11:$DN$19</definedName>
    <definedName name="A127969674R_Data">Data7!$DN$11:$DN$19</definedName>
    <definedName name="A127969674R_Latest">Data7!$DN$19</definedName>
    <definedName name="A127969678X">Data7!$DO$1:$DO$10,Data7!$DO$11:$DO$19</definedName>
    <definedName name="A127969678X_Data">Data7!$DO$11:$DO$19</definedName>
    <definedName name="A127969678X_Latest">Data7!$DO$19</definedName>
    <definedName name="A127969682R">Data7!$FF$1:$FF$10,Data7!$FF$11:$FF$19</definedName>
    <definedName name="A127969682R_Data">Data7!$FF$11:$FF$19</definedName>
    <definedName name="A127969682R_Latest">Data7!$FF$19</definedName>
    <definedName name="A127969686X">Data7!$FI$1:$FI$10,Data7!$FI$11:$FI$19</definedName>
    <definedName name="A127969686X_Data">Data7!$FI$11:$FI$19</definedName>
    <definedName name="A127969686X_Latest">Data7!$FI$19</definedName>
    <definedName name="A127969690R">Data7!$FJ$1:$FJ$10,Data7!$FJ$11:$FJ$19</definedName>
    <definedName name="A127969690R_Data">Data7!$FJ$11:$FJ$19</definedName>
    <definedName name="A127969690R_Latest">Data7!$FJ$19</definedName>
    <definedName name="A127969694X">Data7!$FO$1:$FO$10,Data7!$FO$11:$FO$19</definedName>
    <definedName name="A127969694X_Data">Data7!$FO$11:$FO$19</definedName>
    <definedName name="A127969694X_Latest">Data7!$FO$19</definedName>
    <definedName name="A127969698J">Data7!$ES$1:$ES$10,Data7!$ES$11:$ES$19</definedName>
    <definedName name="A127969698J_Data">Data7!$ES$11:$ES$19</definedName>
    <definedName name="A127969698J_Latest">Data7!$ES$19</definedName>
    <definedName name="A127969702L">Data7!$GL$1:$GL$10,Data7!$GL$11:$GL$19</definedName>
    <definedName name="A127969702L_Data">Data7!$GL$11:$GL$19</definedName>
    <definedName name="A127969702L_Latest">Data7!$GL$19</definedName>
    <definedName name="A127969706W">Data7!$GM$1:$GM$10,Data7!$GM$11:$GM$19</definedName>
    <definedName name="A127969706W_Data">Data7!$GM$11:$GM$19</definedName>
    <definedName name="A127969706W_Latest">Data7!$GM$19</definedName>
    <definedName name="A127969710L">Data7!$GS$1:$GS$10,Data7!$GS$11:$GS$19</definedName>
    <definedName name="A127969710L_Data">Data7!$GS$11:$GS$19</definedName>
    <definedName name="A127969710L_Latest">Data7!$GS$19</definedName>
    <definedName name="A127969714W">Data7!$GV$1:$GV$10,Data7!$GV$11:$GV$19</definedName>
    <definedName name="A127969714W_Data">Data7!$GV$11:$GV$19</definedName>
    <definedName name="A127969714W_Latest">Data7!$GV$19</definedName>
    <definedName name="A127969718F">Data7!$GX$1:$GX$10,Data7!$GX$11:$GX$19</definedName>
    <definedName name="A127969718F_Data">Data7!$GX$11:$GX$19</definedName>
    <definedName name="A127969718F_Latest">Data7!$GX$19</definedName>
    <definedName name="A127969722W">Data7!$HG$1:$HG$10,Data7!$HG$11:$HG$19</definedName>
    <definedName name="A127969722W_Data">Data7!$HG$11:$HG$19</definedName>
    <definedName name="A127969722W_Latest">Data7!$HG$19</definedName>
    <definedName name="A127971282V">Data9!$BU$1:$BU$10,Data9!$BU$11:$BU$19</definedName>
    <definedName name="A127971282V_Data">Data9!$BU$11:$BU$19</definedName>
    <definedName name="A127971282V_Latest">Data9!$BU$19</definedName>
    <definedName name="A127971286C">Data9!$CD$1:$CD$10,Data9!$CD$11:$CD$19</definedName>
    <definedName name="A127971286C_Data">Data9!$CD$11:$CD$19</definedName>
    <definedName name="A127971286C_Latest">Data9!$CD$19</definedName>
    <definedName name="A127971290V">Data9!$CF$1:$CF$10,Data9!$CF$11:$CF$19</definedName>
    <definedName name="A127971290V_Data">Data9!$CF$11:$CF$19</definedName>
    <definedName name="A127971290V_Latest">Data9!$CF$19</definedName>
    <definedName name="A127971294C">Data9!$CG$1:$CG$10,Data9!$CG$11:$CG$19</definedName>
    <definedName name="A127971294C_Data">Data9!$CG$11:$CG$19</definedName>
    <definedName name="A127971294C_Latest">Data9!$CG$19</definedName>
    <definedName name="A127971298L">Data9!$CN$1:$CN$10,Data9!$CN$11:$CN$19</definedName>
    <definedName name="A127971298L_Data">Data9!$CN$11:$CN$19</definedName>
    <definedName name="A127971298L_Latest">Data9!$CN$19</definedName>
    <definedName name="A127971302T">Data9!$BN$1:$BN$10,Data9!$BN$11:$BN$19</definedName>
    <definedName name="A127971302T_Data">Data9!$BN$11:$BN$19</definedName>
    <definedName name="A127971302T_Latest">Data9!$BN$19</definedName>
    <definedName name="A127971306A">Data9!$BP$1:$BP$10,Data9!$BP$11:$BP$19</definedName>
    <definedName name="A127971306A_Data">Data9!$BP$11:$BP$19</definedName>
    <definedName name="A127971306A_Latest">Data9!$BP$19</definedName>
    <definedName name="A127971686R">Data9!$DE$1:$DE$10,Data9!$DE$11:$DE$19</definedName>
    <definedName name="A127971686R_Data">Data9!$DE$11:$DE$19</definedName>
    <definedName name="A127971686R_Latest">Data9!$DE$19</definedName>
    <definedName name="A127971690F">Data9!$DI$1:$DI$10,Data9!$DI$11:$DI$19</definedName>
    <definedName name="A127971690F_Data">Data9!$DI$11:$DI$19</definedName>
    <definedName name="A127971690F_Latest">Data9!$DI$19</definedName>
    <definedName name="A127971694R">Data9!$DR$1:$DR$10,Data9!$DR$11:$DR$19</definedName>
    <definedName name="A127971694R_Data">Data9!$DR$11:$DR$19</definedName>
    <definedName name="A127971694R_Latest">Data9!$DR$19</definedName>
    <definedName name="A127971698X">Data9!$DY$1:$DY$10,Data9!$DY$11:$DY$19</definedName>
    <definedName name="A127971698X_Data">Data9!$DY$11:$DY$19</definedName>
    <definedName name="A127971698X_Latest">Data9!$DY$19</definedName>
    <definedName name="A127971702C">Data9!$EA$1:$EA$10,Data9!$EA$11:$EA$19</definedName>
    <definedName name="A127971702C_Data">Data9!$EA$11:$EA$19</definedName>
    <definedName name="A127971702C_Latest">Data9!$EA$19</definedName>
    <definedName name="A127971706L">Data9!$CZ$1:$CZ$10,Data9!$CZ$11:$CZ$19</definedName>
    <definedName name="A127971706L_Data">Data9!$CZ$11:$CZ$19</definedName>
    <definedName name="A127971706L_Latest">Data9!$CZ$19</definedName>
    <definedName name="A127971710C">Data10!$EY$1:$EY$10,Data10!$EY$11:$EY$19</definedName>
    <definedName name="A127971710C_Data">Data10!$EY$11:$EY$19</definedName>
    <definedName name="A127971710C_Latest">Data10!$EY$19</definedName>
    <definedName name="A127971714L">Data10!$FI$1:$FI$10,Data10!$FI$11:$FI$19</definedName>
    <definedName name="A127971714L_Data">Data10!$FI$11:$FI$19</definedName>
    <definedName name="A127971714L_Latest">Data10!$FI$19</definedName>
    <definedName name="A127971718W">Data10!$FQ$1:$FQ$10,Data10!$FQ$11:$FQ$19</definedName>
    <definedName name="A127971718W_Data">Data10!$FQ$11:$FQ$19</definedName>
    <definedName name="A127971718W_Latest">Data10!$FQ$19</definedName>
    <definedName name="A127971722L">Data10!$FR$1:$FR$10,Data10!$FR$11:$FR$19</definedName>
    <definedName name="A127971722L_Data">Data10!$FR$11:$FR$19</definedName>
    <definedName name="A127971722L_Latest">Data10!$FR$19</definedName>
    <definedName name="A127971726W">Data10!$GD$1:$GD$10,Data10!$GD$11:$GD$19</definedName>
    <definedName name="A127971726W_Data">Data10!$GD$11:$GD$19</definedName>
    <definedName name="A127971726W_Latest">Data10!$GD$19</definedName>
    <definedName name="A127971730L">Data10!$FE$1:$FE$10,Data10!$FE$11:$FE$19</definedName>
    <definedName name="A127971730L_Data">Data10!$FE$11:$FE$19</definedName>
    <definedName name="A127971730L_Latest">Data10!$FE$19</definedName>
    <definedName name="A127971734W">Data10!$FF$1:$FF$10,Data10!$FF$11:$FF$19</definedName>
    <definedName name="A127971734W_Data">Data10!$FF$11:$FF$19</definedName>
    <definedName name="A127971734W_Latest">Data10!$FF$19</definedName>
    <definedName name="A127971738F">Data10!$GR$1:$GR$10,Data10!$GR$11:$GR$19</definedName>
    <definedName name="A127971738F_Data">Data10!$GR$11:$GR$19</definedName>
    <definedName name="A127971738F_Latest">Data10!$GR$19</definedName>
    <definedName name="A127971742W">Data10!$HA$1:$HA$10,Data10!$HA$11:$HA$19</definedName>
    <definedName name="A127971742W_Data">Data10!$HA$11:$HA$19</definedName>
    <definedName name="A127971742W_Latest">Data10!$HA$19</definedName>
    <definedName name="A127971746F">Data10!$IC$1:$IC$10,Data10!$IC$11:$IC$19</definedName>
    <definedName name="A127971746F_Data">Data10!$IC$11:$IC$19</definedName>
    <definedName name="A127971746F_Latest">Data10!$IC$19</definedName>
    <definedName name="A127971750W">Data10!$IQ$1:$IQ$10,Data10!$IQ$11:$IQ$19</definedName>
    <definedName name="A127971750W_Data">Data10!$IQ$11:$IQ$19</definedName>
    <definedName name="A127971750W_Latest">Data10!$IQ$19</definedName>
    <definedName name="A127971754F">Data11!$Q$1:$Q$10,Data11!$Q$11:$Q$19</definedName>
    <definedName name="A127971754F_Data">Data11!$Q$11:$Q$19</definedName>
    <definedName name="A127971754F_Latest">Data11!$Q$19</definedName>
    <definedName name="A127971758R">Data11!$AF$1:$AF$10,Data11!$AF$11:$AF$19</definedName>
    <definedName name="A127971758R_Data">Data11!$AF$11:$AF$19</definedName>
    <definedName name="A127971758R_Latest">Data11!$AF$19</definedName>
    <definedName name="A127971762F">Data11!$AH$1:$AH$10,Data11!$AH$11:$AH$19</definedName>
    <definedName name="A127971762F_Data">Data11!$AH$11:$AH$19</definedName>
    <definedName name="A127971762F_Latest">Data11!$AH$19</definedName>
    <definedName name="A127971770F">Data11!$O$1:$O$10,Data11!$O$11:$O$19</definedName>
    <definedName name="A127971770F_Data">Data11!$O$11:$O$19</definedName>
    <definedName name="A127971770F_Latest">Data11!$O$19</definedName>
    <definedName name="A127971774R">Data11!$BF$1:$BF$10,Data11!$BF$11:$BF$19</definedName>
    <definedName name="A127971774R_Data">Data11!$BF$11:$BF$19</definedName>
    <definedName name="A127971774R_Latest">Data11!$BF$19</definedName>
    <definedName name="A127971778X">Data11!$BG$1:$BG$10,Data11!$BG$11:$BG$19</definedName>
    <definedName name="A127971778X_Data">Data11!$BG$11:$BG$19</definedName>
    <definedName name="A127971778X_Latest">Data11!$BG$19</definedName>
    <definedName name="A127971782R">Data11!$BH$1:$BH$10,Data11!$BH$11:$BH$19</definedName>
    <definedName name="A127971782R_Data">Data11!$BH$11:$BH$19</definedName>
    <definedName name="A127971782R_Latest">Data11!$BH$19</definedName>
    <definedName name="A127971786X">Data11!$BJ$1:$BJ$10,Data11!$BJ$11:$BJ$19</definedName>
    <definedName name="A127971786X_Data">Data11!$BJ$11:$BJ$19</definedName>
    <definedName name="A127971786X_Latest">Data11!$BJ$19</definedName>
    <definedName name="A127971790R">Data11!$BR$1:$BR$10,Data11!$BR$11:$BR$19</definedName>
    <definedName name="A127971790R_Data">Data11!$BR$11:$BR$19</definedName>
    <definedName name="A127971790R_Latest">Data11!$BR$19</definedName>
    <definedName name="A127971794X">Data11!$AW$1:$AW$10,Data11!$AW$11:$AW$19</definedName>
    <definedName name="A127971794X_Data">Data11!$AW$11:$AW$19</definedName>
    <definedName name="A127971794X_Latest">Data11!$AW$19</definedName>
    <definedName name="A127971798J">Data11!$CQ$1:$CQ$10,Data11!$CQ$11:$CQ$19</definedName>
    <definedName name="A127971798J_Data">Data11!$CQ$11:$CQ$19</definedName>
    <definedName name="A127971798J_Latest">Data11!$CQ$19</definedName>
    <definedName name="A127971806W">Data11!$DW$1:$DW$10,Data11!$DW$11:$DW$19</definedName>
    <definedName name="A127971806W_Data">Data11!$DW$11:$DW$19</definedName>
    <definedName name="A127971806W_Latest">Data11!$DW$19</definedName>
    <definedName name="A127971810L">Data11!$EI$1:$EI$10,Data11!$EI$11:$EI$19</definedName>
    <definedName name="A127971810L_Data">Data11!$EI$11:$EI$19</definedName>
    <definedName name="A127971810L_Latest">Data11!$EI$19</definedName>
    <definedName name="A127971814W">Data11!$DK$1:$DK$10,Data11!$DK$11:$DK$19</definedName>
    <definedName name="A127971814W_Data">Data11!$DK$11:$DK$19</definedName>
    <definedName name="A127971814W_Latest">Data11!$DK$19</definedName>
    <definedName name="A127971818F">Data11!$EN$1:$EN$10,Data11!$EN$11:$EN$19</definedName>
    <definedName name="A127971818F_Data">Data11!$EN$11:$EN$19</definedName>
    <definedName name="A127971818F_Latest">Data11!$EN$19</definedName>
    <definedName name="A127971822W">Data11!$FO$1:$FO$10,Data11!$FO$11:$FO$19</definedName>
    <definedName name="A127971822W_Data">Data11!$FO$11:$FO$19</definedName>
    <definedName name="A127971822W_Latest">Data11!$FO$19</definedName>
    <definedName name="A127971826F">Data11!$FR$1:$FR$10,Data11!$FR$11:$FR$19</definedName>
    <definedName name="A127971826F_Data">Data11!$FR$11:$FR$19</definedName>
    <definedName name="A127971826F_Latest">Data11!$FR$19</definedName>
    <definedName name="A127971830W">Data11!$EQ$1:$EQ$10,Data11!$EQ$11:$EQ$19</definedName>
    <definedName name="A127971830W_Data">Data11!$EQ$11:$EQ$19</definedName>
    <definedName name="A127971830W_Latest">Data11!$EQ$19</definedName>
    <definedName name="A127971834F">Data11!$GE$1:$GE$10,Data11!$GE$11:$GE$19</definedName>
    <definedName name="A127971834F_Data">Data11!$GE$11:$GE$19</definedName>
    <definedName name="A127971834F_Latest">Data11!$GE$19</definedName>
    <definedName name="A127971838R">Data11!$GI$1:$GI$10,Data11!$GI$11:$GI$19</definedName>
    <definedName name="A127971838R_Data">Data11!$GI$11:$GI$19</definedName>
    <definedName name="A127971838R_Latest">Data11!$GI$19</definedName>
    <definedName name="A127971842F">Data11!$GP$1:$GP$10,Data11!$GP$11:$GP$19</definedName>
    <definedName name="A127971842F_Data">Data11!$GP$11:$GP$19</definedName>
    <definedName name="A127971842F_Latest">Data11!$GP$19</definedName>
    <definedName name="A127971846R">Data11!$GU$1:$GU$10,Data11!$GU$11:$GU$19</definedName>
    <definedName name="A127971846R_Data">Data11!$GU$11:$GU$19</definedName>
    <definedName name="A127971846R_Latest">Data11!$GU$19</definedName>
    <definedName name="A127971850F">Data11!$GC$1:$GC$10,Data11!$GC$11:$GC$19</definedName>
    <definedName name="A127971850F_Data">Data11!$GC$11:$GC$19</definedName>
    <definedName name="A127971850F_Latest">Data11!$GC$19</definedName>
    <definedName name="A127971854R">Data11!$HS$1:$HS$10,Data11!$HS$11:$HS$19</definedName>
    <definedName name="A127971854R_Data">Data11!$HS$11:$HS$19</definedName>
    <definedName name="A127971854R_Latest">Data11!$HS$19</definedName>
    <definedName name="A127971858X">Data11!$ID$1:$ID$10,Data11!$ID$11:$ID$19</definedName>
    <definedName name="A127971858X_Data">Data11!$ID$11:$ID$19</definedName>
    <definedName name="A127971858X_Latest">Data11!$ID$19</definedName>
    <definedName name="A127971862R">Data11!$HF$1:$HF$10,Data11!$HF$11:$HF$19</definedName>
    <definedName name="A127971862R_Data">Data11!$HF$11:$HF$19</definedName>
    <definedName name="A127971862R_Latest">Data11!$HF$19</definedName>
    <definedName name="A127971870R">Data11!$HJ$1:$HJ$10,Data11!$HJ$11:$HJ$19</definedName>
    <definedName name="A127971870R_Data">Data11!$HJ$11:$HJ$19</definedName>
    <definedName name="A127971870R_Latest">Data11!$HJ$19</definedName>
    <definedName name="A127971874X">Data9!$EL$1:$EL$10,Data9!$EL$11:$EL$19</definedName>
    <definedName name="A127971874X_Data">Data9!$EL$11:$EL$19</definedName>
    <definedName name="A127971874X_Latest">Data9!$EL$19</definedName>
    <definedName name="A127971878J">Data9!$EE$1:$EE$10,Data9!$EE$11:$EE$19</definedName>
    <definedName name="A127971878J_Data">Data9!$EE$11:$EE$19</definedName>
    <definedName name="A127971878J_Latest">Data9!$EE$19</definedName>
    <definedName name="A127971882X">Data9!$EJ$1:$EJ$10,Data9!$EJ$11:$EJ$19</definedName>
    <definedName name="A127971882X_Data">Data9!$EJ$11:$EJ$19</definedName>
    <definedName name="A127971882X_Latest">Data9!$EJ$19</definedName>
    <definedName name="A127971902W">Data9!$FT$1:$FT$10,Data9!$FT$11:$FT$19</definedName>
    <definedName name="A127971902W_Data">Data9!$FT$11:$FT$19</definedName>
    <definedName name="A127971902W_Latest">Data9!$FT$19</definedName>
    <definedName name="A127971906F">Data9!$FX$1:$FX$10,Data9!$FX$11:$FX$19</definedName>
    <definedName name="A127971906F_Data">Data9!$FX$11:$FX$19</definedName>
    <definedName name="A127971906F_Latest">Data9!$FX$19</definedName>
    <definedName name="A127971910W">Data9!$GA$1:$GA$10,Data9!$GA$11:$GA$19</definedName>
    <definedName name="A127971910W_Data">Data9!$GA$11:$GA$19</definedName>
    <definedName name="A127971910W_Latest">Data9!$GA$19</definedName>
    <definedName name="A127971914F">Data9!$GO$1:$GO$10,Data9!$GO$11:$GO$19</definedName>
    <definedName name="A127971914F_Data">Data9!$GO$11:$GO$19</definedName>
    <definedName name="A127971914F_Latest">Data9!$GO$19</definedName>
    <definedName name="A127971918R">Data9!$FJ$1:$FJ$10,Data9!$FJ$11:$FJ$19</definedName>
    <definedName name="A127971918R_Data">Data9!$FJ$11:$FJ$19</definedName>
    <definedName name="A127971918R_Latest">Data9!$FJ$19</definedName>
    <definedName name="A127971922F">Data9!$FP$1:$FP$10,Data9!$FP$11:$FP$19</definedName>
    <definedName name="A127971922F_Data">Data9!$FP$11:$FP$19</definedName>
    <definedName name="A127971922F_Latest">Data9!$FP$19</definedName>
    <definedName name="A127971926R">Data9!$FS$1:$FS$10,Data9!$FS$11:$FS$19</definedName>
    <definedName name="A127971926R_Data">Data9!$FS$11:$FS$19</definedName>
    <definedName name="A127971926R_Latest">Data9!$FS$19</definedName>
    <definedName name="A127971930F">Data9!$HH$1:$HH$10,Data9!$HH$11:$HH$19</definedName>
    <definedName name="A127971930F_Data">Data9!$HH$11:$HH$19</definedName>
    <definedName name="A127971930F_Latest">Data9!$HH$19</definedName>
    <definedName name="A127971934R">Data9!$HX$1:$HX$10,Data9!$HX$11:$HX$19</definedName>
    <definedName name="A127971934R_Data">Data9!$HX$11:$HX$19</definedName>
    <definedName name="A127971934R_Latest">Data9!$HX$19</definedName>
    <definedName name="A127971938X">Data9!$GV$1:$GV$10,Data9!$GV$11:$GV$19</definedName>
    <definedName name="A127971938X_Data">Data9!$GV$11:$GV$19</definedName>
    <definedName name="A127971938X_Latest">Data9!$GV$19</definedName>
    <definedName name="A127971942R">Data9!$HY$1:$HY$10,Data9!$HY$11:$HY$19</definedName>
    <definedName name="A127971942R_Data">Data9!$HY$11:$HY$19</definedName>
    <definedName name="A127971942R_Latest">Data9!$HY$19</definedName>
    <definedName name="A127971946X">Data9!$IN$1:$IN$10,Data9!$IN$11:$IN$19</definedName>
    <definedName name="A127971946X_Data">Data9!$IN$11:$IN$19</definedName>
    <definedName name="A127971946X_Latest">Data9!$IN$19</definedName>
    <definedName name="A127971950R">Data9!$IQ$1:$IQ$10,Data9!$IQ$11:$IQ$19</definedName>
    <definedName name="A127971950R_Data">Data9!$IQ$11:$IQ$19</definedName>
    <definedName name="A127971950R_Latest">Data9!$IQ$19</definedName>
    <definedName name="A127971954X">Data10!$P$1:$P$10,Data10!$P$11:$P$19</definedName>
    <definedName name="A127971954X_Data">Data10!$P$11:$P$19</definedName>
    <definedName name="A127971954X_Latest">Data10!$P$19</definedName>
    <definedName name="A127971958J">Data9!$IF$1:$IF$10,Data9!$IF$11:$IF$19</definedName>
    <definedName name="A127971958J_Data">Data9!$IF$11:$IF$19</definedName>
    <definedName name="A127971958J_Latest">Data9!$IF$19</definedName>
    <definedName name="A127971962X">Data10!$AN$1:$AN$10,Data10!$AN$11:$AN$19</definedName>
    <definedName name="A127971962X_Data">Data10!$AN$11:$AN$19</definedName>
    <definedName name="A127971962X_Latest">Data10!$AN$19</definedName>
    <definedName name="A127971966J">Data10!$AQ$1:$AQ$10,Data10!$AQ$11:$AQ$19</definedName>
    <definedName name="A127971966J_Data">Data10!$AQ$11:$AQ$19</definedName>
    <definedName name="A127971966J_Latest">Data10!$AQ$19</definedName>
    <definedName name="A127971970X">Data10!$U$1:$U$10,Data10!$U$11:$U$19</definedName>
    <definedName name="A127971970X_Data">Data10!$U$11:$U$19</definedName>
    <definedName name="A127971970X_Latest">Data10!$U$19</definedName>
    <definedName name="A127971974J">Data10!$CC$1:$CC$10,Data10!$CC$11:$CC$19</definedName>
    <definedName name="A127971974J_Data">Data10!$CC$11:$CC$19</definedName>
    <definedName name="A127971974J_Latest">Data10!$CC$19</definedName>
    <definedName name="A127971978T">Data10!$CZ$1:$CZ$10,Data10!$CZ$11:$CZ$19</definedName>
    <definedName name="A127971978T_Data">Data10!$CZ$11:$CZ$19</definedName>
    <definedName name="A127971978T_Latest">Data10!$CZ$19</definedName>
    <definedName name="A127971982J">Data10!$DB$1:$DB$10,Data10!$DB$11:$DB$19</definedName>
    <definedName name="A127971982J_Data">Data10!$DB$11:$DB$19</definedName>
    <definedName name="A127971982J_Latest">Data10!$DB$19</definedName>
    <definedName name="A127971986T">Data10!$DC$1:$DC$10,Data10!$DC$11:$DC$19</definedName>
    <definedName name="A127971986T_Data">Data10!$DC$11:$DC$19</definedName>
    <definedName name="A127971986T_Latest">Data10!$DC$19</definedName>
    <definedName name="A127971990J">Data10!$DJ$1:$DJ$10,Data10!$DJ$11:$DJ$19</definedName>
    <definedName name="A127971990J_Data">Data10!$DJ$11:$DJ$19</definedName>
    <definedName name="A127971990J_Latest">Data10!$DJ$19</definedName>
    <definedName name="A127971994T">Data10!$DK$1:$DK$10,Data10!$DK$11:$DK$19</definedName>
    <definedName name="A127971994T_Data">Data10!$DK$11:$DK$19</definedName>
    <definedName name="A127971994T_Latest">Data10!$DK$19</definedName>
    <definedName name="A127971998A">Data10!$CK$1:$CK$10,Data10!$CK$11:$CK$19</definedName>
    <definedName name="A127971998A_Data">Data10!$CK$11:$CK$19</definedName>
    <definedName name="A127971998A_Latest">Data10!$CK$19</definedName>
    <definedName name="A127972002J">Data10!$CH$1:$CH$10,Data10!$CH$11:$CH$19</definedName>
    <definedName name="A127972002J_Data">Data10!$CH$11:$CH$19</definedName>
    <definedName name="A127972002J_Latest">Data10!$CH$19</definedName>
    <definedName name="A127972006T">Data10!$DS$1:$DS$10,Data10!$DS$11:$DS$19</definedName>
    <definedName name="A127972006T_Data">Data10!$DS$11:$DS$19</definedName>
    <definedName name="A127972006T_Latest">Data10!$DS$19</definedName>
    <definedName name="A127972010J">Data10!$DT$1:$DT$10,Data10!$DT$11:$DT$19</definedName>
    <definedName name="A127972010J_Data">Data10!$DT$11:$DT$19</definedName>
    <definedName name="A127972010J_Latest">Data10!$DT$19</definedName>
    <definedName name="A127972014T">Data10!$DU$1:$DU$10,Data10!$DU$11:$DU$19</definedName>
    <definedName name="A127972014T_Data">Data10!$DU$11:$DU$19</definedName>
    <definedName name="A127972014T_Latest">Data10!$DU$19</definedName>
    <definedName name="A127972018A">Data10!$DW$1:$DW$10,Data10!$DW$11:$DW$19</definedName>
    <definedName name="A127972018A_Data">Data10!$DW$11:$DW$19</definedName>
    <definedName name="A127972018A_Latest">Data10!$DW$19</definedName>
    <definedName name="A127973486J">Data12!$T$1:$T$10,Data12!$T$11:$T$19</definedName>
    <definedName name="A127973486J_Data">Data12!$T$11:$T$19</definedName>
    <definedName name="A127973486J_Latest">Data12!$T$19</definedName>
    <definedName name="A127973490X">Data12!$D$1:$D$10,Data12!$D$11:$D$19</definedName>
    <definedName name="A127973490X_Data">Data12!$D$11:$D$19</definedName>
    <definedName name="A127973490X_Latest">Data12!$D$19</definedName>
    <definedName name="A127973494J">Data12!$AG$1:$AG$10,Data12!$AG$11:$AG$19</definedName>
    <definedName name="A127973494J_Data">Data12!$AG$11:$AG$19</definedName>
    <definedName name="A127973494J_Latest">Data12!$AG$19</definedName>
    <definedName name="A127973498T">Data12!$F$1:$F$10,Data12!$F$11:$F$19</definedName>
    <definedName name="A127973498T_Data">Data12!$F$11:$F$19</definedName>
    <definedName name="A127973498T_Latest">Data12!$F$19</definedName>
    <definedName name="A127973842T">Data12!$AS$1:$AS$10,Data12!$AS$11:$AS$19</definedName>
    <definedName name="A127973842T_Data">Data12!$AS$11:$AS$19</definedName>
    <definedName name="A127973842T_Latest">Data12!$AS$19</definedName>
    <definedName name="A127973846A">Data12!$AW$1:$AW$10,Data12!$AW$11:$AW$19</definedName>
    <definedName name="A127973846A_Data">Data12!$AW$11:$AW$19</definedName>
    <definedName name="A127973846A_Latest">Data12!$AW$19</definedName>
    <definedName name="A127973850T">Data12!$AK$1:$AK$10,Data12!$AK$11:$AK$19</definedName>
    <definedName name="A127973850T_Data">Data12!$AK$11:$AK$19</definedName>
    <definedName name="A127973850T_Latest">Data12!$AK$19</definedName>
    <definedName name="A127973854A">Data12!$BF$1:$BF$10,Data12!$BF$11:$BF$19</definedName>
    <definedName name="A127973854A_Data">Data12!$BF$11:$BF$19</definedName>
    <definedName name="A127973854A_Latest">Data12!$BF$19</definedName>
    <definedName name="A127973858K">Data12!$BO$1:$BO$10,Data12!$BO$11:$BO$19</definedName>
    <definedName name="A127973858K_Data">Data12!$BO$11:$BO$19</definedName>
    <definedName name="A127973858K_Latest">Data12!$BO$19</definedName>
    <definedName name="A127973862A">Data12!$AR$1:$AR$10,Data12!$AR$11:$AR$19</definedName>
    <definedName name="A127973862A_Data">Data12!$AR$11:$AR$19</definedName>
    <definedName name="A127973862A_Latest">Data12!$AR$19</definedName>
    <definedName name="A127973866K">Data13!$DA$1:$DA$10,Data13!$DA$11:$DA$19</definedName>
    <definedName name="A127973866K_Data">Data13!$DA$11:$DA$19</definedName>
    <definedName name="A127973866K_Latest">Data13!$DA$19</definedName>
    <definedName name="A127973870A">Data13!$DF$1:$DF$10,Data13!$DF$11:$DF$19</definedName>
    <definedName name="A127973870A_Data">Data13!$DF$11:$DF$19</definedName>
    <definedName name="A127973870A_Latest">Data13!$DF$19</definedName>
    <definedName name="A127973874K">Data13!$CO$1:$CO$10,Data13!$CO$11:$CO$19</definedName>
    <definedName name="A127973874K_Data">Data13!$CO$11:$CO$19</definedName>
    <definedName name="A127973874K_Latest">Data13!$CO$19</definedName>
    <definedName name="A127973878V">Data13!$DH$1:$DH$10,Data13!$DH$11:$DH$19</definedName>
    <definedName name="A127973878V_Data">Data13!$DH$11:$DH$19</definedName>
    <definedName name="A127973878V_Latest">Data13!$DH$19</definedName>
    <definedName name="A127973882K">Data13!$DJ$1:$DJ$10,Data13!$DJ$11:$DJ$19</definedName>
    <definedName name="A127973882K_Data">Data13!$DJ$11:$DJ$19</definedName>
    <definedName name="A127973882K_Latest">Data13!$DJ$19</definedName>
    <definedName name="A127973886V">Data13!$ES$1:$ES$10,Data13!$ES$11:$ES$19</definedName>
    <definedName name="A127973886V_Data">Data13!$ES$11:$ES$19</definedName>
    <definedName name="A127973886V_Latest">Data13!$ES$19</definedName>
    <definedName name="A127973890K">Data13!$EZ$1:$EZ$10,Data13!$EZ$11:$EZ$19</definedName>
    <definedName name="A127973890K_Data">Data13!$EZ$11:$EZ$19</definedName>
    <definedName name="A127973890K_Latest">Data13!$EZ$19</definedName>
    <definedName name="A127973894V">Data13!$FB$1:$FB$10,Data13!$FB$11:$FB$19</definedName>
    <definedName name="A127973894V_Data">Data13!$FB$11:$FB$19</definedName>
    <definedName name="A127973894V_Latest">Data13!$FB$19</definedName>
    <definedName name="A127973902J">Data13!$FE$1:$FE$10,Data13!$FE$11:$FE$19</definedName>
    <definedName name="A127973902J_Data">Data13!$FE$11:$FE$19</definedName>
    <definedName name="A127973902J_Latest">Data13!$FE$19</definedName>
    <definedName name="A127973906T">Data13!$GH$1:$GH$10,Data13!$GH$11:$GH$19</definedName>
    <definedName name="A127973906T_Data">Data13!$GH$11:$GH$19</definedName>
    <definedName name="A127973906T_Latest">Data13!$GH$19</definedName>
    <definedName name="A127973910J">Data13!$HH$1:$HH$10,Data13!$HH$11:$HH$19</definedName>
    <definedName name="A127973910J_Data">Data13!$HH$11:$HH$19</definedName>
    <definedName name="A127973910J_Latest">Data13!$HH$19</definedName>
    <definedName name="A127973918A">Data13!$GQ$1:$GQ$10,Data13!$GQ$11:$GQ$19</definedName>
    <definedName name="A127973918A_Data">Data13!$GQ$11:$GQ$19</definedName>
    <definedName name="A127973918A_Latest">Data13!$GQ$19</definedName>
    <definedName name="A127973922T">Data13!$GS$1:$GS$10,Data13!$GS$11:$GS$19</definedName>
    <definedName name="A127973922T_Data">Data13!$GS$11:$GS$19</definedName>
    <definedName name="A127973922T_Latest">Data13!$GS$19</definedName>
    <definedName name="A127973926A">Data13!$IK$1:$IK$10,Data13!$IK$11:$IK$19</definedName>
    <definedName name="A127973926A_Data">Data13!$IK$11:$IK$19</definedName>
    <definedName name="A127973926A_Latest">Data13!$IK$19</definedName>
    <definedName name="A127973930T">Data13!$IP$1:$IP$10,Data13!$IP$11:$IP$19</definedName>
    <definedName name="A127973930T_Data">Data13!$IP$11:$IP$19</definedName>
    <definedName name="A127973930T_Latest">Data13!$IP$19</definedName>
    <definedName name="A127973934A">Data14!$B$1:$B$10,Data14!$B$11:$B$19</definedName>
    <definedName name="A127973934A_Data">Data14!$B$11:$B$19</definedName>
    <definedName name="A127973934A_Latest">Data14!$B$19</definedName>
    <definedName name="A127973938K">Data13!$HV$1:$HV$10,Data13!$HV$11:$HV$19</definedName>
    <definedName name="A127973938K_Data">Data13!$HV$11:$HV$19</definedName>
    <definedName name="A127973938K_Latest">Data13!$HV$19</definedName>
    <definedName name="A127973946K">Data14!$L$1:$L$10,Data14!$L$11:$L$19</definedName>
    <definedName name="A127973946K_Data">Data14!$L$11:$L$19</definedName>
    <definedName name="A127973946K_Latest">Data14!$L$19</definedName>
    <definedName name="A127973950A">Data14!$AB$1:$AB$10,Data14!$AB$11:$AB$19</definedName>
    <definedName name="A127973950A_Data">Data14!$AB$11:$AB$19</definedName>
    <definedName name="A127973950A_Latest">Data14!$AB$19</definedName>
    <definedName name="A127973954K">Data14!$AD$1:$AD$10,Data14!$AD$11:$AD$19</definedName>
    <definedName name="A127973954K_Data">Data14!$AD$11:$AD$19</definedName>
    <definedName name="A127973954K_Latest">Data14!$AD$19</definedName>
    <definedName name="A127973958V">Data14!$AJ$1:$AJ$10,Data14!$AJ$11:$AJ$19</definedName>
    <definedName name="A127973958V_Data">Data14!$AJ$11:$AJ$19</definedName>
    <definedName name="A127973958V_Latest">Data14!$AJ$19</definedName>
    <definedName name="A127973962K">Data14!$AQ$1:$AQ$10,Data14!$AQ$11:$AQ$19</definedName>
    <definedName name="A127973962K_Data">Data14!$AQ$11:$AQ$19</definedName>
    <definedName name="A127973962K_Latest">Data14!$AQ$19</definedName>
    <definedName name="A127973970K">Data14!$AT$1:$AT$10,Data14!$AT$11:$AT$19</definedName>
    <definedName name="A127973970K_Data">Data14!$AT$11:$AT$19</definedName>
    <definedName name="A127973970K_Latest">Data14!$AT$19</definedName>
    <definedName name="A127973974V">Data14!$BS$1:$BS$10,Data14!$BS$11:$BS$19</definedName>
    <definedName name="A127973974V_Data">Data14!$BS$11:$BS$19</definedName>
    <definedName name="A127973974V_Latest">Data14!$BS$19</definedName>
    <definedName name="A127973978C">Data14!$BY$1:$BY$10,Data14!$BY$11:$BY$19</definedName>
    <definedName name="A127973978C_Data">Data14!$BY$11:$BY$19</definedName>
    <definedName name="A127973978C_Latest">Data14!$BY$19</definedName>
    <definedName name="A127973982V">Data14!$BB$1:$BB$10,Data14!$BB$11:$BB$19</definedName>
    <definedName name="A127973982V_Data">Data14!$BB$11:$BB$19</definedName>
    <definedName name="A127973982V_Latest">Data14!$BB$19</definedName>
    <definedName name="A127973986C">Data14!$CZ$1:$CZ$10,Data14!$CZ$11:$CZ$19</definedName>
    <definedName name="A127973986C_Data">Data14!$CZ$11:$CZ$19</definedName>
    <definedName name="A127973986C_Latest">Data14!$CZ$19</definedName>
    <definedName name="A127973990V">Data14!$CA$1:$CA$10,Data14!$CA$11:$CA$19</definedName>
    <definedName name="A127973990V_Data">Data14!$CA$11:$CA$19</definedName>
    <definedName name="A127973990V_Latest">Data14!$CA$19</definedName>
    <definedName name="A127973994C">Data14!$EB$1:$EB$10,Data14!$EB$11:$EB$19</definedName>
    <definedName name="A127973994C_Data">Data14!$EB$11:$EB$19</definedName>
    <definedName name="A127973994C_Latest">Data14!$EB$19</definedName>
    <definedName name="A127973998L">Data14!$DK$1:$DK$10,Data14!$DK$11:$DK$19</definedName>
    <definedName name="A127973998L_Data">Data14!$DK$11:$DK$19</definedName>
    <definedName name="A127973998L_Latest">Data14!$DK$19</definedName>
    <definedName name="A127974002V">Data14!$EE$1:$EE$10,Data14!$EE$11:$EE$19</definedName>
    <definedName name="A127974002V_Data">Data14!$EE$11:$EE$19</definedName>
    <definedName name="A127974002V_Latest">Data14!$EE$19</definedName>
    <definedName name="A127974010V">Data14!$FB$1:$FB$10,Data14!$FB$11:$FB$19</definedName>
    <definedName name="A127974010V_Data">Data14!$FB$11:$FB$19</definedName>
    <definedName name="A127974010V_Latest">Data14!$FB$19</definedName>
    <definedName name="A127974014C">Data14!$ES$1:$ES$10,Data14!$ES$11:$ES$19</definedName>
    <definedName name="A127974014C_Data">Data14!$ES$11:$ES$19</definedName>
    <definedName name="A127974014C_Latest">Data14!$ES$19</definedName>
    <definedName name="A127974018L">Data14!$FP$1:$FP$10,Data14!$FP$11:$FP$19</definedName>
    <definedName name="A127974018L_Data">Data14!$FP$11:$FP$19</definedName>
    <definedName name="A127974018L_Latest">Data14!$FP$19</definedName>
    <definedName name="A127974022C">Data14!$FW$1:$FW$10,Data14!$FW$11:$FW$19</definedName>
    <definedName name="A127974022C_Data">Data14!$FW$11:$FW$19</definedName>
    <definedName name="A127974022C_Latest">Data14!$FW$19</definedName>
    <definedName name="A127974026L">Data12!$BQ$1:$BQ$10,Data12!$BQ$11:$BQ$19</definedName>
    <definedName name="A127974026L_Data">Data12!$BQ$11:$BQ$19</definedName>
    <definedName name="A127974026L_Latest">Data12!$BQ$19</definedName>
    <definedName name="A127974030C">Data12!$BW$1:$BW$10,Data12!$BW$11:$BW$19</definedName>
    <definedName name="A127974030C_Data">Data12!$BW$11:$BW$19</definedName>
    <definedName name="A127974030C_Latest">Data12!$BW$19</definedName>
    <definedName name="A127974042L">Data14!$FY$1:$FY$10,Data14!$FY$11:$FY$19</definedName>
    <definedName name="A127974042L_Data">Data14!$FY$11:$FY$19</definedName>
    <definedName name="A127974042L_Latest">Data14!$FY$19</definedName>
    <definedName name="A127974046W">Data12!$DP$1:$DP$10,Data12!$DP$11:$DP$19</definedName>
    <definedName name="A127974046W_Data">Data12!$DP$11:$DP$19</definedName>
    <definedName name="A127974046W_Latest">Data12!$DP$19</definedName>
    <definedName name="A127974050L">Data12!$DV$1:$DV$10,Data12!$DV$11:$DV$19</definedName>
    <definedName name="A127974050L_Data">Data12!$DV$11:$DV$19</definedName>
    <definedName name="A127974050L_Latest">Data12!$DV$19</definedName>
    <definedName name="A127974054W">Data12!$EC$1:$EC$10,Data12!$EC$11:$EC$19</definedName>
    <definedName name="A127974054W_Data">Data12!$EC$11:$EC$19</definedName>
    <definedName name="A127974054W_Latest">Data12!$EC$19</definedName>
    <definedName name="A127974058F">Data12!$DC$1:$DC$10,Data12!$DC$11:$DC$19</definedName>
    <definedName name="A127974058F_Data">Data12!$DC$11:$DC$19</definedName>
    <definedName name="A127974058F_Latest">Data12!$DC$19</definedName>
    <definedName name="A127974062W">Data12!$ES$1:$ES$10,Data12!$ES$11:$ES$19</definedName>
    <definedName name="A127974062W_Data">Data12!$ES$11:$ES$19</definedName>
    <definedName name="A127974062W_Latest">Data12!$ES$19</definedName>
    <definedName name="A127974066F">Data12!$FD$1:$FD$10,Data12!$FD$11:$FD$19</definedName>
    <definedName name="A127974066F_Data">Data12!$FD$11:$FD$19</definedName>
    <definedName name="A127974066F_Latest">Data12!$FD$19</definedName>
    <definedName name="A127974070W">Data12!$FE$1:$FE$10,Data12!$FE$11:$FE$19</definedName>
    <definedName name="A127974070W_Data">Data12!$FE$11:$FE$19</definedName>
    <definedName name="A127974070W_Latest">Data12!$FE$19</definedName>
    <definedName name="A127974074F">Data12!$FF$1:$FF$10,Data12!$FF$11:$FF$19</definedName>
    <definedName name="A127974074F_Data">Data12!$FF$11:$FF$19</definedName>
    <definedName name="A127974074F_Latest">Data12!$FF$19</definedName>
    <definedName name="A127974078R">Data12!$FK$1:$FK$10,Data12!$FK$11:$FK$19</definedName>
    <definedName name="A127974078R_Data">Data12!$FK$11:$FK$19</definedName>
    <definedName name="A127974078R_Latest">Data12!$FK$19</definedName>
    <definedName name="A127974082F">Data12!$EM$1:$EM$10,Data12!$EM$11:$EM$19</definedName>
    <definedName name="A127974082F_Data">Data12!$EM$11:$EM$19</definedName>
    <definedName name="A127974082F_Latest">Data12!$EM$19</definedName>
    <definedName name="A127974086R">Data12!$GA$1:$GA$10,Data12!$GA$11:$GA$19</definedName>
    <definedName name="A127974086R_Data">Data12!$GA$11:$GA$19</definedName>
    <definedName name="A127974086R_Latest">Data12!$GA$19</definedName>
    <definedName name="A127974090F">Data12!$GJ$1:$GJ$10,Data12!$GJ$11:$GJ$19</definedName>
    <definedName name="A127974090F_Data">Data12!$GJ$11:$GJ$19</definedName>
    <definedName name="A127974090F_Latest">Data12!$GJ$19</definedName>
    <definedName name="A127974094R">Data12!$GM$1:$GM$10,Data12!$GM$11:$GM$19</definedName>
    <definedName name="A127974094R_Data">Data12!$GM$11:$GM$19</definedName>
    <definedName name="A127974094R_Latest">Data12!$GM$19</definedName>
    <definedName name="A127974098X">Data12!$GS$1:$GS$10,Data12!$GS$11:$GS$19</definedName>
    <definedName name="A127974098X_Data">Data12!$GS$11:$GS$19</definedName>
    <definedName name="A127974098X_Latest">Data12!$GS$19</definedName>
    <definedName name="A127974106L">Data12!$HG$1:$HG$10,Data12!$HG$11:$HG$19</definedName>
    <definedName name="A127974106L_Data">Data12!$HG$11:$HG$19</definedName>
    <definedName name="A127974106L_Latest">Data12!$HG$19</definedName>
    <definedName name="A127974110C">Data12!$HH$1:$HH$10,Data12!$HH$11:$HH$19</definedName>
    <definedName name="A127974110C_Data">Data12!$HH$11:$HH$19</definedName>
    <definedName name="A127974110C_Latest">Data12!$HH$19</definedName>
    <definedName name="A127974114L">Data12!$HL$1:$HL$10,Data12!$HL$11:$HL$19</definedName>
    <definedName name="A127974114L_Data">Data12!$HL$11:$HL$19</definedName>
    <definedName name="A127974114L_Latest">Data12!$HL$19</definedName>
    <definedName name="A127974118W">Data12!$HP$1:$HP$10,Data12!$HP$11:$HP$19</definedName>
    <definedName name="A127974118W_Data">Data12!$HP$11:$HP$19</definedName>
    <definedName name="A127974118W_Latest">Data12!$HP$19</definedName>
    <definedName name="A127974122L">Data12!$HW$1:$HW$10,Data12!$HW$11:$HW$19</definedName>
    <definedName name="A127974122L_Data">Data12!$HW$11:$HW$19</definedName>
    <definedName name="A127974122L_Latest">Data12!$HW$19</definedName>
    <definedName name="A127974126W">Data12!$GZ$1:$GZ$10,Data12!$GZ$11:$GZ$19</definedName>
    <definedName name="A127974126W_Data">Data12!$GZ$11:$GZ$19</definedName>
    <definedName name="A127974126W_Latest">Data12!$GZ$19</definedName>
    <definedName name="A127974130L">Data12!$HF$1:$HF$10,Data12!$HF$11:$HF$19</definedName>
    <definedName name="A127974130L_Data">Data12!$HF$11:$HF$19</definedName>
    <definedName name="A127974130L_Latest">Data12!$HF$19</definedName>
    <definedName name="A127974134W">Data13!$C$1:$C$10,Data13!$C$11:$C$19</definedName>
    <definedName name="A127974134W_Data">Data13!$C$11:$C$19</definedName>
    <definedName name="A127974134W_Latest">Data13!$C$19</definedName>
    <definedName name="A127974138F">Data12!$II$1:$II$10,Data12!$II$11:$II$19</definedName>
    <definedName name="A127974138F_Data">Data12!$II$11:$II$19</definedName>
    <definedName name="A127974138F_Latest">Data12!$II$19</definedName>
    <definedName name="A127974142W">Data13!$AK$1:$AK$10,Data13!$AK$11:$AK$19</definedName>
    <definedName name="A127974142W_Data">Data13!$AK$11:$AK$19</definedName>
    <definedName name="A127974142W_Latest">Data13!$AK$19</definedName>
    <definedName name="A127974146F">Data13!$AO$1:$AO$10,Data13!$AO$11:$AO$19</definedName>
    <definedName name="A127974146F_Data">Data13!$AO$11:$AO$19</definedName>
    <definedName name="A127974146F_Latest">Data13!$AO$19</definedName>
    <definedName name="A127974150W">Data13!$AU$1:$AU$10,Data13!$AU$11:$AU$19</definedName>
    <definedName name="A127974150W_Data">Data13!$AU$11:$AU$19</definedName>
    <definedName name="A127974150W_Latest">Data13!$AU$19</definedName>
    <definedName name="A127974154F">Data13!$AV$1:$AV$10,Data13!$AV$11:$AV$19</definedName>
    <definedName name="A127974154F_Data">Data13!$AV$11:$AV$19</definedName>
    <definedName name="A127974154F_Latest">Data13!$AV$19</definedName>
    <definedName name="A127974158R">Data13!$AX$1:$AX$10,Data13!$AX$11:$AX$19</definedName>
    <definedName name="A127974158R_Data">Data13!$AX$11:$AX$19</definedName>
    <definedName name="A127974158R_Latest">Data13!$AX$19</definedName>
    <definedName name="A127974162F">Data13!$BA$1:$BA$10,Data13!$BA$11:$BA$19</definedName>
    <definedName name="A127974162F_Data">Data13!$BA$11:$BA$19</definedName>
    <definedName name="A127974162F_Latest">Data13!$BA$19</definedName>
    <definedName name="A127974166R">Data13!$BB$1:$BB$10,Data13!$BB$11:$BB$19</definedName>
    <definedName name="A127974166R_Data">Data13!$BB$11:$BB$19</definedName>
    <definedName name="A127974166R_Latest">Data13!$BB$19</definedName>
    <definedName name="A127974170F">Data13!$AB$1:$AB$10,Data13!$AB$11:$AB$19</definedName>
    <definedName name="A127974170F_Data">Data13!$AB$11:$AB$19</definedName>
    <definedName name="A127974170F_Latest">Data13!$AB$19</definedName>
    <definedName name="A127974174R">Data13!$BW$1:$BW$10,Data13!$BW$11:$BW$19</definedName>
    <definedName name="A127974174R_Data">Data13!$BW$11:$BW$19</definedName>
    <definedName name="A127974174R_Latest">Data13!$BW$19</definedName>
    <definedName name="A127974178X">Data13!$CA$1:$CA$10,Data13!$CA$11:$CA$19</definedName>
    <definedName name="A127974178X_Data">Data13!$CA$11:$CA$19</definedName>
    <definedName name="A127974178X_Latest">Data13!$CA$19</definedName>
    <definedName name="A127974182R">Data13!$CL$1:$CL$10,Data13!$CL$11:$CL$19</definedName>
    <definedName name="A127974182R_Data">Data13!$CL$11:$CL$19</definedName>
    <definedName name="A127974182R_Latest">Data13!$CL$19</definedName>
    <definedName name="A127974186X">Data13!$BK$1:$BK$10,Data13!$BK$11:$BK$19</definedName>
    <definedName name="A127974186X_Data">Data13!$BK$11:$BK$19</definedName>
    <definedName name="A127974186X_Latest">Data13!$BK$19</definedName>
    <definedName name="A127975586C">Data14!$GP$1:$GP$10,Data14!$GP$11:$GP$19</definedName>
    <definedName name="A127975586C_Data">Data14!$GP$11:$GP$19</definedName>
    <definedName name="A127975586C_Latest">Data14!$GP$19</definedName>
    <definedName name="A127975590V">Data14!$HK$1:$HK$10,Data14!$HK$11:$HK$19</definedName>
    <definedName name="A127975590V_Data">Data14!$HK$11:$HK$19</definedName>
    <definedName name="A127975590V_Latest">Data14!$HK$19</definedName>
    <definedName name="A127975594C">Data14!$HL$1:$HL$10,Data14!$HL$11:$HL$19</definedName>
    <definedName name="A127975594C_Data">Data14!$HL$11:$HL$19</definedName>
    <definedName name="A127975594C_Latest">Data14!$HL$19</definedName>
    <definedName name="A127975598L">Data14!$HM$1:$HM$10,Data14!$HM$11:$HM$19</definedName>
    <definedName name="A127975598L_Data">Data14!$HM$11:$HM$19</definedName>
    <definedName name="A127975598L_Latest">Data14!$HM$19</definedName>
    <definedName name="A127976002F">Data14!$ID$1:$ID$10,Data14!$ID$11:$ID$19</definedName>
    <definedName name="A127976002F_Data">Data14!$ID$11:$ID$19</definedName>
    <definedName name="A127976002F_Latest">Data14!$ID$19</definedName>
    <definedName name="A127976006R">Data14!$HP$1:$HP$10,Data14!$HP$11:$HP$19</definedName>
    <definedName name="A127976006R_Data">Data14!$HP$11:$HP$19</definedName>
    <definedName name="A127976006R_Latest">Data14!$HP$19</definedName>
    <definedName name="A127976010F">Data14!$IH$1:$IH$10,Data14!$IH$11:$IH$19</definedName>
    <definedName name="A127976010F_Data">Data14!$IH$11:$IH$19</definedName>
    <definedName name="A127976010F_Latest">Data14!$IH$19</definedName>
    <definedName name="A127976014R">Data14!$HQ$1:$HQ$10,Data14!$HQ$11:$HQ$19</definedName>
    <definedName name="A127976014R_Data">Data14!$HQ$11:$HQ$19</definedName>
    <definedName name="A127976014R_Latest">Data14!$HQ$19</definedName>
    <definedName name="A127976018X">Data16!$AN$1:$AN$10,Data16!$AN$11:$AN$19</definedName>
    <definedName name="A127976018X_Data">Data16!$AN$11:$AN$19</definedName>
    <definedName name="A127976018X_Latest">Data16!$AN$19</definedName>
    <definedName name="A127976022R">Data16!$AV$1:$AV$10,Data16!$AV$11:$AV$19</definedName>
    <definedName name="A127976022R_Data">Data16!$AV$11:$AV$19</definedName>
    <definedName name="A127976022R_Latest">Data16!$AV$19</definedName>
    <definedName name="A127976026X">Data16!$BA$1:$BA$10,Data16!$BA$11:$BA$19</definedName>
    <definedName name="A127976026X_Data">Data16!$BA$11:$BA$19</definedName>
    <definedName name="A127976026X_Latest">Data16!$BA$19</definedName>
    <definedName name="A127976030R">Data16!$AH$1:$AH$10,Data16!$AH$11:$AH$19</definedName>
    <definedName name="A127976030R_Data">Data16!$AH$11:$AH$19</definedName>
    <definedName name="A127976030R_Latest">Data16!$AH$19</definedName>
    <definedName name="A127976034X">Data16!$AJ$1:$AJ$10,Data16!$AJ$11:$AJ$19</definedName>
    <definedName name="A127976034X_Data">Data16!$AJ$11:$AJ$19</definedName>
    <definedName name="A127976034X_Latest">Data16!$AJ$19</definedName>
    <definedName name="A127976038J">Data16!$BX$1:$BX$10,Data16!$BX$11:$BX$19</definedName>
    <definedName name="A127976038J_Data">Data16!$BX$11:$BX$19</definedName>
    <definedName name="A127976038J_Latest">Data16!$BX$19</definedName>
    <definedName name="A127976042X">Data16!$CL$1:$CL$10,Data16!$CL$11:$CL$19</definedName>
    <definedName name="A127976042X_Data">Data16!$CL$11:$CL$19</definedName>
    <definedName name="A127976042X_Latest">Data16!$CL$19</definedName>
    <definedName name="A127976046J">Data16!$CO$1:$CO$10,Data16!$CO$11:$CO$19</definedName>
    <definedName name="A127976046J_Data">Data16!$CO$11:$CO$19</definedName>
    <definedName name="A127976046J_Latest">Data16!$CO$19</definedName>
    <definedName name="A127976050X">Data16!$BR$1:$BR$10,Data16!$BR$11:$BR$19</definedName>
    <definedName name="A127976050X_Data">Data16!$BR$11:$BR$19</definedName>
    <definedName name="A127976050X_Latest">Data16!$BR$19</definedName>
    <definedName name="A127976054J">Data16!$DN$1:$DN$10,Data16!$DN$11:$DN$19</definedName>
    <definedName name="A127976054J_Data">Data16!$DN$11:$DN$19</definedName>
    <definedName name="A127976054J_Latest">Data16!$DN$19</definedName>
    <definedName name="A127976062J">Data16!$DA$1:$DA$10,Data16!$DA$11:$DA$19</definedName>
    <definedName name="A127976062J_Data">Data16!$DA$11:$DA$19</definedName>
    <definedName name="A127976062J_Latest">Data16!$DA$19</definedName>
    <definedName name="A127976066T">Data16!$EA$1:$EA$10,Data16!$EA$11:$EA$19</definedName>
    <definedName name="A127976066T_Data">Data16!$EA$11:$EA$19</definedName>
    <definedName name="A127976066T_Latest">Data16!$EA$19</definedName>
    <definedName name="A127976070J">Data16!$EK$1:$EK$10,Data16!$EK$11:$EK$19</definedName>
    <definedName name="A127976070J_Data">Data16!$EK$11:$EK$19</definedName>
    <definedName name="A127976070J_Latest">Data16!$EK$19</definedName>
    <definedName name="A127976074T">Data16!$EQ$1:$EQ$10,Data16!$EQ$11:$EQ$19</definedName>
    <definedName name="A127976074T_Data">Data16!$EQ$11:$EQ$19</definedName>
    <definedName name="A127976074T_Latest">Data16!$EQ$19</definedName>
    <definedName name="A127976078A">Data16!$ER$1:$ER$10,Data16!$ER$11:$ER$19</definedName>
    <definedName name="A127976078A_Data">Data16!$ER$11:$ER$19</definedName>
    <definedName name="A127976078A_Latest">Data16!$ER$19</definedName>
    <definedName name="A127976082T">Data16!$FE$1:$FE$10,Data16!$FE$11:$FE$19</definedName>
    <definedName name="A127976082T_Data">Data16!$FE$11:$FE$19</definedName>
    <definedName name="A127976082T_Latest">Data16!$FE$19</definedName>
    <definedName name="A127976086A">Data16!$EG$1:$EG$10,Data16!$EG$11:$EG$19</definedName>
    <definedName name="A127976086A_Data">Data16!$EG$11:$EG$19</definedName>
    <definedName name="A127976086A_Latest">Data16!$EG$19</definedName>
    <definedName name="A127976090T">Data16!$FI$1:$FI$10,Data16!$FI$11:$FI$19</definedName>
    <definedName name="A127976090T_Data">Data16!$FI$11:$FI$19</definedName>
    <definedName name="A127976090T_Latest">Data16!$FI$19</definedName>
    <definedName name="A127976094A">Data16!$FY$1:$FY$10,Data16!$FY$11:$FY$19</definedName>
    <definedName name="A127976094A_Data">Data16!$FY$11:$FY$19</definedName>
    <definedName name="A127976094A_Latest">Data16!$FY$19</definedName>
    <definedName name="A127976098K">Data16!$GO$1:$GO$10,Data16!$GO$11:$GO$19</definedName>
    <definedName name="A127976098K_Data">Data16!$GO$11:$GO$19</definedName>
    <definedName name="A127976098K_Latest">Data16!$GO$19</definedName>
    <definedName name="A127976102R">Data16!$HD$1:$HD$10,Data16!$HD$11:$HD$19</definedName>
    <definedName name="A127976102R_Data">Data16!$HD$11:$HD$19</definedName>
    <definedName name="A127976102R_Latest">Data16!$HD$19</definedName>
    <definedName name="A127976106X">Data16!$HF$1:$HF$10,Data16!$HF$11:$HF$19</definedName>
    <definedName name="A127976106X_Data">Data16!$HF$11:$HF$19</definedName>
    <definedName name="A127976106X_Latest">Data16!$HF$19</definedName>
    <definedName name="A127976110R">Data16!$HJ$1:$HJ$10,Data16!$HJ$11:$HJ$19</definedName>
    <definedName name="A127976110R_Data">Data16!$HJ$11:$HJ$19</definedName>
    <definedName name="A127976110R_Latest">Data16!$HJ$19</definedName>
    <definedName name="A127976114X">Data16!$HL$1:$HL$10,Data16!$HL$11:$HL$19</definedName>
    <definedName name="A127976114X_Data">Data16!$HL$11:$HL$19</definedName>
    <definedName name="A127976114X_Latest">Data16!$HL$19</definedName>
    <definedName name="A127976118J">Data16!$GT$1:$GT$10,Data16!$GT$11:$GT$19</definedName>
    <definedName name="A127976118J_Data">Data16!$GT$11:$GT$19</definedName>
    <definedName name="A127976118J_Latest">Data16!$GT$19</definedName>
    <definedName name="A127976122X">Data16!$GV$1:$GV$10,Data16!$GV$11:$GV$19</definedName>
    <definedName name="A127976122X_Data">Data16!$GV$11:$GV$19</definedName>
    <definedName name="A127976122X_Latest">Data16!$GV$19</definedName>
    <definedName name="A127976126J">Data16!$IM$1:$IM$10,Data16!$IM$11:$IM$19</definedName>
    <definedName name="A127976126J_Data">Data16!$IM$11:$IM$19</definedName>
    <definedName name="A127976126J_Latest">Data16!$IM$19</definedName>
    <definedName name="A127976130X">Data16!$IQ$1:$IQ$10,Data16!$IQ$11:$IQ$19</definedName>
    <definedName name="A127976130X_Data">Data16!$IQ$11:$IQ$19</definedName>
    <definedName name="A127976130X_Latest">Data16!$IQ$19</definedName>
    <definedName name="A127976134J">Data17!$B$1:$B$10,Data17!$B$11:$B$19</definedName>
    <definedName name="A127976134J_Data">Data17!$B$11:$B$19</definedName>
    <definedName name="A127976134J_Latest">Data17!$B$19</definedName>
    <definedName name="A127976138T">Data17!$H$1:$H$10,Data17!$H$11:$H$19</definedName>
    <definedName name="A127976138T_Data">Data17!$H$11:$H$19</definedName>
    <definedName name="A127976138T_Latest">Data17!$H$19</definedName>
    <definedName name="A127976142J">Data17!$J$1:$J$10,Data17!$J$11:$J$19</definedName>
    <definedName name="A127976142J_Data">Data17!$J$11:$J$19</definedName>
    <definedName name="A127976142J_Latest">Data17!$J$19</definedName>
    <definedName name="A127976146T">Data16!$IA$1:$IA$10,Data16!$IA$11:$IA$19</definedName>
    <definedName name="A127976146T_Data">Data16!$IA$11:$IA$19</definedName>
    <definedName name="A127976146T_Latest">Data16!$IA$19</definedName>
    <definedName name="A127976150J">Data16!$IE$1:$IE$10,Data16!$IE$11:$IE$19</definedName>
    <definedName name="A127976150J_Data">Data16!$IE$11:$IE$19</definedName>
    <definedName name="A127976150J_Latest">Data16!$IE$19</definedName>
    <definedName name="A127976154T">Data17!$AA$1:$AA$10,Data17!$AA$11:$AA$19</definedName>
    <definedName name="A127976154T_Data">Data17!$AA$11:$AA$19</definedName>
    <definedName name="A127976154T_Latest">Data17!$AA$19</definedName>
    <definedName name="A127976158A">Data17!$AD$1:$AD$10,Data17!$AD$11:$AD$19</definedName>
    <definedName name="A127976158A_Data">Data17!$AD$11:$AD$19</definedName>
    <definedName name="A127976158A_Latest">Data17!$AD$19</definedName>
    <definedName name="A127976162T">Data17!$T$1:$T$10,Data17!$T$11:$T$19</definedName>
    <definedName name="A127976162T_Data">Data17!$T$11:$T$19</definedName>
    <definedName name="A127976162T_Latest">Data17!$T$19</definedName>
    <definedName name="A127976166A">Data17!$BP$1:$BP$10,Data17!$BP$11:$BP$19</definedName>
    <definedName name="A127976166A_Data">Data17!$BP$11:$BP$19</definedName>
    <definedName name="A127976166A_Latest">Data17!$BP$19</definedName>
    <definedName name="A127976170T">Data17!$BR$1:$BR$10,Data17!$BR$11:$BR$19</definedName>
    <definedName name="A127976170T_Data">Data17!$BR$11:$BR$19</definedName>
    <definedName name="A127976170T_Latest">Data17!$BR$19</definedName>
    <definedName name="A127976174A">Data17!$BW$1:$BW$10,Data17!$BW$11:$BW$19</definedName>
    <definedName name="A127976174A_Data">Data17!$BW$11:$BW$19</definedName>
    <definedName name="A127976174A_Latest">Data17!$BW$19</definedName>
    <definedName name="A127976178K">Data17!$CU$1:$CU$10,Data17!$CU$11:$CU$19</definedName>
    <definedName name="A127976178K_Data">Data17!$CU$11:$CU$19</definedName>
    <definedName name="A127976178K_Latest">Data17!$CU$19</definedName>
    <definedName name="A127976182A">Data17!$CY$1:$CY$10,Data17!$CY$11:$CY$19</definedName>
    <definedName name="A127976182A_Data">Data17!$CY$11:$CY$19</definedName>
    <definedName name="A127976182A_Latest">Data17!$CY$19</definedName>
    <definedName name="A127976186K">Data17!$CH$1:$CH$10,Data17!$CH$11:$CH$19</definedName>
    <definedName name="A127976186K_Data">Data17!$CH$11:$CH$19</definedName>
    <definedName name="A127976186K_Latest">Data17!$CH$19</definedName>
    <definedName name="A127976190A">Data17!$DA$1:$DA$10,Data17!$DA$11:$DA$19</definedName>
    <definedName name="A127976190A_Data">Data17!$DA$11:$DA$19</definedName>
    <definedName name="A127976190A_Latest">Data17!$DA$19</definedName>
    <definedName name="A127976194K">Data17!$DB$1:$DB$10,Data17!$DB$11:$DB$19</definedName>
    <definedName name="A127976194K_Data">Data17!$DB$11:$DB$19</definedName>
    <definedName name="A127976194K_Latest">Data17!$DB$19</definedName>
    <definedName name="A127976198V">Data17!$DD$1:$DD$10,Data17!$DD$11:$DD$19</definedName>
    <definedName name="A127976198V_Data">Data17!$DD$11:$DD$19</definedName>
    <definedName name="A127976198V_Latest">Data17!$DD$19</definedName>
    <definedName name="A127976202X">Data17!$DJ$1:$DJ$10,Data17!$DJ$11:$DJ$19</definedName>
    <definedName name="A127976202X_Data">Data17!$DJ$11:$DJ$19</definedName>
    <definedName name="A127976202X_Latest">Data17!$DJ$19</definedName>
    <definedName name="A127976206J">Data17!$DK$1:$DK$10,Data17!$DK$11:$DK$19</definedName>
    <definedName name="A127976206J_Data">Data17!$DK$11:$DK$19</definedName>
    <definedName name="A127976206J_Latest">Data17!$DK$19</definedName>
    <definedName name="A127976210X">Data15!$R$1:$R$10,Data15!$R$11:$R$19</definedName>
    <definedName name="A127976210X_Data">Data15!$R$11:$R$19</definedName>
    <definedName name="A127976210X_Latest">Data15!$R$19</definedName>
    <definedName name="A127976214J">Data15!$U$1:$U$10,Data15!$U$11:$U$19</definedName>
    <definedName name="A127976214J_Data">Data15!$U$11:$U$19</definedName>
    <definedName name="A127976214J_Latest">Data15!$U$19</definedName>
    <definedName name="A127976218T">Data15!$X$1:$X$10,Data15!$X$11:$X$19</definedName>
    <definedName name="A127976218T_Data">Data15!$X$11:$X$19</definedName>
    <definedName name="A127976218T_Latest">Data15!$X$19</definedName>
    <definedName name="A127976222J">Data15!$AA$1:$AA$10,Data15!$AA$11:$AA$19</definedName>
    <definedName name="A127976222J_Data">Data15!$AA$11:$AA$19</definedName>
    <definedName name="A127976222J_Latest">Data15!$AA$19</definedName>
    <definedName name="A127976226T">Data15!$AF$1:$AF$10,Data15!$AF$11:$AF$19</definedName>
    <definedName name="A127976226T_Data">Data15!$AF$11:$AF$19</definedName>
    <definedName name="A127976226T_Latest">Data15!$AF$19</definedName>
    <definedName name="A127976230J">Data15!$AI$1:$AI$10,Data15!$AI$11:$AI$19</definedName>
    <definedName name="A127976230J_Data">Data15!$AI$11:$AI$19</definedName>
    <definedName name="A127976230J_Latest">Data15!$AI$19</definedName>
    <definedName name="A127976242T">Data17!$DR$1:$DR$10,Data17!$DR$11:$DR$19</definedName>
    <definedName name="A127976242T_Data">Data17!$DR$11:$DR$19</definedName>
    <definedName name="A127976242T_Latest">Data17!$DR$19</definedName>
    <definedName name="A127976258K">Data17!$DN$1:$DN$10,Data17!$DN$11:$DN$19</definedName>
    <definedName name="A127976258K_Data">Data17!$DN$11:$DN$19</definedName>
    <definedName name="A127976258K_Latest">Data17!$DN$19</definedName>
    <definedName name="A127976262A">Data15!$AZ$1:$AZ$10,Data15!$AZ$11:$AZ$19</definedName>
    <definedName name="A127976262A_Data">Data15!$AZ$11:$AZ$19</definedName>
    <definedName name="A127976262A_Latest">Data15!$AZ$19</definedName>
    <definedName name="A127976266K">Data15!$BG$1:$BG$10,Data15!$BG$11:$BG$19</definedName>
    <definedName name="A127976266K_Data">Data15!$BG$11:$BG$19</definedName>
    <definedName name="A127976266K_Latest">Data15!$BG$19</definedName>
    <definedName name="A127976270A">Data15!$BM$1:$BM$10,Data15!$BM$11:$BM$19</definedName>
    <definedName name="A127976270A_Data">Data15!$BM$11:$BM$19</definedName>
    <definedName name="A127976270A_Latest">Data15!$BM$19</definedName>
    <definedName name="A127976274K">Data15!$AS$1:$AS$10,Data15!$AS$11:$AS$19</definedName>
    <definedName name="A127976274K_Data">Data15!$AS$11:$AS$19</definedName>
    <definedName name="A127976274K_Latest">Data15!$AS$19</definedName>
    <definedName name="A127976278V">Data15!$AT$1:$AT$10,Data15!$AT$11:$AT$19</definedName>
    <definedName name="A127976278V_Data">Data15!$AT$11:$AT$19</definedName>
    <definedName name="A127976278V_Latest">Data15!$AT$19</definedName>
    <definedName name="A127976282K">Data15!$AU$1:$AU$10,Data15!$AU$11:$AU$19</definedName>
    <definedName name="A127976282K_Data">Data15!$AU$11:$AU$19</definedName>
    <definedName name="A127976282K_Latest">Data15!$AU$19</definedName>
    <definedName name="A127976286V">Data15!$AW$1:$AW$10,Data15!$AW$11:$AW$19</definedName>
    <definedName name="A127976286V_Data">Data15!$AW$11:$AW$19</definedName>
    <definedName name="A127976286V_Latest">Data15!$AW$19</definedName>
    <definedName name="A127976290K">Data15!$CH$1:$CH$10,Data15!$CH$11:$CH$19</definedName>
    <definedName name="A127976290K_Data">Data15!$CH$11:$CH$19</definedName>
    <definedName name="A127976290K_Latest">Data15!$CH$19</definedName>
    <definedName name="A127976294V">Data15!$CJ$1:$CJ$10,Data15!$CJ$11:$CJ$19</definedName>
    <definedName name="A127976294V_Data">Data15!$CJ$11:$CJ$19</definedName>
    <definedName name="A127976294V_Latest">Data15!$CJ$19</definedName>
    <definedName name="A127976298C">Data15!$CR$1:$CR$10,Data15!$CR$11:$CR$19</definedName>
    <definedName name="A127976298C_Data">Data15!$CR$11:$CR$19</definedName>
    <definedName name="A127976298C_Latest">Data15!$CR$19</definedName>
    <definedName name="A127976302J">Data15!$CS$1:$CS$10,Data15!$CS$11:$CS$19</definedName>
    <definedName name="A127976302J_Data">Data15!$CS$11:$CS$19</definedName>
    <definedName name="A127976302J_Latest">Data15!$CS$19</definedName>
    <definedName name="A127976306T">Data15!$CZ$1:$CZ$10,Data15!$CZ$11:$CZ$19</definedName>
    <definedName name="A127976306T_Data">Data15!$CZ$11:$CZ$19</definedName>
    <definedName name="A127976306T_Latest">Data15!$CZ$19</definedName>
    <definedName name="A127976310J">Data15!$CD$1:$CD$10,Data15!$CD$11:$CD$19</definedName>
    <definedName name="A127976310J_Data">Data15!$CD$11:$CD$19</definedName>
    <definedName name="A127976310J_Latest">Data15!$CD$19</definedName>
    <definedName name="A127976318A">Data15!$DK$1:$DK$10,Data15!$DK$11:$DK$19</definedName>
    <definedName name="A127976318A_Data">Data15!$DK$11:$DK$19</definedName>
    <definedName name="A127976318A_Latest">Data15!$DK$19</definedName>
    <definedName name="A127976322T">Data15!$FF$1:$FF$10,Data15!$FF$11:$FF$19</definedName>
    <definedName name="A127976322T_Data">Data15!$FF$11:$FF$19</definedName>
    <definedName name="A127976322T_Latest">Data15!$FF$19</definedName>
    <definedName name="A127976326A">Data15!$FG$1:$FG$10,Data15!$FG$11:$FG$19</definedName>
    <definedName name="A127976326A_Data">Data15!$FG$11:$FG$19</definedName>
    <definedName name="A127976326A_Latest">Data15!$FG$19</definedName>
    <definedName name="A127976330T">Data15!$FL$1:$FL$10,Data15!$FL$11:$FL$19</definedName>
    <definedName name="A127976330T_Data">Data15!$FL$11:$FL$19</definedName>
    <definedName name="A127976330T_Latest">Data15!$FL$19</definedName>
    <definedName name="A127976334A">Data15!$FO$1:$FO$10,Data15!$FO$11:$FO$19</definedName>
    <definedName name="A127976334A_Data">Data15!$FO$11:$FO$19</definedName>
    <definedName name="A127976334A_Latest">Data15!$FO$19</definedName>
    <definedName name="A127976338K">Data15!$FR$1:$FR$10,Data15!$FR$11:$FR$19</definedName>
    <definedName name="A127976338K_Data">Data15!$FR$11:$FR$19</definedName>
    <definedName name="A127976338K_Latest">Data15!$FR$19</definedName>
    <definedName name="A127976342A">Data15!$EP$1:$EP$10,Data15!$EP$11:$EP$19</definedName>
    <definedName name="A127976342A_Data">Data15!$EP$11:$EP$19</definedName>
    <definedName name="A127976342A_Latest">Data15!$EP$19</definedName>
    <definedName name="A127976346K">Data15!$EQ$1:$EQ$10,Data15!$EQ$11:$EQ$19</definedName>
    <definedName name="A127976346K_Data">Data15!$EQ$11:$EQ$19</definedName>
    <definedName name="A127976346K_Latest">Data15!$EQ$19</definedName>
    <definedName name="A127976350A">Data15!$ES$1:$ES$10,Data15!$ES$11:$ES$19</definedName>
    <definedName name="A127976350A_Data">Data15!$ES$11:$ES$19</definedName>
    <definedName name="A127976350A_Latest">Data15!$ES$19</definedName>
    <definedName name="A127976354K">Data15!$GF$1:$GF$10,Data15!$GF$11:$GF$19</definedName>
    <definedName name="A127976354K_Data">Data15!$GF$11:$GF$19</definedName>
    <definedName name="A127976354K_Latest">Data15!$GF$19</definedName>
    <definedName name="A127976358V">Data15!$GJ$1:$GJ$10,Data15!$GJ$11:$GJ$19</definedName>
    <definedName name="A127976358V_Data">Data15!$GJ$11:$GJ$19</definedName>
    <definedName name="A127976358V_Latest">Data15!$GJ$19</definedName>
    <definedName name="A127976362K">Data15!$GK$1:$GK$10,Data15!$GK$11:$GK$19</definedName>
    <definedName name="A127976362K_Data">Data15!$GK$11:$GK$19</definedName>
    <definedName name="A127976362K_Latest">Data15!$GK$19</definedName>
    <definedName name="A127976366V">Data15!$FY$1:$FY$10,Data15!$FY$11:$FY$19</definedName>
    <definedName name="A127976366V_Data">Data15!$FY$11:$FY$19</definedName>
    <definedName name="A127976366V_Latest">Data15!$FY$19</definedName>
    <definedName name="A127976370K">Data15!$HB$1:$HB$10,Data15!$HB$11:$HB$19</definedName>
    <definedName name="A127976370K_Data">Data15!$HB$11:$HB$19</definedName>
    <definedName name="A127976370K_Latest">Data15!$HB$19</definedName>
    <definedName name="A127976374V">Data16!$G$1:$G$10,Data16!$G$11:$G$19</definedName>
    <definedName name="A127976374V_Data">Data16!$G$11:$G$19</definedName>
    <definedName name="A127976374V_Latest">Data16!$G$19</definedName>
    <definedName name="A127976378C">Data16!$L$1:$L$10,Data16!$L$11:$L$19</definedName>
    <definedName name="A127976378C_Data">Data16!$L$11:$L$19</definedName>
    <definedName name="A127976378C_Latest">Data16!$L$19</definedName>
    <definedName name="A127976382V">Data16!$M$1:$M$10,Data16!$M$11:$M$19</definedName>
    <definedName name="A127976382V_Data">Data16!$M$11:$M$19</definedName>
    <definedName name="A127976382V_Latest">Data16!$M$19</definedName>
    <definedName name="A127976386C">Data16!$V$1:$V$10,Data16!$V$11:$V$19</definedName>
    <definedName name="A127976386C_Data">Data16!$V$11:$V$19</definedName>
    <definedName name="A127976386C_Latest">Data16!$V$19</definedName>
    <definedName name="A127976390V">Data16!$X$1:$X$10,Data16!$X$11:$X$19</definedName>
    <definedName name="A127976390V_Data">Data16!$X$11:$X$19</definedName>
    <definedName name="A127976390V_Latest">Data16!$X$19</definedName>
    <definedName name="A127977802W">Data17!$EJ$1:$EJ$10,Data17!$EJ$11:$EJ$19</definedName>
    <definedName name="A127977802W_Data">Data17!$EJ$11:$EJ$19</definedName>
    <definedName name="A127977802W_Latest">Data17!$EJ$19</definedName>
    <definedName name="A127977806F">Data17!$EN$1:$EN$10,Data17!$EN$11:$EN$19</definedName>
    <definedName name="A127977806F_Data">Data17!$EN$11:$EN$19</definedName>
    <definedName name="A127977806F_Latest">Data17!$EN$19</definedName>
    <definedName name="A127977810W">Data17!$EW$1:$EW$10,Data17!$EW$11:$EW$19</definedName>
    <definedName name="A127977810W_Data">Data17!$EW$11:$EW$19</definedName>
    <definedName name="A127977810W_Latest">Data17!$EW$19</definedName>
    <definedName name="A127977814F">Data17!$DW$1:$DW$10,Data17!$DW$11:$DW$19</definedName>
    <definedName name="A127977814F_Data">Data17!$DW$11:$DW$19</definedName>
    <definedName name="A127977814F_Latest">Data17!$DW$19</definedName>
    <definedName name="A127978194W">Data17!$FQ$1:$FQ$10,Data17!$FQ$11:$FQ$19</definedName>
    <definedName name="A127978194W_Data">Data17!$FQ$11:$FQ$19</definedName>
    <definedName name="A127978194W_Latest">Data17!$FQ$19</definedName>
    <definedName name="A127978198F">Data17!$FS$1:$FS$10,Data17!$FS$11:$FS$19</definedName>
    <definedName name="A127978198F_Data">Data17!$FS$11:$FS$19</definedName>
    <definedName name="A127978198F_Latest">Data17!$FS$19</definedName>
    <definedName name="A127978202K">Data17!$FU$1:$FU$10,Data17!$FU$11:$FU$19</definedName>
    <definedName name="A127978202K_Data">Data17!$FU$11:$FU$19</definedName>
    <definedName name="A127978202K_Latest">Data17!$FU$19</definedName>
    <definedName name="A127978206V">Data17!$FC$1:$FC$10,Data17!$FC$11:$FC$19</definedName>
    <definedName name="A127978206V_Data">Data17!$FC$11:$FC$19</definedName>
    <definedName name="A127978206V_Latest">Data17!$FC$19</definedName>
    <definedName name="A127978210K">Data18!$HP$1:$HP$10,Data18!$HP$11:$HP$19</definedName>
    <definedName name="A127978210K_Data">Data18!$HP$11:$HP$19</definedName>
    <definedName name="A127978210K_Latest">Data18!$HP$19</definedName>
    <definedName name="A127978214V">Data19!$L$1:$L$10,Data19!$L$11:$L$19</definedName>
    <definedName name="A127978214V_Data">Data19!$L$11:$L$19</definedName>
    <definedName name="A127978214V_Latest">Data19!$L$19</definedName>
    <definedName name="A127978218C">Data19!$B$1:$B$10,Data19!$B$11:$B$19</definedName>
    <definedName name="A127978218C_Data">Data19!$B$11:$B$19</definedName>
    <definedName name="A127978218C_Latest">Data19!$B$19</definedName>
    <definedName name="A127978222V">Data19!$AF$1:$AF$10,Data19!$AF$11:$AF$19</definedName>
    <definedName name="A127978222V_Data">Data19!$AF$11:$AF$19</definedName>
    <definedName name="A127978222V_Latest">Data19!$AF$19</definedName>
    <definedName name="A127978226C">Data19!$F$1:$F$10,Data19!$F$11:$F$19</definedName>
    <definedName name="A127978226C_Data">Data19!$F$11:$F$19</definedName>
    <definedName name="A127978226C_Latest">Data19!$F$19</definedName>
    <definedName name="A127978230V">Data19!$BL$1:$BL$10,Data19!$BL$11:$BL$19</definedName>
    <definedName name="A127978230V_Data">Data19!$BL$11:$BL$19</definedName>
    <definedName name="A127978230V_Latest">Data19!$BL$19</definedName>
    <definedName name="A127978234C">Data19!$BP$1:$BP$10,Data19!$BP$11:$BP$19</definedName>
    <definedName name="A127978234C_Data">Data19!$BP$11:$BP$19</definedName>
    <definedName name="A127978234C_Latest">Data19!$BP$19</definedName>
    <definedName name="A127978238L">Data19!$CD$1:$CD$10,Data19!$CD$11:$CD$19</definedName>
    <definedName name="A127978238L_Data">Data19!$CD$11:$CD$19</definedName>
    <definedName name="A127978238L_Latest">Data19!$CD$19</definedName>
    <definedName name="A127978242C">Data19!$CF$1:$CF$10,Data19!$CF$11:$CF$19</definedName>
    <definedName name="A127978242C_Data">Data19!$CF$11:$CF$19</definedName>
    <definedName name="A127978242C_Latest">Data19!$CF$19</definedName>
    <definedName name="A127978246L">Data19!$CH$1:$CH$10,Data19!$CH$11:$CH$19</definedName>
    <definedName name="A127978246L_Data">Data19!$CH$11:$CH$19</definedName>
    <definedName name="A127978246L_Latest">Data19!$CH$19</definedName>
    <definedName name="A127978250C">Data19!$CT$1:$CT$10,Data19!$CT$11:$CT$19</definedName>
    <definedName name="A127978250C_Data">Data19!$CT$11:$CT$19</definedName>
    <definedName name="A127978250C_Latest">Data19!$CT$19</definedName>
    <definedName name="A127978254L">Data19!$CU$1:$CU$10,Data19!$CU$11:$CU$19</definedName>
    <definedName name="A127978254L_Data">Data19!$CU$11:$CU$19</definedName>
    <definedName name="A127978254L_Latest">Data19!$CU$19</definedName>
    <definedName name="A127978258W">Data19!$BO$1:$BO$10,Data19!$BO$11:$BO$19</definedName>
    <definedName name="A127978258W_Data">Data19!$BO$11:$BO$19</definedName>
    <definedName name="A127978258W_Latest">Data19!$BO$19</definedName>
    <definedName name="A127978262L">Data19!$BS$1:$BS$10,Data19!$BS$11:$BS$19</definedName>
    <definedName name="A127978262L_Data">Data19!$BS$11:$BS$19</definedName>
    <definedName name="A127978262L_Latest">Data19!$BS$19</definedName>
    <definedName name="A127978266W">Data19!$CV$1:$CV$10,Data19!$CV$11:$CV$19</definedName>
    <definedName name="A127978266W_Data">Data19!$CV$11:$CV$19</definedName>
    <definedName name="A127978266W_Latest">Data19!$CV$19</definedName>
    <definedName name="A127978270L">Data19!$DG$1:$DG$10,Data19!$DG$11:$DG$19</definedName>
    <definedName name="A127978270L_Data">Data19!$DG$11:$DG$19</definedName>
    <definedName name="A127978270L_Latest">Data19!$DG$19</definedName>
    <definedName name="A127978274W">Data19!$DS$1:$DS$10,Data19!$DS$11:$DS$19</definedName>
    <definedName name="A127978274W_Data">Data19!$DS$11:$DS$19</definedName>
    <definedName name="A127978274W_Latest">Data19!$DS$19</definedName>
    <definedName name="A127978278F">Data19!$EA$1:$EA$10,Data19!$EA$11:$EA$19</definedName>
    <definedName name="A127978278F_Data">Data19!$EA$11:$EA$19</definedName>
    <definedName name="A127978278F_Latest">Data19!$EA$19</definedName>
    <definedName name="A127978286F">Data19!$DB$1:$DB$10,Data19!$DB$11:$DB$19</definedName>
    <definedName name="A127978286F_Data">Data19!$DB$11:$DB$19</definedName>
    <definedName name="A127978286F_Latest">Data19!$DB$19</definedName>
    <definedName name="A127978290W">Data19!$EY$1:$EY$10,Data19!$EY$11:$EY$19</definedName>
    <definedName name="A127978290W_Data">Data19!$EY$11:$EY$19</definedName>
    <definedName name="A127978290W_Latest">Data19!$EY$19</definedName>
    <definedName name="A127978294F">Data19!$FD$1:$FD$10,Data19!$FD$11:$FD$19</definedName>
    <definedName name="A127978294F_Data">Data19!$FD$11:$FD$19</definedName>
    <definedName name="A127978294F_Latest">Data19!$FD$19</definedName>
    <definedName name="A127978298R">Data19!$GH$1:$GH$10,Data19!$GH$11:$GH$19</definedName>
    <definedName name="A127978298R_Data">Data19!$GH$11:$GH$19</definedName>
    <definedName name="A127978298R_Latest">Data19!$GH$19</definedName>
    <definedName name="A127978302V">Data19!$GS$1:$GS$10,Data19!$GS$11:$GS$19</definedName>
    <definedName name="A127978302V_Data">Data19!$GS$11:$GS$19</definedName>
    <definedName name="A127978302V_Latest">Data19!$GS$19</definedName>
    <definedName name="A127978306C">Data19!$FQ$1:$FQ$10,Data19!$FQ$11:$FQ$19</definedName>
    <definedName name="A127978306C_Data">Data19!$FQ$11:$FQ$19</definedName>
    <definedName name="A127978306C_Latest">Data19!$FQ$19</definedName>
    <definedName name="A127978310V">Data19!$FU$1:$FU$10,Data19!$FU$11:$FU$19</definedName>
    <definedName name="A127978310V_Data">Data19!$FU$11:$FU$19</definedName>
    <definedName name="A127978310V_Latest">Data19!$FU$19</definedName>
    <definedName name="A127978314C">Data19!$HM$1:$HM$10,Data19!$HM$11:$HM$19</definedName>
    <definedName name="A127978314C_Data">Data19!$HM$11:$HM$19</definedName>
    <definedName name="A127978314C_Latest">Data19!$HM$19</definedName>
    <definedName name="A127978318L">Data19!$GW$1:$GW$10,Data19!$GW$11:$GW$19</definedName>
    <definedName name="A127978318L_Data">Data19!$GW$11:$GW$19</definedName>
    <definedName name="A127978318L_Latest">Data19!$GW$19</definedName>
    <definedName name="A127978322C">Data19!$HQ$1:$HQ$10,Data19!$HQ$11:$HQ$19</definedName>
    <definedName name="A127978322C_Data">Data19!$HQ$11:$HQ$19</definedName>
    <definedName name="A127978322C_Latest">Data19!$HQ$19</definedName>
    <definedName name="A127978326L">Data19!$HX$1:$HX$10,Data19!$HX$11:$HX$19</definedName>
    <definedName name="A127978326L_Data">Data19!$HX$11:$HX$19</definedName>
    <definedName name="A127978326L_Latest">Data19!$HX$19</definedName>
    <definedName name="A127978330C">Data19!$HC$1:$HC$10,Data19!$HC$11:$HC$19</definedName>
    <definedName name="A127978330C_Data">Data19!$HC$11:$HC$19</definedName>
    <definedName name="A127978330C_Latest">Data19!$HC$19</definedName>
    <definedName name="A127978334L">Data20!$I$1:$I$10,Data20!$I$11:$I$19</definedName>
    <definedName name="A127978334L_Data">Data20!$I$11:$I$19</definedName>
    <definedName name="A127978334L_Latest">Data20!$I$19</definedName>
    <definedName name="A127978338W">Data20!$J$1:$J$10,Data20!$J$11:$J$19</definedName>
    <definedName name="A127978338W_Data">Data20!$J$11:$J$19</definedName>
    <definedName name="A127978338W_Latest">Data20!$J$19</definedName>
    <definedName name="A127978342L">Data20!$N$1:$N$10,Data20!$N$11:$N$19</definedName>
    <definedName name="A127978342L_Data">Data20!$N$11:$N$19</definedName>
    <definedName name="A127978342L_Latest">Data20!$N$19</definedName>
    <definedName name="A127978346W">Data20!$O$1:$O$10,Data20!$O$11:$O$19</definedName>
    <definedName name="A127978346W_Data">Data20!$O$11:$O$19</definedName>
    <definedName name="A127978346W_Latest">Data20!$O$19</definedName>
    <definedName name="A127978350L">Data19!$IC$1:$IC$10,Data19!$IC$11:$IC$19</definedName>
    <definedName name="A127978350L_Data">Data19!$IC$11:$IC$19</definedName>
    <definedName name="A127978350L_Latest">Data19!$IC$19</definedName>
    <definedName name="A127978354W">Data20!$V$1:$V$10,Data20!$V$11:$V$19</definedName>
    <definedName name="A127978354W_Data">Data20!$V$11:$V$19</definedName>
    <definedName name="A127978354W_Latest">Data20!$V$19</definedName>
    <definedName name="A127978358F">Data20!$AN$1:$AN$10,Data20!$AN$11:$AN$19</definedName>
    <definedName name="A127978358F_Data">Data20!$AN$11:$AN$19</definedName>
    <definedName name="A127978358F_Latest">Data20!$AN$19</definedName>
    <definedName name="A127978362W">Data20!$U$1:$U$10,Data20!$U$11:$U$19</definedName>
    <definedName name="A127978362W_Data">Data20!$U$11:$U$19</definedName>
    <definedName name="A127978362W_Latest">Data20!$U$19</definedName>
    <definedName name="A127978366F">Data20!$AA$1:$AA$10,Data20!$AA$11:$AA$19</definedName>
    <definedName name="A127978366F_Data">Data20!$AA$11:$AA$19</definedName>
    <definedName name="A127978366F_Latest">Data20!$AA$19</definedName>
    <definedName name="A127978370W">Data17!$GU$1:$GU$10,Data17!$GU$11:$GU$19</definedName>
    <definedName name="A127978370W_Data">Data17!$GU$11:$GU$19</definedName>
    <definedName name="A127978370W_Latest">Data17!$GU$19</definedName>
    <definedName name="A127978374F">Data17!$GW$1:$GW$10,Data17!$GW$11:$GW$19</definedName>
    <definedName name="A127978374F_Data">Data17!$GW$11:$GW$19</definedName>
    <definedName name="A127978374F_Latest">Data17!$GW$19</definedName>
    <definedName name="A127978378R">Data17!$GY$1:$GY$10,Data17!$GY$11:$GY$19</definedName>
    <definedName name="A127978378R_Data">Data17!$GY$11:$GY$19</definedName>
    <definedName name="A127978378R_Latest">Data17!$GY$19</definedName>
    <definedName name="A127978382F">Data17!$GO$1:$GO$10,Data17!$GO$11:$GO$19</definedName>
    <definedName name="A127978382F_Data">Data17!$GO$11:$GO$19</definedName>
    <definedName name="A127978382F_Latest">Data17!$GO$19</definedName>
    <definedName name="A127978386R">Data17!$GP$1:$GP$10,Data17!$GP$11:$GP$19</definedName>
    <definedName name="A127978386R_Data">Data17!$GP$11:$GP$19</definedName>
    <definedName name="A127978386R_Latest">Data17!$GP$19</definedName>
    <definedName name="A127978390F">Data17!$GR$1:$GR$10,Data17!$GR$11:$GR$19</definedName>
    <definedName name="A127978390F_Data">Data17!$GR$11:$GR$19</definedName>
    <definedName name="A127978390F_Latest">Data17!$GR$19</definedName>
    <definedName name="A127978406L">Data17!$IC$1:$IC$10,Data17!$IC$11:$IC$19</definedName>
    <definedName name="A127978406L_Data">Data17!$IC$11:$IC$19</definedName>
    <definedName name="A127978406L_Latest">Data17!$IC$19</definedName>
    <definedName name="A127978410C">Data17!$IF$1:$IF$10,Data17!$IF$11:$IF$19</definedName>
    <definedName name="A127978410C_Data">Data17!$IF$11:$IF$19</definedName>
    <definedName name="A127978410C_Latest">Data17!$IF$19</definedName>
    <definedName name="A127978414L">Data17!$IP$1:$IP$10,Data17!$IP$11:$IP$19</definedName>
    <definedName name="A127978414L_Data">Data17!$IP$11:$IP$19</definedName>
    <definedName name="A127978414L_Latest">Data17!$IP$19</definedName>
    <definedName name="A127978418W">Data17!$HW$1:$HW$10,Data17!$HW$11:$HW$19</definedName>
    <definedName name="A127978418W_Data">Data17!$HW$11:$HW$19</definedName>
    <definedName name="A127978418W_Latest">Data17!$HW$19</definedName>
    <definedName name="A127978422L">Data18!$AA$1:$AA$10,Data18!$AA$11:$AA$19</definedName>
    <definedName name="A127978422L_Data">Data18!$AA$11:$AA$19</definedName>
    <definedName name="A127978422L_Latest">Data18!$AA$19</definedName>
    <definedName name="A127978426W">Data18!$AO$1:$AO$10,Data18!$AO$11:$AO$19</definedName>
    <definedName name="A127978426W_Data">Data18!$AO$11:$AO$19</definedName>
    <definedName name="A127978426W_Latest">Data18!$AO$19</definedName>
    <definedName name="A127978430L">Data18!$Q$1:$Q$10,Data18!$Q$11:$Q$19</definedName>
    <definedName name="A127978430L_Data">Data18!$Q$11:$Q$19</definedName>
    <definedName name="A127978430L_Latest">Data18!$Q$19</definedName>
    <definedName name="A127978434W">Data18!$BD$1:$BD$10,Data18!$BD$11:$BD$19</definedName>
    <definedName name="A127978434W_Data">Data18!$BD$11:$BD$19</definedName>
    <definedName name="A127978434W_Latest">Data18!$BD$19</definedName>
    <definedName name="A127978438F">Data18!$AS$1:$AS$10,Data18!$AS$11:$AS$19</definedName>
    <definedName name="A127978438F_Data">Data18!$AS$11:$AS$19</definedName>
    <definedName name="A127978438F_Latest">Data18!$AS$19</definedName>
    <definedName name="A127978442W">Data18!$BB$1:$BB$10,Data18!$BB$11:$BB$19</definedName>
    <definedName name="A127978442W_Data">Data18!$BB$11:$BB$19</definedName>
    <definedName name="A127978442W_Latest">Data18!$BB$19</definedName>
    <definedName name="A127978446F">Data18!$CP$1:$CP$10,Data18!$CP$11:$CP$19</definedName>
    <definedName name="A127978446F_Data">Data18!$CP$11:$CP$19</definedName>
    <definedName name="A127978446F_Latest">Data18!$CP$19</definedName>
    <definedName name="A127978450W">Data18!$CZ$1:$CZ$10,Data18!$CZ$11:$CZ$19</definedName>
    <definedName name="A127978450W_Data">Data18!$CZ$11:$CZ$19</definedName>
    <definedName name="A127978450W_Latest">Data18!$CZ$19</definedName>
    <definedName name="A127978454F">Data18!$CG$1:$CG$10,Data18!$CG$11:$CG$19</definedName>
    <definedName name="A127978454F_Data">Data18!$CG$11:$CG$19</definedName>
    <definedName name="A127978454F_Latest">Data18!$CG$19</definedName>
    <definedName name="A127978458R">Data18!$DX$1:$DX$10,Data18!$DX$11:$DX$19</definedName>
    <definedName name="A127978458R_Data">Data18!$DX$11:$DX$19</definedName>
    <definedName name="A127978458R_Latest">Data18!$DX$19</definedName>
    <definedName name="A127978462F">Data18!$DZ$1:$DZ$10,Data18!$DZ$11:$DZ$19</definedName>
    <definedName name="A127978462F_Data">Data18!$DZ$11:$DZ$19</definedName>
    <definedName name="A127978462F_Latest">Data18!$DZ$19</definedName>
    <definedName name="A127978466R">Data18!$ED$1:$ED$10,Data18!$ED$11:$ED$19</definedName>
    <definedName name="A127978466R_Data">Data18!$ED$11:$ED$19</definedName>
    <definedName name="A127978466R_Latest">Data18!$ED$19</definedName>
    <definedName name="A127978470F">Data18!$EK$1:$EK$10,Data18!$EK$11:$EK$19</definedName>
    <definedName name="A127978470F_Data">Data18!$EK$11:$EK$19</definedName>
    <definedName name="A127978470F_Latest">Data18!$EK$19</definedName>
    <definedName name="A127978474R">Data18!$FC$1:$FC$10,Data18!$FC$11:$FC$19</definedName>
    <definedName name="A127978474R_Data">Data18!$FC$11:$FC$19</definedName>
    <definedName name="A127978474R_Latest">Data18!$FC$19</definedName>
    <definedName name="A127978478X">Data18!$FV$1:$FV$10,Data18!$FV$11:$FV$19</definedName>
    <definedName name="A127978478X_Data">Data18!$FV$11:$FV$19</definedName>
    <definedName name="A127978478X_Latest">Data18!$FV$19</definedName>
    <definedName name="A127978482R">Data18!$EW$1:$EW$10,Data18!$EW$11:$EW$19</definedName>
    <definedName name="A127978482R_Data">Data18!$EW$11:$EW$19</definedName>
    <definedName name="A127978482R_Latest">Data18!$EW$19</definedName>
    <definedName name="A127978486X">Data18!$EX$1:$EX$10,Data18!$EX$11:$EX$19</definedName>
    <definedName name="A127978486X_Data">Data18!$EX$11:$EX$19</definedName>
    <definedName name="A127978486X_Latest">Data18!$EX$19</definedName>
    <definedName name="A127978490R">Data18!$GI$1:$GI$10,Data18!$GI$11:$GI$19</definedName>
    <definedName name="A127978490R_Data">Data18!$GI$11:$GI$19</definedName>
    <definedName name="A127978490R_Latest">Data18!$GI$19</definedName>
    <definedName name="A127978494X">Data18!$GX$1:$GX$10,Data18!$GX$11:$GX$19</definedName>
    <definedName name="A127978494X_Data">Data18!$GX$11:$GX$19</definedName>
    <definedName name="A127978494X_Latest">Data18!$GX$19</definedName>
    <definedName name="A127978498J">Data18!$FY$1:$FY$10,Data18!$FY$11:$FY$19</definedName>
    <definedName name="A127978498J_Data">Data18!$FY$11:$FY$19</definedName>
    <definedName name="A127978498J_Latest">Data18!$FY$19</definedName>
    <definedName name="A127979782K">Data20!$BY$1:$BY$10,Data20!$BY$11:$BY$19</definedName>
    <definedName name="A127979782K_Data">Data20!$BY$11:$BY$19</definedName>
    <definedName name="A127979782K_Latest">Data20!$BY$19</definedName>
    <definedName name="A127979786V">Data20!$CD$1:$CD$10,Data20!$CD$11:$CD$19</definedName>
    <definedName name="A127979786V_Data">Data20!$CD$11:$CD$19</definedName>
    <definedName name="A127979786V_Latest">Data20!$CD$19</definedName>
    <definedName name="A127979790K">Data20!$CN$1:$CN$10,Data20!$CN$11:$CN$19</definedName>
    <definedName name="A127979790K_Data">Data20!$CN$11:$CN$19</definedName>
    <definedName name="A127979790K_Latest">Data20!$CN$19</definedName>
    <definedName name="A127980174C">Data20!$DR$1:$DR$10,Data20!$DR$11:$DR$19</definedName>
    <definedName name="A127980174C_Data">Data20!$DR$11:$DR$19</definedName>
    <definedName name="A127980174C_Latest">Data20!$DR$19</definedName>
    <definedName name="A127980178L">Data20!$CW$1:$CW$10,Data20!$CW$11:$CW$19</definedName>
    <definedName name="A127980178L_Data">Data20!$CW$11:$CW$19</definedName>
    <definedName name="A127980178L_Latest">Data20!$CW$19</definedName>
    <definedName name="A127980182C">Data20!$CZ$1:$CZ$10,Data20!$CZ$11:$CZ$19</definedName>
    <definedName name="A127980182C_Data">Data20!$CZ$11:$CZ$19</definedName>
    <definedName name="A127980182C_Latest">Data20!$CZ$19</definedName>
    <definedName name="A127980186L">Data21!$FO$1:$FO$10,Data21!$FO$11:$FO$19</definedName>
    <definedName name="A127980186L_Data">Data21!$FO$11:$FO$19</definedName>
    <definedName name="A127980186L_Latest">Data21!$FO$19</definedName>
    <definedName name="A127980190C">Data21!$FV$1:$FV$10,Data21!$FV$11:$FV$19</definedName>
    <definedName name="A127980190C_Data">Data21!$FV$11:$FV$19</definedName>
    <definedName name="A127980190C_Latest">Data21!$FV$19</definedName>
    <definedName name="A127980194L">Data21!$GA$1:$GA$10,Data21!$GA$11:$GA$19</definedName>
    <definedName name="A127980194L_Data">Data21!$GA$11:$GA$19</definedName>
    <definedName name="A127980194L_Latest">Data21!$GA$19</definedName>
    <definedName name="A127980198W">Data21!$EV$1:$EV$10,Data21!$EV$11:$EV$19</definedName>
    <definedName name="A127980198W_Data">Data21!$EV$11:$EV$19</definedName>
    <definedName name="A127980198W_Latest">Data21!$EV$19</definedName>
    <definedName name="A127980202A">Data21!$FC$1:$FC$10,Data21!$FC$11:$FC$19</definedName>
    <definedName name="A127980202A_Data">Data21!$FC$11:$FC$19</definedName>
    <definedName name="A127980202A_Latest">Data21!$FC$19</definedName>
    <definedName name="A127980206K">Data21!$GQ$1:$GQ$10,Data21!$GQ$11:$GQ$19</definedName>
    <definedName name="A127980206K_Data">Data21!$GQ$11:$GQ$19</definedName>
    <definedName name="A127980206K_Latest">Data21!$GQ$19</definedName>
    <definedName name="A127980210A">Data21!$GR$1:$GR$10,Data21!$GR$11:$GR$19</definedName>
    <definedName name="A127980210A_Data">Data21!$GR$11:$GR$19</definedName>
    <definedName name="A127980210A_Latest">Data21!$GR$19</definedName>
    <definedName name="A127980214K">Data21!$HA$1:$HA$10,Data21!$HA$11:$HA$19</definedName>
    <definedName name="A127980214K_Data">Data21!$HA$11:$HA$19</definedName>
    <definedName name="A127980214K_Latest">Data21!$HA$19</definedName>
    <definedName name="A127980218V">Data21!$HC$1:$HC$10,Data21!$HC$11:$HC$19</definedName>
    <definedName name="A127980218V_Data">Data21!$HC$11:$HC$19</definedName>
    <definedName name="A127980218V_Latest">Data21!$HC$19</definedName>
    <definedName name="A127980222K">Data21!$GK$1:$GK$10,Data21!$GK$11:$GK$19</definedName>
    <definedName name="A127980222K_Data">Data21!$GK$11:$GK$19</definedName>
    <definedName name="A127980222K_Latest">Data21!$GK$19</definedName>
    <definedName name="A127980226V">Data21!$IK$1:$IK$10,Data21!$IK$11:$IK$19</definedName>
    <definedName name="A127980226V_Data">Data21!$IK$11:$IK$19</definedName>
    <definedName name="A127980226V_Latest">Data21!$IK$19</definedName>
    <definedName name="A127980230K">Data22!$B$1:$B$10,Data22!$B$11:$B$19</definedName>
    <definedName name="A127980230K_Data">Data22!$B$11:$B$19</definedName>
    <definedName name="A127980230K_Latest">Data22!$B$19</definedName>
    <definedName name="A127980238C">Data21!$HR$1:$HR$10,Data21!$HR$11:$HR$19</definedName>
    <definedName name="A127980238C_Data">Data21!$HR$11:$HR$19</definedName>
    <definedName name="A127980238C_Latest">Data21!$HR$19</definedName>
    <definedName name="A127980242V">Data22!$Q$1:$Q$10,Data22!$Q$11:$Q$19</definedName>
    <definedName name="A127980242V_Data">Data22!$Q$11:$Q$19</definedName>
    <definedName name="A127980242V_Latest">Data22!$Q$19</definedName>
    <definedName name="A127980246C">Data22!$T$1:$T$10,Data22!$T$11:$T$19</definedName>
    <definedName name="A127980246C_Data">Data22!$T$11:$T$19</definedName>
    <definedName name="A127980246C_Latest">Data22!$T$19</definedName>
    <definedName name="A127980250V">Data22!$J$1:$J$10,Data22!$J$11:$J$19</definedName>
    <definedName name="A127980250V_Data">Data22!$J$11:$J$19</definedName>
    <definedName name="A127980250V_Latest">Data22!$J$19</definedName>
    <definedName name="A127980254C">Data22!$AV$1:$AV$10,Data22!$AV$11:$AV$19</definedName>
    <definedName name="A127980254C_Data">Data22!$AV$11:$AV$19</definedName>
    <definedName name="A127980254C_Latest">Data22!$AV$19</definedName>
    <definedName name="A127980258L">Data22!$AY$1:$AY$10,Data22!$AY$11:$AY$19</definedName>
    <definedName name="A127980258L_Data">Data22!$AY$11:$AY$19</definedName>
    <definedName name="A127980258L_Latest">Data22!$AY$19</definedName>
    <definedName name="A127980262C">Data22!$AZ$1:$AZ$10,Data22!$AZ$11:$AZ$19</definedName>
    <definedName name="A127980262C_Data">Data22!$AZ$11:$AZ$19</definedName>
    <definedName name="A127980262C_Latest">Data22!$AZ$19</definedName>
    <definedName name="A127980266L">Data22!$BD$1:$BD$10,Data22!$BD$11:$BD$19</definedName>
    <definedName name="A127980266L_Data">Data22!$BD$11:$BD$19</definedName>
    <definedName name="A127980266L_Latest">Data22!$BD$19</definedName>
    <definedName name="A127980270C">Data22!$BM$1:$BM$10,Data22!$BM$11:$BM$19</definedName>
    <definedName name="A127980270C_Data">Data22!$BM$11:$BM$19</definedName>
    <definedName name="A127980270C_Latest">Data22!$BM$19</definedName>
    <definedName name="A127980274L">Data22!$AP$1:$AP$10,Data22!$AP$11:$AP$19</definedName>
    <definedName name="A127980274L_Data">Data22!$AP$11:$AP$19</definedName>
    <definedName name="A127980274L_Latest">Data22!$AP$19</definedName>
    <definedName name="A127980282L">Data22!$AQ$1:$AQ$10,Data22!$AQ$11:$AQ$19</definedName>
    <definedName name="A127980282L_Data">Data22!$AQ$11:$AQ$19</definedName>
    <definedName name="A127980282L_Latest">Data22!$AQ$19</definedName>
    <definedName name="A127980286W">Data22!$AR$1:$AR$10,Data22!$AR$11:$AR$19</definedName>
    <definedName name="A127980286W_Data">Data22!$AR$11:$AR$19</definedName>
    <definedName name="A127980286W_Latest">Data22!$AR$19</definedName>
    <definedName name="A127980290L">Data22!$CO$1:$CO$10,Data22!$CO$11:$CO$19</definedName>
    <definedName name="A127980290L_Data">Data22!$CO$11:$CO$19</definedName>
    <definedName name="A127980290L_Latest">Data22!$CO$19</definedName>
    <definedName name="A127980294W">Data22!$BW$1:$BW$10,Data22!$BW$11:$BW$19</definedName>
    <definedName name="A127980294W_Data">Data22!$BW$11:$BW$19</definedName>
    <definedName name="A127980294W_Latest">Data22!$BW$19</definedName>
    <definedName name="A127980298F">Data22!$CY$1:$CY$10,Data22!$CY$11:$CY$19</definedName>
    <definedName name="A127980298F_Data">Data22!$CY$11:$CY$19</definedName>
    <definedName name="A127980298F_Latest">Data22!$CY$19</definedName>
    <definedName name="A127980302K">Data22!$BT$1:$BT$10,Data22!$BT$11:$BT$19</definedName>
    <definedName name="A127980302K_Data">Data22!$BT$11:$BT$19</definedName>
    <definedName name="A127980302K_Latest">Data22!$BT$19</definedName>
    <definedName name="A127980306V">Data22!$DL$1:$DL$10,Data22!$DL$11:$DL$19</definedName>
    <definedName name="A127980306V_Data">Data22!$DL$11:$DL$19</definedName>
    <definedName name="A127980306V_Latest">Data22!$DL$19</definedName>
    <definedName name="A127980310K">Data22!$DN$1:$DN$10,Data22!$DN$11:$DN$19</definedName>
    <definedName name="A127980310K_Data">Data22!$DN$11:$DN$19</definedName>
    <definedName name="A127980310K_Latest">Data22!$DN$19</definedName>
    <definedName name="A127980314V">Data22!$EA$1:$EA$10,Data22!$EA$11:$EA$19</definedName>
    <definedName name="A127980314V_Data">Data22!$EA$11:$EA$19</definedName>
    <definedName name="A127980314V_Latest">Data22!$EA$19</definedName>
    <definedName name="A127980322V">Data22!$DH$1:$DH$10,Data22!$DH$11:$DH$19</definedName>
    <definedName name="A127980322V_Data">Data22!$DH$11:$DH$19</definedName>
    <definedName name="A127980322V_Latest">Data22!$DH$19</definedName>
    <definedName name="A127980326C">Data22!$EW$1:$EW$10,Data22!$EW$11:$EW$19</definedName>
    <definedName name="A127980326C_Data">Data22!$EW$11:$EW$19</definedName>
    <definedName name="A127980326C_Latest">Data22!$EW$19</definedName>
    <definedName name="A127980330V">Data22!$FA$1:$FA$10,Data22!$FA$11:$FA$19</definedName>
    <definedName name="A127980330V_Data">Data22!$FA$11:$FA$19</definedName>
    <definedName name="A127980330V_Latest">Data22!$FA$19</definedName>
    <definedName name="A127980334C">Data22!$FH$1:$FH$10,Data22!$FH$11:$FH$19</definedName>
    <definedName name="A127980334C_Data">Data22!$FH$11:$FH$19</definedName>
    <definedName name="A127980334C_Latest">Data22!$FH$19</definedName>
    <definedName name="A127980338L">Data22!$GF$1:$GF$10,Data22!$GF$11:$GF$19</definedName>
    <definedName name="A127980338L_Data">Data22!$GF$11:$GF$19</definedName>
    <definedName name="A127980338L_Latest">Data22!$GF$19</definedName>
    <definedName name="A127980342C">Data22!$GI$1:$GI$10,Data22!$GI$11:$GI$19</definedName>
    <definedName name="A127980342C_Data">Data22!$GI$11:$GI$19</definedName>
    <definedName name="A127980342C_Latest">Data22!$GI$19</definedName>
    <definedName name="A127980350C">Data22!$HL$1:$HL$10,Data22!$HL$11:$HL$19</definedName>
    <definedName name="A127980350C_Data">Data22!$HL$11:$HL$19</definedName>
    <definedName name="A127980350C_Latest">Data22!$HL$19</definedName>
    <definedName name="A127980354L">Data22!$HS$1:$HS$10,Data22!$HS$11:$HS$19</definedName>
    <definedName name="A127980354L_Data">Data22!$HS$11:$HS$19</definedName>
    <definedName name="A127980354L_Latest">Data22!$HS$19</definedName>
    <definedName name="A127980358W">Data22!$HX$1:$HX$10,Data22!$HX$11:$HX$19</definedName>
    <definedName name="A127980358W_Data">Data22!$HX$11:$HX$19</definedName>
    <definedName name="A127980358W_Latest">Data22!$HX$19</definedName>
    <definedName name="A127980362L">Data22!$IF$1:$IF$10,Data22!$IF$11:$IF$19</definedName>
    <definedName name="A127980362L_Data">Data22!$IF$11:$IF$19</definedName>
    <definedName name="A127980362L_Latest">Data22!$IF$19</definedName>
    <definedName name="A127980366W">Data20!$EA$1:$EA$10,Data20!$EA$11:$EA$19</definedName>
    <definedName name="A127980366W_Data">Data20!$EA$11:$EA$19</definedName>
    <definedName name="A127980366W_Latest">Data20!$EA$19</definedName>
    <definedName name="A127980370L">Data20!$ES$1:$ES$10,Data20!$ES$11:$ES$19</definedName>
    <definedName name="A127980370L_Data">Data20!$ES$11:$ES$19</definedName>
    <definedName name="A127980370L_Latest">Data20!$ES$19</definedName>
    <definedName name="A127980374W">Data20!$EY$1:$EY$10,Data20!$EY$11:$EY$19</definedName>
    <definedName name="A127980374W_Data">Data20!$EY$11:$EY$19</definedName>
    <definedName name="A127980374W_Latest">Data20!$EY$19</definedName>
    <definedName name="A127980378F">Data20!$FC$1:$FC$10,Data20!$FC$11:$FC$19</definedName>
    <definedName name="A127980378F_Data">Data20!$FC$11:$FC$19</definedName>
    <definedName name="A127980378F_Latest">Data20!$FC$19</definedName>
    <definedName name="A127980382W">Data20!$EE$1:$EE$10,Data20!$EE$11:$EE$19</definedName>
    <definedName name="A127980382W_Data">Data20!$EE$11:$EE$19</definedName>
    <definedName name="A127980382W_Latest">Data20!$EE$19</definedName>
    <definedName name="A127980390W">Data22!$IL$1:$IL$10,Data22!$IL$11:$IL$19</definedName>
    <definedName name="A127980390W_Data">Data22!$IL$11:$IL$19</definedName>
    <definedName name="A127980390W_Latest">Data22!$IL$19</definedName>
    <definedName name="A127980398R">Data22!$IH$1:$IH$10,Data22!$IH$11:$IH$19</definedName>
    <definedName name="A127980398R_Data">Data22!$IH$11:$IH$19</definedName>
    <definedName name="A127980398R_Latest">Data22!$IH$19</definedName>
    <definedName name="A127980410V">Data20!$FI$1:$FI$10,Data20!$FI$11:$FI$19</definedName>
    <definedName name="A127980410V_Data">Data20!$FI$11:$FI$19</definedName>
    <definedName name="A127980410V_Latest">Data20!$FI$19</definedName>
    <definedName name="A127980414C">Data20!$GM$1:$GM$10,Data20!$GM$11:$GM$19</definedName>
    <definedName name="A127980414C_Data">Data20!$GM$11:$GM$19</definedName>
    <definedName name="A127980414C_Latest">Data20!$GM$19</definedName>
    <definedName name="A127980418L">Data20!$FN$1:$FN$10,Data20!$FN$11:$FN$19</definedName>
    <definedName name="A127980418L_Data">Data20!$FN$11:$FN$19</definedName>
    <definedName name="A127980418L_Latest">Data20!$FN$19</definedName>
    <definedName name="A127980422C">Data20!$HM$1:$HM$10,Data20!$HM$11:$HM$19</definedName>
    <definedName name="A127980422C_Data">Data20!$HM$11:$HM$19</definedName>
    <definedName name="A127980422C_Latest">Data20!$HM$19</definedName>
    <definedName name="A127980426L">Data20!$HR$1:$HR$10,Data20!$HR$11:$HR$19</definedName>
    <definedName name="A127980426L_Data">Data20!$HR$11:$HR$19</definedName>
    <definedName name="A127980426L_Latest">Data20!$HR$19</definedName>
    <definedName name="A127980430C">Data20!$GS$1:$GS$10,Data20!$GS$11:$GS$19</definedName>
    <definedName name="A127980430C_Data">Data20!$GS$11:$GS$19</definedName>
    <definedName name="A127980430C_Latest">Data20!$GS$19</definedName>
    <definedName name="A127980434L">Data20!$HU$1:$HU$10,Data20!$HU$11:$HU$19</definedName>
    <definedName name="A127980434L_Data">Data20!$HU$11:$HU$19</definedName>
    <definedName name="A127980434L_Latest">Data20!$HU$19</definedName>
    <definedName name="A127980438W">Data20!$GW$1:$GW$10,Data20!$GW$11:$GW$19</definedName>
    <definedName name="A127980438W_Data">Data20!$GW$11:$GW$19</definedName>
    <definedName name="A127980438W_Latest">Data20!$GW$19</definedName>
    <definedName name="A127980442L">Data20!$IJ$1:$IJ$10,Data20!$IJ$11:$IJ$19</definedName>
    <definedName name="A127980442L_Data">Data20!$IJ$11:$IJ$19</definedName>
    <definedName name="A127980442L_Latest">Data20!$IJ$19</definedName>
    <definedName name="A127980446W">Data21!$C$1:$C$10,Data21!$C$11:$C$19</definedName>
    <definedName name="A127980446W_Data">Data21!$C$11:$C$19</definedName>
    <definedName name="A127980446W_Latest">Data21!$C$19</definedName>
    <definedName name="A127980450L">Data21!$N$1:$N$10,Data21!$N$11:$N$19</definedName>
    <definedName name="A127980450L_Data">Data21!$N$11:$N$19</definedName>
    <definedName name="A127980450L_Latest">Data21!$N$19</definedName>
    <definedName name="A127980454W">Data21!$O$1:$O$10,Data21!$O$11:$O$19</definedName>
    <definedName name="A127980454W_Data">Data21!$O$11:$O$19</definedName>
    <definedName name="A127980454W_Latest">Data21!$O$19</definedName>
    <definedName name="A127980458F">Data20!$IE$1:$IE$10,Data20!$IE$11:$IE$19</definedName>
    <definedName name="A127980458F_Data">Data20!$IE$11:$IE$19</definedName>
    <definedName name="A127980458F_Latest">Data20!$IE$19</definedName>
    <definedName name="A127980462W">Data21!$AG$1:$AG$10,Data21!$AG$11:$AG$19</definedName>
    <definedName name="A127980462W_Data">Data21!$AG$11:$AG$19</definedName>
    <definedName name="A127980462W_Latest">Data21!$AG$19</definedName>
    <definedName name="A127980466F">Data21!$AH$1:$AH$10,Data21!$AH$11:$AH$19</definedName>
    <definedName name="A127980466F_Data">Data21!$AH$11:$AH$19</definedName>
    <definedName name="A127980466F_Latest">Data21!$AH$19</definedName>
    <definedName name="A127980470W">Data21!$AN$1:$AN$10,Data21!$AN$11:$AN$19</definedName>
    <definedName name="A127980470W_Data">Data21!$AN$11:$AN$19</definedName>
    <definedName name="A127980470W_Latest">Data21!$AN$19</definedName>
    <definedName name="A127980474F">Data21!$AU$1:$AU$10,Data21!$AU$11:$AU$19</definedName>
    <definedName name="A127980474F_Data">Data21!$AU$11:$AU$19</definedName>
    <definedName name="A127980474F_Latest">Data21!$AU$19</definedName>
    <definedName name="A127980478R">Data21!$T$1:$T$10,Data21!$T$11:$T$19</definedName>
    <definedName name="A127980478R_Data">Data21!$T$11:$T$19</definedName>
    <definedName name="A127980478R_Latest">Data21!$T$19</definedName>
    <definedName name="A127980482F">Data21!$AW$1:$AW$10,Data21!$AW$11:$AW$19</definedName>
    <definedName name="A127980482F_Data">Data21!$AW$11:$AW$19</definedName>
    <definedName name="A127980482F_Latest">Data21!$AW$19</definedName>
    <definedName name="A127980486R">Data21!$U$1:$U$10,Data21!$U$11:$U$19</definedName>
    <definedName name="A127980486R_Data">Data21!$U$11:$U$19</definedName>
    <definedName name="A127980486R_Latest">Data21!$U$19</definedName>
    <definedName name="A127980490F">Data21!$BJ$1:$BJ$10,Data21!$BJ$11:$BJ$19</definedName>
    <definedName name="A127980490F_Data">Data21!$BJ$11:$BJ$19</definedName>
    <definedName name="A127980490F_Latest">Data21!$BJ$19</definedName>
    <definedName name="A127980494R">Data21!$CC$1:$CC$10,Data21!$CC$11:$CC$19</definedName>
    <definedName name="A127980494R_Data">Data21!$CC$11:$CC$19</definedName>
    <definedName name="A127980494R_Latest">Data21!$CC$19</definedName>
    <definedName name="A127980498X">Data21!$BC$1:$BC$10,Data21!$BC$11:$BC$19</definedName>
    <definedName name="A127980498X_Data">Data21!$BC$11:$BC$19</definedName>
    <definedName name="A127980498X_Latest">Data21!$BC$19</definedName>
    <definedName name="A127980502C">Data21!$BE$1:$BE$10,Data21!$BE$11:$BE$19</definedName>
    <definedName name="A127980502C_Data">Data21!$BE$11:$BE$19</definedName>
    <definedName name="A127980502C_Latest">Data21!$BE$19</definedName>
    <definedName name="A127980506L">Data21!$CG$1:$CG$10,Data21!$CG$11:$CG$19</definedName>
    <definedName name="A127980506L_Data">Data21!$CG$11:$CG$19</definedName>
    <definedName name="A127980506L_Latest">Data21!$CG$19</definedName>
    <definedName name="A127980510C">Data21!$CR$1:$CR$10,Data21!$CR$11:$CR$19</definedName>
    <definedName name="A127980510C_Data">Data21!$CR$11:$CR$19</definedName>
    <definedName name="A127980510C_Latest">Data21!$CR$19</definedName>
    <definedName name="A127980514L">Data21!$CU$1:$CU$10,Data21!$CU$11:$CU$19</definedName>
    <definedName name="A127980514L_Data">Data21!$CU$11:$CU$19</definedName>
    <definedName name="A127980514L_Latest">Data21!$CU$19</definedName>
    <definedName name="A127980518W">Data21!$CV$1:$CV$10,Data21!$CV$11:$CV$19</definedName>
    <definedName name="A127980518W_Data">Data21!$CV$11:$CV$19</definedName>
    <definedName name="A127980518W_Latest">Data21!$CV$19</definedName>
    <definedName name="A127980522L">Data21!$CW$1:$CW$10,Data21!$CW$11:$CW$19</definedName>
    <definedName name="A127980522L_Data">Data21!$CW$11:$CW$19</definedName>
    <definedName name="A127980522L_Latest">Data21!$CW$19</definedName>
    <definedName name="A127980526W">Data21!$CY$1:$CY$10,Data21!$CY$11:$CY$19</definedName>
    <definedName name="A127980526W_Data">Data21!$CY$11:$CY$19</definedName>
    <definedName name="A127980526W_Latest">Data21!$CY$19</definedName>
    <definedName name="A127980530L">Data21!$DB$1:$DB$10,Data21!$DB$11:$DB$19</definedName>
    <definedName name="A127980530L_Data">Data21!$DB$11:$DB$19</definedName>
    <definedName name="A127980530L_Latest">Data21!$DB$19</definedName>
    <definedName name="A127980534W">Data21!$DD$1:$DD$10,Data21!$DD$11:$DD$19</definedName>
    <definedName name="A127980534W_Data">Data21!$DD$11:$DD$19</definedName>
    <definedName name="A127980534W_Latest">Data21!$DD$19</definedName>
    <definedName name="A127980538F">Data21!$EI$1:$EI$10,Data21!$EI$11:$EI$19</definedName>
    <definedName name="A127980538F_Data">Data21!$EI$11:$EI$19</definedName>
    <definedName name="A127980538F_Latest">Data21!$EI$19</definedName>
    <definedName name="A127981882K">Data23!$I$1:$I$10,Data23!$I$11:$I$19</definedName>
    <definedName name="A127981882K_Data">Data23!$I$11:$I$19</definedName>
    <definedName name="A127981882K_Latest">Data23!$I$19</definedName>
    <definedName name="A127981886V">Data23!$P$1:$P$10,Data23!$P$11:$P$19</definedName>
    <definedName name="A127981886V_Data">Data23!$P$11:$P$19</definedName>
    <definedName name="A127981886V_Latest">Data23!$P$19</definedName>
    <definedName name="A127981890K">Data23!$R$1:$R$10,Data23!$R$11:$R$19</definedName>
    <definedName name="A127981890K_Data">Data23!$R$11:$R$19</definedName>
    <definedName name="A127981890K_Latest">Data23!$R$19</definedName>
    <definedName name="A127981894V">Data23!$T$1:$T$10,Data23!$T$11:$T$19</definedName>
    <definedName name="A127981894V_Data">Data23!$T$11:$T$19</definedName>
    <definedName name="A127981894V_Latest">Data23!$T$19</definedName>
    <definedName name="A127981898C">Data23!$W$1:$W$10,Data23!$W$11:$W$19</definedName>
    <definedName name="A127981898C_Data">Data23!$W$11:$W$19</definedName>
    <definedName name="A127981898C_Latest">Data23!$W$19</definedName>
    <definedName name="A127981902J">Data23!$X$1:$X$10,Data23!$X$11:$X$19</definedName>
    <definedName name="A127981902J_Data">Data23!$X$11:$X$19</definedName>
    <definedName name="A127981902J_Latest">Data23!$X$19</definedName>
    <definedName name="A127981906T">Data23!$AB$1:$AB$10,Data23!$AB$11:$AB$19</definedName>
    <definedName name="A127981906T_Data">Data23!$AB$11:$AB$19</definedName>
    <definedName name="A127981906T_Latest">Data23!$AB$19</definedName>
    <definedName name="A127981910J">Data23!$E$1:$E$10,Data23!$E$11:$E$19</definedName>
    <definedName name="A127981910J_Data">Data23!$E$11:$E$19</definedName>
    <definedName name="A127981910J_Latest">Data23!$E$19</definedName>
    <definedName name="A127982258X">Data23!$AU$1:$AU$10,Data23!$AU$11:$AU$19</definedName>
    <definedName name="A127982258X_Data">Data23!$AU$11:$AU$19</definedName>
    <definedName name="A127982258X_Latest">Data23!$AU$19</definedName>
    <definedName name="A127982262R">Data23!$AX$1:$AX$10,Data23!$AX$11:$AX$19</definedName>
    <definedName name="A127982262R_Data">Data23!$AX$11:$AX$19</definedName>
    <definedName name="A127982262R_Latest">Data23!$AX$19</definedName>
    <definedName name="A127982266X">Data23!$BH$1:$BH$10,Data23!$BH$11:$BH$19</definedName>
    <definedName name="A127982266X_Data">Data23!$BH$11:$BH$19</definedName>
    <definedName name="A127982266X_Latest">Data23!$BH$19</definedName>
    <definedName name="A127982270R">Data23!$AJ$1:$AJ$10,Data23!$AJ$11:$AJ$19</definedName>
    <definedName name="A127982270R_Data">Data23!$AJ$11:$AJ$19</definedName>
    <definedName name="A127982270R_Latest">Data23!$AJ$19</definedName>
    <definedName name="A127982274X">Data23!$BL$1:$BL$10,Data23!$BL$11:$BL$19</definedName>
    <definedName name="A127982274X_Data">Data23!$BL$11:$BL$19</definedName>
    <definedName name="A127982274X_Latest">Data23!$BL$19</definedName>
    <definedName name="A127982278J">Data24!$CY$1:$CY$10,Data24!$CY$11:$CY$19</definedName>
    <definedName name="A127982278J_Data">Data24!$CY$11:$CY$19</definedName>
    <definedName name="A127982278J_Latest">Data24!$CY$19</definedName>
    <definedName name="A127982282X">Data24!$DC$1:$DC$10,Data24!$DC$11:$DC$19</definedName>
    <definedName name="A127982282X_Data">Data24!$DC$11:$DC$19</definedName>
    <definedName name="A127982282X_Latest">Data24!$DC$19</definedName>
    <definedName name="A127982286J">Data24!$DI$1:$DI$10,Data24!$DI$11:$DI$19</definedName>
    <definedName name="A127982286J_Data">Data24!$DI$11:$DI$19</definedName>
    <definedName name="A127982286J_Latest">Data24!$DI$19</definedName>
    <definedName name="A127982290X">Data24!$DM$1:$DM$10,Data24!$DM$11:$DM$19</definedName>
    <definedName name="A127982290X_Data">Data24!$DM$11:$DM$19</definedName>
    <definedName name="A127982290X_Latest">Data24!$DM$19</definedName>
    <definedName name="A127982294J">Data24!$CO$1:$CO$10,Data24!$CO$11:$CO$19</definedName>
    <definedName name="A127982294J_Data">Data24!$CO$11:$CO$19</definedName>
    <definedName name="A127982294J_Latest">Data24!$CO$19</definedName>
    <definedName name="A127982298T">Data24!$CT$1:$CT$10,Data24!$CT$11:$CT$19</definedName>
    <definedName name="A127982298T_Data">Data24!$CT$11:$CT$19</definedName>
    <definedName name="A127982298T_Latest">Data24!$CT$19</definedName>
    <definedName name="A127982302W">Data24!$DT$1:$DT$10,Data24!$DT$11:$DT$19</definedName>
    <definedName name="A127982302W_Data">Data24!$DT$11:$DT$19</definedName>
    <definedName name="A127982302W_Latest">Data24!$DT$19</definedName>
    <definedName name="A127982306F">Data24!$EJ$1:$EJ$10,Data24!$EJ$11:$EJ$19</definedName>
    <definedName name="A127982306F_Data">Data24!$EJ$11:$EJ$19</definedName>
    <definedName name="A127982306F_Latest">Data24!$EJ$19</definedName>
    <definedName name="A127982310W">Data24!$EO$1:$EO$10,Data24!$EO$11:$EO$19</definedName>
    <definedName name="A127982310W_Data">Data24!$EO$11:$EO$19</definedName>
    <definedName name="A127982310W_Latest">Data24!$EO$19</definedName>
    <definedName name="A127982314F">Data24!$DV$1:$DV$10,Data24!$DV$11:$DV$19</definedName>
    <definedName name="A127982314F_Data">Data24!$DV$11:$DV$19</definedName>
    <definedName name="A127982314F_Latest">Data24!$DV$19</definedName>
    <definedName name="A127982318R">Data24!$EX$1:$EX$10,Data24!$EX$11:$EX$19</definedName>
    <definedName name="A127982318R_Data">Data24!$EX$11:$EX$19</definedName>
    <definedName name="A127982318R_Latest">Data24!$EX$19</definedName>
    <definedName name="A127982322F">Data24!$EB$1:$EB$10,Data24!$EB$11:$EB$19</definedName>
    <definedName name="A127982322F_Data">Data24!$EB$11:$EB$19</definedName>
    <definedName name="A127982322F_Latest">Data24!$EB$19</definedName>
    <definedName name="A127982326R">Data24!$FK$1:$FK$10,Data24!$FK$11:$FK$19</definedName>
    <definedName name="A127982326R_Data">Data24!$FK$11:$FK$19</definedName>
    <definedName name="A127982326R_Latest">Data24!$FK$19</definedName>
    <definedName name="A127982330F">Data24!$FP$1:$FP$10,Data24!$FP$11:$FP$19</definedName>
    <definedName name="A127982330F_Data">Data24!$FP$11:$FP$19</definedName>
    <definedName name="A127982330F_Latest">Data24!$FP$19</definedName>
    <definedName name="A127982334R">Data24!$FR$1:$FR$10,Data24!$FR$11:$FR$19</definedName>
    <definedName name="A127982334R_Data">Data24!$FR$11:$FR$19</definedName>
    <definedName name="A127982334R_Latest">Data24!$FR$19</definedName>
    <definedName name="A127982338X">Data24!$FX$1:$FX$10,Data24!$FX$11:$FX$19</definedName>
    <definedName name="A127982338X_Data">Data24!$FX$11:$FX$19</definedName>
    <definedName name="A127982338X_Latest">Data24!$FX$19</definedName>
    <definedName name="A127982342R">Data24!$FY$1:$FY$10,Data24!$FY$11:$FY$19</definedName>
    <definedName name="A127982342R_Data">Data24!$FY$11:$FY$19</definedName>
    <definedName name="A127982342R_Latest">Data24!$FY$19</definedName>
    <definedName name="A127982346X">Data24!$FZ$1:$FZ$10,Data24!$FZ$11:$FZ$19</definedName>
    <definedName name="A127982346X_Data">Data24!$FZ$11:$FZ$19</definedName>
    <definedName name="A127982346X_Latest">Data24!$FZ$19</definedName>
    <definedName name="A127982350R">Data24!$GE$1:$GE$10,Data24!$GE$11:$GE$19</definedName>
    <definedName name="A127982350R_Data">Data24!$GE$11:$GE$19</definedName>
    <definedName name="A127982350R_Latest">Data24!$GE$19</definedName>
    <definedName name="A127982354X">Data24!$GJ$1:$GJ$10,Data24!$GJ$11:$GJ$19</definedName>
    <definedName name="A127982354X_Data">Data24!$GJ$11:$GJ$19</definedName>
    <definedName name="A127982354X_Latest">Data24!$GJ$19</definedName>
    <definedName name="A127982358J">Data24!$HO$1:$HO$10,Data24!$HO$11:$HO$19</definedName>
    <definedName name="A127982358J_Data">Data24!$HO$11:$HO$19</definedName>
    <definedName name="A127982358J_Latest">Data24!$HO$19</definedName>
    <definedName name="A127982362X">Data24!$ID$1:$ID$10,Data24!$ID$11:$ID$19</definedName>
    <definedName name="A127982362X_Data">Data24!$ID$11:$ID$19</definedName>
    <definedName name="A127982362X_Latest">Data24!$ID$19</definedName>
    <definedName name="A127982366J">Data24!$IH$1:$IH$10,Data24!$IH$11:$IH$19</definedName>
    <definedName name="A127982366J_Data">Data24!$IH$11:$IH$19</definedName>
    <definedName name="A127982366J_Latest">Data24!$IH$19</definedName>
    <definedName name="A127982374J">Data24!$HW$1:$HW$10,Data24!$HW$11:$HW$19</definedName>
    <definedName name="A127982374J_Data">Data24!$HW$11:$HW$19</definedName>
    <definedName name="A127982374J_Latest">Data24!$HW$19</definedName>
    <definedName name="A127982378T">Data24!$HZ$1:$HZ$10,Data24!$HZ$11:$HZ$19</definedName>
    <definedName name="A127982378T_Data">Data24!$HZ$11:$HZ$19</definedName>
    <definedName name="A127982378T_Latest">Data24!$HZ$19</definedName>
    <definedName name="A127982382J">Data25!$W$1:$W$10,Data25!$W$11:$W$19</definedName>
    <definedName name="A127982382J_Data">Data25!$W$11:$W$19</definedName>
    <definedName name="A127982382J_Latest">Data25!$W$19</definedName>
    <definedName name="A127982386T">Data25!$K$1:$K$10,Data25!$K$11:$K$19</definedName>
    <definedName name="A127982386T_Data">Data25!$K$11:$K$19</definedName>
    <definedName name="A127982386T_Latest">Data25!$K$19</definedName>
    <definedName name="A127982390J">Data25!$AI$1:$AI$10,Data25!$AI$11:$AI$19</definedName>
    <definedName name="A127982390J_Data">Data25!$AI$11:$AI$19</definedName>
    <definedName name="A127982390J_Latest">Data25!$AI$19</definedName>
    <definedName name="A127982394T">Data25!$M$1:$M$10,Data25!$M$11:$M$19</definedName>
    <definedName name="A127982394T_Data">Data25!$M$11:$M$19</definedName>
    <definedName name="A127982394T_Latest">Data25!$M$19</definedName>
    <definedName name="A127982398A">Data25!$AP$1:$AP$10,Data25!$AP$11:$AP$19</definedName>
    <definedName name="A127982398A_Data">Data25!$AP$11:$AP$19</definedName>
    <definedName name="A127982398A_Latest">Data25!$AP$19</definedName>
    <definedName name="A127982402F">Data25!$BM$1:$BM$10,Data25!$BM$11:$BM$19</definedName>
    <definedName name="A127982402F_Data">Data25!$BM$11:$BM$19</definedName>
    <definedName name="A127982402F_Latest">Data25!$BM$19</definedName>
    <definedName name="A127982406R">Data25!$BN$1:$BN$10,Data25!$BN$11:$BN$19</definedName>
    <definedName name="A127982406R_Data">Data25!$BN$11:$BN$19</definedName>
    <definedName name="A127982406R_Latest">Data25!$BN$19</definedName>
    <definedName name="A127982414R">Data25!$AW$1:$AW$10,Data25!$AW$11:$AW$19</definedName>
    <definedName name="A127982414R_Data">Data25!$AW$11:$AW$19</definedName>
    <definedName name="A127982414R_Latest">Data25!$AW$19</definedName>
    <definedName name="A127982418X">Data25!$CA$1:$CA$10,Data25!$CA$11:$CA$19</definedName>
    <definedName name="A127982418X_Data">Data25!$CA$11:$CA$19</definedName>
    <definedName name="A127982418X_Latest">Data25!$CA$19</definedName>
    <definedName name="A127982422R">Data25!$CT$1:$CT$10,Data25!$CT$11:$CT$19</definedName>
    <definedName name="A127982422R_Data">Data25!$CT$11:$CT$19</definedName>
    <definedName name="A127982422R_Latest">Data25!$CT$19</definedName>
    <definedName name="A127982426X">Data25!$CZ$1:$CZ$10,Data25!$CZ$11:$CZ$19</definedName>
    <definedName name="A127982426X_Data">Data25!$CZ$11:$CZ$19</definedName>
    <definedName name="A127982426X_Latest">Data25!$CZ$19</definedName>
    <definedName name="A127982430R">Data25!$DD$1:$DD$10,Data25!$DD$11:$DD$19</definedName>
    <definedName name="A127982430R_Data">Data25!$DD$11:$DD$19</definedName>
    <definedName name="A127982430R_Latest">Data25!$DD$19</definedName>
    <definedName name="A127982434X">Data25!$DF$1:$DF$10,Data25!$DF$11:$DF$19</definedName>
    <definedName name="A127982434X_Data">Data25!$DF$11:$DF$19</definedName>
    <definedName name="A127982434X_Latest">Data25!$DF$19</definedName>
    <definedName name="A127982438J">Data25!$DS$1:$DS$10,Data25!$DS$11:$DS$19</definedName>
    <definedName name="A127982438J_Data">Data25!$DS$11:$DS$19</definedName>
    <definedName name="A127982438J_Latest">Data25!$DS$19</definedName>
    <definedName name="A127982442X">Data25!$EE$1:$EE$10,Data25!$EE$11:$EE$19</definedName>
    <definedName name="A127982442X_Data">Data25!$EE$11:$EE$19</definedName>
    <definedName name="A127982442X_Latest">Data25!$EE$19</definedName>
    <definedName name="A127982446J">Data25!$DK$1:$DK$10,Data25!$DK$11:$DK$19</definedName>
    <definedName name="A127982446J_Data">Data25!$DK$11:$DK$19</definedName>
    <definedName name="A127982446J_Latest">Data25!$DK$19</definedName>
    <definedName name="A127982450X">Data25!$EN$1:$EN$10,Data25!$EN$11:$EN$19</definedName>
    <definedName name="A127982450X_Data">Data25!$EN$11:$EN$19</definedName>
    <definedName name="A127982450X_Latest">Data25!$EN$19</definedName>
    <definedName name="A127982458T">Data25!$FC$1:$FC$10,Data25!$FC$11:$FC$19</definedName>
    <definedName name="A127982458T_Data">Data25!$FC$11:$FC$19</definedName>
    <definedName name="A127982458T_Latest">Data25!$FC$19</definedName>
    <definedName name="A127982462J">Data25!$FF$1:$FF$10,Data25!$FF$11:$FF$19</definedName>
    <definedName name="A127982462J_Data">Data25!$FF$11:$FF$19</definedName>
    <definedName name="A127982462J_Latest">Data25!$FF$19</definedName>
    <definedName name="A127982466T">Data25!$FN$1:$FN$10,Data25!$FN$11:$FN$19</definedName>
    <definedName name="A127982466T_Data">Data25!$FN$11:$FN$19</definedName>
    <definedName name="A127982466T_Latest">Data25!$FN$19</definedName>
    <definedName name="A127982470J">Data25!$EO$1:$EO$10,Data25!$EO$11:$EO$19</definedName>
    <definedName name="A127982470J_Data">Data25!$EO$11:$EO$19</definedName>
    <definedName name="A127982470J_Latest">Data25!$EO$19</definedName>
    <definedName name="A127982474T">Data23!$BZ$1:$BZ$10,Data23!$BZ$11:$BZ$19</definedName>
    <definedName name="A127982474T_Data">Data23!$BZ$11:$BZ$19</definedName>
    <definedName name="A127982474T_Latest">Data23!$BZ$19</definedName>
    <definedName name="A127982478A">Data23!$CQ$1:$CQ$10,Data23!$CQ$11:$CQ$19</definedName>
    <definedName name="A127982478A_Data">Data23!$CQ$11:$CQ$19</definedName>
    <definedName name="A127982478A_Latest">Data23!$CQ$19</definedName>
    <definedName name="A127982502R">Data23!$EP$1:$EP$10,Data23!$EP$11:$EP$19</definedName>
    <definedName name="A127982502R_Data">Data23!$EP$11:$EP$19</definedName>
    <definedName name="A127982502R_Latest">Data23!$EP$19</definedName>
    <definedName name="A127982506X">Data23!$FA$1:$FA$10,Data23!$FA$11:$FA$19</definedName>
    <definedName name="A127982506X_Data">Data23!$FA$11:$FA$19</definedName>
    <definedName name="A127982506X_Latest">Data23!$FA$19</definedName>
    <definedName name="A127982510R">Data23!$FE$1:$FE$10,Data23!$FE$11:$FE$19</definedName>
    <definedName name="A127982510R_Data">Data23!$FE$11:$FE$19</definedName>
    <definedName name="A127982510R_Latest">Data23!$FE$19</definedName>
    <definedName name="A127982514X">Data23!$FH$1:$FH$10,Data23!$FH$11:$FH$19</definedName>
    <definedName name="A127982514X_Data">Data23!$FH$11:$FH$19</definedName>
    <definedName name="A127982514X_Latest">Data23!$FH$19</definedName>
    <definedName name="A127982518J">Data23!$EH$1:$EH$10,Data23!$EH$11:$EH$19</definedName>
    <definedName name="A127982518J_Data">Data23!$EH$11:$EH$19</definedName>
    <definedName name="A127982518J_Latest">Data23!$EH$19</definedName>
    <definedName name="A127982522X">Data23!$FI$1:$FI$10,Data23!$FI$11:$FI$19</definedName>
    <definedName name="A127982522X_Data">Data23!$FI$11:$FI$19</definedName>
    <definedName name="A127982522X_Latest">Data23!$FI$19</definedName>
    <definedName name="A127982526J">Data23!$FJ$1:$FJ$10,Data23!$FJ$11:$FJ$19</definedName>
    <definedName name="A127982526J_Data">Data23!$FJ$11:$FJ$19</definedName>
    <definedName name="A127982526J_Latest">Data23!$FJ$19</definedName>
    <definedName name="A127982530X">Data23!$FW$1:$FW$10,Data23!$FW$11:$FW$19</definedName>
    <definedName name="A127982530X_Data">Data23!$FW$11:$FW$19</definedName>
    <definedName name="A127982530X_Latest">Data23!$FW$19</definedName>
    <definedName name="A127982534J">Data23!$FP$1:$FP$10,Data23!$FP$11:$FP$19</definedName>
    <definedName name="A127982534J_Data">Data23!$FP$11:$FP$19</definedName>
    <definedName name="A127982534J_Latest">Data23!$FP$19</definedName>
    <definedName name="A127982538T">Data23!$FM$1:$FM$10,Data23!$FM$11:$FM$19</definedName>
    <definedName name="A127982538T_Data">Data23!$FM$11:$FM$19</definedName>
    <definedName name="A127982538T_Latest">Data23!$FM$19</definedName>
    <definedName name="A127982542J">Data23!$FQ$1:$FQ$10,Data23!$FQ$11:$FQ$19</definedName>
    <definedName name="A127982542J_Data">Data23!$FQ$11:$FQ$19</definedName>
    <definedName name="A127982542J_Latest">Data23!$FQ$19</definedName>
    <definedName name="A127982546T">Data23!$HK$1:$HK$10,Data23!$HK$11:$HK$19</definedName>
    <definedName name="A127982546T_Data">Data23!$HK$11:$HK$19</definedName>
    <definedName name="A127982546T_Latest">Data23!$HK$19</definedName>
    <definedName name="A127982550J">Data23!$HR$1:$HR$10,Data23!$HR$11:$HR$19</definedName>
    <definedName name="A127982550J_Data">Data23!$HR$11:$HR$19</definedName>
    <definedName name="A127982550J_Latest">Data23!$HR$19</definedName>
    <definedName name="A127982554T">Data23!$HU$1:$HU$10,Data23!$HU$11:$HU$19</definedName>
    <definedName name="A127982554T_Data">Data23!$HU$11:$HU$19</definedName>
    <definedName name="A127982554T_Latest">Data23!$HU$19</definedName>
    <definedName name="A127982558A">Data23!$HZ$1:$HZ$10,Data23!$HZ$11:$HZ$19</definedName>
    <definedName name="A127982558A_Data">Data23!$HZ$11:$HZ$19</definedName>
    <definedName name="A127982558A_Latest">Data23!$HZ$19</definedName>
    <definedName name="A127982562T">Data23!$GU$1:$GU$10,Data23!$GU$11:$GU$19</definedName>
    <definedName name="A127982562T_Data">Data23!$GU$11:$GU$19</definedName>
    <definedName name="A127982562T_Latest">Data23!$GU$19</definedName>
    <definedName name="A127982566A">Data24!$B$1:$B$10,Data24!$B$11:$B$19</definedName>
    <definedName name="A127982566A_Data">Data24!$B$11:$B$19</definedName>
    <definedName name="A127982566A_Latest">Data24!$B$19</definedName>
    <definedName name="A127982570T">Data24!$L$1:$L$10,Data24!$L$11:$L$19</definedName>
    <definedName name="A127982570T_Data">Data24!$L$11:$L$19</definedName>
    <definedName name="A127982570T_Latest">Data24!$L$19</definedName>
    <definedName name="A127982574A">Data24!$P$1:$P$10,Data24!$P$11:$P$19</definedName>
    <definedName name="A127982574A_Data">Data24!$P$11:$P$19</definedName>
    <definedName name="A127982574A_Latest">Data24!$P$19</definedName>
    <definedName name="A127982578K">Data24!$T$1:$T$10,Data24!$T$11:$T$19</definedName>
    <definedName name="A127982578K_Data">Data24!$T$11:$T$19</definedName>
    <definedName name="A127982578K_Latest">Data24!$T$19</definedName>
    <definedName name="A127982582A">Data24!$V$1:$V$10,Data24!$V$11:$V$19</definedName>
    <definedName name="A127982582A_Data">Data24!$V$11:$V$19</definedName>
    <definedName name="A127982582A_Latest">Data24!$V$19</definedName>
    <definedName name="A127982586K">Data24!$AI$1:$AI$10,Data24!$AI$11:$AI$19</definedName>
    <definedName name="A127982586K_Data">Data24!$AI$11:$AI$19</definedName>
    <definedName name="A127982586K_Latest">Data24!$AI$19</definedName>
    <definedName name="A127982590A">Data24!$AM$1:$AM$10,Data24!$AM$11:$AM$19</definedName>
    <definedName name="A127982590A_Data">Data24!$AM$11:$AM$19</definedName>
    <definedName name="A127982590A_Latest">Data24!$AM$19</definedName>
    <definedName name="A127982594K">Data24!$W$1:$W$10,Data24!$W$11:$W$19</definedName>
    <definedName name="A127982594K_Data">Data24!$W$11:$W$19</definedName>
    <definedName name="A127982594K_Latest">Data24!$W$19</definedName>
    <definedName name="A127982598V">Data24!$Z$1:$Z$10,Data24!$Z$11:$Z$19</definedName>
    <definedName name="A127982598V_Data">Data24!$Z$11:$Z$19</definedName>
    <definedName name="A127982598V_Latest">Data24!$Z$19</definedName>
    <definedName name="A127982602X">Data24!$BY$1:$BY$10,Data24!$BY$11:$BY$19</definedName>
    <definedName name="A127982602X_Data">Data24!$BY$11:$BY$19</definedName>
    <definedName name="A127982602X_Latest">Data24!$BY$19</definedName>
    <definedName name="A127982606J">Data24!$CE$1:$CE$10,Data24!$CE$11:$CE$19</definedName>
    <definedName name="A127982606J_Data">Data24!$CE$11:$CE$19</definedName>
    <definedName name="A127982606J_Latest">Data24!$CE$19</definedName>
    <definedName name="A127982610X">Data24!$BK$1:$BK$10,Data24!$BK$11:$BK$19</definedName>
    <definedName name="A127982610X_Data">Data24!$BK$11:$BK$19</definedName>
    <definedName name="A127982610X_Latest">Data24!$BK$19</definedName>
    <definedName name="A127983950L">Data1!$S$1:$S$10,Data1!$S$11:$S$19</definedName>
    <definedName name="A127983950L_Data">Data1!$S$11:$S$19</definedName>
    <definedName name="A127983950L_Latest">Data1!$S$19</definedName>
    <definedName name="A127983954W">Data1!$T$1:$T$10,Data1!$T$11:$T$19</definedName>
    <definedName name="A127983954W_Data">Data1!$T$11:$T$19</definedName>
    <definedName name="A127983954W_Latest">Data1!$T$19</definedName>
    <definedName name="A127983958F">Data1!$W$1:$W$10,Data1!$W$11:$W$19</definedName>
    <definedName name="A127983958F_Data">Data1!$W$11:$W$19</definedName>
    <definedName name="A127983958F_Latest">Data1!$W$19</definedName>
    <definedName name="A127983962W">Data1!$X$1:$X$10,Data1!$X$11:$X$19</definedName>
    <definedName name="A127983962W_Data">Data1!$X$11:$X$19</definedName>
    <definedName name="A127983962W_Latest">Data1!$X$19</definedName>
    <definedName name="A127983966F">Data1!$AH$1:$AH$10,Data1!$AH$11:$AH$19</definedName>
    <definedName name="A127983966F_Data">Data1!$AH$11:$AH$19</definedName>
    <definedName name="A127983966F_Latest">Data1!$AH$19</definedName>
    <definedName name="A127983970W">Data1!$G$1:$G$10,Data1!$G$11:$G$19</definedName>
    <definedName name="A127983970W_Data">Data1!$G$11:$G$19</definedName>
    <definedName name="A127983970W_Latest">Data1!$G$19</definedName>
    <definedName name="A127983974F">Data1!$I$1:$I$10,Data1!$I$11:$I$19</definedName>
    <definedName name="A127983974F_Data">Data1!$I$11:$I$19</definedName>
    <definedName name="A127983974F_Latest">Data1!$I$19</definedName>
    <definedName name="A127984258K">Data1!$BD$1:$BD$10,Data1!$BD$11:$BD$19</definedName>
    <definedName name="A127984258K_Data">Data1!$BD$11:$BD$19</definedName>
    <definedName name="A127984258K_Latest">Data1!$BD$19</definedName>
    <definedName name="A127984262A">Data1!$BL$1:$BL$10,Data1!$BL$11:$BL$19</definedName>
    <definedName name="A127984262A_Data">Data1!$BL$11:$BL$19</definedName>
    <definedName name="A127984262A_Latest">Data1!$BL$19</definedName>
    <definedName name="A127984266K">Data1!$AK$1:$AK$10,Data1!$AK$11:$AK$19</definedName>
    <definedName name="A127984266K_Data">Data1!$AK$11:$AK$19</definedName>
    <definedName name="A127984266K_Latest">Data1!$AK$19</definedName>
    <definedName name="A127984270A">Data1!$AO$1:$AO$10,Data1!$AO$11:$AO$19</definedName>
    <definedName name="A127984270A_Data">Data1!$AO$11:$AO$19</definedName>
    <definedName name="A127984270A_Latest">Data1!$AO$19</definedName>
    <definedName name="A127984274K">Data2!$DB$1:$DB$10,Data2!$DB$11:$DB$19</definedName>
    <definedName name="A127984274K_Data">Data2!$DB$11:$DB$19</definedName>
    <definedName name="A127984274K_Latest">Data2!$DB$19</definedName>
    <definedName name="A127984278V">Data2!$DD$1:$DD$10,Data2!$DD$11:$DD$19</definedName>
    <definedName name="A127984278V_Data">Data2!$DD$11:$DD$19</definedName>
    <definedName name="A127984278V_Latest">Data2!$DD$19</definedName>
    <definedName name="A127984282K">Data2!$CQ$1:$CQ$10,Data2!$CQ$11:$CQ$19</definedName>
    <definedName name="A127984282K_Data">Data2!$CQ$11:$CQ$19</definedName>
    <definedName name="A127984282K_Latest">Data2!$CQ$19</definedName>
    <definedName name="A127984286V">Data2!$DK$1:$DK$10,Data2!$DK$11:$DK$19</definedName>
    <definedName name="A127984286V_Data">Data2!$DK$11:$DK$19</definedName>
    <definedName name="A127984286V_Latest">Data2!$DK$19</definedName>
    <definedName name="A127984290K">Data2!$DU$1:$DU$10,Data2!$DU$11:$DU$19</definedName>
    <definedName name="A127984290K_Data">Data2!$DU$11:$DU$19</definedName>
    <definedName name="A127984290K_Latest">Data2!$DU$19</definedName>
    <definedName name="A127984294V">Data2!$CV$1:$CV$10,Data2!$CV$11:$CV$19</definedName>
    <definedName name="A127984294V_Data">Data2!$CV$11:$CV$19</definedName>
    <definedName name="A127984294V_Latest">Data2!$CV$19</definedName>
    <definedName name="A127984298C">Data2!$CX$1:$CX$10,Data2!$CX$11:$CX$19</definedName>
    <definedName name="A127984298C_Data">Data2!$CX$11:$CX$19</definedName>
    <definedName name="A127984298C_Latest">Data2!$CX$19</definedName>
    <definedName name="A127984302J">Data2!$EO$1:$EO$10,Data2!$EO$11:$EO$19</definedName>
    <definedName name="A127984302J_Data">Data2!$EO$11:$EO$19</definedName>
    <definedName name="A127984302J_Latest">Data2!$EO$19</definedName>
    <definedName name="A127984306T">Data2!$DY$1:$DY$10,Data2!$DY$11:$DY$19</definedName>
    <definedName name="A127984306T_Data">Data2!$DY$11:$DY$19</definedName>
    <definedName name="A127984306T_Latest">Data2!$DY$19</definedName>
    <definedName name="A127984310J">Data2!$EQ$1:$EQ$10,Data2!$EQ$11:$EQ$19</definedName>
    <definedName name="A127984310J_Data">Data2!$EQ$11:$EQ$19</definedName>
    <definedName name="A127984310J_Latest">Data2!$EQ$19</definedName>
    <definedName name="A127984314T">Data2!$EY$1:$EY$10,Data2!$EY$11:$EY$19</definedName>
    <definedName name="A127984314T_Data">Data2!$EY$11:$EY$19</definedName>
    <definedName name="A127984314T_Latest">Data2!$EY$19</definedName>
    <definedName name="A127984318A">Data2!$EF$1:$EF$10,Data2!$EF$11:$EF$19</definedName>
    <definedName name="A127984318A_Data">Data2!$EF$11:$EF$19</definedName>
    <definedName name="A127984318A_Latest">Data2!$EF$19</definedName>
    <definedName name="A127984322T">Data2!$FS$1:$FS$10,Data2!$FS$11:$FS$19</definedName>
    <definedName name="A127984322T_Data">Data2!$FS$11:$FS$19</definedName>
    <definedName name="A127984322T_Latest">Data2!$FS$19</definedName>
    <definedName name="A127984326A">Data2!$FT$1:$FT$10,Data2!$FT$11:$FT$19</definedName>
    <definedName name="A127984326A_Data">Data2!$FT$11:$FT$19</definedName>
    <definedName name="A127984326A_Latest">Data2!$FT$19</definedName>
    <definedName name="A127984330T">Data2!$FX$1:$FX$10,Data2!$FX$11:$FX$19</definedName>
    <definedName name="A127984330T_Data">Data2!$FX$11:$FX$19</definedName>
    <definedName name="A127984330T_Latest">Data2!$FX$19</definedName>
    <definedName name="A127984334A">Data2!$FE$1:$FE$10,Data2!$FE$11:$FE$19</definedName>
    <definedName name="A127984334A_Data">Data2!$FE$11:$FE$19</definedName>
    <definedName name="A127984334A_Latest">Data2!$FE$19</definedName>
    <definedName name="A127984338K">Data2!$HI$1:$HI$10,Data2!$HI$11:$HI$19</definedName>
    <definedName name="A127984338K_Data">Data2!$HI$11:$HI$19</definedName>
    <definedName name="A127984338K_Latest">Data2!$HI$19</definedName>
    <definedName name="A127984342A">Data2!$HJ$1:$HJ$10,Data2!$HJ$11:$HJ$19</definedName>
    <definedName name="A127984342A_Data">Data2!$HJ$11:$HJ$19</definedName>
    <definedName name="A127984342A_Latest">Data2!$HJ$19</definedName>
    <definedName name="A127984346K">Data2!$HS$1:$HS$10,Data2!$HS$11:$HS$19</definedName>
    <definedName name="A127984346K_Data">Data2!$HS$11:$HS$19</definedName>
    <definedName name="A127984346K_Latest">Data2!$HS$19</definedName>
    <definedName name="A127984350A">Data2!$GQ$1:$GQ$10,Data2!$GQ$11:$GQ$19</definedName>
    <definedName name="A127984350A_Data">Data2!$GQ$11:$GQ$19</definedName>
    <definedName name="A127984350A_Latest">Data2!$GQ$19</definedName>
    <definedName name="A127984358V">Data2!$GS$1:$GS$10,Data2!$GS$11:$GS$19</definedName>
    <definedName name="A127984358V_Data">Data2!$GS$11:$GS$19</definedName>
    <definedName name="A127984358V_Latest">Data2!$GS$19</definedName>
    <definedName name="A127984362K">Data2!$IE$1:$IE$10,Data2!$IE$11:$IE$19</definedName>
    <definedName name="A127984362K_Data">Data2!$IE$11:$IE$19</definedName>
    <definedName name="A127984362K_Latest">Data2!$IE$19</definedName>
    <definedName name="A127984366V">Data2!$IM$1:$IM$10,Data2!$IM$11:$IM$19</definedName>
    <definedName name="A127984366V_Data">Data2!$IM$11:$IM$19</definedName>
    <definedName name="A127984366V_Latest">Data2!$IM$19</definedName>
    <definedName name="A127984370K">Data2!$IQ$1:$IQ$10,Data2!$IQ$11:$IQ$19</definedName>
    <definedName name="A127984370K_Data">Data2!$IQ$11:$IQ$19</definedName>
    <definedName name="A127984370K_Latest">Data2!$IQ$19</definedName>
    <definedName name="A127984374V">Data3!$D$1:$D$10,Data3!$D$11:$D$19</definedName>
    <definedName name="A127984374V_Data">Data3!$D$11:$D$19</definedName>
    <definedName name="A127984374V_Latest">Data3!$D$19</definedName>
    <definedName name="A127984378C">Data3!$G$1:$G$10,Data3!$G$11:$G$19</definedName>
    <definedName name="A127984378C_Data">Data3!$G$11:$G$19</definedName>
    <definedName name="A127984378C_Latest">Data3!$G$19</definedName>
    <definedName name="A127984382V">Data3!$I$1:$I$10,Data3!$I$11:$I$19</definedName>
    <definedName name="A127984382V_Data">Data3!$I$11:$I$19</definedName>
    <definedName name="A127984382V_Latest">Data3!$I$19</definedName>
    <definedName name="A127984386C">Data3!$J$1:$J$10,Data3!$J$11:$J$19</definedName>
    <definedName name="A127984386C_Data">Data3!$J$11:$J$19</definedName>
    <definedName name="A127984386C_Latest">Data3!$J$19</definedName>
    <definedName name="A127984390V">Data3!$L$1:$L$10,Data3!$L$11:$L$19</definedName>
    <definedName name="A127984390V_Data">Data3!$L$11:$L$19</definedName>
    <definedName name="A127984390V_Latest">Data3!$L$19</definedName>
    <definedName name="A127984394C">Data2!$IB$1:$IB$10,Data2!$IB$11:$IB$19</definedName>
    <definedName name="A127984394C_Data">Data2!$IB$11:$IB$19</definedName>
    <definedName name="A127984394C_Latest">Data2!$IB$19</definedName>
    <definedName name="A127984398L">Data3!$O$1:$O$10,Data3!$O$11:$O$19</definedName>
    <definedName name="A127984398L_Data">Data3!$O$11:$O$19</definedName>
    <definedName name="A127984398L_Latest">Data3!$O$19</definedName>
    <definedName name="A127984402T">Data3!$AM$1:$AM$10,Data3!$AM$11:$AM$19</definedName>
    <definedName name="A127984402T_Data">Data3!$AM$11:$AM$19</definedName>
    <definedName name="A127984402T_Latest">Data3!$AM$19</definedName>
    <definedName name="A127984406A">Data3!$AR$1:$AR$10,Data3!$AR$11:$AR$19</definedName>
    <definedName name="A127984406A_Data">Data3!$AR$11:$AR$19</definedName>
    <definedName name="A127984406A_Latest">Data3!$AR$19</definedName>
    <definedName name="A127984410T">Data3!$AV$1:$AV$10,Data3!$AV$11:$AV$19</definedName>
    <definedName name="A127984410T_Data">Data3!$AV$11:$AV$19</definedName>
    <definedName name="A127984410T_Latest">Data3!$AV$19</definedName>
    <definedName name="A127984414A">Data3!$BG$1:$BG$10,Data3!$BG$11:$BG$19</definedName>
    <definedName name="A127984414A_Data">Data3!$BG$11:$BG$19</definedName>
    <definedName name="A127984414A_Latest">Data3!$BG$19</definedName>
    <definedName name="A127984418K">Data3!$BP$1:$BP$10,Data3!$BP$11:$BP$19</definedName>
    <definedName name="A127984418K_Data">Data3!$BP$11:$BP$19</definedName>
    <definedName name="A127984418K_Latest">Data3!$BP$19</definedName>
    <definedName name="A127984422A">Data3!$AU$1:$AU$10,Data3!$AU$11:$AU$19</definedName>
    <definedName name="A127984422A_Data">Data3!$AU$11:$AU$19</definedName>
    <definedName name="A127984422A_Latest">Data3!$AU$19</definedName>
    <definedName name="A127984430A">Data3!$CD$1:$CD$10,Data3!$CD$11:$CD$19</definedName>
    <definedName name="A127984430A_Data">Data3!$CD$11:$CD$19</definedName>
    <definedName name="A127984430A_Latest">Data3!$CD$19</definedName>
    <definedName name="A127984434K">Data3!$CM$1:$CM$10,Data3!$CM$11:$CM$19</definedName>
    <definedName name="A127984434K_Data">Data3!$CM$11:$CM$19</definedName>
    <definedName name="A127984434K_Latest">Data3!$CM$19</definedName>
    <definedName name="A127984438V">Data3!$CE$1:$CE$10,Data3!$CE$11:$CE$19</definedName>
    <definedName name="A127984438V_Data">Data3!$CE$11:$CE$19</definedName>
    <definedName name="A127984438V_Latest">Data3!$CE$19</definedName>
    <definedName name="A127984442K">Data3!$DF$1:$DF$10,Data3!$DF$11:$DF$19</definedName>
    <definedName name="A127984442K_Data">Data3!$DF$11:$DF$19</definedName>
    <definedName name="A127984442K_Latest">Data3!$DF$19</definedName>
    <definedName name="A127984446V">Data3!$CF$1:$CF$10,Data3!$CF$11:$CF$19</definedName>
    <definedName name="A127984446V_Data">Data3!$CF$11:$CF$19</definedName>
    <definedName name="A127984446V_Latest">Data3!$CF$19</definedName>
    <definedName name="A127984450K">Data3!$DW$1:$DW$10,Data3!$DW$11:$DW$19</definedName>
    <definedName name="A127984450K_Data">Data3!$DW$11:$DW$19</definedName>
    <definedName name="A127984450K_Latest">Data3!$DW$19</definedName>
    <definedName name="A127984454V">Data3!$DM$1:$DM$10,Data3!$DM$11:$DM$19</definedName>
    <definedName name="A127984454V_Data">Data3!$DM$11:$DM$19</definedName>
    <definedName name="A127984454V_Latest">Data3!$DM$19</definedName>
    <definedName name="A127984458C">Data3!$EL$1:$EL$10,Data3!$EL$11:$EL$19</definedName>
    <definedName name="A127984458C_Data">Data3!$EL$11:$EL$19</definedName>
    <definedName name="A127984458C_Latest">Data3!$EL$19</definedName>
    <definedName name="A127984462V">Data3!$DK$1:$DK$10,Data3!$DK$11:$DK$19</definedName>
    <definedName name="A127984462V_Data">Data3!$DK$11:$DK$19</definedName>
    <definedName name="A127984462V_Latest">Data3!$DK$19</definedName>
    <definedName name="A127984466C">Data3!$FJ$1:$FJ$10,Data3!$FJ$11:$FJ$19</definedName>
    <definedName name="A127984466C_Data">Data3!$FJ$11:$FJ$19</definedName>
    <definedName name="A127984466C_Latest">Data3!$FJ$19</definedName>
    <definedName name="A127984470V">Data3!$EV$1:$EV$10,Data3!$EV$11:$EV$19</definedName>
    <definedName name="A127984470V_Data">Data3!$EV$11:$EV$19</definedName>
    <definedName name="A127984470V_Latest">Data3!$EV$19</definedName>
    <definedName name="A127984478L">Data1!$CM$1:$CM$10,Data1!$CM$11:$CM$19</definedName>
    <definedName name="A127984478L_Data">Data1!$CM$11:$CM$19</definedName>
    <definedName name="A127984478L_Latest">Data1!$CM$19</definedName>
    <definedName name="A127984482C">Data1!$CQ$1:$CQ$10,Data1!$CQ$11:$CQ$19</definedName>
    <definedName name="A127984482C_Data">Data1!$CQ$11:$CQ$19</definedName>
    <definedName name="A127984482C_Latest">Data1!$CQ$19</definedName>
    <definedName name="A127984486L">Data1!$BS$1:$BS$10,Data1!$BS$11:$BS$19</definedName>
    <definedName name="A127984486L_Data">Data1!$BS$11:$BS$19</definedName>
    <definedName name="A127984486L_Latest">Data1!$BS$19</definedName>
    <definedName name="A127984518V">Data1!$DK$1:$DK$10,Data1!$DK$11:$DK$19</definedName>
    <definedName name="A127984518V_Data">Data1!$DK$11:$DK$19</definedName>
    <definedName name="A127984518V_Latest">Data1!$DK$19</definedName>
    <definedName name="A127984522K">Data1!$DR$1:$DR$10,Data1!$DR$11:$DR$19</definedName>
    <definedName name="A127984522K_Data">Data1!$DR$11:$DR$19</definedName>
    <definedName name="A127984522K_Latest">Data1!$DR$19</definedName>
    <definedName name="A127984526V">Data1!$DT$1:$DT$10,Data1!$DT$11:$DT$19</definedName>
    <definedName name="A127984526V_Data">Data1!$DT$11:$DT$19</definedName>
    <definedName name="A127984526V_Latest">Data1!$DT$19</definedName>
    <definedName name="A127984530K">Data1!$DU$1:$DU$10,Data1!$DU$11:$DU$19</definedName>
    <definedName name="A127984530K_Data">Data1!$DU$11:$DU$19</definedName>
    <definedName name="A127984530K_Latest">Data1!$DU$19</definedName>
    <definedName name="A127984534V">Data1!$EA$1:$EA$10,Data1!$EA$11:$EA$19</definedName>
    <definedName name="A127984534V_Data">Data1!$EA$11:$EA$19</definedName>
    <definedName name="A127984534V_Latest">Data1!$EA$19</definedName>
    <definedName name="A127984538C">Data1!$EC$1:$EC$10,Data1!$EC$11:$EC$19</definedName>
    <definedName name="A127984538C_Data">Data1!$EC$11:$EC$19</definedName>
    <definedName name="A127984538C_Latest">Data1!$EC$19</definedName>
    <definedName name="A127984542V">Data1!$DG$1:$DG$10,Data1!$DG$11:$DG$19</definedName>
    <definedName name="A127984542V_Data">Data1!$DG$11:$DG$19</definedName>
    <definedName name="A127984542V_Latest">Data1!$DG$19</definedName>
    <definedName name="A127984546C">Data1!$EK$1:$EK$10,Data1!$EK$11:$EK$19</definedName>
    <definedName name="A127984546C_Data">Data1!$EK$11:$EK$19</definedName>
    <definedName name="A127984546C_Latest">Data1!$EK$19</definedName>
    <definedName name="A127984550V">Data1!$FL$1:$FL$10,Data1!$FL$11:$FL$19</definedName>
    <definedName name="A127984550V_Data">Data1!$FL$11:$FL$19</definedName>
    <definedName name="A127984550V_Latest">Data1!$FL$19</definedName>
    <definedName name="A127984554C">Data1!$FO$1:$FO$10,Data1!$FO$11:$FO$19</definedName>
    <definedName name="A127984554C_Data">Data1!$FO$11:$FO$19</definedName>
    <definedName name="A127984554C_Latest">Data1!$FO$19</definedName>
    <definedName name="A127984558L">Data1!$EM$1:$EM$10,Data1!$EM$11:$EM$19</definedName>
    <definedName name="A127984558L_Data">Data1!$EM$11:$EM$19</definedName>
    <definedName name="A127984558L_Latest">Data1!$EM$19</definedName>
    <definedName name="A127984562C">Data1!$EN$1:$EN$10,Data1!$EN$11:$EN$19</definedName>
    <definedName name="A127984562C_Data">Data1!$EN$11:$EN$19</definedName>
    <definedName name="A127984562C_Latest">Data1!$EN$19</definedName>
    <definedName name="A127984566L">Data1!$GR$1:$GR$10,Data1!$GR$11:$GR$19</definedName>
    <definedName name="A127984566L_Data">Data1!$GR$11:$GR$19</definedName>
    <definedName name="A127984566L_Latest">Data1!$GR$19</definedName>
    <definedName name="A127984570C">Data1!$GS$1:$GS$10,Data1!$GS$11:$GS$19</definedName>
    <definedName name="A127984570C_Data">Data1!$GS$11:$GS$19</definedName>
    <definedName name="A127984570C_Latest">Data1!$GS$19</definedName>
    <definedName name="A127984574L">Data1!$FT$1:$FT$10,Data1!$FT$11:$FT$19</definedName>
    <definedName name="A127984574L_Data">Data1!$FT$11:$FT$19</definedName>
    <definedName name="A127984574L_Latest">Data1!$FT$19</definedName>
    <definedName name="A127984578W">Data1!$GU$1:$GU$10,Data1!$GU$11:$GU$19</definedName>
    <definedName name="A127984578W_Data">Data1!$GU$11:$GU$19</definedName>
    <definedName name="A127984578W_Latest">Data1!$GU$19</definedName>
    <definedName name="A127984582L">Data1!$HD$1:$HD$10,Data1!$HD$11:$HD$19</definedName>
    <definedName name="A127984582L_Data">Data1!$HD$11:$HD$19</definedName>
    <definedName name="A127984582L_Latest">Data1!$HD$19</definedName>
    <definedName name="A127984586W">Data2!$E$1:$E$10,Data2!$E$11:$E$19</definedName>
    <definedName name="A127984586W_Data">Data2!$E$11:$E$19</definedName>
    <definedName name="A127984586W_Latest">Data2!$E$19</definedName>
    <definedName name="A127984590L">Data2!$I$1:$I$10,Data2!$I$11:$I$19</definedName>
    <definedName name="A127984590L_Data">Data2!$I$11:$I$19</definedName>
    <definedName name="A127984590L_Latest">Data2!$I$19</definedName>
    <definedName name="A127984594W">Data2!$S$1:$S$10,Data2!$S$11:$S$19</definedName>
    <definedName name="A127984594W_Data">Data2!$S$11:$S$19</definedName>
    <definedName name="A127984594W_Latest">Data2!$S$19</definedName>
    <definedName name="A127984598F">Data1!$IJ$1:$IJ$10,Data1!$IJ$11:$IJ$19</definedName>
    <definedName name="A127984598F_Data">Data1!$IJ$11:$IJ$19</definedName>
    <definedName name="A127984598F_Latest">Data1!$IJ$19</definedName>
    <definedName name="A127984602K">Data2!$U$1:$U$10,Data2!$U$11:$U$19</definedName>
    <definedName name="A127984602K_Data">Data2!$U$11:$U$19</definedName>
    <definedName name="A127984602K_Latest">Data2!$U$19</definedName>
    <definedName name="A127984606V">Data2!$W$1:$W$10,Data2!$W$11:$W$19</definedName>
    <definedName name="A127984606V_Data">Data2!$W$11:$W$19</definedName>
    <definedName name="A127984606V_Latest">Data2!$W$19</definedName>
    <definedName name="A127984610K">Data1!$IK$1:$IK$10,Data1!$IK$11:$IK$19</definedName>
    <definedName name="A127984610K_Data">Data1!$IK$11:$IK$19</definedName>
    <definedName name="A127984610K_Latest">Data1!$IK$19</definedName>
    <definedName name="A127984614V">Data1!$IP$1:$IP$10,Data1!$IP$11:$IP$19</definedName>
    <definedName name="A127984614V_Data">Data1!$IP$11:$IP$19</definedName>
    <definedName name="A127984614V_Latest">Data1!$IP$19</definedName>
    <definedName name="A127984618C">Data2!$AI$1:$AI$10,Data2!$AI$11:$AI$19</definedName>
    <definedName name="A127984618C_Data">Data2!$AI$11:$AI$19</definedName>
    <definedName name="A127984618C_Latest">Data2!$AI$19</definedName>
    <definedName name="A127984622V">Data2!$AM$1:$AM$10,Data2!$AM$11:$AM$19</definedName>
    <definedName name="A127984622V_Data">Data2!$AM$11:$AM$19</definedName>
    <definedName name="A127984622V_Latest">Data2!$AM$19</definedName>
    <definedName name="A127984626C">Data2!$BW$1:$BW$10,Data2!$BW$11:$BW$19</definedName>
    <definedName name="A127984626C_Data">Data2!$BW$11:$BW$19</definedName>
    <definedName name="A127984626C_Latest">Data2!$BW$19</definedName>
    <definedName name="A127984630V">Data2!$BX$1:$BX$10,Data2!$BX$11:$BX$19</definedName>
    <definedName name="A127984630V_Data">Data2!$BX$11:$BX$19</definedName>
    <definedName name="A127984630V_Latest">Data2!$BX$19</definedName>
    <definedName name="A127984634C">Data2!$BY$1:$BY$10,Data2!$BY$11:$BY$19</definedName>
    <definedName name="A127984634C_Data">Data2!$BY$11:$BY$19</definedName>
    <definedName name="A127984634C_Latest">Data2!$BY$19</definedName>
    <definedName name="A127984638L">Data2!$CF$1:$CF$10,Data2!$CF$11:$CF$19</definedName>
    <definedName name="A127984638L_Data">Data2!$CF$11:$CF$19</definedName>
    <definedName name="A127984638L_Latest">Data2!$CF$19</definedName>
    <definedName name="A127986098W">Data3!$GH$1:$GH$10,Data3!$GH$11:$GH$19</definedName>
    <definedName name="A127986098W_Data">Data3!$GH$11:$GH$19</definedName>
    <definedName name="A127986098W_Latest">Data3!$GH$19</definedName>
    <definedName name="A127986102A">Data3!$GQ$1:$GQ$10,Data3!$GQ$11:$GQ$19</definedName>
    <definedName name="A127986102A_Data">Data3!$GQ$11:$GQ$19</definedName>
    <definedName name="A127986102A_Latest">Data3!$GQ$19</definedName>
    <definedName name="A127986106K">Data3!$GU$1:$GU$10,Data3!$GU$11:$GU$19</definedName>
    <definedName name="A127986106K_Data">Data3!$GU$11:$GU$19</definedName>
    <definedName name="A127986106K_Latest">Data3!$GU$19</definedName>
    <definedName name="A127986110A">Data3!$HG$1:$HG$10,Data3!$HG$11:$HG$19</definedName>
    <definedName name="A127986110A_Data">Data3!$HG$11:$HG$19</definedName>
    <definedName name="A127986110A_Latest">Data3!$HG$19</definedName>
    <definedName name="A127986114K">Data3!$HK$1:$HK$10,Data3!$HK$11:$HK$19</definedName>
    <definedName name="A127986114K_Data">Data3!$HK$11:$HK$19</definedName>
    <definedName name="A127986114K_Latest">Data3!$HK$19</definedName>
    <definedName name="A127986118V">Data3!$GK$1:$GK$10,Data3!$GK$11:$GK$19</definedName>
    <definedName name="A127986118V_Data">Data3!$GK$11:$GK$19</definedName>
    <definedName name="A127986118V_Latest">Data3!$GK$19</definedName>
    <definedName name="A127986122K">Data3!$GO$1:$GO$10,Data3!$GO$11:$GO$19</definedName>
    <definedName name="A127986122K_Data">Data3!$GO$11:$GO$19</definedName>
    <definedName name="A127986122K_Latest">Data3!$GO$19</definedName>
    <definedName name="A127986414L">Data3!$IA$1:$IA$10,Data3!$IA$11:$IA$19</definedName>
    <definedName name="A127986414L_Data">Data3!$IA$11:$IA$19</definedName>
    <definedName name="A127986414L_Latest">Data3!$IA$19</definedName>
    <definedName name="A127986418W">Data3!$IF$1:$IF$10,Data3!$IF$11:$IF$19</definedName>
    <definedName name="A127986418W_Data">Data3!$IF$11:$IF$19</definedName>
    <definedName name="A127986418W_Latest">Data3!$IF$19</definedName>
    <definedName name="A127986422L">Data3!$IJ$1:$IJ$10,Data3!$IJ$11:$IJ$19</definedName>
    <definedName name="A127986422L_Data">Data3!$IJ$11:$IJ$19</definedName>
    <definedName name="A127986422L_Latest">Data3!$IJ$19</definedName>
    <definedName name="A127986426W">Data4!$C$1:$C$10,Data4!$C$11:$C$19</definedName>
    <definedName name="A127986426W_Data">Data4!$C$11:$C$19</definedName>
    <definedName name="A127986426W_Latest">Data4!$C$19</definedName>
    <definedName name="A127986430L">Data4!$F$1:$F$10,Data4!$F$11:$F$19</definedName>
    <definedName name="A127986430L_Data">Data4!$F$11:$F$19</definedName>
    <definedName name="A127986430L_Latest">Data4!$F$19</definedName>
    <definedName name="A127986438F">Data3!$HV$1:$HV$10,Data3!$HV$11:$HV$19</definedName>
    <definedName name="A127986438F_Data">Data3!$HV$11:$HV$19</definedName>
    <definedName name="A127986438F_Latest">Data3!$HV$19</definedName>
    <definedName name="A127986442W">Data5!$BG$1:$BG$10,Data5!$BG$11:$BG$19</definedName>
    <definedName name="A127986442W_Data">Data5!$BG$11:$BG$19</definedName>
    <definedName name="A127986442W_Latest">Data5!$BG$19</definedName>
    <definedName name="A127986446F">Data5!$CV$1:$CV$10,Data5!$CV$11:$CV$19</definedName>
    <definedName name="A127986446F_Data">Data5!$CV$11:$CV$19</definedName>
    <definedName name="A127986446F_Latest">Data5!$CV$19</definedName>
    <definedName name="A127986450W">Data5!$EN$1:$EN$10,Data5!$EN$11:$EN$19</definedName>
    <definedName name="A127986450W_Data">Data5!$EN$11:$EN$19</definedName>
    <definedName name="A127986450W_Latest">Data5!$EN$19</definedName>
    <definedName name="A127986454F">Data5!$EX$1:$EX$10,Data5!$EX$11:$EX$19</definedName>
    <definedName name="A127986454F_Data">Data5!$EX$11:$EX$19</definedName>
    <definedName name="A127986454F_Latest">Data5!$EX$19</definedName>
    <definedName name="A127986458R">Data5!$FC$1:$FC$10,Data5!$FC$11:$FC$19</definedName>
    <definedName name="A127986458R_Data">Data5!$FC$11:$FC$19</definedName>
    <definedName name="A127986458R_Latest">Data5!$FC$19</definedName>
    <definedName name="A127986462F">Data5!$FF$1:$FF$10,Data5!$FF$11:$FF$19</definedName>
    <definedName name="A127986462F_Data">Data5!$FF$11:$FF$19</definedName>
    <definedName name="A127986462F_Latest">Data5!$FF$19</definedName>
    <definedName name="A127986466R">Data5!$FH$1:$FH$10,Data5!$FH$11:$FH$19</definedName>
    <definedName name="A127986466R_Data">Data5!$FH$11:$FH$19</definedName>
    <definedName name="A127986466R_Latest">Data5!$FH$19</definedName>
    <definedName name="A127986470F">Data5!$FI$1:$FI$10,Data5!$FI$11:$FI$19</definedName>
    <definedName name="A127986470F_Data">Data5!$FI$11:$FI$19</definedName>
    <definedName name="A127986470F_Latest">Data5!$FI$19</definedName>
    <definedName name="A127986474R">Data5!$FY$1:$FY$10,Data5!$FY$11:$FY$19</definedName>
    <definedName name="A127986474R_Data">Data5!$FY$11:$FY$19</definedName>
    <definedName name="A127986474R_Latest">Data5!$FY$19</definedName>
    <definedName name="A127986478X">Data5!$GA$1:$GA$10,Data5!$GA$11:$GA$19</definedName>
    <definedName name="A127986478X_Data">Data5!$GA$11:$GA$19</definedName>
    <definedName name="A127986478X_Latest">Data5!$GA$19</definedName>
    <definedName name="A127986482R">Data5!$GF$1:$GF$10,Data5!$GF$11:$GF$19</definedName>
    <definedName name="A127986482R_Data">Data5!$GF$11:$GF$19</definedName>
    <definedName name="A127986482R_Latest">Data5!$GF$19</definedName>
    <definedName name="A127986486X">Data5!$FN$1:$FN$10,Data5!$FN$11:$FN$19</definedName>
    <definedName name="A127986486X_Data">Data5!$FN$11:$FN$19</definedName>
    <definedName name="A127986486X_Latest">Data5!$FN$19</definedName>
    <definedName name="A127986490R">Data5!$HH$1:$HH$10,Data5!$HH$11:$HH$19</definedName>
    <definedName name="A127986490R_Data">Data5!$HH$11:$HH$19</definedName>
    <definedName name="A127986490R_Latest">Data5!$HH$19</definedName>
    <definedName name="A127986494X">Data5!$HK$1:$HK$10,Data5!$HK$11:$HK$19</definedName>
    <definedName name="A127986494X_Data">Data5!$HK$11:$HK$19</definedName>
    <definedName name="A127986494X_Latest">Data5!$HK$19</definedName>
    <definedName name="A127986498J">Data5!$HT$1:$HT$10,Data5!$HT$11:$HT$19</definedName>
    <definedName name="A127986498J_Data">Data5!$HT$11:$HT$19</definedName>
    <definedName name="A127986498J_Latest">Data5!$HT$19</definedName>
    <definedName name="A127986502L">Data5!$HX$1:$HX$10,Data5!$HX$11:$HX$19</definedName>
    <definedName name="A127986502L_Data">Data5!$HX$11:$HX$19</definedName>
    <definedName name="A127986502L_Latest">Data5!$HX$19</definedName>
    <definedName name="A127986510L">Data5!$IN$1:$IN$10,Data5!$IN$11:$IN$19</definedName>
    <definedName name="A127986510L_Data">Data5!$IN$11:$IN$19</definedName>
    <definedName name="A127986510L_Latest">Data5!$IN$19</definedName>
    <definedName name="A127986514W">Data5!$IO$1:$IO$10,Data5!$IO$11:$IO$19</definedName>
    <definedName name="A127986514W_Data">Data5!$IO$11:$IO$19</definedName>
    <definedName name="A127986514W_Latest">Data5!$IO$19</definedName>
    <definedName name="A127986518F">Data6!$B$1:$B$10,Data6!$B$11:$B$19</definedName>
    <definedName name="A127986518F_Data">Data6!$B$11:$B$19</definedName>
    <definedName name="A127986518F_Latest">Data6!$B$19</definedName>
    <definedName name="A127986522W">Data6!$F$1:$F$10,Data6!$F$11:$F$19</definedName>
    <definedName name="A127986522W_Data">Data6!$F$11:$F$19</definedName>
    <definedName name="A127986522W_Latest">Data6!$F$19</definedName>
    <definedName name="A127986526F">Data5!$HZ$1:$HZ$10,Data5!$HZ$11:$HZ$19</definedName>
    <definedName name="A127986526F_Data">Data5!$HZ$11:$HZ$19</definedName>
    <definedName name="A127986526F_Latest">Data5!$HZ$19</definedName>
    <definedName name="A127986530W">Data5!$IE$1:$IE$10,Data5!$IE$11:$IE$19</definedName>
    <definedName name="A127986530W_Data">Data5!$IE$11:$IE$19</definedName>
    <definedName name="A127986530W_Latest">Data5!$IE$19</definedName>
    <definedName name="A127986534F">Data5!$IG$1:$IG$10,Data5!$IG$11:$IG$19</definedName>
    <definedName name="A127986534F_Data">Data5!$IG$11:$IG$19</definedName>
    <definedName name="A127986534F_Latest">Data5!$IG$19</definedName>
    <definedName name="A127986538R">Data5!$IH$1:$IH$10,Data5!$IH$11:$IH$19</definedName>
    <definedName name="A127986538R_Data">Data5!$IH$11:$IH$19</definedName>
    <definedName name="A127986538R_Latest">Data5!$IH$19</definedName>
    <definedName name="A127986542F">Data6!$AR$1:$AR$10,Data6!$AR$11:$AR$19</definedName>
    <definedName name="A127986542F_Data">Data6!$AR$11:$AR$19</definedName>
    <definedName name="A127986542F_Latest">Data6!$AR$19</definedName>
    <definedName name="A127986546R">Data6!$BC$1:$BC$10,Data6!$BC$11:$BC$19</definedName>
    <definedName name="A127986546R_Data">Data6!$BC$11:$BC$19</definedName>
    <definedName name="A127986546R_Latest">Data6!$BC$19</definedName>
    <definedName name="A127986550F">Data6!$CF$1:$CF$10,Data6!$CF$11:$CF$19</definedName>
    <definedName name="A127986550F_Data">Data6!$CF$11:$CF$19</definedName>
    <definedName name="A127986550F_Latest">Data6!$CF$19</definedName>
    <definedName name="A127986554R">Data6!$AZ$1:$AZ$10,Data6!$AZ$11:$AZ$19</definedName>
    <definedName name="A127986554R_Data">Data6!$AZ$11:$AZ$19</definedName>
    <definedName name="A127986554R_Latest">Data6!$AZ$19</definedName>
    <definedName name="A127986558X">Data6!$CG$1:$CG$10,Data6!$CG$11:$CG$19</definedName>
    <definedName name="A127986558X_Data">Data6!$CG$11:$CG$19</definedName>
    <definedName name="A127986558X_Latest">Data6!$CG$19</definedName>
    <definedName name="A127986566X">Data6!$CJ$1:$CJ$10,Data6!$CJ$11:$CJ$19</definedName>
    <definedName name="A127986566X_Data">Data6!$CJ$11:$CJ$19</definedName>
    <definedName name="A127986566X_Latest">Data6!$CJ$19</definedName>
    <definedName name="A127986570R">Data6!$CO$1:$CO$10,Data6!$CO$11:$CO$19</definedName>
    <definedName name="A127986570R_Data">Data6!$CO$11:$CO$19</definedName>
    <definedName name="A127986570R_Latest">Data6!$CO$19</definedName>
    <definedName name="A127986574X">Data6!$CP$1:$CP$10,Data6!$CP$11:$CP$19</definedName>
    <definedName name="A127986574X_Data">Data6!$CP$11:$CP$19</definedName>
    <definedName name="A127986574X_Latest">Data6!$CP$19</definedName>
    <definedName name="A127986578J">Data4!$I$1:$I$10,Data4!$I$11:$I$19</definedName>
    <definedName name="A127986578J_Data">Data4!$I$11:$I$19</definedName>
    <definedName name="A127986578J_Latest">Data4!$I$19</definedName>
    <definedName name="A127986582X">Data4!$T$1:$T$10,Data4!$T$11:$T$19</definedName>
    <definedName name="A127986582X_Data">Data4!$T$11:$T$19</definedName>
    <definedName name="A127986582X_Latest">Data4!$T$19</definedName>
    <definedName name="A127986586J">Data4!$AI$1:$AI$10,Data4!$AI$11:$AI$19</definedName>
    <definedName name="A127986586J_Data">Data4!$AI$11:$AI$19</definedName>
    <definedName name="A127986586J_Latest">Data4!$AI$19</definedName>
    <definedName name="A127986590X">Data4!$AM$1:$AM$10,Data4!$AM$11:$AM$19</definedName>
    <definedName name="A127986590X_Data">Data4!$AM$11:$AM$19</definedName>
    <definedName name="A127986590X_Latest">Data4!$AM$19</definedName>
    <definedName name="A127986594J">Data4!$L$1:$L$10,Data4!$L$11:$L$19</definedName>
    <definedName name="A127986594J_Data">Data4!$L$11:$L$19</definedName>
    <definedName name="A127986594J_Latest">Data4!$L$19</definedName>
    <definedName name="A127986606F">Data4!$AQ$1:$AQ$10,Data4!$AQ$11:$AQ$19</definedName>
    <definedName name="A127986606F_Data">Data4!$AQ$11:$AQ$19</definedName>
    <definedName name="A127986606F_Latest">Data4!$AQ$19</definedName>
    <definedName name="A127986610W">Data4!$BW$1:$BW$10,Data4!$BW$11:$BW$19</definedName>
    <definedName name="A127986610W_Data">Data4!$BW$11:$BW$19</definedName>
    <definedName name="A127986610W_Latest">Data4!$BW$19</definedName>
    <definedName name="A127986614F">Data4!$CK$1:$CK$10,Data4!$CK$11:$CK$19</definedName>
    <definedName name="A127986614F_Data">Data4!$CK$11:$CK$19</definedName>
    <definedName name="A127986614F_Latest">Data4!$CK$19</definedName>
    <definedName name="A127986618R">Data4!$CL$1:$CL$10,Data4!$CL$11:$CL$19</definedName>
    <definedName name="A127986618R_Data">Data4!$CL$11:$CL$19</definedName>
    <definedName name="A127986618R_Latest">Data4!$CL$19</definedName>
    <definedName name="A127986622F">Data4!$CM$1:$CM$10,Data4!$CM$11:$CM$19</definedName>
    <definedName name="A127986622F_Data">Data4!$CM$11:$CM$19</definedName>
    <definedName name="A127986622F_Latest">Data4!$CM$19</definedName>
    <definedName name="A127986626R">Data4!$BZ$1:$BZ$10,Data4!$BZ$11:$BZ$19</definedName>
    <definedName name="A127986626R_Data">Data4!$BZ$11:$BZ$19</definedName>
    <definedName name="A127986626R_Latest">Data4!$BZ$19</definedName>
    <definedName name="A127986630F">Data4!$CV$1:$CV$10,Data4!$CV$11:$CV$19</definedName>
    <definedName name="A127986630F_Data">Data4!$CV$11:$CV$19</definedName>
    <definedName name="A127986630F_Latest">Data4!$CV$19</definedName>
    <definedName name="A127986634R">Data4!$CY$1:$CY$10,Data4!$CY$11:$CY$19</definedName>
    <definedName name="A127986634R_Data">Data4!$CY$11:$CY$19</definedName>
    <definedName name="A127986634R_Latest">Data4!$CY$19</definedName>
    <definedName name="A127986638X">Data4!$DS$1:$DS$10,Data4!$DS$11:$DS$19</definedName>
    <definedName name="A127986638X_Data">Data4!$DS$11:$DS$19</definedName>
    <definedName name="A127986638X_Latest">Data4!$DS$19</definedName>
    <definedName name="A127986642R">Data4!$DT$1:$DT$10,Data4!$DT$11:$DT$19</definedName>
    <definedName name="A127986642R_Data">Data4!$DT$11:$DT$19</definedName>
    <definedName name="A127986642R_Latest">Data4!$DT$19</definedName>
    <definedName name="A127986646X">Data4!$DV$1:$DV$10,Data4!$DV$11:$DV$19</definedName>
    <definedName name="A127986646X_Data">Data4!$DV$11:$DV$19</definedName>
    <definedName name="A127986646X_Latest">Data4!$DV$19</definedName>
    <definedName name="A127986650R">Data4!$DH$1:$DH$10,Data4!$DH$11:$DH$19</definedName>
    <definedName name="A127986650R_Data">Data4!$DH$11:$DH$19</definedName>
    <definedName name="A127986650R_Latest">Data4!$DH$19</definedName>
    <definedName name="A127986654X">Data4!$EA$1:$EA$10,Data4!$EA$11:$EA$19</definedName>
    <definedName name="A127986654X_Data">Data4!$EA$11:$EA$19</definedName>
    <definedName name="A127986654X_Latest">Data4!$EA$19</definedName>
    <definedName name="A127986658J">Data4!$EC$1:$EC$10,Data4!$EC$11:$EC$19</definedName>
    <definedName name="A127986658J_Data">Data4!$EC$11:$EC$19</definedName>
    <definedName name="A127986658J_Latest">Data4!$EC$19</definedName>
    <definedName name="A127986662X">Data4!$EK$1:$EK$10,Data4!$EK$11:$EK$19</definedName>
    <definedName name="A127986662X_Data">Data4!$EK$11:$EK$19</definedName>
    <definedName name="A127986662X_Latest">Data4!$EK$19</definedName>
    <definedName name="A127986666J">Data4!$EZ$1:$EZ$10,Data4!$EZ$11:$EZ$19</definedName>
    <definedName name="A127986666J_Data">Data4!$EZ$11:$EZ$19</definedName>
    <definedName name="A127986666J_Latest">Data4!$EZ$19</definedName>
    <definedName name="A127986670X">Data4!$FG$1:$FG$10,Data4!$FG$11:$FG$19</definedName>
    <definedName name="A127986670X_Data">Data4!$FG$11:$FG$19</definedName>
    <definedName name="A127986670X_Latest">Data4!$FG$19</definedName>
    <definedName name="A127986674J">Data4!$FP$1:$FP$10,Data4!$FP$11:$FP$19</definedName>
    <definedName name="A127986674J_Data">Data4!$FP$11:$FP$19</definedName>
    <definedName name="A127986674J_Latest">Data4!$FP$19</definedName>
    <definedName name="A127986678T">Data4!$FS$1:$FS$10,Data4!$FS$11:$FS$19</definedName>
    <definedName name="A127986678T_Data">Data4!$FS$11:$FS$19</definedName>
    <definedName name="A127986678T_Latest">Data4!$FS$19</definedName>
    <definedName name="A127986682J">Data4!$GH$1:$GH$10,Data4!$GH$11:$GH$19</definedName>
    <definedName name="A127986682J_Data">Data4!$GH$11:$GH$19</definedName>
    <definedName name="A127986682J_Latest">Data4!$GH$19</definedName>
    <definedName name="A127986686T">Data4!$GI$1:$GI$10,Data4!$GI$11:$GI$19</definedName>
    <definedName name="A127986686T_Data">Data4!$GI$11:$GI$19</definedName>
    <definedName name="A127986686T_Latest">Data4!$GI$19</definedName>
    <definedName name="A127986690J">Data4!$GJ$1:$GJ$10,Data4!$GJ$11:$GJ$19</definedName>
    <definedName name="A127986690J_Data">Data4!$GJ$11:$GJ$19</definedName>
    <definedName name="A127986690J_Latest">Data4!$GJ$19</definedName>
    <definedName name="A127986694T">Data4!$GO$1:$GO$10,Data4!$GO$11:$GO$19</definedName>
    <definedName name="A127986694T_Data">Data4!$GO$11:$GO$19</definedName>
    <definedName name="A127986694T_Latest">Data4!$GO$19</definedName>
    <definedName name="A127986702F">Data4!$GA$1:$GA$10,Data4!$GA$11:$GA$19</definedName>
    <definedName name="A127986702F_Data">Data4!$GA$11:$GA$19</definedName>
    <definedName name="A127986702F_Latest">Data4!$GA$19</definedName>
    <definedName name="A127986706R">Data4!$HR$1:$HR$10,Data4!$HR$11:$HR$19</definedName>
    <definedName name="A127986706R_Data">Data4!$HR$11:$HR$19</definedName>
    <definedName name="A127986706R_Latest">Data4!$HR$19</definedName>
    <definedName name="A127986710F">Data4!$HS$1:$HS$10,Data4!$HS$11:$HS$19</definedName>
    <definedName name="A127986710F_Data">Data4!$HS$11:$HS$19</definedName>
    <definedName name="A127986710F_Latest">Data4!$HS$19</definedName>
    <definedName name="A127986714R">Data4!$HW$1:$HW$10,Data4!$HW$11:$HW$19</definedName>
    <definedName name="A127986714R_Data">Data4!$HW$11:$HW$19</definedName>
    <definedName name="A127986714R_Latest">Data4!$HW$19</definedName>
    <definedName name="A127986718X">Data4!$II$1:$II$10,Data4!$II$11:$II$19</definedName>
    <definedName name="A127986718X_Data">Data4!$II$11:$II$19</definedName>
    <definedName name="A127986718X_Latest">Data4!$II$19</definedName>
    <definedName name="A127986722R">Data4!$HH$1:$HH$10,Data4!$HH$11:$HH$19</definedName>
    <definedName name="A127986722R_Data">Data4!$HH$11:$HH$19</definedName>
    <definedName name="A127986722R_Latest">Data4!$HH$19</definedName>
    <definedName name="A127986730R">Data5!$N$1:$N$10,Data5!$N$11:$N$19</definedName>
    <definedName name="A127986730R_Data">Data5!$N$11:$N$19</definedName>
    <definedName name="A127986730R_Latest">Data5!$N$19</definedName>
    <definedName name="A127986734X">Data5!$R$1:$R$10,Data5!$R$11:$R$19</definedName>
    <definedName name="A127986734X_Data">Data5!$R$11:$R$19</definedName>
    <definedName name="A127986734X_Latest">Data5!$R$19</definedName>
    <definedName name="A127986738J">Data5!$X$1:$X$10,Data5!$X$11:$X$19</definedName>
    <definedName name="A127986738J_Data">Data5!$X$11:$X$19</definedName>
    <definedName name="A127986738J_Latest">Data5!$X$19</definedName>
    <definedName name="A127986742X">Data4!$IL$1:$IL$10,Data4!$IL$11:$IL$19</definedName>
    <definedName name="A127986742X_Data">Data4!$IL$11:$IL$19</definedName>
    <definedName name="A127986742X_Latest">Data4!$IL$19</definedName>
    <definedName name="A127988198T">Data6!$DW$1:$DW$10,Data6!$DW$11:$DW$19</definedName>
    <definedName name="A127988198T_Data">Data6!$DW$11:$DW$19</definedName>
    <definedName name="A127988198T_Latest">Data6!$DW$19</definedName>
    <definedName name="A127988202W">Data6!$EX$1:$EX$10,Data6!$EX$11:$EX$19</definedName>
    <definedName name="A127988202W_Data">Data6!$EX$11:$EX$19</definedName>
    <definedName name="A127988202W_Latest">Data6!$EX$19</definedName>
    <definedName name="A127988206F">Data6!$EE$1:$EE$10,Data6!$EE$11:$EE$19</definedName>
    <definedName name="A127988206F_Data">Data6!$EE$11:$EE$19</definedName>
    <definedName name="A127988206F_Latest">Data6!$EE$19</definedName>
    <definedName name="A127988578V">Data6!$GH$1:$GH$10,Data6!$GH$11:$GH$19</definedName>
    <definedName name="A127988578V_Data">Data6!$GH$11:$GH$19</definedName>
    <definedName name="A127988578V_Latest">Data6!$GH$19</definedName>
    <definedName name="A127988582K">Data6!$FE$1:$FE$10,Data6!$FE$11:$FE$19</definedName>
    <definedName name="A127988582K_Data">Data6!$FE$11:$FE$19</definedName>
    <definedName name="A127988582K_Latest">Data6!$FE$19</definedName>
    <definedName name="A127988586V">Data6!$FI$1:$FI$10,Data6!$FI$11:$FI$19</definedName>
    <definedName name="A127988586V_Data">Data6!$FI$11:$FI$19</definedName>
    <definedName name="A127988586V_Latest">Data6!$FI$19</definedName>
    <definedName name="A127988590K">Data6!$FJ$1:$FJ$10,Data6!$FJ$11:$FJ$19</definedName>
    <definedName name="A127988590K_Data">Data6!$FJ$11:$FJ$19</definedName>
    <definedName name="A127988590K_Latest">Data6!$FJ$19</definedName>
    <definedName name="A127988594V">Data6!$FK$1:$FK$10,Data6!$FK$11:$FK$19</definedName>
    <definedName name="A127988594V_Data">Data6!$FK$11:$FK$19</definedName>
    <definedName name="A127988594V_Latest">Data6!$FK$19</definedName>
    <definedName name="A127988598C">Data7!$HJ$1:$HJ$10,Data7!$HJ$11:$HJ$19</definedName>
    <definedName name="A127988598C_Data">Data7!$HJ$11:$HJ$19</definedName>
    <definedName name="A127988598C_Latest">Data7!$HJ$19</definedName>
    <definedName name="A127988602J">Data7!$HS$1:$HS$10,Data7!$HS$11:$HS$19</definedName>
    <definedName name="A127988602J_Data">Data7!$HS$11:$HS$19</definedName>
    <definedName name="A127988602J_Latest">Data7!$HS$19</definedName>
    <definedName name="A127988606T">Data7!$HX$1:$HX$10,Data7!$HX$11:$HX$19</definedName>
    <definedName name="A127988606T_Data">Data7!$HX$11:$HX$19</definedName>
    <definedName name="A127988606T_Latest">Data7!$HX$19</definedName>
    <definedName name="A127988610J">Data7!$IG$1:$IG$10,Data7!$IG$11:$IG$19</definedName>
    <definedName name="A127988610J_Data">Data7!$IG$11:$IG$19</definedName>
    <definedName name="A127988610J_Latest">Data7!$IG$19</definedName>
    <definedName name="A127988614T">Data7!$HL$1:$HL$10,Data7!$HL$11:$HL$19</definedName>
    <definedName name="A127988614T_Data">Data7!$HL$11:$HL$19</definedName>
    <definedName name="A127988614T_Latest">Data7!$HL$19</definedName>
    <definedName name="A127988618A">Data7!$HO$1:$HO$10,Data7!$HO$11:$HO$19</definedName>
    <definedName name="A127988618A_Data">Data7!$HO$11:$HO$19</definedName>
    <definedName name="A127988618A_Latest">Data7!$HO$19</definedName>
    <definedName name="A127988622T">Data8!$L$1:$L$10,Data8!$L$11:$L$19</definedName>
    <definedName name="A127988622T_Data">Data8!$L$11:$L$19</definedName>
    <definedName name="A127988622T_Latest">Data8!$L$19</definedName>
    <definedName name="A127988626A">Data8!$N$1:$N$10,Data8!$N$11:$N$19</definedName>
    <definedName name="A127988626A_Data">Data8!$N$11:$N$19</definedName>
    <definedName name="A127988626A_Latest">Data8!$N$19</definedName>
    <definedName name="A127988630T">Data8!$U$1:$U$10,Data8!$U$11:$U$19</definedName>
    <definedName name="A127988630T_Data">Data8!$U$11:$U$19</definedName>
    <definedName name="A127988630T_Latest">Data8!$U$19</definedName>
    <definedName name="A127988634A">Data8!$V$1:$V$10,Data8!$V$11:$V$19</definedName>
    <definedName name="A127988634A_Data">Data8!$V$11:$V$19</definedName>
    <definedName name="A127988634A_Latest">Data8!$V$19</definedName>
    <definedName name="A127988638K">Data8!$AA$1:$AA$10,Data8!$AA$11:$AA$19</definedName>
    <definedName name="A127988638K_Data">Data8!$AA$11:$AA$19</definedName>
    <definedName name="A127988638K_Latest">Data8!$AA$19</definedName>
    <definedName name="A127988642A">Data8!$AT$1:$AT$10,Data8!$AT$11:$AT$19</definedName>
    <definedName name="A127988642A_Data">Data8!$AT$11:$AT$19</definedName>
    <definedName name="A127988642A_Latest">Data8!$AT$19</definedName>
    <definedName name="A127988646K">Data8!$BE$1:$BE$10,Data8!$BE$11:$BE$19</definedName>
    <definedName name="A127988646K_Data">Data8!$BE$11:$BE$19</definedName>
    <definedName name="A127988646K_Latest">Data8!$BE$19</definedName>
    <definedName name="A127988650A">Data8!$BH$1:$BH$10,Data8!$BH$11:$BH$19</definedName>
    <definedName name="A127988650A_Data">Data8!$BH$11:$BH$19</definedName>
    <definedName name="A127988650A_Latest">Data8!$BH$19</definedName>
    <definedName name="A127988654K">Data8!$BL$1:$BL$10,Data8!$BL$11:$BL$19</definedName>
    <definedName name="A127988654K_Data">Data8!$BL$11:$BL$19</definedName>
    <definedName name="A127988654K_Latest">Data8!$BL$19</definedName>
    <definedName name="A127988658V">Data8!$BM$1:$BM$10,Data8!$BM$11:$BM$19</definedName>
    <definedName name="A127988658V_Data">Data8!$BM$11:$BM$19</definedName>
    <definedName name="A127988658V_Latest">Data8!$BM$19</definedName>
    <definedName name="A127988662K">Data8!$AI$1:$AI$10,Data8!$AI$11:$AI$19</definedName>
    <definedName name="A127988662K_Data">Data8!$AI$11:$AI$19</definedName>
    <definedName name="A127988662K_Latest">Data8!$AI$19</definedName>
    <definedName name="A127988666V">Data8!$CA$1:$CA$10,Data8!$CA$11:$CA$19</definedName>
    <definedName name="A127988666V_Data">Data8!$CA$11:$CA$19</definedName>
    <definedName name="A127988666V_Latest">Data8!$CA$19</definedName>
    <definedName name="A127988670K">Data8!$CK$1:$CK$10,Data8!$CK$11:$CK$19</definedName>
    <definedName name="A127988670K_Data">Data8!$CK$11:$CK$19</definedName>
    <definedName name="A127988670K_Latest">Data8!$CK$19</definedName>
    <definedName name="A127988674V">Data8!$CP$1:$CP$10,Data8!$CP$11:$CP$19</definedName>
    <definedName name="A127988674V_Data">Data8!$CP$11:$CP$19</definedName>
    <definedName name="A127988674V_Latest">Data8!$CP$19</definedName>
    <definedName name="A127988678C">Data8!$DR$1:$DR$10,Data8!$DR$11:$DR$19</definedName>
    <definedName name="A127988678C_Data">Data8!$DR$11:$DR$19</definedName>
    <definedName name="A127988678C_Latest">Data8!$DR$19</definedName>
    <definedName name="A127988682V">Data8!$DS$1:$DS$10,Data8!$DS$11:$DS$19</definedName>
    <definedName name="A127988682V_Data">Data8!$DS$11:$DS$19</definedName>
    <definedName name="A127988682V_Latest">Data8!$DS$19</definedName>
    <definedName name="A127988686C">Data8!$DU$1:$DU$10,Data8!$DU$11:$DU$19</definedName>
    <definedName name="A127988686C_Data">Data8!$DU$11:$DU$19</definedName>
    <definedName name="A127988686C_Latest">Data8!$DU$19</definedName>
    <definedName name="A127988690V">Data8!$DY$1:$DY$10,Data8!$DY$11:$DY$19</definedName>
    <definedName name="A127988690V_Data">Data8!$DY$11:$DY$19</definedName>
    <definedName name="A127988690V_Latest">Data8!$DY$19</definedName>
    <definedName name="A127988694C">Data8!$EZ$1:$EZ$10,Data8!$EZ$11:$EZ$19</definedName>
    <definedName name="A127988694C_Data">Data8!$EZ$11:$EZ$19</definedName>
    <definedName name="A127988694C_Latest">Data8!$EZ$19</definedName>
    <definedName name="A127988698L">Data8!$EI$1:$EI$10,Data8!$EI$11:$EI$19</definedName>
    <definedName name="A127988698L_Data">Data8!$EI$11:$EI$19</definedName>
    <definedName name="A127988698L_Latest">Data8!$EI$19</definedName>
    <definedName name="A127988702T">Data8!$FA$1:$FA$10,Data8!$FA$11:$FA$19</definedName>
    <definedName name="A127988702T_Data">Data8!$FA$11:$FA$19</definedName>
    <definedName name="A127988702T_Latest">Data8!$FA$19</definedName>
    <definedName name="A127988706A">Data8!$EJ$1:$EJ$10,Data8!$EJ$11:$EJ$19</definedName>
    <definedName name="A127988706A_Data">Data8!$EJ$11:$EJ$19</definedName>
    <definedName name="A127988706A_Latest">Data8!$EJ$19</definedName>
    <definedName name="A127988710T">Data8!$FK$1:$FK$10,Data8!$FK$11:$FK$19</definedName>
    <definedName name="A127988710T_Data">Data8!$FK$11:$FK$19</definedName>
    <definedName name="A127988710T_Latest">Data8!$FK$19</definedName>
    <definedName name="A127988714A">Data8!$EK$1:$EK$10,Data8!$EK$11:$EK$19</definedName>
    <definedName name="A127988714A_Data">Data8!$EK$11:$EK$19</definedName>
    <definedName name="A127988714A_Latest">Data8!$EK$19</definedName>
    <definedName name="A127988718K">Data8!$FN$1:$FN$10,Data8!$FN$11:$FN$19</definedName>
    <definedName name="A127988718K_Data">Data8!$FN$11:$FN$19</definedName>
    <definedName name="A127988718K_Latest">Data8!$FN$19</definedName>
    <definedName name="A127988722A">Data8!$GH$1:$GH$10,Data8!$GH$11:$GH$19</definedName>
    <definedName name="A127988722A_Data">Data8!$GH$11:$GH$19</definedName>
    <definedName name="A127988722A_Latest">Data8!$GH$19</definedName>
    <definedName name="A127988726K">Data8!$GM$1:$GM$10,Data8!$GM$11:$GM$19</definedName>
    <definedName name="A127988726K_Data">Data8!$GM$11:$GM$19</definedName>
    <definedName name="A127988726K_Latest">Data8!$GM$19</definedName>
    <definedName name="A127988730A">Data8!$FO$1:$FO$10,Data8!$FO$11:$FO$19</definedName>
    <definedName name="A127988730A_Data">Data8!$FO$11:$FO$19</definedName>
    <definedName name="A127988730A_Latest">Data8!$FO$19</definedName>
    <definedName name="A127988734K">Data8!$FS$1:$FS$10,Data8!$FS$11:$FS$19</definedName>
    <definedName name="A127988734K_Data">Data8!$FS$11:$FS$19</definedName>
    <definedName name="A127988734K_Latest">Data8!$FS$19</definedName>
    <definedName name="A127988738V">Data8!$HK$1:$HK$10,Data8!$HK$11:$HK$19</definedName>
    <definedName name="A127988738V_Data">Data8!$HK$11:$HK$19</definedName>
    <definedName name="A127988738V_Latest">Data8!$HK$19</definedName>
    <definedName name="A127988742K">Data8!$HM$1:$HM$10,Data8!$HM$11:$HM$19</definedName>
    <definedName name="A127988742K_Data">Data8!$HM$11:$HM$19</definedName>
    <definedName name="A127988742K_Latest">Data8!$HM$19</definedName>
    <definedName name="A127988746V">Data8!$HN$1:$HN$10,Data8!$HN$11:$HN$19</definedName>
    <definedName name="A127988746V_Data">Data8!$HN$11:$HN$19</definedName>
    <definedName name="A127988746V_Latest">Data8!$HN$19</definedName>
    <definedName name="A127988750K">Data8!$HZ$1:$HZ$10,Data8!$HZ$11:$HZ$19</definedName>
    <definedName name="A127988750K_Data">Data8!$HZ$11:$HZ$19</definedName>
    <definedName name="A127988750K_Latest">Data8!$HZ$19</definedName>
    <definedName name="A127988754V">Data8!$IA$1:$IA$10,Data8!$IA$11:$IA$19</definedName>
    <definedName name="A127988754V_Data">Data8!$IA$11:$IA$19</definedName>
    <definedName name="A127988754V_Latest">Data8!$IA$19</definedName>
    <definedName name="A127988762V">Data8!$IO$1:$IO$10,Data8!$IO$11:$IO$19</definedName>
    <definedName name="A127988762V_Data">Data8!$IO$11:$IO$19</definedName>
    <definedName name="A127988762V_Latest">Data8!$IO$19</definedName>
    <definedName name="A127988766C">Data9!$F$1:$F$10,Data9!$F$11:$F$19</definedName>
    <definedName name="A127988766C_Data">Data9!$F$11:$F$19</definedName>
    <definedName name="A127988766C_Latest">Data9!$F$19</definedName>
    <definedName name="A127988770V">Data9!$M$1:$M$10,Data9!$M$11:$M$19</definedName>
    <definedName name="A127988770V_Data">Data9!$M$11:$M$19</definedName>
    <definedName name="A127988770V_Latest">Data9!$M$19</definedName>
    <definedName name="A127988774C">Data9!$S$1:$S$10,Data9!$S$11:$S$19</definedName>
    <definedName name="A127988774C_Data">Data9!$S$11:$S$19</definedName>
    <definedName name="A127988774C_Latest">Data9!$S$19</definedName>
    <definedName name="A127988778L">Data9!$V$1:$V$10,Data9!$V$11:$V$19</definedName>
    <definedName name="A127988778L_Data">Data9!$V$11:$V$19</definedName>
    <definedName name="A127988778L_Latest">Data9!$V$19</definedName>
    <definedName name="A127988786L">Data9!$AG$1:$AG$10,Data9!$AG$11:$AG$19</definedName>
    <definedName name="A127988786L_Data">Data9!$AG$11:$AG$19</definedName>
    <definedName name="A127988786L_Latest">Data9!$AG$19</definedName>
    <definedName name="A127988790C">Data9!$AS$1:$AS$10,Data9!$AS$11:$AS$19</definedName>
    <definedName name="A127988790C_Data">Data9!$AS$11:$AS$19</definedName>
    <definedName name="A127988790C_Latest">Data9!$AS$19</definedName>
    <definedName name="A127988794L">Data6!$GY$1:$GY$10,Data6!$GY$11:$GY$19</definedName>
    <definedName name="A127988794L_Data">Data6!$GY$11:$GY$19</definedName>
    <definedName name="A127988794L_Latest">Data6!$GY$19</definedName>
    <definedName name="A127988798W">Data6!$HJ$1:$HJ$10,Data6!$HJ$11:$HJ$19</definedName>
    <definedName name="A127988798W_Data">Data6!$HJ$11:$HJ$19</definedName>
    <definedName name="A127988798W_Latest">Data6!$HJ$19</definedName>
    <definedName name="A127988814K">Data6!$HV$1:$HV$10,Data6!$HV$11:$HV$19</definedName>
    <definedName name="A127988814K_Data">Data6!$HV$11:$HV$19</definedName>
    <definedName name="A127988814K_Latest">Data6!$HV$19</definedName>
    <definedName name="A127988818V">Data7!$C$1:$C$10,Data7!$C$11:$C$19</definedName>
    <definedName name="A127988818V_Data">Data7!$C$11:$C$19</definedName>
    <definedName name="A127988818V_Latest">Data7!$C$19</definedName>
    <definedName name="A127988822K">Data7!$E$1:$E$10,Data7!$E$11:$E$19</definedName>
    <definedName name="A127988822K_Data">Data7!$E$11:$E$19</definedName>
    <definedName name="A127988822K_Latest">Data7!$E$19</definedName>
    <definedName name="A127988826V">Data7!$J$1:$J$10,Data7!$J$11:$J$19</definedName>
    <definedName name="A127988826V_Data">Data7!$J$11:$J$19</definedName>
    <definedName name="A127988826V_Latest">Data7!$J$19</definedName>
    <definedName name="A127988830K">Data7!$AB$1:$AB$10,Data7!$AB$11:$AB$19</definedName>
    <definedName name="A127988830K_Data">Data7!$AB$11:$AB$19</definedName>
    <definedName name="A127988830K_Latest">Data7!$AB$19</definedName>
    <definedName name="A127988834V">Data7!$S$1:$S$10,Data7!$S$11:$S$19</definedName>
    <definedName name="A127988834V_Data">Data7!$S$11:$S$19</definedName>
    <definedName name="A127988834V_Latest">Data7!$S$19</definedName>
    <definedName name="A127988838C">Data7!$BE$1:$BE$10,Data7!$BE$11:$BE$19</definedName>
    <definedName name="A127988838C_Data">Data7!$BE$11:$BE$19</definedName>
    <definedName name="A127988838C_Latest">Data7!$BE$19</definedName>
    <definedName name="A127988842V">Data7!$BG$1:$BG$10,Data7!$BG$11:$BG$19</definedName>
    <definedName name="A127988842V_Data">Data7!$BG$11:$BG$19</definedName>
    <definedName name="A127988842V_Latest">Data7!$BG$19</definedName>
    <definedName name="A127988846C">Data7!$CP$1:$CP$10,Data7!$CP$11:$CP$19</definedName>
    <definedName name="A127988846C_Data">Data7!$CP$11:$CP$19</definedName>
    <definedName name="A127988846C_Latest">Data7!$CP$19</definedName>
    <definedName name="A127988850V">Data7!$CV$1:$CV$10,Data7!$CV$11:$CV$19</definedName>
    <definedName name="A127988850V_Data">Data7!$CV$11:$CV$19</definedName>
    <definedName name="A127988850V_Latest">Data7!$CV$19</definedName>
    <definedName name="A127988854C">Data7!$DE$1:$DE$10,Data7!$DE$11:$DE$19</definedName>
    <definedName name="A127988854C_Data">Data7!$DE$11:$DE$19</definedName>
    <definedName name="A127988854C_Latest">Data7!$DE$19</definedName>
    <definedName name="A127988858L">Data7!$CI$1:$CI$10,Data7!$CI$11:$CI$19</definedName>
    <definedName name="A127988858L_Data">Data7!$CI$11:$CI$19</definedName>
    <definedName name="A127988858L_Latest">Data7!$CI$19</definedName>
    <definedName name="A127988862C">Data7!$CJ$1:$CJ$10,Data7!$CJ$11:$CJ$19</definedName>
    <definedName name="A127988862C_Data">Data7!$CJ$11:$CJ$19</definedName>
    <definedName name="A127988862C_Latest">Data7!$CJ$19</definedName>
    <definedName name="A127988866L">Data7!$DW$1:$DW$10,Data7!$DW$11:$DW$19</definedName>
    <definedName name="A127988866L_Data">Data7!$DW$11:$DW$19</definedName>
    <definedName name="A127988866L_Latest">Data7!$DW$19</definedName>
    <definedName name="A127988870C">Data7!$ED$1:$ED$10,Data7!$ED$11:$ED$19</definedName>
    <definedName name="A127988870C_Data">Data7!$ED$11:$ED$19</definedName>
    <definedName name="A127988870C_Latest">Data7!$ED$19</definedName>
    <definedName name="A127988874L">Data7!$ER$1:$ER$10,Data7!$ER$11:$ER$19</definedName>
    <definedName name="A127988874L_Data">Data7!$ER$11:$ER$19</definedName>
    <definedName name="A127988874L_Latest">Data7!$ER$19</definedName>
    <definedName name="A127988882L">Data7!$DS$1:$DS$10,Data7!$DS$11:$DS$19</definedName>
    <definedName name="A127988882L_Data">Data7!$DS$11:$DS$19</definedName>
    <definedName name="A127988882L_Latest">Data7!$DS$19</definedName>
    <definedName name="A127988886W">Data7!$FC$1:$FC$10,Data7!$FC$11:$FC$19</definedName>
    <definedName name="A127988886W_Data">Data7!$FC$11:$FC$19</definedName>
    <definedName name="A127988886W_Latest">Data7!$FC$19</definedName>
    <definedName name="A127988890L">Data7!$FK$1:$FK$10,Data7!$FK$11:$FK$19</definedName>
    <definedName name="A127988890L_Data">Data7!$FK$11:$FK$19</definedName>
    <definedName name="A127988890L_Latest">Data7!$FK$19</definedName>
    <definedName name="A127988894W">Data7!$FN$1:$FN$10,Data7!$FN$11:$FN$19</definedName>
    <definedName name="A127988894W_Data">Data7!$FN$11:$FN$19</definedName>
    <definedName name="A127988894W_Latest">Data7!$FN$19</definedName>
    <definedName name="A127988898F">Data7!$FQ$1:$FQ$10,Data7!$FQ$11:$FQ$19</definedName>
    <definedName name="A127988898F_Data">Data7!$FQ$11:$FQ$19</definedName>
    <definedName name="A127988898F_Latest">Data7!$FQ$19</definedName>
    <definedName name="A127988902K">Data7!$GN$1:$GN$10,Data7!$GN$11:$GN$19</definedName>
    <definedName name="A127988902K_Data">Data7!$GN$11:$GN$19</definedName>
    <definedName name="A127988902K_Latest">Data7!$GN$19</definedName>
    <definedName name="A127988906V">Data7!$GP$1:$GP$10,Data7!$GP$11:$GP$19</definedName>
    <definedName name="A127988906V_Data">Data7!$GP$11:$GP$19</definedName>
    <definedName name="A127988906V_Latest">Data7!$GP$19</definedName>
    <definedName name="A127988910K">Data7!$GC$1:$GC$10,Data7!$GC$11:$GC$19</definedName>
    <definedName name="A127988910K_Data">Data7!$GC$11:$GC$19</definedName>
    <definedName name="A127988910K_Latest">Data7!$GC$19</definedName>
    <definedName name="A127988914V">Data7!$GW$1:$GW$10,Data7!$GW$11:$GW$19</definedName>
    <definedName name="A127988914V_Data">Data7!$GW$11:$GW$19</definedName>
    <definedName name="A127988914V_Latest">Data7!$GW$19</definedName>
    <definedName name="A127988918C">Data7!$HA$1:$HA$10,Data7!$HA$11:$HA$19</definedName>
    <definedName name="A127988918C_Data">Data7!$HA$11:$HA$19</definedName>
    <definedName name="A127988918C_Latest">Data7!$HA$19</definedName>
    <definedName name="A127988926C">Data7!$GH$1:$GH$10,Data7!$GH$11:$GH$19</definedName>
    <definedName name="A127988926C_Data">Data7!$GH$11:$GH$19</definedName>
    <definedName name="A127988926C_Latest">Data7!$GH$19</definedName>
    <definedName name="A127988930V">Data7!$GI$1:$GI$10,Data7!$GI$11:$GI$19</definedName>
    <definedName name="A127988930V_Data">Data7!$GI$11:$GI$19</definedName>
    <definedName name="A127988930V_Latest">Data7!$GI$19</definedName>
    <definedName name="A127990390J">Data9!$CI$1:$CI$10,Data9!$CI$11:$CI$19</definedName>
    <definedName name="A127990390J_Data">Data9!$CI$11:$CI$19</definedName>
    <definedName name="A127990390J_Latest">Data9!$CI$19</definedName>
    <definedName name="A127990394T">Data9!$CL$1:$CL$10,Data9!$CL$11:$CL$19</definedName>
    <definedName name="A127990394T_Data">Data9!$CL$11:$CL$19</definedName>
    <definedName name="A127990394T_Latest">Data9!$CL$19</definedName>
    <definedName name="A127990398A">Data9!$CM$1:$CM$10,Data9!$CM$11:$CM$19</definedName>
    <definedName name="A127990398A_Data">Data9!$CM$11:$CM$19</definedName>
    <definedName name="A127990398A_Latest">Data9!$CM$19</definedName>
    <definedName name="A127990402F">Data9!$CQ$1:$CQ$10,Data9!$CQ$11:$CQ$19</definedName>
    <definedName name="A127990402F_Data">Data9!$CQ$11:$CQ$19</definedName>
    <definedName name="A127990402F_Latest">Data9!$CQ$19</definedName>
    <definedName name="A127990406R">Data9!$BQ$1:$BQ$10,Data9!$BQ$11:$BQ$19</definedName>
    <definedName name="A127990406R_Data">Data9!$BQ$11:$BQ$19</definedName>
    <definedName name="A127990406R_Latest">Data9!$BQ$19</definedName>
    <definedName name="A127990722T">Data9!$DD$1:$DD$10,Data9!$DD$11:$DD$19</definedName>
    <definedName name="A127990722T_Data">Data9!$DD$11:$DD$19</definedName>
    <definedName name="A127990722T_Latest">Data9!$DD$19</definedName>
    <definedName name="A127990726A">Data9!$DG$1:$DG$10,Data9!$DG$11:$DG$19</definedName>
    <definedName name="A127990726A_Data">Data9!$DG$11:$DG$19</definedName>
    <definedName name="A127990726A_Latest">Data9!$DG$19</definedName>
    <definedName name="A127990730T">Data9!$DU$1:$DU$10,Data9!$DU$11:$DU$19</definedName>
    <definedName name="A127990730T_Data">Data9!$DU$11:$DU$19</definedName>
    <definedName name="A127990730T_Latest">Data9!$DU$19</definedName>
    <definedName name="A127990734A">Data9!$DC$1:$DC$10,Data9!$DC$11:$DC$19</definedName>
    <definedName name="A127990734A_Data">Data9!$DC$11:$DC$19</definedName>
    <definedName name="A127990734A_Latest">Data9!$DC$19</definedName>
    <definedName name="A127990738K">Data10!$FL$1:$FL$10,Data10!$FL$11:$FL$19</definedName>
    <definedName name="A127990738K_Data">Data10!$FL$11:$FL$19</definedName>
    <definedName name="A127990738K_Latest">Data10!$FL$19</definedName>
    <definedName name="A127990742A">Data10!$FC$1:$FC$10,Data10!$FC$11:$FC$19</definedName>
    <definedName name="A127990742A_Data">Data10!$FC$11:$FC$19</definedName>
    <definedName name="A127990742A_Latest">Data10!$FC$19</definedName>
    <definedName name="A127990746K">Data10!$FD$1:$FD$10,Data10!$FD$11:$FD$19</definedName>
    <definedName name="A127990746K_Data">Data10!$FD$11:$FD$19</definedName>
    <definedName name="A127990746K_Latest">Data10!$FD$19</definedName>
    <definedName name="A127990750A">Data10!$GQ$1:$GQ$10,Data10!$GQ$11:$GQ$19</definedName>
    <definedName name="A127990750A_Data">Data10!$GQ$11:$GQ$19</definedName>
    <definedName name="A127990750A_Latest">Data10!$GQ$19</definedName>
    <definedName name="A127990754K">Data10!$GT$1:$GT$10,Data10!$GT$11:$GT$19</definedName>
    <definedName name="A127990754K_Data">Data10!$GT$11:$GT$19</definedName>
    <definedName name="A127990754K_Latest">Data10!$GT$19</definedName>
    <definedName name="A127990758V">Data10!$HG$1:$HG$10,Data10!$HG$11:$HG$19</definedName>
    <definedName name="A127990758V_Data">Data10!$HG$11:$HG$19</definedName>
    <definedName name="A127990758V_Latest">Data10!$HG$19</definedName>
    <definedName name="A127990762K">Data10!$HH$1:$HH$10,Data10!$HH$11:$HH$19</definedName>
    <definedName name="A127990762K_Data">Data10!$HH$11:$HH$19</definedName>
    <definedName name="A127990762K_Latest">Data10!$HH$19</definedName>
    <definedName name="A127990766V">Data10!$IH$1:$IH$10,Data10!$IH$11:$IH$19</definedName>
    <definedName name="A127990766V_Data">Data10!$IH$11:$IH$19</definedName>
    <definedName name="A127990766V_Latest">Data10!$IH$19</definedName>
    <definedName name="A127990770K">Data10!$IM$1:$IM$10,Data10!$IM$11:$IM$19</definedName>
    <definedName name="A127990770K_Data">Data10!$IM$11:$IM$19</definedName>
    <definedName name="A127990770K_Latest">Data10!$IM$19</definedName>
    <definedName name="A127990774V">Data11!$D$1:$D$10,Data11!$D$11:$D$19</definedName>
    <definedName name="A127990774V_Data">Data11!$D$11:$D$19</definedName>
    <definedName name="A127990774V_Latest">Data11!$D$19</definedName>
    <definedName name="A127990778C">Data11!$E$1:$E$10,Data11!$E$11:$E$19</definedName>
    <definedName name="A127990778C_Data">Data11!$E$11:$E$19</definedName>
    <definedName name="A127990778C_Latest">Data11!$E$19</definedName>
    <definedName name="A127990782V">Data10!$HS$1:$HS$10,Data10!$HS$11:$HS$19</definedName>
    <definedName name="A127990782V_Data">Data10!$HS$11:$HS$19</definedName>
    <definedName name="A127990782V_Latest">Data10!$HS$19</definedName>
    <definedName name="A127990786C">Data11!$G$1:$G$10,Data11!$G$11:$G$19</definedName>
    <definedName name="A127990786C_Data">Data11!$G$11:$G$19</definedName>
    <definedName name="A127990786C_Latest">Data11!$G$19</definedName>
    <definedName name="A127990790V">Data11!$S$1:$S$10,Data11!$S$11:$S$19</definedName>
    <definedName name="A127990790V_Data">Data11!$S$11:$S$19</definedName>
    <definedName name="A127990790V_Latest">Data11!$S$19</definedName>
    <definedName name="A127990794C">Data11!$X$1:$X$10,Data11!$X$11:$X$19</definedName>
    <definedName name="A127990794C_Data">Data11!$X$11:$X$19</definedName>
    <definedName name="A127990794C_Latest">Data11!$X$19</definedName>
    <definedName name="A127990798L">Data11!$H$1:$H$10,Data11!$H$11:$H$19</definedName>
    <definedName name="A127990798L_Data">Data11!$H$11:$H$19</definedName>
    <definedName name="A127990798L_Latest">Data11!$H$19</definedName>
    <definedName name="A127990802T">Data11!$AB$1:$AB$10,Data11!$AB$11:$AB$19</definedName>
    <definedName name="A127990802T_Data">Data11!$AB$11:$AB$19</definedName>
    <definedName name="A127990802T_Latest">Data11!$AB$19</definedName>
    <definedName name="A127990806A">Data11!$AI$1:$AI$10,Data11!$AI$11:$AI$19</definedName>
    <definedName name="A127990806A_Data">Data11!$AI$11:$AI$19</definedName>
    <definedName name="A127990806A_Latest">Data11!$AI$19</definedName>
    <definedName name="A127990810T">Data11!$AY$1:$AY$10,Data11!$AY$11:$AY$19</definedName>
    <definedName name="A127990810T_Data">Data11!$AY$11:$AY$19</definedName>
    <definedName name="A127990810T_Latest">Data11!$AY$19</definedName>
    <definedName name="A127990814A">Data11!$BI$1:$BI$10,Data11!$BI$11:$BI$19</definedName>
    <definedName name="A127990814A_Data">Data11!$BI$11:$BI$19</definedName>
    <definedName name="A127990814A_Latest">Data11!$BI$19</definedName>
    <definedName name="A127990822A">Data11!$CH$1:$CH$10,Data11!$CH$11:$CH$19</definedName>
    <definedName name="A127990822A_Data">Data11!$CH$11:$CH$19</definedName>
    <definedName name="A127990822A_Latest">Data11!$CH$19</definedName>
    <definedName name="A127990826K">Data11!$CK$1:$CK$10,Data11!$CK$11:$CK$19</definedName>
    <definedName name="A127990826K_Data">Data11!$CK$11:$CK$19</definedName>
    <definedName name="A127990826K_Latest">Data11!$CK$19</definedName>
    <definedName name="A127990830A">Data11!$CN$1:$CN$10,Data11!$CN$11:$CN$19</definedName>
    <definedName name="A127990830A_Data">Data11!$CN$11:$CN$19</definedName>
    <definedName name="A127990830A_Latest">Data11!$CN$19</definedName>
    <definedName name="A127990834K">Data11!$CW$1:$CW$10,Data11!$CW$11:$CW$19</definedName>
    <definedName name="A127990834K_Data">Data11!$CW$11:$CW$19</definedName>
    <definedName name="A127990834K_Latest">Data11!$CW$19</definedName>
    <definedName name="A127990838V">Data11!$CX$1:$CX$10,Data11!$CX$11:$CX$19</definedName>
    <definedName name="A127990838V_Data">Data11!$CX$11:$CX$19</definedName>
    <definedName name="A127990838V_Latest">Data11!$CX$19</definedName>
    <definedName name="A127990842K">Data11!$CY$1:$CY$10,Data11!$CY$11:$CY$19</definedName>
    <definedName name="A127990842K_Data">Data11!$CY$11:$CY$19</definedName>
    <definedName name="A127990842K_Latest">Data11!$CY$19</definedName>
    <definedName name="A127990846V">Data11!$BZ$1:$BZ$10,Data11!$BZ$11:$BZ$19</definedName>
    <definedName name="A127990846V_Data">Data11!$BZ$11:$BZ$19</definedName>
    <definedName name="A127990846V_Latest">Data11!$BZ$19</definedName>
    <definedName name="A127990850K">Data11!$CD$1:$CD$10,Data11!$CD$11:$CD$19</definedName>
    <definedName name="A127990850K_Data">Data11!$CD$11:$CD$19</definedName>
    <definedName name="A127990850K_Latest">Data11!$CD$19</definedName>
    <definedName name="A127990854V">Data11!$DE$1:$DE$10,Data11!$DE$11:$DE$19</definedName>
    <definedName name="A127990854V_Data">Data11!$DE$11:$DE$19</definedName>
    <definedName name="A127990854V_Latest">Data11!$DE$19</definedName>
    <definedName name="A127990858C">Data11!$DP$1:$DP$10,Data11!$DP$11:$DP$19</definedName>
    <definedName name="A127990858C_Data">Data11!$DP$11:$DP$19</definedName>
    <definedName name="A127990858C_Latest">Data11!$DP$19</definedName>
    <definedName name="A127990862V">Data11!$EX$1:$EX$10,Data11!$EX$11:$EX$19</definedName>
    <definedName name="A127990862V_Data">Data11!$EX$11:$EX$19</definedName>
    <definedName name="A127990862V_Latest">Data11!$EX$19</definedName>
    <definedName name="A127990866C">Data11!$EY$1:$EY$10,Data11!$EY$11:$EY$19</definedName>
    <definedName name="A127990866C_Data">Data11!$EY$11:$EY$19</definedName>
    <definedName name="A127990866C_Latest">Data11!$EY$19</definedName>
    <definedName name="A127990870V">Data11!$FE$1:$FE$10,Data11!$FE$11:$FE$19</definedName>
    <definedName name="A127990870V_Data">Data11!$FE$11:$FE$19</definedName>
    <definedName name="A127990870V_Latest">Data11!$FE$19</definedName>
    <definedName name="A127990874C">Data11!$FN$1:$FN$10,Data11!$FN$11:$FN$19</definedName>
    <definedName name="A127990874C_Data">Data11!$FN$11:$FN$19</definedName>
    <definedName name="A127990874C_Latest">Data11!$FN$19</definedName>
    <definedName name="A127990878L">Data11!$GJ$1:$GJ$10,Data11!$GJ$11:$GJ$19</definedName>
    <definedName name="A127990878L_Data">Data11!$GJ$11:$GJ$19</definedName>
    <definedName name="A127990878L_Latest">Data11!$GJ$19</definedName>
    <definedName name="A127990882C">Data11!$FW$1:$FW$10,Data11!$FW$11:$FW$19</definedName>
    <definedName name="A127990882C_Data">Data11!$FW$11:$FW$19</definedName>
    <definedName name="A127990882C_Latest">Data11!$FW$19</definedName>
    <definedName name="A127990886L">Data11!$FT$1:$FT$10,Data11!$FT$11:$FT$19</definedName>
    <definedName name="A127990886L_Data">Data11!$FT$11:$FT$19</definedName>
    <definedName name="A127990886L_Latest">Data11!$FT$19</definedName>
    <definedName name="A127990890C">Data11!$GB$1:$GB$10,Data11!$GB$11:$GB$19</definedName>
    <definedName name="A127990890C_Data">Data11!$GB$11:$GB$19</definedName>
    <definedName name="A127990890C_Latest">Data11!$GB$19</definedName>
    <definedName name="A127990894L">Data11!$HC$1:$HC$10,Data11!$HC$11:$HC$19</definedName>
    <definedName name="A127990894L_Data">Data11!$HC$11:$HC$19</definedName>
    <definedName name="A127990894L_Latest">Data11!$HC$19</definedName>
    <definedName name="A127990898W">Data11!$HL$1:$HL$10,Data11!$HL$11:$HL$19</definedName>
    <definedName name="A127990898W_Data">Data11!$HL$11:$HL$19</definedName>
    <definedName name="A127990898W_Latest">Data11!$HL$19</definedName>
    <definedName name="A127990902A">Data11!$IG$1:$IG$10,Data11!$IG$11:$IG$19</definedName>
    <definedName name="A127990902A_Data">Data11!$IG$11:$IG$19</definedName>
    <definedName name="A127990902A_Latest">Data11!$IG$19</definedName>
    <definedName name="A127990906K">Data11!$II$1:$II$10,Data11!$II$11:$II$19</definedName>
    <definedName name="A127990906K_Data">Data11!$II$11:$II$19</definedName>
    <definedName name="A127990906K_Latest">Data11!$II$19</definedName>
    <definedName name="A127990910A">Data9!$EM$1:$EM$10,Data9!$EM$11:$EM$19</definedName>
    <definedName name="A127990910A_Data">Data9!$EM$11:$EM$19</definedName>
    <definedName name="A127990910A_Latest">Data9!$EM$19</definedName>
    <definedName name="A127990914K">Data9!$ET$1:$ET$10,Data9!$ET$11:$ET$19</definedName>
    <definedName name="A127990914K_Data">Data9!$ET$11:$ET$19</definedName>
    <definedName name="A127990914K_Latest">Data9!$ET$19</definedName>
    <definedName name="A127990918V">Data9!$FG$1:$FG$10,Data9!$FG$11:$FG$19</definedName>
    <definedName name="A127990918V_Data">Data9!$FG$11:$FG$19</definedName>
    <definedName name="A127990918V_Latest">Data9!$FG$19</definedName>
    <definedName name="A127990922K">Data9!$FI$1:$FI$10,Data9!$FI$11:$FI$19</definedName>
    <definedName name="A127990922K_Data">Data9!$FI$11:$FI$19</definedName>
    <definedName name="A127990922K_Latest">Data9!$FI$19</definedName>
    <definedName name="A127990926V">Data9!$EH$1:$EH$10,Data9!$EH$11:$EH$19</definedName>
    <definedName name="A127990926V_Data">Data9!$EH$11:$EH$19</definedName>
    <definedName name="A127990926V_Latest">Data9!$EH$19</definedName>
    <definedName name="A127990934V">Data11!$IN$1:$IN$10,Data11!$IN$11:$IN$19</definedName>
    <definedName name="A127990934V_Data">Data11!$IN$11:$IN$19</definedName>
    <definedName name="A127990934V_Latest">Data11!$IN$19</definedName>
    <definedName name="A127990938C">Data11!$IO$1:$IO$10,Data11!$IO$11:$IO$19</definedName>
    <definedName name="A127990938C_Data">Data11!$IO$11:$IO$19</definedName>
    <definedName name="A127990938C_Latest">Data11!$IO$19</definedName>
    <definedName name="A127990950V">Data9!$FZ$1:$FZ$10,Data9!$FZ$11:$FZ$19</definedName>
    <definedName name="A127990950V_Data">Data9!$FZ$11:$FZ$19</definedName>
    <definedName name="A127990950V_Latest">Data9!$FZ$19</definedName>
    <definedName name="A127990954C">Data9!$GH$1:$GH$10,Data9!$GH$11:$GH$19</definedName>
    <definedName name="A127990954C_Data">Data9!$GH$11:$GH$19</definedName>
    <definedName name="A127990954C_Latest">Data9!$GH$19</definedName>
    <definedName name="A127990958L">Data9!$FO$1:$FO$10,Data9!$FO$11:$FO$19</definedName>
    <definedName name="A127990958L_Data">Data9!$FO$11:$FO$19</definedName>
    <definedName name="A127990958L_Latest">Data9!$FO$19</definedName>
    <definedName name="A127990962C">Data9!$HC$1:$HC$10,Data9!$HC$11:$HC$19</definedName>
    <definedName name="A127990962C_Data">Data9!$HC$11:$HC$19</definedName>
    <definedName name="A127990962C_Latest">Data9!$HC$19</definedName>
    <definedName name="A127990966L">Data9!$HI$1:$HI$10,Data9!$HI$11:$HI$19</definedName>
    <definedName name="A127990966L_Data">Data9!$HI$11:$HI$19</definedName>
    <definedName name="A127990966L_Latest">Data9!$HI$19</definedName>
    <definedName name="A127990970C">Data9!$HW$1:$HW$10,Data9!$HW$11:$HW$19</definedName>
    <definedName name="A127990970C_Data">Data9!$HW$11:$HW$19</definedName>
    <definedName name="A127990970C_Latest">Data9!$HW$19</definedName>
    <definedName name="A127990974L">Data9!$GW$1:$GW$10,Data9!$GW$11:$GW$19</definedName>
    <definedName name="A127990974L_Data">Data9!$GW$11:$GW$19</definedName>
    <definedName name="A127990974L_Latest">Data9!$GW$19</definedName>
    <definedName name="A127990978W">Data9!$GZ$1:$GZ$10,Data9!$GZ$11:$GZ$19</definedName>
    <definedName name="A127990978W_Data">Data9!$GZ$11:$GZ$19</definedName>
    <definedName name="A127990978W_Latest">Data9!$GZ$19</definedName>
    <definedName name="A127990982L">Data9!$HA$1:$HA$10,Data9!$HA$11:$HA$19</definedName>
    <definedName name="A127990982L_Data">Data9!$HA$11:$HA$19</definedName>
    <definedName name="A127990982L_Latest">Data9!$HA$19</definedName>
    <definedName name="A127990986W">Data9!$IB$1:$IB$10,Data9!$IB$11:$IB$19</definedName>
    <definedName name="A127990986W_Data">Data9!$IB$11:$IB$19</definedName>
    <definedName name="A127990986W_Latest">Data9!$IB$19</definedName>
    <definedName name="A127990990L">Data9!$II$1:$II$10,Data9!$II$11:$II$19</definedName>
    <definedName name="A127990990L_Data">Data9!$II$11:$II$19</definedName>
    <definedName name="A127990990L_Latest">Data9!$II$19</definedName>
    <definedName name="A127990994W">Data10!$AB$1:$AB$10,Data10!$AB$11:$AB$19</definedName>
    <definedName name="A127990994W_Data">Data10!$AB$11:$AB$19</definedName>
    <definedName name="A127990994W_Latest">Data10!$AB$19</definedName>
    <definedName name="A127990998F">Data10!$AG$1:$AG$10,Data10!$AG$11:$AG$19</definedName>
    <definedName name="A127990998F_Data">Data10!$AG$11:$AG$19</definedName>
    <definedName name="A127990998F_Latest">Data10!$AG$19</definedName>
    <definedName name="A127991002L">Data10!$AH$1:$AH$10,Data10!$AH$11:$AH$19</definedName>
    <definedName name="A127991002L_Data">Data10!$AH$11:$AH$19</definedName>
    <definedName name="A127991002L_Latest">Data10!$AH$19</definedName>
    <definedName name="A127991006W">Data10!$AK$1:$AK$10,Data10!$AK$11:$AK$19</definedName>
    <definedName name="A127991006W_Data">Data10!$AK$11:$AK$19</definedName>
    <definedName name="A127991006W_Latest">Data10!$AK$19</definedName>
    <definedName name="A127991010L">Data10!$AO$1:$AO$10,Data10!$AO$11:$AO$19</definedName>
    <definedName name="A127991010L_Data">Data10!$AO$11:$AO$19</definedName>
    <definedName name="A127991010L_Latest">Data10!$AO$19</definedName>
    <definedName name="A127991014W">Data10!$AS$1:$AS$10,Data10!$AS$11:$AS$19</definedName>
    <definedName name="A127991014W_Data">Data10!$AS$11:$AS$19</definedName>
    <definedName name="A127991014W_Latest">Data10!$AS$19</definedName>
    <definedName name="A127991018F">Data10!$AW$1:$AW$10,Data10!$AW$11:$AW$19</definedName>
    <definedName name="A127991018F_Data">Data10!$AW$11:$AW$19</definedName>
    <definedName name="A127991018F_Latest">Data10!$AW$19</definedName>
    <definedName name="A127991026F">Data10!$BA$1:$BA$10,Data10!$BA$11:$BA$19</definedName>
    <definedName name="A127991026F_Data">Data10!$BA$11:$BA$19</definedName>
    <definedName name="A127991026F_Latest">Data10!$BA$19</definedName>
    <definedName name="A127991030W">Data10!$BV$1:$BV$10,Data10!$BV$11:$BV$19</definedName>
    <definedName name="A127991030W_Data">Data10!$BV$11:$BV$19</definedName>
    <definedName name="A127991030W_Latest">Data10!$BV$19</definedName>
    <definedName name="A127991034F">Data10!$CF$1:$CF$10,Data10!$CF$11:$CF$19</definedName>
    <definedName name="A127991034F_Data">Data10!$CF$11:$CF$19</definedName>
    <definedName name="A127991034F_Latest">Data10!$CF$19</definedName>
    <definedName name="A127991038R">Data10!$CG$1:$CG$10,Data10!$CG$11:$CG$19</definedName>
    <definedName name="A127991038R_Data">Data10!$CG$11:$CG$19</definedName>
    <definedName name="A127991038R_Latest">Data10!$CG$19</definedName>
    <definedName name="A127991042F">Data10!$BI$1:$BI$10,Data10!$BI$11:$BI$19</definedName>
    <definedName name="A127991042F_Data">Data10!$BI$11:$BI$19</definedName>
    <definedName name="A127991042F_Latest">Data10!$BI$19</definedName>
    <definedName name="A127991046R">Data10!$CX$1:$CX$10,Data10!$CX$11:$CX$19</definedName>
    <definedName name="A127991046R_Data">Data10!$CX$11:$CX$19</definedName>
    <definedName name="A127991046R_Latest">Data10!$CX$19</definedName>
    <definedName name="A127991050F">Data10!$DM$1:$DM$10,Data10!$DM$11:$DM$19</definedName>
    <definedName name="A127991050F_Data">Data10!$DM$11:$DM$19</definedName>
    <definedName name="A127991050F_Latest">Data10!$DM$19</definedName>
    <definedName name="A127991054R">Data10!$DO$1:$DO$10,Data10!$DO$11:$DO$19</definedName>
    <definedName name="A127991054R_Data">Data10!$DO$11:$DO$19</definedName>
    <definedName name="A127991054R_Latest">Data10!$DO$19</definedName>
    <definedName name="A127991058X">Data10!$DZ$1:$DZ$10,Data10!$DZ$11:$DZ$19</definedName>
    <definedName name="A127991058X_Data">Data10!$DZ$11:$DZ$19</definedName>
    <definedName name="A127991058X_Latest">Data10!$DZ$19</definedName>
    <definedName name="A127991062R">Data10!$EA$1:$EA$10,Data10!$EA$11:$EA$19</definedName>
    <definedName name="A127991062R_Data">Data10!$EA$11:$EA$19</definedName>
    <definedName name="A127991062R_Latest">Data10!$EA$19</definedName>
    <definedName name="A127991066X">Data10!$EC$1:$EC$10,Data10!$EC$11:$EC$19</definedName>
    <definedName name="A127991066X_Data">Data10!$EC$11:$EC$19</definedName>
    <definedName name="A127991066X_Latest">Data10!$EC$19</definedName>
    <definedName name="A127991070R">Data10!$EJ$1:$EJ$10,Data10!$EJ$11:$EJ$19</definedName>
    <definedName name="A127991070R_Data">Data10!$EJ$11:$EJ$19</definedName>
    <definedName name="A127991070R_Latest">Data10!$EJ$19</definedName>
    <definedName name="A127992454V">Data12!$AB$1:$AB$10,Data12!$AB$11:$AB$19</definedName>
    <definedName name="A127992454V_Data">Data12!$AB$11:$AB$19</definedName>
    <definedName name="A127992454V_Latest">Data12!$AB$19</definedName>
    <definedName name="A127992458C">Data11!$IP$1:$IP$10,Data11!$IP$11:$IP$19</definedName>
    <definedName name="A127992458C_Data">Data11!$IP$11:$IP$19</definedName>
    <definedName name="A127992458C_Latest">Data11!$IP$19</definedName>
    <definedName name="A127992462V">Data12!$AH$1:$AH$10,Data12!$AH$11:$AH$19</definedName>
    <definedName name="A127992462V_Data">Data12!$AH$11:$AH$19</definedName>
    <definedName name="A127992462V_Latest">Data12!$AH$19</definedName>
    <definedName name="A127992842W">Data12!$AJ$1:$AJ$10,Data12!$AJ$11:$AJ$19</definedName>
    <definedName name="A127992842W_Data">Data12!$AJ$11:$AJ$19</definedName>
    <definedName name="A127992842W_Latest">Data12!$AJ$19</definedName>
    <definedName name="A127992846F">Data12!$AU$1:$AU$10,Data12!$AU$11:$AU$19</definedName>
    <definedName name="A127992846F_Data">Data12!$AU$11:$AU$19</definedName>
    <definedName name="A127992846F_Latest">Data12!$AU$19</definedName>
    <definedName name="A127992850W">Data13!$CW$1:$CW$10,Data13!$CW$11:$CW$19</definedName>
    <definedName name="A127992850W_Data">Data13!$CW$11:$CW$19</definedName>
    <definedName name="A127992850W_Latest">Data13!$CW$19</definedName>
    <definedName name="A127992854F">Data13!$DG$1:$DG$10,Data13!$DG$11:$DG$19</definedName>
    <definedName name="A127992854F_Data">Data13!$DG$11:$DG$19</definedName>
    <definedName name="A127992854F_Latest">Data13!$DG$19</definedName>
    <definedName name="A127992858R">Data13!$DL$1:$DL$10,Data13!$DL$11:$DL$19</definedName>
    <definedName name="A127992858R_Data">Data13!$DL$11:$DL$19</definedName>
    <definedName name="A127992858R_Latest">Data13!$DL$19</definedName>
    <definedName name="A127992862F">Data13!$DM$1:$DM$10,Data13!$DM$11:$DM$19</definedName>
    <definedName name="A127992862F_Data">Data13!$DM$11:$DM$19</definedName>
    <definedName name="A127992862F_Latest">Data13!$DM$19</definedName>
    <definedName name="A127992866R">Data13!$CT$1:$CT$10,Data13!$CT$11:$CT$19</definedName>
    <definedName name="A127992866R_Data">Data13!$CT$11:$CT$19</definedName>
    <definedName name="A127992866R_Latest">Data13!$CT$19</definedName>
    <definedName name="A127992870F">Data13!$EQ$1:$EQ$10,Data13!$EQ$11:$EQ$19</definedName>
    <definedName name="A127992870F_Data">Data13!$EQ$11:$EQ$19</definedName>
    <definedName name="A127992870F_Latest">Data13!$EQ$19</definedName>
    <definedName name="A127992874R">Data13!$EC$1:$EC$10,Data13!$EC$11:$EC$19</definedName>
    <definedName name="A127992874R_Data">Data13!$EC$11:$EC$19</definedName>
    <definedName name="A127992874R_Latest">Data13!$EC$19</definedName>
    <definedName name="A127992878X">Data13!$FQ$1:$FQ$10,Data13!$FQ$11:$FQ$19</definedName>
    <definedName name="A127992878X_Data">Data13!$FQ$11:$FQ$19</definedName>
    <definedName name="A127992878X_Latest">Data13!$FQ$19</definedName>
    <definedName name="A127992882R">Data13!$FY$1:$FY$10,Data13!$FY$11:$FY$19</definedName>
    <definedName name="A127992882R_Data">Data13!$FY$11:$FY$19</definedName>
    <definedName name="A127992882R_Latest">Data13!$FY$19</definedName>
    <definedName name="A127992886X">Data13!$FG$1:$FG$10,Data13!$FG$11:$FG$19</definedName>
    <definedName name="A127992886X_Data">Data13!$FG$11:$FG$19</definedName>
    <definedName name="A127992886X_Latest">Data13!$FG$19</definedName>
    <definedName name="A127992890R">Data13!$GJ$1:$GJ$10,Data13!$GJ$11:$GJ$19</definedName>
    <definedName name="A127992890R_Data">Data13!$GJ$11:$GJ$19</definedName>
    <definedName name="A127992890R_Latest">Data13!$GJ$19</definedName>
    <definedName name="A127992894X">Data13!$FK$1:$FK$10,Data13!$FK$11:$FK$19</definedName>
    <definedName name="A127992894X_Data">Data13!$FK$11:$FK$19</definedName>
    <definedName name="A127992894X_Latest">Data13!$FK$19</definedName>
    <definedName name="A127992898J">Data13!$GL$1:$GL$10,Data13!$GL$11:$GL$19</definedName>
    <definedName name="A127992898J_Data">Data13!$GL$11:$GL$19</definedName>
    <definedName name="A127992898J_Latest">Data13!$GL$19</definedName>
    <definedName name="A127992902L">Data13!$GW$1:$GW$10,Data13!$GW$11:$GW$19</definedName>
    <definedName name="A127992902L_Data">Data13!$GW$11:$GW$19</definedName>
    <definedName name="A127992902L_Latest">Data13!$GW$19</definedName>
    <definedName name="A127992906W">Data13!$HG$1:$HG$10,Data13!$HG$11:$HG$19</definedName>
    <definedName name="A127992906W_Data">Data13!$HG$11:$HG$19</definedName>
    <definedName name="A127992906W_Latest">Data13!$HG$19</definedName>
    <definedName name="A127992910L">Data13!$HL$1:$HL$10,Data13!$HL$11:$HL$19</definedName>
    <definedName name="A127992910L_Data">Data13!$HL$11:$HL$19</definedName>
    <definedName name="A127992910L_Latest">Data13!$HL$19</definedName>
    <definedName name="A127992914W">Data13!$HP$1:$HP$10,Data13!$HP$11:$HP$19</definedName>
    <definedName name="A127992914W_Data">Data13!$HP$11:$HP$19</definedName>
    <definedName name="A127992914W_Latest">Data13!$HP$19</definedName>
    <definedName name="A127992918F">Data13!$IG$1:$IG$10,Data13!$IG$11:$IG$19</definedName>
    <definedName name="A127992918F_Data">Data13!$IG$11:$IG$19</definedName>
    <definedName name="A127992918F_Latest">Data13!$IG$19</definedName>
    <definedName name="A127992922W">Data13!$IA$1:$IA$10,Data13!$IA$11:$IA$19</definedName>
    <definedName name="A127992922W_Data">Data13!$IA$11:$IA$19</definedName>
    <definedName name="A127992922W_Latest">Data13!$IA$19</definedName>
    <definedName name="A127992926F">Data14!$AC$1:$AC$10,Data14!$AC$11:$AC$19</definedName>
    <definedName name="A127992926F_Data">Data14!$AC$11:$AC$19</definedName>
    <definedName name="A127992926F_Latest">Data14!$AC$19</definedName>
    <definedName name="A127992930W">Data14!$AK$1:$AK$10,Data14!$AK$11:$AK$19</definedName>
    <definedName name="A127992930W_Data">Data14!$AK$11:$AK$19</definedName>
    <definedName name="A127992930W_Latest">Data14!$AK$19</definedName>
    <definedName name="A127992934F">Data14!$AM$1:$AM$10,Data14!$AM$11:$AM$19</definedName>
    <definedName name="A127992934F_Data">Data14!$AM$11:$AM$19</definedName>
    <definedName name="A127992934F_Latest">Data14!$AM$19</definedName>
    <definedName name="A127992938R">Data14!$S$1:$S$10,Data14!$S$11:$S$19</definedName>
    <definedName name="A127992938R_Data">Data14!$S$11:$S$19</definedName>
    <definedName name="A127992938R_Latest">Data14!$S$19</definedName>
    <definedName name="A127992942F">Data14!$BF$1:$BF$10,Data14!$BF$11:$BF$19</definedName>
    <definedName name="A127992942F_Data">Data14!$BF$11:$BF$19</definedName>
    <definedName name="A127992942F_Latest">Data14!$BF$19</definedName>
    <definedName name="A127992946R">Data14!$BM$1:$BM$10,Data14!$BM$11:$BM$19</definedName>
    <definedName name="A127992946R_Data">Data14!$BM$11:$BM$19</definedName>
    <definedName name="A127992946R_Latest">Data14!$BM$19</definedName>
    <definedName name="A127992950F">Data14!$AV$1:$AV$10,Data14!$AV$11:$AV$19</definedName>
    <definedName name="A127992950F_Data">Data14!$AV$11:$AV$19</definedName>
    <definedName name="A127992950F_Latest">Data14!$AV$19</definedName>
    <definedName name="A127992954R">Data14!$AS$1:$AS$10,Data14!$AS$11:$AS$19</definedName>
    <definedName name="A127992954R_Data">Data14!$AS$11:$AS$19</definedName>
    <definedName name="A127992954R_Latest">Data14!$AS$19</definedName>
    <definedName name="A127992958X">Data14!$CN$1:$CN$10,Data14!$CN$11:$CN$19</definedName>
    <definedName name="A127992958X_Data">Data14!$CN$11:$CN$19</definedName>
    <definedName name="A127992958X_Latest">Data14!$CN$19</definedName>
    <definedName name="A127992962R">Data14!$CP$1:$CP$10,Data14!$CP$11:$CP$19</definedName>
    <definedName name="A127992962R_Data">Data14!$CP$11:$CP$19</definedName>
    <definedName name="A127992962R_Latest">Data14!$CP$19</definedName>
    <definedName name="A127992966X">Data14!$CC$1:$CC$10,Data14!$CC$11:$CC$19</definedName>
    <definedName name="A127992966X_Data">Data14!$CC$11:$CC$19</definedName>
    <definedName name="A127992966X_Latest">Data14!$CC$19</definedName>
    <definedName name="A127992970R">Data14!$CV$1:$CV$10,Data14!$CV$11:$CV$19</definedName>
    <definedName name="A127992970R_Data">Data14!$CV$11:$CV$19</definedName>
    <definedName name="A127992970R_Latest">Data14!$CV$19</definedName>
    <definedName name="A127992974X">Data14!$DD$1:$DD$10,Data14!$DD$11:$DD$19</definedName>
    <definedName name="A127992974X_Data">Data14!$DD$11:$DD$19</definedName>
    <definedName name="A127992974X_Latest">Data14!$DD$19</definedName>
    <definedName name="A127992978J">Data14!$DY$1:$DY$10,Data14!$DY$11:$DY$19</definedName>
    <definedName name="A127992978J_Data">Data14!$DY$11:$DY$19</definedName>
    <definedName name="A127992978J_Latest">Data14!$DY$19</definedName>
    <definedName name="A127992982X">Data14!$EL$1:$EL$10,Data14!$EL$11:$EL$19</definedName>
    <definedName name="A127992982X_Data">Data14!$EL$11:$EL$19</definedName>
    <definedName name="A127992982X_Latest">Data14!$EL$19</definedName>
    <definedName name="A127992986J">Data14!$DI$1:$DI$10,Data14!$DI$11:$DI$19</definedName>
    <definedName name="A127992986J_Data">Data14!$DI$11:$DI$19</definedName>
    <definedName name="A127992986J_Latest">Data14!$DI$19</definedName>
    <definedName name="A127992990X">Data14!$EP$1:$EP$10,Data14!$EP$11:$EP$19</definedName>
    <definedName name="A127992990X_Data">Data14!$EP$11:$EP$19</definedName>
    <definedName name="A127992990X_Latest">Data14!$EP$19</definedName>
    <definedName name="A127992994J">Data14!$FC$1:$FC$10,Data14!$FC$11:$FC$19</definedName>
    <definedName name="A127992994J_Data">Data14!$FC$11:$FC$19</definedName>
    <definedName name="A127992994J_Latest">Data14!$FC$19</definedName>
    <definedName name="A127992998T">Data14!$FF$1:$FF$10,Data14!$FF$11:$FF$19</definedName>
    <definedName name="A127992998T_Data">Data14!$FF$11:$FF$19</definedName>
    <definedName name="A127992998T_Latest">Data14!$FF$19</definedName>
    <definedName name="A127993002X">Data14!$FK$1:$FK$10,Data14!$FK$11:$FK$19</definedName>
    <definedName name="A127993002X_Data">Data14!$FK$11:$FK$19</definedName>
    <definedName name="A127993002X_Latest">Data14!$FK$19</definedName>
    <definedName name="A127993006J">Data14!$FL$1:$FL$10,Data14!$FL$11:$FL$19</definedName>
    <definedName name="A127993006J_Data">Data14!$FL$11:$FL$19</definedName>
    <definedName name="A127993006J_Latest">Data14!$FL$19</definedName>
    <definedName name="A127993010X">Data14!$FS$1:$FS$10,Data14!$FS$11:$FS$19</definedName>
    <definedName name="A127993010X_Data">Data14!$FS$11:$FS$19</definedName>
    <definedName name="A127993010X_Latest">Data14!$FS$19</definedName>
    <definedName name="A127993014J">Data12!$CN$1:$CN$10,Data12!$CN$11:$CN$19</definedName>
    <definedName name="A127993014J_Data">Data12!$CN$11:$CN$19</definedName>
    <definedName name="A127993014J_Latest">Data12!$CN$19</definedName>
    <definedName name="A127993018T">Data12!$CR$1:$CR$10,Data12!$CR$11:$CR$19</definedName>
    <definedName name="A127993018T_Data">Data12!$CR$11:$CR$19</definedName>
    <definedName name="A127993018T_Latest">Data12!$CR$19</definedName>
    <definedName name="A127993022J">Data12!$BT$1:$BT$10,Data12!$BT$11:$BT$19</definedName>
    <definedName name="A127993022J_Data">Data12!$BT$11:$BT$19</definedName>
    <definedName name="A127993022J_Latest">Data12!$BT$19</definedName>
    <definedName name="A127993038A">Data14!$GC$1:$GC$10,Data14!$GC$11:$GC$19</definedName>
    <definedName name="A127993038A_Data">Data14!$GC$11:$GC$19</definedName>
    <definedName name="A127993038A_Latest">Data14!$GC$19</definedName>
    <definedName name="A127993054A">Data12!$CZ$1:$CZ$10,Data12!$CZ$11:$CZ$19</definedName>
    <definedName name="A127993054A_Data">Data12!$CZ$11:$CZ$19</definedName>
    <definedName name="A127993054A_Latest">Data12!$CZ$19</definedName>
    <definedName name="A127993058K">Data12!$DQ$1:$DQ$10,Data12!$DQ$11:$DQ$19</definedName>
    <definedName name="A127993058K_Data">Data12!$DQ$11:$DQ$19</definedName>
    <definedName name="A127993058K_Latest">Data12!$DQ$19</definedName>
    <definedName name="A127993062A">Data12!$DT$1:$DT$10,Data12!$DT$11:$DT$19</definedName>
    <definedName name="A127993062A_Data">Data12!$DT$11:$DT$19</definedName>
    <definedName name="A127993062A_Latest">Data12!$DT$19</definedName>
    <definedName name="A127993066K">Data12!$DE$1:$DE$10,Data12!$DE$11:$DE$19</definedName>
    <definedName name="A127993066K_Data">Data12!$DE$11:$DE$19</definedName>
    <definedName name="A127993066K_Latest">Data12!$DE$19</definedName>
    <definedName name="A127993070A">Data12!$ET$1:$ET$10,Data12!$ET$11:$ET$19</definedName>
    <definedName name="A127993070A_Data">Data12!$ET$11:$ET$19</definedName>
    <definedName name="A127993070A_Latest">Data12!$ET$19</definedName>
    <definedName name="A127993074K">Data12!$EW$1:$EW$10,Data12!$EW$11:$EW$19</definedName>
    <definedName name="A127993074K_Data">Data12!$EW$11:$EW$19</definedName>
    <definedName name="A127993074K_Latest">Data12!$EW$19</definedName>
    <definedName name="A127993078V">Data12!$FL$1:$FL$10,Data12!$FL$11:$FL$19</definedName>
    <definedName name="A127993078V_Data">Data12!$FL$11:$FL$19</definedName>
    <definedName name="A127993078V_Latest">Data12!$FL$19</definedName>
    <definedName name="A127993082K">Data12!$EL$1:$EL$10,Data12!$EL$11:$EL$19</definedName>
    <definedName name="A127993082K_Data">Data12!$EL$11:$EL$19</definedName>
    <definedName name="A127993082K_Latest">Data12!$EL$19</definedName>
    <definedName name="A127993086V">Data12!$EP$1:$EP$10,Data12!$EP$11:$EP$19</definedName>
    <definedName name="A127993086V_Data">Data12!$EP$11:$EP$19</definedName>
    <definedName name="A127993086V_Latest">Data12!$EP$19</definedName>
    <definedName name="A127993090K">Data12!$GB$1:$GB$10,Data12!$GB$11:$GB$19</definedName>
    <definedName name="A127993090K_Data">Data12!$GB$11:$GB$19</definedName>
    <definedName name="A127993090K_Latest">Data12!$GB$19</definedName>
    <definedName name="A127993094V">Data12!$GD$1:$GD$10,Data12!$GD$11:$GD$19</definedName>
    <definedName name="A127993094V_Data">Data12!$GD$11:$GD$19</definedName>
    <definedName name="A127993094V_Latest">Data12!$GD$19</definedName>
    <definedName name="A127993098C">Data12!$GP$1:$GP$10,Data12!$GP$11:$GP$19</definedName>
    <definedName name="A127993098C_Data">Data12!$GP$11:$GP$19</definedName>
    <definedName name="A127993098C_Latest">Data12!$GP$19</definedName>
    <definedName name="A127993102J">Data12!$GU$1:$GU$10,Data12!$GU$11:$GU$19</definedName>
    <definedName name="A127993102J_Data">Data12!$GU$11:$GU$19</definedName>
    <definedName name="A127993102J_Latest">Data12!$GU$19</definedName>
    <definedName name="A127993106T">Data12!$FO$1:$FO$10,Data12!$FO$11:$FO$19</definedName>
    <definedName name="A127993106T_Data">Data12!$FO$11:$FO$19</definedName>
    <definedName name="A127993106T_Latest">Data12!$FO$19</definedName>
    <definedName name="A127993110J">Data12!$FS$1:$FS$10,Data12!$FS$11:$FS$19</definedName>
    <definedName name="A127993110J_Data">Data12!$FS$11:$FS$19</definedName>
    <definedName name="A127993110J_Latest">Data12!$FS$19</definedName>
    <definedName name="A127993114T">Data12!$FX$1:$FX$10,Data12!$FX$11:$FX$19</definedName>
    <definedName name="A127993114T_Data">Data12!$FX$11:$FX$19</definedName>
    <definedName name="A127993114T_Latest">Data12!$FX$19</definedName>
    <definedName name="A127993118A">Data12!$HX$1:$HX$10,Data12!$HX$11:$HX$19</definedName>
    <definedName name="A127993118A_Data">Data12!$HX$11:$HX$19</definedName>
    <definedName name="A127993118A_Latest">Data12!$HX$19</definedName>
    <definedName name="A127993122T">Data12!$HY$1:$HY$10,Data12!$HY$11:$HY$19</definedName>
    <definedName name="A127993122T_Data">Data12!$HY$11:$HY$19</definedName>
    <definedName name="A127993122T_Latest">Data12!$HY$19</definedName>
    <definedName name="A127993126A">Data12!$IB$1:$IB$10,Data12!$IB$11:$IB$19</definedName>
    <definedName name="A127993126A_Data">Data12!$IB$11:$IB$19</definedName>
    <definedName name="A127993126A_Latest">Data12!$IB$19</definedName>
    <definedName name="A127993130T">Data12!$HA$1:$HA$10,Data12!$HA$11:$HA$19</definedName>
    <definedName name="A127993130T_Data">Data12!$HA$11:$HA$19</definedName>
    <definedName name="A127993130T_Latest">Data12!$HA$19</definedName>
    <definedName name="A127993134A">Data13!$D$1:$D$10,Data13!$D$11:$D$19</definedName>
    <definedName name="A127993134A_Data">Data13!$D$11:$D$19</definedName>
    <definedName name="A127993134A_Latest">Data13!$D$19</definedName>
    <definedName name="A127993138K">Data13!$I$1:$I$10,Data13!$I$11:$I$19</definedName>
    <definedName name="A127993138K_Data">Data13!$I$11:$I$19</definedName>
    <definedName name="A127993138K_Latest">Data13!$I$19</definedName>
    <definedName name="A127993142A">Data13!$Q$1:$Q$10,Data13!$Q$11:$Q$19</definedName>
    <definedName name="A127993142A_Data">Data13!$Q$11:$Q$19</definedName>
    <definedName name="A127993142A_Latest">Data13!$Q$19</definedName>
    <definedName name="A127993146K">Data13!$S$1:$S$10,Data13!$S$11:$S$19</definedName>
    <definedName name="A127993146K_Data">Data13!$S$11:$S$19</definedName>
    <definedName name="A127993146K_Latest">Data13!$S$19</definedName>
    <definedName name="A127993150A">Data13!$U$1:$U$10,Data13!$U$11:$U$19</definedName>
    <definedName name="A127993150A_Data">Data13!$U$11:$U$19</definedName>
    <definedName name="A127993150A_Latest">Data13!$U$19</definedName>
    <definedName name="A127993158V">Data13!$AI$1:$AI$10,Data13!$AI$11:$AI$19</definedName>
    <definedName name="A127993158V_Data">Data13!$AI$11:$AI$19</definedName>
    <definedName name="A127993158V_Latest">Data13!$AI$19</definedName>
    <definedName name="A127993162K">Data13!$AM$1:$AM$10,Data13!$AM$11:$AM$19</definedName>
    <definedName name="A127993162K_Data">Data13!$AM$11:$AM$19</definedName>
    <definedName name="A127993162K_Latest">Data13!$AM$19</definedName>
    <definedName name="A127993166V">Data13!$AQ$1:$AQ$10,Data13!$AQ$11:$AQ$19</definedName>
    <definedName name="A127993166V_Data">Data13!$AQ$11:$AQ$19</definedName>
    <definedName name="A127993166V_Latest">Data13!$AQ$19</definedName>
    <definedName name="A127993170K">Data13!$AR$1:$AR$10,Data13!$AR$11:$AR$19</definedName>
    <definedName name="A127993170K_Data">Data13!$AR$11:$AR$19</definedName>
    <definedName name="A127993170K_Latest">Data13!$AR$19</definedName>
    <definedName name="A127993174V">Data13!$AW$1:$AW$10,Data13!$AW$11:$AW$19</definedName>
    <definedName name="A127993174V_Data">Data13!$AW$11:$AW$19</definedName>
    <definedName name="A127993174V_Latest">Data13!$AW$19</definedName>
    <definedName name="A127993178C">Data13!$W$1:$W$10,Data13!$W$11:$W$19</definedName>
    <definedName name="A127993178C_Data">Data13!$W$11:$W$19</definedName>
    <definedName name="A127993178C_Latest">Data13!$W$19</definedName>
    <definedName name="A127993186C">Data13!$AD$1:$AD$10,Data13!$AD$11:$AD$19</definedName>
    <definedName name="A127993186C_Data">Data13!$AD$11:$AD$19</definedName>
    <definedName name="A127993186C_Latest">Data13!$AD$19</definedName>
    <definedName name="A127993190V">Data13!$BF$1:$BF$10,Data13!$BF$11:$BF$19</definedName>
    <definedName name="A127993190V_Data">Data13!$BF$11:$BF$19</definedName>
    <definedName name="A127993190V_Latest">Data13!$BF$19</definedName>
    <definedName name="A127993194C">Data13!$BU$1:$BU$10,Data13!$BU$11:$BU$19</definedName>
    <definedName name="A127993194C_Data">Data13!$BU$11:$BU$19</definedName>
    <definedName name="A127993194C_Latest">Data13!$BU$19</definedName>
    <definedName name="A127993198L">Data13!$BV$1:$BV$10,Data13!$BV$11:$BV$19</definedName>
    <definedName name="A127993198L_Data">Data13!$BV$11:$BV$19</definedName>
    <definedName name="A127993198L_Latest">Data13!$BV$19</definedName>
    <definedName name="A127993202T">Data13!$BX$1:$BX$10,Data13!$BX$11:$BX$19</definedName>
    <definedName name="A127993202T_Data">Data13!$BX$11:$BX$19</definedName>
    <definedName name="A127993202T_Latest">Data13!$BX$19</definedName>
    <definedName name="A127993206A">Data13!$BG$1:$BG$10,Data13!$BG$11:$BG$19</definedName>
    <definedName name="A127993206A_Data">Data13!$BG$11:$BG$19</definedName>
    <definedName name="A127993206A_Latest">Data13!$BG$19</definedName>
    <definedName name="A127993210T">Data13!$CH$1:$CH$10,Data13!$CH$11:$CH$19</definedName>
    <definedName name="A127993210T_Data">Data13!$CH$11:$CH$19</definedName>
    <definedName name="A127993210T_Latest">Data13!$CH$19</definedName>
    <definedName name="A127993214A">Data13!$BH$1:$BH$10,Data13!$BH$11:$BH$19</definedName>
    <definedName name="A127993214A_Data">Data13!$BH$11:$BH$19</definedName>
    <definedName name="A127993214A_Latest">Data13!$BH$19</definedName>
    <definedName name="A127993218K">Data13!$CJ$1:$CJ$10,Data13!$CJ$11:$CJ$19</definedName>
    <definedName name="A127993218K_Data">Data13!$CJ$11:$CJ$19</definedName>
    <definedName name="A127993218K_Latest">Data13!$CJ$19</definedName>
    <definedName name="A127993222A">Data13!$BE$1:$BE$10,Data13!$BE$11:$BE$19</definedName>
    <definedName name="A127993222A_Data">Data13!$BE$11:$BE$19</definedName>
    <definedName name="A127993222A_Latest">Data13!$BE$19</definedName>
    <definedName name="A127993226K">Data13!$BI$1:$BI$10,Data13!$BI$11:$BI$19</definedName>
    <definedName name="A127993226K_Data">Data13!$BI$11:$BI$19</definedName>
    <definedName name="A127993226K_Latest">Data13!$BI$19</definedName>
    <definedName name="A127993230A">Data13!$BL$1:$BL$10,Data13!$BL$11:$BL$19</definedName>
    <definedName name="A127993230A_Data">Data13!$BL$11:$BL$19</definedName>
    <definedName name="A127993230A_Latest">Data13!$BL$19</definedName>
    <definedName name="A127993234K">Data13!$BN$1:$BN$10,Data13!$BN$11:$BN$19</definedName>
    <definedName name="A127993234K_Data">Data13!$BN$11:$BN$19</definedName>
    <definedName name="A127993234K_Latest">Data13!$BN$19</definedName>
    <definedName name="A127994594J">Data14!$GF$1:$GF$10,Data14!$GF$11:$GF$19</definedName>
    <definedName name="A127994594J_Data">Data14!$GF$11:$GF$19</definedName>
    <definedName name="A127994594J_Latest">Data14!$GF$19</definedName>
    <definedName name="A127994598T">Data14!$GU$1:$GU$10,Data14!$GU$11:$GU$19</definedName>
    <definedName name="A127994598T_Data">Data14!$GU$11:$GU$19</definedName>
    <definedName name="A127994598T_Latest">Data14!$GU$19</definedName>
    <definedName name="A127994602W">Data14!$GV$1:$GV$10,Data14!$GV$11:$GV$19</definedName>
    <definedName name="A127994602W_Data">Data14!$GV$11:$GV$19</definedName>
    <definedName name="A127994602W_Latest">Data14!$GV$19</definedName>
    <definedName name="A127994606F">Data14!$GZ$1:$GZ$10,Data14!$GZ$11:$GZ$19</definedName>
    <definedName name="A127994606F_Data">Data14!$GZ$11:$GZ$19</definedName>
    <definedName name="A127994606F_Latest">Data14!$GZ$19</definedName>
    <definedName name="A127994610W">Data14!$GI$1:$GI$10,Data14!$GI$11:$GI$19</definedName>
    <definedName name="A127994610W_Data">Data14!$GI$11:$GI$19</definedName>
    <definedName name="A127994610W_Latest">Data14!$GI$19</definedName>
    <definedName name="A127994614F">Data14!$GJ$1:$GJ$10,Data14!$GJ$11:$GJ$19</definedName>
    <definedName name="A127994614F_Data">Data14!$GJ$11:$GJ$19</definedName>
    <definedName name="A127994614F_Latest">Data14!$GJ$19</definedName>
    <definedName name="A127994970A">Data14!$IE$1:$IE$10,Data14!$IE$11:$IE$19</definedName>
    <definedName name="A127994970A_Data">Data14!$IE$11:$IE$19</definedName>
    <definedName name="A127994970A_Latest">Data14!$IE$19</definedName>
    <definedName name="A127994974K">Data14!$IF$1:$IF$10,Data14!$IF$11:$IF$19</definedName>
    <definedName name="A127994974K_Data">Data14!$IF$11:$IF$19</definedName>
    <definedName name="A127994974K_Latest">Data14!$IF$19</definedName>
    <definedName name="A127994978V">Data14!$HW$1:$HW$10,Data14!$HW$11:$HW$19</definedName>
    <definedName name="A127994978V_Data">Data14!$HW$11:$HW$19</definedName>
    <definedName name="A127994978V_Latest">Data14!$HW$19</definedName>
    <definedName name="A127994982K">Data16!$AQ$1:$AQ$10,Data16!$AQ$11:$AQ$19</definedName>
    <definedName name="A127994982K_Data">Data16!$AQ$11:$AQ$19</definedName>
    <definedName name="A127994982K_Latest">Data16!$AQ$19</definedName>
    <definedName name="A127994986V">Data16!$AW$1:$AW$10,Data16!$AW$11:$AW$19</definedName>
    <definedName name="A127994986V_Data">Data16!$AW$11:$AW$19</definedName>
    <definedName name="A127994986V_Latest">Data16!$AW$19</definedName>
    <definedName name="A127994990K">Data16!$BB$1:$BB$10,Data16!$BB$11:$BB$19</definedName>
    <definedName name="A127994990K_Data">Data16!$BB$11:$BB$19</definedName>
    <definedName name="A127994990K_Latest">Data16!$BB$19</definedName>
    <definedName name="A127994994V">Data16!$BF$1:$BF$10,Data16!$BF$11:$BF$19</definedName>
    <definedName name="A127994994V_Data">Data16!$BF$11:$BF$19</definedName>
    <definedName name="A127994994V_Latest">Data16!$BF$19</definedName>
    <definedName name="A127994998C">Data16!$AB$1:$AB$10,Data16!$AB$11:$AB$19</definedName>
    <definedName name="A127994998C_Data">Data16!$AB$11:$AB$19</definedName>
    <definedName name="A127994998C_Latest">Data16!$AB$19</definedName>
    <definedName name="A127995002K">Data16!$AI$1:$AI$10,Data16!$AI$11:$AI$19</definedName>
    <definedName name="A127995002K_Data">Data16!$AI$11:$AI$19</definedName>
    <definedName name="A127995002K_Latest">Data16!$AI$19</definedName>
    <definedName name="A127995006V">Data16!$BU$1:$BU$10,Data16!$BU$11:$BU$19</definedName>
    <definedName name="A127995006V_Data">Data16!$BU$11:$BU$19</definedName>
    <definedName name="A127995006V_Latest">Data16!$BU$19</definedName>
    <definedName name="A127995010K">Data16!$CD$1:$CD$10,Data16!$CD$11:$CD$19</definedName>
    <definedName name="A127995010K_Data">Data16!$CD$11:$CD$19</definedName>
    <definedName name="A127995010K_Latest">Data16!$CD$19</definedName>
    <definedName name="A127995014V">Data16!$CG$1:$CG$10,Data16!$CG$11:$CG$19</definedName>
    <definedName name="A127995014V_Data">Data16!$CG$11:$CG$19</definedName>
    <definedName name="A127995014V_Latest">Data16!$CG$19</definedName>
    <definedName name="A127995018C">Data16!$CK$1:$CK$10,Data16!$CK$11:$CK$19</definedName>
    <definedName name="A127995018C_Data">Data16!$CK$11:$CK$19</definedName>
    <definedName name="A127995018C_Latest">Data16!$CK$19</definedName>
    <definedName name="A127995022V">Data16!$CM$1:$CM$10,Data16!$CM$11:$CM$19</definedName>
    <definedName name="A127995022V_Data">Data16!$CM$11:$CM$19</definedName>
    <definedName name="A127995022V_Latest">Data16!$CM$19</definedName>
    <definedName name="A127995026C">Data16!$CS$1:$CS$10,Data16!$CS$11:$CS$19</definedName>
    <definedName name="A127995026C_Data">Data16!$CS$11:$CS$19</definedName>
    <definedName name="A127995026C_Latest">Data16!$CS$19</definedName>
    <definedName name="A127995030V">Data16!$DF$1:$DF$10,Data16!$DF$11:$DF$19</definedName>
    <definedName name="A127995030V_Data">Data16!$DF$11:$DF$19</definedName>
    <definedName name="A127995030V_Latest">Data16!$DF$19</definedName>
    <definedName name="A127995034C">Data16!$DK$1:$DK$10,Data16!$DK$11:$DK$19</definedName>
    <definedName name="A127995034C_Data">Data16!$DK$11:$DK$19</definedName>
    <definedName name="A127995034C_Latest">Data16!$DK$19</definedName>
    <definedName name="A127995038L">Data16!$DL$1:$DL$10,Data16!$DL$11:$DL$19</definedName>
    <definedName name="A127995038L_Data">Data16!$DL$11:$DL$19</definedName>
    <definedName name="A127995038L_Latest">Data16!$DL$19</definedName>
    <definedName name="A127995042C">Data16!$DQ$1:$DQ$10,Data16!$DQ$11:$DQ$19</definedName>
    <definedName name="A127995042C_Data">Data16!$DQ$11:$DQ$19</definedName>
    <definedName name="A127995042C_Latest">Data16!$DQ$19</definedName>
    <definedName name="A127995046L">Data16!$CU$1:$CU$10,Data16!$CU$11:$CU$19</definedName>
    <definedName name="A127995046L_Data">Data16!$CU$11:$CU$19</definedName>
    <definedName name="A127995046L_Latest">Data16!$CU$19</definedName>
    <definedName name="A127995050C">Data16!$CR$1:$CR$10,Data16!$CR$11:$CR$19</definedName>
    <definedName name="A127995050C_Data">Data16!$CR$11:$CR$19</definedName>
    <definedName name="A127995050C_Latest">Data16!$CR$19</definedName>
    <definedName name="A127995054L">Data16!$EN$1:$EN$10,Data16!$EN$11:$EN$19</definedName>
    <definedName name="A127995054L_Data">Data16!$EN$11:$EN$19</definedName>
    <definedName name="A127995054L_Latest">Data16!$EN$19</definedName>
    <definedName name="A127995058W">Data16!$EP$1:$EP$10,Data16!$EP$11:$EP$19</definedName>
    <definedName name="A127995058W_Data">Data16!$EP$11:$EP$19</definedName>
    <definedName name="A127995058W_Latest">Data16!$EP$19</definedName>
    <definedName name="A127995062L">Data16!$EX$1:$EX$10,Data16!$EX$11:$EX$19</definedName>
    <definedName name="A127995062L_Data">Data16!$EX$11:$EX$19</definedName>
    <definedName name="A127995062L_Latest">Data16!$EX$19</definedName>
    <definedName name="A127995066W">Data16!$EC$1:$EC$10,Data16!$EC$11:$EC$19</definedName>
    <definedName name="A127995066W_Data">Data16!$EC$11:$EC$19</definedName>
    <definedName name="A127995066W_Latest">Data16!$EC$19</definedName>
    <definedName name="A127995070L">Data16!$FD$1:$FD$10,Data16!$FD$11:$FD$19</definedName>
    <definedName name="A127995070L_Data">Data16!$FD$11:$FD$19</definedName>
    <definedName name="A127995070L_Latest">Data16!$FD$19</definedName>
    <definedName name="A127995074W">Data16!$EF$1:$EF$10,Data16!$EF$11:$EF$19</definedName>
    <definedName name="A127995074W_Data">Data16!$EF$11:$EF$19</definedName>
    <definedName name="A127995074W_Latest">Data16!$EF$19</definedName>
    <definedName name="A127995078F">Data16!$EH$1:$EH$10,Data16!$EH$11:$EH$19</definedName>
    <definedName name="A127995078F_Data">Data16!$EH$11:$EH$19</definedName>
    <definedName name="A127995078F_Latest">Data16!$EH$19</definedName>
    <definedName name="A127995082W">Data16!$FZ$1:$FZ$10,Data16!$FZ$11:$FZ$19</definedName>
    <definedName name="A127995082W_Data">Data16!$FZ$11:$FZ$19</definedName>
    <definedName name="A127995082W_Latest">Data16!$FZ$19</definedName>
    <definedName name="A127995086F">Data16!$FJ$1:$FJ$10,Data16!$FJ$11:$FJ$19</definedName>
    <definedName name="A127995086F_Data">Data16!$FJ$11:$FJ$19</definedName>
    <definedName name="A127995086F_Latest">Data16!$FJ$19</definedName>
    <definedName name="A127995090W">Data16!$GJ$1:$GJ$10,Data16!$GJ$11:$GJ$19</definedName>
    <definedName name="A127995090W_Data">Data16!$GJ$11:$GJ$19</definedName>
    <definedName name="A127995090W_Latest">Data16!$GJ$19</definedName>
    <definedName name="A127995094F">Data16!$FN$1:$FN$10,Data16!$FN$11:$FN$19</definedName>
    <definedName name="A127995094F_Data">Data16!$FN$11:$FN$19</definedName>
    <definedName name="A127995094F_Latest">Data16!$FN$19</definedName>
    <definedName name="A127995098R">Data16!$GZ$1:$GZ$10,Data16!$GZ$11:$GZ$19</definedName>
    <definedName name="A127995098R_Data">Data16!$GZ$11:$GZ$19</definedName>
    <definedName name="A127995098R_Latest">Data16!$GZ$19</definedName>
    <definedName name="A127995102V">Data16!$HA$1:$HA$10,Data16!$HA$11:$HA$19</definedName>
    <definedName name="A127995102V_Data">Data16!$HA$11:$HA$19</definedName>
    <definedName name="A127995102V_Latest">Data16!$HA$19</definedName>
    <definedName name="A127995110V">Data16!$GY$1:$GY$10,Data16!$GY$11:$GY$19</definedName>
    <definedName name="A127995110V_Data">Data16!$GY$11:$GY$19</definedName>
    <definedName name="A127995110V_Latest">Data16!$GY$19</definedName>
    <definedName name="A127995114C">Data16!$HZ$1:$HZ$10,Data16!$HZ$11:$HZ$19</definedName>
    <definedName name="A127995114C_Data">Data16!$HZ$11:$HZ$19</definedName>
    <definedName name="A127995114C_Latest">Data16!$HZ$19</definedName>
    <definedName name="A127995118L">Data17!$C$1:$C$10,Data17!$C$11:$C$19</definedName>
    <definedName name="A127995118L_Data">Data17!$C$11:$C$19</definedName>
    <definedName name="A127995118L_Latest">Data17!$C$19</definedName>
    <definedName name="A127995122C">Data16!$ID$1:$ID$10,Data16!$ID$11:$ID$19</definedName>
    <definedName name="A127995122C_Data">Data16!$ID$11:$ID$19</definedName>
    <definedName name="A127995122C_Latest">Data16!$ID$19</definedName>
    <definedName name="A127995126L">Data17!$AL$1:$AL$10,Data17!$AL$11:$AL$19</definedName>
    <definedName name="A127995126L_Data">Data17!$AL$11:$AL$19</definedName>
    <definedName name="A127995126L_Latest">Data17!$AL$19</definedName>
    <definedName name="A127995130C">Data17!$AQ$1:$AQ$10,Data17!$AQ$11:$AQ$19</definedName>
    <definedName name="A127995130C_Data">Data17!$AQ$11:$AQ$19</definedName>
    <definedName name="A127995130C_Latest">Data17!$AQ$19</definedName>
    <definedName name="A127995134L">Data17!$S$1:$S$10,Data17!$S$11:$S$19</definedName>
    <definedName name="A127995134L_Data">Data17!$S$11:$S$19</definedName>
    <definedName name="A127995134L_Latest">Data17!$S$19</definedName>
    <definedName name="A127995138W">Data17!$P$1:$P$10,Data17!$P$11:$P$19</definedName>
    <definedName name="A127995138W_Data">Data17!$P$11:$P$19</definedName>
    <definedName name="A127995138W_Latest">Data17!$P$19</definedName>
    <definedName name="A127995146W">Data17!$Y$1:$Y$10,Data17!$Y$11:$Y$19</definedName>
    <definedName name="A127995146W_Data">Data17!$Y$11:$Y$19</definedName>
    <definedName name="A127995146W_Latest">Data17!$Y$19</definedName>
    <definedName name="A127995150L">Data17!$CB$1:$CB$10,Data17!$CB$11:$CB$19</definedName>
    <definedName name="A127995150L_Data">Data17!$CB$11:$CB$19</definedName>
    <definedName name="A127995150L_Latest">Data17!$CB$19</definedName>
    <definedName name="A127995154W">Data17!$AX$1:$AX$10,Data17!$AX$11:$AX$19</definedName>
    <definedName name="A127995154W_Data">Data17!$AX$11:$AX$19</definedName>
    <definedName name="A127995154W_Latest">Data17!$AX$19</definedName>
    <definedName name="A127995158F">Data17!$BE$1:$BE$10,Data17!$BE$11:$BE$19</definedName>
    <definedName name="A127995158F_Data">Data17!$BE$11:$BE$19</definedName>
    <definedName name="A127995158F_Latest">Data17!$BE$19</definedName>
    <definedName name="A127995162W">Data17!$CW$1:$CW$10,Data17!$CW$11:$CW$19</definedName>
    <definedName name="A127995162W_Data">Data17!$CW$11:$CW$19</definedName>
    <definedName name="A127995162W_Latest">Data17!$CW$19</definedName>
    <definedName name="A127995166F">Data17!$CX$1:$CX$10,Data17!$CX$11:$CX$19</definedName>
    <definedName name="A127995166F_Data">Data17!$CX$11:$CX$19</definedName>
    <definedName name="A127995166F_Latest">Data17!$CX$19</definedName>
    <definedName name="A127995170W">Data17!$CJ$1:$CJ$10,Data17!$CJ$11:$CJ$19</definedName>
    <definedName name="A127995170W_Data">Data17!$CJ$11:$CJ$19</definedName>
    <definedName name="A127995170W_Latest">Data17!$CJ$19</definedName>
    <definedName name="A127995174F">Data17!$CN$1:$CN$10,Data17!$CN$11:$CN$19</definedName>
    <definedName name="A127995174F_Data">Data17!$CN$11:$CN$19</definedName>
    <definedName name="A127995174F_Latest">Data17!$CN$19</definedName>
    <definedName name="A127995178R">Data15!$J$1:$J$10,Data15!$J$11:$J$19</definedName>
    <definedName name="A127995178R_Data">Data15!$J$11:$J$19</definedName>
    <definedName name="A127995178R_Latest">Data15!$J$19</definedName>
    <definedName name="A127995182F">Data15!$L$1:$L$10,Data15!$L$11:$L$19</definedName>
    <definedName name="A127995182F_Data">Data15!$L$11:$L$19</definedName>
    <definedName name="A127995182F_Latest">Data15!$L$19</definedName>
    <definedName name="A127995186R">Data15!$M$1:$M$10,Data15!$M$11:$M$19</definedName>
    <definedName name="A127995186R_Data">Data15!$M$11:$M$19</definedName>
    <definedName name="A127995186R_Latest">Data15!$M$19</definedName>
    <definedName name="A127995210C">Data15!$AX$1:$AX$10,Data15!$AX$11:$AX$19</definedName>
    <definedName name="A127995210C_Data">Data15!$AX$11:$AX$19</definedName>
    <definedName name="A127995210C_Latest">Data15!$AX$19</definedName>
    <definedName name="A127995214L">Data15!$AY$1:$AY$10,Data15!$AY$11:$AY$19</definedName>
    <definedName name="A127995214L_Data">Data15!$AY$11:$AY$19</definedName>
    <definedName name="A127995214L_Latest">Data15!$AY$19</definedName>
    <definedName name="A127995218W">Data15!$BE$1:$BE$10,Data15!$BE$11:$BE$19</definedName>
    <definedName name="A127995218W_Data">Data15!$BE$11:$BE$19</definedName>
    <definedName name="A127995218W_Latest">Data15!$BE$19</definedName>
    <definedName name="A127995222L">Data15!$BF$1:$BF$10,Data15!$BF$11:$BF$19</definedName>
    <definedName name="A127995222L_Data">Data15!$BF$11:$BF$19</definedName>
    <definedName name="A127995222L_Latest">Data15!$BF$19</definedName>
    <definedName name="A127995226W">Data15!$BO$1:$BO$10,Data15!$BO$11:$BO$19</definedName>
    <definedName name="A127995226W_Data">Data15!$BO$11:$BO$19</definedName>
    <definedName name="A127995226W_Latest">Data15!$BO$19</definedName>
    <definedName name="A127995230L">Data15!$BS$1:$BS$10,Data15!$BS$11:$BS$19</definedName>
    <definedName name="A127995230L_Data">Data15!$BS$11:$BS$19</definedName>
    <definedName name="A127995230L_Latest">Data15!$BS$19</definedName>
    <definedName name="A127995238F">Data15!$BW$1:$BW$10,Data15!$BW$11:$BW$19</definedName>
    <definedName name="A127995238F_Data">Data15!$BW$11:$BW$19</definedName>
    <definedName name="A127995238F_Latest">Data15!$BW$19</definedName>
    <definedName name="A127995242W">Data15!$CK$1:$CK$10,Data15!$CK$11:$CK$19</definedName>
    <definedName name="A127995242W_Data">Data15!$CK$11:$CK$19</definedName>
    <definedName name="A127995242W_Latest">Data15!$CK$19</definedName>
    <definedName name="A127995246F">Data15!$CM$1:$CM$10,Data15!$CM$11:$CM$19</definedName>
    <definedName name="A127995246F_Data">Data15!$CM$11:$CM$19</definedName>
    <definedName name="A127995246F_Latest">Data15!$CM$19</definedName>
    <definedName name="A127995250W">Data15!$BV$1:$BV$10,Data15!$BV$11:$BV$19</definedName>
    <definedName name="A127995250W_Data">Data15!$BV$11:$BV$19</definedName>
    <definedName name="A127995250W_Latest">Data15!$BV$19</definedName>
    <definedName name="A127995254F">Data15!$CC$1:$CC$10,Data15!$CC$11:$CC$19</definedName>
    <definedName name="A127995254F_Data">Data15!$CC$11:$CC$19</definedName>
    <definedName name="A127995254F_Latest">Data15!$CC$19</definedName>
    <definedName name="A127995258R">Data15!$DN$1:$DN$10,Data15!$DN$11:$DN$19</definedName>
    <definedName name="A127995258R_Data">Data15!$DN$11:$DN$19</definedName>
    <definedName name="A127995258R_Latest">Data15!$DN$19</definedName>
    <definedName name="A127995262F">Data15!$EG$1:$EG$10,Data15!$EG$11:$EG$19</definedName>
    <definedName name="A127995262F_Data">Data15!$EG$11:$EG$19</definedName>
    <definedName name="A127995262F_Latest">Data15!$EG$19</definedName>
    <definedName name="A127995266R">Data15!$DM$1:$DM$10,Data15!$DM$11:$DM$19</definedName>
    <definedName name="A127995266R_Data">Data15!$DM$11:$DM$19</definedName>
    <definedName name="A127995266R_Latest">Data15!$DM$19</definedName>
    <definedName name="A127995270F">Data15!$EW$1:$EW$10,Data15!$EW$11:$EW$19</definedName>
    <definedName name="A127995270F_Data">Data15!$EW$11:$EW$19</definedName>
    <definedName name="A127995270F_Latest">Data15!$EW$19</definedName>
    <definedName name="A127995274R">Data15!$FP$1:$FP$10,Data15!$FP$11:$FP$19</definedName>
    <definedName name="A127995274R_Data">Data15!$FP$11:$FP$19</definedName>
    <definedName name="A127995274R_Latest">Data15!$FP$19</definedName>
    <definedName name="A127995278X">Data15!$FQ$1:$FQ$10,Data15!$FQ$11:$FQ$19</definedName>
    <definedName name="A127995278X_Data">Data15!$FQ$11:$FQ$19</definedName>
    <definedName name="A127995278X_Latest">Data15!$FQ$19</definedName>
    <definedName name="A127995282R">Data15!$GG$1:$GG$10,Data15!$GG$11:$GG$19</definedName>
    <definedName name="A127995282R_Data">Data15!$GG$11:$GG$19</definedName>
    <definedName name="A127995282R_Latest">Data15!$GG$19</definedName>
    <definedName name="A127995286X">Data15!$GN$1:$GN$10,Data15!$GN$11:$GN$19</definedName>
    <definedName name="A127995286X_Data">Data15!$GN$11:$GN$19</definedName>
    <definedName name="A127995286X_Latest">Data15!$GN$19</definedName>
    <definedName name="A127995290R">Data15!$GV$1:$GV$10,Data15!$GV$11:$GV$19</definedName>
    <definedName name="A127995290R_Data">Data15!$GV$11:$GV$19</definedName>
    <definedName name="A127995290R_Latest">Data15!$GV$19</definedName>
    <definedName name="A127995294X">Data15!$FW$1:$FW$10,Data15!$FW$11:$FW$19</definedName>
    <definedName name="A127995294X_Data">Data15!$FW$11:$FW$19</definedName>
    <definedName name="A127995294X_Latest">Data15!$FW$19</definedName>
    <definedName name="A127995298J">Data15!$HO$1:$HO$10,Data15!$HO$11:$HO$19</definedName>
    <definedName name="A127995298J_Data">Data15!$HO$11:$HO$19</definedName>
    <definedName name="A127995298J_Latest">Data15!$HO$19</definedName>
    <definedName name="A127995302L">Data15!$HR$1:$HR$10,Data15!$HR$11:$HR$19</definedName>
    <definedName name="A127995302L_Data">Data15!$HR$11:$HR$19</definedName>
    <definedName name="A127995302L_Latest">Data15!$HR$19</definedName>
    <definedName name="A127995306W">Data15!$HX$1:$HX$10,Data15!$HX$11:$HX$19</definedName>
    <definedName name="A127995306W_Data">Data15!$HX$11:$HX$19</definedName>
    <definedName name="A127995306W_Latest">Data15!$HX$19</definedName>
    <definedName name="A127995310L">Data15!$IE$1:$IE$10,Data15!$IE$11:$IE$19</definedName>
    <definedName name="A127995310L_Data">Data15!$IE$11:$IE$19</definedName>
    <definedName name="A127995310L_Latest">Data15!$IE$19</definedName>
    <definedName name="A127995314W">Data15!$IG$1:$IG$10,Data15!$IG$11:$IG$19</definedName>
    <definedName name="A127995314W_Data">Data15!$IG$11:$IG$19</definedName>
    <definedName name="A127995314W_Latest">Data15!$IG$19</definedName>
    <definedName name="A127995318F">Data15!$HF$1:$HF$10,Data15!$HF$11:$HF$19</definedName>
    <definedName name="A127995318F_Data">Data15!$HF$11:$HF$19</definedName>
    <definedName name="A127995318F_Latest">Data15!$HF$19</definedName>
    <definedName name="A127995322W">Data16!$I$1:$I$10,Data16!$I$11:$I$19</definedName>
    <definedName name="A127995322W_Data">Data16!$I$11:$I$19</definedName>
    <definedName name="A127995322W_Latest">Data16!$I$19</definedName>
    <definedName name="A127995326F">Data16!$K$1:$K$10,Data16!$K$11:$K$19</definedName>
    <definedName name="A127995326F_Data">Data16!$K$11:$K$19</definedName>
    <definedName name="A127995326F_Latest">Data16!$K$19</definedName>
    <definedName name="A127995330W">Data16!$R$1:$R$10,Data16!$R$11:$R$19</definedName>
    <definedName name="A127995330W_Data">Data16!$R$11:$R$19</definedName>
    <definedName name="A127995330W_Latest">Data16!$R$19</definedName>
    <definedName name="A127995334F">Data15!$IJ$1:$IJ$10,Data15!$IJ$11:$IJ$19</definedName>
    <definedName name="A127995334F_Data">Data15!$IJ$11:$IJ$19</definedName>
    <definedName name="A127995334F_Latest">Data15!$IJ$19</definedName>
    <definedName name="A127996854C">Data17!$EE$1:$EE$10,Data17!$EE$11:$EE$19</definedName>
    <definedName name="A127996854C_Data">Data17!$EE$11:$EE$19</definedName>
    <definedName name="A127996854C_Latest">Data17!$EE$19</definedName>
    <definedName name="A127996858L">Data17!$EU$1:$EU$10,Data17!$EU$11:$EU$19</definedName>
    <definedName name="A127996858L_Data">Data17!$EU$11:$EU$19</definedName>
    <definedName name="A127996858L_Latest">Data17!$EU$19</definedName>
    <definedName name="A127996862C">Data17!$EZ$1:$EZ$10,Data17!$EZ$11:$EZ$19</definedName>
    <definedName name="A127996862C_Data">Data17!$EZ$11:$EZ$19</definedName>
    <definedName name="A127996862C_Latest">Data17!$EZ$19</definedName>
    <definedName name="A127997234J">Data17!$FO$1:$FO$10,Data17!$FO$11:$FO$19</definedName>
    <definedName name="A127997234J_Data">Data17!$FO$11:$FO$19</definedName>
    <definedName name="A127997234J_Latest">Data17!$FO$19</definedName>
    <definedName name="A127997238T">Data17!$FE$1:$FE$10,Data17!$FE$11:$FE$19</definedName>
    <definedName name="A127997238T_Data">Data17!$FE$11:$FE$19</definedName>
    <definedName name="A127997238T_Latest">Data17!$FE$19</definedName>
    <definedName name="A127997242J">Data17!$FX$1:$FX$10,Data17!$FX$11:$FX$19</definedName>
    <definedName name="A127997242J_Data">Data17!$FX$11:$FX$19</definedName>
    <definedName name="A127997242J_Latest">Data17!$FX$19</definedName>
    <definedName name="A127997246T">Data17!$FZ$1:$FZ$10,Data17!$FZ$11:$FZ$19</definedName>
    <definedName name="A127997246T_Data">Data17!$FZ$11:$FZ$19</definedName>
    <definedName name="A127997246T_Latest">Data17!$FZ$19</definedName>
    <definedName name="A127997250J">Data17!$GE$1:$GE$10,Data17!$GE$11:$GE$19</definedName>
    <definedName name="A127997250J_Data">Data17!$GE$11:$GE$19</definedName>
    <definedName name="A127997250J_Latest">Data17!$GE$19</definedName>
    <definedName name="A127997254T">Data17!$GF$1:$GF$10,Data17!$GF$11:$GF$19</definedName>
    <definedName name="A127997254T_Data">Data17!$GF$11:$GF$19</definedName>
    <definedName name="A127997254T_Latest">Data17!$GF$19</definedName>
    <definedName name="A127997258A">Data17!$FG$1:$FG$10,Data17!$FG$11:$FG$19</definedName>
    <definedName name="A127997258A_Data">Data17!$FG$11:$FG$19</definedName>
    <definedName name="A127997258A_Latest">Data17!$FG$19</definedName>
    <definedName name="A127997266A">Data17!$FI$1:$FI$10,Data17!$FI$11:$FI$19</definedName>
    <definedName name="A127997266A_Data">Data17!$FI$11:$FI$19</definedName>
    <definedName name="A127997266A_Latest">Data17!$FI$19</definedName>
    <definedName name="A127997270T">Data18!$HQ$1:$HQ$10,Data18!$HQ$11:$HQ$19</definedName>
    <definedName name="A127997270T_Data">Data18!$HQ$11:$HQ$19</definedName>
    <definedName name="A127997270T_Latest">Data18!$HQ$19</definedName>
    <definedName name="A127997274A">Data18!$HS$1:$HS$10,Data18!$HS$11:$HS$19</definedName>
    <definedName name="A127997274A_Data">Data18!$HS$11:$HS$19</definedName>
    <definedName name="A127997274A_Latest">Data18!$HS$19</definedName>
    <definedName name="A127997278K">Data18!$IB$1:$IB$10,Data18!$IB$11:$IB$19</definedName>
    <definedName name="A127997278K_Data">Data18!$IB$11:$IB$19</definedName>
    <definedName name="A127997278K_Latest">Data18!$IB$19</definedName>
    <definedName name="A127997282A">Data18!$IJ$1:$IJ$10,Data18!$IJ$11:$IJ$19</definedName>
    <definedName name="A127997282A_Data">Data18!$IJ$11:$IJ$19</definedName>
    <definedName name="A127997282A_Latest">Data18!$IJ$19</definedName>
    <definedName name="A127997286K">Data18!$IL$1:$IL$10,Data18!$IL$11:$IL$19</definedName>
    <definedName name="A127997286K_Data">Data18!$IL$11:$IL$19</definedName>
    <definedName name="A127997286K_Latest">Data18!$IL$19</definedName>
    <definedName name="A127997290A">Data19!$Q$1:$Q$10,Data19!$Q$11:$Q$19</definedName>
    <definedName name="A127997290A_Data">Data19!$Q$11:$Q$19</definedName>
    <definedName name="A127997290A_Latest">Data19!$Q$19</definedName>
    <definedName name="A127997294K">Data19!$S$1:$S$10,Data19!$S$11:$S$19</definedName>
    <definedName name="A127997294K_Data">Data19!$S$11:$S$19</definedName>
    <definedName name="A127997294K_Latest">Data19!$S$19</definedName>
    <definedName name="A127997298V">Data19!$W$1:$W$10,Data19!$W$11:$W$19</definedName>
    <definedName name="A127997298V_Data">Data19!$W$11:$W$19</definedName>
    <definedName name="A127997298V_Latest">Data19!$W$19</definedName>
    <definedName name="A127997302X">Data19!$AR$1:$AR$10,Data19!$AR$11:$AR$19</definedName>
    <definedName name="A127997302X_Data">Data19!$AR$11:$AR$19</definedName>
    <definedName name="A127997302X_Latest">Data19!$AR$19</definedName>
    <definedName name="A127997306J">Data19!$AS$1:$AS$10,Data19!$AS$11:$AS$19</definedName>
    <definedName name="A127997306J_Data">Data19!$AS$11:$AS$19</definedName>
    <definedName name="A127997306J_Latest">Data19!$AS$19</definedName>
    <definedName name="A127997310X">Data19!$AU$1:$AU$10,Data19!$AU$11:$AU$19</definedName>
    <definedName name="A127997310X_Data">Data19!$AU$11:$AU$19</definedName>
    <definedName name="A127997310X_Latest">Data19!$AU$19</definedName>
    <definedName name="A127997314J">Data19!$AI$1:$AI$10,Data19!$AI$11:$AI$19</definedName>
    <definedName name="A127997314J_Data">Data19!$AI$11:$AI$19</definedName>
    <definedName name="A127997314J_Latest">Data19!$AI$19</definedName>
    <definedName name="A127997318T">Data19!$BM$1:$BM$10,Data19!$BM$11:$BM$19</definedName>
    <definedName name="A127997318T_Data">Data19!$BM$11:$BM$19</definedName>
    <definedName name="A127997318T_Latest">Data19!$BM$19</definedName>
    <definedName name="A127997322J">Data19!$BZ$1:$BZ$10,Data19!$BZ$11:$BZ$19</definedName>
    <definedName name="A127997322J_Data">Data19!$BZ$11:$BZ$19</definedName>
    <definedName name="A127997322J_Latest">Data19!$BZ$19</definedName>
    <definedName name="A127997326T">Data19!$CK$1:$CK$10,Data19!$CK$11:$CK$19</definedName>
    <definedName name="A127997326T_Data">Data19!$CK$11:$CK$19</definedName>
    <definedName name="A127997326T_Latest">Data19!$CK$19</definedName>
    <definedName name="A127997330J">Data19!$CQ$1:$CQ$10,Data19!$CQ$11:$CQ$19</definedName>
    <definedName name="A127997330J_Data">Data19!$CQ$11:$CQ$19</definedName>
    <definedName name="A127997330J_Latest">Data19!$CQ$19</definedName>
    <definedName name="A127997334T">Data19!$BV$1:$BV$10,Data19!$BV$11:$BV$19</definedName>
    <definedName name="A127997334T_Data">Data19!$BV$11:$BV$19</definedName>
    <definedName name="A127997334T_Latest">Data19!$BV$19</definedName>
    <definedName name="A127997338A">Data19!$DK$1:$DK$10,Data19!$DK$11:$DK$19</definedName>
    <definedName name="A127997338A_Data">Data19!$DK$11:$DK$19</definedName>
    <definedName name="A127997338A_Latest">Data19!$DK$19</definedName>
    <definedName name="A127997342T">Data19!$DQ$1:$DQ$10,Data19!$DQ$11:$DQ$19</definedName>
    <definedName name="A127997342T_Data">Data19!$DQ$11:$DQ$19</definedName>
    <definedName name="A127997342T_Latest">Data19!$DQ$19</definedName>
    <definedName name="A127997346A">Data19!$DT$1:$DT$10,Data19!$DT$11:$DT$19</definedName>
    <definedName name="A127997346A_Data">Data19!$DT$11:$DT$19</definedName>
    <definedName name="A127997346A_Latest">Data19!$DT$19</definedName>
    <definedName name="A127997350T">Data19!$DZ$1:$DZ$10,Data19!$DZ$11:$DZ$19</definedName>
    <definedName name="A127997350T_Data">Data19!$DZ$11:$DZ$19</definedName>
    <definedName name="A127997350T_Latest">Data19!$DZ$19</definedName>
    <definedName name="A127997354A">Data19!$EP$1:$EP$10,Data19!$EP$11:$EP$19</definedName>
    <definedName name="A127997354A_Data">Data19!$EP$11:$EP$19</definedName>
    <definedName name="A127997354A_Latest">Data19!$EP$19</definedName>
    <definedName name="A127997358K">Data19!$EV$1:$EV$10,Data19!$EV$11:$EV$19</definedName>
    <definedName name="A127997358K_Data">Data19!$EV$11:$EV$19</definedName>
    <definedName name="A127997358K_Latest">Data19!$EV$19</definedName>
    <definedName name="A127997362A">Data19!$FB$1:$FB$10,Data19!$FB$11:$FB$19</definedName>
    <definedName name="A127997362A_Data">Data19!$FB$11:$FB$19</definedName>
    <definedName name="A127997362A_Latest">Data19!$FB$19</definedName>
    <definedName name="A127997366K">Data19!$EI$1:$EI$10,Data19!$EI$11:$EI$19</definedName>
    <definedName name="A127997366K_Data">Data19!$EI$11:$EI$19</definedName>
    <definedName name="A127997366K_Latest">Data19!$EI$19</definedName>
    <definedName name="A127997370A">Data19!$FN$1:$FN$10,Data19!$FN$11:$FN$19</definedName>
    <definedName name="A127997370A_Data">Data19!$FN$11:$FN$19</definedName>
    <definedName name="A127997370A_Latest">Data19!$FN$19</definedName>
    <definedName name="A127997374K">Data19!$GD$1:$GD$10,Data19!$GD$11:$GD$19</definedName>
    <definedName name="A127997374K_Data">Data19!$GD$11:$GD$19</definedName>
    <definedName name="A127997374K_Latest">Data19!$GD$19</definedName>
    <definedName name="A127997378V">Data19!$GE$1:$GE$10,Data19!$GE$11:$GE$19</definedName>
    <definedName name="A127997378V_Data">Data19!$GE$11:$GE$19</definedName>
    <definedName name="A127997378V_Latest">Data19!$GE$19</definedName>
    <definedName name="A127997382K">Data19!$GM$1:$GM$10,Data19!$GM$11:$GM$19</definedName>
    <definedName name="A127997382K_Data">Data19!$GM$11:$GM$19</definedName>
    <definedName name="A127997382K_Latest">Data19!$GM$19</definedName>
    <definedName name="A127997386V">Data19!$FV$1:$FV$10,Data19!$FV$11:$FV$19</definedName>
    <definedName name="A127997386V_Data">Data19!$FV$11:$FV$19</definedName>
    <definedName name="A127997386V_Latest">Data19!$FV$19</definedName>
    <definedName name="A127997390K">Data19!$GV$1:$GV$10,Data19!$GV$11:$GV$19</definedName>
    <definedName name="A127997390K_Data">Data19!$GV$11:$GV$19</definedName>
    <definedName name="A127997390K_Latest">Data19!$GV$19</definedName>
    <definedName name="A127997394V">Data19!$HR$1:$HR$10,Data19!$HR$11:$HR$19</definedName>
    <definedName name="A127997394V_Data">Data19!$HR$11:$HR$19</definedName>
    <definedName name="A127997394V_Latest">Data19!$HR$19</definedName>
    <definedName name="A127997398C">Data19!$HT$1:$HT$10,Data19!$HT$11:$HT$19</definedName>
    <definedName name="A127997398C_Data">Data19!$HT$11:$HT$19</definedName>
    <definedName name="A127997398C_Latest">Data19!$HT$19</definedName>
    <definedName name="A127997402J">Data19!$GX$1:$GX$10,Data19!$GX$11:$GX$19</definedName>
    <definedName name="A127997402J_Data">Data19!$GX$11:$GX$19</definedName>
    <definedName name="A127997402J_Latest">Data19!$GX$19</definedName>
    <definedName name="A127997406T">Data19!$HZ$1:$HZ$10,Data19!$HZ$11:$HZ$19</definedName>
    <definedName name="A127997406T_Data">Data19!$HZ$11:$HZ$19</definedName>
    <definedName name="A127997406T_Latest">Data19!$HZ$19</definedName>
    <definedName name="A127997410J">Data19!$IB$1:$IB$10,Data19!$IB$11:$IB$19</definedName>
    <definedName name="A127997410J_Data">Data19!$IB$11:$IB$19</definedName>
    <definedName name="A127997410J_Latest">Data19!$IB$19</definedName>
    <definedName name="A127997414T">Data19!$GZ$1:$GZ$10,Data19!$GZ$11:$GZ$19</definedName>
    <definedName name="A127997414T_Data">Data19!$GZ$11:$GZ$19</definedName>
    <definedName name="A127997414T_Latest">Data19!$GZ$19</definedName>
    <definedName name="A127997418A">Data19!$HD$1:$HD$10,Data19!$HD$11:$HD$19</definedName>
    <definedName name="A127997418A_Data">Data19!$HD$11:$HD$19</definedName>
    <definedName name="A127997418A_Latest">Data19!$HD$19</definedName>
    <definedName name="A127997422T">Data19!$IM$1:$IM$10,Data19!$IM$11:$IM$19</definedName>
    <definedName name="A127997422T_Data">Data19!$IM$11:$IM$19</definedName>
    <definedName name="A127997422T_Latest">Data19!$IM$19</definedName>
    <definedName name="A127997426A">Data20!$D$1:$D$10,Data20!$D$11:$D$19</definedName>
    <definedName name="A127997426A_Data">Data20!$D$11:$D$19</definedName>
    <definedName name="A127997426A_Latest">Data20!$D$19</definedName>
    <definedName name="A127997430T">Data19!$IF$1:$IF$10,Data19!$IF$11:$IF$19</definedName>
    <definedName name="A127997430T_Data">Data19!$IF$11:$IF$19</definedName>
    <definedName name="A127997430T_Latest">Data19!$IF$19</definedName>
    <definedName name="A127997434A">Data20!$Q$1:$Q$10,Data20!$Q$11:$Q$19</definedName>
    <definedName name="A127997434A_Data">Data20!$Q$11:$Q$19</definedName>
    <definedName name="A127997434A_Latest">Data20!$Q$19</definedName>
    <definedName name="A127997438K">Data20!$R$1:$R$10,Data20!$R$11:$R$19</definedName>
    <definedName name="A127997438K_Data">Data20!$R$11:$R$19</definedName>
    <definedName name="A127997438K_Latest">Data20!$R$19</definedName>
    <definedName name="A127997442A">Data19!$IG$1:$IG$10,Data19!$IG$11:$IG$19</definedName>
    <definedName name="A127997442A_Data">Data19!$IG$11:$IG$19</definedName>
    <definedName name="A127997442A_Latest">Data19!$IG$19</definedName>
    <definedName name="A127997446K">Data20!$AI$1:$AI$10,Data20!$AI$11:$AI$19</definedName>
    <definedName name="A127997446K_Data">Data20!$AI$11:$AI$19</definedName>
    <definedName name="A127997446K_Latest">Data20!$AI$19</definedName>
    <definedName name="A127997450A">Data20!$AT$1:$AT$10,Data20!$AT$11:$AT$19</definedName>
    <definedName name="A127997450A_Data">Data20!$AT$11:$AT$19</definedName>
    <definedName name="A127997450A_Latest">Data20!$AT$19</definedName>
    <definedName name="A127997454K">Data20!$AX$1:$AX$10,Data20!$AX$11:$AX$19</definedName>
    <definedName name="A127997454K_Data">Data20!$AX$11:$AX$19</definedName>
    <definedName name="A127997454K_Latest">Data20!$AX$19</definedName>
    <definedName name="A127997462K">Data17!$GL$1:$GL$10,Data17!$GL$11:$GL$19</definedName>
    <definedName name="A127997462K_Data">Data17!$GL$11:$GL$19</definedName>
    <definedName name="A127997462K_Latest">Data17!$GL$19</definedName>
    <definedName name="A127997466V">Data17!$HG$1:$HG$10,Data17!$HG$11:$HG$19</definedName>
    <definedName name="A127997466V_Data">Data17!$HG$11:$HG$19</definedName>
    <definedName name="A127997466V_Latest">Data17!$HG$19</definedName>
    <definedName name="A127997470K">Data17!$HI$1:$HI$10,Data17!$HI$11:$HI$19</definedName>
    <definedName name="A127997470K_Data">Data17!$HI$11:$HI$19</definedName>
    <definedName name="A127997470K_Latest">Data17!$HI$19</definedName>
    <definedName name="A127997474V">Data17!$GS$1:$GS$10,Data17!$GS$11:$GS$19</definedName>
    <definedName name="A127997474V_Data">Data17!$GS$11:$GS$19</definedName>
    <definedName name="A127997474V_Latest">Data17!$GS$19</definedName>
    <definedName name="A127997490V">Data20!$BH$1:$BH$10,Data20!$BH$11:$BH$19</definedName>
    <definedName name="A127997490V_Data">Data20!$BH$11:$BH$19</definedName>
    <definedName name="A127997490V_Latest">Data20!$BH$19</definedName>
    <definedName name="A127997498L">Data17!$IJ$1:$IJ$10,Data17!$IJ$11:$IJ$19</definedName>
    <definedName name="A127997498L_Data">Data17!$IJ$11:$IJ$19</definedName>
    <definedName name="A127997498L_Latest">Data17!$IJ$19</definedName>
    <definedName name="A127997502T">Data17!$IQ$1:$IQ$10,Data17!$IQ$11:$IQ$19</definedName>
    <definedName name="A127997502T_Data">Data17!$IQ$11:$IQ$19</definedName>
    <definedName name="A127997502T_Latest">Data17!$IQ$19</definedName>
    <definedName name="A127997510T">Data17!$HX$1:$HX$10,Data17!$HX$11:$HX$19</definedName>
    <definedName name="A127997510T_Data">Data17!$HX$11:$HX$19</definedName>
    <definedName name="A127997510T_Latest">Data17!$HX$19</definedName>
    <definedName name="A127997514A">Data17!$IB$1:$IB$10,Data17!$IB$11:$IB$19</definedName>
    <definedName name="A127997514A_Data">Data17!$IB$11:$IB$19</definedName>
    <definedName name="A127997514A_Latest">Data17!$IB$19</definedName>
    <definedName name="A127997518K">Data18!$K$1:$K$10,Data18!$K$11:$K$19</definedName>
    <definedName name="A127997518K_Data">Data18!$K$11:$K$19</definedName>
    <definedName name="A127997518K_Latest">Data18!$K$19</definedName>
    <definedName name="A127997522A">Data18!$BI$1:$BI$10,Data18!$BI$11:$BI$19</definedName>
    <definedName name="A127997522A_Data">Data18!$BI$11:$BI$19</definedName>
    <definedName name="A127997522A_Latest">Data18!$BI$19</definedName>
    <definedName name="A127997526K">Data18!$BM$1:$BM$10,Data18!$BM$11:$BM$19</definedName>
    <definedName name="A127997526K_Data">Data18!$BM$11:$BM$19</definedName>
    <definedName name="A127997526K_Latest">Data18!$BM$19</definedName>
    <definedName name="A127997530A">Data18!$CN$1:$CN$10,Data18!$CN$11:$CN$19</definedName>
    <definedName name="A127997530A_Data">Data18!$CN$11:$CN$19</definedName>
    <definedName name="A127997530A_Latest">Data18!$CN$19</definedName>
    <definedName name="A127997534K">Data18!$CR$1:$CR$10,Data18!$CR$11:$CR$19</definedName>
    <definedName name="A127997534K_Data">Data18!$CR$11:$CR$19</definedName>
    <definedName name="A127997534K_Latest">Data18!$CR$19</definedName>
    <definedName name="A127997538V">Data18!$CT$1:$CT$10,Data18!$CT$11:$CT$19</definedName>
    <definedName name="A127997538V_Data">Data18!$CT$11:$CT$19</definedName>
    <definedName name="A127997538V_Latest">Data18!$CT$19</definedName>
    <definedName name="A127997542K">Data18!$CX$1:$CX$10,Data18!$CX$11:$CX$19</definedName>
    <definedName name="A127997542K_Data">Data18!$CX$11:$CX$19</definedName>
    <definedName name="A127997542K_Latest">Data18!$CX$19</definedName>
    <definedName name="A127997546V">Data18!$DF$1:$DF$10,Data18!$DF$11:$DF$19</definedName>
    <definedName name="A127997546V_Data">Data18!$DF$11:$DF$19</definedName>
    <definedName name="A127997546V_Latest">Data18!$DF$19</definedName>
    <definedName name="A127997550K">Data18!$CA$1:$CA$10,Data18!$CA$11:$CA$19</definedName>
    <definedName name="A127997550K_Data">Data18!$CA$11:$CA$19</definedName>
    <definedName name="A127997550K_Latest">Data18!$CA$19</definedName>
    <definedName name="A127997554V">Data18!$DV$1:$DV$10,Data18!$DV$11:$DV$19</definedName>
    <definedName name="A127997554V_Data">Data18!$DV$11:$DV$19</definedName>
    <definedName name="A127997554V_Latest">Data18!$DV$19</definedName>
    <definedName name="A127997558C">Data18!$EB$1:$EB$10,Data18!$EB$11:$EB$19</definedName>
    <definedName name="A127997558C_Data">Data18!$EB$11:$EB$19</definedName>
    <definedName name="A127997558C_Latest">Data18!$EB$19</definedName>
    <definedName name="A127997562V">Data18!$DM$1:$DM$10,Data18!$DM$11:$DM$19</definedName>
    <definedName name="A127997562V_Data">Data18!$DM$11:$DM$19</definedName>
    <definedName name="A127997562V_Latest">Data18!$DM$19</definedName>
    <definedName name="A127997566C">Data18!$FJ$1:$FJ$10,Data18!$FJ$11:$FJ$19</definedName>
    <definedName name="A127997566C_Data">Data18!$FJ$11:$FJ$19</definedName>
    <definedName name="A127997566C_Latest">Data18!$FJ$19</definedName>
    <definedName name="A127997570V">Data18!$EU$1:$EU$10,Data18!$EU$11:$EU$19</definedName>
    <definedName name="A127997570V_Data">Data18!$EU$11:$EU$19</definedName>
    <definedName name="A127997570V_Latest">Data18!$EU$19</definedName>
    <definedName name="A127997578L">Data18!$GK$1:$GK$10,Data18!$GK$11:$GK$19</definedName>
    <definedName name="A127997578L_Data">Data18!$GK$11:$GK$19</definedName>
    <definedName name="A127997578L_Latest">Data18!$GK$19</definedName>
    <definedName name="A127997582C">Data18!$GO$1:$GO$10,Data18!$GO$11:$GO$19</definedName>
    <definedName name="A127997582C_Data">Data18!$GO$11:$GO$19</definedName>
    <definedName name="A127997582C_Latest">Data18!$GO$19</definedName>
    <definedName name="A127997586L">Data18!$GP$1:$GP$10,Data18!$GP$11:$GP$19</definedName>
    <definedName name="A127997586L_Data">Data18!$GP$11:$GP$19</definedName>
    <definedName name="A127997586L_Latest">Data18!$GP$19</definedName>
    <definedName name="A127997590C">Data18!$GS$1:$GS$10,Data18!$GS$11:$GS$19</definedName>
    <definedName name="A127997590C_Data">Data18!$GS$11:$GS$19</definedName>
    <definedName name="A127997590C_Latest">Data18!$GS$19</definedName>
    <definedName name="A127997594L">Data18!$GH$1:$GH$10,Data18!$GH$11:$GH$19</definedName>
    <definedName name="A127997594L_Data">Data18!$GH$11:$GH$19</definedName>
    <definedName name="A127997594L_Latest">Data18!$GH$19</definedName>
    <definedName name="A127999066V">Data20!$BT$1:$BT$10,Data20!$BT$11:$BT$19</definedName>
    <definedName name="A127999066V_Data">Data20!$BT$11:$BT$19</definedName>
    <definedName name="A127999066V_Latest">Data20!$BT$19</definedName>
    <definedName name="A127999070K">Data20!$CA$1:$CA$10,Data20!$CA$11:$CA$19</definedName>
    <definedName name="A127999070K_Data">Data20!$CA$11:$CA$19</definedName>
    <definedName name="A127999070K_Latest">Data20!$CA$19</definedName>
    <definedName name="A127999074V">Data20!$CG$1:$CG$10,Data20!$CG$11:$CG$19</definedName>
    <definedName name="A127999074V_Data">Data20!$CG$11:$CG$19</definedName>
    <definedName name="A127999074V_Latest">Data20!$CG$19</definedName>
    <definedName name="A127999078C">Data20!$CO$1:$CO$10,Data20!$CO$11:$CO$19</definedName>
    <definedName name="A127999078C_Data">Data20!$CO$11:$CO$19</definedName>
    <definedName name="A127999078C_Latest">Data20!$CO$19</definedName>
    <definedName name="A127999470W">Data20!$DE$1:$DE$10,Data20!$DE$11:$DE$19</definedName>
    <definedName name="A127999470W_Data">Data20!$DE$11:$DE$19</definedName>
    <definedName name="A127999470W_Latest">Data20!$DE$19</definedName>
    <definedName name="A127999474F">Data20!$DI$1:$DI$10,Data20!$DI$11:$DI$19</definedName>
    <definedName name="A127999474F_Data">Data20!$DI$11:$DI$19</definedName>
    <definedName name="A127999474F_Latest">Data20!$DI$19</definedName>
    <definedName name="A127999478R">Data20!$CT$1:$CT$10,Data20!$CT$11:$CT$19</definedName>
    <definedName name="A127999478R_Data">Data20!$CT$11:$CT$19</definedName>
    <definedName name="A127999478R_Latest">Data20!$CT$19</definedName>
    <definedName name="A127999482F">Data20!$DL$1:$DL$10,Data20!$DL$11:$DL$19</definedName>
    <definedName name="A127999482F_Data">Data20!$DL$11:$DL$19</definedName>
    <definedName name="A127999482F_Latest">Data20!$DL$19</definedName>
    <definedName name="A127999486R">Data20!$DP$1:$DP$10,Data20!$DP$11:$DP$19</definedName>
    <definedName name="A127999486R_Data">Data20!$DP$11:$DP$19</definedName>
    <definedName name="A127999486R_Latest">Data20!$DP$19</definedName>
    <definedName name="A127999490F">Data20!$DU$1:$DU$10,Data20!$DU$11:$DU$19</definedName>
    <definedName name="A127999490F_Data">Data20!$DU$11:$DU$19</definedName>
    <definedName name="A127999490F_Latest">Data20!$DU$19</definedName>
    <definedName name="A127999494R">Data20!$CX$1:$CX$10,Data20!$CX$11:$CX$19</definedName>
    <definedName name="A127999494R_Data">Data20!$CX$11:$CX$19</definedName>
    <definedName name="A127999494R_Latest">Data20!$CX$19</definedName>
    <definedName name="A127999498X">Data21!$EW$1:$EW$10,Data21!$EW$11:$EW$19</definedName>
    <definedName name="A127999498X_Data">Data21!$EW$11:$EW$19</definedName>
    <definedName name="A127999498X_Latest">Data21!$EW$19</definedName>
    <definedName name="A127999502C">Data21!$FH$1:$FH$10,Data21!$FH$11:$FH$19</definedName>
    <definedName name="A127999502C_Data">Data21!$FH$11:$FH$19</definedName>
    <definedName name="A127999502C_Latest">Data21!$FH$19</definedName>
    <definedName name="A127999506L">Data21!$FQ$1:$FQ$10,Data21!$FQ$11:$FQ$19</definedName>
    <definedName name="A127999506L_Data">Data21!$FQ$11:$FQ$19</definedName>
    <definedName name="A127999506L_Latest">Data21!$FQ$19</definedName>
    <definedName name="A127999510C">Data21!$FU$1:$FU$10,Data21!$FU$11:$FU$19</definedName>
    <definedName name="A127999510C_Data">Data21!$FU$11:$FU$19</definedName>
    <definedName name="A127999510C_Latest">Data21!$FU$19</definedName>
    <definedName name="A127999514L">Data21!$FW$1:$FW$10,Data21!$FW$11:$FW$19</definedName>
    <definedName name="A127999514L_Data">Data21!$FW$11:$FW$19</definedName>
    <definedName name="A127999514L_Latest">Data21!$FW$19</definedName>
    <definedName name="A127999522L">Data21!$GO$1:$GO$10,Data21!$GO$11:$GO$19</definedName>
    <definedName name="A127999522L_Data">Data21!$GO$11:$GO$19</definedName>
    <definedName name="A127999522L_Latest">Data21!$GO$19</definedName>
    <definedName name="A127999526W">Data21!$GP$1:$GP$10,Data21!$GP$11:$GP$19</definedName>
    <definedName name="A127999526W_Data">Data21!$GP$11:$GP$19</definedName>
    <definedName name="A127999526W_Latest">Data21!$GP$19</definedName>
    <definedName name="A127999530L">Data21!$GY$1:$GY$10,Data21!$GY$11:$GY$19</definedName>
    <definedName name="A127999530L_Data">Data21!$GY$11:$GY$19</definedName>
    <definedName name="A127999530L_Latest">Data21!$GY$19</definedName>
    <definedName name="A127999534W">Data21!$HF$1:$HF$10,Data21!$HF$11:$HF$19</definedName>
    <definedName name="A127999534W_Data">Data21!$HF$11:$HF$19</definedName>
    <definedName name="A127999534W_Latest">Data21!$HF$19</definedName>
    <definedName name="A127999538F">Data21!$HW$1:$HW$10,Data21!$HW$11:$HW$19</definedName>
    <definedName name="A127999538F_Data">Data21!$HW$11:$HW$19</definedName>
    <definedName name="A127999538F_Latest">Data21!$HW$19</definedName>
    <definedName name="A127999542W">Data21!$IE$1:$IE$10,Data21!$IE$11:$IE$19</definedName>
    <definedName name="A127999542W_Data">Data21!$IE$11:$IE$19</definedName>
    <definedName name="A127999542W_Latest">Data21!$IE$19</definedName>
    <definedName name="A127999546F">Data21!$IM$1:$IM$10,Data21!$IM$11:$IM$19</definedName>
    <definedName name="A127999546F_Data">Data21!$IM$11:$IM$19</definedName>
    <definedName name="A127999546F_Latest">Data21!$IM$19</definedName>
    <definedName name="A127999550W">Data21!$HP$1:$HP$10,Data21!$HP$11:$HP$19</definedName>
    <definedName name="A127999550W_Data">Data21!$HP$11:$HP$19</definedName>
    <definedName name="A127999550W_Latest">Data21!$HP$19</definedName>
    <definedName name="A127999554F">Data21!$HS$1:$HS$10,Data21!$HS$11:$HS$19</definedName>
    <definedName name="A127999554F_Data">Data21!$HS$11:$HS$19</definedName>
    <definedName name="A127999554F_Latest">Data21!$HS$19</definedName>
    <definedName name="A127999558R">Data22!$R$1:$R$10,Data22!$R$11:$R$19</definedName>
    <definedName name="A127999558R_Data">Data22!$R$11:$R$19</definedName>
    <definedName name="A127999558R_Latest">Data22!$R$19</definedName>
    <definedName name="A127999562F">Data22!$Y$1:$Y$10,Data22!$Y$11:$Y$19</definedName>
    <definedName name="A127999562F_Data">Data22!$Y$11:$Y$19</definedName>
    <definedName name="A127999562F_Latest">Data22!$Y$19</definedName>
    <definedName name="A127999566R">Data22!$AF$1:$AF$10,Data22!$AF$11:$AF$19</definedName>
    <definedName name="A127999566R_Data">Data22!$AF$11:$AF$19</definedName>
    <definedName name="A127999566R_Latest">Data22!$AF$19</definedName>
    <definedName name="A127999570F">Data22!$AI$1:$AI$10,Data22!$AI$11:$AI$19</definedName>
    <definedName name="A127999570F_Data">Data22!$AI$11:$AI$19</definedName>
    <definedName name="A127999570F_Latest">Data22!$AI$19</definedName>
    <definedName name="A127999574R">Data22!$AK$1:$AK$10,Data22!$AK$11:$AK$19</definedName>
    <definedName name="A127999574R_Data">Data22!$AK$11:$AK$19</definedName>
    <definedName name="A127999574R_Latest">Data22!$AK$19</definedName>
    <definedName name="A127999578X">Data22!$BQ$1:$BQ$10,Data22!$BQ$11:$BQ$19</definedName>
    <definedName name="A127999578X_Data">Data22!$BQ$11:$BQ$19</definedName>
    <definedName name="A127999578X_Latest">Data22!$BQ$19</definedName>
    <definedName name="A127999582R">Data22!$BR$1:$BR$10,Data22!$BR$11:$BR$19</definedName>
    <definedName name="A127999582R_Data">Data22!$BR$11:$BR$19</definedName>
    <definedName name="A127999582R_Latest">Data22!$BR$19</definedName>
    <definedName name="A127999586X">Data22!$CH$1:$CH$10,Data22!$CH$11:$CH$19</definedName>
    <definedName name="A127999586X_Data">Data22!$CH$11:$CH$19</definedName>
    <definedName name="A127999586X_Latest">Data22!$CH$19</definedName>
    <definedName name="A127999590R">Data22!$CI$1:$CI$10,Data22!$CI$11:$CI$19</definedName>
    <definedName name="A127999590R_Data">Data22!$CI$11:$CI$19</definedName>
    <definedName name="A127999590R_Latest">Data22!$CI$19</definedName>
    <definedName name="A127999594X">Data22!$CP$1:$CP$10,Data22!$CP$11:$CP$19</definedName>
    <definedName name="A127999594X_Data">Data22!$CP$11:$CP$19</definedName>
    <definedName name="A127999594X_Latest">Data22!$CP$19</definedName>
    <definedName name="A127999598J">Data22!$CQ$1:$CQ$10,Data22!$CQ$11:$CQ$19</definedName>
    <definedName name="A127999598J_Data">Data22!$CQ$11:$CQ$19</definedName>
    <definedName name="A127999598J_Latest">Data22!$CQ$19</definedName>
    <definedName name="A127999602L">Data22!$CX$1:$CX$10,Data22!$CX$11:$CX$19</definedName>
    <definedName name="A127999602L_Data">Data22!$CX$11:$CX$19</definedName>
    <definedName name="A127999602L_Latest">Data22!$CX$19</definedName>
    <definedName name="A127999606W">Data22!$CZ$1:$CZ$10,Data22!$CZ$11:$CZ$19</definedName>
    <definedName name="A127999606W_Data">Data22!$CZ$11:$CZ$19</definedName>
    <definedName name="A127999606W_Latest">Data22!$CZ$19</definedName>
    <definedName name="A127999610L">Data22!$BZ$1:$BZ$10,Data22!$BZ$11:$BZ$19</definedName>
    <definedName name="A127999610L_Data">Data22!$BZ$11:$BZ$19</definedName>
    <definedName name="A127999610L_Latest">Data22!$BZ$19</definedName>
    <definedName name="A127999614W">Data22!$DC$1:$DC$10,Data22!$DC$11:$DC$19</definedName>
    <definedName name="A127999614W_Data">Data22!$DC$11:$DC$19</definedName>
    <definedName name="A127999614W_Latest">Data22!$DC$19</definedName>
    <definedName name="A127999618F">Data22!$DT$1:$DT$10,Data22!$DT$11:$DT$19</definedName>
    <definedName name="A127999618F_Data">Data22!$DT$11:$DT$19</definedName>
    <definedName name="A127999618F_Latest">Data22!$DT$19</definedName>
    <definedName name="A127999622W">Data22!$DV$1:$DV$10,Data22!$DV$11:$DV$19</definedName>
    <definedName name="A127999622W_Data">Data22!$DV$11:$DV$19</definedName>
    <definedName name="A127999622W_Latest">Data22!$DV$19</definedName>
    <definedName name="A127999626F">Data22!$DW$1:$DW$10,Data22!$DW$11:$DW$19</definedName>
    <definedName name="A127999626F_Data">Data22!$DW$11:$DW$19</definedName>
    <definedName name="A127999626F_Latest">Data22!$DW$19</definedName>
    <definedName name="A127999630W">Data22!$EC$1:$EC$10,Data22!$EC$11:$EC$19</definedName>
    <definedName name="A127999630W_Data">Data22!$EC$11:$EC$19</definedName>
    <definedName name="A127999630W_Latest">Data22!$EC$19</definedName>
    <definedName name="A127999634F">Data22!$EG$1:$EG$10,Data22!$EG$11:$EG$19</definedName>
    <definedName name="A127999634F_Data">Data22!$EG$11:$EG$19</definedName>
    <definedName name="A127999634F_Latest">Data22!$EG$19</definedName>
    <definedName name="A127999638R">Data22!$EH$1:$EH$10,Data22!$EH$11:$EH$19</definedName>
    <definedName name="A127999638R_Data">Data22!$EH$11:$EH$19</definedName>
    <definedName name="A127999638R_Latest">Data22!$EH$19</definedName>
    <definedName name="A127999642F">Data22!$DB$1:$DB$10,Data22!$DB$11:$DB$19</definedName>
    <definedName name="A127999642F_Data">Data22!$DB$11:$DB$19</definedName>
    <definedName name="A127999642F_Latest">Data22!$DB$19</definedName>
    <definedName name="A127999646R">Data22!$DK$1:$DK$10,Data22!$DK$11:$DK$19</definedName>
    <definedName name="A127999646R_Data">Data22!$DK$11:$DK$19</definedName>
    <definedName name="A127999646R_Latest">Data22!$DK$19</definedName>
    <definedName name="A127999650F">Data22!$EY$1:$EY$10,Data22!$EY$11:$EY$19</definedName>
    <definedName name="A127999650F_Data">Data22!$EY$11:$EY$19</definedName>
    <definedName name="A127999650F_Latest">Data22!$EY$19</definedName>
    <definedName name="A127999654R">Data22!$FC$1:$FC$10,Data22!$FC$11:$FC$19</definedName>
    <definedName name="A127999654R_Data">Data22!$FC$11:$FC$19</definedName>
    <definedName name="A127999654R_Latest">Data22!$FC$19</definedName>
    <definedName name="A127999658X">Data22!$FF$1:$FF$10,Data22!$FF$11:$FF$19</definedName>
    <definedName name="A127999658X_Data">Data22!$FF$11:$FF$19</definedName>
    <definedName name="A127999658X_Latest">Data22!$FF$19</definedName>
    <definedName name="A127999662R">Data22!$FM$1:$FM$10,Data22!$FM$11:$FM$19</definedName>
    <definedName name="A127999662R_Data">Data22!$FM$11:$FM$19</definedName>
    <definedName name="A127999662R_Latest">Data22!$FM$19</definedName>
    <definedName name="A127999666X">Data22!$EQ$1:$EQ$10,Data22!$EQ$11:$EQ$19</definedName>
    <definedName name="A127999666X_Data">Data22!$EQ$11:$EQ$19</definedName>
    <definedName name="A127999666X_Latest">Data22!$EQ$19</definedName>
    <definedName name="A127999670R">Data22!$GH$1:$GH$10,Data22!$GH$11:$GH$19</definedName>
    <definedName name="A127999670R_Data">Data22!$GH$11:$GH$19</definedName>
    <definedName name="A127999670R_Latest">Data22!$GH$19</definedName>
    <definedName name="A127999674X">Data22!$GL$1:$GL$10,Data22!$GL$11:$GL$19</definedName>
    <definedName name="A127999674X_Data">Data22!$GL$11:$GL$19</definedName>
    <definedName name="A127999674X_Latest">Data22!$GL$19</definedName>
    <definedName name="A127999678J">Data22!$GM$1:$GM$10,Data22!$GM$11:$GM$19</definedName>
    <definedName name="A127999678J_Data">Data22!$GM$11:$GM$19</definedName>
    <definedName name="A127999678J_Latest">Data22!$GM$19</definedName>
    <definedName name="A127999682X">Data22!$GQ$1:$GQ$10,Data22!$GQ$11:$GQ$19</definedName>
    <definedName name="A127999682X_Data">Data22!$GQ$11:$GQ$19</definedName>
    <definedName name="A127999682X_Latest">Data22!$GQ$19</definedName>
    <definedName name="A127999686J">Data22!$FR$1:$FR$10,Data22!$FR$11:$FR$19</definedName>
    <definedName name="A127999686J_Data">Data22!$FR$11:$FR$19</definedName>
    <definedName name="A127999686J_Latest">Data22!$FR$19</definedName>
    <definedName name="A127999690X">Data22!$GY$1:$GY$10,Data22!$GY$11:$GY$19</definedName>
    <definedName name="A127999690X_Data">Data22!$GY$11:$GY$19</definedName>
    <definedName name="A127999690X_Latest">Data22!$GY$19</definedName>
    <definedName name="A127999694J">Data22!$FX$1:$FX$10,Data22!$FX$11:$FX$19</definedName>
    <definedName name="A127999694J_Data">Data22!$FX$11:$FX$19</definedName>
    <definedName name="A127999694J_Latest">Data22!$FX$19</definedName>
    <definedName name="A127999698T">Data22!$HR$1:$HR$10,Data22!$HR$11:$HR$19</definedName>
    <definedName name="A127999698T_Data">Data22!$HR$11:$HR$19</definedName>
    <definedName name="A127999698T_Latest">Data22!$HR$19</definedName>
    <definedName name="A127999702W">Data20!$EL$1:$EL$10,Data20!$EL$11:$EL$19</definedName>
    <definedName name="A127999702W_Data">Data20!$EL$11:$EL$19</definedName>
    <definedName name="A127999702W_Latest">Data20!$EL$19</definedName>
    <definedName name="A127999706F">Data20!$EQ$1:$EQ$10,Data20!$EQ$11:$EQ$19</definedName>
    <definedName name="A127999706F_Data">Data20!$EQ$11:$EQ$19</definedName>
    <definedName name="A127999706F_Latest">Data20!$EQ$19</definedName>
    <definedName name="A127999710W">Data20!$EU$1:$EU$10,Data20!$EU$11:$EU$19</definedName>
    <definedName name="A127999710W_Data">Data20!$EU$11:$EU$19</definedName>
    <definedName name="A127999710W_Latest">Data20!$EU$19</definedName>
    <definedName name="A127999714F">Data20!$ED$1:$ED$10,Data20!$ED$11:$ED$19</definedName>
    <definedName name="A127999714F_Data">Data20!$ED$11:$ED$19</definedName>
    <definedName name="A127999714F_Latest">Data20!$ED$19</definedName>
    <definedName name="A127999718R">Data20!$EH$1:$EH$10,Data20!$EH$11:$EH$19</definedName>
    <definedName name="A127999718R_Data">Data20!$EH$11:$EH$19</definedName>
    <definedName name="A127999718R_Latest">Data20!$EH$19</definedName>
    <definedName name="A127999730F">Data20!$FU$1:$FU$10,Data20!$FU$11:$FU$19</definedName>
    <definedName name="A127999730F_Data">Data20!$FU$11:$FU$19</definedName>
    <definedName name="A127999730F_Latest">Data20!$FU$19</definedName>
    <definedName name="A127999734R">Data20!$GN$1:$GN$10,Data20!$GN$11:$GN$19</definedName>
    <definedName name="A127999734R_Data">Data20!$GN$11:$GN$19</definedName>
    <definedName name="A127999734R_Latest">Data20!$GN$19</definedName>
    <definedName name="A127999738X">Data20!$HD$1:$HD$10,Data20!$HD$11:$HD$19</definedName>
    <definedName name="A127999738X_Data">Data20!$HD$11:$HD$19</definedName>
    <definedName name="A127999738X_Latest">Data20!$HD$19</definedName>
    <definedName name="A127999742R">Data20!$HH$1:$HH$10,Data20!$HH$11:$HH$19</definedName>
    <definedName name="A127999742R_Data">Data20!$HH$11:$HH$19</definedName>
    <definedName name="A127999742R_Latest">Data20!$HH$19</definedName>
    <definedName name="A127999746X">Data20!$HK$1:$HK$10,Data20!$HK$11:$HK$19</definedName>
    <definedName name="A127999746X_Data">Data20!$HK$11:$HK$19</definedName>
    <definedName name="A127999746X_Latest">Data20!$HK$19</definedName>
    <definedName name="A127999750R">Data20!$HZ$1:$HZ$10,Data20!$HZ$11:$HZ$19</definedName>
    <definedName name="A127999750R_Data">Data20!$HZ$11:$HZ$19</definedName>
    <definedName name="A127999750R_Latest">Data20!$HZ$19</definedName>
    <definedName name="A127999754X">Data21!$J$1:$J$10,Data21!$J$11:$J$19</definedName>
    <definedName name="A127999754X_Data">Data21!$J$11:$J$19</definedName>
    <definedName name="A127999754X_Latest">Data21!$J$19</definedName>
    <definedName name="A127999758J">Data20!$IF$1:$IF$10,Data20!$IF$11:$IF$19</definedName>
    <definedName name="A127999758J_Data">Data20!$IF$11:$IF$19</definedName>
    <definedName name="A127999758J_Latest">Data20!$IF$19</definedName>
    <definedName name="A127999762X">Data21!$AC$1:$AC$10,Data21!$AC$11:$AC$19</definedName>
    <definedName name="A127999762X_Data">Data21!$AC$11:$AC$19</definedName>
    <definedName name="A127999762X_Latest">Data21!$AC$19</definedName>
    <definedName name="A127999766J">Data21!$AD$1:$AD$10,Data21!$AD$11:$AD$19</definedName>
    <definedName name="A127999766J_Data">Data21!$AD$11:$AD$19</definedName>
    <definedName name="A127999766J_Latest">Data21!$AD$19</definedName>
    <definedName name="A127999770X">Data21!$AK$1:$AK$10,Data21!$AK$11:$AK$19</definedName>
    <definedName name="A127999770X_Data">Data21!$AK$11:$AK$19</definedName>
    <definedName name="A127999770X_Latest">Data21!$AK$19</definedName>
    <definedName name="A127999774J">Data21!$AL$1:$AL$10,Data21!$AL$11:$AL$19</definedName>
    <definedName name="A127999774J_Data">Data21!$AL$11:$AL$19</definedName>
    <definedName name="A127999774J_Latest">Data21!$AL$19</definedName>
    <definedName name="A127999778T">Data21!$AY$1:$AY$10,Data21!$AY$11:$AY$19</definedName>
    <definedName name="A127999778T_Data">Data21!$AY$11:$AY$19</definedName>
    <definedName name="A127999778T_Latest">Data21!$AY$19</definedName>
    <definedName name="A127999782J">Data21!$BH$1:$BH$10,Data21!$BH$11:$BH$19</definedName>
    <definedName name="A127999782J_Data">Data21!$BH$11:$BH$19</definedName>
    <definedName name="A127999782J_Latest">Data21!$BH$19</definedName>
    <definedName name="A127999786T">Data21!$BO$1:$BO$10,Data21!$BO$11:$BO$19</definedName>
    <definedName name="A127999786T_Data">Data21!$BO$11:$BO$19</definedName>
    <definedName name="A127999786T_Latest">Data21!$BO$19</definedName>
    <definedName name="A127999790J">Data21!$AZ$1:$AZ$10,Data21!$AZ$11:$AZ$19</definedName>
    <definedName name="A127999790J_Data">Data21!$AZ$11:$AZ$19</definedName>
    <definedName name="A127999790J_Latest">Data21!$AZ$19</definedName>
    <definedName name="A127999794T">Data21!$BA$1:$BA$10,Data21!$BA$11:$BA$19</definedName>
    <definedName name="A127999794T_Data">Data21!$BA$11:$BA$19</definedName>
    <definedName name="A127999794T_Latest">Data21!$BA$19</definedName>
    <definedName name="A127999798A">Data21!$BB$1:$BB$10,Data21!$BB$11:$BB$19</definedName>
    <definedName name="A127999798A_Data">Data21!$BB$11:$BB$19</definedName>
    <definedName name="A127999798A_Latest">Data21!$BB$19</definedName>
    <definedName name="A127999806R">Data21!$DC$1:$DC$10,Data21!$DC$11:$DC$19</definedName>
    <definedName name="A127999806R_Data">Data21!$DC$11:$DC$19</definedName>
    <definedName name="A127999806R_Latest">Data21!$DC$19</definedName>
    <definedName name="A127999810F">Data21!$DJ$1:$DJ$10,Data21!$DJ$11:$DJ$19</definedName>
    <definedName name="A127999810F_Data">Data21!$DJ$11:$DJ$19</definedName>
    <definedName name="A127999810F_Latest">Data21!$DJ$19</definedName>
    <definedName name="A127999814R">Data21!$DZ$1:$DZ$10,Data21!$DZ$11:$DZ$19</definedName>
    <definedName name="A127999814R_Data">Data21!$DZ$11:$DZ$19</definedName>
    <definedName name="A127999814R_Latest">Data21!$DZ$19</definedName>
    <definedName name="A128001202V">Data23!$H$1:$H$10,Data23!$H$11:$H$19</definedName>
    <definedName name="A128001202V_Data">Data23!$H$11:$H$19</definedName>
    <definedName name="A128001202V_Latest">Data23!$H$19</definedName>
    <definedName name="A128001206C">Data23!$J$1:$J$10,Data23!$J$11:$J$19</definedName>
    <definedName name="A128001206C_Data">Data23!$J$11:$J$19</definedName>
    <definedName name="A128001206C_Latest">Data23!$J$19</definedName>
    <definedName name="A128001210V">Data23!$K$1:$K$10,Data23!$K$11:$K$19</definedName>
    <definedName name="A128001210V_Data">Data23!$K$11:$K$19</definedName>
    <definedName name="A128001210V_Latest">Data23!$K$19</definedName>
    <definedName name="A128001214C">Data23!$N$1:$N$10,Data23!$N$11:$N$19</definedName>
    <definedName name="A128001214C_Data">Data23!$N$11:$N$19</definedName>
    <definedName name="A128001214C_Latest">Data23!$N$19</definedName>
    <definedName name="A128001218L">Data23!$Q$1:$Q$10,Data23!$Q$11:$Q$19</definedName>
    <definedName name="A128001218L_Data">Data23!$Q$11:$Q$19</definedName>
    <definedName name="A128001218L_Latest">Data23!$Q$19</definedName>
    <definedName name="A128001222C">Data23!$Y$1:$Y$10,Data23!$Y$11:$Y$19</definedName>
    <definedName name="A128001222C_Data">Data23!$Y$11:$Y$19</definedName>
    <definedName name="A128001222C_Latest">Data23!$Y$19</definedName>
    <definedName name="A128001226L">Data23!$C$1:$C$10,Data23!$C$11:$C$19</definedName>
    <definedName name="A128001226L_Data">Data23!$C$11:$C$19</definedName>
    <definedName name="A128001226L_Latest">Data23!$C$19</definedName>
    <definedName name="A128001230C">Data23!$F$1:$F$10,Data23!$F$11:$F$19</definedName>
    <definedName name="A128001230C_Data">Data23!$F$11:$F$19</definedName>
    <definedName name="A128001230C_Latest">Data23!$F$19</definedName>
    <definedName name="A128001594T">Data23!$AS$1:$AS$10,Data23!$AS$11:$AS$19</definedName>
    <definedName name="A128001594T_Data">Data23!$AS$11:$AS$19</definedName>
    <definedName name="A128001594T_Latest">Data23!$AS$19</definedName>
    <definedName name="A128001598A">Data23!$AW$1:$AW$10,Data23!$AW$11:$AW$19</definedName>
    <definedName name="A128001598A_Data">Data23!$AW$11:$AW$19</definedName>
    <definedName name="A128001598A_Latest">Data23!$AW$19</definedName>
    <definedName name="A128001602F">Data23!$AZ$1:$AZ$10,Data23!$AZ$11:$AZ$19</definedName>
    <definedName name="A128001602F_Data">Data23!$AZ$11:$AZ$19</definedName>
    <definedName name="A128001602F_Latest">Data23!$AZ$19</definedName>
    <definedName name="A128001606R">Data23!$AP$1:$AP$10,Data23!$AP$11:$AP$19</definedName>
    <definedName name="A128001606R_Data">Data23!$AP$11:$AP$19</definedName>
    <definedName name="A128001606R_Latest">Data23!$AP$19</definedName>
    <definedName name="A128001610F">Data24!$CL$1:$CL$10,Data24!$CL$11:$CL$19</definedName>
    <definedName name="A128001610F_Data">Data24!$CL$11:$CL$19</definedName>
    <definedName name="A128001610F_Latest">Data24!$CL$19</definedName>
    <definedName name="A128001614R">Data24!$DF$1:$DF$10,Data24!$DF$11:$DF$19</definedName>
    <definedName name="A128001614R_Data">Data24!$DF$11:$DF$19</definedName>
    <definedName name="A128001614R_Latest">Data24!$DF$19</definedName>
    <definedName name="A128001618X">Data24!$DH$1:$DH$10,Data24!$DH$11:$DH$19</definedName>
    <definedName name="A128001618X_Data">Data24!$DH$11:$DH$19</definedName>
    <definedName name="A128001618X_Latest">Data24!$DH$19</definedName>
    <definedName name="A128001622R">Data24!$DJ$1:$DJ$10,Data24!$DJ$11:$DJ$19</definedName>
    <definedName name="A128001622R_Data">Data24!$DJ$11:$DJ$19</definedName>
    <definedName name="A128001622R_Latest">Data24!$DJ$19</definedName>
    <definedName name="A128001626X">Data24!$DK$1:$DK$10,Data24!$DK$11:$DK$19</definedName>
    <definedName name="A128001626X_Data">Data24!$DK$11:$DK$19</definedName>
    <definedName name="A128001626X_Latest">Data24!$DK$19</definedName>
    <definedName name="A128001630R">Data24!$EK$1:$EK$10,Data24!$EK$11:$EK$19</definedName>
    <definedName name="A128001630R_Data">Data24!$EK$11:$EK$19</definedName>
    <definedName name="A128001630R_Latest">Data24!$EK$19</definedName>
    <definedName name="A128001634X">Data24!$EV$1:$EV$10,Data24!$EV$11:$EV$19</definedName>
    <definedName name="A128001634X_Data">Data24!$EV$11:$EV$19</definedName>
    <definedName name="A128001634X_Latest">Data24!$EV$19</definedName>
    <definedName name="A128001638J">Data24!$DW$1:$DW$10,Data24!$DW$11:$DW$19</definedName>
    <definedName name="A128001638J_Data">Data24!$DW$11:$DW$19</definedName>
    <definedName name="A128001638J_Latest">Data24!$DW$19</definedName>
    <definedName name="A128001642X">Data24!$FQ$1:$FQ$10,Data24!$FQ$11:$FQ$19</definedName>
    <definedName name="A128001642X_Data">Data24!$FQ$11:$FQ$19</definedName>
    <definedName name="A128001642X_Latest">Data24!$FQ$19</definedName>
    <definedName name="A128001646J">Data24!$FC$1:$FC$10,Data24!$FC$11:$FC$19</definedName>
    <definedName name="A128001646J_Data">Data24!$FC$11:$FC$19</definedName>
    <definedName name="A128001646J_Latest">Data24!$FC$19</definedName>
    <definedName name="A128001650X">Data24!$GC$1:$GC$10,Data24!$GC$11:$GC$19</definedName>
    <definedName name="A128001650X_Data">Data24!$GC$11:$GC$19</definedName>
    <definedName name="A128001650X_Latest">Data24!$GC$19</definedName>
    <definedName name="A128001654J">Data24!$FA$1:$FA$10,Data24!$FA$11:$FA$19</definedName>
    <definedName name="A128001654J_Data">Data24!$FA$11:$FA$19</definedName>
    <definedName name="A128001654J_Latest">Data24!$FA$19</definedName>
    <definedName name="A128001658T">Data24!$FE$1:$FE$10,Data24!$FE$11:$FE$19</definedName>
    <definedName name="A128001658T_Data">Data24!$FE$11:$FE$19</definedName>
    <definedName name="A128001658T_Latest">Data24!$FE$19</definedName>
    <definedName name="A128001662J">Data24!$GH$1:$GH$10,Data24!$GH$11:$GH$19</definedName>
    <definedName name="A128001662J_Data">Data24!$GH$11:$GH$19</definedName>
    <definedName name="A128001662J_Latest">Data24!$GH$19</definedName>
    <definedName name="A128001666T">Data24!$FF$1:$FF$10,Data24!$FF$11:$FF$19</definedName>
    <definedName name="A128001666T_Data">Data24!$FF$11:$FF$19</definedName>
    <definedName name="A128001666T_Latest">Data24!$FF$19</definedName>
    <definedName name="A128001670J">Data24!$FI$1:$FI$10,Data24!$FI$11:$FI$19</definedName>
    <definedName name="A128001670J_Data">Data24!$FI$11:$FI$19</definedName>
    <definedName name="A128001670J_Latest">Data24!$FI$19</definedName>
    <definedName name="A128001674T">Data24!$GK$1:$GK$10,Data24!$GK$11:$GK$19</definedName>
    <definedName name="A128001674T_Data">Data24!$GK$11:$GK$19</definedName>
    <definedName name="A128001674T_Latest">Data24!$GK$19</definedName>
    <definedName name="A128001678A">Data24!$HE$1:$HE$10,Data24!$HE$11:$HE$19</definedName>
    <definedName name="A128001678A_Data">Data24!$HE$11:$HE$19</definedName>
    <definedName name="A128001678A_Latest">Data24!$HE$19</definedName>
    <definedName name="A128001682T">Data24!$HH$1:$HH$10,Data24!$HH$11:$HH$19</definedName>
    <definedName name="A128001682T_Data">Data24!$HH$11:$HH$19</definedName>
    <definedName name="A128001682T_Latest">Data24!$HH$19</definedName>
    <definedName name="A128001690T">Data24!$GN$1:$GN$10,Data24!$GN$11:$GN$19</definedName>
    <definedName name="A128001690T_Data">Data24!$GN$11:$GN$19</definedName>
    <definedName name="A128001690T_Latest">Data24!$GN$19</definedName>
    <definedName name="A128001694A">Data24!$IB$1:$IB$10,Data24!$IB$11:$IB$19</definedName>
    <definedName name="A128001694A_Data">Data24!$IB$11:$IB$19</definedName>
    <definedName name="A128001694A_Latest">Data24!$IB$19</definedName>
    <definedName name="A128001698K">Data24!$HT$1:$HT$10,Data24!$HT$11:$HT$19</definedName>
    <definedName name="A128001698K_Data">Data24!$HT$11:$HT$19</definedName>
    <definedName name="A128001698K_Latest">Data24!$HT$19</definedName>
    <definedName name="A128001702R">Data24!$HQ$1:$HQ$10,Data24!$HQ$11:$HQ$19</definedName>
    <definedName name="A128001702R_Data">Data24!$HQ$11:$HQ$19</definedName>
    <definedName name="A128001702R_Latest">Data24!$HQ$19</definedName>
    <definedName name="A128001706X">Data25!$J$1:$J$10,Data25!$J$11:$J$19</definedName>
    <definedName name="A128001706X_Data">Data25!$J$11:$J$19</definedName>
    <definedName name="A128001706X_Latest">Data25!$J$19</definedName>
    <definedName name="A128001710R">Data25!$Y$1:$Y$10,Data25!$Y$11:$Y$19</definedName>
    <definedName name="A128001710R_Data">Data25!$Y$11:$Y$19</definedName>
    <definedName name="A128001710R_Latest">Data25!$Y$19</definedName>
    <definedName name="A128001714X">Data25!$AH$1:$AH$10,Data25!$AH$11:$AH$19</definedName>
    <definedName name="A128001714X_Data">Data25!$AH$11:$AH$19</definedName>
    <definedName name="A128001714X_Latest">Data25!$AH$19</definedName>
    <definedName name="A128001718J">Data25!$AO$1:$AO$10,Data25!$AO$11:$AO$19</definedName>
    <definedName name="A128001718J_Data">Data25!$AO$11:$AO$19</definedName>
    <definedName name="A128001718J_Latest">Data25!$AO$19</definedName>
    <definedName name="A128001722X">Data25!$O$1:$O$10,Data25!$O$11:$O$19</definedName>
    <definedName name="A128001722X_Data">Data25!$O$11:$O$19</definedName>
    <definedName name="A128001722X_Latest">Data25!$O$19</definedName>
    <definedName name="A128001726J">Data25!$P$1:$P$10,Data25!$P$11:$P$19</definedName>
    <definedName name="A128001726J_Data">Data25!$P$11:$P$19</definedName>
    <definedName name="A128001726J_Latest">Data25!$P$19</definedName>
    <definedName name="A128001730X">Data25!$AR$1:$AR$10,Data25!$AR$11:$AR$19</definedName>
    <definedName name="A128001730X_Data">Data25!$AR$11:$AR$19</definedName>
    <definedName name="A128001730X_Latest">Data25!$AR$19</definedName>
    <definedName name="A128001734J">Data25!$AU$1:$AU$10,Data25!$AU$11:$AU$19</definedName>
    <definedName name="A128001734J_Data">Data25!$AU$11:$AU$19</definedName>
    <definedName name="A128001734J_Latest">Data25!$AU$19</definedName>
    <definedName name="A128001738T">Data25!$BX$1:$BX$10,Data25!$BX$11:$BX$19</definedName>
    <definedName name="A128001738T_Data">Data25!$BX$11:$BX$19</definedName>
    <definedName name="A128001738T_Latest">Data25!$BX$19</definedName>
    <definedName name="A128001742J">Data25!$CO$1:$CO$10,Data25!$CO$11:$CO$19</definedName>
    <definedName name="A128001742J_Data">Data25!$CO$11:$CO$19</definedName>
    <definedName name="A128001742J_Latest">Data25!$CO$19</definedName>
    <definedName name="A128001746T">Data25!$CS$1:$CS$10,Data25!$CS$11:$CS$19</definedName>
    <definedName name="A128001746T_Data">Data25!$CS$11:$CS$19</definedName>
    <definedName name="A128001746T_Latest">Data25!$CS$19</definedName>
    <definedName name="A128001750J">Data25!$DE$1:$DE$10,Data25!$DE$11:$DE$19</definedName>
    <definedName name="A128001750J_Data">Data25!$DE$11:$DE$19</definedName>
    <definedName name="A128001750J_Latest">Data25!$DE$19</definedName>
    <definedName name="A128001754T">Data25!$DH$1:$DH$10,Data25!$DH$11:$DH$19</definedName>
    <definedName name="A128001754T_Data">Data25!$DH$11:$DH$19</definedName>
    <definedName name="A128001754T_Latest">Data25!$DH$19</definedName>
    <definedName name="A128001758A">Data25!$EM$1:$EM$10,Data25!$EM$11:$EM$19</definedName>
    <definedName name="A128001758A_Data">Data25!$EM$11:$EM$19</definedName>
    <definedName name="A128001758A_Latest">Data25!$EM$19</definedName>
    <definedName name="A128001762T">Data25!$FE$1:$FE$10,Data25!$FE$11:$FE$19</definedName>
    <definedName name="A128001762T_Data">Data25!$FE$11:$FE$19</definedName>
    <definedName name="A128001762T_Latest">Data25!$FE$19</definedName>
    <definedName name="A128001766A">Data25!$EW$1:$EW$10,Data25!$EW$11:$EW$19</definedName>
    <definedName name="A128001766A_Data">Data25!$EW$11:$EW$19</definedName>
    <definedName name="A128001766A_Latest">Data25!$EW$19</definedName>
    <definedName name="A128001770T">Data23!$CE$1:$CE$10,Data23!$CE$11:$CE$19</definedName>
    <definedName name="A128001770T_Data">Data23!$CE$11:$CE$19</definedName>
    <definedName name="A128001770T_Latest">Data23!$CE$19</definedName>
    <definedName name="A128001774A">Data23!$CJ$1:$CJ$10,Data23!$CJ$11:$CJ$19</definedName>
    <definedName name="A128001774A_Data">Data23!$CJ$11:$CJ$19</definedName>
    <definedName name="A128001774A_Latest">Data23!$CJ$19</definedName>
    <definedName name="A128001778K">Data23!$CL$1:$CL$10,Data23!$CL$11:$CL$19</definedName>
    <definedName name="A128001778K_Data">Data23!$CL$11:$CL$19</definedName>
    <definedName name="A128001778K_Latest">Data23!$CL$19</definedName>
    <definedName name="A128001782A">Data23!$CM$1:$CM$10,Data23!$CM$11:$CM$19</definedName>
    <definedName name="A128001782A_Data">Data23!$CM$11:$CM$19</definedName>
    <definedName name="A128001782A_Latest">Data23!$CM$19</definedName>
    <definedName name="A128001786K">Data23!$CR$1:$CR$10,Data23!$CR$11:$CR$19</definedName>
    <definedName name="A128001786K_Data">Data23!$CR$11:$CR$19</definedName>
    <definedName name="A128001786K_Latest">Data23!$CR$19</definedName>
    <definedName name="A128001790A">Data23!$CU$1:$CU$10,Data23!$CU$11:$CU$19</definedName>
    <definedName name="A128001790A_Data">Data23!$CU$11:$CU$19</definedName>
    <definedName name="A128001790A_Latest">Data23!$CU$19</definedName>
    <definedName name="A128001794K">Data23!$BU$1:$BU$10,Data23!$BU$11:$BU$19</definedName>
    <definedName name="A128001794K_Data">Data23!$BU$11:$BU$19</definedName>
    <definedName name="A128001794K_Latest">Data23!$BU$19</definedName>
    <definedName name="A128001798V">Data23!$BX$1:$BX$10,Data23!$BX$11:$BX$19</definedName>
    <definedName name="A128001798V_Data">Data23!$BX$11:$BX$19</definedName>
    <definedName name="A128001798V_Latest">Data23!$BX$19</definedName>
    <definedName name="A128001806J">Data25!$FY$1:$FY$10,Data25!$FY$11:$FY$19</definedName>
    <definedName name="A128001806J_Data">Data25!$FY$11:$FY$19</definedName>
    <definedName name="A128001806J_Latest">Data25!$FY$19</definedName>
    <definedName name="A128001822J">Data23!$DJ$1:$DJ$10,Data23!$DJ$11:$DJ$19</definedName>
    <definedName name="A128001822J_Data">Data23!$DJ$11:$DJ$19</definedName>
    <definedName name="A128001822J_Latest">Data23!$DJ$19</definedName>
    <definedName name="A128001826T">Data23!$DO$1:$DO$10,Data23!$DO$11:$DO$19</definedName>
    <definedName name="A128001826T_Data">Data23!$DO$11:$DO$19</definedName>
    <definedName name="A128001826T_Latest">Data23!$DO$19</definedName>
    <definedName name="A128001830J">Data23!$DS$1:$DS$10,Data23!$DS$11:$DS$19</definedName>
    <definedName name="A128001830J_Data">Data23!$DS$11:$DS$19</definedName>
    <definedName name="A128001830J_Latest">Data23!$DS$19</definedName>
    <definedName name="A128001834T">Data23!$CZ$1:$CZ$10,Data23!$CZ$11:$CZ$19</definedName>
    <definedName name="A128001834T_Data">Data23!$CZ$11:$CZ$19</definedName>
    <definedName name="A128001834T_Latest">Data23!$CZ$19</definedName>
    <definedName name="A128001838A">Data23!$DF$1:$DF$10,Data23!$DF$11:$DF$19</definedName>
    <definedName name="A128001838A_Data">Data23!$DF$11:$DF$19</definedName>
    <definedName name="A128001838A_Latest">Data23!$DF$19</definedName>
    <definedName name="A128001842T">Data23!$ET$1:$ET$10,Data23!$ET$11:$ET$19</definedName>
    <definedName name="A128001842T_Data">Data23!$ET$11:$ET$19</definedName>
    <definedName name="A128001842T_Latest">Data23!$ET$19</definedName>
    <definedName name="A128001846A">Data23!$EV$1:$EV$10,Data23!$EV$11:$EV$19</definedName>
    <definedName name="A128001846A_Data">Data23!$EV$11:$EV$19</definedName>
    <definedName name="A128001846A_Latest">Data23!$EV$19</definedName>
    <definedName name="A128001850T">Data23!$EW$1:$EW$10,Data23!$EW$11:$EW$19</definedName>
    <definedName name="A128001850T_Data">Data23!$EW$11:$EW$19</definedName>
    <definedName name="A128001850T_Latest">Data23!$EW$19</definedName>
    <definedName name="A128001854A">Data23!$FL$1:$FL$10,Data23!$FL$11:$FL$19</definedName>
    <definedName name="A128001854A_Data">Data23!$FL$11:$FL$19</definedName>
    <definedName name="A128001854A_Latest">Data23!$FL$19</definedName>
    <definedName name="A128001858K">Data23!$FN$1:$FN$10,Data23!$FN$11:$FN$19</definedName>
    <definedName name="A128001858K_Data">Data23!$FN$11:$FN$19</definedName>
    <definedName name="A128001858K_Latest">Data23!$FN$19</definedName>
    <definedName name="A128001862A">Data23!$FZ$1:$FZ$10,Data23!$FZ$11:$FZ$19</definedName>
    <definedName name="A128001862A_Data">Data23!$FZ$11:$FZ$19</definedName>
    <definedName name="A128001862A_Latest">Data23!$FZ$19</definedName>
    <definedName name="A128001866K">Data23!$GN$1:$GN$10,Data23!$GN$11:$GN$19</definedName>
    <definedName name="A128001866K_Data">Data23!$GN$11:$GN$19</definedName>
    <definedName name="A128001866K_Latest">Data23!$GN$19</definedName>
    <definedName name="A128001870A">Data23!$GO$1:$GO$10,Data23!$GO$11:$GO$19</definedName>
    <definedName name="A128001870A_Data">Data23!$GO$11:$GO$19</definedName>
    <definedName name="A128001870A_Latest">Data23!$GO$19</definedName>
    <definedName name="A128001874K">Data23!$GS$1:$GS$10,Data23!$GS$11:$GS$19</definedName>
    <definedName name="A128001874K_Data">Data23!$GS$11:$GS$19</definedName>
    <definedName name="A128001874K_Latest">Data23!$GS$19</definedName>
    <definedName name="A128001878V">Data23!$FV$1:$FV$10,Data23!$FV$11:$FV$19</definedName>
    <definedName name="A128001878V_Data">Data23!$FV$11:$FV$19</definedName>
    <definedName name="A128001878V_Latest">Data23!$FV$19</definedName>
    <definedName name="A128001882K">Data23!$HH$1:$HH$10,Data23!$HH$11:$HH$19</definedName>
    <definedName name="A128001882K_Data">Data23!$HH$11:$HH$19</definedName>
    <definedName name="A128001882K_Latest">Data23!$HH$19</definedName>
    <definedName name="A128001886V">Data23!$HW$1:$HW$10,Data23!$HW$11:$HW$19</definedName>
    <definedName name="A128001886V_Data">Data23!$HW$11:$HW$19</definedName>
    <definedName name="A128001886V_Latest">Data23!$HW$19</definedName>
    <definedName name="A128001890K">Data24!$E$1:$E$10,Data24!$E$11:$E$19</definedName>
    <definedName name="A128001890K_Data">Data24!$E$11:$E$19</definedName>
    <definedName name="A128001890K_Latest">Data24!$E$19</definedName>
    <definedName name="A128001894V">Data23!$IE$1:$IE$10,Data23!$IE$11:$IE$19</definedName>
    <definedName name="A128001894V_Data">Data23!$IE$11:$IE$19</definedName>
    <definedName name="A128001894V_Latest">Data23!$IE$19</definedName>
    <definedName name="A128001898C">Data24!$M$1:$M$10,Data24!$M$11:$M$19</definedName>
    <definedName name="A128001898C_Data">Data24!$M$11:$M$19</definedName>
    <definedName name="A128001898C_Latest">Data24!$M$19</definedName>
    <definedName name="A128001902J">Data24!$O$1:$O$10,Data24!$O$11:$O$19</definedName>
    <definedName name="A128001902J_Data">Data24!$O$11:$O$19</definedName>
    <definedName name="A128001902J_Latest">Data24!$O$19</definedName>
    <definedName name="A128001910J">Data23!$II$1:$II$10,Data23!$II$11:$II$19</definedName>
    <definedName name="A128001910J_Data">Data23!$II$11:$II$19</definedName>
    <definedName name="A128001910J_Latest">Data23!$II$19</definedName>
    <definedName name="A128001914T">Data23!$IL$1:$IL$10,Data23!$IL$11:$IL$19</definedName>
    <definedName name="A128001914T_Data">Data23!$IL$11:$IL$19</definedName>
    <definedName name="A128001914T_Latest">Data23!$IL$19</definedName>
    <definedName name="A128001918A">Data24!$AF$1:$AF$10,Data24!$AF$11:$AF$19</definedName>
    <definedName name="A128001918A_Data">Data24!$AF$11:$AF$19</definedName>
    <definedName name="A128001918A_Latest">Data24!$AF$19</definedName>
    <definedName name="A128001922T">Data24!$AK$1:$AK$10,Data24!$AK$11:$AK$19</definedName>
    <definedName name="A128001922T_Data">Data24!$AK$11:$AK$19</definedName>
    <definedName name="A128001922T_Latest">Data24!$AK$19</definedName>
    <definedName name="A128001926A">Data24!$AO$1:$AO$10,Data24!$AO$11:$AO$19</definedName>
    <definedName name="A128001926A_Data">Data24!$AO$11:$AO$19</definedName>
    <definedName name="A128001926A_Latest">Data24!$AO$19</definedName>
    <definedName name="A128001930T">Data24!$U$1:$U$10,Data24!$U$11:$U$19</definedName>
    <definedName name="A128001930T_Data">Data24!$U$11:$U$19</definedName>
    <definedName name="A128001930T_Latest">Data24!$U$19</definedName>
    <definedName name="A128001934A">Data24!$BO$1:$BO$10,Data24!$BO$11:$BO$19</definedName>
    <definedName name="A128001934A_Data">Data24!$BO$11:$BO$19</definedName>
    <definedName name="A128001934A_Latest">Data24!$BO$19</definedName>
    <definedName name="A128001938K">Data24!$BW$1:$BW$10,Data24!$BW$11:$BW$19</definedName>
    <definedName name="A128001938K_Data">Data24!$BW$11:$BW$19</definedName>
    <definedName name="A128001938K_Latest">Data24!$BW$19</definedName>
    <definedName name="A128001942A">Data24!$CA$1:$CA$10,Data24!$CA$11:$CA$19</definedName>
    <definedName name="A128001942A_Data">Data24!$CA$11:$CA$19</definedName>
    <definedName name="A128001942A_Latest">Data24!$CA$19</definedName>
    <definedName name="A128001946K">Data24!$CB$1:$CB$10,Data24!$CB$11:$CB$19</definedName>
    <definedName name="A128001946K_Data">Data24!$CB$11:$CB$19</definedName>
    <definedName name="A128001946K_Latest">Data24!$CB$19</definedName>
    <definedName name="A128001950A">Data24!$CI$1:$CI$10,Data24!$CI$11:$CI$19</definedName>
    <definedName name="A128001950A_Data">Data24!$CI$11:$CI$19</definedName>
    <definedName name="A128001950A_Latest">Data24!$CI$19</definedName>
    <definedName name="A128003458K">Data1!$L$1:$L$10,Data1!$L$11:$L$19</definedName>
    <definedName name="A128003458K_Data">Data1!$L$11:$L$19</definedName>
    <definedName name="A128003458K_Latest">Data1!$L$19</definedName>
    <definedName name="A128003462A">Data1!$U$1:$U$10,Data1!$U$11:$U$19</definedName>
    <definedName name="A128003462A_Data">Data1!$U$11:$U$19</definedName>
    <definedName name="A128003462A_Latest">Data1!$U$19</definedName>
    <definedName name="A128003466K">Data1!$V$1:$V$10,Data1!$V$11:$V$19</definedName>
    <definedName name="A128003466K_Data">Data1!$V$11:$V$19</definedName>
    <definedName name="A128003466K_Latest">Data1!$V$19</definedName>
    <definedName name="A128003470A">Data1!$AG$1:$AG$10,Data1!$AG$11:$AG$19</definedName>
    <definedName name="A128003470A_Data">Data1!$AG$11:$AG$19</definedName>
    <definedName name="A128003470A_Latest">Data1!$AG$19</definedName>
    <definedName name="A128003474K">Data1!$B$1:$B$10,Data1!$B$11:$B$19</definedName>
    <definedName name="A128003474K_Data">Data1!$B$11:$B$19</definedName>
    <definedName name="A128003474K_Latest">Data1!$B$19</definedName>
    <definedName name="A128003478V">Data1!$AI$1:$AI$10,Data1!$AI$11:$AI$19</definedName>
    <definedName name="A128003478V_Data">Data1!$AI$11:$AI$19</definedName>
    <definedName name="A128003478V_Latest">Data1!$AI$19</definedName>
    <definedName name="A128003482K">Data1!$J$1:$J$10,Data1!$J$11:$J$19</definedName>
    <definedName name="A128003482K_Data">Data1!$J$11:$J$19</definedName>
    <definedName name="A128003482K_Latest">Data1!$J$19</definedName>
    <definedName name="A128003766L">Data1!$AV$1:$AV$10,Data1!$AV$11:$AV$19</definedName>
    <definedName name="A128003766L_Data">Data1!$AV$11:$AV$19</definedName>
    <definedName name="A128003766L_Latest">Data1!$AV$19</definedName>
    <definedName name="A128003770C">Data1!$AW$1:$AW$10,Data1!$AW$11:$AW$19</definedName>
    <definedName name="A128003770C_Data">Data1!$AW$11:$AW$19</definedName>
    <definedName name="A128003770C_Latest">Data1!$AW$19</definedName>
    <definedName name="A128003774L">Data2!$CP$1:$CP$10,Data2!$CP$11:$CP$19</definedName>
    <definedName name="A128003774L_Data">Data2!$CP$11:$CP$19</definedName>
    <definedName name="A128003774L_Latest">Data2!$CP$19</definedName>
    <definedName name="A128003778W">Data2!$ET$1:$ET$10,Data2!$ET$11:$ET$19</definedName>
    <definedName name="A128003778W_Data">Data2!$ET$11:$ET$19</definedName>
    <definedName name="A128003778W_Latest">Data2!$ET$19</definedName>
    <definedName name="A128003782L">Data2!$DZ$1:$DZ$10,Data2!$DZ$11:$DZ$19</definedName>
    <definedName name="A128003782L_Data">Data2!$DZ$11:$DZ$19</definedName>
    <definedName name="A128003782L_Latest">Data2!$DZ$19</definedName>
    <definedName name="A128003786W">Data2!$FD$1:$FD$10,Data2!$FD$11:$FD$19</definedName>
    <definedName name="A128003786W_Data">Data2!$FD$11:$FD$19</definedName>
    <definedName name="A128003786W_Latest">Data2!$FD$19</definedName>
    <definedName name="A128003790L">Data2!$EE$1:$EE$10,Data2!$EE$11:$EE$19</definedName>
    <definedName name="A128003790L_Data">Data2!$EE$11:$EE$19</definedName>
    <definedName name="A128003790L_Latest">Data2!$EE$19</definedName>
    <definedName name="A128003794W">Data2!$FY$1:$FY$10,Data2!$FY$11:$FY$19</definedName>
    <definedName name="A128003794W_Data">Data2!$FY$11:$FY$19</definedName>
    <definedName name="A128003794W_Latest">Data2!$FY$19</definedName>
    <definedName name="A128003798F">Data2!$FK$1:$FK$10,Data2!$FK$11:$FK$19</definedName>
    <definedName name="A128003798F_Data">Data2!$FK$11:$FK$19</definedName>
    <definedName name="A128003798F_Latest">Data2!$FK$19</definedName>
    <definedName name="A128003802K">Data2!$FL$1:$FL$10,Data2!$FL$11:$FL$19</definedName>
    <definedName name="A128003802K_Data">Data2!$FL$11:$FL$19</definedName>
    <definedName name="A128003802K_Latest">Data2!$FL$19</definedName>
    <definedName name="A128003806V">Data2!$HC$1:$HC$10,Data2!$HC$11:$HC$19</definedName>
    <definedName name="A128003806V_Data">Data2!$HC$11:$HC$19</definedName>
    <definedName name="A128003806V_Latest">Data2!$HC$19</definedName>
    <definedName name="A128003810K">Data2!$GU$1:$GU$10,Data2!$GU$11:$GU$19</definedName>
    <definedName name="A128003810K_Data">Data2!$GU$11:$GU$19</definedName>
    <definedName name="A128003810K_Latest">Data2!$GU$19</definedName>
    <definedName name="A128003814V">Data2!$IK$1:$IK$10,Data2!$IK$11:$IK$19</definedName>
    <definedName name="A128003814V_Data">Data2!$IK$11:$IK$19</definedName>
    <definedName name="A128003814V_Latest">Data2!$IK$19</definedName>
    <definedName name="A128003818C">Data2!$IO$1:$IO$10,Data2!$IO$11:$IO$19</definedName>
    <definedName name="A128003818C_Data">Data2!$IO$11:$IO$19</definedName>
    <definedName name="A128003818C_Latest">Data2!$IO$19</definedName>
    <definedName name="A128003822V">Data3!$B$1:$B$10,Data3!$B$11:$B$19</definedName>
    <definedName name="A128003822V_Data">Data3!$B$11:$B$19</definedName>
    <definedName name="A128003822V_Latest">Data3!$B$19</definedName>
    <definedName name="A128003826C">Data2!$HY$1:$HY$10,Data2!$HY$11:$HY$19</definedName>
    <definedName name="A128003826C_Data">Data2!$HY$11:$HY$19</definedName>
    <definedName name="A128003826C_Latest">Data2!$HY$19</definedName>
    <definedName name="A128003830V">Data2!$IC$1:$IC$10,Data2!$IC$11:$IC$19</definedName>
    <definedName name="A128003830V_Data">Data2!$IC$11:$IC$19</definedName>
    <definedName name="A128003830V_Latest">Data2!$IC$19</definedName>
    <definedName name="A128003834C">Data3!$AG$1:$AG$10,Data3!$AG$11:$AG$19</definedName>
    <definedName name="A128003834C_Data">Data3!$AG$11:$AG$19</definedName>
    <definedName name="A128003834C_Latest">Data3!$AG$19</definedName>
    <definedName name="A128003838L">Data3!$AP$1:$AP$10,Data3!$AP$11:$AP$19</definedName>
    <definedName name="A128003838L_Data">Data3!$AP$11:$AP$19</definedName>
    <definedName name="A128003838L_Latest">Data3!$AP$19</definedName>
    <definedName name="A128003842C">Data3!$AQ$1:$AQ$10,Data3!$AQ$11:$AQ$19</definedName>
    <definedName name="A128003842C_Data">Data3!$AQ$11:$AQ$19</definedName>
    <definedName name="A128003842C_Latest">Data3!$AQ$19</definedName>
    <definedName name="A128003846L">Data3!$R$1:$R$10,Data3!$R$11:$R$19</definedName>
    <definedName name="A128003846L_Data">Data3!$R$11:$R$19</definedName>
    <definedName name="A128003846L_Latest">Data3!$R$19</definedName>
    <definedName name="A128003850C">Data3!$U$1:$U$10,Data3!$U$11:$U$19</definedName>
    <definedName name="A128003850C_Data">Data3!$U$11:$U$19</definedName>
    <definedName name="A128003850C_Latest">Data3!$U$19</definedName>
    <definedName name="A128003854L">Data3!$BK$1:$BK$10,Data3!$BK$11:$BK$19</definedName>
    <definedName name="A128003854L_Data">Data3!$BK$11:$BK$19</definedName>
    <definedName name="A128003854L_Latest">Data3!$BK$19</definedName>
    <definedName name="A128003858W">Data3!$BM$1:$BM$10,Data3!$BM$11:$BM$19</definedName>
    <definedName name="A128003858W_Data">Data3!$BM$11:$BM$19</definedName>
    <definedName name="A128003858W_Latest">Data3!$BM$19</definedName>
    <definedName name="A128003862L">Data3!$BR$1:$BR$10,Data3!$BR$11:$BR$19</definedName>
    <definedName name="A128003862L_Data">Data3!$BR$11:$BR$19</definedName>
    <definedName name="A128003862L_Latest">Data3!$BR$19</definedName>
    <definedName name="A128003866W">Data3!$AY$1:$AY$10,Data3!$AY$11:$AY$19</definedName>
    <definedName name="A128003866W_Data">Data3!$AY$11:$AY$19</definedName>
    <definedName name="A128003866W_Latest">Data3!$AY$19</definedName>
    <definedName name="A128003870L">Data3!$BB$1:$BB$10,Data3!$BB$11:$BB$19</definedName>
    <definedName name="A128003870L_Data">Data3!$BB$11:$BB$19</definedName>
    <definedName name="A128003870L_Latest">Data3!$BB$19</definedName>
    <definedName name="A128003874W">Data3!$CO$1:$CO$10,Data3!$CO$11:$CO$19</definedName>
    <definedName name="A128003874W_Data">Data3!$CO$11:$CO$19</definedName>
    <definedName name="A128003874W_Latest">Data3!$CO$19</definedName>
    <definedName name="A128003878F">Data3!$CR$1:$CR$10,Data3!$CR$11:$CR$19</definedName>
    <definedName name="A128003878F_Data">Data3!$CR$11:$CR$19</definedName>
    <definedName name="A128003878F_Latest">Data3!$CR$19</definedName>
    <definedName name="A128003882W">Data3!$CG$1:$CG$10,Data3!$CG$11:$CG$19</definedName>
    <definedName name="A128003882W_Data">Data3!$CG$11:$CG$19</definedName>
    <definedName name="A128003882W_Latest">Data3!$CG$19</definedName>
    <definedName name="A128003886F">Data3!$CK$1:$CK$10,Data3!$CK$11:$CK$19</definedName>
    <definedName name="A128003886F_Data">Data3!$CK$11:$CK$19</definedName>
    <definedName name="A128003886F_Latest">Data3!$CK$19</definedName>
    <definedName name="A128003890W">Data3!$DX$1:$DX$10,Data3!$DX$11:$DX$19</definedName>
    <definedName name="A128003890W_Data">Data3!$DX$11:$DX$19</definedName>
    <definedName name="A128003890W_Latest">Data3!$DX$19</definedName>
    <definedName name="A128003894F">Data3!$DY$1:$DY$10,Data3!$DY$11:$DY$19</definedName>
    <definedName name="A128003894F_Data">Data3!$DY$11:$DY$19</definedName>
    <definedName name="A128003894F_Latest">Data3!$DY$19</definedName>
    <definedName name="A128003898R">Data3!$EB$1:$EB$10,Data3!$EB$11:$EB$19</definedName>
    <definedName name="A128003898R_Data">Data3!$EB$11:$EB$19</definedName>
    <definedName name="A128003898R_Latest">Data3!$EB$19</definedName>
    <definedName name="A128003906C">Data3!$DQ$1:$DQ$10,Data3!$DQ$11:$DQ$19</definedName>
    <definedName name="A128003906C_Data">Data3!$DQ$11:$DQ$19</definedName>
    <definedName name="A128003906C_Latest">Data3!$DQ$19</definedName>
    <definedName name="A128003910V">Data3!$FG$1:$FG$10,Data3!$FG$11:$FG$19</definedName>
    <definedName name="A128003910V_Data">Data3!$FG$11:$FG$19</definedName>
    <definedName name="A128003910V_Latest">Data3!$FG$19</definedName>
    <definedName name="A128003914C">Data3!$FO$1:$FO$10,Data3!$FO$11:$FO$19</definedName>
    <definedName name="A128003914C_Data">Data3!$FO$11:$FO$19</definedName>
    <definedName name="A128003914C_Latest">Data3!$FO$19</definedName>
    <definedName name="A128003918L">Data3!$FR$1:$FR$10,Data3!$FR$11:$FR$19</definedName>
    <definedName name="A128003918L_Data">Data3!$FR$11:$FR$19</definedName>
    <definedName name="A128003918L_Latest">Data3!$FR$19</definedName>
    <definedName name="A128003922C">Data3!$FU$1:$FU$10,Data3!$FU$11:$FU$19</definedName>
    <definedName name="A128003922C_Data">Data3!$FU$11:$FU$19</definedName>
    <definedName name="A128003922C_Latest">Data3!$FU$19</definedName>
    <definedName name="A128003926L">Data3!$FB$1:$FB$10,Data3!$FB$11:$FB$19</definedName>
    <definedName name="A128003926L_Data">Data3!$FB$11:$FB$19</definedName>
    <definedName name="A128003926L_Latest">Data3!$FB$19</definedName>
    <definedName name="A128003930C">Data1!$CC$1:$CC$10,Data1!$CC$11:$CC$19</definedName>
    <definedName name="A128003930C_Data">Data1!$CC$11:$CC$19</definedName>
    <definedName name="A128003930C_Latest">Data1!$CC$19</definedName>
    <definedName name="A128003934L">Data1!$BX$1:$BX$10,Data1!$BX$11:$BX$19</definedName>
    <definedName name="A128003934L_Data">Data1!$BX$11:$BX$19</definedName>
    <definedName name="A128003934L_Latest">Data1!$BX$19</definedName>
    <definedName name="A128003958F">Data3!$GF$1:$GF$10,Data3!$GF$11:$GF$19</definedName>
    <definedName name="A128003958F_Data">Data3!$GF$11:$GF$19</definedName>
    <definedName name="A128003958F_Latest">Data3!$GF$19</definedName>
    <definedName name="A128003966F">Data1!$DC$1:$DC$10,Data1!$DC$11:$DC$19</definedName>
    <definedName name="A128003966F_Data">Data1!$DC$11:$DC$19</definedName>
    <definedName name="A128003966F_Latest">Data1!$DC$19</definedName>
    <definedName name="A128003970W">Data1!$EZ$1:$EZ$10,Data1!$EZ$11:$EZ$19</definedName>
    <definedName name="A128003970W_Data">Data1!$EZ$11:$EZ$19</definedName>
    <definedName name="A128003970W_Latest">Data1!$EZ$19</definedName>
    <definedName name="A128003974F">Data1!$FI$1:$FI$10,Data1!$FI$11:$FI$19</definedName>
    <definedName name="A128003974F_Data">Data1!$FI$11:$FI$19</definedName>
    <definedName name="A128003974F_Latest">Data1!$FI$19</definedName>
    <definedName name="A128003982F">Data1!$GI$1:$GI$10,Data1!$GI$11:$GI$19</definedName>
    <definedName name="A128003982F_Data">Data1!$GI$11:$GI$19</definedName>
    <definedName name="A128003982F_Latest">Data1!$GI$19</definedName>
    <definedName name="A128003986R">Data1!$FS$1:$FS$10,Data1!$FS$11:$FS$19</definedName>
    <definedName name="A128003986R_Data">Data1!$FS$11:$FS$19</definedName>
    <definedName name="A128003986R_Latest">Data1!$FS$19</definedName>
    <definedName name="A128003990F">Data1!$GW$1:$GW$10,Data1!$GW$11:$GW$19</definedName>
    <definedName name="A128003990F_Data">Data1!$GW$11:$GW$19</definedName>
    <definedName name="A128003990F_Latest">Data1!$GW$19</definedName>
    <definedName name="A128003994R">Data1!$HL$1:$HL$10,Data1!$HL$11:$HL$19</definedName>
    <definedName name="A128003994R_Data">Data1!$HL$11:$HL$19</definedName>
    <definedName name="A128003994R_Latest">Data1!$HL$19</definedName>
    <definedName name="A128003998X">Data1!$HM$1:$HM$10,Data1!$HM$11:$HM$19</definedName>
    <definedName name="A128003998X_Data">Data1!$HM$11:$HM$19</definedName>
    <definedName name="A128003998X_Latest">Data1!$HM$19</definedName>
    <definedName name="A128004002F">Data1!$IC$1:$IC$10,Data1!$IC$11:$IC$19</definedName>
    <definedName name="A128004002F_Data">Data1!$IC$11:$IC$19</definedName>
    <definedName name="A128004002F_Latest">Data1!$IC$19</definedName>
    <definedName name="A128004006R">Data1!$HG$1:$HG$10,Data1!$HG$11:$HG$19</definedName>
    <definedName name="A128004006R_Data">Data1!$HG$11:$HG$19</definedName>
    <definedName name="A128004006R_Latest">Data1!$HG$19</definedName>
    <definedName name="A128004010F">Data1!$II$1:$II$10,Data1!$II$11:$II$19</definedName>
    <definedName name="A128004010F_Data">Data1!$II$11:$II$19</definedName>
    <definedName name="A128004010F_Latest">Data1!$II$19</definedName>
    <definedName name="A128004014R">Data2!$N$1:$N$10,Data2!$N$11:$N$19</definedName>
    <definedName name="A128004014R_Data">Data2!$N$11:$N$19</definedName>
    <definedName name="A128004014R_Latest">Data2!$N$19</definedName>
    <definedName name="A128004018X">Data2!$O$1:$O$10,Data2!$O$11:$O$19</definedName>
    <definedName name="A128004018X_Data">Data2!$O$11:$O$19</definedName>
    <definedName name="A128004018X_Latest">Data2!$O$19</definedName>
    <definedName name="A128004022R">Data2!$T$1:$T$10,Data2!$T$11:$T$19</definedName>
    <definedName name="A128004022R_Data">Data2!$T$11:$T$19</definedName>
    <definedName name="A128004022R_Latest">Data2!$T$19</definedName>
    <definedName name="A128004026X">Data2!$V$1:$V$10,Data2!$V$11:$V$19</definedName>
    <definedName name="A128004026X_Data">Data2!$V$11:$V$19</definedName>
    <definedName name="A128004026X_Latest">Data2!$V$19</definedName>
    <definedName name="A128004030R">Data1!$IN$1:$IN$10,Data1!$IN$11:$IN$19</definedName>
    <definedName name="A128004030R_Data">Data1!$IN$11:$IN$19</definedName>
    <definedName name="A128004030R_Latest">Data1!$IN$19</definedName>
    <definedName name="A128004034X">Data2!$AA$1:$AA$10,Data2!$AA$11:$AA$19</definedName>
    <definedName name="A128004034X_Data">Data2!$AA$11:$AA$19</definedName>
    <definedName name="A128004034X_Latest">Data2!$AA$19</definedName>
    <definedName name="A128004038J">Data2!$AE$1:$AE$10,Data2!$AE$11:$AE$19</definedName>
    <definedName name="A128004038J_Data">Data2!$AE$11:$AE$19</definedName>
    <definedName name="A128004038J_Latest">Data2!$AE$19</definedName>
    <definedName name="A128004042X">Data2!$AF$1:$AF$10,Data2!$AF$11:$AF$19</definedName>
    <definedName name="A128004042X_Data">Data2!$AF$11:$AF$19</definedName>
    <definedName name="A128004042X_Latest">Data2!$AF$19</definedName>
    <definedName name="A128004046J">Data2!$AH$1:$AH$10,Data2!$AH$11:$AH$19</definedName>
    <definedName name="A128004046J_Data">Data2!$AH$11:$AH$19</definedName>
    <definedName name="A128004046J_Latest">Data2!$AH$19</definedName>
    <definedName name="A128004050X">Data2!$BQ$1:$BQ$10,Data2!$BQ$11:$BQ$19</definedName>
    <definedName name="A128004050X_Data">Data2!$BQ$11:$BQ$19</definedName>
    <definedName name="A128004050X_Latest">Data2!$BQ$19</definedName>
    <definedName name="A128004054J">Data2!$BU$1:$BU$10,Data2!$BU$11:$BU$19</definedName>
    <definedName name="A128004054J_Data">Data2!$BU$11:$BU$19</definedName>
    <definedName name="A128004054J_Latest">Data2!$BU$19</definedName>
    <definedName name="A128004058T">Data2!$CA$1:$CA$10,Data2!$CA$11:$CA$19</definedName>
    <definedName name="A128004058T_Data">Data2!$CA$11:$CA$19</definedName>
    <definedName name="A128004058T_Latest">Data2!$CA$19</definedName>
    <definedName name="A128004062J">Data2!$CD$1:$CD$10,Data2!$CD$11:$CD$19</definedName>
    <definedName name="A128004062J_Data">Data2!$CD$11:$CD$19</definedName>
    <definedName name="A128004062J_Latest">Data2!$CD$19</definedName>
    <definedName name="A128004066T">Data2!$CJ$1:$CJ$10,Data2!$CJ$11:$CJ$19</definedName>
    <definedName name="A128004066T_Data">Data2!$CJ$11:$CJ$19</definedName>
    <definedName name="A128004066T_Latest">Data2!$CJ$19</definedName>
    <definedName name="A128004070J">Data2!$BK$1:$BK$10,Data2!$BK$11:$BK$19</definedName>
    <definedName name="A128004070J_Data">Data2!$BK$11:$BK$19</definedName>
    <definedName name="A128004070J_Latest">Data2!$BK$19</definedName>
    <definedName name="A128004074T">Data2!$BN$1:$BN$10,Data2!$BN$11:$BN$19</definedName>
    <definedName name="A128004074T_Data">Data2!$BN$11:$BN$19</definedName>
    <definedName name="A128004074T_Latest">Data2!$BN$19</definedName>
    <definedName name="A128005502V">Data3!$GW$1:$GW$10,Data3!$GW$11:$GW$19</definedName>
    <definedName name="A128005502V_Data">Data3!$GW$11:$GW$19</definedName>
    <definedName name="A128005502V_Latest">Data3!$GW$19</definedName>
    <definedName name="A128005506C">Data3!$GY$1:$GY$10,Data3!$GY$11:$GY$19</definedName>
    <definedName name="A128005506C_Data">Data3!$GY$11:$GY$19</definedName>
    <definedName name="A128005506C_Latest">Data3!$GY$19</definedName>
    <definedName name="A128005510V">Data3!$HJ$1:$HJ$10,Data3!$HJ$11:$HJ$19</definedName>
    <definedName name="A128005510V_Data">Data3!$HJ$11:$HJ$19</definedName>
    <definedName name="A128005510V_Latest">Data3!$HJ$19</definedName>
    <definedName name="A128005878T">Data3!$IK$1:$IK$10,Data3!$IK$11:$IK$19</definedName>
    <definedName name="A128005878T_Data">Data3!$IK$11:$IK$19</definedName>
    <definedName name="A128005878T_Latest">Data3!$IK$19</definedName>
    <definedName name="A128005882J">Data3!$IL$1:$IL$10,Data3!$IL$11:$IL$19</definedName>
    <definedName name="A128005882J_Data">Data3!$IL$11:$IL$19</definedName>
    <definedName name="A128005882J_Latest">Data3!$IL$19</definedName>
    <definedName name="A128005886T">Data4!$G$1:$G$10,Data4!$G$11:$G$19</definedName>
    <definedName name="A128005886T_Data">Data4!$G$11:$G$19</definedName>
    <definedName name="A128005886T_Latest">Data4!$G$19</definedName>
    <definedName name="A128005890J">Data5!$AT$1:$AT$10,Data5!$AT$11:$AT$19</definedName>
    <definedName name="A128005890J_Data">Data5!$AT$11:$AT$19</definedName>
    <definedName name="A128005890J_Latest">Data5!$AT$19</definedName>
    <definedName name="A128005894T">Data5!$BA$1:$BA$10,Data5!$BA$11:$BA$19</definedName>
    <definedName name="A128005894T_Data">Data5!$BA$11:$BA$19</definedName>
    <definedName name="A128005894T_Latest">Data5!$BA$19</definedName>
    <definedName name="A128005898A">Data5!$BF$1:$BF$10,Data5!$BF$11:$BF$19</definedName>
    <definedName name="A128005898A_Data">Data5!$BF$11:$BF$19</definedName>
    <definedName name="A128005898A_Latest">Data5!$BF$19</definedName>
    <definedName name="A128005902F">Data5!$BJ$1:$BJ$10,Data5!$BJ$11:$BJ$19</definedName>
    <definedName name="A128005902F_Data">Data5!$BJ$11:$BJ$19</definedName>
    <definedName name="A128005902F_Latest">Data5!$BJ$19</definedName>
    <definedName name="A128005906R">Data5!$BK$1:$BK$10,Data5!$BK$11:$BK$19</definedName>
    <definedName name="A128005906R_Data">Data5!$BK$11:$BK$19</definedName>
    <definedName name="A128005906R_Latest">Data5!$BK$19</definedName>
    <definedName name="A128005910F">Data5!$CA$1:$CA$10,Data5!$CA$11:$CA$19</definedName>
    <definedName name="A128005910F_Data">Data5!$CA$11:$CA$19</definedName>
    <definedName name="A128005910F_Latest">Data5!$CA$19</definedName>
    <definedName name="A128005914R">Data5!$CE$1:$CE$10,Data5!$CE$11:$CE$19</definedName>
    <definedName name="A128005914R_Data">Data5!$CE$11:$CE$19</definedName>
    <definedName name="A128005914R_Latest">Data5!$CE$19</definedName>
    <definedName name="A128005918X">Data5!$CH$1:$CH$10,Data5!$CH$11:$CH$19</definedName>
    <definedName name="A128005918X_Data">Data5!$CH$11:$CH$19</definedName>
    <definedName name="A128005918X_Latest">Data5!$CH$19</definedName>
    <definedName name="A128005922R">Data5!$CL$1:$CL$10,Data5!$CL$11:$CL$19</definedName>
    <definedName name="A128005922R_Data">Data5!$CL$11:$CL$19</definedName>
    <definedName name="A128005922R_Latest">Data5!$CL$19</definedName>
    <definedName name="A128005926X">Data5!$CM$1:$CM$10,Data5!$CM$11:$CM$19</definedName>
    <definedName name="A128005926X_Data">Data5!$CM$11:$CM$19</definedName>
    <definedName name="A128005926X_Latest">Data5!$CM$19</definedName>
    <definedName name="A128005930R">Data5!$BP$1:$BP$10,Data5!$BP$11:$BP$19</definedName>
    <definedName name="A128005930R_Data">Data5!$BP$11:$BP$19</definedName>
    <definedName name="A128005930R_Latest">Data5!$BP$19</definedName>
    <definedName name="A128005934X">Data5!$BT$1:$BT$10,Data5!$BT$11:$BT$19</definedName>
    <definedName name="A128005934X_Data">Data5!$BT$11:$BT$19</definedName>
    <definedName name="A128005934X_Latest">Data5!$BT$19</definedName>
    <definedName name="A128005938J">Data5!$CU$1:$CU$10,Data5!$CU$11:$CU$19</definedName>
    <definedName name="A128005938J_Data">Data5!$CU$11:$CU$19</definedName>
    <definedName name="A128005938J_Latest">Data5!$CU$19</definedName>
    <definedName name="A128005942X">Data5!$DI$1:$DI$10,Data5!$DI$11:$DI$19</definedName>
    <definedName name="A128005942X_Data">Data5!$DI$11:$DI$19</definedName>
    <definedName name="A128005942X_Latest">Data5!$DI$19</definedName>
    <definedName name="A128005946J">Data5!$DJ$1:$DJ$10,Data5!$DJ$11:$DJ$19</definedName>
    <definedName name="A128005946J_Data">Data5!$DJ$11:$DJ$19</definedName>
    <definedName name="A128005946J_Latest">Data5!$DJ$19</definedName>
    <definedName name="A128005950X">Data5!$DK$1:$DK$10,Data5!$DK$11:$DK$19</definedName>
    <definedName name="A128005950X_Data">Data5!$DK$11:$DK$19</definedName>
    <definedName name="A128005950X_Latest">Data5!$DK$19</definedName>
    <definedName name="A128005954J">Data5!$DP$1:$DP$10,Data5!$DP$11:$DP$19</definedName>
    <definedName name="A128005954J_Data">Data5!$DP$11:$DP$19</definedName>
    <definedName name="A128005954J_Latest">Data5!$DP$19</definedName>
    <definedName name="A128005958T">Data5!$EZ$1:$EZ$10,Data5!$EZ$11:$EZ$19</definedName>
    <definedName name="A128005958T_Data">Data5!$EZ$11:$EZ$19</definedName>
    <definedName name="A128005958T_Latest">Data5!$EZ$19</definedName>
    <definedName name="A128005962J">Data5!$EJ$1:$EJ$10,Data5!$EJ$11:$EJ$19</definedName>
    <definedName name="A128005962J_Data">Data5!$EJ$11:$EJ$19</definedName>
    <definedName name="A128005962J_Latest">Data5!$EJ$19</definedName>
    <definedName name="A128005966T">Data5!$FU$1:$FU$10,Data5!$FU$11:$FU$19</definedName>
    <definedName name="A128005966T_Data">Data5!$FU$11:$FU$19</definedName>
    <definedName name="A128005966T_Latest">Data5!$FU$19</definedName>
    <definedName name="A128005970J">Data5!$FL$1:$FL$10,Data5!$FL$11:$FL$19</definedName>
    <definedName name="A128005970J_Data">Data5!$FL$11:$FL$19</definedName>
    <definedName name="A128005970J_Latest">Data5!$FL$19</definedName>
    <definedName name="A128005974T">Data5!$GI$1:$GI$10,Data5!$GI$11:$GI$19</definedName>
    <definedName name="A128005974T_Data">Data5!$GI$11:$GI$19</definedName>
    <definedName name="A128005974T_Latest">Data5!$GI$19</definedName>
    <definedName name="A128005978A">Data5!$GJ$1:$GJ$10,Data5!$GJ$11:$GJ$19</definedName>
    <definedName name="A128005978A_Data">Data5!$GJ$11:$GJ$19</definedName>
    <definedName name="A128005978A_Latest">Data5!$GJ$19</definedName>
    <definedName name="A128005982T">Data5!$GL$1:$GL$10,Data5!$GL$11:$GL$19</definedName>
    <definedName name="A128005982T_Data">Data5!$GL$11:$GL$19</definedName>
    <definedName name="A128005982T_Latest">Data5!$GL$19</definedName>
    <definedName name="A128005986A">Data5!$HG$1:$HG$10,Data5!$HG$11:$HG$19</definedName>
    <definedName name="A128005986A_Data">Data5!$HG$11:$HG$19</definedName>
    <definedName name="A128005986A_Latest">Data5!$HG$19</definedName>
    <definedName name="A128005990T">Data5!$HM$1:$HM$10,Data5!$HM$11:$HM$19</definedName>
    <definedName name="A128005990T_Data">Data5!$HM$11:$HM$19</definedName>
    <definedName name="A128005990T_Latest">Data5!$HM$19</definedName>
    <definedName name="A128005994A">Data5!$GY$1:$GY$10,Data5!$GY$11:$GY$19</definedName>
    <definedName name="A128005994A_Data">Data5!$GY$11:$GY$19</definedName>
    <definedName name="A128005994A_Latest">Data5!$GY$19</definedName>
    <definedName name="A128005998K">Data5!$GZ$1:$GZ$10,Data5!$GZ$11:$GZ$19</definedName>
    <definedName name="A128005998K_Data">Data5!$GZ$11:$GZ$19</definedName>
    <definedName name="A128005998K_Latest">Data5!$GZ$19</definedName>
    <definedName name="A128006002T">Data5!$HA$1:$HA$10,Data5!$HA$11:$HA$19</definedName>
    <definedName name="A128006002T_Data">Data5!$HA$11:$HA$19</definedName>
    <definedName name="A128006002T_Latest">Data5!$HA$19</definedName>
    <definedName name="A128006006A">Data6!$G$1:$G$10,Data6!$G$11:$G$19</definedName>
    <definedName name="A128006006A_Data">Data6!$G$11:$G$19</definedName>
    <definedName name="A128006006A_Latest">Data6!$G$19</definedName>
    <definedName name="A128006010T">Data6!$K$1:$K$10,Data6!$K$11:$K$19</definedName>
    <definedName name="A128006010T_Data">Data6!$K$11:$K$19</definedName>
    <definedName name="A128006010T_Latest">Data6!$K$19</definedName>
    <definedName name="A128006014A">Data6!$P$1:$P$10,Data6!$P$11:$P$19</definedName>
    <definedName name="A128006014A_Data">Data6!$P$11:$P$19</definedName>
    <definedName name="A128006014A_Latest">Data6!$P$19</definedName>
    <definedName name="A128006022A">Data6!$S$1:$S$10,Data6!$S$11:$S$19</definedName>
    <definedName name="A128006022A_Data">Data6!$S$11:$S$19</definedName>
    <definedName name="A128006022A_Latest">Data6!$S$19</definedName>
    <definedName name="A128006026K">Data6!$AG$1:$AG$10,Data6!$AG$11:$AG$19</definedName>
    <definedName name="A128006026K_Data">Data6!$AG$11:$AG$19</definedName>
    <definedName name="A128006026K_Latest">Data6!$AG$19</definedName>
    <definedName name="A128006030A">Data6!$AN$1:$AN$10,Data6!$AN$11:$AN$19</definedName>
    <definedName name="A128006030A_Data">Data6!$AN$11:$AN$19</definedName>
    <definedName name="A128006030A_Latest">Data6!$AN$19</definedName>
    <definedName name="A128006034K">Data6!$AO$1:$AO$10,Data6!$AO$11:$AO$19</definedName>
    <definedName name="A128006034K_Data">Data6!$AO$11:$AO$19</definedName>
    <definedName name="A128006034K_Latest">Data6!$AO$19</definedName>
    <definedName name="A128006038V">Data6!$AP$1:$AP$10,Data6!$AP$11:$AP$19</definedName>
    <definedName name="A128006038V_Data">Data6!$AP$11:$AP$19</definedName>
    <definedName name="A128006038V_Latest">Data6!$AP$19</definedName>
    <definedName name="A128006042K">Data6!$AQ$1:$AQ$10,Data6!$AQ$11:$AQ$19</definedName>
    <definedName name="A128006042K_Data">Data6!$AQ$11:$AQ$19</definedName>
    <definedName name="A128006042K_Latest">Data6!$AQ$19</definedName>
    <definedName name="A128006046V">Data6!$AY$1:$AY$10,Data6!$AY$11:$AY$19</definedName>
    <definedName name="A128006046V_Data">Data6!$AY$11:$AY$19</definedName>
    <definedName name="A128006046V_Latest">Data6!$AY$19</definedName>
    <definedName name="A128006050K">Data6!$AA$1:$AA$10,Data6!$AA$11:$AA$19</definedName>
    <definedName name="A128006050K_Data">Data6!$AA$11:$AA$19</definedName>
    <definedName name="A128006050K_Latest">Data6!$AA$19</definedName>
    <definedName name="A128006054V">Data6!$BP$1:$BP$10,Data6!$BP$11:$BP$19</definedName>
    <definedName name="A128006054V_Data">Data6!$BP$11:$BP$19</definedName>
    <definedName name="A128006054V_Latest">Data6!$BP$19</definedName>
    <definedName name="A128006058C">Data6!$BS$1:$BS$10,Data6!$BS$11:$BS$19</definedName>
    <definedName name="A128006058C_Data">Data6!$BS$11:$BS$19</definedName>
    <definedName name="A128006058C_Latest">Data6!$BS$19</definedName>
    <definedName name="A128006062V">Data6!$BZ$1:$BZ$10,Data6!$BZ$11:$BZ$19</definedName>
    <definedName name="A128006062V_Data">Data6!$BZ$11:$BZ$19</definedName>
    <definedName name="A128006062V_Latest">Data6!$BZ$19</definedName>
    <definedName name="A128006066C">Data6!$BG$1:$BG$10,Data6!$BG$11:$BG$19</definedName>
    <definedName name="A128006066C_Data">Data6!$BG$11:$BG$19</definedName>
    <definedName name="A128006066C_Latest">Data6!$BG$19</definedName>
    <definedName name="A128006070V">Data6!$BH$1:$BH$10,Data6!$BH$11:$BH$19</definedName>
    <definedName name="A128006070V_Data">Data6!$BH$11:$BH$19</definedName>
    <definedName name="A128006070V_Latest">Data6!$BH$19</definedName>
    <definedName name="A128006074C">Data6!$CU$1:$CU$10,Data6!$CU$11:$CU$19</definedName>
    <definedName name="A128006074C_Data">Data6!$CU$11:$CU$19</definedName>
    <definedName name="A128006074C_Latest">Data6!$CU$19</definedName>
    <definedName name="A128006078L">Data6!$CV$1:$CV$10,Data6!$CV$11:$CV$19</definedName>
    <definedName name="A128006078L_Data">Data6!$CV$11:$CV$19</definedName>
    <definedName name="A128006078L_Latest">Data6!$CV$19</definedName>
    <definedName name="A128006082C">Data6!$DH$1:$DH$10,Data6!$DH$11:$DH$19</definedName>
    <definedName name="A128006082C_Data">Data6!$DH$11:$DH$19</definedName>
    <definedName name="A128006082C_Latest">Data6!$DH$19</definedName>
    <definedName name="A128006086L">Data6!$DK$1:$DK$10,Data6!$DK$11:$DK$19</definedName>
    <definedName name="A128006086L_Data">Data6!$DK$11:$DK$19</definedName>
    <definedName name="A128006086L_Latest">Data6!$DK$19</definedName>
    <definedName name="A128006090C">Data4!$V$1:$V$10,Data4!$V$11:$V$19</definedName>
    <definedName name="A128006090C_Data">Data4!$V$11:$V$19</definedName>
    <definedName name="A128006090C_Latest">Data4!$V$19</definedName>
    <definedName name="A128006094L">Data4!$AA$1:$AA$10,Data4!$AA$11:$AA$19</definedName>
    <definedName name="A128006094L_Data">Data4!$AA$11:$AA$19</definedName>
    <definedName name="A128006094L_Latest">Data4!$AA$19</definedName>
    <definedName name="A128006106K">Data6!$DS$1:$DS$10,Data6!$DS$11:$DS$19</definedName>
    <definedName name="A128006106K_Data">Data6!$DS$11:$DS$19</definedName>
    <definedName name="A128006106K_Latest">Data6!$DS$19</definedName>
    <definedName name="A128006110A">Data4!$BD$1:$BD$10,Data4!$BD$11:$BD$19</definedName>
    <definedName name="A128006110A_Data">Data4!$BD$11:$BD$19</definedName>
    <definedName name="A128006110A_Latest">Data4!$BD$19</definedName>
    <definedName name="A128006114K">Data4!$BJ$1:$BJ$10,Data4!$BJ$11:$BJ$19</definedName>
    <definedName name="A128006114K_Data">Data4!$BJ$11:$BJ$19</definedName>
    <definedName name="A128006114K_Latest">Data4!$BJ$19</definedName>
    <definedName name="A128006118V">Data4!$BQ$1:$BQ$10,Data4!$BQ$11:$BQ$19</definedName>
    <definedName name="A128006118V_Data">Data4!$BQ$11:$BQ$19</definedName>
    <definedName name="A128006118V_Latest">Data4!$BQ$19</definedName>
    <definedName name="A128006122K">Data4!$AS$1:$AS$10,Data4!$AS$11:$AS$19</definedName>
    <definedName name="A128006122K_Data">Data4!$AS$11:$AS$19</definedName>
    <definedName name="A128006122K_Latest">Data4!$AS$19</definedName>
    <definedName name="A128006126V">Data4!$CI$1:$CI$10,Data4!$CI$11:$CI$19</definedName>
    <definedName name="A128006126V_Data">Data4!$CI$11:$CI$19</definedName>
    <definedName name="A128006126V_Latest">Data4!$CI$19</definedName>
    <definedName name="A128006130K">Data4!$CN$1:$CN$10,Data4!$CN$11:$CN$19</definedName>
    <definedName name="A128006130K_Data">Data4!$CN$11:$CN$19</definedName>
    <definedName name="A128006130K_Latest">Data4!$CN$19</definedName>
    <definedName name="A128006134V">Data4!$CO$1:$CO$10,Data4!$CO$11:$CO$19</definedName>
    <definedName name="A128006134V_Data">Data4!$CO$11:$CO$19</definedName>
    <definedName name="A128006134V_Latest">Data4!$CO$19</definedName>
    <definedName name="A128006138C">Data4!$CP$1:$CP$10,Data4!$CP$11:$CP$19</definedName>
    <definedName name="A128006138C_Data">Data4!$CP$11:$CP$19</definedName>
    <definedName name="A128006138C_Latest">Data4!$CP$19</definedName>
    <definedName name="A128006142V">Data4!$CQ$1:$CQ$10,Data4!$CQ$11:$CQ$19</definedName>
    <definedName name="A128006142V_Data">Data4!$CQ$11:$CQ$19</definedName>
    <definedName name="A128006142V_Latest">Data4!$CQ$19</definedName>
    <definedName name="A128006146C">Data4!$CA$1:$CA$10,Data4!$CA$11:$CA$19</definedName>
    <definedName name="A128006146C_Data">Data4!$CA$11:$CA$19</definedName>
    <definedName name="A128006146C_Latest">Data4!$CA$19</definedName>
    <definedName name="A128006150V">Data4!$DE$1:$DE$10,Data4!$DE$11:$DE$19</definedName>
    <definedName name="A128006150V_Data">Data4!$DE$11:$DE$19</definedName>
    <definedName name="A128006150V_Latest">Data4!$DE$19</definedName>
    <definedName name="A128006154C">Data4!$CE$1:$CE$10,Data4!$CE$11:$CE$19</definedName>
    <definedName name="A128006154C_Data">Data4!$CE$11:$CE$19</definedName>
    <definedName name="A128006154C_Latest">Data4!$CE$19</definedName>
    <definedName name="A128006158L">Data4!$DL$1:$DL$10,Data4!$DL$11:$DL$19</definedName>
    <definedName name="A128006158L_Data">Data4!$DL$11:$DL$19</definedName>
    <definedName name="A128006158L_Latest">Data4!$DL$19</definedName>
    <definedName name="A128006162C">Data4!$FB$1:$FB$10,Data4!$FB$11:$FB$19</definedName>
    <definedName name="A128006162C_Data">Data4!$FB$11:$FB$19</definedName>
    <definedName name="A128006162C_Latest">Data4!$FB$19</definedName>
    <definedName name="A128006166L">Data4!$FE$1:$FE$10,Data4!$FE$11:$FE$19</definedName>
    <definedName name="A128006166L_Data">Data4!$FE$11:$FE$19</definedName>
    <definedName name="A128006166L_Latest">Data4!$FE$19</definedName>
    <definedName name="A128006170C">Data4!$FF$1:$FF$10,Data4!$FF$11:$FF$19</definedName>
    <definedName name="A128006170C_Data">Data4!$FF$11:$FF$19</definedName>
    <definedName name="A128006170C_Latest">Data4!$FF$19</definedName>
    <definedName name="A128006174L">Data4!$FN$1:$FN$10,Data4!$FN$11:$FN$19</definedName>
    <definedName name="A128006174L_Data">Data4!$FN$11:$FN$19</definedName>
    <definedName name="A128006174L_Latest">Data4!$FN$19</definedName>
    <definedName name="A128006178W">Data4!$FQ$1:$FQ$10,Data4!$FQ$11:$FQ$19</definedName>
    <definedName name="A128006178W_Data">Data4!$FQ$11:$FQ$19</definedName>
    <definedName name="A128006178W_Latest">Data4!$FQ$19</definedName>
    <definedName name="A128006182L">Data4!$EQ$1:$EQ$10,Data4!$EQ$11:$EQ$19</definedName>
    <definedName name="A128006182L_Data">Data4!$EQ$11:$EQ$19</definedName>
    <definedName name="A128006182L_Latest">Data4!$EQ$19</definedName>
    <definedName name="A128006186W">Data4!$EW$1:$EW$10,Data4!$EW$11:$EW$19</definedName>
    <definedName name="A128006186W_Data">Data4!$EW$11:$EW$19</definedName>
    <definedName name="A128006186W_Latest">Data4!$EW$19</definedName>
    <definedName name="A128006190L">Data4!$FW$1:$FW$10,Data4!$FW$11:$FW$19</definedName>
    <definedName name="A128006190L_Data">Data4!$FW$11:$FW$19</definedName>
    <definedName name="A128006190L_Latest">Data4!$FW$19</definedName>
    <definedName name="A128006194W">Data4!$FX$1:$FX$10,Data4!$FX$11:$FX$19</definedName>
    <definedName name="A128006194W_Data">Data4!$FX$11:$FX$19</definedName>
    <definedName name="A128006194W_Latest">Data4!$FX$19</definedName>
    <definedName name="A128006198F">Data4!$GS$1:$GS$10,Data4!$GS$11:$GS$19</definedName>
    <definedName name="A128006198F_Data">Data4!$GS$11:$GS$19</definedName>
    <definedName name="A128006198F_Latest">Data4!$GS$19</definedName>
    <definedName name="A128006202K">Data4!$GU$1:$GU$10,Data4!$GU$11:$GU$19</definedName>
    <definedName name="A128006202K_Data">Data4!$GU$11:$GU$19</definedName>
    <definedName name="A128006202K_Latest">Data4!$GU$19</definedName>
    <definedName name="A128006206V">Data4!$HB$1:$HB$10,Data4!$HB$11:$HB$19</definedName>
    <definedName name="A128006206V_Data">Data4!$HB$11:$HB$19</definedName>
    <definedName name="A128006206V_Latest">Data4!$HB$19</definedName>
    <definedName name="A128006210K">Data4!$GC$1:$GC$10,Data4!$GC$11:$GC$19</definedName>
    <definedName name="A128006210K_Data">Data4!$GC$11:$GC$19</definedName>
    <definedName name="A128006210K_Latest">Data4!$GC$19</definedName>
    <definedName name="A128006214V">Data4!$HP$1:$HP$10,Data4!$HP$11:$HP$19</definedName>
    <definedName name="A128006214V_Data">Data4!$HP$11:$HP$19</definedName>
    <definedName name="A128006214V_Latest">Data4!$HP$19</definedName>
    <definedName name="A128006218C">Data4!$HF$1:$HF$10,Data4!$HF$11:$HF$19</definedName>
    <definedName name="A128006218C_Data">Data4!$HF$11:$HF$19</definedName>
    <definedName name="A128006218C_Latest">Data4!$HF$19</definedName>
    <definedName name="A128006222V">Data4!$HG$1:$HG$10,Data4!$HG$11:$HG$19</definedName>
    <definedName name="A128006222V_Data">Data4!$HG$11:$HG$19</definedName>
    <definedName name="A128006222V_Latest">Data4!$HG$19</definedName>
    <definedName name="A128006226C">Data4!$IJ$1:$IJ$10,Data4!$IJ$11:$IJ$19</definedName>
    <definedName name="A128006226C_Data">Data4!$IJ$11:$IJ$19</definedName>
    <definedName name="A128006226C_Latest">Data4!$IJ$19</definedName>
    <definedName name="A128006230V">Data4!$HI$1:$HI$10,Data4!$HI$11:$HI$19</definedName>
    <definedName name="A128006230V_Data">Data4!$HI$11:$HI$19</definedName>
    <definedName name="A128006230V_Latest">Data4!$HI$19</definedName>
    <definedName name="A128006234C">Data5!$I$1:$I$10,Data5!$I$11:$I$19</definedName>
    <definedName name="A128006234C_Data">Data5!$I$11:$I$19</definedName>
    <definedName name="A128006234C_Latest">Data5!$I$19</definedName>
    <definedName name="A128006238L">Data5!$J$1:$J$10,Data5!$J$11:$J$19</definedName>
    <definedName name="A128006238L_Data">Data5!$J$11:$J$19</definedName>
    <definedName name="A128006238L_Latest">Data5!$J$19</definedName>
    <definedName name="A128006242C">Data5!$L$1:$L$10,Data5!$L$11:$L$19</definedName>
    <definedName name="A128006242C_Data">Data5!$L$11:$L$19</definedName>
    <definedName name="A128006242C_Latest">Data5!$L$19</definedName>
    <definedName name="A128006246L">Data5!$O$1:$O$10,Data5!$O$11:$O$19</definedName>
    <definedName name="A128006246L_Data">Data5!$O$11:$O$19</definedName>
    <definedName name="A128006246L_Latest">Data5!$O$19</definedName>
    <definedName name="A128006250C">Data5!$T$1:$T$10,Data5!$T$11:$T$19</definedName>
    <definedName name="A128006250C_Data">Data5!$T$11:$T$19</definedName>
    <definedName name="A128006250C_Latest">Data5!$T$19</definedName>
    <definedName name="A128006254L">Data5!$V$1:$V$10,Data5!$V$11:$V$19</definedName>
    <definedName name="A128006254L_Data">Data5!$V$11:$V$19</definedName>
    <definedName name="A128006254L_Latest">Data5!$V$19</definedName>
    <definedName name="A128006258W">Data5!$W$1:$W$10,Data5!$W$11:$W$19</definedName>
    <definedName name="A128006258W_Data">Data5!$W$11:$W$19</definedName>
    <definedName name="A128006258W_Latest">Data5!$W$19</definedName>
    <definedName name="A128006262L">Data4!$IO$1:$IO$10,Data4!$IO$11:$IO$19</definedName>
    <definedName name="A128006262L_Data">Data4!$IO$11:$IO$19</definedName>
    <definedName name="A128006262L_Latest">Data4!$IO$19</definedName>
    <definedName name="A128007726T">Data6!$EK$1:$EK$10,Data6!$EK$11:$EK$19</definedName>
    <definedName name="A128007726T_Data">Data6!$EK$11:$EK$19</definedName>
    <definedName name="A128007726T_Latest">Data6!$EK$19</definedName>
    <definedName name="A128007730J">Data6!$EV$1:$EV$10,Data6!$EV$11:$EV$19</definedName>
    <definedName name="A128007730J_Data">Data6!$EV$11:$EV$19</definedName>
    <definedName name="A128007730J_Latest">Data6!$EV$19</definedName>
    <definedName name="A128007734T">Data6!$EW$1:$EW$10,Data6!$EW$11:$EW$19</definedName>
    <definedName name="A128007734T_Data">Data6!$EW$11:$EW$19</definedName>
    <definedName name="A128007734T_Latest">Data6!$EW$19</definedName>
    <definedName name="A128008058R">Data6!$FO$1:$FO$10,Data6!$FO$11:$FO$19</definedName>
    <definedName name="A128008058R_Data">Data6!$FO$11:$FO$19</definedName>
    <definedName name="A128008058R_Latest">Data6!$FO$19</definedName>
    <definedName name="A128008062F">Data6!$FQ$1:$FQ$10,Data6!$FQ$11:$FQ$19</definedName>
    <definedName name="A128008062F_Data">Data6!$FQ$11:$FQ$19</definedName>
    <definedName name="A128008062F_Latest">Data6!$FQ$19</definedName>
    <definedName name="A128008066R">Data6!$FR$1:$FR$10,Data6!$FR$11:$FR$19</definedName>
    <definedName name="A128008066R_Data">Data6!$FR$11:$FR$19</definedName>
    <definedName name="A128008066R_Latest">Data6!$FR$19</definedName>
    <definedName name="A128008070F">Data6!$FS$1:$FS$10,Data6!$FS$11:$FS$19</definedName>
    <definedName name="A128008070F_Data">Data6!$FS$11:$FS$19</definedName>
    <definedName name="A128008070F_Latest">Data6!$FS$19</definedName>
    <definedName name="A128008074R">Data6!$FG$1:$FG$10,Data6!$FG$11:$FG$19</definedName>
    <definedName name="A128008074R_Data">Data6!$FG$11:$FG$19</definedName>
    <definedName name="A128008074R_Latest">Data6!$FG$19</definedName>
    <definedName name="A128008078X">Data6!$GC$1:$GC$10,Data6!$GC$11:$GC$19</definedName>
    <definedName name="A128008078X_Data">Data6!$GC$11:$GC$19</definedName>
    <definedName name="A128008078X_Latest">Data6!$GC$19</definedName>
    <definedName name="A128008082R">Data7!$HW$1:$HW$10,Data7!$HW$11:$HW$19</definedName>
    <definedName name="A128008082R_Data">Data7!$HW$11:$HW$19</definedName>
    <definedName name="A128008082R_Latest">Data7!$HW$19</definedName>
    <definedName name="A128008086X">Data7!$IB$1:$IB$10,Data7!$IB$11:$IB$19</definedName>
    <definedName name="A128008086X_Data">Data7!$IB$11:$IB$19</definedName>
    <definedName name="A128008086X_Latest">Data7!$IB$19</definedName>
    <definedName name="A128008090R">Data7!$HK$1:$HK$10,Data7!$HK$11:$HK$19</definedName>
    <definedName name="A128008090R_Data">Data7!$HK$11:$HK$19</definedName>
    <definedName name="A128008090R_Latest">Data7!$HK$19</definedName>
    <definedName name="A128008094X">Data7!$II$1:$II$10,Data7!$II$11:$II$19</definedName>
    <definedName name="A128008094X_Data">Data7!$II$11:$II$19</definedName>
    <definedName name="A128008094X_Latest">Data7!$II$19</definedName>
    <definedName name="A128008098J">Data7!$IO$1:$IO$10,Data7!$IO$11:$IO$19</definedName>
    <definedName name="A128008098J_Data">Data7!$IO$11:$IO$19</definedName>
    <definedName name="A128008098J_Latest">Data7!$IO$19</definedName>
    <definedName name="A128008102L">Data7!$HM$1:$HM$10,Data7!$HM$11:$HM$19</definedName>
    <definedName name="A128008102L_Data">Data7!$HM$11:$HM$19</definedName>
    <definedName name="A128008102L_Latest">Data7!$HM$19</definedName>
    <definedName name="A128008106W">Data8!$K$1:$K$10,Data8!$K$11:$K$19</definedName>
    <definedName name="A128008106W_Data">Data8!$K$11:$K$19</definedName>
    <definedName name="A128008106W_Latest">Data8!$K$19</definedName>
    <definedName name="A128008110L">Data8!$T$1:$T$10,Data8!$T$11:$T$19</definedName>
    <definedName name="A128008110L_Data">Data8!$T$11:$T$19</definedName>
    <definedName name="A128008110L_Latest">Data8!$T$19</definedName>
    <definedName name="A128008114W">Data8!$AF$1:$AF$10,Data8!$AF$11:$AF$19</definedName>
    <definedName name="A128008114W_Data">Data8!$AF$11:$AF$19</definedName>
    <definedName name="A128008114W_Latest">Data8!$AF$19</definedName>
    <definedName name="A128008118F">Data8!$AG$1:$AG$10,Data8!$AG$11:$AG$19</definedName>
    <definedName name="A128008118F_Data">Data8!$AG$11:$AG$19</definedName>
    <definedName name="A128008118F_Latest">Data8!$AG$19</definedName>
    <definedName name="A128008122W">Data8!$AW$1:$AW$10,Data8!$AW$11:$AW$19</definedName>
    <definedName name="A128008122W_Data">Data8!$AW$11:$AW$19</definedName>
    <definedName name="A128008122W_Latest">Data8!$AW$19</definedName>
    <definedName name="A128008126F">Data8!$AZ$1:$AZ$10,Data8!$AZ$11:$AZ$19</definedName>
    <definedName name="A128008126F_Data">Data8!$AZ$11:$AZ$19</definedName>
    <definedName name="A128008126F_Latest">Data8!$AZ$19</definedName>
    <definedName name="A128008130W">Data8!$BJ$1:$BJ$10,Data8!$BJ$11:$BJ$19</definedName>
    <definedName name="A128008130W_Data">Data8!$BJ$11:$BJ$19</definedName>
    <definedName name="A128008130W_Latest">Data8!$BJ$19</definedName>
    <definedName name="A128008134F">Data8!$BO$1:$BO$10,Data8!$BO$11:$BO$19</definedName>
    <definedName name="A128008134F_Data">Data8!$BO$11:$BO$19</definedName>
    <definedName name="A128008134F_Latest">Data8!$BO$19</definedName>
    <definedName name="A128008138R">Data8!$BP$1:$BP$10,Data8!$BP$11:$BP$19</definedName>
    <definedName name="A128008138R_Data">Data8!$BP$11:$BP$19</definedName>
    <definedName name="A128008138R_Latest">Data8!$BP$19</definedName>
    <definedName name="A128008142F">Data8!$AO$1:$AO$10,Data8!$AO$11:$AO$19</definedName>
    <definedName name="A128008142F_Data">Data8!$AO$11:$AO$19</definedName>
    <definedName name="A128008142F_Latest">Data8!$AO$19</definedName>
    <definedName name="A128008146R">Data8!$AP$1:$AP$10,Data8!$AP$11:$AP$19</definedName>
    <definedName name="A128008146R_Data">Data8!$AP$11:$AP$19</definedName>
    <definedName name="A128008146R_Latest">Data8!$AP$19</definedName>
    <definedName name="A128008150F">Data8!$AQ$1:$AQ$10,Data8!$AQ$11:$AQ$19</definedName>
    <definedName name="A128008150F_Data">Data8!$AQ$11:$AQ$19</definedName>
    <definedName name="A128008150F_Latest">Data8!$AQ$19</definedName>
    <definedName name="A128008154R">Data8!$CC$1:$CC$10,Data8!$CC$11:$CC$19</definedName>
    <definedName name="A128008154R_Data">Data8!$CC$11:$CC$19</definedName>
    <definedName name="A128008154R_Latest">Data8!$CC$19</definedName>
    <definedName name="A128008158X">Data8!$CJ$1:$CJ$10,Data8!$CJ$11:$CJ$19</definedName>
    <definedName name="A128008158X_Data">Data8!$CJ$11:$CJ$19</definedName>
    <definedName name="A128008158X_Latest">Data8!$CJ$19</definedName>
    <definedName name="A128008162R">Data8!$CQ$1:$CQ$10,Data8!$CQ$11:$CQ$19</definedName>
    <definedName name="A128008162R_Data">Data8!$CQ$11:$CQ$19</definedName>
    <definedName name="A128008162R_Latest">Data8!$CQ$19</definedName>
    <definedName name="A128008166X">Data8!$BT$1:$BT$10,Data8!$BT$11:$BT$19</definedName>
    <definedName name="A128008166X_Data">Data8!$BT$11:$BT$19</definedName>
    <definedName name="A128008166X_Latest">Data8!$BT$19</definedName>
    <definedName name="A128008170R">Data8!$BU$1:$BU$10,Data8!$BU$11:$BU$19</definedName>
    <definedName name="A128008170R_Data">Data8!$BU$11:$BU$19</definedName>
    <definedName name="A128008170R_Latest">Data8!$BU$19</definedName>
    <definedName name="A128008174X">Data8!$BX$1:$BX$10,Data8!$BX$11:$BX$19</definedName>
    <definedName name="A128008174X_Data">Data8!$BX$11:$BX$19</definedName>
    <definedName name="A128008174X_Latest">Data8!$BX$19</definedName>
    <definedName name="A128008178J">Data8!$DK$1:$DK$10,Data8!$DK$11:$DK$19</definedName>
    <definedName name="A128008178J_Data">Data8!$DK$11:$DK$19</definedName>
    <definedName name="A128008178J_Latest">Data8!$DK$19</definedName>
    <definedName name="A128008182X">Data8!$DM$1:$DM$10,Data8!$DM$11:$DM$19</definedName>
    <definedName name="A128008182X_Data">Data8!$DM$11:$DM$19</definedName>
    <definedName name="A128008182X_Latest">Data8!$DM$19</definedName>
    <definedName name="A128008186J">Data8!$DN$1:$DN$10,Data8!$DN$11:$DN$19</definedName>
    <definedName name="A128008186J_Data">Data8!$DN$11:$DN$19</definedName>
    <definedName name="A128008186J_Latest">Data8!$DN$19</definedName>
    <definedName name="A128008190X">Data8!$DZ$1:$DZ$10,Data8!$DZ$11:$DZ$19</definedName>
    <definedName name="A128008190X_Data">Data8!$DZ$11:$DZ$19</definedName>
    <definedName name="A128008190X_Latest">Data8!$DZ$19</definedName>
    <definedName name="A128008194J">Data8!$EE$1:$EE$10,Data8!$EE$11:$EE$19</definedName>
    <definedName name="A128008194J_Data">Data8!$EE$11:$EE$19</definedName>
    <definedName name="A128008194J_Latest">Data8!$EE$19</definedName>
    <definedName name="A128008202W">Data8!$EU$1:$EU$10,Data8!$EU$11:$EU$19</definedName>
    <definedName name="A128008202W_Data">Data8!$EU$11:$EU$19</definedName>
    <definedName name="A128008202W_Latest">Data8!$EU$19</definedName>
    <definedName name="A128008206F">Data8!$EW$1:$EW$10,Data8!$EW$11:$EW$19</definedName>
    <definedName name="A128008206F_Data">Data8!$EW$11:$EW$19</definedName>
    <definedName name="A128008206F_Latest">Data8!$EW$19</definedName>
    <definedName name="A128008210W">Data8!$FB$1:$FB$10,Data8!$FB$11:$FB$19</definedName>
    <definedName name="A128008210W_Data">Data8!$FB$11:$FB$19</definedName>
    <definedName name="A128008210W_Latest">Data8!$FB$19</definedName>
    <definedName name="A128008214F">Data8!$FH$1:$FH$10,Data8!$FH$11:$FH$19</definedName>
    <definedName name="A128008214F_Data">Data8!$FH$11:$FH$19</definedName>
    <definedName name="A128008214F_Latest">Data8!$FH$19</definedName>
    <definedName name="A128008218R">Data8!$GD$1:$GD$10,Data8!$GD$11:$GD$19</definedName>
    <definedName name="A128008218R_Data">Data8!$GD$11:$GD$19</definedName>
    <definedName name="A128008218R_Latest">Data8!$GD$19</definedName>
    <definedName name="A128008222F">Data8!$GJ$1:$GJ$10,Data8!$GJ$11:$GJ$19</definedName>
    <definedName name="A128008222F_Data">Data8!$GJ$11:$GJ$19</definedName>
    <definedName name="A128008222F_Latest">Data8!$GJ$19</definedName>
    <definedName name="A128008226R">Data8!$FU$1:$FU$10,Data8!$FU$11:$FU$19</definedName>
    <definedName name="A128008226R_Data">Data8!$FU$11:$FU$19</definedName>
    <definedName name="A128008226R_Latest">Data8!$FU$19</definedName>
    <definedName name="A128008230F">Data8!$FV$1:$FV$10,Data8!$FV$11:$FV$19</definedName>
    <definedName name="A128008230F_Data">Data8!$FV$11:$FV$19</definedName>
    <definedName name="A128008230F_Latest">Data8!$FV$19</definedName>
    <definedName name="A128008234R">Data9!$C$1:$C$10,Data9!$C$11:$C$19</definedName>
    <definedName name="A128008234R_Data">Data9!$C$11:$C$19</definedName>
    <definedName name="A128008234R_Latest">Data9!$C$19</definedName>
    <definedName name="A128008238X">Data9!$G$1:$G$10,Data9!$G$11:$G$19</definedName>
    <definedName name="A128008238X_Data">Data9!$G$11:$G$19</definedName>
    <definedName name="A128008238X_Latest">Data9!$G$19</definedName>
    <definedName name="A128008242R">Data9!$H$1:$H$10,Data9!$H$11:$H$19</definedName>
    <definedName name="A128008242R_Data">Data9!$H$11:$H$19</definedName>
    <definedName name="A128008242R_Latest">Data9!$H$19</definedName>
    <definedName name="A128008246X">Data9!$J$1:$J$10,Data9!$J$11:$J$19</definedName>
    <definedName name="A128008246X_Data">Data9!$J$11:$J$19</definedName>
    <definedName name="A128008246X_Latest">Data9!$J$19</definedName>
    <definedName name="A128008250R">Data9!$R$1:$R$10,Data9!$R$11:$R$19</definedName>
    <definedName name="A128008250R_Data">Data9!$R$11:$R$19</definedName>
    <definedName name="A128008250R_Latest">Data9!$R$19</definedName>
    <definedName name="A128008254X">Data8!$II$1:$II$10,Data8!$II$11:$II$19</definedName>
    <definedName name="A128008254X_Data">Data8!$II$11:$II$19</definedName>
    <definedName name="A128008254X_Latest">Data8!$II$19</definedName>
    <definedName name="A128008258J">Data8!$IL$1:$IL$10,Data8!$IL$11:$IL$19</definedName>
    <definedName name="A128008258J_Data">Data8!$IL$11:$IL$19</definedName>
    <definedName name="A128008258J_Latest">Data8!$IL$19</definedName>
    <definedName name="A128008262X">Data9!$Y$1:$Y$10,Data9!$Y$11:$Y$19</definedName>
    <definedName name="A128008262X_Data">Data9!$Y$11:$Y$19</definedName>
    <definedName name="A128008262X_Latest">Data9!$Y$19</definedName>
    <definedName name="A128008266J">Data9!$AR$1:$AR$10,Data9!$AR$11:$AR$19</definedName>
    <definedName name="A128008266J_Data">Data9!$AR$11:$AR$19</definedName>
    <definedName name="A128008266J_Latest">Data9!$AR$19</definedName>
    <definedName name="A128008270X">Data9!$AY$1:$AY$10,Data9!$AY$11:$AY$19</definedName>
    <definedName name="A128008270X_Data">Data9!$AY$11:$AY$19</definedName>
    <definedName name="A128008270X_Latest">Data9!$AY$19</definedName>
    <definedName name="A128008274J">Data9!$AC$1:$AC$10,Data9!$AC$11:$AC$19</definedName>
    <definedName name="A128008274J_Data">Data9!$AC$11:$AC$19</definedName>
    <definedName name="A128008274J_Latest">Data9!$AC$19</definedName>
    <definedName name="A128008278T">Data6!$GZ$1:$GZ$10,Data6!$GZ$11:$GZ$19</definedName>
    <definedName name="A128008278T_Data">Data6!$GZ$11:$GZ$19</definedName>
    <definedName name="A128008278T_Latest">Data6!$GZ$19</definedName>
    <definedName name="A128008282J">Data6!$HG$1:$HG$10,Data6!$HG$11:$HG$19</definedName>
    <definedName name="A128008282J_Data">Data6!$HG$11:$HG$19</definedName>
    <definedName name="A128008282J_Latest">Data6!$HG$19</definedName>
    <definedName name="A128008290J">Data6!$GR$1:$GR$10,Data6!$GR$11:$GR$19</definedName>
    <definedName name="A128008290J_Data">Data6!$GR$11:$GR$19</definedName>
    <definedName name="A128008290J_Latest">Data6!$GR$19</definedName>
    <definedName name="A128008294T">Data6!$GT$1:$GT$10,Data6!$GT$11:$GT$19</definedName>
    <definedName name="A128008294T_Data">Data6!$GT$11:$GT$19</definedName>
    <definedName name="A128008294T_Latest">Data6!$GT$19</definedName>
    <definedName name="A128008322R">Data6!$IH$1:$IH$10,Data6!$IH$11:$IH$19</definedName>
    <definedName name="A128008322R_Data">Data6!$IH$11:$IH$19</definedName>
    <definedName name="A128008322R_Latest">Data6!$IH$19</definedName>
    <definedName name="A128008326X">Data6!$HW$1:$HW$10,Data6!$HW$11:$HW$19</definedName>
    <definedName name="A128008326X_Data">Data6!$HW$11:$HW$19</definedName>
    <definedName name="A128008326X_Latest">Data6!$HW$19</definedName>
    <definedName name="A128008330R">Data7!$F$1:$F$10,Data7!$F$11:$F$19</definedName>
    <definedName name="A128008330R_Data">Data7!$F$11:$F$19</definedName>
    <definedName name="A128008330R_Latest">Data7!$F$19</definedName>
    <definedName name="A128008334X">Data7!$G$1:$G$10,Data7!$G$11:$G$19</definedName>
    <definedName name="A128008334X_Data">Data7!$G$11:$G$19</definedName>
    <definedName name="A128008334X_Latest">Data7!$G$19</definedName>
    <definedName name="A128008338J">Data7!$H$1:$H$10,Data7!$H$11:$H$19</definedName>
    <definedName name="A128008338J_Data">Data7!$H$11:$H$19</definedName>
    <definedName name="A128008338J_Latest">Data7!$H$19</definedName>
    <definedName name="A128008346J">Data7!$AA$1:$AA$10,Data7!$AA$11:$AA$19</definedName>
    <definedName name="A128008346J_Data">Data7!$AA$11:$AA$19</definedName>
    <definedName name="A128008346J_Latest">Data7!$AA$19</definedName>
    <definedName name="A128008350X">Data7!$AJ$1:$AJ$10,Data7!$AJ$11:$AJ$19</definedName>
    <definedName name="A128008350X_Data">Data7!$AJ$11:$AJ$19</definedName>
    <definedName name="A128008350X_Latest">Data7!$AJ$19</definedName>
    <definedName name="A128008354J">Data7!$AR$1:$AR$10,Data7!$AR$11:$AR$19</definedName>
    <definedName name="A128008354J_Data">Data7!$AR$11:$AR$19</definedName>
    <definedName name="A128008354J_Latest">Data7!$AR$19</definedName>
    <definedName name="A128008358T">Data7!$AT$1:$AT$10,Data7!$AT$11:$AT$19</definedName>
    <definedName name="A128008358T_Data">Data7!$AT$11:$AT$19</definedName>
    <definedName name="A128008358T_Latest">Data7!$AT$19</definedName>
    <definedName name="A128008362J">Data7!$AV$1:$AV$10,Data7!$AV$11:$AV$19</definedName>
    <definedName name="A128008362J_Data">Data7!$AV$11:$AV$19</definedName>
    <definedName name="A128008362J_Latest">Data7!$AV$19</definedName>
    <definedName name="A128008366T">Data7!$BP$1:$BP$10,Data7!$BP$11:$BP$19</definedName>
    <definedName name="A128008366T_Data">Data7!$BP$11:$BP$19</definedName>
    <definedName name="A128008366T_Latest">Data7!$BP$19</definedName>
    <definedName name="A128008370J">Data7!$CM$1:$CM$10,Data7!$CM$11:$CM$19</definedName>
    <definedName name="A128008370J_Data">Data7!$CM$11:$CM$19</definedName>
    <definedName name="A128008370J_Latest">Data7!$CM$19</definedName>
    <definedName name="A128008374T">Data7!$CO$1:$CO$10,Data7!$CO$11:$CO$19</definedName>
    <definedName name="A128008374T_Data">Data7!$CO$11:$CO$19</definedName>
    <definedName name="A128008374T_Latest">Data7!$CO$19</definedName>
    <definedName name="A128008378A">Data7!$CX$1:$CX$10,Data7!$CX$11:$CX$19</definedName>
    <definedName name="A128008378A_Data">Data7!$CX$11:$CX$19</definedName>
    <definedName name="A128008378A_Latest">Data7!$CX$19</definedName>
    <definedName name="A128008382T">Data7!$DY$1:$DY$10,Data7!$DY$11:$DY$19</definedName>
    <definedName name="A128008382T_Data">Data7!$DY$11:$DY$19</definedName>
    <definedName name="A128008382T_Latest">Data7!$DY$19</definedName>
    <definedName name="A128008386A">Data7!$EC$1:$EC$10,Data7!$EC$11:$EC$19</definedName>
    <definedName name="A128008386A_Data">Data7!$EC$11:$EC$19</definedName>
    <definedName name="A128008386A_Latest">Data7!$EC$19</definedName>
    <definedName name="A128008390T">Data7!$EN$1:$EN$10,Data7!$EN$11:$EN$19</definedName>
    <definedName name="A128008390T_Data">Data7!$EN$11:$EN$19</definedName>
    <definedName name="A128008390T_Latest">Data7!$EN$19</definedName>
    <definedName name="A128008394A">Data7!$EQ$1:$EQ$10,Data7!$EQ$11:$EQ$19</definedName>
    <definedName name="A128008394A_Data">Data7!$EQ$11:$EQ$19</definedName>
    <definedName name="A128008394A_Latest">Data7!$EQ$19</definedName>
    <definedName name="A128008398K">Data7!$FM$1:$FM$10,Data7!$FM$11:$FM$19</definedName>
    <definedName name="A128008398K_Data">Data7!$FM$11:$FM$19</definedName>
    <definedName name="A128008398K_Latest">Data7!$FM$19</definedName>
    <definedName name="A128008402R">Data7!$FT$1:$FT$10,Data7!$FT$11:$FT$19</definedName>
    <definedName name="A128008402R_Data">Data7!$FT$11:$FT$19</definedName>
    <definedName name="A128008402R_Latest">Data7!$FT$19</definedName>
    <definedName name="A128008406X">Data7!$GQ$1:$GQ$10,Data7!$GQ$11:$GQ$19</definedName>
    <definedName name="A128008406X_Data">Data7!$GQ$11:$GQ$19</definedName>
    <definedName name="A128008406X_Latest">Data7!$GQ$19</definedName>
    <definedName name="A128008410R">Data7!$GU$1:$GU$10,Data7!$GU$11:$GU$19</definedName>
    <definedName name="A128008410R_Data">Data7!$GU$11:$GU$19</definedName>
    <definedName name="A128008410R_Latest">Data7!$GU$19</definedName>
    <definedName name="A128008414X">Data7!$GE$1:$GE$10,Data7!$GE$11:$GE$19</definedName>
    <definedName name="A128008414X_Data">Data7!$GE$11:$GE$19</definedName>
    <definedName name="A128008414X_Latest">Data7!$GE$19</definedName>
    <definedName name="A128008418J">Data7!$GF$1:$GF$10,Data7!$GF$11:$GF$19</definedName>
    <definedName name="A128008418J_Data">Data7!$GF$11:$GF$19</definedName>
    <definedName name="A128008418J_Latest">Data7!$GF$19</definedName>
    <definedName name="A128008422X">Data7!$GJ$1:$GJ$10,Data7!$GJ$11:$GJ$19</definedName>
    <definedName name="A128008422X_Data">Data7!$GJ$11:$GJ$19</definedName>
    <definedName name="A128008422X_Latest">Data7!$GJ$19</definedName>
    <definedName name="A128010158R">Data9!$DL$1:$DL$10,Data9!$DL$11:$DL$19</definedName>
    <definedName name="A128010158R_Data">Data9!$DL$11:$DL$19</definedName>
    <definedName name="A128010158R_Latest">Data9!$DL$19</definedName>
    <definedName name="A128010162F">Data9!$DP$1:$DP$10,Data9!$DP$11:$DP$19</definedName>
    <definedName name="A128010162F_Data">Data9!$DP$11:$DP$19</definedName>
    <definedName name="A128010162F_Latest">Data9!$DP$19</definedName>
    <definedName name="A128010166R">Data9!$DW$1:$DW$10,Data9!$DW$11:$DW$19</definedName>
    <definedName name="A128010166R_Data">Data9!$DW$11:$DW$19</definedName>
    <definedName name="A128010166R_Latest">Data9!$DW$19</definedName>
    <definedName name="A128010170F">Data9!$DX$1:$DX$10,Data9!$DX$11:$DX$19</definedName>
    <definedName name="A128010170F_Data">Data9!$DX$11:$DX$19</definedName>
    <definedName name="A128010170F_Latest">Data9!$DX$19</definedName>
    <definedName name="A128010178X">Data10!$FM$1:$FM$10,Data10!$FM$11:$FM$19</definedName>
    <definedName name="A128010178X_Data">Data10!$FM$11:$FM$19</definedName>
    <definedName name="A128010178X_Latest">Data10!$FM$19</definedName>
    <definedName name="A128010182R">Data10!$FT$1:$FT$10,Data10!$FT$11:$FT$19</definedName>
    <definedName name="A128010182R_Data">Data10!$FT$11:$FT$19</definedName>
    <definedName name="A128010182R_Latest">Data10!$FT$19</definedName>
    <definedName name="A128010186X">Data10!$FV$1:$FV$10,Data10!$FV$11:$FV$19</definedName>
    <definedName name="A128010186X_Data">Data10!$FV$11:$FV$19</definedName>
    <definedName name="A128010186X_Latest">Data10!$FV$19</definedName>
    <definedName name="A128010190R">Data10!$FW$1:$FW$10,Data10!$FW$11:$FW$19</definedName>
    <definedName name="A128010190R_Data">Data10!$FW$11:$FW$19</definedName>
    <definedName name="A128010190R_Latest">Data10!$FW$19</definedName>
    <definedName name="A128010194X">Data10!$FX$1:$FX$10,Data10!$FX$11:$FX$19</definedName>
    <definedName name="A128010194X_Data">Data10!$FX$11:$FX$19</definedName>
    <definedName name="A128010194X_Latest">Data10!$FX$19</definedName>
    <definedName name="A128010198J">Data10!$FY$1:$FY$10,Data10!$FY$11:$FY$19</definedName>
    <definedName name="A128010198J_Data">Data10!$FY$11:$FY$19</definedName>
    <definedName name="A128010198J_Latest">Data10!$FY$19</definedName>
    <definedName name="A128010202L">Data10!$GC$1:$GC$10,Data10!$GC$11:$GC$19</definedName>
    <definedName name="A128010202L_Data">Data10!$GC$11:$GC$19</definedName>
    <definedName name="A128010202L_Latest">Data10!$GC$19</definedName>
    <definedName name="A128010206W">Data10!$FB$1:$FB$10,Data10!$FB$11:$FB$19</definedName>
    <definedName name="A128010206W_Data">Data10!$FB$11:$FB$19</definedName>
    <definedName name="A128010206W_Latest">Data10!$FB$19</definedName>
    <definedName name="A128010210L">Data10!$GS$1:$GS$10,Data10!$GS$11:$GS$19</definedName>
    <definedName name="A128010210L_Data">Data10!$GS$11:$GS$19</definedName>
    <definedName name="A128010210L_Latest">Data10!$GS$19</definedName>
    <definedName name="A128010214W">Data10!$GZ$1:$GZ$10,Data10!$GZ$11:$GZ$19</definedName>
    <definedName name="A128010214W_Data">Data10!$GZ$11:$GZ$19</definedName>
    <definedName name="A128010214W_Latest">Data10!$GZ$19</definedName>
    <definedName name="A128010218F">Data10!$HL$1:$HL$10,Data10!$HL$11:$HL$19</definedName>
    <definedName name="A128010218F_Data">Data10!$HL$11:$HL$19</definedName>
    <definedName name="A128010218F_Latest">Data10!$HL$19</definedName>
    <definedName name="A128010222W">Data10!$IB$1:$IB$10,Data10!$IB$11:$IB$19</definedName>
    <definedName name="A128010222W_Data">Data10!$IB$11:$IB$19</definedName>
    <definedName name="A128010222W_Latest">Data10!$IB$19</definedName>
    <definedName name="A128010226F">Data10!$IF$1:$IF$10,Data10!$IF$11:$IF$19</definedName>
    <definedName name="A128010226F_Data">Data10!$IF$11:$IF$19</definedName>
    <definedName name="A128010226F_Latest">Data10!$IF$19</definedName>
    <definedName name="A128010230W">Data10!$HP$1:$HP$10,Data10!$HP$11:$HP$19</definedName>
    <definedName name="A128010230W_Data">Data10!$HP$11:$HP$19</definedName>
    <definedName name="A128010230W_Latest">Data10!$HP$19</definedName>
    <definedName name="A128010234F">Data11!$AM$1:$AM$10,Data11!$AM$11:$AM$19</definedName>
    <definedName name="A128010234F_Data">Data11!$AM$11:$AM$19</definedName>
    <definedName name="A128010234F_Latest">Data11!$AM$19</definedName>
    <definedName name="A128010238R">Data11!$BD$1:$BD$10,Data11!$BD$11:$BD$19</definedName>
    <definedName name="A128010238R_Data">Data11!$BD$11:$BD$19</definedName>
    <definedName name="A128010238R_Latest">Data11!$BD$19</definedName>
    <definedName name="A128010242F">Data11!$BE$1:$BE$10,Data11!$BE$11:$BE$19</definedName>
    <definedName name="A128010242F_Data">Data11!$BE$11:$BE$19</definedName>
    <definedName name="A128010242F_Latest">Data11!$BE$19</definedName>
    <definedName name="A128010246R">Data11!$AP$1:$AP$10,Data11!$AP$11:$AP$19</definedName>
    <definedName name="A128010246R_Data">Data11!$AP$11:$AP$19</definedName>
    <definedName name="A128010246R_Latest">Data11!$AP$19</definedName>
    <definedName name="A128010250F">Data11!$BL$1:$BL$10,Data11!$BL$11:$BL$19</definedName>
    <definedName name="A128010250F_Data">Data11!$BL$11:$BL$19</definedName>
    <definedName name="A128010250F_Latest">Data11!$BL$19</definedName>
    <definedName name="A128010254R">Data11!$BP$1:$BP$10,Data11!$BP$11:$BP$19</definedName>
    <definedName name="A128010254R_Data">Data11!$BP$11:$BP$19</definedName>
    <definedName name="A128010254R_Latest">Data11!$BP$19</definedName>
    <definedName name="A128010258X">Data11!$BQ$1:$BQ$10,Data11!$BQ$11:$BQ$19</definedName>
    <definedName name="A128010258X_Data">Data11!$BQ$11:$BQ$19</definedName>
    <definedName name="A128010258X_Latest">Data11!$BQ$19</definedName>
    <definedName name="A128010262R">Data11!$BS$1:$BS$10,Data11!$BS$11:$BS$19</definedName>
    <definedName name="A128010262R_Data">Data11!$BS$11:$BS$19</definedName>
    <definedName name="A128010262R_Latest">Data11!$BS$19</definedName>
    <definedName name="A128010266X">Data11!$AR$1:$AR$10,Data11!$AR$11:$AR$19</definedName>
    <definedName name="A128010266X_Data">Data11!$AR$11:$AR$19</definedName>
    <definedName name="A128010266X_Latest">Data11!$AR$19</definedName>
    <definedName name="A128010270R">Data11!$CP$1:$CP$10,Data11!$CP$11:$CP$19</definedName>
    <definedName name="A128010270R_Data">Data11!$CP$11:$CP$19</definedName>
    <definedName name="A128010270R_Latest">Data11!$CP$19</definedName>
    <definedName name="A128010274X">Data11!$CR$1:$CR$10,Data11!$CR$11:$CR$19</definedName>
    <definedName name="A128010274X_Data">Data11!$CR$11:$CR$19</definedName>
    <definedName name="A128010274X_Latest">Data11!$CR$19</definedName>
    <definedName name="A128010278J">Data11!$DC$1:$DC$10,Data11!$DC$11:$DC$19</definedName>
    <definedName name="A128010278J_Data">Data11!$DC$11:$DC$19</definedName>
    <definedName name="A128010278J_Latest">Data11!$DC$19</definedName>
    <definedName name="A128010282X">Data11!$CB$1:$CB$10,Data11!$CB$11:$CB$19</definedName>
    <definedName name="A128010282X_Data">Data11!$CB$11:$CB$19</definedName>
    <definedName name="A128010282X_Latest">Data11!$CB$19</definedName>
    <definedName name="A128010286J">Data11!$DS$1:$DS$10,Data11!$DS$11:$DS$19</definedName>
    <definedName name="A128010286J_Data">Data11!$DS$11:$DS$19</definedName>
    <definedName name="A128010286J_Latest">Data11!$DS$19</definedName>
    <definedName name="A128010290X">Data11!$DT$1:$DT$10,Data11!$DT$11:$DT$19</definedName>
    <definedName name="A128010290X_Data">Data11!$DT$11:$DT$19</definedName>
    <definedName name="A128010290X_Latest">Data11!$DT$19</definedName>
    <definedName name="A128010294J">Data11!$DV$1:$DV$10,Data11!$DV$11:$DV$19</definedName>
    <definedName name="A128010294J_Data">Data11!$DV$11:$DV$19</definedName>
    <definedName name="A128010294J_Latest">Data11!$DV$19</definedName>
    <definedName name="A128010298T">Data11!$EG$1:$EG$10,Data11!$EG$11:$EG$19</definedName>
    <definedName name="A128010298T_Data">Data11!$EG$11:$EG$19</definedName>
    <definedName name="A128010298T_Latest">Data11!$EG$19</definedName>
    <definedName name="A128010302W">Data11!$DG$1:$DG$10,Data11!$DG$11:$DG$19</definedName>
    <definedName name="A128010302W_Data">Data11!$DG$11:$DG$19</definedName>
    <definedName name="A128010302W_Latest">Data11!$DG$19</definedName>
    <definedName name="A128010306F">Data11!$EK$1:$EK$10,Data11!$EK$11:$EK$19</definedName>
    <definedName name="A128010306F_Data">Data11!$EK$11:$EK$19</definedName>
    <definedName name="A128010306F_Latest">Data11!$EK$19</definedName>
    <definedName name="A128010310W">Data11!$FU$1:$FU$10,Data11!$FU$11:$FU$19</definedName>
    <definedName name="A128010310W_Data">Data11!$FU$11:$FU$19</definedName>
    <definedName name="A128010310W_Latest">Data11!$FU$19</definedName>
    <definedName name="A128010314F">Data11!$GO$1:$GO$10,Data11!$GO$11:$GO$19</definedName>
    <definedName name="A128010314F_Data">Data11!$GO$11:$GO$19</definedName>
    <definedName name="A128010314F_Latest">Data11!$GO$19</definedName>
    <definedName name="A128010318R">Data11!$GZ$1:$GZ$10,Data11!$GZ$11:$GZ$19</definedName>
    <definedName name="A128010318R_Data">Data11!$GZ$11:$GZ$19</definedName>
    <definedName name="A128010318R_Latest">Data11!$GZ$19</definedName>
    <definedName name="A128010322F">Data11!$FX$1:$FX$10,Data11!$FX$11:$FX$19</definedName>
    <definedName name="A128010322F_Data">Data11!$FX$11:$FX$19</definedName>
    <definedName name="A128010322F_Latest">Data11!$FX$19</definedName>
    <definedName name="A128010330F">Data11!$FY$1:$FY$10,Data11!$FY$11:$FY$19</definedName>
    <definedName name="A128010330F_Data">Data11!$FY$11:$FY$19</definedName>
    <definedName name="A128010330F_Latest">Data11!$FY$19</definedName>
    <definedName name="A128010334R">Data11!$FZ$1:$FZ$10,Data11!$FZ$11:$FZ$19</definedName>
    <definedName name="A128010334R_Data">Data11!$FZ$11:$FZ$19</definedName>
    <definedName name="A128010334R_Latest">Data11!$FZ$19</definedName>
    <definedName name="A128010338X">Data11!$HO$1:$HO$10,Data11!$HO$11:$HO$19</definedName>
    <definedName name="A128010338X_Data">Data11!$HO$11:$HO$19</definedName>
    <definedName name="A128010338X_Latest">Data11!$HO$19</definedName>
    <definedName name="A128010342R">Data11!$HR$1:$HR$10,Data11!$HR$11:$HR$19</definedName>
    <definedName name="A128010342R_Data">Data11!$HR$11:$HR$19</definedName>
    <definedName name="A128010342R_Latest">Data11!$HR$19</definedName>
    <definedName name="A128010346X">Data11!$HZ$1:$HZ$10,Data11!$HZ$11:$HZ$19</definedName>
    <definedName name="A128010346X_Data">Data11!$HZ$11:$HZ$19</definedName>
    <definedName name="A128010346X_Latest">Data11!$HZ$19</definedName>
    <definedName name="A128010350R">Data11!$IC$1:$IC$10,Data11!$IC$11:$IC$19</definedName>
    <definedName name="A128010350R_Data">Data11!$IC$11:$IC$19</definedName>
    <definedName name="A128010350R_Latest">Data11!$IC$19</definedName>
    <definedName name="A128010354X">Data11!$HK$1:$HK$10,Data11!$HK$11:$HK$19</definedName>
    <definedName name="A128010354X_Data">Data11!$HK$11:$HK$19</definedName>
    <definedName name="A128010354X_Latest">Data11!$HK$19</definedName>
    <definedName name="A128010358J">Data9!$EQ$1:$EQ$10,Data9!$EQ$11:$EQ$19</definedName>
    <definedName name="A128010358J_Data">Data9!$EQ$11:$EQ$19</definedName>
    <definedName name="A128010358J_Latest">Data9!$EQ$19</definedName>
    <definedName name="A128010362X">Data9!$ER$1:$ER$10,Data9!$ER$11:$ER$19</definedName>
    <definedName name="A128010362X_Data">Data9!$ER$11:$ER$19</definedName>
    <definedName name="A128010362X_Latest">Data9!$ER$19</definedName>
    <definedName name="A128010366J">Data9!$ES$1:$ES$10,Data9!$ES$11:$ES$19</definedName>
    <definedName name="A128010366J_Data">Data9!$ES$11:$ES$19</definedName>
    <definedName name="A128010366J_Latest">Data9!$ES$19</definedName>
    <definedName name="A128010370X">Data9!$FB$1:$FB$10,Data9!$FB$11:$FB$19</definedName>
    <definedName name="A128010370X_Data">Data9!$FB$11:$FB$19</definedName>
    <definedName name="A128010370X_Latest">Data9!$FB$19</definedName>
    <definedName name="A128010374J">Data9!$FD$1:$FD$10,Data9!$FD$11:$FD$19</definedName>
    <definedName name="A128010374J_Data">Data9!$FD$11:$FD$19</definedName>
    <definedName name="A128010374J_Latest">Data9!$FD$19</definedName>
    <definedName name="A128010378T">Data9!$FE$1:$FE$10,Data9!$FE$11:$FE$19</definedName>
    <definedName name="A128010378T_Data">Data9!$FE$11:$FE$19</definedName>
    <definedName name="A128010378T_Latest">Data9!$FE$19</definedName>
    <definedName name="A128010382J">Data9!$EB$1:$EB$10,Data9!$EB$11:$EB$19</definedName>
    <definedName name="A128010382J_Data">Data9!$EB$11:$EB$19</definedName>
    <definedName name="A128010382J_Latest">Data9!$EB$19</definedName>
    <definedName name="A128010386T">Data9!$EI$1:$EI$10,Data9!$EI$11:$EI$19</definedName>
    <definedName name="A128010386T_Data">Data9!$EI$11:$EI$19</definedName>
    <definedName name="A128010386T_Latest">Data9!$EI$19</definedName>
    <definedName name="A128010390J">Data9!$EK$1:$EK$10,Data9!$EK$11:$EK$19</definedName>
    <definedName name="A128010390J_Data">Data9!$EK$11:$EK$19</definedName>
    <definedName name="A128010390J_Latest">Data9!$EK$19</definedName>
    <definedName name="A128010418X">Data9!$GD$1:$GD$10,Data9!$GD$11:$GD$19</definedName>
    <definedName name="A128010418X_Data">Data9!$GD$11:$GD$19</definedName>
    <definedName name="A128010418X_Latest">Data9!$GD$19</definedName>
    <definedName name="A128010422R">Data9!$GN$1:$GN$10,Data9!$GN$11:$GN$19</definedName>
    <definedName name="A128010422R_Data">Data9!$GN$11:$GN$19</definedName>
    <definedName name="A128010422R_Latest">Data9!$GN$19</definedName>
    <definedName name="A128010426X">Data9!$GP$1:$GP$10,Data9!$GP$11:$GP$19</definedName>
    <definedName name="A128010426X_Data">Data9!$GP$11:$GP$19</definedName>
    <definedName name="A128010426X_Latest">Data9!$GP$19</definedName>
    <definedName name="A128010430R">Data9!$GQ$1:$GQ$10,Data9!$GQ$11:$GQ$19</definedName>
    <definedName name="A128010430R_Data">Data9!$GQ$11:$GQ$19</definedName>
    <definedName name="A128010430R_Latest">Data9!$GQ$19</definedName>
    <definedName name="A128010438J">Data9!$FR$1:$FR$10,Data9!$FR$11:$FR$19</definedName>
    <definedName name="A128010438J_Data">Data9!$FR$11:$FR$19</definedName>
    <definedName name="A128010438J_Latest">Data9!$FR$19</definedName>
    <definedName name="A128010442X">Data9!$HF$1:$HF$10,Data9!$HF$11:$HF$19</definedName>
    <definedName name="A128010442X_Data">Data9!$HF$11:$HF$19</definedName>
    <definedName name="A128010442X_Latest">Data9!$HF$19</definedName>
    <definedName name="A128010446J">Data9!$HL$1:$HL$10,Data9!$HL$11:$HL$19</definedName>
    <definedName name="A128010446J_Data">Data9!$HL$11:$HL$19</definedName>
    <definedName name="A128010446J_Latest">Data9!$HL$19</definedName>
    <definedName name="A128010450X">Data9!$GX$1:$GX$10,Data9!$GX$11:$GX$19</definedName>
    <definedName name="A128010450X_Data">Data9!$GX$11:$GX$19</definedName>
    <definedName name="A128010450X_Latest">Data9!$GX$19</definedName>
    <definedName name="A128010454J">Data9!$GY$1:$GY$10,Data9!$GY$11:$GY$19</definedName>
    <definedName name="A128010454J_Data">Data9!$GY$11:$GY$19</definedName>
    <definedName name="A128010454J_Latest">Data9!$GY$19</definedName>
    <definedName name="A128010458T">Data9!$IK$1:$IK$10,Data9!$IK$11:$IK$19</definedName>
    <definedName name="A128010458T_Data">Data9!$IK$11:$IK$19</definedName>
    <definedName name="A128010458T_Latest">Data9!$IK$19</definedName>
    <definedName name="A128010462J">Data9!$IP$1:$IP$10,Data9!$IP$11:$IP$19</definedName>
    <definedName name="A128010462J_Data">Data9!$IP$11:$IP$19</definedName>
    <definedName name="A128010462J_Latest">Data9!$IP$19</definedName>
    <definedName name="A128010466T">Data10!$D$1:$D$10,Data10!$D$11:$D$19</definedName>
    <definedName name="A128010466T_Data">Data10!$D$11:$D$19</definedName>
    <definedName name="A128010466T_Latest">Data10!$D$19</definedName>
    <definedName name="A128010470J">Data10!$H$1:$H$10,Data10!$H$11:$H$19</definedName>
    <definedName name="A128010470J_Data">Data10!$H$11:$H$19</definedName>
    <definedName name="A128010470J_Latest">Data10!$H$19</definedName>
    <definedName name="A128010474T">Data10!$O$1:$O$10,Data10!$O$11:$O$19</definedName>
    <definedName name="A128010474T_Data">Data10!$O$11:$O$19</definedName>
    <definedName name="A128010474T_Latest">Data10!$O$19</definedName>
    <definedName name="A128010478A">Data9!$HZ$1:$HZ$10,Data9!$HZ$11:$HZ$19</definedName>
    <definedName name="A128010478A_Data">Data9!$HZ$11:$HZ$19</definedName>
    <definedName name="A128010478A_Latest">Data9!$HZ$19</definedName>
    <definedName name="A128010482T">Data10!$AV$1:$AV$10,Data10!$AV$11:$AV$19</definedName>
    <definedName name="A128010482T_Data">Data10!$AV$11:$AV$19</definedName>
    <definedName name="A128010482T_Latest">Data10!$AV$19</definedName>
    <definedName name="A128010486A">Data10!$R$1:$R$10,Data10!$R$11:$R$19</definedName>
    <definedName name="A128010486A_Data">Data10!$R$11:$R$19</definedName>
    <definedName name="A128010486A_Latest">Data10!$R$19</definedName>
    <definedName name="A128010490T">Data10!$Z$1:$Z$10,Data10!$Z$11:$Z$19</definedName>
    <definedName name="A128010490T_Data">Data10!$Z$11:$Z$19</definedName>
    <definedName name="A128010490T_Latest">Data10!$Z$19</definedName>
    <definedName name="A128010494A">Data10!$BH$1:$BH$10,Data10!$BH$11:$BH$19</definedName>
    <definedName name="A128010494A_Data">Data10!$BH$11:$BH$19</definedName>
    <definedName name="A128010494A_Latest">Data10!$BH$19</definedName>
    <definedName name="A128010498K">Data10!$CR$1:$CR$10,Data10!$CR$11:$CR$19</definedName>
    <definedName name="A128010498K_Data">Data10!$CR$11:$CR$19</definedName>
    <definedName name="A128010498K_Latest">Data10!$CR$19</definedName>
    <definedName name="A128010502R">Data10!$DD$1:$DD$10,Data10!$DD$11:$DD$19</definedName>
    <definedName name="A128010502R_Data">Data10!$DD$11:$DD$19</definedName>
    <definedName name="A128010502R_Latest">Data10!$DD$19</definedName>
    <definedName name="A128010506X">Data10!$DI$1:$DI$10,Data10!$DI$11:$DI$19</definedName>
    <definedName name="A128010506X_Data">Data10!$DI$11:$DI$19</definedName>
    <definedName name="A128010506X_Latest">Data10!$DI$19</definedName>
    <definedName name="A128010510R">Data10!$DN$1:$DN$10,Data10!$DN$11:$DN$19</definedName>
    <definedName name="A128010510R_Data">Data10!$DN$11:$DN$19</definedName>
    <definedName name="A128010510R_Latest">Data10!$DN$19</definedName>
    <definedName name="A128010514X">Data10!$CL$1:$CL$10,Data10!$CL$11:$CL$19</definedName>
    <definedName name="A128010514X_Data">Data10!$CL$11:$CL$19</definedName>
    <definedName name="A128010514X_Latest">Data10!$CL$19</definedName>
    <definedName name="A128010518J">Data10!$EI$1:$EI$10,Data10!$EI$11:$EI$19</definedName>
    <definedName name="A128010518J_Data">Data10!$EI$11:$EI$19</definedName>
    <definedName name="A128010518J_Latest">Data10!$EI$19</definedName>
    <definedName name="A128010522X">Data10!$EK$1:$EK$10,Data10!$EK$11:$EK$19</definedName>
    <definedName name="A128010522X_Data">Data10!$EK$11:$EK$19</definedName>
    <definedName name="A128010522X_Latest">Data10!$EK$19</definedName>
    <definedName name="A128010526J">Data10!$EO$1:$EO$10,Data10!$EO$11:$EO$19</definedName>
    <definedName name="A128010526J_Data">Data10!$EO$11:$EO$19</definedName>
    <definedName name="A128010526J_Latest">Data10!$EO$19</definedName>
    <definedName name="A128010530X">Data10!$ES$1:$ES$10,Data10!$ES$11:$ES$19</definedName>
    <definedName name="A128010530X_Data">Data10!$ES$11:$ES$19</definedName>
    <definedName name="A128010530X_Latest">Data10!$ES$19</definedName>
    <definedName name="A128012042X">Data12!$N$1:$N$10,Data12!$N$11:$N$19</definedName>
    <definedName name="A128012042X_Data">Data12!$N$11:$N$19</definedName>
    <definedName name="A128012042X_Latest">Data12!$N$19</definedName>
    <definedName name="A128012046J">Data12!$Q$1:$Q$10,Data12!$Q$11:$Q$19</definedName>
    <definedName name="A128012046J_Data">Data12!$Q$11:$Q$19</definedName>
    <definedName name="A128012046J_Latest">Data12!$Q$19</definedName>
    <definedName name="A128012050X">Data12!$R$1:$R$10,Data12!$R$11:$R$19</definedName>
    <definedName name="A128012050X_Data">Data12!$R$11:$R$19</definedName>
    <definedName name="A128012050X_Latest">Data12!$R$19</definedName>
    <definedName name="A128012054J">Data12!$E$1:$E$10,Data12!$E$11:$E$19</definedName>
    <definedName name="A128012054J_Data">Data12!$E$11:$E$19</definedName>
    <definedName name="A128012054J_Latest">Data12!$E$19</definedName>
    <definedName name="A128012058T">Data12!$H$1:$H$10,Data12!$H$11:$H$19</definedName>
    <definedName name="A128012058T_Data">Data12!$H$11:$H$19</definedName>
    <definedName name="A128012058T_Latest">Data12!$H$19</definedName>
    <definedName name="A128012422A">Data12!$AX$1:$AX$10,Data12!$AX$11:$AX$19</definedName>
    <definedName name="A128012422A_Data">Data12!$AX$11:$AX$19</definedName>
    <definedName name="A128012422A_Latest">Data12!$AX$19</definedName>
    <definedName name="A128012426K">Data12!$BJ$1:$BJ$10,Data12!$BJ$11:$BJ$19</definedName>
    <definedName name="A128012426K_Data">Data12!$BJ$11:$BJ$19</definedName>
    <definedName name="A128012426K_Latest">Data12!$BJ$19</definedName>
    <definedName name="A128012430A">Data13!$CY$1:$CY$10,Data13!$CY$11:$CY$19</definedName>
    <definedName name="A128012430A_Data">Data13!$CY$11:$CY$19</definedName>
    <definedName name="A128012430A_Latest">Data13!$CY$19</definedName>
    <definedName name="A128012434K">Data13!$DC$1:$DC$10,Data13!$DC$11:$DC$19</definedName>
    <definedName name="A128012434K_Data">Data13!$DC$11:$DC$19</definedName>
    <definedName name="A128012434K_Latest">Data13!$DC$19</definedName>
    <definedName name="A128012438V">Data13!$DD$1:$DD$10,Data13!$DD$11:$DD$19</definedName>
    <definedName name="A128012438V_Data">Data13!$DD$11:$DD$19</definedName>
    <definedName name="A128012438V_Latest">Data13!$DD$19</definedName>
    <definedName name="A128012442K">Data13!$DS$1:$DS$10,Data13!$DS$11:$DS$19</definedName>
    <definedName name="A128012442K_Data">Data13!$DS$11:$DS$19</definedName>
    <definedName name="A128012442K_Latest">Data13!$DS$19</definedName>
    <definedName name="A128012446V">Data13!$DV$1:$DV$10,Data13!$DV$11:$DV$19</definedName>
    <definedName name="A128012446V_Data">Data13!$DV$11:$DV$19</definedName>
    <definedName name="A128012446V_Latest">Data13!$DV$19</definedName>
    <definedName name="A128012450K">Data13!$EF$1:$EF$10,Data13!$EF$11:$EF$19</definedName>
    <definedName name="A128012450K_Data">Data13!$EF$11:$EF$19</definedName>
    <definedName name="A128012450K_Latest">Data13!$EF$19</definedName>
    <definedName name="A128012454V">Data13!$EH$1:$EH$10,Data13!$EH$11:$EH$19</definedName>
    <definedName name="A128012454V_Data">Data13!$EH$11:$EH$19</definedName>
    <definedName name="A128012454V_Latest">Data13!$EH$19</definedName>
    <definedName name="A128012458C">Data13!$DZ$1:$DZ$10,Data13!$DZ$11:$DZ$19</definedName>
    <definedName name="A128012458C_Data">Data13!$DZ$11:$DZ$19</definedName>
    <definedName name="A128012458C_Latest">Data13!$DZ$19</definedName>
    <definedName name="A128012462V">Data13!$FO$1:$FO$10,Data13!$FO$11:$FO$19</definedName>
    <definedName name="A128012462V_Data">Data13!$FO$11:$FO$19</definedName>
    <definedName name="A128012462V_Latest">Data13!$FO$19</definedName>
    <definedName name="A128012466C">Data13!$GC$1:$GC$10,Data13!$GC$11:$GC$19</definedName>
    <definedName name="A128012466C_Data">Data13!$GC$11:$GC$19</definedName>
    <definedName name="A128012466C_Latest">Data13!$GC$19</definedName>
    <definedName name="A128012470V">Data13!$GD$1:$GD$10,Data13!$GD$11:$GD$19</definedName>
    <definedName name="A128012470V_Data">Data13!$GD$11:$GD$19</definedName>
    <definedName name="A128012470V_Latest">Data13!$GD$19</definedName>
    <definedName name="A128012474C">Data13!$GE$1:$GE$10,Data13!$GE$11:$GE$19</definedName>
    <definedName name="A128012474C_Data">Data13!$GE$11:$GE$19</definedName>
    <definedName name="A128012474C_Latest">Data13!$GE$19</definedName>
    <definedName name="A128012478L">Data13!$FH$1:$FH$10,Data13!$FH$11:$FH$19</definedName>
    <definedName name="A128012478L_Data">Data13!$FH$11:$FH$19</definedName>
    <definedName name="A128012478L_Latest">Data13!$FH$19</definedName>
    <definedName name="A128012482C">Data13!$HD$1:$HD$10,Data13!$HD$11:$HD$19</definedName>
    <definedName name="A128012482C_Data">Data13!$HD$11:$HD$19</definedName>
    <definedName name="A128012482C_Latest">Data13!$HD$19</definedName>
    <definedName name="A128012486L">Data13!$HN$1:$HN$10,Data13!$HN$11:$HN$19</definedName>
    <definedName name="A128012486L_Data">Data13!$HN$11:$HN$19</definedName>
    <definedName name="A128012486L_Latest">Data13!$HN$19</definedName>
    <definedName name="A128012490C">Data13!$HR$1:$HR$10,Data13!$HR$11:$HR$19</definedName>
    <definedName name="A128012490C_Data">Data13!$HR$11:$HR$19</definedName>
    <definedName name="A128012490C_Latest">Data13!$HR$19</definedName>
    <definedName name="A128012494L">Data13!$GR$1:$GR$10,Data13!$GR$11:$GR$19</definedName>
    <definedName name="A128012494L_Data">Data13!$GR$11:$GR$19</definedName>
    <definedName name="A128012494L_Latest">Data13!$GR$19</definedName>
    <definedName name="A128012498W">Data13!$II$1:$II$10,Data13!$II$11:$II$19</definedName>
    <definedName name="A128012498W_Data">Data13!$II$11:$II$19</definedName>
    <definedName name="A128012498W_Latest">Data13!$II$19</definedName>
    <definedName name="A128012502A">Data13!$IO$1:$IO$10,Data13!$IO$11:$IO$19</definedName>
    <definedName name="A128012502A_Data">Data13!$IO$11:$IO$19</definedName>
    <definedName name="A128012502A_Latest">Data13!$IO$19</definedName>
    <definedName name="A128012506K">Data14!$C$1:$C$10,Data14!$C$11:$C$19</definedName>
    <definedName name="A128012506K_Data">Data14!$C$11:$C$19</definedName>
    <definedName name="A128012506K_Latest">Data14!$C$19</definedName>
    <definedName name="A128012510A">Data13!$HS$1:$HS$10,Data13!$HS$11:$HS$19</definedName>
    <definedName name="A128012510A_Data">Data13!$HS$11:$HS$19</definedName>
    <definedName name="A128012510A_Latest">Data13!$HS$19</definedName>
    <definedName name="A128012514K">Data13!$HW$1:$HW$10,Data13!$HW$11:$HW$19</definedName>
    <definedName name="A128012514K_Data">Data13!$HW$11:$HW$19</definedName>
    <definedName name="A128012514K_Latest">Data13!$HW$19</definedName>
    <definedName name="A128012518V">Data13!$HX$1:$HX$10,Data13!$HX$11:$HX$19</definedName>
    <definedName name="A128012518V_Data">Data13!$HX$11:$HX$19</definedName>
    <definedName name="A128012518V_Latest">Data13!$HX$19</definedName>
    <definedName name="A128012522K">Data13!$IB$1:$IB$10,Data13!$IB$11:$IB$19</definedName>
    <definedName name="A128012522K_Data">Data13!$IB$11:$IB$19</definedName>
    <definedName name="A128012522K_Latest">Data13!$IB$19</definedName>
    <definedName name="A128012526V">Data14!$X$1:$X$10,Data14!$X$11:$X$19</definedName>
    <definedName name="A128012526V_Data">Data14!$X$11:$X$19</definedName>
    <definedName name="A128012526V_Latest">Data14!$X$19</definedName>
    <definedName name="A128012530K">Data14!$AG$1:$AG$10,Data14!$AG$11:$AG$19</definedName>
    <definedName name="A128012530K_Data">Data14!$AG$11:$AG$19</definedName>
    <definedName name="A128012530K_Latest">Data14!$AG$19</definedName>
    <definedName name="A128012534V">Data14!$T$1:$T$10,Data14!$T$11:$T$19</definedName>
    <definedName name="A128012534V_Data">Data14!$T$11:$T$19</definedName>
    <definedName name="A128012534V_Latest">Data14!$T$19</definedName>
    <definedName name="A128012538C">Data14!$BD$1:$BD$10,Data14!$BD$11:$BD$19</definedName>
    <definedName name="A128012538C_Data">Data14!$BD$11:$BD$19</definedName>
    <definedName name="A128012538C_Latest">Data14!$BD$19</definedName>
    <definedName name="A128012542V">Data14!$BR$1:$BR$10,Data14!$BR$11:$BR$19</definedName>
    <definedName name="A128012542V_Data">Data14!$BR$11:$BR$19</definedName>
    <definedName name="A128012542V_Latest">Data14!$BR$19</definedName>
    <definedName name="A128012546C">Data14!$BU$1:$BU$10,Data14!$BU$11:$BU$19</definedName>
    <definedName name="A128012546C_Data">Data14!$BU$11:$BU$19</definedName>
    <definedName name="A128012546C_Latest">Data14!$BU$19</definedName>
    <definedName name="A128012550V">Data14!$AW$1:$AW$10,Data14!$AW$11:$AW$19</definedName>
    <definedName name="A128012550V_Data">Data14!$AW$11:$AW$19</definedName>
    <definedName name="A128012550V_Latest">Data14!$AW$19</definedName>
    <definedName name="A128012554C">Data14!$CO$1:$CO$10,Data14!$CO$11:$CO$19</definedName>
    <definedName name="A128012554C_Data">Data14!$CO$11:$CO$19</definedName>
    <definedName name="A128012554C_Latest">Data14!$CO$19</definedName>
    <definedName name="A128012558L">Data14!$CR$1:$CR$10,Data14!$CR$11:$CR$19</definedName>
    <definedName name="A128012558L_Data">Data14!$CR$11:$CR$19</definedName>
    <definedName name="A128012558L_Latest">Data14!$CR$19</definedName>
    <definedName name="A128012562C">Data14!$CS$1:$CS$10,Data14!$CS$11:$CS$19</definedName>
    <definedName name="A128012562C_Data">Data14!$CS$11:$CS$19</definedName>
    <definedName name="A128012562C_Latest">Data14!$CS$19</definedName>
    <definedName name="A128012566L">Data14!$CX$1:$CX$10,Data14!$CX$11:$CX$19</definedName>
    <definedName name="A128012566L_Data">Data14!$CX$11:$CX$19</definedName>
    <definedName name="A128012566L_Latest">Data14!$CX$19</definedName>
    <definedName name="A128012570C">Data14!$DB$1:$DB$10,Data14!$DB$11:$DB$19</definedName>
    <definedName name="A128012570C_Data">Data14!$DB$11:$DB$19</definedName>
    <definedName name="A128012570C_Latest">Data14!$DB$19</definedName>
    <definedName name="A128012574L">Data14!$ED$1:$ED$10,Data14!$ED$11:$ED$19</definedName>
    <definedName name="A128012574L_Data">Data14!$ED$11:$ED$19</definedName>
    <definedName name="A128012574L_Latest">Data14!$ED$19</definedName>
    <definedName name="A128012578W">Data14!$EG$1:$EG$10,Data14!$EG$11:$EG$19</definedName>
    <definedName name="A128012578W_Data">Data14!$EG$11:$EG$19</definedName>
    <definedName name="A128012578W_Latest">Data14!$EG$19</definedName>
    <definedName name="A128012582L">Data14!$EJ$1:$EJ$10,Data14!$EJ$11:$EJ$19</definedName>
    <definedName name="A128012582L_Data">Data14!$EJ$11:$EJ$19</definedName>
    <definedName name="A128012582L_Latest">Data14!$EJ$19</definedName>
    <definedName name="A128012586W">Data14!$EM$1:$EM$10,Data14!$EM$11:$EM$19</definedName>
    <definedName name="A128012586W_Data">Data14!$EM$11:$EM$19</definedName>
    <definedName name="A128012586W_Latest">Data14!$EM$19</definedName>
    <definedName name="A128012590L">Data14!$DQ$1:$DQ$10,Data14!$DQ$11:$DQ$19</definedName>
    <definedName name="A128012590L_Data">Data14!$DQ$11:$DQ$19</definedName>
    <definedName name="A128012590L_Latest">Data14!$DQ$19</definedName>
    <definedName name="A128012594W">Data14!$FE$1:$FE$10,Data14!$FE$11:$FE$19</definedName>
    <definedName name="A128012594W_Data">Data14!$FE$11:$FE$19</definedName>
    <definedName name="A128012594W_Latest">Data14!$FE$19</definedName>
    <definedName name="A128012598F">Data14!$FH$1:$FH$10,Data14!$FH$11:$FH$19</definedName>
    <definedName name="A128012598F_Data">Data14!$FH$11:$FH$19</definedName>
    <definedName name="A128012598F_Latest">Data14!$FH$19</definedName>
    <definedName name="A128012602K">Data14!$FN$1:$FN$10,Data14!$FN$11:$FN$19</definedName>
    <definedName name="A128012602K_Data">Data14!$FN$11:$FN$19</definedName>
    <definedName name="A128012602K_Latest">Data14!$FN$19</definedName>
    <definedName name="A128012606V">Data14!$FR$1:$FR$10,Data14!$FR$11:$FR$19</definedName>
    <definedName name="A128012606V_Data">Data14!$FR$11:$FR$19</definedName>
    <definedName name="A128012606V_Latest">Data14!$FR$19</definedName>
    <definedName name="A128012610K">Data14!$ET$1:$ET$10,Data14!$ET$11:$ET$19</definedName>
    <definedName name="A128012610K_Data">Data14!$ET$11:$ET$19</definedName>
    <definedName name="A128012610K_Latest">Data14!$ET$19</definedName>
    <definedName name="A128012614V">Data14!$EV$1:$EV$10,Data14!$EV$11:$EV$19</definedName>
    <definedName name="A128012614V_Data">Data14!$EV$11:$EV$19</definedName>
    <definedName name="A128012614V_Latest">Data14!$EV$19</definedName>
    <definedName name="A128012618C">Data12!$CD$1:$CD$10,Data12!$CD$11:$CD$19</definedName>
    <definedName name="A128012618C_Data">Data12!$CD$11:$CD$19</definedName>
    <definedName name="A128012618C_Latest">Data12!$CD$19</definedName>
    <definedName name="A128012622V">Data12!$CE$1:$CE$10,Data12!$CE$11:$CE$19</definedName>
    <definedName name="A128012622V_Data">Data12!$CE$11:$CE$19</definedName>
    <definedName name="A128012622V_Latest">Data12!$CE$19</definedName>
    <definedName name="A128012626C">Data12!$CO$1:$CO$10,Data12!$CO$11:$CO$19</definedName>
    <definedName name="A128012626C_Data">Data12!$CO$11:$CO$19</definedName>
    <definedName name="A128012626C_Latest">Data12!$CO$19</definedName>
    <definedName name="A128012630V">Data12!$CS$1:$CS$10,Data12!$CS$11:$CS$19</definedName>
    <definedName name="A128012630V_Data">Data12!$CS$11:$CS$19</definedName>
    <definedName name="A128012630V_Latest">Data12!$CS$19</definedName>
    <definedName name="A128012634C">Data12!$CV$1:$CV$10,Data12!$CV$11:$CV$19</definedName>
    <definedName name="A128012634C_Data">Data12!$CV$11:$CV$19</definedName>
    <definedName name="A128012634C_Latest">Data12!$CV$19</definedName>
    <definedName name="A128012638L">Data12!$BU$1:$BU$10,Data12!$BU$11:$BU$19</definedName>
    <definedName name="A128012638L_Data">Data12!$BU$11:$BU$19</definedName>
    <definedName name="A128012638L_Latest">Data12!$BU$19</definedName>
    <definedName name="A128012658W">Data12!$DJ$1:$DJ$10,Data12!$DJ$11:$DJ$19</definedName>
    <definedName name="A128012658W_Data">Data12!$DJ$11:$DJ$19</definedName>
    <definedName name="A128012658W_Latest">Data12!$DJ$19</definedName>
    <definedName name="A128012662L">Data12!$DR$1:$DR$10,Data12!$DR$11:$DR$19</definedName>
    <definedName name="A128012662L_Data">Data12!$DR$11:$DR$19</definedName>
    <definedName name="A128012662L_Latest">Data12!$DR$19</definedName>
    <definedName name="A128012666W">Data12!$DS$1:$DS$10,Data12!$DS$11:$DS$19</definedName>
    <definedName name="A128012666W_Data">Data12!$DS$11:$DS$19</definedName>
    <definedName name="A128012666W_Latest">Data12!$DS$19</definedName>
    <definedName name="A128012670L">Data12!$DX$1:$DX$10,Data12!$DX$11:$DX$19</definedName>
    <definedName name="A128012670L_Data">Data12!$DX$11:$DX$19</definedName>
    <definedName name="A128012670L_Latest">Data12!$DX$19</definedName>
    <definedName name="A128012674W">Data12!$EB$1:$EB$10,Data12!$EB$11:$EB$19</definedName>
    <definedName name="A128012674W_Data">Data12!$EB$11:$EB$19</definedName>
    <definedName name="A128012674W_Latest">Data12!$EB$19</definedName>
    <definedName name="A128012678F">Data12!$EX$1:$EX$10,Data12!$EX$11:$EX$19</definedName>
    <definedName name="A128012678F_Data">Data12!$EX$11:$EX$19</definedName>
    <definedName name="A128012678F_Latest">Data12!$EX$19</definedName>
    <definedName name="A128012682W">Data12!$EI$1:$EI$10,Data12!$EI$11:$EI$19</definedName>
    <definedName name="A128012682W_Data">Data12!$EI$11:$EI$19</definedName>
    <definedName name="A128012682W_Latest">Data12!$EI$19</definedName>
    <definedName name="A128012686F">Data12!$FG$1:$FG$10,Data12!$FG$11:$FG$19</definedName>
    <definedName name="A128012686F_Data">Data12!$FG$11:$FG$19</definedName>
    <definedName name="A128012686F_Latest">Data12!$FG$19</definedName>
    <definedName name="A128012690W">Data12!$EJ$1:$EJ$10,Data12!$EJ$11:$EJ$19</definedName>
    <definedName name="A128012690W_Data">Data12!$EJ$11:$EJ$19</definedName>
    <definedName name="A128012690W_Latest">Data12!$EJ$19</definedName>
    <definedName name="A128012694F">Data12!$EK$1:$EK$10,Data12!$EK$11:$EK$19</definedName>
    <definedName name="A128012694F_Data">Data12!$EK$11:$EK$19</definedName>
    <definedName name="A128012694F_Latest">Data12!$EK$19</definedName>
    <definedName name="A128012698R">Data12!$FN$1:$FN$10,Data12!$FN$11:$FN$19</definedName>
    <definedName name="A128012698R_Data">Data12!$FN$11:$FN$19</definedName>
    <definedName name="A128012698R_Latest">Data12!$FN$19</definedName>
    <definedName name="A128012702V">Data12!$FQ$1:$FQ$10,Data12!$FQ$11:$FQ$19</definedName>
    <definedName name="A128012702V_Data">Data12!$FQ$11:$FQ$19</definedName>
    <definedName name="A128012702V_Latest">Data12!$FQ$19</definedName>
    <definedName name="A128012706C">Data12!$GL$1:$GL$10,Data12!$GL$11:$GL$19</definedName>
    <definedName name="A128012706C_Data">Data12!$GL$11:$GL$19</definedName>
    <definedName name="A128012706C_Latest">Data12!$GL$19</definedName>
    <definedName name="A128012710V">Data12!$HN$1:$HN$10,Data12!$HN$11:$HN$19</definedName>
    <definedName name="A128012710V_Data">Data12!$HN$11:$HN$19</definedName>
    <definedName name="A128012710V_Latest">Data12!$HN$19</definedName>
    <definedName name="A128012714C">Data12!$HQ$1:$HQ$10,Data12!$HQ$11:$HQ$19</definedName>
    <definedName name="A128012714C_Data">Data12!$HQ$11:$HQ$19</definedName>
    <definedName name="A128012714C_Latest">Data12!$HQ$19</definedName>
    <definedName name="A128012718L">Data12!$HS$1:$HS$10,Data12!$HS$11:$HS$19</definedName>
    <definedName name="A128012718L_Data">Data12!$HS$11:$HS$19</definedName>
    <definedName name="A128012718L_Latest">Data12!$HS$19</definedName>
    <definedName name="A128012722C">Data12!$HZ$1:$HZ$10,Data12!$HZ$11:$HZ$19</definedName>
    <definedName name="A128012722C_Data">Data12!$HZ$11:$HZ$19</definedName>
    <definedName name="A128012722C_Latest">Data12!$HZ$19</definedName>
    <definedName name="A128012726L">Data12!$IC$1:$IC$10,Data12!$IC$11:$IC$19</definedName>
    <definedName name="A128012726L_Data">Data12!$IC$11:$IC$19</definedName>
    <definedName name="A128012726L_Latest">Data12!$IC$19</definedName>
    <definedName name="A128012730C">Data12!$GW$1:$GW$10,Data12!$GW$11:$GW$19</definedName>
    <definedName name="A128012730C_Data">Data12!$GW$11:$GW$19</definedName>
    <definedName name="A128012730C_Latest">Data12!$GW$19</definedName>
    <definedName name="A128012738W">Data12!$HB$1:$HB$10,Data12!$HB$11:$HB$19</definedName>
    <definedName name="A128012738W_Data">Data12!$HB$11:$HB$19</definedName>
    <definedName name="A128012738W_Latest">Data12!$HB$19</definedName>
    <definedName name="A128012742L">Data13!$M$1:$M$10,Data13!$M$11:$M$19</definedName>
    <definedName name="A128012742L_Data">Data13!$M$11:$M$19</definedName>
    <definedName name="A128012742L_Latest">Data13!$M$19</definedName>
    <definedName name="A128012746W">Data13!$N$1:$N$10,Data13!$N$11:$N$19</definedName>
    <definedName name="A128012746W_Data">Data13!$N$11:$N$19</definedName>
    <definedName name="A128012746W_Latest">Data13!$N$19</definedName>
    <definedName name="A128012750L">Data12!$IE$1:$IE$10,Data12!$IE$11:$IE$19</definedName>
    <definedName name="A128012750L_Data">Data12!$IE$11:$IE$19</definedName>
    <definedName name="A128012750L_Latest">Data12!$IE$19</definedName>
    <definedName name="A128012754W">Data13!$AG$1:$AG$10,Data13!$AG$11:$AG$19</definedName>
    <definedName name="A128012754W_Data">Data13!$AG$11:$AG$19</definedName>
    <definedName name="A128012754W_Latest">Data13!$AG$19</definedName>
    <definedName name="A128012758F">Data13!$AJ$1:$AJ$10,Data13!$AJ$11:$AJ$19</definedName>
    <definedName name="A128012758F_Data">Data13!$AJ$11:$AJ$19</definedName>
    <definedName name="A128012758F_Latest">Data13!$AJ$19</definedName>
    <definedName name="A128012762W">Data13!$AY$1:$AY$10,Data13!$AY$11:$AY$19</definedName>
    <definedName name="A128012762W_Data">Data13!$AY$11:$AY$19</definedName>
    <definedName name="A128012762W_Latest">Data13!$AY$19</definedName>
    <definedName name="A128012766F">Data13!$AF$1:$AF$10,Data13!$AF$11:$AF$19</definedName>
    <definedName name="A128012766F_Data">Data13!$AF$11:$AF$19</definedName>
    <definedName name="A128012766F_Latest">Data13!$AF$19</definedName>
    <definedName name="A128012770W">Data13!$BR$1:$BR$10,Data13!$BR$11:$BR$19</definedName>
    <definedName name="A128012770W_Data">Data13!$BR$11:$BR$19</definedName>
    <definedName name="A128012770W_Latest">Data13!$BR$19</definedName>
    <definedName name="A128012774F">Data13!$BS$1:$BS$10,Data13!$BS$11:$BS$19</definedName>
    <definedName name="A128012774F_Data">Data13!$BS$11:$BS$19</definedName>
    <definedName name="A128012774F_Latest">Data13!$BS$19</definedName>
    <definedName name="A128012778R">Data13!$CK$1:$CK$10,Data13!$CK$11:$CK$19</definedName>
    <definedName name="A128012778R_Data">Data13!$CK$11:$CK$19</definedName>
    <definedName name="A128012778R_Latest">Data13!$CK$19</definedName>
    <definedName name="A128012782F">Data13!$BJ$1:$BJ$10,Data13!$BJ$11:$BJ$19</definedName>
    <definedName name="A128012782F_Data">Data13!$BJ$11:$BJ$19</definedName>
    <definedName name="A128012782F_Latest">Data13!$BJ$19</definedName>
    <definedName name="A128014202K">Data14!$GG$1:$GG$10,Data14!$GG$11:$GG$19</definedName>
    <definedName name="A128014202K_Data">Data14!$GG$11:$GG$19</definedName>
    <definedName name="A128014202K_Latest">Data14!$GG$19</definedName>
    <definedName name="A128014206V">Data14!$GK$1:$GK$10,Data14!$GK$11:$GK$19</definedName>
    <definedName name="A128014206V_Data">Data14!$GK$11:$GK$19</definedName>
    <definedName name="A128014206V_Latest">Data14!$GK$19</definedName>
    <definedName name="A128014562R">Data14!$IC$1:$IC$10,Data14!$IC$11:$IC$19</definedName>
    <definedName name="A128014562R_Data">Data14!$IC$11:$IC$19</definedName>
    <definedName name="A128014562R_Latest">Data14!$IC$19</definedName>
    <definedName name="A128014566X">Data14!$IL$1:$IL$10,Data14!$IL$11:$IL$19</definedName>
    <definedName name="A128014566X_Data">Data14!$IL$11:$IL$19</definedName>
    <definedName name="A128014566X_Latest">Data14!$IL$19</definedName>
    <definedName name="A128014570R">Data14!$IM$1:$IM$10,Data14!$IM$11:$IM$19</definedName>
    <definedName name="A128014570R_Data">Data14!$IM$11:$IM$19</definedName>
    <definedName name="A128014570R_Latest">Data14!$IM$19</definedName>
    <definedName name="A128014574X">Data16!$AL$1:$AL$10,Data16!$AL$11:$AL$19</definedName>
    <definedName name="A128014574X_Data">Data16!$AL$11:$AL$19</definedName>
    <definedName name="A128014574X_Latest">Data16!$AL$19</definedName>
    <definedName name="A128014578J">Data16!$AU$1:$AU$10,Data16!$AU$11:$AU$19</definedName>
    <definedName name="A128014578J_Data">Data16!$AU$11:$AU$19</definedName>
    <definedName name="A128014578J_Latest">Data16!$AU$19</definedName>
    <definedName name="A128014582X">Data16!$AY$1:$AY$10,Data16!$AY$11:$AY$19</definedName>
    <definedName name="A128014582X_Data">Data16!$AY$11:$AY$19</definedName>
    <definedName name="A128014582X_Latest">Data16!$AY$19</definedName>
    <definedName name="A128014586J">Data16!$BH$1:$BH$10,Data16!$BH$11:$BH$19</definedName>
    <definedName name="A128014586J_Data">Data16!$BH$11:$BH$19</definedName>
    <definedName name="A128014586J_Latest">Data16!$BH$19</definedName>
    <definedName name="A128014590X">Data16!$BI$1:$BI$10,Data16!$BI$11:$BI$19</definedName>
    <definedName name="A128014590X_Data">Data16!$BI$11:$BI$19</definedName>
    <definedName name="A128014590X_Latest">Data16!$BI$19</definedName>
    <definedName name="A128014594J">Data16!$BY$1:$BY$10,Data16!$BY$11:$BY$19</definedName>
    <definedName name="A128014594J_Data">Data16!$BY$11:$BY$19</definedName>
    <definedName name="A128014594J_Latest">Data16!$BY$19</definedName>
    <definedName name="A128014598T">Data16!$CA$1:$CA$10,Data16!$CA$11:$CA$19</definedName>
    <definedName name="A128014598T_Data">Data16!$CA$11:$CA$19</definedName>
    <definedName name="A128014598T_Latest">Data16!$CA$19</definedName>
    <definedName name="A128014602W">Data16!$CF$1:$CF$10,Data16!$CF$11:$CF$19</definedName>
    <definedName name="A128014602W_Data">Data16!$CF$11:$CF$19</definedName>
    <definedName name="A128014602W_Latest">Data16!$CF$19</definedName>
    <definedName name="A128014606F">Data16!$CP$1:$CP$10,Data16!$CP$11:$CP$19</definedName>
    <definedName name="A128014606F_Data">Data16!$CP$11:$CP$19</definedName>
    <definedName name="A128014606F_Latest">Data16!$CP$19</definedName>
    <definedName name="A128014610W">Data16!$DB$1:$DB$10,Data16!$DB$11:$DB$19</definedName>
    <definedName name="A128014610W_Data">Data16!$DB$11:$DB$19</definedName>
    <definedName name="A128014610W_Latest">Data16!$DB$19</definedName>
    <definedName name="A128014614F">Data16!$DX$1:$DX$10,Data16!$DX$11:$DX$19</definedName>
    <definedName name="A128014614F_Data">Data16!$DX$11:$DX$19</definedName>
    <definedName name="A128014614F_Latest">Data16!$DX$19</definedName>
    <definedName name="A128014618R">Data16!$DY$1:$DY$10,Data16!$DY$11:$DY$19</definedName>
    <definedName name="A128014618R_Data">Data16!$DY$11:$DY$19</definedName>
    <definedName name="A128014618R_Latest">Data16!$DY$19</definedName>
    <definedName name="A128014622F">Data16!$EB$1:$EB$10,Data16!$EB$11:$EB$19</definedName>
    <definedName name="A128014622F_Data">Data16!$EB$11:$EB$19</definedName>
    <definedName name="A128014622F_Latest">Data16!$EB$19</definedName>
    <definedName name="A128014626R">Data16!$ET$1:$ET$10,Data16!$ET$11:$ET$19</definedName>
    <definedName name="A128014626R_Data">Data16!$ET$11:$ET$19</definedName>
    <definedName name="A128014626R_Latest">Data16!$ET$19</definedName>
    <definedName name="A128014630F">Data16!$FA$1:$FA$10,Data16!$FA$11:$FA$19</definedName>
    <definedName name="A128014630F_Data">Data16!$FA$11:$FA$19</definedName>
    <definedName name="A128014630F_Latest">Data16!$FA$19</definedName>
    <definedName name="A128014634R">Data16!$GG$1:$GG$10,Data16!$GG$11:$GG$19</definedName>
    <definedName name="A128014634R_Data">Data16!$GG$11:$GG$19</definedName>
    <definedName name="A128014634R_Latest">Data16!$GG$19</definedName>
    <definedName name="A128014638X">Data16!$GH$1:$GH$10,Data16!$GH$11:$GH$19</definedName>
    <definedName name="A128014638X_Data">Data16!$GH$11:$GH$19</definedName>
    <definedName name="A128014638X_Latest">Data16!$GH$19</definedName>
    <definedName name="A128014642R">Data16!$GK$1:$GK$10,Data16!$GK$11:$GK$19</definedName>
    <definedName name="A128014642R_Data">Data16!$GK$11:$GK$19</definedName>
    <definedName name="A128014642R_Latest">Data16!$GK$19</definedName>
    <definedName name="A128014646X">Data16!$FM$1:$FM$10,Data16!$FM$11:$FM$19</definedName>
    <definedName name="A128014646X_Data">Data16!$FM$11:$FM$19</definedName>
    <definedName name="A128014646X_Latest">Data16!$FM$19</definedName>
    <definedName name="A128014650R">Data16!$FP$1:$FP$10,Data16!$FP$11:$FP$19</definedName>
    <definedName name="A128014650R_Data">Data16!$FP$11:$FP$19</definedName>
    <definedName name="A128014650R_Latest">Data16!$FP$19</definedName>
    <definedName name="A128014654X">Data16!$FQ$1:$FQ$10,Data16!$FQ$11:$FQ$19</definedName>
    <definedName name="A128014654X_Data">Data16!$FQ$11:$FQ$19</definedName>
    <definedName name="A128014654X_Latest">Data16!$FQ$19</definedName>
    <definedName name="A128014658J">Data16!$IK$1:$IK$10,Data16!$IK$11:$IK$19</definedName>
    <definedName name="A128014658J_Data">Data16!$IK$11:$IK$19</definedName>
    <definedName name="A128014658J_Latest">Data16!$IK$19</definedName>
    <definedName name="A128014662X">Data16!$IN$1:$IN$10,Data16!$IN$11:$IN$19</definedName>
    <definedName name="A128014662X_Data">Data16!$IN$11:$IN$19</definedName>
    <definedName name="A128014662X_Latest">Data16!$IN$19</definedName>
    <definedName name="A128014666J">Data16!$IP$1:$IP$10,Data16!$IP$11:$IP$19</definedName>
    <definedName name="A128014666J_Data">Data16!$IP$11:$IP$19</definedName>
    <definedName name="A128014666J_Latest">Data16!$IP$19</definedName>
    <definedName name="A128014670X">Data17!$D$1:$D$10,Data17!$D$11:$D$19</definedName>
    <definedName name="A128014670X_Data">Data17!$D$11:$D$19</definedName>
    <definedName name="A128014670X_Latest">Data17!$D$19</definedName>
    <definedName name="A128014674J">Data17!$E$1:$E$10,Data17!$E$11:$E$19</definedName>
    <definedName name="A128014674J_Data">Data17!$E$11:$E$19</definedName>
    <definedName name="A128014674J_Latest">Data17!$E$19</definedName>
    <definedName name="A128014678T">Data16!$IC$1:$IC$10,Data16!$IC$11:$IC$19</definedName>
    <definedName name="A128014678T_Data">Data16!$IC$11:$IC$19</definedName>
    <definedName name="A128014678T_Latest">Data16!$IC$19</definedName>
    <definedName name="A128014682J">Data16!$IG$1:$IG$10,Data16!$IG$11:$IG$19</definedName>
    <definedName name="A128014682J_Data">Data16!$IG$11:$IG$19</definedName>
    <definedName name="A128014682J_Latest">Data16!$IG$19</definedName>
    <definedName name="A128014686T">Data17!$Q$1:$Q$10,Data17!$Q$11:$Q$19</definedName>
    <definedName name="A128014686T_Data">Data17!$Q$11:$Q$19</definedName>
    <definedName name="A128014686T_Latest">Data17!$Q$19</definedName>
    <definedName name="A128014690J">Data17!$AH$1:$AH$10,Data17!$AH$11:$AH$19</definedName>
    <definedName name="A128014690J_Data">Data17!$AH$11:$AH$19</definedName>
    <definedName name="A128014690J_Latest">Data17!$AH$19</definedName>
    <definedName name="A128014694T">Data17!$R$1:$R$10,Data17!$R$11:$R$19</definedName>
    <definedName name="A128014694T_Data">Data17!$R$11:$R$19</definedName>
    <definedName name="A128014694T_Latest">Data17!$R$19</definedName>
    <definedName name="A128014698A">Data17!$AP$1:$AP$10,Data17!$AP$11:$AP$19</definedName>
    <definedName name="A128014698A_Data">Data17!$AP$11:$AP$19</definedName>
    <definedName name="A128014698A_Latest">Data17!$AP$19</definedName>
    <definedName name="A128014702F">Data17!$AW$1:$AW$10,Data17!$AW$11:$AW$19</definedName>
    <definedName name="A128014702F_Data">Data17!$AW$11:$AW$19</definedName>
    <definedName name="A128014702F_Latest">Data17!$AW$19</definedName>
    <definedName name="A128014706R">Data17!$X$1:$X$10,Data17!$X$11:$X$19</definedName>
    <definedName name="A128014706R_Data">Data17!$X$11:$X$19</definedName>
    <definedName name="A128014706R_Latest">Data17!$X$19</definedName>
    <definedName name="A128014710F">Data17!$BN$1:$BN$10,Data17!$BN$11:$BN$19</definedName>
    <definedName name="A128014710F_Data">Data17!$BN$11:$BN$19</definedName>
    <definedName name="A128014710F_Latest">Data17!$BN$19</definedName>
    <definedName name="A128014714R">Data17!$CQ$1:$CQ$10,Data17!$CQ$11:$CQ$19</definedName>
    <definedName name="A128014714R_Data">Data17!$CQ$11:$CQ$19</definedName>
    <definedName name="A128014714R_Latest">Data17!$CQ$19</definedName>
    <definedName name="A128014718X">Data15!$Y$1:$Y$10,Data15!$Y$11:$Y$19</definedName>
    <definedName name="A128014718X_Data">Data15!$Y$11:$Y$19</definedName>
    <definedName name="A128014718X_Latest">Data15!$Y$19</definedName>
    <definedName name="A128014738J">Data15!$BC$1:$BC$10,Data15!$BC$11:$BC$19</definedName>
    <definedName name="A128014738J_Data">Data15!$BC$11:$BC$19</definedName>
    <definedName name="A128014738J_Latest">Data15!$BC$19</definedName>
    <definedName name="A128014742X">Data15!$AP$1:$AP$10,Data15!$AP$11:$AP$19</definedName>
    <definedName name="A128014742X_Data">Data15!$AP$11:$AP$19</definedName>
    <definedName name="A128014742X_Latest">Data15!$AP$19</definedName>
    <definedName name="A128014746J">Data15!$BR$1:$BR$10,Data15!$BR$11:$BR$19</definedName>
    <definedName name="A128014746J_Data">Data15!$BR$11:$BR$19</definedName>
    <definedName name="A128014746J_Latest">Data15!$BR$19</definedName>
    <definedName name="A128014750X">Data15!$BT$1:$BT$10,Data15!$BT$11:$BT$19</definedName>
    <definedName name="A128014750X_Data">Data15!$BT$11:$BT$19</definedName>
    <definedName name="A128014750X_Latest">Data15!$BT$19</definedName>
    <definedName name="A128014754J">Data15!$CF$1:$CF$10,Data15!$CF$11:$CF$19</definedName>
    <definedName name="A128014754J_Data">Data15!$CF$11:$CF$19</definedName>
    <definedName name="A128014754J_Latest">Data15!$CF$19</definedName>
    <definedName name="A128014758T">Data15!$BX$1:$BX$10,Data15!$BX$11:$BX$19</definedName>
    <definedName name="A128014758T_Data">Data15!$BX$11:$BX$19</definedName>
    <definedName name="A128014758T_Latest">Data15!$BX$19</definedName>
    <definedName name="A128014762J">Data15!$CY$1:$CY$10,Data15!$CY$11:$CY$19</definedName>
    <definedName name="A128014762J_Data">Data15!$CY$11:$CY$19</definedName>
    <definedName name="A128014762J_Latest">Data15!$CY$19</definedName>
    <definedName name="A128014766T">Data15!$DR$1:$DR$10,Data15!$DR$11:$DR$19</definedName>
    <definedName name="A128014766T_Data">Data15!$DR$11:$DR$19</definedName>
    <definedName name="A128014766T_Latest">Data15!$DR$19</definedName>
    <definedName name="A128014770J">Data15!$DT$1:$DT$10,Data15!$DT$11:$DT$19</definedName>
    <definedName name="A128014770J_Data">Data15!$DT$11:$DT$19</definedName>
    <definedName name="A128014770J_Latest">Data15!$DT$19</definedName>
    <definedName name="A128014774T">Data15!$DV$1:$DV$10,Data15!$DV$11:$DV$19</definedName>
    <definedName name="A128014774T_Data">Data15!$DV$11:$DV$19</definedName>
    <definedName name="A128014774T_Latest">Data15!$DV$19</definedName>
    <definedName name="A128014778A">Data15!$EK$1:$EK$10,Data15!$EK$11:$EK$19</definedName>
    <definedName name="A128014778A_Data">Data15!$EK$11:$EK$19</definedName>
    <definedName name="A128014778A_Latest">Data15!$EK$19</definedName>
    <definedName name="A128014782T">Data15!$DJ$1:$DJ$10,Data15!$DJ$11:$DJ$19</definedName>
    <definedName name="A128014782T_Data">Data15!$DJ$11:$DJ$19</definedName>
    <definedName name="A128014782T_Latest">Data15!$DJ$19</definedName>
    <definedName name="A128014786A">Data15!$EY$1:$EY$10,Data15!$EY$11:$EY$19</definedName>
    <definedName name="A128014786A_Data">Data15!$EY$11:$EY$19</definedName>
    <definedName name="A128014786A_Latest">Data15!$EY$19</definedName>
    <definedName name="A128014790T">Data15!$FN$1:$FN$10,Data15!$FN$11:$FN$19</definedName>
    <definedName name="A128014790T_Data">Data15!$FN$11:$FN$19</definedName>
    <definedName name="A128014790T_Latest">Data15!$FN$19</definedName>
    <definedName name="A128014794A">Data15!$GS$1:$GS$10,Data15!$GS$11:$GS$19</definedName>
    <definedName name="A128014794A_Data">Data15!$GS$11:$GS$19</definedName>
    <definedName name="A128014794A_Latest">Data15!$GS$19</definedName>
    <definedName name="A128014798K">Data15!$GT$1:$GT$10,Data15!$GT$11:$GT$19</definedName>
    <definedName name="A128014798K_Data">Data15!$GT$11:$GT$19</definedName>
    <definedName name="A128014798K_Latest">Data15!$GT$19</definedName>
    <definedName name="A128014802R">Data15!$HA$1:$HA$10,Data15!$HA$11:$HA$19</definedName>
    <definedName name="A128014802R_Data">Data15!$HA$11:$HA$19</definedName>
    <definedName name="A128014802R_Latest">Data15!$HA$19</definedName>
    <definedName name="A128014806X">Data15!$HN$1:$HN$10,Data15!$HN$11:$HN$19</definedName>
    <definedName name="A128014806X_Data">Data15!$HN$11:$HN$19</definedName>
    <definedName name="A128014806X_Latest">Data15!$HN$19</definedName>
    <definedName name="A128014810R">Data15!$HT$1:$HT$10,Data15!$HT$11:$HT$19</definedName>
    <definedName name="A128014810R_Data">Data15!$HT$11:$HT$19</definedName>
    <definedName name="A128014810R_Latest">Data15!$HT$19</definedName>
    <definedName name="A128014814X">Data15!$IA$1:$IA$10,Data15!$IA$11:$IA$19</definedName>
    <definedName name="A128014814X_Data">Data15!$IA$11:$IA$19</definedName>
    <definedName name="A128014814X_Latest">Data15!$IA$19</definedName>
    <definedName name="A128014818J">Data15!$IB$1:$IB$10,Data15!$IB$11:$IB$19</definedName>
    <definedName name="A128014818J_Data">Data15!$IB$11:$IB$19</definedName>
    <definedName name="A128014818J_Latest">Data15!$IB$19</definedName>
    <definedName name="A128014822X">Data15!$HJ$1:$HJ$10,Data15!$HJ$11:$HJ$19</definedName>
    <definedName name="A128014822X_Data">Data15!$HJ$11:$HJ$19</definedName>
    <definedName name="A128014822X_Latest">Data15!$HJ$19</definedName>
    <definedName name="A128014826J">Data16!$E$1:$E$10,Data16!$E$11:$E$19</definedName>
    <definedName name="A128014826J_Data">Data16!$E$11:$E$19</definedName>
    <definedName name="A128014826J_Latest">Data16!$E$19</definedName>
    <definedName name="A128014830X">Data16!$P$1:$P$10,Data16!$P$11:$P$19</definedName>
    <definedName name="A128014830X_Data">Data16!$P$11:$P$19</definedName>
    <definedName name="A128014830X_Latest">Data16!$P$19</definedName>
    <definedName name="A128014834J">Data16!$U$1:$U$10,Data16!$U$11:$U$19</definedName>
    <definedName name="A128014834J_Data">Data16!$U$11:$U$19</definedName>
    <definedName name="A128014834J_Latest">Data16!$U$19</definedName>
    <definedName name="A128016214F">Data17!$DX$1:$DX$10,Data17!$DX$11:$DX$19</definedName>
    <definedName name="A128016214F_Data">Data17!$DX$11:$DX$19</definedName>
    <definedName name="A128016214F_Latest">Data17!$DX$19</definedName>
    <definedName name="A128016218R">Data17!$FA$1:$FA$10,Data17!$FA$11:$FA$19</definedName>
    <definedName name="A128016218R_Data">Data17!$FA$11:$FA$19</definedName>
    <definedName name="A128016218R_Latest">Data17!$FA$19</definedName>
    <definedName name="A128016222F">Data17!$FB$1:$FB$10,Data17!$FB$11:$FB$19</definedName>
    <definedName name="A128016222F_Data">Data17!$FB$11:$FB$19</definedName>
    <definedName name="A128016222F_Latest">Data17!$FB$19</definedName>
    <definedName name="A128016226R">Data17!$DZ$1:$DZ$10,Data17!$DZ$11:$DZ$19</definedName>
    <definedName name="A128016226R_Data">Data17!$DZ$11:$DZ$19</definedName>
    <definedName name="A128016226R_Latest">Data17!$DZ$19</definedName>
    <definedName name="A128016586V">Data17!$FD$1:$FD$10,Data17!$FD$11:$FD$19</definedName>
    <definedName name="A128016586V_Data">Data17!$FD$11:$FD$19</definedName>
    <definedName name="A128016586V_Latest">Data17!$FD$19</definedName>
    <definedName name="A128016590K">Data17!$GB$1:$GB$10,Data17!$GB$11:$GB$19</definedName>
    <definedName name="A128016590K_Data">Data17!$GB$11:$GB$19</definedName>
    <definedName name="A128016590K_Latest">Data17!$GB$19</definedName>
    <definedName name="A128016594V">Data17!$GC$1:$GC$10,Data17!$GC$11:$GC$19</definedName>
    <definedName name="A128016594V_Data">Data17!$GC$11:$GC$19</definedName>
    <definedName name="A128016594V_Latest">Data17!$GC$19</definedName>
    <definedName name="A128016598C">Data18!$HT$1:$HT$10,Data18!$HT$11:$HT$19</definedName>
    <definedName name="A128016598C_Data">Data18!$HT$11:$HT$19</definedName>
    <definedName name="A128016598C_Latest">Data18!$HT$19</definedName>
    <definedName name="A128016602J">Data18!$HY$1:$HY$10,Data18!$HY$11:$HY$19</definedName>
    <definedName name="A128016602J_Data">Data18!$HY$11:$HY$19</definedName>
    <definedName name="A128016602J_Latest">Data18!$HY$19</definedName>
    <definedName name="A128016606T">Data18!$HZ$1:$HZ$10,Data18!$HZ$11:$HZ$19</definedName>
    <definedName name="A128016606T_Data">Data18!$HZ$11:$HZ$19</definedName>
    <definedName name="A128016606T_Latest">Data18!$HZ$19</definedName>
    <definedName name="A128016610J">Data18!$ID$1:$ID$10,Data18!$ID$11:$ID$19</definedName>
    <definedName name="A128016610J_Data">Data18!$ID$11:$ID$19</definedName>
    <definedName name="A128016610J_Latest">Data18!$ID$19</definedName>
    <definedName name="A128016614T">Data18!$IF$1:$IF$10,Data18!$IF$11:$IF$19</definedName>
    <definedName name="A128016614T_Data">Data18!$IF$11:$IF$19</definedName>
    <definedName name="A128016614T_Latest">Data18!$IF$19</definedName>
    <definedName name="A128016618A">Data18!$II$1:$II$10,Data18!$II$11:$II$19</definedName>
    <definedName name="A128016618A_Data">Data18!$II$11:$II$19</definedName>
    <definedName name="A128016618A_Latest">Data18!$II$19</definedName>
    <definedName name="A128016622T">Data19!$J$1:$J$10,Data19!$J$11:$J$19</definedName>
    <definedName name="A128016622T_Data">Data19!$J$11:$J$19</definedName>
    <definedName name="A128016622T_Latest">Data19!$J$19</definedName>
    <definedName name="A128016626A">Data19!$O$1:$O$10,Data19!$O$11:$O$19</definedName>
    <definedName name="A128016626A_Data">Data19!$O$11:$O$19</definedName>
    <definedName name="A128016626A_Latest">Data19!$O$19</definedName>
    <definedName name="A128016630T">Data19!$V$1:$V$10,Data19!$V$11:$V$19</definedName>
    <definedName name="A128016630T_Data">Data19!$V$11:$V$19</definedName>
    <definedName name="A128016630T_Latest">Data19!$V$19</definedName>
    <definedName name="A128016634A">Data19!$AT$1:$AT$10,Data19!$AT$11:$AT$19</definedName>
    <definedName name="A128016634A_Data">Data19!$AT$11:$AT$19</definedName>
    <definedName name="A128016634A_Latest">Data19!$AT$19</definedName>
    <definedName name="A128016638K">Data19!$BB$1:$BB$10,Data19!$BB$11:$BB$19</definedName>
    <definedName name="A128016638K_Data">Data19!$BB$11:$BB$19</definedName>
    <definedName name="A128016638K_Latest">Data19!$BB$19</definedName>
    <definedName name="A128016642A">Data19!$BC$1:$BC$10,Data19!$BC$11:$BC$19</definedName>
    <definedName name="A128016642A_Data">Data19!$BC$11:$BC$19</definedName>
    <definedName name="A128016642A_Latest">Data19!$BC$19</definedName>
    <definedName name="A128016646K">Data19!$BI$1:$BI$10,Data19!$BI$11:$BI$19</definedName>
    <definedName name="A128016646K_Data">Data19!$BI$11:$BI$19</definedName>
    <definedName name="A128016646K_Latest">Data19!$BI$19</definedName>
    <definedName name="A128016650A">Data19!$BN$1:$BN$10,Data19!$BN$11:$BN$19</definedName>
    <definedName name="A128016650A_Data">Data19!$BN$11:$BN$19</definedName>
    <definedName name="A128016650A_Latest">Data19!$BN$19</definedName>
    <definedName name="A128016654K">Data19!$AM$1:$AM$10,Data19!$AM$11:$AM$19</definedName>
    <definedName name="A128016654K_Data">Data19!$AM$11:$AM$19</definedName>
    <definedName name="A128016654K_Latest">Data19!$AM$19</definedName>
    <definedName name="A128016658V">Data19!$AO$1:$AO$10,Data19!$AO$11:$AO$19</definedName>
    <definedName name="A128016658V_Data">Data19!$AO$11:$AO$19</definedName>
    <definedName name="A128016658V_Latest">Data19!$AO$19</definedName>
    <definedName name="A128016662K">Data19!$AP$1:$AP$10,Data19!$AP$11:$AP$19</definedName>
    <definedName name="A128016662K_Data">Data19!$AP$11:$AP$19</definedName>
    <definedName name="A128016662K_Latest">Data19!$AP$19</definedName>
    <definedName name="A128016666V">Data19!$CG$1:$CG$10,Data19!$CG$11:$CG$19</definedName>
    <definedName name="A128016666V_Data">Data19!$CG$11:$CG$19</definedName>
    <definedName name="A128016666V_Latest">Data19!$CG$19</definedName>
    <definedName name="A128016670K">Data19!$CS$1:$CS$10,Data19!$CS$11:$CS$19</definedName>
    <definedName name="A128016670K_Data">Data19!$CS$11:$CS$19</definedName>
    <definedName name="A128016670K_Latest">Data19!$CS$19</definedName>
    <definedName name="A128016674V">Data19!$ER$1:$ER$10,Data19!$ER$11:$ER$19</definedName>
    <definedName name="A128016674V_Data">Data19!$ER$11:$ER$19</definedName>
    <definedName name="A128016674V_Latest">Data19!$ER$19</definedName>
    <definedName name="A128016678C">Data19!$ET$1:$ET$10,Data19!$ET$11:$ET$19</definedName>
    <definedName name="A128016678C_Data">Data19!$ET$11:$ET$19</definedName>
    <definedName name="A128016678C_Latest">Data19!$ET$19</definedName>
    <definedName name="A128016682V">Data19!$EG$1:$EG$10,Data19!$EG$11:$EG$19</definedName>
    <definedName name="A128016682V_Data">Data19!$EG$11:$EG$19</definedName>
    <definedName name="A128016682V_Latest">Data19!$EG$19</definedName>
    <definedName name="A128016686C">Data19!$FA$1:$FA$10,Data19!$FA$11:$FA$19</definedName>
    <definedName name="A128016686C_Data">Data19!$FA$11:$FA$19</definedName>
    <definedName name="A128016686C_Latest">Data19!$FA$19</definedName>
    <definedName name="A128016690V">Data19!$FF$1:$FF$10,Data19!$FF$11:$FF$19</definedName>
    <definedName name="A128016690V_Data">Data19!$FF$11:$FF$19</definedName>
    <definedName name="A128016690V_Latest">Data19!$FF$19</definedName>
    <definedName name="A128016694C">Data19!$FH$1:$FH$10,Data19!$FH$11:$FH$19</definedName>
    <definedName name="A128016694C_Data">Data19!$FH$11:$FH$19</definedName>
    <definedName name="A128016694C_Latest">Data19!$FH$19</definedName>
    <definedName name="A128016698L">Data19!$EH$1:$EH$10,Data19!$EH$11:$EH$19</definedName>
    <definedName name="A128016698L_Data">Data19!$EH$11:$EH$19</definedName>
    <definedName name="A128016698L_Latest">Data19!$EH$19</definedName>
    <definedName name="A128016702T">Data19!$FM$1:$FM$10,Data19!$FM$11:$FM$19</definedName>
    <definedName name="A128016702T_Data">Data19!$FM$11:$FM$19</definedName>
    <definedName name="A128016702T_Latest">Data19!$FM$19</definedName>
    <definedName name="A128016706A">Data19!$HE$1:$HE$10,Data19!$HE$11:$HE$19</definedName>
    <definedName name="A128016706A_Data">Data19!$HE$11:$HE$19</definedName>
    <definedName name="A128016706A_Latest">Data19!$HE$19</definedName>
    <definedName name="A128016710T">Data19!$HG$1:$HG$10,Data19!$HG$11:$HG$19</definedName>
    <definedName name="A128016710T_Data">Data19!$HG$11:$HG$19</definedName>
    <definedName name="A128016710T_Latest">Data19!$HG$19</definedName>
    <definedName name="A128016714A">Data19!$HP$1:$HP$10,Data19!$HP$11:$HP$19</definedName>
    <definedName name="A128016714A_Data">Data19!$HP$11:$HP$19</definedName>
    <definedName name="A128016714A_Latest">Data19!$HP$19</definedName>
    <definedName name="A128016718K">Data19!$GY$1:$GY$10,Data19!$GY$11:$GY$19</definedName>
    <definedName name="A128016718K_Data">Data19!$GY$11:$GY$19</definedName>
    <definedName name="A128016718K_Latest">Data19!$GY$19</definedName>
    <definedName name="A128016722A">Data19!$HB$1:$HB$10,Data19!$HB$11:$HB$19</definedName>
    <definedName name="A128016722A_Data">Data19!$HB$11:$HB$19</definedName>
    <definedName name="A128016722A_Latest">Data19!$HB$19</definedName>
    <definedName name="A128016726K">Data19!$IQ$1:$IQ$10,Data19!$IQ$11:$IQ$19</definedName>
    <definedName name="A128016726K_Data">Data19!$IQ$11:$IQ$19</definedName>
    <definedName name="A128016726K_Latest">Data19!$IQ$19</definedName>
    <definedName name="A128016730A">Data20!$C$1:$C$10,Data20!$C$11:$C$19</definedName>
    <definedName name="A128016730A_Data">Data20!$C$11:$C$19</definedName>
    <definedName name="A128016730A_Latest">Data20!$C$19</definedName>
    <definedName name="A128016734K">Data20!$H$1:$H$10,Data20!$H$11:$H$19</definedName>
    <definedName name="A128016734K_Data">Data20!$H$11:$H$19</definedName>
    <definedName name="A128016734K_Latest">Data20!$H$19</definedName>
    <definedName name="A128016738V">Data20!$T$1:$T$10,Data20!$T$11:$T$19</definedName>
    <definedName name="A128016738V_Data">Data20!$T$11:$T$19</definedName>
    <definedName name="A128016738V_Latest">Data20!$T$19</definedName>
    <definedName name="A128016746V">Data20!$AG$1:$AG$10,Data20!$AG$11:$AG$19</definedName>
    <definedName name="A128016746V_Data">Data20!$AG$11:$AG$19</definedName>
    <definedName name="A128016746V_Latest">Data20!$AG$19</definedName>
    <definedName name="A128016750K">Data20!$AK$1:$AK$10,Data20!$AK$11:$AK$19</definedName>
    <definedName name="A128016750K_Data">Data20!$AK$11:$AK$19</definedName>
    <definedName name="A128016750K_Latest">Data20!$AK$19</definedName>
    <definedName name="A128016754V">Data20!$W$1:$W$10,Data20!$W$11:$W$19</definedName>
    <definedName name="A128016754V_Data">Data20!$W$11:$W$19</definedName>
    <definedName name="A128016754V_Latest">Data20!$W$19</definedName>
    <definedName name="A128016758C">Data20!$AQ$1:$AQ$10,Data20!$AQ$11:$AQ$19</definedName>
    <definedName name="A128016758C_Data">Data20!$AQ$11:$AQ$19</definedName>
    <definedName name="A128016758C_Latest">Data20!$AQ$19</definedName>
    <definedName name="A128016762V">Data20!$AR$1:$AR$10,Data20!$AR$11:$AR$19</definedName>
    <definedName name="A128016762V_Data">Data20!$AR$11:$AR$19</definedName>
    <definedName name="A128016762V_Latest">Data20!$AR$19</definedName>
    <definedName name="A128016766C">Data20!$AY$1:$AY$10,Data20!$AY$11:$AY$19</definedName>
    <definedName name="A128016766C_Data">Data20!$AY$11:$AY$19</definedName>
    <definedName name="A128016766C_Latest">Data20!$AY$19</definedName>
    <definedName name="A128016770V">Data20!$Y$1:$Y$10,Data20!$Y$11:$Y$19</definedName>
    <definedName name="A128016770V_Data">Data20!$Y$11:$Y$19</definedName>
    <definedName name="A128016770V_Latest">Data20!$Y$19</definedName>
    <definedName name="A128016774C">Data17!$GV$1:$GV$10,Data17!$GV$11:$GV$19</definedName>
    <definedName name="A128016774C_Data">Data17!$GV$11:$GV$19</definedName>
    <definedName name="A128016774C_Latest">Data17!$GV$19</definedName>
    <definedName name="A128016778L">Data17!$GZ$1:$GZ$10,Data17!$GZ$11:$GZ$19</definedName>
    <definedName name="A128016778L_Data">Data17!$GZ$11:$GZ$19</definedName>
    <definedName name="A128016778L_Latest">Data17!$GZ$19</definedName>
    <definedName name="A128016782C">Data17!$HC$1:$HC$10,Data17!$HC$11:$HC$19</definedName>
    <definedName name="A128016782C_Data">Data17!$HC$11:$HC$19</definedName>
    <definedName name="A128016782C_Latest">Data17!$HC$19</definedName>
    <definedName name="A128016786L">Data17!$HL$1:$HL$10,Data17!$HL$11:$HL$19</definedName>
    <definedName name="A128016786L_Data">Data17!$HL$11:$HL$19</definedName>
    <definedName name="A128016786L_Latest">Data17!$HL$19</definedName>
    <definedName name="A128016790C">Data17!$GT$1:$GT$10,Data17!$GT$11:$GT$19</definedName>
    <definedName name="A128016790C_Data">Data17!$GT$11:$GT$19</definedName>
    <definedName name="A128016790C_Latest">Data17!$GT$19</definedName>
    <definedName name="A128016806K">Data17!$IG$1:$IG$10,Data17!$IG$11:$IG$19</definedName>
    <definedName name="A128016806K_Data">Data17!$IG$11:$IG$19</definedName>
    <definedName name="A128016806K_Latest">Data17!$IG$19</definedName>
    <definedName name="A128016810A">Data18!$E$1:$E$10,Data18!$E$11:$E$19</definedName>
    <definedName name="A128016810A_Data">Data18!$E$11:$E$19</definedName>
    <definedName name="A128016810A_Latest">Data18!$E$19</definedName>
    <definedName name="A128016814K">Data17!$HS$1:$HS$10,Data17!$HS$11:$HS$19</definedName>
    <definedName name="A128016814K_Data">Data17!$HS$11:$HS$19</definedName>
    <definedName name="A128016814K_Latest">Data17!$HS$19</definedName>
    <definedName name="A128016818V">Data17!$IA$1:$IA$10,Data17!$IA$11:$IA$19</definedName>
    <definedName name="A128016818V_Data">Data17!$IA$11:$IA$19</definedName>
    <definedName name="A128016818V_Latest">Data17!$IA$19</definedName>
    <definedName name="A128016822K">Data18!$X$1:$X$10,Data18!$X$11:$X$19</definedName>
    <definedName name="A128016822K_Data">Data18!$X$11:$X$19</definedName>
    <definedName name="A128016822K_Latest">Data18!$X$19</definedName>
    <definedName name="A128016826V">Data18!$Z$1:$Z$10,Data18!$Z$11:$Z$19</definedName>
    <definedName name="A128016826V_Data">Data18!$Z$11:$Z$19</definedName>
    <definedName name="A128016826V_Latest">Data18!$Z$19</definedName>
    <definedName name="A128016830K">Data18!$AK$1:$AK$10,Data18!$AK$11:$AK$19</definedName>
    <definedName name="A128016830K_Data">Data18!$AK$11:$AK$19</definedName>
    <definedName name="A128016830K_Latest">Data18!$AK$19</definedName>
    <definedName name="A128016834V">Data18!$AP$1:$AP$10,Data18!$AP$11:$AP$19</definedName>
    <definedName name="A128016834V_Data">Data18!$AP$11:$AP$19</definedName>
    <definedName name="A128016834V_Latest">Data18!$AP$19</definedName>
    <definedName name="A128016838C">Data18!$BJ$1:$BJ$10,Data18!$BJ$11:$BJ$19</definedName>
    <definedName name="A128016838C_Data">Data18!$BJ$11:$BJ$19</definedName>
    <definedName name="A128016838C_Latest">Data18!$BJ$19</definedName>
    <definedName name="A128016842V">Data18!$BL$1:$BL$10,Data18!$BL$11:$BL$19</definedName>
    <definedName name="A128016842V_Data">Data18!$BL$11:$BL$19</definedName>
    <definedName name="A128016842V_Latest">Data18!$BL$19</definedName>
    <definedName name="A128016846C">Data18!$BQ$1:$BQ$10,Data18!$BQ$11:$BQ$19</definedName>
    <definedName name="A128016846C_Data">Data18!$BQ$11:$BQ$19</definedName>
    <definedName name="A128016846C_Latest">Data18!$BQ$19</definedName>
    <definedName name="A128016850V">Data18!$BU$1:$BU$10,Data18!$BU$11:$BU$19</definedName>
    <definedName name="A128016850V_Data">Data18!$BU$11:$BU$19</definedName>
    <definedName name="A128016850V_Latest">Data18!$BU$19</definedName>
    <definedName name="A128016854C">Data18!$CL$1:$CL$10,Data18!$CL$11:$CL$19</definedName>
    <definedName name="A128016854C_Data">Data18!$CL$11:$CL$19</definedName>
    <definedName name="A128016854C_Latest">Data18!$CL$19</definedName>
    <definedName name="A128016858L">Data18!$CC$1:$CC$10,Data18!$CC$11:$CC$19</definedName>
    <definedName name="A128016858L_Data">Data18!$CC$11:$CC$19</definedName>
    <definedName name="A128016858L_Latest">Data18!$CC$19</definedName>
    <definedName name="A128016862C">Data18!$DA$1:$DA$10,Data18!$DA$11:$DA$19</definedName>
    <definedName name="A128016862C_Data">Data18!$DA$11:$DA$19</definedName>
    <definedName name="A128016862C_Latest">Data18!$DA$19</definedName>
    <definedName name="A128016866L">Data18!$DC$1:$DC$10,Data18!$DC$11:$DC$19</definedName>
    <definedName name="A128016866L_Data">Data18!$DC$11:$DC$19</definedName>
    <definedName name="A128016866L_Latest">Data18!$DC$19</definedName>
    <definedName name="A128016870C">Data18!$CJ$1:$CJ$10,Data18!$CJ$11:$CJ$19</definedName>
    <definedName name="A128016870C_Data">Data18!$CJ$11:$CJ$19</definedName>
    <definedName name="A128016870C_Latest">Data18!$CJ$19</definedName>
    <definedName name="A128016874L">Data18!$DJ$1:$DJ$10,Data18!$DJ$11:$DJ$19</definedName>
    <definedName name="A128016874L_Data">Data18!$DJ$11:$DJ$19</definedName>
    <definedName name="A128016874L_Latest">Data18!$DJ$19</definedName>
    <definedName name="A128016878W">Data18!$DU$1:$DU$10,Data18!$DU$11:$DU$19</definedName>
    <definedName name="A128016878W_Data">Data18!$DU$11:$DU$19</definedName>
    <definedName name="A128016878W_Latest">Data18!$DU$19</definedName>
    <definedName name="A128016882L">Data18!$EP$1:$EP$10,Data18!$EP$11:$EP$19</definedName>
    <definedName name="A128016882L_Data">Data18!$EP$11:$EP$19</definedName>
    <definedName name="A128016882L_Latest">Data18!$EP$19</definedName>
    <definedName name="A128016886W">Data18!$DR$1:$DR$10,Data18!$DR$11:$DR$19</definedName>
    <definedName name="A128016886W_Data">Data18!$DR$11:$DR$19</definedName>
    <definedName name="A128016886W_Latest">Data18!$DR$19</definedName>
    <definedName name="A128016890L">Data18!$ER$1:$ER$10,Data18!$ER$11:$ER$19</definedName>
    <definedName name="A128016890L_Data">Data18!$ER$11:$ER$19</definedName>
    <definedName name="A128016890L_Latest">Data18!$ER$19</definedName>
    <definedName name="A128016894W">Data18!$FA$1:$FA$10,Data18!$FA$11:$FA$19</definedName>
    <definedName name="A128016894W_Data">Data18!$FA$11:$FA$19</definedName>
    <definedName name="A128016894W_Latest">Data18!$FA$19</definedName>
    <definedName name="A128016898F">Data18!$FD$1:$FD$10,Data18!$FD$11:$FD$19</definedName>
    <definedName name="A128016898F_Data">Data18!$FD$11:$FD$19</definedName>
    <definedName name="A128016898F_Latest">Data18!$FD$19</definedName>
    <definedName name="A128016902K">Data18!$FG$1:$FG$10,Data18!$FG$11:$FG$19</definedName>
    <definedName name="A128016902K_Data">Data18!$FG$11:$FG$19</definedName>
    <definedName name="A128016902K_Latest">Data18!$FG$19</definedName>
    <definedName name="A128016906V">Data18!$ET$1:$ET$10,Data18!$ET$11:$ET$19</definedName>
    <definedName name="A128016906V_Data">Data18!$ET$11:$ET$19</definedName>
    <definedName name="A128016906V_Latest">Data18!$ET$19</definedName>
    <definedName name="A128016910K">Data18!$FZ$1:$FZ$10,Data18!$FZ$11:$FZ$19</definedName>
    <definedName name="A128016910K_Data">Data18!$FZ$11:$FZ$19</definedName>
    <definedName name="A128016910K_Latest">Data18!$FZ$19</definedName>
    <definedName name="A128016914V">Data18!$GA$1:$GA$10,Data18!$GA$11:$GA$19</definedName>
    <definedName name="A128016914V_Data">Data18!$GA$11:$GA$19</definedName>
    <definedName name="A128016914V_Latest">Data18!$GA$19</definedName>
    <definedName name="A128016918C">Data18!$GV$1:$GV$10,Data18!$GV$11:$GV$19</definedName>
    <definedName name="A128016918C_Data">Data18!$GV$11:$GV$19</definedName>
    <definedName name="A128016918C_Latest">Data18!$GV$19</definedName>
    <definedName name="A128016926C">Data18!$GG$1:$GG$10,Data18!$GG$11:$GG$19</definedName>
    <definedName name="A128016926C_Data">Data18!$GG$11:$GG$19</definedName>
    <definedName name="A128016926C_Latest">Data18!$GG$19</definedName>
    <definedName name="A128018410A">Data20!$BW$1:$BW$10,Data20!$BW$11:$BW$19</definedName>
    <definedName name="A128018410A_Data">Data20!$BW$11:$BW$19</definedName>
    <definedName name="A128018410A_Latest">Data20!$BW$19</definedName>
    <definedName name="A128018414K">Data20!$CH$1:$CH$10,Data20!$CH$11:$CH$19</definedName>
    <definedName name="A128018414K_Data">Data20!$CH$11:$CH$19</definedName>
    <definedName name="A128018414K_Latest">Data20!$CH$19</definedName>
    <definedName name="A128018418V">Data20!$BL$1:$BL$10,Data20!$BL$11:$BL$19</definedName>
    <definedName name="A128018418V_Data">Data20!$BL$11:$BL$19</definedName>
    <definedName name="A128018418V_Latest">Data20!$BL$19</definedName>
    <definedName name="A128018422K">Data20!$BI$1:$BI$10,Data20!$BI$11:$BI$19</definedName>
    <definedName name="A128018422K_Data">Data20!$BI$11:$BI$19</definedName>
    <definedName name="A128018422K_Latest">Data20!$BI$19</definedName>
    <definedName name="A128018426V">Data20!$BM$1:$BM$10,Data20!$BM$11:$BM$19</definedName>
    <definedName name="A128018426V_Data">Data20!$BM$11:$BM$19</definedName>
    <definedName name="A128018426V_Latest">Data20!$BM$19</definedName>
    <definedName name="A128018430K">Data20!$CP$1:$CP$10,Data20!$CP$11:$CP$19</definedName>
    <definedName name="A128018430K_Data">Data20!$CP$11:$CP$19</definedName>
    <definedName name="A128018430K_Latest">Data20!$CP$19</definedName>
    <definedName name="A128018434V">Data20!$BN$1:$BN$10,Data20!$BN$11:$BN$19</definedName>
    <definedName name="A128018434V_Data">Data20!$BN$11:$BN$19</definedName>
    <definedName name="A128018434V_Latest">Data20!$BN$19</definedName>
    <definedName name="A128018438C">Data20!$BO$1:$BO$10,Data20!$BO$11:$BO$19</definedName>
    <definedName name="A128018438C_Data">Data20!$BO$11:$BO$19</definedName>
    <definedName name="A128018438C_Latest">Data20!$BO$19</definedName>
    <definedName name="A128018834F">Data20!$DD$1:$DD$10,Data20!$DD$11:$DD$19</definedName>
    <definedName name="A128018834F_Data">Data20!$DD$11:$DD$19</definedName>
    <definedName name="A128018834F_Latest">Data20!$DD$19</definedName>
    <definedName name="A128018838R">Data20!$DJ$1:$DJ$10,Data20!$DJ$11:$DJ$19</definedName>
    <definedName name="A128018838R_Data">Data20!$DJ$11:$DJ$19</definedName>
    <definedName name="A128018838R_Latest">Data20!$DJ$19</definedName>
    <definedName name="A128018842F">Data20!$DV$1:$DV$10,Data20!$DV$11:$DV$19</definedName>
    <definedName name="A128018842F_Data">Data20!$DV$11:$DV$19</definedName>
    <definedName name="A128018842F_Latest">Data20!$DV$19</definedName>
    <definedName name="A128018846R">Data21!$FZ$1:$FZ$10,Data21!$FZ$11:$FZ$19</definedName>
    <definedName name="A128018846R_Data">Data21!$FZ$11:$FZ$19</definedName>
    <definedName name="A128018846R_Latest">Data21!$FZ$19</definedName>
    <definedName name="A128018850F">Data21!$FE$1:$FE$10,Data21!$FE$11:$FE$19</definedName>
    <definedName name="A128018850F_Data">Data21!$FE$11:$FE$19</definedName>
    <definedName name="A128018850F_Latest">Data21!$FE$19</definedName>
    <definedName name="A128018854R">Data21!$GE$1:$GE$10,Data21!$GE$11:$GE$19</definedName>
    <definedName name="A128018854R_Data">Data21!$GE$11:$GE$19</definedName>
    <definedName name="A128018854R_Latest">Data21!$GE$19</definedName>
    <definedName name="A128018858X">Data21!$GX$1:$GX$10,Data21!$GX$11:$GX$19</definedName>
    <definedName name="A128018858X_Data">Data21!$GX$11:$GX$19</definedName>
    <definedName name="A128018858X_Latest">Data21!$GX$19</definedName>
    <definedName name="A128018862R">Data21!$HB$1:$HB$10,Data21!$HB$11:$HB$19</definedName>
    <definedName name="A128018862R_Data">Data21!$HB$11:$HB$19</definedName>
    <definedName name="A128018862R_Latest">Data21!$HB$19</definedName>
    <definedName name="A128018866X">Data21!$GI$1:$GI$10,Data21!$GI$11:$GI$19</definedName>
    <definedName name="A128018866X_Data">Data21!$GI$11:$GI$19</definedName>
    <definedName name="A128018866X_Latest">Data21!$GI$19</definedName>
    <definedName name="A128018870R">Data21!$IA$1:$IA$10,Data21!$IA$11:$IA$19</definedName>
    <definedName name="A128018870R_Data">Data21!$IA$11:$IA$19</definedName>
    <definedName name="A128018870R_Latest">Data21!$IA$19</definedName>
    <definedName name="A128018874X">Data21!$ID$1:$ID$10,Data21!$ID$11:$ID$19</definedName>
    <definedName name="A128018874X_Data">Data21!$ID$11:$ID$19</definedName>
    <definedName name="A128018874X_Latest">Data21!$ID$19</definedName>
    <definedName name="A128018878J">Data21!$HN$1:$HN$10,Data21!$HN$11:$HN$19</definedName>
    <definedName name="A128018878J_Data">Data21!$HN$11:$HN$19</definedName>
    <definedName name="A128018878J_Latest">Data21!$HN$19</definedName>
    <definedName name="A128018882X">Data21!$IF$1:$IF$10,Data21!$IF$11:$IF$19</definedName>
    <definedName name="A128018882X_Data">Data21!$IF$11:$IF$19</definedName>
    <definedName name="A128018882X_Latest">Data21!$IF$19</definedName>
    <definedName name="A128018886J">Data21!$II$1:$II$10,Data21!$II$11:$II$19</definedName>
    <definedName name="A128018886J_Data">Data21!$II$11:$II$19</definedName>
    <definedName name="A128018886J_Latest">Data21!$II$19</definedName>
    <definedName name="A128018890X">Data22!$E$1:$E$10,Data22!$E$11:$E$19</definedName>
    <definedName name="A128018890X_Data">Data22!$E$11:$E$19</definedName>
    <definedName name="A128018890X_Latest">Data22!$E$19</definedName>
    <definedName name="A128018894J">Data22!$Z$1:$Z$10,Data22!$Z$11:$Z$19</definedName>
    <definedName name="A128018894J_Data">Data22!$Z$11:$Z$19</definedName>
    <definedName name="A128018894J_Latest">Data22!$Z$19</definedName>
    <definedName name="A128018898T">Data22!$AB$1:$AB$10,Data22!$AB$11:$AB$19</definedName>
    <definedName name="A128018898T_Data">Data22!$AB$11:$AB$19</definedName>
    <definedName name="A128018898T_Latest">Data22!$AB$19</definedName>
    <definedName name="A128018902W">Data22!$AC$1:$AC$10,Data22!$AC$11:$AC$19</definedName>
    <definedName name="A128018902W_Data">Data22!$AC$11:$AC$19</definedName>
    <definedName name="A128018902W_Latest">Data22!$AC$19</definedName>
    <definedName name="A128018906F">Data22!$AJ$1:$AJ$10,Data22!$AJ$11:$AJ$19</definedName>
    <definedName name="A128018906F_Data">Data22!$AJ$11:$AJ$19</definedName>
    <definedName name="A128018906F_Latest">Data22!$AJ$19</definedName>
    <definedName name="A128018910W">Data22!$AX$1:$AX$10,Data22!$AX$11:$AX$19</definedName>
    <definedName name="A128018910W_Data">Data22!$AX$11:$AX$19</definedName>
    <definedName name="A128018910W_Latest">Data22!$AX$19</definedName>
    <definedName name="A128018914F">Data22!$BC$1:$BC$10,Data22!$BC$11:$BC$19</definedName>
    <definedName name="A128018914F_Data">Data22!$BC$11:$BC$19</definedName>
    <definedName name="A128018914F_Latest">Data22!$BC$19</definedName>
    <definedName name="A128018918R">Data22!$BN$1:$BN$10,Data22!$BN$11:$BN$19</definedName>
    <definedName name="A128018918R_Data">Data22!$BN$11:$BN$19</definedName>
    <definedName name="A128018918R_Latest">Data22!$BN$19</definedName>
    <definedName name="A128018922F">Data22!$AS$1:$AS$10,Data22!$AS$11:$AS$19</definedName>
    <definedName name="A128018922F_Data">Data22!$AS$11:$AS$19</definedName>
    <definedName name="A128018922F_Latest">Data22!$AS$19</definedName>
    <definedName name="A128018926R">Data22!$CD$1:$CD$10,Data22!$CD$11:$CD$19</definedName>
    <definedName name="A128018926R_Data">Data22!$CD$11:$CD$19</definedName>
    <definedName name="A128018926R_Latest">Data22!$CD$19</definedName>
    <definedName name="A128018930F">Data22!$CE$1:$CE$10,Data22!$CE$11:$CE$19</definedName>
    <definedName name="A128018930F_Data">Data22!$CE$11:$CE$19</definedName>
    <definedName name="A128018930F_Latest">Data22!$CE$19</definedName>
    <definedName name="A128018934R">Data22!$CL$1:$CL$10,Data22!$CL$11:$CL$19</definedName>
    <definedName name="A128018934R_Data">Data22!$CL$11:$CL$19</definedName>
    <definedName name="A128018934R_Latest">Data22!$CL$19</definedName>
    <definedName name="A128018938X">Data22!$CR$1:$CR$10,Data22!$CR$11:$CR$19</definedName>
    <definedName name="A128018938X_Data">Data22!$CR$11:$CR$19</definedName>
    <definedName name="A128018938X_Latest">Data22!$CR$19</definedName>
    <definedName name="A128018942R">Data22!$DA$1:$DA$10,Data22!$DA$11:$DA$19</definedName>
    <definedName name="A128018942R_Data">Data22!$DA$11:$DA$19</definedName>
    <definedName name="A128018942R_Latest">Data22!$DA$19</definedName>
    <definedName name="A128018946X">Data22!$DO$1:$DO$10,Data22!$DO$11:$DO$19</definedName>
    <definedName name="A128018946X_Data">Data22!$DO$11:$DO$19</definedName>
    <definedName name="A128018946X_Latest">Data22!$DO$19</definedName>
    <definedName name="A128018950R">Data22!$DX$1:$DX$10,Data22!$DX$11:$DX$19</definedName>
    <definedName name="A128018950R_Data">Data22!$DX$11:$DX$19</definedName>
    <definedName name="A128018950R_Latest">Data22!$DX$19</definedName>
    <definedName name="A128018954X">Data22!$DE$1:$DE$10,Data22!$DE$11:$DE$19</definedName>
    <definedName name="A128018954X_Data">Data22!$DE$11:$DE$19</definedName>
    <definedName name="A128018954X_Latest">Data22!$DE$19</definedName>
    <definedName name="A128018958J">Data22!$DI$1:$DI$10,Data22!$DI$11:$DI$19</definedName>
    <definedName name="A128018958J_Data">Data22!$DI$11:$DI$19</definedName>
    <definedName name="A128018958J_Latest">Data22!$DI$19</definedName>
    <definedName name="A128018962X">Data22!$DJ$1:$DJ$10,Data22!$DJ$11:$DJ$19</definedName>
    <definedName name="A128018962X_Data">Data22!$DJ$11:$DJ$19</definedName>
    <definedName name="A128018962X_Latest">Data22!$DJ$19</definedName>
    <definedName name="A128018966J">Data22!$EK$1:$EK$10,Data22!$EK$11:$EK$19</definedName>
    <definedName name="A128018966J_Data">Data22!$EK$11:$EK$19</definedName>
    <definedName name="A128018966J_Latest">Data22!$EK$19</definedName>
    <definedName name="A128018970X">Data22!$EX$1:$EX$10,Data22!$EX$11:$EX$19</definedName>
    <definedName name="A128018970X_Data">Data22!$EX$11:$EX$19</definedName>
    <definedName name="A128018970X_Latest">Data22!$EX$19</definedName>
    <definedName name="A128018974J">Data22!$EZ$1:$EZ$10,Data22!$EZ$11:$EZ$19</definedName>
    <definedName name="A128018974J_Data">Data22!$EZ$11:$EZ$19</definedName>
    <definedName name="A128018974J_Latest">Data22!$EZ$19</definedName>
    <definedName name="A128018978T">Data22!$FE$1:$FE$10,Data22!$FE$11:$FE$19</definedName>
    <definedName name="A128018978T_Data">Data22!$FE$11:$FE$19</definedName>
    <definedName name="A128018978T_Latest">Data22!$FE$19</definedName>
    <definedName name="A128018982J">Data22!$EP$1:$EP$10,Data22!$EP$11:$EP$19</definedName>
    <definedName name="A128018982J_Data">Data22!$EP$11:$EP$19</definedName>
    <definedName name="A128018982J_Latest">Data22!$EP$19</definedName>
    <definedName name="A128018986T">Data22!$ES$1:$ES$10,Data22!$ES$11:$ES$19</definedName>
    <definedName name="A128018986T_Data">Data22!$ES$11:$ES$19</definedName>
    <definedName name="A128018986T_Latest">Data22!$ES$19</definedName>
    <definedName name="A128018990J">Data22!$FS$1:$FS$10,Data22!$FS$11:$FS$19</definedName>
    <definedName name="A128018990J_Data">Data22!$FS$11:$FS$19</definedName>
    <definedName name="A128018990J_Latest">Data22!$FS$19</definedName>
    <definedName name="A128018994T">Data22!$GE$1:$GE$10,Data22!$GE$11:$GE$19</definedName>
    <definedName name="A128018994T_Data">Data22!$GE$11:$GE$19</definedName>
    <definedName name="A128018994T_Latest">Data22!$GE$19</definedName>
    <definedName name="A128018998A">Data22!$GJ$1:$GJ$10,Data22!$GJ$11:$GJ$19</definedName>
    <definedName name="A128018998A_Data">Data22!$GJ$11:$GJ$19</definedName>
    <definedName name="A128018998A_Latest">Data22!$GJ$19</definedName>
    <definedName name="A128019002J">Data22!$GO$1:$GO$10,Data22!$GO$11:$GO$19</definedName>
    <definedName name="A128019002J_Data">Data22!$GO$11:$GO$19</definedName>
    <definedName name="A128019002J_Latest">Data22!$GO$19</definedName>
    <definedName name="A128019006T">Data22!$HM$1:$HM$10,Data22!$HM$11:$HM$19</definedName>
    <definedName name="A128019006T_Data">Data22!$HM$11:$HM$19</definedName>
    <definedName name="A128019006T_Latest">Data22!$HM$19</definedName>
    <definedName name="A128019010J">Data22!$HY$1:$HY$10,Data22!$HY$11:$HY$19</definedName>
    <definedName name="A128019010J_Data">Data22!$HY$11:$HY$19</definedName>
    <definedName name="A128019010J_Latest">Data22!$HY$19</definedName>
    <definedName name="A128019014T">Data22!$IG$1:$IG$10,Data22!$IG$11:$IG$19</definedName>
    <definedName name="A128019014T_Data">Data22!$IG$11:$IG$19</definedName>
    <definedName name="A128019014T_Latest">Data22!$IG$19</definedName>
    <definedName name="A128019018A">Data22!$HF$1:$HF$10,Data22!$HF$11:$HF$19</definedName>
    <definedName name="A128019018A_Data">Data22!$HF$11:$HF$19</definedName>
    <definedName name="A128019018A_Latest">Data22!$HF$19</definedName>
    <definedName name="A128019022T">Data20!$EP$1:$EP$10,Data20!$EP$11:$EP$19</definedName>
    <definedName name="A128019022T_Data">Data20!$EP$11:$EP$19</definedName>
    <definedName name="A128019022T_Latest">Data20!$EP$19</definedName>
    <definedName name="A128019026A">Data20!$ER$1:$ER$10,Data20!$ER$11:$ER$19</definedName>
    <definedName name="A128019026A_Data">Data20!$ER$11:$ER$19</definedName>
    <definedName name="A128019026A_Latest">Data20!$ER$19</definedName>
    <definedName name="A128019030T">Data20!$DZ$1:$DZ$10,Data20!$DZ$11:$DZ$19</definedName>
    <definedName name="A128019030T_Data">Data20!$DZ$11:$DZ$19</definedName>
    <definedName name="A128019030T_Latest">Data20!$DZ$19</definedName>
    <definedName name="A128019034A">Data20!$FG$1:$FG$10,Data20!$FG$11:$FG$19</definedName>
    <definedName name="A128019034A_Data">Data20!$FG$11:$FG$19</definedName>
    <definedName name="A128019034A_Latest">Data20!$FG$19</definedName>
    <definedName name="A128019038K">Data22!$II$1:$II$10,Data22!$II$11:$II$19</definedName>
    <definedName name="A128019038K_Data">Data22!$II$11:$II$19</definedName>
    <definedName name="A128019038K_Latest">Data22!$II$19</definedName>
    <definedName name="A128019050A">Data22!$IK$1:$IK$10,Data22!$IK$11:$IK$19</definedName>
    <definedName name="A128019050A_Data">Data22!$IK$11:$IK$19</definedName>
    <definedName name="A128019050A_Latest">Data22!$IK$19</definedName>
    <definedName name="A128019066V">Data20!$GB$1:$GB$10,Data20!$GB$11:$GB$19</definedName>
    <definedName name="A128019066V_Data">Data20!$GB$11:$GB$19</definedName>
    <definedName name="A128019066V_Latest">Data20!$GB$19</definedName>
    <definedName name="A128019070K">Data20!$GE$1:$GE$10,Data20!$GE$11:$GE$19</definedName>
    <definedName name="A128019070K_Data">Data20!$GE$11:$GE$19</definedName>
    <definedName name="A128019070K_Latest">Data20!$GE$19</definedName>
    <definedName name="A128019074V">Data20!$GI$1:$GI$10,Data20!$GI$11:$GI$19</definedName>
    <definedName name="A128019074V_Data">Data20!$GI$11:$GI$19</definedName>
    <definedName name="A128019074V_Latest">Data20!$GI$19</definedName>
    <definedName name="A128019078C">Data20!$GJ$1:$GJ$10,Data20!$GJ$11:$GJ$19</definedName>
    <definedName name="A128019078C_Data">Data20!$GJ$11:$GJ$19</definedName>
    <definedName name="A128019078C_Latest">Data20!$GJ$19</definedName>
    <definedName name="A128019082V">Data20!$FH$1:$FH$10,Data20!$FH$11:$FH$19</definedName>
    <definedName name="A128019082V_Data">Data20!$FH$11:$FH$19</definedName>
    <definedName name="A128019082V_Latest">Data20!$FH$19</definedName>
    <definedName name="A128019086C">Data20!$FM$1:$FM$10,Data20!$FM$11:$FM$19</definedName>
    <definedName name="A128019086C_Data">Data20!$FM$11:$FM$19</definedName>
    <definedName name="A128019086C_Latest">Data20!$FM$19</definedName>
    <definedName name="A128019090V">Data20!$HG$1:$HG$10,Data20!$HG$11:$HG$19</definedName>
    <definedName name="A128019090V_Data">Data20!$HG$11:$HG$19</definedName>
    <definedName name="A128019090V_Latest">Data20!$HG$19</definedName>
    <definedName name="A128019094C">Data20!$HL$1:$HL$10,Data20!$HL$11:$HL$19</definedName>
    <definedName name="A128019094C_Data">Data20!$HL$11:$HL$19</definedName>
    <definedName name="A128019094C_Latest">Data20!$HL$19</definedName>
    <definedName name="A128019098L">Data20!$HQ$1:$HQ$10,Data20!$HQ$11:$HQ$19</definedName>
    <definedName name="A128019098L_Data">Data20!$HQ$11:$HQ$19</definedName>
    <definedName name="A128019098L_Latest">Data20!$HQ$19</definedName>
    <definedName name="A128019102T">Data20!$HV$1:$HV$10,Data20!$HV$11:$HV$19</definedName>
    <definedName name="A128019102T_Data">Data20!$HV$11:$HV$19</definedName>
    <definedName name="A128019102T_Latest">Data20!$HV$19</definedName>
    <definedName name="A128019110T">Data20!$IN$1:$IN$10,Data20!$IN$11:$IN$19</definedName>
    <definedName name="A128019110T_Data">Data20!$IN$11:$IN$19</definedName>
    <definedName name="A128019110T_Latest">Data20!$IN$19</definedName>
    <definedName name="A128019114A">Data21!$H$1:$H$10,Data21!$H$11:$H$19</definedName>
    <definedName name="A128019114A_Data">Data21!$H$11:$H$19</definedName>
    <definedName name="A128019114A_Latest">Data21!$H$19</definedName>
    <definedName name="A128019118K">Data20!$HX$1:$HX$10,Data20!$HX$11:$HX$19</definedName>
    <definedName name="A128019118K_Data">Data20!$HX$11:$HX$19</definedName>
    <definedName name="A128019118K_Latest">Data20!$HX$19</definedName>
    <definedName name="A128019122A">Data21!$AI$1:$AI$10,Data21!$AI$11:$AI$19</definedName>
    <definedName name="A128019122A_Data">Data21!$AI$11:$AI$19</definedName>
    <definedName name="A128019122A_Latest">Data21!$AI$19</definedName>
    <definedName name="A128019126K">Data21!$AJ$1:$AJ$10,Data21!$AJ$11:$AJ$19</definedName>
    <definedName name="A128019126K_Data">Data21!$AJ$11:$AJ$19</definedName>
    <definedName name="A128019126K_Latest">Data21!$AJ$19</definedName>
    <definedName name="A128019130A">Data21!$BX$1:$BX$10,Data21!$BX$11:$BX$19</definedName>
    <definedName name="A128019130A_Data">Data21!$BX$11:$BX$19</definedName>
    <definedName name="A128019130A_Latest">Data21!$BX$19</definedName>
    <definedName name="A128019134K">Data21!$CS$1:$CS$10,Data21!$CS$11:$CS$19</definedName>
    <definedName name="A128019134K_Data">Data21!$CS$11:$CS$19</definedName>
    <definedName name="A128019134K_Latest">Data21!$CS$19</definedName>
    <definedName name="A128019138V">Data21!$DF$1:$DF$10,Data21!$DF$11:$DF$19</definedName>
    <definedName name="A128019138V_Data">Data21!$DF$11:$DF$19</definedName>
    <definedName name="A128019138V_Latest">Data21!$DF$19</definedName>
    <definedName name="A128019142K">Data21!$CI$1:$CI$10,Data21!$CI$11:$CI$19</definedName>
    <definedName name="A128019142K_Data">Data21!$CI$11:$CI$19</definedName>
    <definedName name="A128019142K_Latest">Data21!$CI$19</definedName>
    <definedName name="A128019146V">Data21!$CJ$1:$CJ$10,Data21!$CJ$11:$CJ$19</definedName>
    <definedName name="A128019146V_Data">Data21!$CJ$11:$CJ$19</definedName>
    <definedName name="A128019146V_Latest">Data21!$CJ$19</definedName>
    <definedName name="A128019150K">Data21!$DM$1:$DM$10,Data21!$DM$11:$DM$19</definedName>
    <definedName name="A128019150K_Data">Data21!$DM$11:$DM$19</definedName>
    <definedName name="A128019150K_Latest">Data21!$DM$19</definedName>
    <definedName name="A128019154V">Data21!$ES$1:$ES$10,Data21!$ES$11:$ES$19</definedName>
    <definedName name="A128019154V_Data">Data21!$ES$11:$ES$19</definedName>
    <definedName name="A128019154V_Latest">Data21!$ES$19</definedName>
    <definedName name="A128019158C">Data21!$EU$1:$EU$10,Data21!$EU$11:$EU$19</definedName>
    <definedName name="A128019158C_Data">Data21!$EU$11:$EU$19</definedName>
    <definedName name="A128019158C_Latest">Data21!$EU$19</definedName>
    <definedName name="A128020622V">Data23!$M$1:$M$10,Data23!$M$11:$M$19</definedName>
    <definedName name="A128020622V_Data">Data23!$M$11:$M$19</definedName>
    <definedName name="A128020622V_Latest">Data23!$M$19</definedName>
    <definedName name="A128020626C">Data23!$Z$1:$Z$10,Data23!$Z$11:$Z$19</definedName>
    <definedName name="A128020626C_Data">Data23!$Z$11:$Z$19</definedName>
    <definedName name="A128020626C_Latest">Data23!$Z$19</definedName>
    <definedName name="A128020630V">Data23!$AA$1:$AA$10,Data23!$AA$11:$AA$19</definedName>
    <definedName name="A128020630V_Data">Data23!$AA$11:$AA$19</definedName>
    <definedName name="A128020630V_Latest">Data23!$AA$19</definedName>
    <definedName name="A128020634C">Data22!$IQ$1:$IQ$10,Data22!$IQ$11:$IQ$19</definedName>
    <definedName name="A128020634C_Data">Data22!$IQ$11:$IQ$19</definedName>
    <definedName name="A128020634C_Latest">Data22!$IQ$19</definedName>
    <definedName name="A128020638L">Data22!$IN$1:$IN$10,Data22!$IN$11:$IN$19</definedName>
    <definedName name="A128020638L_Data">Data22!$IN$11:$IN$19</definedName>
    <definedName name="A128020638L_Latest">Data22!$IN$19</definedName>
    <definedName name="A128020642C">Data23!$B$1:$B$10,Data23!$B$11:$B$19</definedName>
    <definedName name="A128020642C_Data">Data23!$B$11:$B$19</definedName>
    <definedName name="A128020642C_Latest">Data23!$B$19</definedName>
    <definedName name="A128020990X">Data23!$AQ$1:$AQ$10,Data23!$AQ$11:$AQ$19</definedName>
    <definedName name="A128020990X_Data">Data23!$AQ$11:$AQ$19</definedName>
    <definedName name="A128020990X_Latest">Data23!$AQ$19</definedName>
    <definedName name="A128020994J">Data23!$AT$1:$AT$10,Data23!$AT$11:$AT$19</definedName>
    <definedName name="A128020994J_Data">Data23!$AT$11:$AT$19</definedName>
    <definedName name="A128020994J_Latest">Data23!$AT$19</definedName>
    <definedName name="A128020998T">Data23!$BM$1:$BM$10,Data23!$BM$11:$BM$19</definedName>
    <definedName name="A128020998T_Data">Data23!$BM$11:$BM$19</definedName>
    <definedName name="A128020998T_Latest">Data23!$BM$19</definedName>
    <definedName name="A128021002X">Data24!$DB$1:$DB$10,Data24!$DB$11:$DB$19</definedName>
    <definedName name="A128021002X_Data">Data24!$DB$11:$DB$19</definedName>
    <definedName name="A128021002X_Latest">Data24!$DB$19</definedName>
    <definedName name="A128021006J">Data24!$DL$1:$DL$10,Data24!$DL$11:$DL$19</definedName>
    <definedName name="A128021006J_Data">Data24!$DL$11:$DL$19</definedName>
    <definedName name="A128021006J_Latest">Data24!$DL$19</definedName>
    <definedName name="A128021010X">Data24!$DP$1:$DP$10,Data24!$DP$11:$DP$19</definedName>
    <definedName name="A128021010X_Data">Data24!$DP$11:$DP$19</definedName>
    <definedName name="A128021010X_Latest">Data24!$DP$19</definedName>
    <definedName name="A128021014J">Data24!$EC$1:$EC$10,Data24!$EC$11:$EC$19</definedName>
    <definedName name="A128021014J_Data">Data24!$EC$11:$EC$19</definedName>
    <definedName name="A128021014J_Latest">Data24!$EC$19</definedName>
    <definedName name="A128021018T">Data24!$ED$1:$ED$10,Data24!$ED$11:$ED$19</definedName>
    <definedName name="A128021018T_Data">Data24!$ED$11:$ED$19</definedName>
    <definedName name="A128021018T_Latest">Data24!$ED$19</definedName>
    <definedName name="A128021022J">Data24!$EG$1:$EG$10,Data24!$EG$11:$EG$19</definedName>
    <definedName name="A128021022J_Data">Data24!$EG$11:$EG$19</definedName>
    <definedName name="A128021022J_Latest">Data24!$EG$19</definedName>
    <definedName name="A128021026T">Data24!$EU$1:$EU$10,Data24!$EU$11:$EU$19</definedName>
    <definedName name="A128021026T_Data">Data24!$EU$11:$EU$19</definedName>
    <definedName name="A128021026T_Latest">Data24!$EU$19</definedName>
    <definedName name="A128021030J">Data24!$DS$1:$DS$10,Data24!$DS$11:$DS$19</definedName>
    <definedName name="A128021030J_Data">Data24!$DS$11:$DS$19</definedName>
    <definedName name="A128021030J_Latest">Data24!$DS$19</definedName>
    <definedName name="A128021034T">Data24!$EZ$1:$EZ$10,Data24!$EZ$11:$EZ$19</definedName>
    <definedName name="A128021034T_Data">Data24!$EZ$11:$EZ$19</definedName>
    <definedName name="A128021034T_Latest">Data24!$EZ$19</definedName>
    <definedName name="A128021038A">Data24!$EA$1:$EA$10,Data24!$EA$11:$EA$19</definedName>
    <definedName name="A128021038A_Data">Data24!$EA$11:$EA$19</definedName>
    <definedName name="A128021038A_Latest">Data24!$EA$19</definedName>
    <definedName name="A128021042T">Data24!$FO$1:$FO$10,Data24!$FO$11:$FO$19</definedName>
    <definedName name="A128021042T_Data">Data24!$FO$11:$FO$19</definedName>
    <definedName name="A128021042T_Latest">Data24!$FO$19</definedName>
    <definedName name="A128021046A">Data24!$FV$1:$FV$10,Data24!$FV$11:$FV$19</definedName>
    <definedName name="A128021046A_Data">Data24!$FV$11:$FV$19</definedName>
    <definedName name="A128021046A_Latest">Data24!$FV$19</definedName>
    <definedName name="A128021050T">Data24!$GD$1:$GD$10,Data24!$GD$11:$GD$19</definedName>
    <definedName name="A128021050T_Data">Data24!$GD$11:$GD$19</definedName>
    <definedName name="A128021050T_Latest">Data24!$GD$19</definedName>
    <definedName name="A128021054A">Data24!$FJ$1:$FJ$10,Data24!$FJ$11:$FJ$19</definedName>
    <definedName name="A128021054A_Data">Data24!$FJ$11:$FJ$19</definedName>
    <definedName name="A128021054A_Latest">Data24!$FJ$19</definedName>
    <definedName name="A128021058K">Data24!$HA$1:$HA$10,Data24!$HA$11:$HA$19</definedName>
    <definedName name="A128021058K_Data">Data24!$HA$11:$HA$19</definedName>
    <definedName name="A128021058K_Latest">Data24!$HA$19</definedName>
    <definedName name="A128021062A">Data24!$HB$1:$HB$10,Data24!$HB$11:$HB$19</definedName>
    <definedName name="A128021062A_Data">Data24!$HB$11:$HB$19</definedName>
    <definedName name="A128021062A_Latest">Data24!$HB$19</definedName>
    <definedName name="A128021066K">Data24!$IF$1:$IF$10,Data24!$IF$11:$IF$19</definedName>
    <definedName name="A128021066K_Data">Data24!$IF$11:$IF$19</definedName>
    <definedName name="A128021066K_Latest">Data24!$IF$19</definedName>
    <definedName name="A128021070A">Data24!$II$1:$II$10,Data24!$II$11:$II$19</definedName>
    <definedName name="A128021070A_Data">Data24!$II$11:$II$19</definedName>
    <definedName name="A128021070A_Latest">Data24!$II$19</definedName>
    <definedName name="A128021074K">Data24!$IJ$1:$IJ$10,Data24!$IJ$11:$IJ$19</definedName>
    <definedName name="A128021074K_Data">Data24!$IJ$11:$IJ$19</definedName>
    <definedName name="A128021074K_Latest">Data24!$IJ$19</definedName>
    <definedName name="A128021078V">Data25!$E$1:$E$10,Data25!$E$11:$E$19</definedName>
    <definedName name="A128021078V_Data">Data25!$E$11:$E$19</definedName>
    <definedName name="A128021078V_Latest">Data25!$E$19</definedName>
    <definedName name="A128021082K">Data25!$AA$1:$AA$10,Data25!$AA$11:$AA$19</definedName>
    <definedName name="A128021082K_Data">Data25!$AA$11:$AA$19</definedName>
    <definedName name="A128021082K_Latest">Data25!$AA$19</definedName>
    <definedName name="A128021086V">Data25!$AD$1:$AD$10,Data25!$AD$11:$AD$19</definedName>
    <definedName name="A128021086V_Data">Data25!$AD$11:$AD$19</definedName>
    <definedName name="A128021086V_Latest">Data25!$AD$19</definedName>
    <definedName name="A128021090K">Data25!$N$1:$N$10,Data25!$N$11:$N$19</definedName>
    <definedName name="A128021090K_Data">Data25!$N$11:$N$19</definedName>
    <definedName name="A128021090K_Latest">Data25!$N$19</definedName>
    <definedName name="A128021094V">Data25!$R$1:$R$10,Data25!$R$11:$R$19</definedName>
    <definedName name="A128021094V_Data">Data25!$R$11:$R$19</definedName>
    <definedName name="A128021094V_Latest">Data25!$R$19</definedName>
    <definedName name="A128021098C">Data25!$BI$1:$BI$10,Data25!$BI$11:$BI$19</definedName>
    <definedName name="A128021098C_Data">Data25!$BI$11:$BI$19</definedName>
    <definedName name="A128021098C_Latest">Data25!$BI$19</definedName>
    <definedName name="A128021102J">Data25!$BO$1:$BO$10,Data25!$BO$11:$BO$19</definedName>
    <definedName name="A128021102J_Data">Data25!$BO$11:$BO$19</definedName>
    <definedName name="A128021102J_Latest">Data25!$BO$19</definedName>
    <definedName name="A128021106T">Data25!$BZ$1:$BZ$10,Data25!$BZ$11:$BZ$19</definedName>
    <definedName name="A128021106T_Data">Data25!$BZ$11:$BZ$19</definedName>
    <definedName name="A128021106T_Latest">Data25!$BZ$19</definedName>
    <definedName name="A128021110J">Data25!$CK$1:$CK$10,Data25!$CK$11:$CK$19</definedName>
    <definedName name="A128021110J_Data">Data25!$CK$11:$CK$19</definedName>
    <definedName name="A128021110J_Latest">Data25!$CK$19</definedName>
    <definedName name="A128021114T">Data25!$CE$1:$CE$10,Data25!$CE$11:$CE$19</definedName>
    <definedName name="A128021114T_Data">Data25!$CE$11:$CE$19</definedName>
    <definedName name="A128021114T_Latest">Data25!$CE$19</definedName>
    <definedName name="A128021118A">Data25!$CG$1:$CG$10,Data25!$CG$11:$CG$19</definedName>
    <definedName name="A128021118A_Data">Data25!$CG$11:$CG$19</definedName>
    <definedName name="A128021118A_Latest">Data25!$CG$19</definedName>
    <definedName name="A128021122T">Data25!$EI$1:$EI$10,Data25!$EI$11:$EI$19</definedName>
    <definedName name="A128021122T_Data">Data25!$EI$11:$EI$19</definedName>
    <definedName name="A128021122T_Latest">Data25!$EI$19</definedName>
    <definedName name="A128021126A">Data25!$DM$1:$DM$10,Data25!$DM$11:$DM$19</definedName>
    <definedName name="A128021126A_Data">Data25!$DM$11:$DM$19</definedName>
    <definedName name="A128021126A_Latest">Data25!$DM$19</definedName>
    <definedName name="A128021130T">Data25!$EQ$1:$EQ$10,Data25!$EQ$11:$EQ$19</definedName>
    <definedName name="A128021130T_Data">Data25!$EQ$11:$EQ$19</definedName>
    <definedName name="A128021130T_Latest">Data25!$EQ$19</definedName>
    <definedName name="A128021134A">Data25!$FP$1:$FP$10,Data25!$FP$11:$FP$19</definedName>
    <definedName name="A128021134A_Data">Data25!$FP$11:$FP$19</definedName>
    <definedName name="A128021134A_Latest">Data25!$FP$19</definedName>
    <definedName name="A128021138K">Data25!$FT$1:$FT$10,Data25!$FT$11:$FT$19</definedName>
    <definedName name="A128021138K_Data">Data25!$FT$11:$FT$19</definedName>
    <definedName name="A128021138K_Latest">Data25!$FT$19</definedName>
    <definedName name="A128021142A">Data25!$ES$1:$ES$10,Data25!$ES$11:$ES$19</definedName>
    <definedName name="A128021142A_Data">Data25!$ES$11:$ES$19</definedName>
    <definedName name="A128021142A_Latest">Data25!$ES$19</definedName>
    <definedName name="A128021146K">Data25!$EX$1:$EX$10,Data25!$EX$11:$EX$19</definedName>
    <definedName name="A128021146K_Data">Data25!$EX$11:$EX$19</definedName>
    <definedName name="A128021146K_Latest">Data25!$EX$19</definedName>
    <definedName name="A128021150A">Data23!$CB$1:$CB$10,Data23!$CB$11:$CB$19</definedName>
    <definedName name="A128021150A_Data">Data23!$CB$11:$CB$19</definedName>
    <definedName name="A128021150A_Latest">Data23!$CB$19</definedName>
    <definedName name="A128021154K">Data23!$CG$1:$CG$10,Data23!$CG$11:$CG$19</definedName>
    <definedName name="A128021154K_Data">Data23!$CG$11:$CG$19</definedName>
    <definedName name="A128021154K_Latest">Data23!$CG$19</definedName>
    <definedName name="A128021158V">Data23!$BQ$1:$BQ$10,Data23!$BQ$11:$BQ$19</definedName>
    <definedName name="A128021158V_Data">Data23!$BQ$11:$BQ$19</definedName>
    <definedName name="A128021158V_Latest">Data23!$BQ$19</definedName>
    <definedName name="A128021162K">Data23!$CP$1:$CP$10,Data23!$CP$11:$CP$19</definedName>
    <definedName name="A128021162K_Data">Data23!$CP$11:$CP$19</definedName>
    <definedName name="A128021162K_Latest">Data23!$CP$19</definedName>
    <definedName name="A128021166V">Data23!$CT$1:$CT$10,Data23!$CT$11:$CT$19</definedName>
    <definedName name="A128021166V_Data">Data23!$CT$11:$CT$19</definedName>
    <definedName name="A128021166V_Latest">Data23!$CT$19</definedName>
    <definedName name="A128021170K">Data23!$BT$1:$BT$10,Data23!$BT$11:$BT$19</definedName>
    <definedName name="A128021170K_Data">Data23!$BT$11:$BT$19</definedName>
    <definedName name="A128021170K_Latest">Data23!$BT$19</definedName>
    <definedName name="A128021194C">Data23!$CX$1:$CX$10,Data23!$CX$11:$CX$19</definedName>
    <definedName name="A128021194C_Data">Data23!$CX$11:$CX$19</definedName>
    <definedName name="A128021194C_Latest">Data23!$CX$19</definedName>
    <definedName name="A128021198L">Data23!$DL$1:$DL$10,Data23!$DL$11:$DL$19</definedName>
    <definedName name="A128021198L_Data">Data23!$DL$11:$DL$19</definedName>
    <definedName name="A128021198L_Latest">Data23!$DL$19</definedName>
    <definedName name="A128021202T">Data23!$DP$1:$DP$10,Data23!$DP$11:$DP$19</definedName>
    <definedName name="A128021202T_Data">Data23!$DP$11:$DP$19</definedName>
    <definedName name="A128021202T_Latest">Data23!$DP$19</definedName>
    <definedName name="A128021206A">Data23!$CY$1:$CY$10,Data23!$CY$11:$CY$19</definedName>
    <definedName name="A128021206A_Data">Data23!$CY$11:$CY$19</definedName>
    <definedName name="A128021206A_Latest">Data23!$CY$19</definedName>
    <definedName name="A128021210T">Data23!$DT$1:$DT$10,Data23!$DT$11:$DT$19</definedName>
    <definedName name="A128021210T_Data">Data23!$DT$11:$DT$19</definedName>
    <definedName name="A128021210T_Latest">Data23!$DT$19</definedName>
    <definedName name="A128021214A">Data23!$DW$1:$DW$10,Data23!$DW$11:$DW$19</definedName>
    <definedName name="A128021214A_Data">Data23!$DW$11:$DW$19</definedName>
    <definedName name="A128021214A_Latest">Data23!$DW$19</definedName>
    <definedName name="A128021218K">Data23!$DY$1:$DY$10,Data23!$DY$11:$DY$19</definedName>
    <definedName name="A128021218K_Data">Data23!$DY$11:$DY$19</definedName>
    <definedName name="A128021218K_Latest">Data23!$DY$19</definedName>
    <definedName name="A128021222A">Data23!$EA$1:$EA$10,Data23!$EA$11:$EA$19</definedName>
    <definedName name="A128021222A_Data">Data23!$EA$11:$EA$19</definedName>
    <definedName name="A128021222A_Latest">Data23!$EA$19</definedName>
    <definedName name="A128021226K">Data23!$DA$1:$DA$10,Data23!$DA$11:$DA$19</definedName>
    <definedName name="A128021226K_Data">Data23!$DA$11:$DA$19</definedName>
    <definedName name="A128021226K_Latest">Data23!$DA$19</definedName>
    <definedName name="A128021230A">Data23!$ES$1:$ES$10,Data23!$ES$11:$ES$19</definedName>
    <definedName name="A128021230A_Data">Data23!$ES$11:$ES$19</definedName>
    <definedName name="A128021230A_Latest">Data23!$ES$19</definedName>
    <definedName name="A128021234K">Data23!$EG$1:$EG$10,Data23!$EG$11:$EG$19</definedName>
    <definedName name="A128021234K_Data">Data23!$EG$11:$EG$19</definedName>
    <definedName name="A128021234K_Latest">Data23!$EG$19</definedName>
    <definedName name="A128021238V">Data23!$EY$1:$EY$10,Data23!$EY$11:$EY$19</definedName>
    <definedName name="A128021238V_Data">Data23!$EY$11:$EY$19</definedName>
    <definedName name="A128021238V_Latest">Data23!$EY$19</definedName>
    <definedName name="A128021242K">Data23!$EN$1:$EN$10,Data23!$EN$11:$EN$19</definedName>
    <definedName name="A128021242K_Data">Data23!$EN$11:$EN$19</definedName>
    <definedName name="A128021242K_Latest">Data23!$EN$19</definedName>
    <definedName name="A128021246V">Data23!$FR$1:$FR$10,Data23!$FR$11:$FR$19</definedName>
    <definedName name="A128021246V_Data">Data23!$FR$11:$FR$19</definedName>
    <definedName name="A128021246V_Latest">Data23!$FR$19</definedName>
    <definedName name="A128021250K">Data23!$HF$1:$HF$10,Data23!$HF$11:$HF$19</definedName>
    <definedName name="A128021250K_Data">Data23!$HF$11:$HF$19</definedName>
    <definedName name="A128021250K_Latest">Data23!$HF$19</definedName>
    <definedName name="A128021254V">Data23!$HY$1:$HY$10,Data23!$HY$11:$HY$19</definedName>
    <definedName name="A128021254V_Data">Data23!$HY$11:$HY$19</definedName>
    <definedName name="A128021254V_Latest">Data23!$HY$19</definedName>
    <definedName name="A128021258C">Data23!$IM$1:$IM$10,Data23!$IM$11:$IM$19</definedName>
    <definedName name="A128021258C_Data">Data23!$IM$11:$IM$19</definedName>
    <definedName name="A128021258C_Latest">Data23!$IM$19</definedName>
    <definedName name="A128021262V">Data23!$IO$1:$IO$10,Data23!$IO$11:$IO$19</definedName>
    <definedName name="A128021262V_Data">Data23!$IO$11:$IO$19</definedName>
    <definedName name="A128021262V_Latest">Data23!$IO$19</definedName>
    <definedName name="A128021266C">Data23!$IQ$1:$IQ$10,Data23!$IQ$11:$IQ$19</definedName>
    <definedName name="A128021266C_Data">Data23!$IQ$11:$IQ$19</definedName>
    <definedName name="A128021266C_Latest">Data23!$IQ$19</definedName>
    <definedName name="A128021270V">Data24!$C$1:$C$10,Data24!$C$11:$C$19</definedName>
    <definedName name="A128021270V_Data">Data24!$C$11:$C$19</definedName>
    <definedName name="A128021270V_Latest">Data24!$C$19</definedName>
    <definedName name="A128021274C">Data23!$IH$1:$IH$10,Data23!$IH$11:$IH$19</definedName>
    <definedName name="A128021274C_Data">Data23!$IH$11:$IH$19</definedName>
    <definedName name="A128021274C_Latest">Data23!$IH$19</definedName>
    <definedName name="A128021278L">Data24!$AG$1:$AG$10,Data24!$AG$11:$AG$19</definedName>
    <definedName name="A128021278L_Data">Data24!$AG$11:$AG$19</definedName>
    <definedName name="A128021278L_Latest">Data24!$AG$19</definedName>
    <definedName name="A128021286L">Data24!$AD$1:$AD$10,Data24!$AD$11:$AD$19</definedName>
    <definedName name="A128021286L_Data">Data24!$AD$11:$AD$19</definedName>
    <definedName name="A128021286L_Latest">Data24!$AD$19</definedName>
    <definedName name="A128021290C">Data24!$BU$1:$BU$10,Data24!$BU$11:$BU$19</definedName>
    <definedName name="A128021290C_Data">Data24!$BU$11:$BU$19</definedName>
    <definedName name="A128021290C_Latest">Data24!$BU$19</definedName>
    <definedName name="A128021294L">Data24!$BG$1:$BG$10,Data24!$BG$11:$BG$19</definedName>
    <definedName name="A128021294L_Data">Data24!$BG$11:$BG$19</definedName>
    <definedName name="A128021294L_Latest">Data24!$BG$19</definedName>
    <definedName name="A128022642R">Data1!$N$1:$N$10,Data1!$N$11:$N$19</definedName>
    <definedName name="A128022642R_Data">Data1!$N$11:$N$19</definedName>
    <definedName name="A128022642R_Latest">Data1!$N$19</definedName>
    <definedName name="A128022646X">Data1!$O$1:$O$10,Data1!$O$11:$O$19</definedName>
    <definedName name="A128022646X_Data">Data1!$O$11:$O$19</definedName>
    <definedName name="A128022646X_Latest">Data1!$O$19</definedName>
    <definedName name="A128022650R">Data1!$D$1:$D$10,Data1!$D$11:$D$19</definedName>
    <definedName name="A128022650R_Data">Data1!$D$11:$D$19</definedName>
    <definedName name="A128022650R_Latest">Data1!$D$19</definedName>
    <definedName name="A128022654X">Data1!$Y$1:$Y$10,Data1!$Y$11:$Y$19</definedName>
    <definedName name="A128022654X_Data">Data1!$Y$11:$Y$19</definedName>
    <definedName name="A128022654X_Latest">Data1!$Y$19</definedName>
    <definedName name="A128022658J">Data1!$H$1:$H$10,Data1!$H$11:$H$19</definedName>
    <definedName name="A128022658J_Data">Data1!$H$11:$H$19</definedName>
    <definedName name="A128022658J_Latest">Data1!$H$19</definedName>
    <definedName name="A128023038L">Data1!$BA$1:$BA$10,Data1!$BA$11:$BA$19</definedName>
    <definedName name="A128023038L_Data">Data1!$BA$11:$BA$19</definedName>
    <definedName name="A128023038L_Latest">Data1!$BA$19</definedName>
    <definedName name="A128023042C">Data1!$AN$1:$AN$10,Data1!$AN$11:$AN$19</definedName>
    <definedName name="A128023042C_Data">Data1!$AN$11:$AN$19</definedName>
    <definedName name="A128023042C_Latest">Data1!$AN$19</definedName>
    <definedName name="A128023046L">Data1!$BO$1:$BO$10,Data1!$BO$11:$BO$19</definedName>
    <definedName name="A128023046L_Data">Data1!$BO$11:$BO$19</definedName>
    <definedName name="A128023046L_Latest">Data1!$BO$19</definedName>
    <definedName name="A128023050C">Data1!$BQ$1:$BQ$10,Data1!$BQ$11:$BQ$19</definedName>
    <definedName name="A128023050C_Data">Data1!$BQ$11:$BQ$19</definedName>
    <definedName name="A128023050C_Latest">Data1!$BQ$19</definedName>
    <definedName name="A128023054L">Data1!$AS$1:$AS$10,Data1!$AS$11:$AS$19</definedName>
    <definedName name="A128023054L_Data">Data1!$AS$11:$AS$19</definedName>
    <definedName name="A128023054L_Latest">Data1!$AS$19</definedName>
    <definedName name="A128023058W">Data2!$DC$1:$DC$10,Data2!$DC$11:$DC$19</definedName>
    <definedName name="A128023058W_Data">Data2!$DC$11:$DC$19</definedName>
    <definedName name="A128023058W_Latest">Data2!$DC$19</definedName>
    <definedName name="A128023062L">Data2!$DH$1:$DH$10,Data2!$DH$11:$DH$19</definedName>
    <definedName name="A128023062L_Data">Data2!$DH$11:$DH$19</definedName>
    <definedName name="A128023062L_Latest">Data2!$DH$19</definedName>
    <definedName name="A128023066W">Data2!$DI$1:$DI$10,Data2!$DI$11:$DI$19</definedName>
    <definedName name="A128023066W_Data">Data2!$DI$11:$DI$19</definedName>
    <definedName name="A128023066W_Latest">Data2!$DI$19</definedName>
    <definedName name="A128023070L">Data2!$DL$1:$DL$10,Data2!$DL$11:$DL$19</definedName>
    <definedName name="A128023070L_Data">Data2!$DL$11:$DL$19</definedName>
    <definedName name="A128023070L_Latest">Data2!$DL$19</definedName>
    <definedName name="A128023074W">Data2!$DQ$1:$DQ$10,Data2!$DQ$11:$DQ$19</definedName>
    <definedName name="A128023074W_Data">Data2!$DQ$11:$DQ$19</definedName>
    <definedName name="A128023074W_Latest">Data2!$DQ$19</definedName>
    <definedName name="A128023078F">Data2!$DT$1:$DT$10,Data2!$DT$11:$DT$19</definedName>
    <definedName name="A128023078F_Data">Data2!$DT$11:$DT$19</definedName>
    <definedName name="A128023078F_Latest">Data2!$DT$19</definedName>
    <definedName name="A128023082W">Data2!$DV$1:$DV$10,Data2!$DV$11:$DV$19</definedName>
    <definedName name="A128023082W_Data">Data2!$DV$11:$DV$19</definedName>
    <definedName name="A128023082W_Latest">Data2!$DV$19</definedName>
    <definedName name="A128023086F">Data2!$EG$1:$EG$10,Data2!$EG$11:$EG$19</definedName>
    <definedName name="A128023086F_Data">Data2!$EG$11:$EG$19</definedName>
    <definedName name="A128023086F_Latest">Data2!$EG$19</definedName>
    <definedName name="A128023090W">Data2!$ES$1:$ES$10,Data2!$ES$11:$ES$19</definedName>
    <definedName name="A128023090W_Data">Data2!$ES$11:$ES$19</definedName>
    <definedName name="A128023090W_Latest">Data2!$ES$19</definedName>
    <definedName name="A128023094F">Data2!$EU$1:$EU$10,Data2!$EU$11:$EU$19</definedName>
    <definedName name="A128023094F_Data">Data2!$EU$11:$EU$19</definedName>
    <definedName name="A128023094F_Latest">Data2!$EU$19</definedName>
    <definedName name="A128023098R">Data2!$DW$1:$DW$10,Data2!$DW$11:$DW$19</definedName>
    <definedName name="A128023098R_Data">Data2!$DW$11:$DW$19</definedName>
    <definedName name="A128023098R_Latest">Data2!$DW$19</definedName>
    <definedName name="A128023106C">Data2!$EB$1:$EB$10,Data2!$EB$11:$EB$19</definedName>
    <definedName name="A128023106C_Data">Data2!$EB$11:$EB$19</definedName>
    <definedName name="A128023106C_Latest">Data2!$EB$19</definedName>
    <definedName name="A128023110V">Data2!$FP$1:$FP$10,Data2!$FP$11:$FP$19</definedName>
    <definedName name="A128023110V_Data">Data2!$FP$11:$FP$19</definedName>
    <definedName name="A128023110V_Latest">Data2!$FP$19</definedName>
    <definedName name="A128023114C">Data2!$FZ$1:$FZ$10,Data2!$FZ$11:$FZ$19</definedName>
    <definedName name="A128023114C_Data">Data2!$FZ$11:$FZ$19</definedName>
    <definedName name="A128023114C_Latest">Data2!$FZ$19</definedName>
    <definedName name="A128023118L">Data2!$GD$1:$GD$10,Data2!$GD$11:$GD$19</definedName>
    <definedName name="A128023118L_Data">Data2!$GD$11:$GD$19</definedName>
    <definedName name="A128023118L_Latest">Data2!$GD$19</definedName>
    <definedName name="A128023122C">Data2!$GE$1:$GE$10,Data2!$GE$11:$GE$19</definedName>
    <definedName name="A128023122C_Data">Data2!$GE$11:$GE$19</definedName>
    <definedName name="A128023122C_Latest">Data2!$GE$19</definedName>
    <definedName name="A128023126L">Data2!$GH$1:$GH$10,Data2!$GH$11:$GH$19</definedName>
    <definedName name="A128023126L_Data">Data2!$GH$11:$GH$19</definedName>
    <definedName name="A128023126L_Latest">Data2!$GH$19</definedName>
    <definedName name="A128023130C">Data2!$GI$1:$GI$10,Data2!$GI$11:$GI$19</definedName>
    <definedName name="A128023130C_Data">Data2!$GI$11:$GI$19</definedName>
    <definedName name="A128023130C_Latest">Data2!$GI$19</definedName>
    <definedName name="A128023134L">Data2!$FI$1:$FI$10,Data2!$FI$11:$FI$19</definedName>
    <definedName name="A128023134L_Data">Data2!$FI$11:$FI$19</definedName>
    <definedName name="A128023134L_Latest">Data2!$FI$19</definedName>
    <definedName name="A128023138W">Data2!$HO$1:$HO$10,Data2!$HO$11:$HO$19</definedName>
    <definedName name="A128023138W_Data">Data2!$HO$11:$HO$19</definedName>
    <definedName name="A128023138W_Latest">Data2!$HO$19</definedName>
    <definedName name="A128023142L">Data2!$GP$1:$GP$10,Data2!$GP$11:$GP$19</definedName>
    <definedName name="A128023142L_Data">Data2!$GP$11:$GP$19</definedName>
    <definedName name="A128023142L_Latest">Data2!$GP$19</definedName>
    <definedName name="A128023146W">Data2!$HR$1:$HR$10,Data2!$HR$11:$HR$19</definedName>
    <definedName name="A128023146W_Data">Data2!$HR$11:$HR$19</definedName>
    <definedName name="A128023146W_Latest">Data2!$HR$19</definedName>
    <definedName name="A128023150L">Data2!$GV$1:$GV$10,Data2!$GV$11:$GV$19</definedName>
    <definedName name="A128023150L_Data">Data2!$GV$11:$GV$19</definedName>
    <definedName name="A128023150L_Latest">Data2!$GV$19</definedName>
    <definedName name="A128023154W">Data2!$HV$1:$HV$10,Data2!$HV$11:$HV$19</definedName>
    <definedName name="A128023154W_Data">Data2!$HV$11:$HV$19</definedName>
    <definedName name="A128023154W_Latest">Data2!$HV$19</definedName>
    <definedName name="A128023158F">Data2!$IH$1:$IH$10,Data2!$IH$11:$IH$19</definedName>
    <definedName name="A128023158F_Data">Data2!$IH$11:$IH$19</definedName>
    <definedName name="A128023158F_Latest">Data2!$IH$19</definedName>
    <definedName name="A128023162W">Data2!$IN$1:$IN$10,Data2!$IN$11:$IN$19</definedName>
    <definedName name="A128023162W_Data">Data2!$IN$11:$IN$19</definedName>
    <definedName name="A128023162W_Latest">Data2!$IN$19</definedName>
    <definedName name="A128023166F">Data2!$IP$1:$IP$10,Data2!$IP$11:$IP$19</definedName>
    <definedName name="A128023166F_Data">Data2!$IP$11:$IP$19</definedName>
    <definedName name="A128023166F_Latest">Data2!$IP$19</definedName>
    <definedName name="A128023170W">Data3!$E$1:$E$10,Data3!$E$11:$E$19</definedName>
    <definedName name="A128023170W_Data">Data3!$E$11:$E$19</definedName>
    <definedName name="A128023170W_Latest">Data3!$E$19</definedName>
    <definedName name="A128023174F">Data3!$H$1:$H$10,Data3!$H$11:$H$19</definedName>
    <definedName name="A128023174F_Data">Data3!$H$11:$H$19</definedName>
    <definedName name="A128023174F_Latest">Data3!$H$19</definedName>
    <definedName name="A128023178R">Data3!$K$1:$K$10,Data3!$K$11:$K$19</definedName>
    <definedName name="A128023178R_Data">Data3!$K$11:$K$19</definedName>
    <definedName name="A128023178R_Latest">Data3!$K$19</definedName>
    <definedName name="A128023186R">Data2!$HZ$1:$HZ$10,Data2!$HZ$11:$HZ$19</definedName>
    <definedName name="A128023186R_Data">Data2!$HZ$11:$HZ$19</definedName>
    <definedName name="A128023186R_Latest">Data2!$HZ$19</definedName>
    <definedName name="A128023190F">Data3!$W$1:$W$10,Data3!$W$11:$W$19</definedName>
    <definedName name="A128023190F_Data">Data3!$W$11:$W$19</definedName>
    <definedName name="A128023190F_Latest">Data3!$W$19</definedName>
    <definedName name="A128023194R">Data3!$BT$1:$BT$10,Data3!$BT$11:$BT$19</definedName>
    <definedName name="A128023194R_Data">Data3!$BT$11:$BT$19</definedName>
    <definedName name="A128023194R_Latest">Data3!$BT$19</definedName>
    <definedName name="A128023198X">Data3!$BU$1:$BU$10,Data3!$BU$11:$BU$19</definedName>
    <definedName name="A128023198X_Data">Data3!$BU$11:$BU$19</definedName>
    <definedName name="A128023198X_Latest">Data3!$BU$19</definedName>
    <definedName name="A128023202C">Data3!$BZ$1:$BZ$10,Data3!$BZ$11:$BZ$19</definedName>
    <definedName name="A128023202C_Data">Data3!$BZ$11:$BZ$19</definedName>
    <definedName name="A128023202C_Latest">Data3!$BZ$19</definedName>
    <definedName name="A128023206L">Data3!$CV$1:$CV$10,Data3!$CV$11:$CV$19</definedName>
    <definedName name="A128023206L_Data">Data3!$CV$11:$CV$19</definedName>
    <definedName name="A128023206L_Latest">Data3!$CV$19</definedName>
    <definedName name="A128023210C">Data3!$CW$1:$CW$10,Data3!$CW$11:$CW$19</definedName>
    <definedName name="A128023210C_Data">Data3!$CW$11:$CW$19</definedName>
    <definedName name="A128023210C_Latest">Data3!$CW$19</definedName>
    <definedName name="A128023214L">Data3!$DH$1:$DH$10,Data3!$DH$11:$DH$19</definedName>
    <definedName name="A128023214L_Data">Data3!$DH$11:$DH$19</definedName>
    <definedName name="A128023214L_Latest">Data3!$DH$19</definedName>
    <definedName name="A128023222L">Data3!$CJ$1:$CJ$10,Data3!$CJ$11:$CJ$19</definedName>
    <definedName name="A128023222L_Data">Data3!$CJ$11:$CJ$19</definedName>
    <definedName name="A128023222L_Latest">Data3!$CJ$19</definedName>
    <definedName name="A128023226W">Data3!$CL$1:$CL$10,Data3!$CL$11:$CL$19</definedName>
    <definedName name="A128023226W_Data">Data3!$CL$11:$CL$19</definedName>
    <definedName name="A128023226W_Latest">Data3!$CL$19</definedName>
    <definedName name="A128023230L">Data3!$DV$1:$DV$10,Data3!$DV$11:$DV$19</definedName>
    <definedName name="A128023230L_Data">Data3!$DV$11:$DV$19</definedName>
    <definedName name="A128023230L_Latest">Data3!$DV$19</definedName>
    <definedName name="A128023234W">Data3!$ED$1:$ED$10,Data3!$ED$11:$ED$19</definedName>
    <definedName name="A128023234W_Data">Data3!$ED$11:$ED$19</definedName>
    <definedName name="A128023234W_Latest">Data3!$ED$19</definedName>
    <definedName name="A128023238F">Data3!$EG$1:$EG$10,Data3!$EG$11:$EG$19</definedName>
    <definedName name="A128023238F_Data">Data3!$EG$11:$EG$19</definedName>
    <definedName name="A128023238F_Latest">Data3!$EG$19</definedName>
    <definedName name="A128023242W">Data3!$DN$1:$DN$10,Data3!$DN$11:$DN$19</definedName>
    <definedName name="A128023242W_Data">Data3!$DN$11:$DN$19</definedName>
    <definedName name="A128023242W_Latest">Data3!$DN$19</definedName>
    <definedName name="A128023246F">Data3!$DR$1:$DR$10,Data3!$DR$11:$DR$19</definedName>
    <definedName name="A128023246F_Data">Data3!$DR$11:$DR$19</definedName>
    <definedName name="A128023246F_Latest">Data3!$DR$19</definedName>
    <definedName name="A128023250W">Data3!$FF$1:$FF$10,Data3!$FF$11:$FF$19</definedName>
    <definedName name="A128023250W_Data">Data3!$FF$11:$FF$19</definedName>
    <definedName name="A128023250W_Latest">Data3!$FF$19</definedName>
    <definedName name="A128023254F">Data3!$FH$1:$FH$10,Data3!$FH$11:$FH$19</definedName>
    <definedName name="A128023254F_Data">Data3!$FH$11:$FH$19</definedName>
    <definedName name="A128023254F_Latest">Data3!$FH$19</definedName>
    <definedName name="A128023258R">Data3!$FZ$1:$FZ$10,Data3!$FZ$11:$FZ$19</definedName>
    <definedName name="A128023258R_Data">Data3!$FZ$11:$FZ$19</definedName>
    <definedName name="A128023258R_Latest">Data3!$FZ$19</definedName>
    <definedName name="A128023262F">Data3!$EY$1:$EY$10,Data3!$EY$11:$EY$19</definedName>
    <definedName name="A128023262F_Data">Data3!$EY$11:$EY$19</definedName>
    <definedName name="A128023262F_Latest">Data3!$EY$19</definedName>
    <definedName name="A128023266R">Data1!$CD$1:$CD$10,Data1!$CD$11:$CD$19</definedName>
    <definedName name="A128023266R_Data">Data1!$CD$11:$CD$19</definedName>
    <definedName name="A128023266R_Latest">Data1!$CD$19</definedName>
    <definedName name="A128023270F">Data1!$CG$1:$CG$10,Data1!$CG$11:$CG$19</definedName>
    <definedName name="A128023270F_Data">Data1!$CG$11:$CG$19</definedName>
    <definedName name="A128023270F_Latest">Data1!$CG$19</definedName>
    <definedName name="A128023274R">Data1!$CP$1:$CP$10,Data1!$CP$11:$CP$19</definedName>
    <definedName name="A128023274R_Data">Data1!$CP$11:$CP$19</definedName>
    <definedName name="A128023274R_Latest">Data1!$CP$19</definedName>
    <definedName name="A128023278X">Data1!$CT$1:$CT$10,Data1!$CT$11:$CT$19</definedName>
    <definedName name="A128023278X_Data">Data1!$CT$11:$CT$19</definedName>
    <definedName name="A128023278X_Latest">Data1!$CT$19</definedName>
    <definedName name="A128023282R">Data1!$CY$1:$CY$10,Data1!$CY$11:$CY$19</definedName>
    <definedName name="A128023282R_Data">Data1!$CY$11:$CY$19</definedName>
    <definedName name="A128023282R_Latest">Data1!$CY$19</definedName>
    <definedName name="A128023286X">Data1!$BY$1:$BY$10,Data1!$BY$11:$BY$19</definedName>
    <definedName name="A128023286X_Data">Data1!$BY$11:$BY$19</definedName>
    <definedName name="A128023286X_Latest">Data1!$BY$19</definedName>
    <definedName name="A128023290R">Data3!$GE$1:$GE$10,Data3!$GE$11:$GE$19</definedName>
    <definedName name="A128023290R_Data">Data3!$GE$11:$GE$19</definedName>
    <definedName name="A128023290R_Latest">Data3!$GE$19</definedName>
    <definedName name="A128023302L">Data1!$DZ$1:$DZ$10,Data1!$DZ$11:$DZ$19</definedName>
    <definedName name="A128023302L_Data">Data1!$DZ$11:$DZ$19</definedName>
    <definedName name="A128023302L_Latest">Data1!$DZ$19</definedName>
    <definedName name="A128023306W">Data1!$DJ$1:$DJ$10,Data1!$DJ$11:$DJ$19</definedName>
    <definedName name="A128023306W_Data">Data1!$DJ$11:$DJ$19</definedName>
    <definedName name="A128023306W_Latest">Data1!$DJ$19</definedName>
    <definedName name="A128023310L">Data1!$EJ$1:$EJ$10,Data1!$EJ$11:$EJ$19</definedName>
    <definedName name="A128023310L_Data">Data1!$EJ$11:$EJ$19</definedName>
    <definedName name="A128023310L_Latest">Data1!$EJ$19</definedName>
    <definedName name="A128023314W">Data1!$ES$1:$ES$10,Data1!$ES$11:$ES$19</definedName>
    <definedName name="A128023314W_Data">Data1!$ES$11:$ES$19</definedName>
    <definedName name="A128023314W_Latest">Data1!$ES$19</definedName>
    <definedName name="A128023318F">Data1!$FF$1:$FF$10,Data1!$FF$11:$FF$19</definedName>
    <definedName name="A128023318F_Data">Data1!$FF$11:$FF$19</definedName>
    <definedName name="A128023318F_Latest">Data1!$FF$19</definedName>
    <definedName name="A128023322W">Data1!$FP$1:$FP$10,Data1!$FP$11:$FP$19</definedName>
    <definedName name="A128023322W_Data">Data1!$FP$11:$FP$19</definedName>
    <definedName name="A128023322W_Latest">Data1!$FP$19</definedName>
    <definedName name="A128023326F">Data1!$EQ$1:$EQ$10,Data1!$EQ$11:$EQ$19</definedName>
    <definedName name="A128023326F_Data">Data1!$EQ$11:$EQ$19</definedName>
    <definedName name="A128023326F_Latest">Data1!$EQ$19</definedName>
    <definedName name="A128023330W">Data1!$GE$1:$GE$10,Data1!$GE$11:$GE$19</definedName>
    <definedName name="A128023330W_Data">Data1!$GE$11:$GE$19</definedName>
    <definedName name="A128023330W_Latest">Data1!$GE$19</definedName>
    <definedName name="A128023334F">Data1!$GF$1:$GF$10,Data1!$GF$11:$GF$19</definedName>
    <definedName name="A128023334F_Data">Data1!$GF$11:$GF$19</definedName>
    <definedName name="A128023334F_Latest">Data1!$GF$19</definedName>
    <definedName name="A128023338R">Data1!$GH$1:$GH$10,Data1!$GH$11:$GH$19</definedName>
    <definedName name="A128023338R_Data">Data1!$GH$11:$GH$19</definedName>
    <definedName name="A128023338R_Latest">Data1!$GH$19</definedName>
    <definedName name="A128023342F">Data1!$HJ$1:$HJ$10,Data1!$HJ$11:$HJ$19</definedName>
    <definedName name="A128023342F_Data">Data1!$HJ$11:$HJ$19</definedName>
    <definedName name="A128023342F_Latest">Data1!$HJ$19</definedName>
    <definedName name="A128023346R">Data1!$IA$1:$IA$10,Data1!$IA$11:$IA$19</definedName>
    <definedName name="A128023346R_Data">Data1!$IA$11:$IA$19</definedName>
    <definedName name="A128023346R_Latest">Data1!$IA$19</definedName>
    <definedName name="A128023350F">Data1!$ID$1:$ID$10,Data1!$ID$11:$ID$19</definedName>
    <definedName name="A128023350F_Data">Data1!$ID$11:$ID$19</definedName>
    <definedName name="A128023350F_Latest">Data1!$ID$19</definedName>
    <definedName name="A128023354R">Data1!$HE$1:$HE$10,Data1!$HE$11:$HE$19</definedName>
    <definedName name="A128023354R_Data">Data1!$HE$11:$HE$19</definedName>
    <definedName name="A128023354R_Latest">Data1!$HE$19</definedName>
    <definedName name="A128023358X">Data1!$HH$1:$HH$10,Data1!$HH$11:$HH$19</definedName>
    <definedName name="A128023358X_Data">Data1!$HH$11:$HH$19</definedName>
    <definedName name="A128023358X_Latest">Data1!$HH$19</definedName>
    <definedName name="A128023362R">Data1!$IQ$1:$IQ$10,Data1!$IQ$11:$IQ$19</definedName>
    <definedName name="A128023362R_Data">Data1!$IQ$11:$IQ$19</definedName>
    <definedName name="A128023362R_Latest">Data1!$IQ$19</definedName>
    <definedName name="A128023366X">Data2!$H$1:$H$10,Data2!$H$11:$H$19</definedName>
    <definedName name="A128023366X_Data">Data2!$H$11:$H$19</definedName>
    <definedName name="A128023366X_Latest">Data2!$H$19</definedName>
    <definedName name="A128023370R">Data2!$L$1:$L$10,Data2!$L$11:$L$19</definedName>
    <definedName name="A128023370R_Data">Data2!$L$11:$L$19</definedName>
    <definedName name="A128023370R_Latest">Data2!$L$19</definedName>
    <definedName name="A128023374X">Data2!$P$1:$P$10,Data2!$P$11:$P$19</definedName>
    <definedName name="A128023374X_Data">Data2!$P$11:$P$19</definedName>
    <definedName name="A128023374X_Latest">Data2!$P$19</definedName>
    <definedName name="A128023378J">Data2!$AP$1:$AP$10,Data2!$AP$11:$AP$19</definedName>
    <definedName name="A128023378J_Data">Data2!$AP$11:$AP$19</definedName>
    <definedName name="A128023378J_Latest">Data2!$AP$19</definedName>
    <definedName name="A128023382X">Data2!$AQ$1:$AQ$10,Data2!$AQ$11:$AQ$19</definedName>
    <definedName name="A128023382X_Data">Data2!$AQ$11:$AQ$19</definedName>
    <definedName name="A128023382X_Latest">Data2!$AQ$19</definedName>
    <definedName name="A128023386J">Data2!$AS$1:$AS$10,Data2!$AS$11:$AS$19</definedName>
    <definedName name="A128023386J_Data">Data2!$AS$11:$AS$19</definedName>
    <definedName name="A128023386J_Latest">Data2!$AS$19</definedName>
    <definedName name="A128023390X">Data2!$BE$1:$BE$10,Data2!$BE$11:$BE$19</definedName>
    <definedName name="A128023390X_Data">Data2!$BE$11:$BE$19</definedName>
    <definedName name="A128023390X_Latest">Data2!$BE$19</definedName>
    <definedName name="A128023394J">Data2!$BF$1:$BF$10,Data2!$BF$11:$BF$19</definedName>
    <definedName name="A128023394J_Data">Data2!$BF$11:$BF$19</definedName>
    <definedName name="A128023394J_Latest">Data2!$BF$19</definedName>
    <definedName name="A128023398T">Data2!$CE$1:$CE$10,Data2!$CE$11:$CE$19</definedName>
    <definedName name="A128023398T_Data">Data2!$CE$11:$CE$19</definedName>
    <definedName name="A128023398T_Latest">Data2!$CE$19</definedName>
    <definedName name="A128023402W">Data2!$CK$1:$CK$10,Data2!$CK$11:$CK$19</definedName>
    <definedName name="A128023402W_Data">Data2!$CK$11:$CK$19</definedName>
    <definedName name="A128023402W_Latest">Data2!$CK$19</definedName>
    <definedName name="A128024922V">Data3!$GV$1:$GV$10,Data3!$GV$11:$GV$19</definedName>
    <definedName name="A128024922V_Data">Data3!$GV$11:$GV$19</definedName>
    <definedName name="A128024922V_Latest">Data3!$GV$19</definedName>
    <definedName name="A128024926C">Data3!$HA$1:$HA$10,Data3!$HA$11:$HA$19</definedName>
    <definedName name="A128024926C_Data">Data3!$HA$11:$HA$19</definedName>
    <definedName name="A128024926C_Latest">Data3!$HA$19</definedName>
    <definedName name="A128024930V">Data3!$HC$1:$HC$10,Data3!$HC$11:$HC$19</definedName>
    <definedName name="A128024930V_Data">Data3!$HC$11:$HC$19</definedName>
    <definedName name="A128024930V_Latest">Data3!$HC$19</definedName>
    <definedName name="A128025262T">Data3!$IH$1:$IH$10,Data3!$IH$11:$IH$19</definedName>
    <definedName name="A128025262T_Data">Data3!$IH$11:$IH$19</definedName>
    <definedName name="A128025262T_Latest">Data3!$IH$19</definedName>
    <definedName name="A128025266A">Data4!$D$1:$D$10,Data4!$D$11:$D$19</definedName>
    <definedName name="A128025266A_Data">Data4!$D$11:$D$19</definedName>
    <definedName name="A128025266A_Latest">Data4!$D$19</definedName>
    <definedName name="A128025270T">Data3!$HT$1:$HT$10,Data3!$HT$11:$HT$19</definedName>
    <definedName name="A128025270T_Data">Data3!$HT$11:$HT$19</definedName>
    <definedName name="A128025270T_Latest">Data3!$HT$19</definedName>
    <definedName name="A128025274A">Data5!$AU$1:$AU$10,Data5!$AU$11:$AU$19</definedName>
    <definedName name="A128025274A_Data">Data5!$AU$11:$AU$19</definedName>
    <definedName name="A128025274A_Latest">Data5!$AU$19</definedName>
    <definedName name="A128025278K">Data5!$AX$1:$AX$10,Data5!$AX$11:$AX$19</definedName>
    <definedName name="A128025278K_Data">Data5!$AX$11:$AX$19</definedName>
    <definedName name="A128025278K_Latest">Data5!$AX$19</definedName>
    <definedName name="A128025282A">Data5!$AZ$1:$AZ$10,Data5!$AZ$11:$AZ$19</definedName>
    <definedName name="A128025282A_Data">Data5!$AZ$11:$AZ$19</definedName>
    <definedName name="A128025282A_Latest">Data5!$AZ$19</definedName>
    <definedName name="A128025286K">Data5!$BD$1:$BD$10,Data5!$BD$11:$BD$19</definedName>
    <definedName name="A128025286K_Data">Data5!$BD$11:$BD$19</definedName>
    <definedName name="A128025286K_Latest">Data5!$BD$19</definedName>
    <definedName name="A128025290A">Data5!$BM$1:$BM$10,Data5!$BM$11:$BM$19</definedName>
    <definedName name="A128025290A_Data">Data5!$BM$11:$BM$19</definedName>
    <definedName name="A128025290A_Latest">Data5!$BM$19</definedName>
    <definedName name="A128025294K">Data5!$BX$1:$BX$10,Data5!$BX$11:$BX$19</definedName>
    <definedName name="A128025294K_Data">Data5!$BX$11:$BX$19</definedName>
    <definedName name="A128025294K_Latest">Data5!$BX$19</definedName>
    <definedName name="A128025298V">Data5!$BY$1:$BY$10,Data5!$BY$11:$BY$19</definedName>
    <definedName name="A128025298V_Data">Data5!$BY$11:$BY$19</definedName>
    <definedName name="A128025298V_Latest">Data5!$BY$19</definedName>
    <definedName name="A128025302X">Data5!$BN$1:$BN$10,Data5!$BN$11:$BN$19</definedName>
    <definedName name="A128025302X_Data">Data5!$BN$11:$BN$19</definedName>
    <definedName name="A128025302X_Latest">Data5!$BN$19</definedName>
    <definedName name="A128025306J">Data5!$CF$1:$CF$10,Data5!$CF$11:$CF$19</definedName>
    <definedName name="A128025306J_Data">Data5!$CF$11:$CF$19</definedName>
    <definedName name="A128025306J_Latest">Data5!$CF$19</definedName>
    <definedName name="A128025310X">Data5!$BL$1:$BL$10,Data5!$BL$11:$BL$19</definedName>
    <definedName name="A128025310X_Data">Data5!$BL$11:$BL$19</definedName>
    <definedName name="A128025310X_Latest">Data5!$BL$19</definedName>
    <definedName name="A128025314J">Data5!$BR$1:$BR$10,Data5!$BR$11:$BR$19</definedName>
    <definedName name="A128025314J_Data">Data5!$BR$11:$BR$19</definedName>
    <definedName name="A128025314J_Latest">Data5!$BR$19</definedName>
    <definedName name="A128025318T">Data5!$BS$1:$BS$10,Data5!$BS$11:$BS$19</definedName>
    <definedName name="A128025318T_Data">Data5!$BS$11:$BS$19</definedName>
    <definedName name="A128025318T_Latest">Data5!$BS$19</definedName>
    <definedName name="A128025322J">Data5!$DM$1:$DM$10,Data5!$DM$11:$DM$19</definedName>
    <definedName name="A128025322J_Data">Data5!$DM$11:$DM$19</definedName>
    <definedName name="A128025322J_Latest">Data5!$DM$19</definedName>
    <definedName name="A128025326T">Data5!$DO$1:$DO$10,Data5!$DO$11:$DO$19</definedName>
    <definedName name="A128025326T_Data">Data5!$DO$11:$DO$19</definedName>
    <definedName name="A128025326T_Latest">Data5!$DO$19</definedName>
    <definedName name="A128025330J">Data5!$DU$1:$DU$10,Data5!$DU$11:$DU$19</definedName>
    <definedName name="A128025330J_Data">Data5!$DU$11:$DU$19</definedName>
    <definedName name="A128025330J_Latest">Data5!$DU$19</definedName>
    <definedName name="A128025334T">Data5!$DY$1:$DY$10,Data5!$DY$11:$DY$19</definedName>
    <definedName name="A128025334T_Data">Data5!$DY$11:$DY$19</definedName>
    <definedName name="A128025334T_Latest">Data5!$DY$19</definedName>
    <definedName name="A128025338A">Data5!$CY$1:$CY$10,Data5!$CY$11:$CY$19</definedName>
    <definedName name="A128025338A_Data">Data5!$CY$11:$CY$19</definedName>
    <definedName name="A128025338A_Latest">Data5!$CY$19</definedName>
    <definedName name="A128025342T">Data5!$EC$1:$EC$10,Data5!$EC$11:$EC$19</definedName>
    <definedName name="A128025342T_Data">Data5!$EC$11:$EC$19</definedName>
    <definedName name="A128025342T_Latest">Data5!$EC$19</definedName>
    <definedName name="A128025346A">Data5!$EQ$1:$EQ$10,Data5!$EQ$11:$EQ$19</definedName>
    <definedName name="A128025346A_Data">Data5!$EQ$11:$EQ$19</definedName>
    <definedName name="A128025346A_Latest">Data5!$EQ$19</definedName>
    <definedName name="A128025350T">Data5!$FG$1:$FG$10,Data5!$FG$11:$FG$19</definedName>
    <definedName name="A128025350T_Data">Data5!$FG$11:$FG$19</definedName>
    <definedName name="A128025350T_Latest">Data5!$FG$19</definedName>
    <definedName name="A128025354A">Data5!$FT$1:$FT$10,Data5!$FT$11:$FT$19</definedName>
    <definedName name="A128025354A_Data">Data5!$FT$11:$FT$19</definedName>
    <definedName name="A128025354A_Latest">Data5!$FT$19</definedName>
    <definedName name="A128025358K">Data5!$FZ$1:$FZ$10,Data5!$FZ$11:$FZ$19</definedName>
    <definedName name="A128025358K_Data">Data5!$FZ$11:$FZ$19</definedName>
    <definedName name="A128025358K_Latest">Data5!$FZ$19</definedName>
    <definedName name="A128025362A">Data5!$HB$1:$HB$10,Data5!$HB$11:$HB$19</definedName>
    <definedName name="A128025362A_Data">Data5!$HB$11:$HB$19</definedName>
    <definedName name="A128025362A_Latest">Data5!$HB$19</definedName>
    <definedName name="A128025366K">Data5!$HI$1:$HI$10,Data5!$HI$11:$HI$19</definedName>
    <definedName name="A128025366K_Data">Data5!$HI$11:$HI$19</definedName>
    <definedName name="A128025366K_Latest">Data5!$HI$19</definedName>
    <definedName name="A128025370A">Data5!$HQ$1:$HQ$10,Data5!$HQ$11:$HQ$19</definedName>
    <definedName name="A128025370A_Data">Data5!$HQ$11:$HQ$19</definedName>
    <definedName name="A128025370A_Latest">Data5!$HQ$19</definedName>
    <definedName name="A128025374K">Data5!$HV$1:$HV$10,Data5!$HV$11:$HV$19</definedName>
    <definedName name="A128025374K_Data">Data5!$HV$11:$HV$19</definedName>
    <definedName name="A128025374K_Latest">Data5!$HV$19</definedName>
    <definedName name="A128025378V">Data5!$GW$1:$GW$10,Data5!$GW$11:$GW$19</definedName>
    <definedName name="A128025378V_Data">Data5!$GW$11:$GW$19</definedName>
    <definedName name="A128025378V_Latest">Data5!$GW$19</definedName>
    <definedName name="A128025382K">Data5!$IA$1:$IA$10,Data5!$IA$11:$IA$19</definedName>
    <definedName name="A128025382K_Data">Data5!$IA$11:$IA$19</definedName>
    <definedName name="A128025382K_Latest">Data5!$IA$19</definedName>
    <definedName name="A128025386V">Data5!$IM$1:$IM$10,Data5!$IM$11:$IM$19</definedName>
    <definedName name="A128025386V_Data">Data5!$IM$11:$IM$19</definedName>
    <definedName name="A128025386V_Latest">Data5!$IM$19</definedName>
    <definedName name="A128025390K">Data6!$D$1:$D$10,Data6!$D$11:$D$19</definedName>
    <definedName name="A128025390K_Data">Data6!$D$11:$D$19</definedName>
    <definedName name="A128025390K_Latest">Data6!$D$19</definedName>
    <definedName name="A128025394V">Data6!$H$1:$H$10,Data6!$H$11:$H$19</definedName>
    <definedName name="A128025394V_Data">Data6!$H$11:$H$19</definedName>
    <definedName name="A128025394V_Latest">Data6!$H$19</definedName>
    <definedName name="A128025398C">Data5!$ID$1:$ID$10,Data5!$ID$11:$ID$19</definedName>
    <definedName name="A128025398C_Data">Data5!$ID$11:$ID$19</definedName>
    <definedName name="A128025398C_Latest">Data5!$ID$19</definedName>
    <definedName name="A128025402J">Data5!$II$1:$II$10,Data5!$II$11:$II$19</definedName>
    <definedName name="A128025402J_Data">Data5!$II$11:$II$19</definedName>
    <definedName name="A128025402J_Latest">Data5!$II$19</definedName>
    <definedName name="A128025406T">Data6!$AD$1:$AD$10,Data6!$AD$11:$AD$19</definedName>
    <definedName name="A128025406T_Data">Data6!$AD$11:$AD$19</definedName>
    <definedName name="A128025406T_Latest">Data6!$AD$19</definedName>
    <definedName name="A128025410J">Data6!$T$1:$T$10,Data6!$T$11:$T$19</definedName>
    <definedName name="A128025410J_Data">Data6!$T$11:$T$19</definedName>
    <definedName name="A128025410J_Latest">Data6!$T$19</definedName>
    <definedName name="A128025414T">Data6!$AL$1:$AL$10,Data6!$AL$11:$AL$19</definedName>
    <definedName name="A128025414T_Data">Data6!$AL$11:$AL$19</definedName>
    <definedName name="A128025414T_Latest">Data6!$AL$19</definedName>
    <definedName name="A128025418A">Data6!$AM$1:$AM$10,Data6!$AM$11:$AM$19</definedName>
    <definedName name="A128025418A_Data">Data6!$AM$11:$AM$19</definedName>
    <definedName name="A128025418A_Latest">Data6!$AM$19</definedName>
    <definedName name="A128025422T">Data6!$AS$1:$AS$10,Data6!$AS$11:$AS$19</definedName>
    <definedName name="A128025422T_Data">Data6!$AS$11:$AS$19</definedName>
    <definedName name="A128025422T_Latest">Data6!$AS$19</definedName>
    <definedName name="A128025426A">Data6!$AT$1:$AT$10,Data6!$AT$11:$AT$19</definedName>
    <definedName name="A128025426A_Data">Data6!$AT$11:$AT$19</definedName>
    <definedName name="A128025426A_Latest">Data6!$AT$19</definedName>
    <definedName name="A128025430T">Data6!$BA$1:$BA$10,Data6!$BA$11:$BA$19</definedName>
    <definedName name="A128025430T_Data">Data6!$BA$11:$BA$19</definedName>
    <definedName name="A128025430T_Latest">Data6!$BA$19</definedName>
    <definedName name="A128025434A">Data6!$BR$1:$BR$10,Data6!$BR$11:$BR$19</definedName>
    <definedName name="A128025434A_Data">Data6!$BR$11:$BR$19</definedName>
    <definedName name="A128025434A_Latest">Data6!$BR$19</definedName>
    <definedName name="A128025438K">Data6!$CC$1:$CC$10,Data6!$CC$11:$CC$19</definedName>
    <definedName name="A128025438K_Data">Data6!$CC$11:$CC$19</definedName>
    <definedName name="A128025438K_Latest">Data6!$CC$19</definedName>
    <definedName name="A128025442A">Data6!$CI$1:$CI$10,Data6!$CI$11:$CI$19</definedName>
    <definedName name="A128025442A_Data">Data6!$CI$11:$CI$19</definedName>
    <definedName name="A128025442A_Latest">Data6!$CI$19</definedName>
    <definedName name="A128025446K">Data6!$CT$1:$CT$10,Data6!$CT$11:$CT$19</definedName>
    <definedName name="A128025446K_Data">Data6!$CT$11:$CT$19</definedName>
    <definedName name="A128025446K_Latest">Data6!$CT$19</definedName>
    <definedName name="A128025450A">Data6!$CY$1:$CY$10,Data6!$CY$11:$CY$19</definedName>
    <definedName name="A128025450A_Data">Data6!$CY$11:$CY$19</definedName>
    <definedName name="A128025450A_Latest">Data6!$CY$19</definedName>
    <definedName name="A128025454K">Data6!$DI$1:$DI$10,Data6!$DI$11:$DI$19</definedName>
    <definedName name="A128025454K_Data">Data6!$DI$11:$DI$19</definedName>
    <definedName name="A128025454K_Latest">Data6!$DI$19</definedName>
    <definedName name="A128025458V">Data6!$DN$1:$DN$10,Data6!$DN$11:$DN$19</definedName>
    <definedName name="A128025458V_Data">Data6!$DN$11:$DN$19</definedName>
    <definedName name="A128025458V_Latest">Data6!$DN$19</definedName>
    <definedName name="A128025462K">Data4!$R$1:$R$10,Data4!$R$11:$R$19</definedName>
    <definedName name="A128025462K_Data">Data4!$R$11:$R$19</definedName>
    <definedName name="A128025462K_Latest">Data4!$R$19</definedName>
    <definedName name="A128025466V">Data4!$W$1:$W$10,Data4!$W$11:$W$19</definedName>
    <definedName name="A128025466V_Data">Data4!$W$11:$W$19</definedName>
    <definedName name="A128025466V_Latest">Data4!$W$19</definedName>
    <definedName name="A128025470K">Data4!$AG$1:$AG$10,Data4!$AG$11:$AG$19</definedName>
    <definedName name="A128025470K_Data">Data4!$AG$11:$AG$19</definedName>
    <definedName name="A128025470K_Latest">Data4!$AG$19</definedName>
    <definedName name="A128025474V">Data4!$AJ$1:$AJ$10,Data4!$AJ$11:$AJ$19</definedName>
    <definedName name="A128025474V_Data">Data4!$AJ$11:$AJ$19</definedName>
    <definedName name="A128025474V_Latest">Data4!$AJ$19</definedName>
    <definedName name="A128025478C">Data4!$AK$1:$AK$10,Data4!$AK$11:$AK$19</definedName>
    <definedName name="A128025478C_Data">Data4!$AK$11:$AK$19</definedName>
    <definedName name="A128025478C_Latest">Data4!$AK$19</definedName>
    <definedName name="A128025486C">Data4!$M$1:$M$10,Data4!$M$11:$M$19</definedName>
    <definedName name="A128025486C_Data">Data4!$M$11:$M$19</definedName>
    <definedName name="A128025486C_Latest">Data4!$M$19</definedName>
    <definedName name="A128025510T">Data4!$AZ$1:$AZ$10,Data4!$AZ$11:$AZ$19</definedName>
    <definedName name="A128025510T_Data">Data4!$AZ$11:$AZ$19</definedName>
    <definedName name="A128025510T_Latest">Data4!$AZ$19</definedName>
    <definedName name="A128025514A">Data4!$BP$1:$BP$10,Data4!$BP$11:$BP$19</definedName>
    <definedName name="A128025514A_Data">Data4!$BP$11:$BP$19</definedName>
    <definedName name="A128025514A_Latest">Data4!$BP$19</definedName>
    <definedName name="A128025518K">Data4!$AW$1:$AW$10,Data4!$AW$11:$AW$19</definedName>
    <definedName name="A128025518K_Data">Data4!$AW$11:$AW$19</definedName>
    <definedName name="A128025518K_Latest">Data4!$AW$19</definedName>
    <definedName name="A128025522A">Data4!$BY$1:$BY$10,Data4!$BY$11:$BY$19</definedName>
    <definedName name="A128025522A_Data">Data4!$BY$11:$BY$19</definedName>
    <definedName name="A128025522A_Latest">Data4!$BY$19</definedName>
    <definedName name="A128025526K">Data4!$CT$1:$CT$10,Data4!$CT$11:$CT$19</definedName>
    <definedName name="A128025526K_Data">Data4!$CT$11:$CT$19</definedName>
    <definedName name="A128025526K_Latest">Data4!$CT$19</definedName>
    <definedName name="A128025530A">Data4!$BX$1:$BX$10,Data4!$BX$11:$BX$19</definedName>
    <definedName name="A128025530A_Data">Data4!$BX$11:$BX$19</definedName>
    <definedName name="A128025530A_Latest">Data4!$BX$19</definedName>
    <definedName name="A128025534K">Data4!$CC$1:$CC$10,Data4!$CC$11:$CC$19</definedName>
    <definedName name="A128025534K_Data">Data4!$CC$11:$CC$19</definedName>
    <definedName name="A128025534K_Latest">Data4!$CC$19</definedName>
    <definedName name="A128025538V">Data4!$CG$1:$CG$10,Data4!$CG$11:$CG$19</definedName>
    <definedName name="A128025538V_Data">Data4!$CG$11:$CG$19</definedName>
    <definedName name="A128025538V_Latest">Data4!$CG$19</definedName>
    <definedName name="A128025542K">Data4!$DP$1:$DP$10,Data4!$DP$11:$DP$19</definedName>
    <definedName name="A128025542K_Data">Data4!$DP$11:$DP$19</definedName>
    <definedName name="A128025542K_Latest">Data4!$DP$19</definedName>
    <definedName name="A128025546V">Data4!$DQ$1:$DQ$10,Data4!$DQ$11:$DQ$19</definedName>
    <definedName name="A128025546V_Data">Data4!$DQ$11:$DQ$19</definedName>
    <definedName name="A128025546V_Latest">Data4!$DQ$19</definedName>
    <definedName name="A128025550K">Data4!$DU$1:$DU$10,Data4!$DU$11:$DU$19</definedName>
    <definedName name="A128025550K_Data">Data4!$DU$11:$DU$19</definedName>
    <definedName name="A128025550K_Latest">Data4!$DU$19</definedName>
    <definedName name="A128025558C">Data4!$DN$1:$DN$10,Data4!$DN$11:$DN$19</definedName>
    <definedName name="A128025558C_Data">Data4!$DN$11:$DN$19</definedName>
    <definedName name="A128025558C_Latest">Data4!$DN$19</definedName>
    <definedName name="A128025562V">Data4!$FD$1:$FD$10,Data4!$FD$11:$FD$19</definedName>
    <definedName name="A128025562V_Data">Data4!$FD$11:$FD$19</definedName>
    <definedName name="A128025562V_Latest">Data4!$FD$19</definedName>
    <definedName name="A128025566C">Data4!$FL$1:$FL$10,Data4!$FL$11:$FL$19</definedName>
    <definedName name="A128025566C_Data">Data4!$FL$11:$FL$19</definedName>
    <definedName name="A128025566C_Latest">Data4!$FL$19</definedName>
    <definedName name="A128025570V">Data4!$FT$1:$FT$10,Data4!$FT$11:$FT$19</definedName>
    <definedName name="A128025570V_Data">Data4!$FT$11:$FT$19</definedName>
    <definedName name="A128025570V_Latest">Data4!$FT$19</definedName>
    <definedName name="A128025574C">Data4!$ES$1:$ES$10,Data4!$ES$11:$ES$19</definedName>
    <definedName name="A128025574C_Data">Data4!$ES$11:$ES$19</definedName>
    <definedName name="A128025574C_Latest">Data4!$ES$19</definedName>
    <definedName name="A128025578L">Data4!$GL$1:$GL$10,Data4!$GL$11:$GL$19</definedName>
    <definedName name="A128025578L_Data">Data4!$GL$11:$GL$19</definedName>
    <definedName name="A128025578L_Latest">Data4!$GL$19</definedName>
    <definedName name="A128025582C">Data4!$GT$1:$GT$10,Data4!$GT$11:$GT$19</definedName>
    <definedName name="A128025582C_Data">Data4!$GT$11:$GT$19</definedName>
    <definedName name="A128025582C_Latest">Data4!$GT$19</definedName>
    <definedName name="A128025586L">Data4!$GV$1:$GV$10,Data4!$GV$11:$GV$19</definedName>
    <definedName name="A128025586L_Data">Data4!$GV$11:$GV$19</definedName>
    <definedName name="A128025586L_Latest">Data4!$GV$19</definedName>
    <definedName name="A128025590C">Data4!$GY$1:$GY$10,Data4!$GY$11:$GY$19</definedName>
    <definedName name="A128025590C_Data">Data4!$GY$11:$GY$19</definedName>
    <definedName name="A128025590C_Latest">Data4!$GY$19</definedName>
    <definedName name="A128025594L">Data4!$HV$1:$HV$10,Data4!$HV$11:$HV$19</definedName>
    <definedName name="A128025594L_Data">Data4!$HV$11:$HV$19</definedName>
    <definedName name="A128025594L_Latest">Data4!$HV$19</definedName>
    <definedName name="A128025598W">Data4!$HZ$1:$HZ$10,Data4!$HZ$11:$HZ$19</definedName>
    <definedName name="A128025598W_Data">Data4!$HZ$11:$HZ$19</definedName>
    <definedName name="A128025598W_Latest">Data4!$HZ$19</definedName>
    <definedName name="A128025602A">Data4!$IH$1:$IH$10,Data4!$IH$11:$IH$19</definedName>
    <definedName name="A128025602A_Data">Data4!$IH$11:$IH$19</definedName>
    <definedName name="A128025602A_Latest">Data4!$IH$19</definedName>
    <definedName name="A128025606K">Data4!$HD$1:$HD$10,Data4!$HD$11:$HD$19</definedName>
    <definedName name="A128025606K_Data">Data4!$HD$11:$HD$19</definedName>
    <definedName name="A128025606K_Latest">Data4!$HD$19</definedName>
    <definedName name="A128025610A">Data4!$HJ$1:$HJ$10,Data4!$HJ$11:$HJ$19</definedName>
    <definedName name="A128025610A_Data">Data4!$HJ$11:$HJ$19</definedName>
    <definedName name="A128025610A_Latest">Data4!$HJ$19</definedName>
    <definedName name="A128025614K">Data5!$M$1:$M$10,Data5!$M$11:$M$19</definedName>
    <definedName name="A128025614K_Data">Data5!$M$11:$M$19</definedName>
    <definedName name="A128025614K_Latest">Data5!$M$19</definedName>
    <definedName name="A128025618V">Data4!$IN$1:$IN$10,Data4!$IN$11:$IN$19</definedName>
    <definedName name="A128025618V_Data">Data4!$IN$11:$IN$19</definedName>
    <definedName name="A128025618V_Latest">Data4!$IN$19</definedName>
    <definedName name="A128025622K">Data5!$Q$1:$Q$10,Data5!$Q$11:$Q$19</definedName>
    <definedName name="A128025622K_Data">Data5!$Q$11:$Q$19</definedName>
    <definedName name="A128025622K_Latest">Data5!$Q$19</definedName>
    <definedName name="A128025626V">Data5!$S$1:$S$10,Data5!$S$11:$S$19</definedName>
    <definedName name="A128025626V_Data">Data5!$S$11:$S$19</definedName>
    <definedName name="A128025626V_Latest">Data5!$S$19</definedName>
    <definedName name="A128025630K">Data5!$AB$1:$AB$10,Data5!$AB$11:$AB$19</definedName>
    <definedName name="A128025630K_Data">Data5!$AB$11:$AB$19</definedName>
    <definedName name="A128025630K_Latest">Data5!$AB$19</definedName>
    <definedName name="A128025634V">Data5!$AC$1:$AC$10,Data5!$AC$11:$AC$19</definedName>
    <definedName name="A128025634V_Data">Data5!$AC$11:$AC$19</definedName>
    <definedName name="A128025634V_Latest">Data5!$AC$19</definedName>
    <definedName name="A128027070K">Data6!$EN$1:$EN$10,Data6!$EN$11:$EN$19</definedName>
    <definedName name="A128027070K_Data">Data6!$EN$11:$EN$19</definedName>
    <definedName name="A128027070K_Latest">Data6!$EN$19</definedName>
    <definedName name="A128027074V">Data6!$EQ$1:$EQ$10,Data6!$EQ$11:$EQ$19</definedName>
    <definedName name="A128027074V_Data">Data6!$EQ$11:$EQ$19</definedName>
    <definedName name="A128027074V_Latest">Data6!$EQ$19</definedName>
    <definedName name="A128027078C">Data6!$ES$1:$ES$10,Data6!$ES$11:$ES$19</definedName>
    <definedName name="A128027078C_Data">Data6!$ES$11:$ES$19</definedName>
    <definedName name="A128027078C_Latest">Data6!$ES$19</definedName>
    <definedName name="A128027082V">Data6!$FC$1:$FC$10,Data6!$FC$11:$FC$19</definedName>
    <definedName name="A128027082V_Data">Data6!$FC$11:$FC$19</definedName>
    <definedName name="A128027082V_Latest">Data6!$FC$19</definedName>
    <definedName name="A128027086C">Data6!$EA$1:$EA$10,Data6!$EA$11:$EA$19</definedName>
    <definedName name="A128027086C_Data">Data6!$EA$11:$EA$19</definedName>
    <definedName name="A128027086C_Latest">Data6!$EA$19</definedName>
    <definedName name="A128027090V">Data6!$EB$1:$EB$10,Data6!$EB$11:$EB$19</definedName>
    <definedName name="A128027090V_Data">Data6!$EB$11:$EB$19</definedName>
    <definedName name="A128027090V_Latest">Data6!$EB$19</definedName>
    <definedName name="A128027482F">Data6!$FV$1:$FV$10,Data6!$FV$11:$FV$19</definedName>
    <definedName name="A128027482F_Data">Data6!$FV$11:$FV$19</definedName>
    <definedName name="A128027482F_Latest">Data6!$FV$19</definedName>
    <definedName name="A128027486R">Data6!$GD$1:$GD$10,Data6!$GD$11:$GD$19</definedName>
    <definedName name="A128027486R_Data">Data6!$GD$11:$GD$19</definedName>
    <definedName name="A128027486R_Latest">Data6!$GD$19</definedName>
    <definedName name="A128027490F">Data6!$GK$1:$GK$10,Data6!$GK$11:$GK$19</definedName>
    <definedName name="A128027490F_Data">Data6!$GK$11:$GK$19</definedName>
    <definedName name="A128027490F_Latest">Data6!$GK$19</definedName>
    <definedName name="A128027494R">Data7!$IJ$1:$IJ$10,Data7!$IJ$11:$IJ$19</definedName>
    <definedName name="A128027494R_Data">Data7!$IJ$11:$IJ$19</definedName>
    <definedName name="A128027494R_Latest">Data7!$IJ$19</definedName>
    <definedName name="A128027498X">Data7!$IP$1:$IP$10,Data7!$IP$11:$IP$19</definedName>
    <definedName name="A128027498X_Data">Data7!$IP$11:$IP$19</definedName>
    <definedName name="A128027498X_Latest">Data7!$IP$19</definedName>
    <definedName name="A128027502C">Data7!$HN$1:$HN$10,Data7!$HN$11:$HN$19</definedName>
    <definedName name="A128027502C_Data">Data7!$HN$11:$HN$19</definedName>
    <definedName name="A128027502C_Latest">Data7!$HN$19</definedName>
    <definedName name="A128027506L">Data7!$HQ$1:$HQ$10,Data7!$HQ$11:$HQ$19</definedName>
    <definedName name="A128027506L_Data">Data7!$HQ$11:$HQ$19</definedName>
    <definedName name="A128027506L_Latest">Data7!$HQ$19</definedName>
    <definedName name="A128027510C">Data8!$AE$1:$AE$10,Data8!$AE$11:$AE$19</definedName>
    <definedName name="A128027510C_Data">Data8!$AE$11:$AE$19</definedName>
    <definedName name="A128027510C_Latest">Data8!$AE$19</definedName>
    <definedName name="A128027514L">Data7!$IQ$1:$IQ$10,Data7!$IQ$11:$IQ$19</definedName>
    <definedName name="A128027514L_Data">Data7!$IQ$11:$IQ$19</definedName>
    <definedName name="A128027514L_Latest">Data7!$IQ$19</definedName>
    <definedName name="A128027518W">Data8!$AX$1:$AX$10,Data8!$AX$11:$AX$19</definedName>
    <definedName name="A128027518W_Data">Data8!$AX$11:$AX$19</definedName>
    <definedName name="A128027518W_Latest">Data8!$AX$19</definedName>
    <definedName name="A128027522L">Data8!$BD$1:$BD$10,Data8!$BD$11:$BD$19</definedName>
    <definedName name="A128027522L_Data">Data8!$BD$11:$BD$19</definedName>
    <definedName name="A128027522L_Latest">Data8!$BD$19</definedName>
    <definedName name="A128027526W">Data8!$AM$1:$AM$10,Data8!$AM$11:$AM$19</definedName>
    <definedName name="A128027526W_Data">Data8!$AM$11:$AM$19</definedName>
    <definedName name="A128027526W_Latest">Data8!$AM$19</definedName>
    <definedName name="A128027530L">Data8!$CR$1:$CR$10,Data8!$CR$11:$CR$19</definedName>
    <definedName name="A128027530L_Data">Data8!$CR$11:$CR$19</definedName>
    <definedName name="A128027530L_Latest">Data8!$CR$19</definedName>
    <definedName name="A128027534W">Data8!$CU$1:$CU$10,Data8!$CU$11:$CU$19</definedName>
    <definedName name="A128027534W_Data">Data8!$CU$11:$CU$19</definedName>
    <definedName name="A128027534W_Latest">Data8!$CU$19</definedName>
    <definedName name="A128027538F">Data8!$BQ$1:$BQ$10,Data8!$BQ$11:$BQ$19</definedName>
    <definedName name="A128027538F_Data">Data8!$BQ$11:$BQ$19</definedName>
    <definedName name="A128027538F_Latest">Data8!$BQ$19</definedName>
    <definedName name="A128027546F">Data8!$BV$1:$BV$10,Data8!$BV$11:$BV$19</definedName>
    <definedName name="A128027546F_Data">Data8!$BV$11:$BV$19</definedName>
    <definedName name="A128027546F_Latest">Data8!$BV$19</definedName>
    <definedName name="A128027550W">Data8!$BW$1:$BW$10,Data8!$BW$11:$BW$19</definedName>
    <definedName name="A128027550W_Data">Data8!$BW$11:$BW$19</definedName>
    <definedName name="A128027550W_Latest">Data8!$BW$19</definedName>
    <definedName name="A128027554F">Data8!$BY$1:$BY$10,Data8!$BY$11:$BY$19</definedName>
    <definedName name="A128027554F_Data">Data8!$BY$11:$BY$19</definedName>
    <definedName name="A128027554F_Latest">Data8!$BY$19</definedName>
    <definedName name="A128027558R">Data8!$BZ$1:$BZ$10,Data8!$BZ$11:$BZ$19</definedName>
    <definedName name="A128027558R_Data">Data8!$BZ$11:$BZ$19</definedName>
    <definedName name="A128027558R_Latest">Data8!$BZ$19</definedName>
    <definedName name="A128027562F">Data8!$DP$1:$DP$10,Data8!$DP$11:$DP$19</definedName>
    <definedName name="A128027562F_Data">Data8!$DP$11:$DP$19</definedName>
    <definedName name="A128027562F_Latest">Data8!$DP$19</definedName>
    <definedName name="A128027566R">Data8!$DQ$1:$DQ$10,Data8!$DQ$11:$DQ$19</definedName>
    <definedName name="A128027566R_Data">Data8!$DQ$11:$DQ$19</definedName>
    <definedName name="A128027566R_Latest">Data8!$DQ$19</definedName>
    <definedName name="A128027570F">Data8!$DW$1:$DW$10,Data8!$DW$11:$DW$19</definedName>
    <definedName name="A128027570F_Data">Data8!$DW$11:$DW$19</definedName>
    <definedName name="A128027570F_Latest">Data8!$DW$19</definedName>
    <definedName name="A128027574R">Data8!$EA$1:$EA$10,Data8!$EA$11:$EA$19</definedName>
    <definedName name="A128027574R_Data">Data8!$EA$11:$EA$19</definedName>
    <definedName name="A128027574R_Latest">Data8!$EA$19</definedName>
    <definedName name="A128027578X">Data8!$EC$1:$EC$10,Data8!$EC$11:$EC$19</definedName>
    <definedName name="A128027578X_Data">Data8!$EC$11:$EC$19</definedName>
    <definedName name="A128027578X_Latest">Data8!$EC$19</definedName>
    <definedName name="A128027582R">Data8!$ED$1:$ED$10,Data8!$ED$11:$ED$19</definedName>
    <definedName name="A128027582R_Data">Data8!$ED$11:$ED$19</definedName>
    <definedName name="A128027582R_Latest">Data8!$ED$19</definedName>
    <definedName name="A128027586X">Data8!$DC$1:$DC$10,Data8!$DC$11:$DC$19</definedName>
    <definedName name="A128027586X_Data">Data8!$DC$11:$DC$19</definedName>
    <definedName name="A128027586X_Latest">Data8!$DC$19</definedName>
    <definedName name="A128027590R">Data8!$DD$1:$DD$10,Data8!$DD$11:$DD$19</definedName>
    <definedName name="A128027590R_Data">Data8!$DD$11:$DD$19</definedName>
    <definedName name="A128027590R_Latest">Data8!$DD$19</definedName>
    <definedName name="A128027594X">Data8!$EQ$1:$EQ$10,Data8!$EQ$11:$EQ$19</definedName>
    <definedName name="A128027594X_Data">Data8!$EQ$11:$EQ$19</definedName>
    <definedName name="A128027594X_Latest">Data8!$EQ$19</definedName>
    <definedName name="A128027598J">Data8!$ER$1:$ER$10,Data8!$ER$11:$ER$19</definedName>
    <definedName name="A128027598J_Data">Data8!$ER$11:$ER$19</definedName>
    <definedName name="A128027598J_Latest">Data8!$ER$19</definedName>
    <definedName name="A128027602L">Data8!$ES$1:$ES$10,Data8!$ES$11:$ES$19</definedName>
    <definedName name="A128027602L_Data">Data8!$ES$11:$ES$19</definedName>
    <definedName name="A128027602L_Latest">Data8!$ES$19</definedName>
    <definedName name="A128027606W">Data8!$EX$1:$EX$10,Data8!$EX$11:$EX$19</definedName>
    <definedName name="A128027606W_Data">Data8!$EX$11:$EX$19</definedName>
    <definedName name="A128027606W_Latest">Data8!$EX$19</definedName>
    <definedName name="A128027610L">Data8!$EY$1:$EY$10,Data8!$EY$11:$EY$19</definedName>
    <definedName name="A128027610L_Data">Data8!$EY$11:$EY$19</definedName>
    <definedName name="A128027610L_Latest">Data8!$EY$19</definedName>
    <definedName name="A128027614W">Data8!$FF$1:$FF$10,Data8!$FF$11:$FF$19</definedName>
    <definedName name="A128027614W_Data">Data8!$FF$11:$FF$19</definedName>
    <definedName name="A128027614W_Latest">Data8!$FF$19</definedName>
    <definedName name="A128027618F">Data8!$FI$1:$FI$10,Data8!$FI$11:$FI$19</definedName>
    <definedName name="A128027618F_Data">Data8!$FI$11:$FI$19</definedName>
    <definedName name="A128027618F_Latest">Data8!$FI$19</definedName>
    <definedName name="A128027622W">Data8!$FM$1:$FM$10,Data8!$FM$11:$FM$19</definedName>
    <definedName name="A128027622W_Data">Data8!$FM$11:$FM$19</definedName>
    <definedName name="A128027622W_Latest">Data8!$FM$19</definedName>
    <definedName name="A128027626F">Data8!$FZ$1:$FZ$10,Data8!$FZ$11:$FZ$19</definedName>
    <definedName name="A128027626F_Data">Data8!$FZ$11:$FZ$19</definedName>
    <definedName name="A128027626F_Latest">Data8!$FZ$19</definedName>
    <definedName name="A128027630W">Data8!$FQ$1:$FQ$10,Data8!$FQ$11:$FQ$19</definedName>
    <definedName name="A128027630W_Data">Data8!$FQ$11:$FQ$19</definedName>
    <definedName name="A128027630W_Latest">Data8!$FQ$19</definedName>
    <definedName name="A128027634F">Data8!$GV$1:$GV$10,Data8!$GV$11:$GV$19</definedName>
    <definedName name="A128027634F_Data">Data8!$GV$11:$GV$19</definedName>
    <definedName name="A128027634F_Latest">Data8!$GV$19</definedName>
    <definedName name="A128027638R">Data9!$K$1:$K$10,Data9!$K$11:$K$19</definedName>
    <definedName name="A128027638R_Data">Data9!$K$11:$K$19</definedName>
    <definedName name="A128027638R_Latest">Data9!$K$19</definedName>
    <definedName name="A128027642F">Data9!$N$1:$N$10,Data9!$N$11:$N$19</definedName>
    <definedName name="A128027642F_Data">Data9!$N$11:$N$19</definedName>
    <definedName name="A128027642F_Latest">Data9!$N$19</definedName>
    <definedName name="A128027646R">Data8!$IH$1:$IH$10,Data8!$IH$11:$IH$19</definedName>
    <definedName name="A128027646R_Data">Data8!$IH$11:$IH$19</definedName>
    <definedName name="A128027646R_Latest">Data8!$IH$19</definedName>
    <definedName name="A128027650F">Data8!$IK$1:$IK$10,Data8!$IK$11:$IK$19</definedName>
    <definedName name="A128027650F_Data">Data8!$IK$11:$IK$19</definedName>
    <definedName name="A128027650F_Latest">Data8!$IK$19</definedName>
    <definedName name="A128027654R">Data8!$IN$1:$IN$10,Data8!$IN$11:$IN$19</definedName>
    <definedName name="A128027654R_Data">Data8!$IN$11:$IN$19</definedName>
    <definedName name="A128027654R_Latest">Data8!$IN$19</definedName>
    <definedName name="A128027658X">Data9!$X$1:$X$10,Data9!$X$11:$X$19</definedName>
    <definedName name="A128027658X_Data">Data9!$X$11:$X$19</definedName>
    <definedName name="A128027658X_Latest">Data9!$X$19</definedName>
    <definedName name="A128027662R">Data9!$AI$1:$AI$10,Data9!$AI$11:$AI$19</definedName>
    <definedName name="A128027662R_Data">Data9!$AI$11:$AI$19</definedName>
    <definedName name="A128027662R_Latest">Data9!$AI$19</definedName>
    <definedName name="A128027666X">Data9!$AN$1:$AN$10,Data9!$AN$11:$AN$19</definedName>
    <definedName name="A128027666X_Data">Data9!$AN$11:$AN$19</definedName>
    <definedName name="A128027666X_Latest">Data9!$AN$19</definedName>
    <definedName name="A128027670R">Data9!$Z$1:$Z$10,Data9!$Z$11:$Z$19</definedName>
    <definedName name="A128027670R_Data">Data9!$Z$11:$Z$19</definedName>
    <definedName name="A128027670R_Latest">Data9!$Z$19</definedName>
    <definedName name="A128027674X">Data9!$W$1:$W$10,Data9!$W$11:$W$19</definedName>
    <definedName name="A128027674X_Data">Data9!$W$11:$W$19</definedName>
    <definedName name="A128027674X_Latest">Data9!$W$19</definedName>
    <definedName name="A128027678J">Data6!$GO$1:$GO$10,Data6!$GO$11:$GO$19</definedName>
    <definedName name="A128027678J_Data">Data6!$GO$11:$GO$19</definedName>
    <definedName name="A128027678J_Latest">Data6!$GO$19</definedName>
    <definedName name="A128027682X">Data6!$HR$1:$HR$10,Data6!$HR$11:$HR$19</definedName>
    <definedName name="A128027682X_Data">Data6!$HR$11:$HR$19</definedName>
    <definedName name="A128027682X_Latest">Data6!$HR$19</definedName>
    <definedName name="A128027686J">Data6!$GM$1:$GM$10,Data6!$GM$11:$GM$19</definedName>
    <definedName name="A128027686J_Data">Data6!$GM$11:$GM$19</definedName>
    <definedName name="A128027686J_Latest">Data6!$GM$19</definedName>
    <definedName name="A128027690X">Data6!$GS$1:$GS$10,Data6!$GS$11:$GS$19</definedName>
    <definedName name="A128027690X_Data">Data6!$GS$11:$GS$19</definedName>
    <definedName name="A128027690X_Latest">Data6!$GS$19</definedName>
    <definedName name="A128027694J">Data6!$GU$1:$GU$10,Data6!$GU$11:$GU$19</definedName>
    <definedName name="A128027694J_Data">Data6!$GU$11:$GU$19</definedName>
    <definedName name="A128027694J_Latest">Data6!$GU$19</definedName>
    <definedName name="A128027698T">Data9!$BI$1:$BI$10,Data9!$BI$11:$BI$19</definedName>
    <definedName name="A128027698T_Data">Data9!$BI$11:$BI$19</definedName>
    <definedName name="A128027698T_Latest">Data9!$BI$19</definedName>
    <definedName name="A128027702W">Data9!$BG$1:$BG$10,Data9!$BG$11:$BG$19</definedName>
    <definedName name="A128027702W_Data">Data9!$BG$11:$BG$19</definedName>
    <definedName name="A128027702W_Latest">Data9!$BG$19</definedName>
    <definedName name="A128027718R">Data9!$BJ$1:$BJ$10,Data9!$BJ$11:$BJ$19</definedName>
    <definedName name="A128027718R_Data">Data9!$BJ$11:$BJ$19</definedName>
    <definedName name="A128027718R_Latest">Data9!$BJ$19</definedName>
    <definedName name="A128027722F">Data9!$BE$1:$BE$10,Data9!$BE$11:$BE$19</definedName>
    <definedName name="A128027722F_Data">Data9!$BE$11:$BE$19</definedName>
    <definedName name="A128027722F_Latest">Data9!$BE$19</definedName>
    <definedName name="A128027726R">Data6!$IN$1:$IN$10,Data6!$IN$11:$IN$19</definedName>
    <definedName name="A128027726R_Data">Data6!$IN$11:$IN$19</definedName>
    <definedName name="A128027726R_Latest">Data6!$IN$19</definedName>
    <definedName name="A128027730F">Data7!$L$1:$L$10,Data7!$L$11:$L$19</definedName>
    <definedName name="A128027730F_Data">Data7!$L$11:$L$19</definedName>
    <definedName name="A128027730F_Latest">Data7!$L$19</definedName>
    <definedName name="A128027734R">Data7!$X$1:$X$10,Data7!$X$11:$X$19</definedName>
    <definedName name="A128027734R_Data">Data7!$X$11:$X$19</definedName>
    <definedName name="A128027734R_Latest">Data7!$X$19</definedName>
    <definedName name="A128027738X">Data7!$AE$1:$AE$10,Data7!$AE$11:$AE$19</definedName>
    <definedName name="A128027738X_Data">Data7!$AE$11:$AE$19</definedName>
    <definedName name="A128027738X_Latest">Data7!$AE$19</definedName>
    <definedName name="A128027742R">Data7!$T$1:$T$10,Data7!$T$11:$T$19</definedName>
    <definedName name="A128027742R_Data">Data7!$T$11:$T$19</definedName>
    <definedName name="A128027742R_Latest">Data7!$T$19</definedName>
    <definedName name="A128027746X">Data7!$BF$1:$BF$10,Data7!$BF$11:$BF$19</definedName>
    <definedName name="A128027746X_Data">Data7!$BF$11:$BF$19</definedName>
    <definedName name="A128027746X_Latest">Data7!$BF$19</definedName>
    <definedName name="A128027750R">Data7!$BH$1:$BH$10,Data7!$BH$11:$BH$19</definedName>
    <definedName name="A128027750R_Data">Data7!$BH$11:$BH$19</definedName>
    <definedName name="A128027750R_Latest">Data7!$BH$19</definedName>
    <definedName name="A128027754X">Data7!$BK$1:$BK$10,Data7!$BK$11:$BK$19</definedName>
    <definedName name="A128027754X_Data">Data7!$BK$11:$BK$19</definedName>
    <definedName name="A128027754X_Latest">Data7!$BK$19</definedName>
    <definedName name="A128027758J">Data7!$AW$1:$AW$10,Data7!$AW$11:$AW$19</definedName>
    <definedName name="A128027758J_Data">Data7!$AW$11:$AW$19</definedName>
    <definedName name="A128027758J_Latest">Data7!$AW$19</definedName>
    <definedName name="A128027762X">Data7!$BR$1:$BR$10,Data7!$BR$11:$BR$19</definedName>
    <definedName name="A128027762X_Data">Data7!$BR$11:$BR$19</definedName>
    <definedName name="A128027762X_Latest">Data7!$BR$19</definedName>
    <definedName name="A128027766J">Data7!$BW$1:$BW$10,Data7!$BW$11:$BW$19</definedName>
    <definedName name="A128027766J_Data">Data7!$BW$11:$BW$19</definedName>
    <definedName name="A128027766J_Latest">Data7!$BW$19</definedName>
    <definedName name="A128027770X">Data7!$BX$1:$BX$10,Data7!$BX$11:$BX$19</definedName>
    <definedName name="A128027770X_Data">Data7!$BX$11:$BX$19</definedName>
    <definedName name="A128027770X_Latest">Data7!$BX$19</definedName>
    <definedName name="A128027774J">Data7!$AX$1:$AX$10,Data7!$AX$11:$AX$19</definedName>
    <definedName name="A128027774J_Data">Data7!$AX$11:$AX$19</definedName>
    <definedName name="A128027774J_Latest">Data7!$AX$19</definedName>
    <definedName name="A128027778T">Data7!$CN$1:$CN$10,Data7!$CN$11:$CN$19</definedName>
    <definedName name="A128027778T_Data">Data7!$CN$11:$CN$19</definedName>
    <definedName name="A128027778T_Latest">Data7!$CN$19</definedName>
    <definedName name="A128027782J">Data7!$CQ$1:$CQ$10,Data7!$CQ$11:$CQ$19</definedName>
    <definedName name="A128027782J_Data">Data7!$CQ$11:$CQ$19</definedName>
    <definedName name="A128027782J_Latest">Data7!$CQ$19</definedName>
    <definedName name="A128027786T">Data7!$CR$1:$CR$10,Data7!$CR$11:$CR$19</definedName>
    <definedName name="A128027786T_Data">Data7!$CR$11:$CR$19</definedName>
    <definedName name="A128027786T_Latest">Data7!$CR$19</definedName>
    <definedName name="A128027790J">Data7!$CS$1:$CS$10,Data7!$CS$11:$CS$19</definedName>
    <definedName name="A128027790J_Data">Data7!$CS$11:$CS$19</definedName>
    <definedName name="A128027790J_Latest">Data7!$CS$19</definedName>
    <definedName name="A128027794T">Data7!$CY$1:$CY$10,Data7!$CY$11:$CY$19</definedName>
    <definedName name="A128027794T_Data">Data7!$CY$11:$CY$19</definedName>
    <definedName name="A128027794T_Latest">Data7!$CY$19</definedName>
    <definedName name="A128027798A">Data7!$CF$1:$CF$10,Data7!$CF$11:$CF$19</definedName>
    <definedName name="A128027798A_Data">Data7!$CF$11:$CF$19</definedName>
    <definedName name="A128027798A_Latest">Data7!$CF$19</definedName>
    <definedName name="A128027802F">Data7!$DG$1:$DG$10,Data7!$DG$11:$DG$19</definedName>
    <definedName name="A128027802F_Data">Data7!$DG$11:$DG$19</definedName>
    <definedName name="A128027802F_Latest">Data7!$DG$19</definedName>
    <definedName name="A128027806R">Data7!$DI$1:$DI$10,Data7!$DI$11:$DI$19</definedName>
    <definedName name="A128027806R_Data">Data7!$DI$11:$DI$19</definedName>
    <definedName name="A128027806R_Latest">Data7!$DI$19</definedName>
    <definedName name="A128027810F">Data7!$CG$1:$CG$10,Data7!$CG$11:$CG$19</definedName>
    <definedName name="A128027810F_Data">Data7!$CG$11:$CG$19</definedName>
    <definedName name="A128027810F_Latest">Data7!$CG$19</definedName>
    <definedName name="A128027814R">Data7!$CH$1:$CH$10,Data7!$CH$11:$CH$19</definedName>
    <definedName name="A128027814R_Data">Data7!$CH$11:$CH$19</definedName>
    <definedName name="A128027814R_Latest">Data7!$CH$19</definedName>
    <definedName name="A128027818X">Data7!$EJ$1:$EJ$10,Data7!$EJ$11:$EJ$19</definedName>
    <definedName name="A128027818X_Data">Data7!$EJ$11:$EJ$19</definedName>
    <definedName name="A128027818X_Latest">Data7!$EJ$19</definedName>
    <definedName name="A128027822R">Data7!$EO$1:$EO$10,Data7!$EO$11:$EO$19</definedName>
    <definedName name="A128027822R_Data">Data7!$EO$11:$EO$19</definedName>
    <definedName name="A128027822R_Latest">Data7!$EO$19</definedName>
    <definedName name="A128027826X">Data7!$DK$1:$DK$10,Data7!$DK$11:$DK$19</definedName>
    <definedName name="A128027826X_Data">Data7!$DK$11:$DK$19</definedName>
    <definedName name="A128027826X_Latest">Data7!$DK$19</definedName>
    <definedName name="A128027830R">Data7!$DQ$1:$DQ$10,Data7!$DQ$11:$DQ$19</definedName>
    <definedName name="A128027830R_Data">Data7!$DQ$11:$DQ$19</definedName>
    <definedName name="A128027830R_Latest">Data7!$DQ$19</definedName>
    <definedName name="A128027834X">Data7!$EU$1:$EU$10,Data7!$EU$11:$EU$19</definedName>
    <definedName name="A128027834X_Data">Data7!$EU$11:$EU$19</definedName>
    <definedName name="A128027834X_Latest">Data7!$EU$19</definedName>
    <definedName name="A128027838J">Data7!$FU$1:$FU$10,Data7!$FU$11:$FU$19</definedName>
    <definedName name="A128027838J_Data">Data7!$FU$11:$FU$19</definedName>
    <definedName name="A128027838J_Latest">Data7!$FU$19</definedName>
    <definedName name="A128027842X">Data7!$EV$1:$EV$10,Data7!$EV$11:$EV$19</definedName>
    <definedName name="A128027842X_Data">Data7!$EV$11:$EV$19</definedName>
    <definedName name="A128027842X_Latest">Data7!$EV$19</definedName>
    <definedName name="A128027846J">Data7!$GO$1:$GO$10,Data7!$GO$11:$GO$19</definedName>
    <definedName name="A128027846J_Data">Data7!$GO$11:$GO$19</definedName>
    <definedName name="A128027846J_Latest">Data7!$GO$19</definedName>
    <definedName name="A128027850X">Data7!$GR$1:$GR$10,Data7!$GR$11:$GR$19</definedName>
    <definedName name="A128027850X_Data">Data7!$GR$11:$GR$19</definedName>
    <definedName name="A128027850X_Latest">Data7!$GR$19</definedName>
    <definedName name="A128027854J">Data7!$GZ$1:$GZ$10,Data7!$GZ$11:$GZ$19</definedName>
    <definedName name="A128027854J_Data">Data7!$GZ$11:$GZ$19</definedName>
    <definedName name="A128027854J_Latest">Data7!$GZ$19</definedName>
    <definedName name="A128027858T">Data7!$HC$1:$HC$10,Data7!$HC$11:$HC$19</definedName>
    <definedName name="A128027858T_Data">Data7!$HC$11:$HC$19</definedName>
    <definedName name="A128027858T_Latest">Data7!$HC$19</definedName>
    <definedName name="A128029186X">Data9!$BL$1:$BL$10,Data9!$BL$11:$BL$19</definedName>
    <definedName name="A128029186X_Data">Data9!$BL$11:$BL$19</definedName>
    <definedName name="A128029186X_Latest">Data9!$BL$19</definedName>
    <definedName name="A128029190R">Data9!$BY$1:$BY$10,Data9!$BY$11:$BY$19</definedName>
    <definedName name="A128029190R_Data">Data9!$BY$11:$BY$19</definedName>
    <definedName name="A128029190R_Latest">Data9!$BY$19</definedName>
    <definedName name="A128029194X">Data9!$BZ$1:$BZ$10,Data9!$BZ$11:$BZ$19</definedName>
    <definedName name="A128029194X_Data">Data9!$BZ$11:$BZ$19</definedName>
    <definedName name="A128029194X_Latest">Data9!$BZ$19</definedName>
    <definedName name="A128029198J">Data9!$CA$1:$CA$10,Data9!$CA$11:$CA$19</definedName>
    <definedName name="A128029198J_Data">Data9!$CA$11:$CA$19</definedName>
    <definedName name="A128029198J_Latest">Data9!$CA$19</definedName>
    <definedName name="A128029202L">Data9!$BM$1:$BM$10,Data9!$BM$11:$BM$19</definedName>
    <definedName name="A128029202L_Data">Data9!$BM$11:$BM$19</definedName>
    <definedName name="A128029202L_Latest">Data9!$BM$19</definedName>
    <definedName name="A128029206W">Data9!$CE$1:$CE$10,Data9!$CE$11:$CE$19</definedName>
    <definedName name="A128029206W_Data">Data9!$CE$11:$CE$19</definedName>
    <definedName name="A128029206W_Latest">Data9!$CE$19</definedName>
    <definedName name="A128029210L">Data9!$CH$1:$CH$10,Data9!$CH$11:$CH$19</definedName>
    <definedName name="A128029210L_Data">Data9!$CH$11:$CH$19</definedName>
    <definedName name="A128029210L_Latest">Data9!$CH$19</definedName>
    <definedName name="A128029214W">Data9!$CJ$1:$CJ$10,Data9!$CJ$11:$CJ$19</definedName>
    <definedName name="A128029214W_Data">Data9!$CJ$11:$CJ$19</definedName>
    <definedName name="A128029214W_Latest">Data9!$CJ$19</definedName>
    <definedName name="A128029546T">Data9!$DN$1:$DN$10,Data9!$DN$11:$DN$19</definedName>
    <definedName name="A128029546T_Data">Data9!$DN$11:$DN$19</definedName>
    <definedName name="A128029546T_Latest">Data9!$DN$19</definedName>
    <definedName name="A128029550J">Data9!$DS$1:$DS$10,Data9!$DS$11:$DS$19</definedName>
    <definedName name="A128029550J_Data">Data9!$DS$11:$DS$19</definedName>
    <definedName name="A128029550J_Latest">Data9!$DS$19</definedName>
    <definedName name="A128029554T">Data9!$CX$1:$CX$10,Data9!$CX$11:$CX$19</definedName>
    <definedName name="A128029554T_Data">Data9!$CX$11:$CX$19</definedName>
    <definedName name="A128029554T_Latest">Data9!$CX$19</definedName>
    <definedName name="A128029558A">Data9!$DA$1:$DA$10,Data9!$DA$11:$DA$19</definedName>
    <definedName name="A128029558A_Data">Data9!$DA$11:$DA$19</definedName>
    <definedName name="A128029558A_Latest">Data9!$DA$19</definedName>
    <definedName name="A128029562T">Data10!$FN$1:$FN$10,Data10!$FN$11:$FN$19</definedName>
    <definedName name="A128029562T_Data">Data10!$FN$11:$FN$19</definedName>
    <definedName name="A128029562T_Latest">Data10!$FN$19</definedName>
    <definedName name="A128029566A">Data10!$FU$1:$FU$10,Data10!$FU$11:$FU$19</definedName>
    <definedName name="A128029566A_Data">Data10!$FU$11:$FU$19</definedName>
    <definedName name="A128029566A_Latest">Data10!$FU$19</definedName>
    <definedName name="A128029570T">Data10!$GB$1:$GB$10,Data10!$GB$11:$GB$19</definedName>
    <definedName name="A128029570T_Data">Data10!$GB$11:$GB$19</definedName>
    <definedName name="A128029570T_Latest">Data10!$GB$19</definedName>
    <definedName name="A128029574A">Data10!$GG$1:$GG$10,Data10!$GG$11:$GG$19</definedName>
    <definedName name="A128029574A_Data">Data10!$GG$11:$GG$19</definedName>
    <definedName name="A128029574A_Latest">Data10!$GG$19</definedName>
    <definedName name="A128029578K">Data10!$GV$1:$GV$10,Data10!$GV$11:$GV$19</definedName>
    <definedName name="A128029578K_Data">Data10!$GV$11:$GV$19</definedName>
    <definedName name="A128029578K_Latest">Data10!$GV$19</definedName>
    <definedName name="A128029582A">Data10!$HC$1:$HC$10,Data10!$HC$11:$HC$19</definedName>
    <definedName name="A128029582A_Data">Data10!$HC$11:$HC$19</definedName>
    <definedName name="A128029582A_Latest">Data10!$HC$19</definedName>
    <definedName name="A128029586K">Data10!$HD$1:$HD$10,Data10!$HD$11:$HD$19</definedName>
    <definedName name="A128029586K_Data">Data10!$HD$11:$HD$19</definedName>
    <definedName name="A128029586K_Latest">Data10!$HD$19</definedName>
    <definedName name="A128029590A">Data10!$HE$1:$HE$10,Data10!$HE$11:$HE$19</definedName>
    <definedName name="A128029590A_Data">Data10!$HE$11:$HE$19</definedName>
    <definedName name="A128029590A_Latest">Data10!$HE$19</definedName>
    <definedName name="A128029594K">Data10!$GJ$1:$GJ$10,Data10!$GJ$11:$GJ$19</definedName>
    <definedName name="A128029594K_Data">Data10!$GJ$11:$GJ$19</definedName>
    <definedName name="A128029594K_Latest">Data10!$GJ$19</definedName>
    <definedName name="A128029598V">Data10!$GL$1:$GL$10,Data10!$GL$11:$GL$19</definedName>
    <definedName name="A128029598V_Data">Data10!$GL$11:$GL$19</definedName>
    <definedName name="A128029598V_Latest">Data10!$GL$19</definedName>
    <definedName name="A128029602X">Data10!$GM$1:$GM$10,Data10!$GM$11:$GM$19</definedName>
    <definedName name="A128029602X_Data">Data10!$GM$11:$GM$19</definedName>
    <definedName name="A128029602X_Latest">Data10!$GM$19</definedName>
    <definedName name="A128029606J">Data10!$IA$1:$IA$10,Data10!$IA$11:$IA$19</definedName>
    <definedName name="A128029606J_Data">Data10!$IA$11:$IA$19</definedName>
    <definedName name="A128029606J_Latest">Data10!$IA$19</definedName>
    <definedName name="A128029610X">Data10!$IK$1:$IK$10,Data10!$IK$11:$IK$19</definedName>
    <definedName name="A128029610X_Data">Data10!$IK$11:$IK$19</definedName>
    <definedName name="A128029610X_Latest">Data10!$IK$19</definedName>
    <definedName name="A128029614J">Data10!$HQ$1:$HQ$10,Data10!$HQ$11:$HQ$19</definedName>
    <definedName name="A128029614J_Data">Data10!$HQ$11:$HQ$19</definedName>
    <definedName name="A128029614J_Latest">Data10!$HQ$19</definedName>
    <definedName name="A128029618T">Data11!$B$1:$B$10,Data11!$B$11:$B$19</definedName>
    <definedName name="A128029618T_Data">Data11!$B$11:$B$19</definedName>
    <definedName name="A128029618T_Latest">Data11!$B$19</definedName>
    <definedName name="A128029626T">Data11!$T$1:$T$10,Data11!$T$11:$T$19</definedName>
    <definedName name="A128029626T_Data">Data11!$T$11:$T$19</definedName>
    <definedName name="A128029626T_Latest">Data11!$T$19</definedName>
    <definedName name="A128029630J">Data11!$V$1:$V$10,Data11!$V$11:$V$19</definedName>
    <definedName name="A128029630J_Data">Data11!$V$11:$V$19</definedName>
    <definedName name="A128029630J_Latest">Data11!$V$19</definedName>
    <definedName name="A128029634T">Data11!$Z$1:$Z$10,Data11!$Z$11:$Z$19</definedName>
    <definedName name="A128029634T_Data">Data11!$Z$11:$Z$19</definedName>
    <definedName name="A128029634T_Latest">Data11!$Z$19</definedName>
    <definedName name="A128029638A">Data11!$AC$1:$AC$10,Data11!$AC$11:$AC$19</definedName>
    <definedName name="A128029638A_Data">Data11!$AC$11:$AC$19</definedName>
    <definedName name="A128029638A_Latest">Data11!$AC$19</definedName>
    <definedName name="A128029642T">Data11!$J$1:$J$10,Data11!$J$11:$J$19</definedName>
    <definedName name="A128029642T_Data">Data11!$J$11:$J$19</definedName>
    <definedName name="A128029642T_Latest">Data11!$J$19</definedName>
    <definedName name="A128029646A">Data11!$L$1:$L$10,Data11!$L$11:$L$19</definedName>
    <definedName name="A128029646A_Data">Data11!$L$11:$L$19</definedName>
    <definedName name="A128029646A_Latest">Data11!$L$19</definedName>
    <definedName name="A128029650T">Data11!$AZ$1:$AZ$10,Data11!$AZ$11:$AZ$19</definedName>
    <definedName name="A128029650T_Data">Data11!$AZ$11:$AZ$19</definedName>
    <definedName name="A128029650T_Latest">Data11!$AZ$19</definedName>
    <definedName name="A128029654A">Data11!$BM$1:$BM$10,Data11!$BM$11:$BM$19</definedName>
    <definedName name="A128029654A_Data">Data11!$BM$11:$BM$19</definedName>
    <definedName name="A128029654A_Latest">Data11!$BM$19</definedName>
    <definedName name="A128029658K">Data11!$CL$1:$CL$10,Data11!$CL$11:$CL$19</definedName>
    <definedName name="A128029658K_Data">Data11!$CL$11:$CL$19</definedName>
    <definedName name="A128029658K_Latest">Data11!$CL$19</definedName>
    <definedName name="A128029662A">Data11!$CT$1:$CT$10,Data11!$CT$11:$CT$19</definedName>
    <definedName name="A128029662A_Data">Data11!$CT$11:$CT$19</definedName>
    <definedName name="A128029662A_Latest">Data11!$CT$19</definedName>
    <definedName name="A128029666K">Data11!$BY$1:$BY$10,Data11!$BY$11:$BY$19</definedName>
    <definedName name="A128029666K_Data">Data11!$BY$11:$BY$19</definedName>
    <definedName name="A128029666K_Latest">Data11!$BY$19</definedName>
    <definedName name="A128029670A">Data11!$CZ$1:$CZ$10,Data11!$CZ$11:$CZ$19</definedName>
    <definedName name="A128029670A_Data">Data11!$CZ$11:$CZ$19</definedName>
    <definedName name="A128029670A_Latest">Data11!$CZ$19</definedName>
    <definedName name="A128029674K">Data11!$CA$1:$CA$10,Data11!$CA$11:$CA$19</definedName>
    <definedName name="A128029674K_Data">Data11!$CA$11:$CA$19</definedName>
    <definedName name="A128029674K_Latest">Data11!$CA$19</definedName>
    <definedName name="A128029678V">Data11!$DR$1:$DR$10,Data11!$DR$11:$DR$19</definedName>
    <definedName name="A128029678V_Data">Data11!$DR$11:$DR$19</definedName>
    <definedName name="A128029678V_Latest">Data11!$DR$19</definedName>
    <definedName name="A128029682K">Data11!$DY$1:$DY$10,Data11!$DY$11:$DY$19</definedName>
    <definedName name="A128029682K_Data">Data11!$DY$11:$DY$19</definedName>
    <definedName name="A128029682K_Latest">Data11!$DY$19</definedName>
    <definedName name="A128029686V">Data11!$DZ$1:$DZ$10,Data11!$DZ$11:$DZ$19</definedName>
    <definedName name="A128029686V_Data">Data11!$DZ$11:$DZ$19</definedName>
    <definedName name="A128029686V_Latest">Data11!$DZ$19</definedName>
    <definedName name="A128029690K">Data11!$ED$1:$ED$10,Data11!$ED$11:$ED$19</definedName>
    <definedName name="A128029690K_Data">Data11!$ED$11:$ED$19</definedName>
    <definedName name="A128029690K_Latest">Data11!$ED$19</definedName>
    <definedName name="A128029694V">Data11!$EE$1:$EE$10,Data11!$EE$11:$EE$19</definedName>
    <definedName name="A128029694V_Data">Data11!$EE$11:$EE$19</definedName>
    <definedName name="A128029694V_Latest">Data11!$EE$19</definedName>
    <definedName name="A128029698C">Data11!$EH$1:$EH$10,Data11!$EH$11:$EH$19</definedName>
    <definedName name="A128029698C_Data">Data11!$EH$11:$EH$19</definedName>
    <definedName name="A128029698C_Latest">Data11!$EH$19</definedName>
    <definedName name="A128029702J">Data11!$DJ$1:$DJ$10,Data11!$DJ$11:$DJ$19</definedName>
    <definedName name="A128029702J_Data">Data11!$DJ$11:$DJ$19</definedName>
    <definedName name="A128029702J_Latest">Data11!$DJ$19</definedName>
    <definedName name="A128029706T">Data11!$GG$1:$GG$10,Data11!$GG$11:$GG$19</definedName>
    <definedName name="A128029706T_Data">Data11!$GG$11:$GG$19</definedName>
    <definedName name="A128029706T_Latest">Data11!$GG$19</definedName>
    <definedName name="A128029710J">Data11!$GQ$1:$GQ$10,Data11!$GQ$11:$GQ$19</definedName>
    <definedName name="A128029710J_Data">Data11!$GQ$11:$GQ$19</definedName>
    <definedName name="A128029710J_Latest">Data11!$GQ$19</definedName>
    <definedName name="A128029714T">Data11!$GX$1:$GX$10,Data11!$GX$11:$GX$19</definedName>
    <definedName name="A128029714T_Data">Data11!$GX$11:$GX$19</definedName>
    <definedName name="A128029714T_Latest">Data11!$GX$19</definedName>
    <definedName name="A128029718A">Data11!$HA$1:$HA$10,Data11!$HA$11:$HA$19</definedName>
    <definedName name="A128029718A_Data">Data11!$HA$11:$HA$19</definedName>
    <definedName name="A128029718A_Latest">Data11!$HA$19</definedName>
    <definedName name="A128029722T">Data11!$HP$1:$HP$10,Data11!$HP$11:$HP$19</definedName>
    <definedName name="A128029722T_Data">Data11!$HP$11:$HP$19</definedName>
    <definedName name="A128029722T_Latest">Data11!$HP$19</definedName>
    <definedName name="A128029726A">Data11!$HT$1:$HT$10,Data11!$HT$11:$HT$19</definedName>
    <definedName name="A128029726A_Data">Data11!$HT$11:$HT$19</definedName>
    <definedName name="A128029726A_Latest">Data11!$HT$19</definedName>
    <definedName name="A128029730T">Data11!$HX$1:$HX$10,Data11!$HX$11:$HX$19</definedName>
    <definedName name="A128029730T_Data">Data11!$HX$11:$HX$19</definedName>
    <definedName name="A128029730T_Latest">Data11!$HX$19</definedName>
    <definedName name="A128029734A">Data11!$IB$1:$IB$10,Data11!$IB$11:$IB$19</definedName>
    <definedName name="A128029734A_Data">Data11!$IB$11:$IB$19</definedName>
    <definedName name="A128029734A_Latest">Data11!$IB$19</definedName>
    <definedName name="A128029738K">Data11!$IF$1:$IF$10,Data11!$IF$11:$IF$19</definedName>
    <definedName name="A128029738K_Data">Data11!$IF$11:$IF$19</definedName>
    <definedName name="A128029738K_Latest">Data11!$IF$19</definedName>
    <definedName name="A128029742A">Data11!$HG$1:$HG$10,Data11!$HG$11:$HG$19</definedName>
    <definedName name="A128029742A_Data">Data11!$HG$11:$HG$19</definedName>
    <definedName name="A128029742A_Latest">Data11!$HG$19</definedName>
    <definedName name="A128029746K">Data11!$HH$1:$HH$10,Data11!$HH$11:$HH$19</definedName>
    <definedName name="A128029746K_Data">Data11!$HH$11:$HH$19</definedName>
    <definedName name="A128029746K_Latest">Data11!$HH$19</definedName>
    <definedName name="A128029750A">Data9!$EP$1:$EP$10,Data9!$EP$11:$EP$19</definedName>
    <definedName name="A128029750A_Data">Data9!$EP$11:$EP$19</definedName>
    <definedName name="A128029750A_Latest">Data9!$EP$19</definedName>
    <definedName name="A128029754K">Data9!$EY$1:$EY$10,Data9!$EY$11:$EY$19</definedName>
    <definedName name="A128029754K_Data">Data9!$EY$11:$EY$19</definedName>
    <definedName name="A128029754K_Latest">Data9!$EY$19</definedName>
    <definedName name="A128029758V">Data9!$FC$1:$FC$10,Data9!$FC$11:$FC$19</definedName>
    <definedName name="A128029758V_Data">Data9!$FC$11:$FC$19</definedName>
    <definedName name="A128029758V_Latest">Data9!$FC$19</definedName>
    <definedName name="A128029762K">Data9!$EF$1:$EF$10,Data9!$EF$11:$EF$19</definedName>
    <definedName name="A128029762K_Data">Data9!$EF$11:$EF$19</definedName>
    <definedName name="A128029762K_Latest">Data9!$EF$19</definedName>
    <definedName name="A128029770K">Data11!$IM$1:$IM$10,Data11!$IM$11:$IM$19</definedName>
    <definedName name="A128029770K_Data">Data11!$IM$11:$IM$19</definedName>
    <definedName name="A128029770K_Latest">Data11!$IM$19</definedName>
    <definedName name="A128029778C">Data9!$FL$1:$FL$10,Data9!$FL$11:$FL$19</definedName>
    <definedName name="A128029778C_Data">Data9!$FL$11:$FL$19</definedName>
    <definedName name="A128029778C_Latest">Data9!$FL$19</definedName>
    <definedName name="A128029782V">Data9!$GL$1:$GL$10,Data9!$GL$11:$GL$19</definedName>
    <definedName name="A128029782V_Data">Data9!$GL$11:$GL$19</definedName>
    <definedName name="A128029782V_Latest">Data9!$GL$19</definedName>
    <definedName name="A128029786C">Data9!$GM$1:$GM$10,Data9!$GM$11:$GM$19</definedName>
    <definedName name="A128029786C_Data">Data9!$GM$11:$GM$19</definedName>
    <definedName name="A128029786C_Latest">Data9!$GM$19</definedName>
    <definedName name="A128029790V">Data9!$GS$1:$GS$10,Data9!$GS$11:$GS$19</definedName>
    <definedName name="A128029790V_Data">Data9!$GS$11:$GS$19</definedName>
    <definedName name="A128029790V_Latest">Data9!$GS$19</definedName>
    <definedName name="A128029794C">Data9!$HD$1:$HD$10,Data9!$HD$11:$HD$19</definedName>
    <definedName name="A128029794C_Data">Data9!$HD$11:$HD$19</definedName>
    <definedName name="A128029794C_Latest">Data9!$HD$19</definedName>
    <definedName name="A128029798L">Data9!$HG$1:$HG$10,Data9!$HG$11:$HG$19</definedName>
    <definedName name="A128029798L_Data">Data9!$HG$11:$HG$19</definedName>
    <definedName name="A128029798L_Latest">Data9!$HG$19</definedName>
    <definedName name="A128029802T">Data9!$HJ$1:$HJ$10,Data9!$HJ$11:$HJ$19</definedName>
    <definedName name="A128029802T_Data">Data9!$HJ$11:$HJ$19</definedName>
    <definedName name="A128029802T_Latest">Data9!$HJ$19</definedName>
    <definedName name="A128029806A">Data9!$IL$1:$IL$10,Data9!$IL$11:$IL$19</definedName>
    <definedName name="A128029806A_Data">Data9!$IL$11:$IL$19</definedName>
    <definedName name="A128029806A_Latest">Data9!$IL$19</definedName>
    <definedName name="A128029810T">Data9!$IM$1:$IM$10,Data9!$IM$11:$IM$19</definedName>
    <definedName name="A128029810T_Data">Data9!$IM$11:$IM$19</definedName>
    <definedName name="A128029810T_Latest">Data9!$IM$19</definedName>
    <definedName name="A128029814A">Data10!$I$1:$I$10,Data10!$I$11:$I$19</definedName>
    <definedName name="A128029814A_Data">Data10!$I$11:$I$19</definedName>
    <definedName name="A128029814A_Latest">Data10!$I$19</definedName>
    <definedName name="A128029818K">Data10!$N$1:$N$10,Data10!$N$11:$N$19</definedName>
    <definedName name="A128029818K_Data">Data10!$N$11:$N$19</definedName>
    <definedName name="A128029818K_Latest">Data10!$N$19</definedName>
    <definedName name="A128029822A">Data9!$ID$1:$ID$10,Data9!$ID$11:$ID$19</definedName>
    <definedName name="A128029822A_Data">Data9!$ID$11:$ID$19</definedName>
    <definedName name="A128029822A_Latest">Data9!$ID$19</definedName>
    <definedName name="A128029826K">Data10!$AD$1:$AD$10,Data10!$AD$11:$AD$19</definedName>
    <definedName name="A128029826K_Data">Data10!$AD$11:$AD$19</definedName>
    <definedName name="A128029826K_Latest">Data10!$AD$19</definedName>
    <definedName name="A128029830A">Data10!$AX$1:$AX$10,Data10!$AX$11:$AX$19</definedName>
    <definedName name="A128029830A_Data">Data10!$AX$11:$AX$19</definedName>
    <definedName name="A128029830A_Latest">Data10!$AX$19</definedName>
    <definedName name="A128029834K">Data10!$W$1:$W$10,Data10!$W$11:$W$19</definedName>
    <definedName name="A128029834K_Data">Data10!$W$11:$W$19</definedName>
    <definedName name="A128029834K_Latest">Data10!$W$19</definedName>
    <definedName name="A128029838V">Data10!$BM$1:$BM$10,Data10!$BM$11:$BM$19</definedName>
    <definedName name="A128029838V_Data">Data10!$BM$11:$BM$19</definedName>
    <definedName name="A128029838V_Latest">Data10!$BM$19</definedName>
    <definedName name="A128029842K">Data10!$BU$1:$BU$10,Data10!$BU$11:$BU$19</definedName>
    <definedName name="A128029842K_Data">Data10!$BU$11:$BU$19</definedName>
    <definedName name="A128029842K_Latest">Data10!$BU$19</definedName>
    <definedName name="A128029846V">Data10!$BZ$1:$BZ$10,Data10!$BZ$11:$BZ$19</definedName>
    <definedName name="A128029846V_Data">Data10!$BZ$11:$BZ$19</definedName>
    <definedName name="A128029846V_Latest">Data10!$BZ$19</definedName>
    <definedName name="A128029850K">Data10!$AZ$1:$AZ$10,Data10!$AZ$11:$AZ$19</definedName>
    <definedName name="A128029850K_Data">Data10!$AZ$11:$AZ$19</definedName>
    <definedName name="A128029850K_Latest">Data10!$AZ$19</definedName>
    <definedName name="A128029858C">Data10!$BF$1:$BF$10,Data10!$BF$11:$BF$19</definedName>
    <definedName name="A128029858C_Data">Data10!$BF$11:$BF$19</definedName>
    <definedName name="A128029858C_Latest">Data10!$BF$19</definedName>
    <definedName name="A128029862V">Data10!$BG$1:$BG$10,Data10!$BG$11:$BG$19</definedName>
    <definedName name="A128029862V_Data">Data10!$BG$11:$BG$19</definedName>
    <definedName name="A128029862V_Latest">Data10!$BG$19</definedName>
    <definedName name="A128029866C">Data10!$CJ$1:$CJ$10,Data10!$CJ$11:$CJ$19</definedName>
    <definedName name="A128029866C_Data">Data10!$CJ$11:$CJ$19</definedName>
    <definedName name="A128029866C_Latest">Data10!$CJ$19</definedName>
    <definedName name="A128029870V">Data10!$DQ$1:$DQ$10,Data10!$DQ$11:$DQ$19</definedName>
    <definedName name="A128029870V_Data">Data10!$DQ$11:$DQ$19</definedName>
    <definedName name="A128029870V_Latest">Data10!$DQ$19</definedName>
    <definedName name="A128029874C">Data10!$EF$1:$EF$10,Data10!$EF$11:$EF$19</definedName>
    <definedName name="A128029874C_Data">Data10!$EF$11:$EF$19</definedName>
    <definedName name="A128029874C_Latest">Data10!$EF$19</definedName>
    <definedName name="A128029878L">Data10!$DX$1:$DX$10,Data10!$DX$11:$DX$19</definedName>
    <definedName name="A128029878L_Data">Data10!$DX$11:$DX$19</definedName>
    <definedName name="A128029878L_Latest">Data10!$DX$19</definedName>
    <definedName name="A128031350F">Data11!$IQ$1:$IQ$10,Data11!$IQ$11:$IQ$19</definedName>
    <definedName name="A128031350F_Data">Data11!$IQ$11:$IQ$19</definedName>
    <definedName name="A128031350F_Latest">Data11!$IQ$19</definedName>
    <definedName name="A128031354R">Data12!$O$1:$O$10,Data12!$O$11:$O$19</definedName>
    <definedName name="A128031354R_Data">Data12!$O$11:$O$19</definedName>
    <definedName name="A128031354R_Latest">Data12!$O$19</definedName>
    <definedName name="A128031678K">Data12!$BB$1:$BB$10,Data12!$BB$11:$BB$19</definedName>
    <definedName name="A128031678K_Data">Data12!$BB$11:$BB$19</definedName>
    <definedName name="A128031678K_Latest">Data12!$BB$19</definedName>
    <definedName name="A128031682A">Data12!$BC$1:$BC$10,Data12!$BC$11:$BC$19</definedName>
    <definedName name="A128031682A_Data">Data12!$BC$11:$BC$19</definedName>
    <definedName name="A128031682A_Latest">Data12!$BC$19</definedName>
    <definedName name="A128031690A">Data13!$DK$1:$DK$10,Data13!$DK$11:$DK$19</definedName>
    <definedName name="A128031690A_Data">Data13!$DK$11:$DK$19</definedName>
    <definedName name="A128031690A_Latest">Data13!$DK$19</definedName>
    <definedName name="A128031694K">Data13!$DP$1:$DP$10,Data13!$DP$11:$DP$19</definedName>
    <definedName name="A128031694K_Data">Data13!$DP$11:$DP$19</definedName>
    <definedName name="A128031694K_Latest">Data13!$DP$19</definedName>
    <definedName name="A128031698V">Data13!$ER$1:$ER$10,Data13!$ER$11:$ER$19</definedName>
    <definedName name="A128031698V_Data">Data13!$ER$11:$ER$19</definedName>
    <definedName name="A128031698V_Latest">Data13!$ER$19</definedName>
    <definedName name="A128031702X">Data13!$DY$1:$DY$10,Data13!$DY$11:$DY$19</definedName>
    <definedName name="A128031702X_Data">Data13!$DY$11:$DY$19</definedName>
    <definedName name="A128031702X_Latest">Data13!$DY$19</definedName>
    <definedName name="A128031706J">Data13!$EB$1:$EB$10,Data13!$EB$11:$EB$19</definedName>
    <definedName name="A128031706J_Data">Data13!$EB$11:$EB$19</definedName>
    <definedName name="A128031706J_Latest">Data13!$EB$19</definedName>
    <definedName name="A128031710X">Data13!$FN$1:$FN$10,Data13!$FN$11:$FN$19</definedName>
    <definedName name="A128031710X_Data">Data13!$FN$11:$FN$19</definedName>
    <definedName name="A128031710X_Latest">Data13!$FN$19</definedName>
    <definedName name="A128031714J">Data13!$FS$1:$FS$10,Data13!$FS$11:$FS$19</definedName>
    <definedName name="A128031714J_Data">Data13!$FS$11:$FS$19</definedName>
    <definedName name="A128031714J_Latest">Data13!$FS$19</definedName>
    <definedName name="A128031718T">Data13!$FV$1:$FV$10,Data13!$FV$11:$FV$19</definedName>
    <definedName name="A128031718T_Data">Data13!$FV$11:$FV$19</definedName>
    <definedName name="A128031718T_Latest">Data13!$FV$19</definedName>
    <definedName name="A128031722J">Data13!$FX$1:$FX$10,Data13!$FX$11:$FX$19</definedName>
    <definedName name="A128031722J_Data">Data13!$FX$11:$FX$19</definedName>
    <definedName name="A128031722J_Latest">Data13!$FX$19</definedName>
    <definedName name="A128031726T">Data13!$FI$1:$FI$10,Data13!$FI$11:$FI$19</definedName>
    <definedName name="A128031726T_Data">Data13!$FI$11:$FI$19</definedName>
    <definedName name="A128031726T_Latest">Data13!$FI$19</definedName>
    <definedName name="A128031730J">Data13!$GY$1:$GY$10,Data13!$GY$11:$GY$19</definedName>
    <definedName name="A128031730J_Data">Data13!$GY$11:$GY$19</definedName>
    <definedName name="A128031730J_Latest">Data13!$GY$19</definedName>
    <definedName name="A128031734T">Data13!$HE$1:$HE$10,Data13!$HE$11:$HE$19</definedName>
    <definedName name="A128031734T_Data">Data13!$HE$11:$HE$19</definedName>
    <definedName name="A128031734T_Latest">Data13!$HE$19</definedName>
    <definedName name="A128031738A">Data13!$HT$1:$HT$10,Data13!$HT$11:$HT$19</definedName>
    <definedName name="A128031738A_Data">Data13!$HT$11:$HT$19</definedName>
    <definedName name="A128031738A_Latest">Data13!$HT$19</definedName>
    <definedName name="A128031742T">Data13!$IE$1:$IE$10,Data13!$IE$11:$IE$19</definedName>
    <definedName name="A128031742T_Data">Data13!$IE$11:$IE$19</definedName>
    <definedName name="A128031742T_Latest">Data13!$IE$19</definedName>
    <definedName name="A128031746A">Data13!$IH$1:$IH$10,Data13!$IH$11:$IH$19</definedName>
    <definedName name="A128031746A_Data">Data13!$IH$11:$IH$19</definedName>
    <definedName name="A128031746A_Latest">Data13!$IH$19</definedName>
    <definedName name="A128031750T">Data13!$IJ$1:$IJ$10,Data13!$IJ$11:$IJ$19</definedName>
    <definedName name="A128031750T_Data">Data13!$IJ$11:$IJ$19</definedName>
    <definedName name="A128031750T_Latest">Data13!$IJ$19</definedName>
    <definedName name="A128031754A">Data14!$F$1:$F$10,Data14!$F$11:$F$19</definedName>
    <definedName name="A128031754A_Data">Data14!$F$11:$F$19</definedName>
    <definedName name="A128031754A_Latest">Data14!$F$19</definedName>
    <definedName name="A128031758K">Data14!$J$1:$J$10,Data14!$J$11:$J$19</definedName>
    <definedName name="A128031758K_Data">Data14!$J$11:$J$19</definedName>
    <definedName name="A128031758K_Latest">Data14!$J$19</definedName>
    <definedName name="A128031762A">Data14!$W$1:$W$10,Data14!$W$11:$W$19</definedName>
    <definedName name="A128031762A_Data">Data14!$W$11:$W$19</definedName>
    <definedName name="A128031762A_Latest">Data14!$W$19</definedName>
    <definedName name="A128031766K">Data14!$AE$1:$AE$10,Data14!$AE$11:$AE$19</definedName>
    <definedName name="A128031766K_Data">Data14!$AE$11:$AE$19</definedName>
    <definedName name="A128031766K_Latest">Data14!$AE$19</definedName>
    <definedName name="A128031770A">Data14!$AH$1:$AH$10,Data14!$AH$11:$AH$19</definedName>
    <definedName name="A128031770A_Data">Data14!$AH$11:$AH$19</definedName>
    <definedName name="A128031770A_Latest">Data14!$AH$19</definedName>
    <definedName name="A128031774K">Data14!$N$1:$N$10,Data14!$N$11:$N$19</definedName>
    <definedName name="A128031774K_Data">Data14!$N$11:$N$19</definedName>
    <definedName name="A128031774K_Latest">Data14!$N$19</definedName>
    <definedName name="A128031778V">Data14!$BK$1:$BK$10,Data14!$BK$11:$BK$19</definedName>
    <definedName name="A128031778V_Data">Data14!$BK$11:$BK$19</definedName>
    <definedName name="A128031778V_Latest">Data14!$BK$19</definedName>
    <definedName name="A128031782K">Data14!$BX$1:$BX$10,Data14!$BX$11:$BX$19</definedName>
    <definedName name="A128031782K_Data">Data14!$BX$11:$BX$19</definedName>
    <definedName name="A128031782K_Latest">Data14!$BX$19</definedName>
    <definedName name="A128031786V">Data14!$BZ$1:$BZ$10,Data14!$BZ$11:$BZ$19</definedName>
    <definedName name="A128031786V_Data">Data14!$BZ$11:$BZ$19</definedName>
    <definedName name="A128031786V_Latest">Data14!$BZ$19</definedName>
    <definedName name="A128031794V">Data14!$AX$1:$AX$10,Data14!$AX$11:$AX$19</definedName>
    <definedName name="A128031794V_Data">Data14!$AX$11:$AX$19</definedName>
    <definedName name="A128031794V_Latest">Data14!$AX$19</definedName>
    <definedName name="A128031798C">Data14!$AY$1:$AY$10,Data14!$AY$11:$AY$19</definedName>
    <definedName name="A128031798C_Data">Data14!$AY$11:$AY$19</definedName>
    <definedName name="A128031798C_Latest">Data14!$AY$19</definedName>
    <definedName name="A128031802J">Data14!$DA$1:$DA$10,Data14!$DA$11:$DA$19</definedName>
    <definedName name="A128031802J_Data">Data14!$DA$11:$DA$19</definedName>
    <definedName name="A128031802J_Latest">Data14!$DA$19</definedName>
    <definedName name="A128031806T">Data14!$DC$1:$DC$10,Data14!$DC$11:$DC$19</definedName>
    <definedName name="A128031806T_Data">Data14!$DC$11:$DC$19</definedName>
    <definedName name="A128031806T_Latest">Data14!$DC$19</definedName>
    <definedName name="A128031810J">Data14!$DG$1:$DG$10,Data14!$DG$11:$DG$19</definedName>
    <definedName name="A128031810J_Data">Data14!$DG$11:$DG$19</definedName>
    <definedName name="A128031810J_Latest">Data14!$DG$19</definedName>
    <definedName name="A128031814T">Data14!$DH$1:$DH$10,Data14!$DH$11:$DH$19</definedName>
    <definedName name="A128031814T_Data">Data14!$DH$11:$DH$19</definedName>
    <definedName name="A128031814T_Latest">Data14!$DH$19</definedName>
    <definedName name="A128031818A">Data14!$CF$1:$CF$10,Data14!$CF$11:$CF$19</definedName>
    <definedName name="A128031818A_Data">Data14!$CF$11:$CF$19</definedName>
    <definedName name="A128031818A_Latest">Data14!$CF$19</definedName>
    <definedName name="A128031822T">Data14!$CG$1:$CG$10,Data14!$CG$11:$CG$19</definedName>
    <definedName name="A128031822T_Data">Data14!$CG$11:$CG$19</definedName>
    <definedName name="A128031822T_Latest">Data14!$CG$19</definedName>
    <definedName name="A128031826A">Data14!$DT$1:$DT$10,Data14!$DT$11:$DT$19</definedName>
    <definedName name="A128031826A_Data">Data14!$DT$11:$DT$19</definedName>
    <definedName name="A128031826A_Latest">Data14!$DT$19</definedName>
    <definedName name="A128031830T">Data14!$DU$1:$DU$10,Data14!$DU$11:$DU$19</definedName>
    <definedName name="A128031830T_Data">Data14!$DU$11:$DU$19</definedName>
    <definedName name="A128031830T_Latest">Data14!$DU$19</definedName>
    <definedName name="A128031834A">Data14!$DV$1:$DV$10,Data14!$DV$11:$DV$19</definedName>
    <definedName name="A128031834A_Data">Data14!$DV$11:$DV$19</definedName>
    <definedName name="A128031834A_Latest">Data14!$DV$19</definedName>
    <definedName name="A128031838K">Data14!$DW$1:$DW$10,Data14!$DW$11:$DW$19</definedName>
    <definedName name="A128031838K_Data">Data14!$DW$11:$DW$19</definedName>
    <definedName name="A128031838K_Latest">Data14!$DW$19</definedName>
    <definedName name="A128031842A">Data14!$ER$1:$ER$10,Data14!$ER$11:$ER$19</definedName>
    <definedName name="A128031842A_Data">Data14!$ER$11:$ER$19</definedName>
    <definedName name="A128031842A_Latest">Data14!$ER$19</definedName>
    <definedName name="A128031846K">Data14!$FA$1:$FA$10,Data14!$FA$11:$FA$19</definedName>
    <definedName name="A128031846K_Data">Data14!$FA$11:$FA$19</definedName>
    <definedName name="A128031846K_Latest">Data14!$FA$19</definedName>
    <definedName name="A128031850A">Data14!$FG$1:$FG$10,Data14!$FG$11:$FG$19</definedName>
    <definedName name="A128031850A_Data">Data14!$FG$11:$FG$19</definedName>
    <definedName name="A128031850A_Latest">Data14!$FG$19</definedName>
    <definedName name="A128031854K">Data14!$FJ$1:$FJ$10,Data14!$FJ$11:$FJ$19</definedName>
    <definedName name="A128031854K_Data">Data14!$FJ$11:$FJ$19</definedName>
    <definedName name="A128031854K_Latest">Data14!$FJ$19</definedName>
    <definedName name="A128031862K">Data14!$EZ$1:$EZ$10,Data14!$EZ$11:$EZ$19</definedName>
    <definedName name="A128031862K_Data">Data14!$EZ$11:$EZ$19</definedName>
    <definedName name="A128031862K_Latest">Data14!$EZ$19</definedName>
    <definedName name="A128031866V">Data12!$BS$1:$BS$10,Data12!$BS$11:$BS$19</definedName>
    <definedName name="A128031866V_Data">Data12!$BS$11:$BS$19</definedName>
    <definedName name="A128031866V_Latest">Data12!$BS$19</definedName>
    <definedName name="A128031870K">Data12!$BV$1:$BV$10,Data12!$BV$11:$BV$19</definedName>
    <definedName name="A128031870K_Data">Data12!$BV$11:$BV$19</definedName>
    <definedName name="A128031870K_Latest">Data12!$BV$19</definedName>
    <definedName name="A128031894C">Data12!$DN$1:$DN$10,Data12!$DN$11:$DN$19</definedName>
    <definedName name="A128031894C_Data">Data12!$DN$11:$DN$19</definedName>
    <definedName name="A128031894C_Latest">Data12!$DN$19</definedName>
    <definedName name="A128031898L">Data12!$DW$1:$DW$10,Data12!$DW$11:$DW$19</definedName>
    <definedName name="A128031898L_Data">Data12!$DW$11:$DW$19</definedName>
    <definedName name="A128031898L_Latest">Data12!$DW$19</definedName>
    <definedName name="A128031902T">Data12!$ED$1:$ED$10,Data12!$ED$11:$ED$19</definedName>
    <definedName name="A128031902T_Data">Data12!$ED$11:$ED$19</definedName>
    <definedName name="A128031902T_Latest">Data12!$ED$19</definedName>
    <definedName name="A128031906A">Data12!$EF$1:$EF$10,Data12!$EF$11:$EF$19</definedName>
    <definedName name="A128031906A_Data">Data12!$EF$11:$EF$19</definedName>
    <definedName name="A128031906A_Latest">Data12!$EF$19</definedName>
    <definedName name="A128031910T">Data12!$EH$1:$EH$10,Data12!$EH$11:$EH$19</definedName>
    <definedName name="A128031910T_Data">Data12!$EH$11:$EH$19</definedName>
    <definedName name="A128031910T_Latest">Data12!$EH$19</definedName>
    <definedName name="A128031914A">Data12!$EQ$1:$EQ$10,Data12!$EQ$11:$EQ$19</definedName>
    <definedName name="A128031914A_Data">Data12!$EQ$11:$EQ$19</definedName>
    <definedName name="A128031914A_Latest">Data12!$EQ$19</definedName>
    <definedName name="A128031918K">Data12!$EU$1:$EU$10,Data12!$EU$11:$EU$19</definedName>
    <definedName name="A128031918K_Data">Data12!$EU$11:$EU$19</definedName>
    <definedName name="A128031918K_Latest">Data12!$EU$19</definedName>
    <definedName name="A128031922A">Data12!$FA$1:$FA$10,Data12!$FA$11:$FA$19</definedName>
    <definedName name="A128031922A_Data">Data12!$FA$11:$FA$19</definedName>
    <definedName name="A128031922A_Latest">Data12!$FA$19</definedName>
    <definedName name="A128031926K">Data12!$FB$1:$FB$10,Data12!$FB$11:$FB$19</definedName>
    <definedName name="A128031926K_Data">Data12!$FB$11:$FB$19</definedName>
    <definedName name="A128031926K_Latest">Data12!$FB$19</definedName>
    <definedName name="A128031930A">Data12!$GF$1:$GF$10,Data12!$GF$11:$GF$19</definedName>
    <definedName name="A128031930A_Data">Data12!$GF$11:$GF$19</definedName>
    <definedName name="A128031930A_Latest">Data12!$GF$19</definedName>
    <definedName name="A128031934K">Data12!$HI$1:$HI$10,Data12!$HI$11:$HI$19</definedName>
    <definedName name="A128031934K_Data">Data12!$HI$11:$HI$19</definedName>
    <definedName name="A128031934K_Latest">Data12!$HI$19</definedName>
    <definedName name="A128031938V">Data12!$IO$1:$IO$10,Data12!$IO$11:$IO$19</definedName>
    <definedName name="A128031938V_Data">Data12!$IO$11:$IO$19</definedName>
    <definedName name="A128031938V_Latest">Data12!$IO$19</definedName>
    <definedName name="A128031942K">Data13!$J$1:$J$10,Data13!$J$11:$J$19</definedName>
    <definedName name="A128031942K_Data">Data13!$J$11:$J$19</definedName>
    <definedName name="A128031942K_Latest">Data13!$J$19</definedName>
    <definedName name="A128031946V">Data13!$O$1:$O$10,Data13!$O$11:$O$19</definedName>
    <definedName name="A128031946V_Data">Data13!$O$11:$O$19</definedName>
    <definedName name="A128031946V_Latest">Data13!$O$19</definedName>
    <definedName name="A128031950K">Data12!$IH$1:$IH$10,Data12!$IH$11:$IH$19</definedName>
    <definedName name="A128031950K_Data">Data12!$IH$11:$IH$19</definedName>
    <definedName name="A128031950K_Latest">Data12!$IH$19</definedName>
    <definedName name="A128031954V">Data12!$IN$1:$IN$10,Data12!$IN$11:$IN$19</definedName>
    <definedName name="A128031954V_Data">Data12!$IN$11:$IN$19</definedName>
    <definedName name="A128031954V_Latest">Data12!$IN$19</definedName>
    <definedName name="A128031958C">Data13!$BO$1:$BO$10,Data13!$BO$11:$BO$19</definedName>
    <definedName name="A128031958C_Data">Data13!$BO$11:$BO$19</definedName>
    <definedName name="A128031958C_Latest">Data13!$BO$19</definedName>
    <definedName name="A128031962V">Data13!$BP$1:$BP$10,Data13!$BP$11:$BP$19</definedName>
    <definedName name="A128031962V_Data">Data13!$BP$11:$BP$19</definedName>
    <definedName name="A128031962V_Latest">Data13!$BP$19</definedName>
    <definedName name="A128031966C">Data13!$BZ$1:$BZ$10,Data13!$BZ$11:$BZ$19</definedName>
    <definedName name="A128031966C_Data">Data13!$BZ$11:$BZ$19</definedName>
    <definedName name="A128031966C_Latest">Data13!$BZ$19</definedName>
    <definedName name="A128031970V">Data13!$CC$1:$CC$10,Data13!$CC$11:$CC$19</definedName>
    <definedName name="A128031970V_Data">Data13!$CC$11:$CC$19</definedName>
    <definedName name="A128031970V_Latest">Data13!$CC$19</definedName>
    <definedName name="A128031974C">Data13!$CE$1:$CE$10,Data13!$CE$11:$CE$19</definedName>
    <definedName name="A128031974C_Data">Data13!$CE$11:$CE$19</definedName>
    <definedName name="A128031974C_Latest">Data13!$CE$19</definedName>
    <definedName name="A128031978L">Data13!$BM$1:$BM$10,Data13!$BM$11:$BM$19</definedName>
    <definedName name="A128031978L_Data">Data13!$BM$11:$BM$19</definedName>
    <definedName name="A128031978L_Latest">Data13!$BM$19</definedName>
    <definedName name="A128033498L">Data14!$GO$1:$GO$10,Data14!$GO$11:$GO$19</definedName>
    <definedName name="A128033498L_Data">Data14!$GO$11:$GO$19</definedName>
    <definedName name="A128033498L_Latest">Data14!$GO$19</definedName>
    <definedName name="A128033502T">Data14!$HG$1:$HG$10,Data14!$HG$11:$HG$19</definedName>
    <definedName name="A128033502T_Data">Data14!$HG$11:$HG$19</definedName>
    <definedName name="A128033502T_Latest">Data14!$HG$19</definedName>
    <definedName name="A128033506A">Data14!$HH$1:$HH$10,Data14!$HH$11:$HH$19</definedName>
    <definedName name="A128033506A_Data">Data14!$HH$11:$HH$19</definedName>
    <definedName name="A128033506A_Latest">Data14!$HH$19</definedName>
    <definedName name="A128033510T">Data14!$GE$1:$GE$10,Data14!$GE$11:$GE$19</definedName>
    <definedName name="A128033510T_Data">Data14!$GE$11:$GE$19</definedName>
    <definedName name="A128033510T_Latest">Data14!$GE$19</definedName>
    <definedName name="A128033862W">Data14!$IA$1:$IA$10,Data14!$IA$11:$IA$19</definedName>
    <definedName name="A128033862W_Data">Data14!$IA$11:$IA$19</definedName>
    <definedName name="A128033862W_Latest">Data14!$IA$19</definedName>
    <definedName name="A128033866F">Data14!$II$1:$II$10,Data14!$II$11:$II$19</definedName>
    <definedName name="A128033866F_Data">Data14!$II$11:$II$19</definedName>
    <definedName name="A128033866F_Latest">Data14!$II$19</definedName>
    <definedName name="A128033870W">Data15!$B$1:$B$10,Data15!$B$11:$B$19</definedName>
    <definedName name="A128033870W_Data">Data15!$B$11:$B$19</definedName>
    <definedName name="A128033870W_Latest">Data15!$B$19</definedName>
    <definedName name="A128033874F">Data15!$E$1:$E$10,Data15!$E$11:$E$19</definedName>
    <definedName name="A128033874F_Data">Data15!$E$11:$E$19</definedName>
    <definedName name="A128033874F_Latest">Data15!$E$19</definedName>
    <definedName name="A128033878R">Data14!$HT$1:$HT$10,Data14!$HT$11:$HT$19</definedName>
    <definedName name="A128033878R_Data">Data14!$HT$11:$HT$19</definedName>
    <definedName name="A128033878R_Latest">Data14!$HT$19</definedName>
    <definedName name="A128033882F">Data14!$HV$1:$HV$10,Data14!$HV$11:$HV$19</definedName>
    <definedName name="A128033882F_Data">Data14!$HV$11:$HV$19</definedName>
    <definedName name="A128033882F_Latest">Data14!$HV$19</definedName>
    <definedName name="A128033886R">Data16!$AZ$1:$AZ$10,Data16!$AZ$11:$AZ$19</definedName>
    <definedName name="A128033886R_Data">Data16!$AZ$11:$AZ$19</definedName>
    <definedName name="A128033886R_Latest">Data16!$AZ$19</definedName>
    <definedName name="A128033890F">Data16!$BG$1:$BG$10,Data16!$BG$11:$BG$19</definedName>
    <definedName name="A128033890F_Data">Data16!$BG$11:$BG$19</definedName>
    <definedName name="A128033890F_Latest">Data16!$BG$19</definedName>
    <definedName name="A128033894R">Data16!$BT$1:$BT$10,Data16!$BT$11:$BT$19</definedName>
    <definedName name="A128033894R_Data">Data16!$BT$11:$BT$19</definedName>
    <definedName name="A128033894R_Latest">Data16!$BT$19</definedName>
    <definedName name="A128033898X">Data16!$BL$1:$BL$10,Data16!$BL$11:$BL$19</definedName>
    <definedName name="A128033898X_Data">Data16!$BL$11:$BL$19</definedName>
    <definedName name="A128033898X_Latest">Data16!$BL$19</definedName>
    <definedName name="A128033902C">Data16!$BJ$1:$BJ$10,Data16!$BJ$11:$BJ$19</definedName>
    <definedName name="A128033902C_Data">Data16!$BJ$11:$BJ$19</definedName>
    <definedName name="A128033902C_Latest">Data16!$BJ$19</definedName>
    <definedName name="A128033906L">Data16!$BS$1:$BS$10,Data16!$BS$11:$BS$19</definedName>
    <definedName name="A128033906L_Data">Data16!$BS$11:$BS$19</definedName>
    <definedName name="A128033906L_Latest">Data16!$BS$19</definedName>
    <definedName name="A128033910C">Data16!$DI$1:$DI$10,Data16!$DI$11:$DI$19</definedName>
    <definedName name="A128033910C_Data">Data16!$DI$11:$DI$19</definedName>
    <definedName name="A128033910C_Latest">Data16!$DI$19</definedName>
    <definedName name="A128033914L">Data16!$DJ$1:$DJ$10,Data16!$DJ$11:$DJ$19</definedName>
    <definedName name="A128033914L_Data">Data16!$DJ$11:$DJ$19</definedName>
    <definedName name="A128033914L_Latest">Data16!$DJ$19</definedName>
    <definedName name="A128033918W">Data16!$DR$1:$DR$10,Data16!$DR$11:$DR$19</definedName>
    <definedName name="A128033918W_Data">Data16!$DR$11:$DR$19</definedName>
    <definedName name="A128033918W_Latest">Data16!$DR$19</definedName>
    <definedName name="A128033922L">Data16!$CW$1:$CW$10,Data16!$CW$11:$CW$19</definedName>
    <definedName name="A128033922L_Data">Data16!$CW$11:$CW$19</definedName>
    <definedName name="A128033922L_Latest">Data16!$CW$19</definedName>
    <definedName name="A128033926W">Data16!$CY$1:$CY$10,Data16!$CY$11:$CY$19</definedName>
    <definedName name="A128033926W_Data">Data16!$CY$11:$CY$19</definedName>
    <definedName name="A128033926W_Latest">Data16!$CY$19</definedName>
    <definedName name="A128033930L">Data16!$CZ$1:$CZ$10,Data16!$CZ$11:$CZ$19</definedName>
    <definedName name="A128033930L_Data">Data16!$CZ$11:$CZ$19</definedName>
    <definedName name="A128033930L_Latest">Data16!$CZ$19</definedName>
    <definedName name="A128033934W">Data16!$EL$1:$EL$10,Data16!$EL$11:$EL$19</definedName>
    <definedName name="A128033934W_Data">Data16!$EL$11:$EL$19</definedName>
    <definedName name="A128033934W_Latest">Data16!$EL$19</definedName>
    <definedName name="A128033938F">Data16!$EU$1:$EU$10,Data16!$EU$11:$EU$19</definedName>
    <definedName name="A128033938F_Data">Data16!$EU$11:$EU$19</definedName>
    <definedName name="A128033938F_Latest">Data16!$EU$19</definedName>
    <definedName name="A128033942W">Data16!$EY$1:$EY$10,Data16!$EY$11:$EY$19</definedName>
    <definedName name="A128033942W_Data">Data16!$EY$11:$EY$19</definedName>
    <definedName name="A128033942W_Latest">Data16!$EY$19</definedName>
    <definedName name="A128033946F">Data16!$EZ$1:$EZ$10,Data16!$EZ$11:$EZ$19</definedName>
    <definedName name="A128033946F_Data">Data16!$EZ$11:$EZ$19</definedName>
    <definedName name="A128033946F_Latest">Data16!$EZ$19</definedName>
    <definedName name="A128033950W">Data16!$FB$1:$FB$10,Data16!$FB$11:$FB$19</definedName>
    <definedName name="A128033950W_Data">Data16!$FB$11:$FB$19</definedName>
    <definedName name="A128033950W_Latest">Data16!$FB$19</definedName>
    <definedName name="A128033954F">Data16!$FG$1:$FG$10,Data16!$FG$11:$FG$19</definedName>
    <definedName name="A128033954F_Data">Data16!$FG$11:$FG$19</definedName>
    <definedName name="A128033954F_Latest">Data16!$FG$19</definedName>
    <definedName name="A128033958R">Data16!$FR$1:$FR$10,Data16!$FR$11:$FR$19</definedName>
    <definedName name="A128033958R_Data">Data16!$FR$11:$FR$19</definedName>
    <definedName name="A128033958R_Latest">Data16!$FR$19</definedName>
    <definedName name="A128033962F">Data16!$FX$1:$FX$10,Data16!$FX$11:$FX$19</definedName>
    <definedName name="A128033962F_Data">Data16!$FX$11:$FX$19</definedName>
    <definedName name="A128033962F_Latest">Data16!$FX$19</definedName>
    <definedName name="A128033966R">Data16!$HC$1:$HC$10,Data16!$HC$11:$HC$19</definedName>
    <definedName name="A128033966R_Data">Data16!$HC$11:$HC$19</definedName>
    <definedName name="A128033966R_Latest">Data16!$HC$19</definedName>
    <definedName name="A128033970F">Data16!$HG$1:$HG$10,Data16!$HG$11:$HG$19</definedName>
    <definedName name="A128033970F_Data">Data16!$HG$11:$HG$19</definedName>
    <definedName name="A128033970F_Latest">Data16!$HG$19</definedName>
    <definedName name="A128033974R">Data16!$HH$1:$HH$10,Data16!$HH$11:$HH$19</definedName>
    <definedName name="A128033974R_Data">Data16!$HH$11:$HH$19</definedName>
    <definedName name="A128033974R_Latest">Data16!$HH$19</definedName>
    <definedName name="A128033978X">Data16!$HK$1:$HK$10,Data16!$HK$11:$HK$19</definedName>
    <definedName name="A128033978X_Data">Data16!$HK$11:$HK$19</definedName>
    <definedName name="A128033978X_Latest">Data16!$HK$19</definedName>
    <definedName name="A128033982R">Data16!$HR$1:$HR$10,Data16!$HR$11:$HR$19</definedName>
    <definedName name="A128033982R_Data">Data16!$HR$11:$HR$19</definedName>
    <definedName name="A128033982R_Latest">Data16!$HR$19</definedName>
    <definedName name="A128033986X">Data16!$HU$1:$HU$10,Data16!$HU$11:$HU$19</definedName>
    <definedName name="A128033986X_Data">Data16!$HU$11:$HU$19</definedName>
    <definedName name="A128033986X_Latest">Data16!$HU$19</definedName>
    <definedName name="A128033990R">Data16!$HV$1:$HV$10,Data16!$HV$11:$HV$19</definedName>
    <definedName name="A128033990R_Data">Data16!$HV$11:$HV$19</definedName>
    <definedName name="A128033990R_Latest">Data16!$HV$19</definedName>
    <definedName name="A128033994X">Data16!$GP$1:$GP$10,Data16!$GP$11:$GP$19</definedName>
    <definedName name="A128033994X_Data">Data16!$GP$11:$GP$19</definedName>
    <definedName name="A128033994X_Latest">Data16!$GP$19</definedName>
    <definedName name="A128033998J">Data16!$HW$1:$HW$10,Data16!$HW$11:$HW$19</definedName>
    <definedName name="A128033998J_Data">Data16!$HW$11:$HW$19</definedName>
    <definedName name="A128033998J_Latest">Data16!$HW$19</definedName>
    <definedName name="A128034002R">Data16!$GU$1:$GU$10,Data16!$GU$11:$GU$19</definedName>
    <definedName name="A128034002R_Data">Data16!$GU$11:$GU$19</definedName>
    <definedName name="A128034002R_Latest">Data16!$GU$19</definedName>
    <definedName name="A128034006X">Data16!$IO$1:$IO$10,Data16!$IO$11:$IO$19</definedName>
    <definedName name="A128034006X_Data">Data16!$IO$11:$IO$19</definedName>
    <definedName name="A128034006X_Latest">Data16!$IO$19</definedName>
    <definedName name="A128034010R">Data17!$K$1:$K$10,Data17!$K$11:$K$19</definedName>
    <definedName name="A128034010R_Data">Data17!$K$11:$K$19</definedName>
    <definedName name="A128034010R_Latest">Data17!$K$19</definedName>
    <definedName name="A128034014X">Data17!$M$1:$M$10,Data17!$M$11:$M$19</definedName>
    <definedName name="A128034014X_Data">Data17!$M$11:$M$19</definedName>
    <definedName name="A128034014X_Latest">Data17!$M$19</definedName>
    <definedName name="A128034018J">Data16!$HX$1:$HX$10,Data16!$HX$11:$HX$19</definedName>
    <definedName name="A128034018J_Data">Data16!$HX$11:$HX$19</definedName>
    <definedName name="A128034018J_Latest">Data16!$HX$19</definedName>
    <definedName name="A128034022X">Data16!$IB$1:$IB$10,Data16!$IB$11:$IB$19</definedName>
    <definedName name="A128034022X_Data">Data16!$IB$11:$IB$19</definedName>
    <definedName name="A128034022X_Latest">Data16!$IB$19</definedName>
    <definedName name="A128034026J">Data16!$IF$1:$IF$10,Data16!$IF$11:$IF$19</definedName>
    <definedName name="A128034026J_Data">Data16!$IF$11:$IF$19</definedName>
    <definedName name="A128034026J_Latest">Data16!$IF$19</definedName>
    <definedName name="A128034030X">Data17!$AB$1:$AB$10,Data17!$AB$11:$AB$19</definedName>
    <definedName name="A128034030X_Data">Data17!$AB$11:$AB$19</definedName>
    <definedName name="A128034030X_Latest">Data17!$AB$19</definedName>
    <definedName name="A128034034J">Data17!$AM$1:$AM$10,Data17!$AM$11:$AM$19</definedName>
    <definedName name="A128034034J_Data">Data17!$AM$11:$AM$19</definedName>
    <definedName name="A128034034J_Latest">Data17!$AM$19</definedName>
    <definedName name="A128034038T">Data17!$AO$1:$AO$10,Data17!$AO$11:$AO$19</definedName>
    <definedName name="A128034038T_Data">Data17!$AO$11:$AO$19</definedName>
    <definedName name="A128034038T_Latest">Data17!$AO$19</definedName>
    <definedName name="A128034042J">Data17!$BJ$1:$BJ$10,Data17!$BJ$11:$BJ$19</definedName>
    <definedName name="A128034042J_Data">Data17!$BJ$11:$BJ$19</definedName>
    <definedName name="A128034042J_Latest">Data17!$BJ$19</definedName>
    <definedName name="A128034046T">Data17!$BK$1:$BK$10,Data17!$BK$11:$BK$19</definedName>
    <definedName name="A128034046T_Data">Data17!$BK$11:$BK$19</definedName>
    <definedName name="A128034046T_Latest">Data17!$BK$19</definedName>
    <definedName name="A128034050J">Data17!$BO$1:$BO$10,Data17!$BO$11:$BO$19</definedName>
    <definedName name="A128034050J_Data">Data17!$BO$11:$BO$19</definedName>
    <definedName name="A128034050J_Latest">Data17!$BO$19</definedName>
    <definedName name="A128034054T">Data17!$AZ$1:$AZ$10,Data17!$AZ$11:$AZ$19</definedName>
    <definedName name="A128034054T_Data">Data17!$AZ$11:$AZ$19</definedName>
    <definedName name="A128034054T_Latest">Data17!$AZ$19</definedName>
    <definedName name="A128034058A">Data17!$BT$1:$BT$10,Data17!$BT$11:$BT$19</definedName>
    <definedName name="A128034058A_Data">Data17!$BT$11:$BT$19</definedName>
    <definedName name="A128034058A_Latest">Data17!$BT$19</definedName>
    <definedName name="A128034062T">Data17!$BU$1:$BU$10,Data17!$BU$11:$BU$19</definedName>
    <definedName name="A128034062T_Data">Data17!$BU$11:$BU$19</definedName>
    <definedName name="A128034062T_Latest">Data17!$BU$19</definedName>
    <definedName name="A128034066A">Data17!$BB$1:$BB$10,Data17!$BB$11:$BB$19</definedName>
    <definedName name="A128034066A_Data">Data17!$BB$11:$BB$19</definedName>
    <definedName name="A128034066A_Latest">Data17!$BB$19</definedName>
    <definedName name="A128034070T">Data17!$BC$1:$BC$10,Data17!$BC$11:$BC$19</definedName>
    <definedName name="A128034070T_Data">Data17!$BC$11:$BC$19</definedName>
    <definedName name="A128034070T_Latest">Data17!$BC$19</definedName>
    <definedName name="A128034074A">Data17!$CR$1:$CR$10,Data17!$CR$11:$CR$19</definedName>
    <definedName name="A128034074A_Data">Data17!$CR$11:$CR$19</definedName>
    <definedName name="A128034074A_Latest">Data17!$CR$19</definedName>
    <definedName name="A128034078K">Data17!$DG$1:$DG$10,Data17!$DG$11:$DG$19</definedName>
    <definedName name="A128034078K_Data">Data17!$DG$11:$DG$19</definedName>
    <definedName name="A128034078K_Latest">Data17!$DG$19</definedName>
    <definedName name="A128034082A">Data17!$DL$1:$DL$10,Data17!$DL$11:$DL$19</definedName>
    <definedName name="A128034082A_Data">Data17!$DL$11:$DL$19</definedName>
    <definedName name="A128034082A_Latest">Data17!$DL$19</definedName>
    <definedName name="A128034086K">Data15!$P$1:$P$10,Data15!$P$11:$P$19</definedName>
    <definedName name="A128034086K_Data">Data15!$P$11:$P$19</definedName>
    <definedName name="A128034086K_Latest">Data15!$P$19</definedName>
    <definedName name="A128034090A">Data15!$T$1:$T$10,Data15!$T$11:$T$19</definedName>
    <definedName name="A128034090A_Data">Data15!$T$11:$T$19</definedName>
    <definedName name="A128034090A_Latest">Data15!$T$19</definedName>
    <definedName name="A128034094K">Data15!$W$1:$W$10,Data15!$W$11:$W$19</definedName>
    <definedName name="A128034094K_Data">Data15!$W$11:$W$19</definedName>
    <definedName name="A128034094K_Latest">Data15!$W$19</definedName>
    <definedName name="A128034098V">Data15!$I$1:$I$10,Data15!$I$11:$I$19</definedName>
    <definedName name="A128034098V_Data">Data15!$I$11:$I$19</definedName>
    <definedName name="A128034098V_Latest">Data15!$I$19</definedName>
    <definedName name="A128034106J">Data17!$DP$1:$DP$10,Data17!$DP$11:$DP$19</definedName>
    <definedName name="A128034106J_Data">Data17!$DP$11:$DP$19</definedName>
    <definedName name="A128034106J_Latest">Data17!$DP$19</definedName>
    <definedName name="A128034114J">Data15!$AN$1:$AN$10,Data15!$AN$11:$AN$19</definedName>
    <definedName name="A128034114J_Data">Data15!$AN$11:$AN$19</definedName>
    <definedName name="A128034114J_Latest">Data15!$AN$19</definedName>
    <definedName name="A128034118T">Data15!$CN$1:$CN$10,Data15!$CN$11:$CN$19</definedName>
    <definedName name="A128034118T_Data">Data15!$CN$11:$CN$19</definedName>
    <definedName name="A128034118T_Latest">Data15!$CN$19</definedName>
    <definedName name="A128034122J">Data15!$CU$1:$CU$10,Data15!$CU$11:$CU$19</definedName>
    <definedName name="A128034122J_Data">Data15!$CU$11:$CU$19</definedName>
    <definedName name="A128034122J_Latest">Data15!$CU$19</definedName>
    <definedName name="A128034126T">Data15!$CW$1:$CW$10,Data15!$CW$11:$CW$19</definedName>
    <definedName name="A128034126T_Data">Data15!$CW$11:$CW$19</definedName>
    <definedName name="A128034126T_Latest">Data15!$CW$19</definedName>
    <definedName name="A128034130J">Data15!$DA$1:$DA$10,Data15!$DA$11:$DA$19</definedName>
    <definedName name="A128034130J_Data">Data15!$DA$11:$DA$19</definedName>
    <definedName name="A128034130J_Latest">Data15!$DA$19</definedName>
    <definedName name="A128034134T">Data15!$DB$1:$DB$10,Data15!$DB$11:$DB$19</definedName>
    <definedName name="A128034134T_Data">Data15!$DB$11:$DB$19</definedName>
    <definedName name="A128034134T_Latest">Data15!$DB$19</definedName>
    <definedName name="A128034138A">Data15!$BZ$1:$BZ$10,Data15!$BZ$11:$BZ$19</definedName>
    <definedName name="A128034138A_Data">Data15!$BZ$11:$BZ$19</definedName>
    <definedName name="A128034138A_Latest">Data15!$BZ$19</definedName>
    <definedName name="A128034142T">Data15!$CB$1:$CB$10,Data15!$CB$11:$CB$19</definedName>
    <definedName name="A128034142T_Data">Data15!$CB$11:$CB$19</definedName>
    <definedName name="A128034142T_Latest">Data15!$CB$19</definedName>
    <definedName name="A128034146A">Data15!$DQ$1:$DQ$10,Data15!$DQ$11:$DQ$19</definedName>
    <definedName name="A128034146A_Data">Data15!$DQ$11:$DQ$19</definedName>
    <definedName name="A128034146A_Latest">Data15!$DQ$19</definedName>
    <definedName name="A128034150T">Data15!$EC$1:$EC$10,Data15!$EC$11:$EC$19</definedName>
    <definedName name="A128034150T_Data">Data15!$EC$11:$EC$19</definedName>
    <definedName name="A128034150T_Latest">Data15!$EC$19</definedName>
    <definedName name="A128034154A">Data15!$EH$1:$EH$10,Data15!$EH$11:$EH$19</definedName>
    <definedName name="A128034154A_Data">Data15!$EH$11:$EH$19</definedName>
    <definedName name="A128034154A_Latest">Data15!$EH$19</definedName>
    <definedName name="A128034158K">Data15!$DH$1:$DH$10,Data15!$DH$11:$DH$19</definedName>
    <definedName name="A128034158K_Data">Data15!$DH$11:$DH$19</definedName>
    <definedName name="A128034158K_Latest">Data15!$DH$19</definedName>
    <definedName name="A128034162A">Data15!$EV$1:$EV$10,Data15!$EV$11:$EV$19</definedName>
    <definedName name="A128034162A_Data">Data15!$EV$11:$EV$19</definedName>
    <definedName name="A128034162A_Latest">Data15!$EV$19</definedName>
    <definedName name="A128034166K">Data15!$FD$1:$FD$10,Data15!$FD$11:$FD$19</definedName>
    <definedName name="A128034166K_Data">Data15!$FD$11:$FD$19</definedName>
    <definedName name="A128034166K_Latest">Data15!$FD$19</definedName>
    <definedName name="A128034170A">Data15!$FH$1:$FH$10,Data15!$FH$11:$FH$19</definedName>
    <definedName name="A128034170A_Data">Data15!$FH$11:$FH$19</definedName>
    <definedName name="A128034170A_Latest">Data15!$FH$19</definedName>
    <definedName name="A128034174K">Data15!$FJ$1:$FJ$10,Data15!$FJ$11:$FJ$19</definedName>
    <definedName name="A128034174K_Data">Data15!$FJ$11:$FJ$19</definedName>
    <definedName name="A128034174K_Latest">Data15!$FJ$19</definedName>
    <definedName name="A128034178V">Data15!$FK$1:$FK$10,Data15!$FK$11:$FK$19</definedName>
    <definedName name="A128034178V_Data">Data15!$FK$11:$FK$19</definedName>
    <definedName name="A128034178V_Latest">Data15!$FK$19</definedName>
    <definedName name="A128034182K">Data15!$FM$1:$FM$10,Data15!$FM$11:$FM$19</definedName>
    <definedName name="A128034182K_Data">Data15!$FM$11:$FM$19</definedName>
    <definedName name="A128034182K_Latest">Data15!$FM$19</definedName>
    <definedName name="A128034186V">Data15!$FS$1:$FS$10,Data15!$FS$11:$FS$19</definedName>
    <definedName name="A128034186V_Data">Data15!$FS$11:$FS$19</definedName>
    <definedName name="A128034186V_Latest">Data15!$FS$19</definedName>
    <definedName name="A128034190K">Data15!$ER$1:$ER$10,Data15!$ER$11:$ER$19</definedName>
    <definedName name="A128034190K_Data">Data15!$ER$11:$ER$19</definedName>
    <definedName name="A128034190K_Latest">Data15!$ER$19</definedName>
    <definedName name="A128034194V">Data15!$FU$1:$FU$10,Data15!$FU$11:$FU$19</definedName>
    <definedName name="A128034194V_Data">Data15!$FU$11:$FU$19</definedName>
    <definedName name="A128034194V_Latest">Data15!$FU$19</definedName>
    <definedName name="A128034198C">Data15!$GI$1:$GI$10,Data15!$GI$11:$GI$19</definedName>
    <definedName name="A128034198C_Data">Data15!$GI$11:$GI$19</definedName>
    <definedName name="A128034198C_Latest">Data15!$GI$19</definedName>
    <definedName name="A128034202J">Data15!$GM$1:$GM$10,Data15!$GM$11:$GM$19</definedName>
    <definedName name="A128034202J_Data">Data15!$GM$11:$GM$19</definedName>
    <definedName name="A128034202J_Latest">Data15!$GM$19</definedName>
    <definedName name="A128034206T">Data15!$GO$1:$GO$10,Data15!$GO$11:$GO$19</definedName>
    <definedName name="A128034206T_Data">Data15!$GO$11:$GO$19</definedName>
    <definedName name="A128034206T_Latest">Data15!$GO$19</definedName>
    <definedName name="A128034210J">Data15!$GZ$1:$GZ$10,Data15!$GZ$11:$GZ$19</definedName>
    <definedName name="A128034210J_Data">Data15!$GZ$11:$GZ$19</definedName>
    <definedName name="A128034210J_Latest">Data15!$GZ$19</definedName>
    <definedName name="A128034218A">Data15!$FZ$1:$FZ$10,Data15!$FZ$11:$FZ$19</definedName>
    <definedName name="A128034218A_Data">Data15!$FZ$11:$FZ$19</definedName>
    <definedName name="A128034218A_Latest">Data15!$FZ$19</definedName>
    <definedName name="A128034222T">Data15!$HS$1:$HS$10,Data15!$HS$11:$HS$19</definedName>
    <definedName name="A128034222T_Data">Data15!$HS$11:$HS$19</definedName>
    <definedName name="A128034222T_Latest">Data15!$HS$19</definedName>
    <definedName name="A128034226A">Data15!$HV$1:$HV$10,Data15!$HV$11:$HV$19</definedName>
    <definedName name="A128034226A_Data">Data15!$HV$11:$HV$19</definedName>
    <definedName name="A128034226A_Latest">Data15!$HV$19</definedName>
    <definedName name="A128034230T">Data15!$HZ$1:$HZ$10,Data15!$HZ$11:$HZ$19</definedName>
    <definedName name="A128034230T_Data">Data15!$HZ$11:$HZ$19</definedName>
    <definedName name="A128034230T_Latest">Data15!$HZ$19</definedName>
    <definedName name="A128034234A">Data15!$ID$1:$ID$10,Data15!$ID$11:$ID$19</definedName>
    <definedName name="A128034234A_Data">Data15!$ID$11:$ID$19</definedName>
    <definedName name="A128034234A_Latest">Data15!$ID$19</definedName>
    <definedName name="A128034238K">Data15!$HH$1:$HH$10,Data15!$HH$11:$HH$19</definedName>
    <definedName name="A128034238K_Data">Data15!$HH$11:$HH$19</definedName>
    <definedName name="A128034238K_Latest">Data15!$HH$19</definedName>
    <definedName name="A128034242A">Data15!$HK$1:$HK$10,Data15!$HK$11:$HK$19</definedName>
    <definedName name="A128034242A_Data">Data15!$HK$11:$HK$19</definedName>
    <definedName name="A128034242A_Latest">Data15!$HK$19</definedName>
    <definedName name="A128034246K">Data16!$W$1:$W$10,Data16!$W$11:$W$19</definedName>
    <definedName name="A128034246K_Data">Data16!$W$11:$W$19</definedName>
    <definedName name="A128034246K_Latest">Data16!$W$19</definedName>
    <definedName name="A128034250A">Data16!$AA$1:$AA$10,Data16!$AA$11:$AA$19</definedName>
    <definedName name="A128034250A_Data">Data16!$AA$11:$AA$19</definedName>
    <definedName name="A128034250A_Latest">Data16!$AA$19</definedName>
    <definedName name="A128035622W">Data17!$DV$1:$DV$10,Data17!$DV$11:$DV$19</definedName>
    <definedName name="A128035622W_Data">Data17!$DV$11:$DV$19</definedName>
    <definedName name="A128035622W_Latest">Data17!$DV$19</definedName>
    <definedName name="A128035990A">Data17!$FR$1:$FR$10,Data17!$FR$11:$FR$19</definedName>
    <definedName name="A128035990A_Data">Data17!$FR$11:$FR$19</definedName>
    <definedName name="A128035990A_Latest">Data17!$FR$19</definedName>
    <definedName name="A128035994K">Data17!$GG$1:$GG$10,Data17!$GG$11:$GG$19</definedName>
    <definedName name="A128035994K_Data">Data17!$GG$11:$GG$19</definedName>
    <definedName name="A128035994K_Latest">Data17!$GG$19</definedName>
    <definedName name="A128035998V">Data17!$GI$1:$GI$10,Data17!$GI$11:$GI$19</definedName>
    <definedName name="A128035998V_Data">Data17!$GI$11:$GI$19</definedName>
    <definedName name="A128035998V_Latest">Data17!$GI$19</definedName>
    <definedName name="A128036002A">Data17!$FJ$1:$FJ$10,Data17!$FJ$11:$FJ$19</definedName>
    <definedName name="A128036002A_Data">Data17!$FJ$11:$FJ$19</definedName>
    <definedName name="A128036002A_Latest">Data17!$FJ$19</definedName>
    <definedName name="A128036006K">Data17!$FK$1:$FK$10,Data17!$FK$11:$FK$19</definedName>
    <definedName name="A128036006K_Data">Data17!$FK$11:$FK$19</definedName>
    <definedName name="A128036006K_Latest">Data17!$FK$19</definedName>
    <definedName name="A128036010A">Data17!$FL$1:$FL$10,Data17!$FL$11:$FL$19</definedName>
    <definedName name="A128036010A_Data">Data17!$FL$11:$FL$19</definedName>
    <definedName name="A128036010A_Latest">Data17!$FL$19</definedName>
    <definedName name="A128036014K">Data18!$IH$1:$IH$10,Data18!$IH$11:$IH$19</definedName>
    <definedName name="A128036014K_Data">Data18!$IH$11:$IH$19</definedName>
    <definedName name="A128036014K_Latest">Data18!$IH$19</definedName>
    <definedName name="A128036018V">Data18!$HJ$1:$HJ$10,Data18!$HJ$11:$HJ$19</definedName>
    <definedName name="A128036018V_Data">Data18!$HJ$11:$HJ$19</definedName>
    <definedName name="A128036018V_Latest">Data18!$HJ$19</definedName>
    <definedName name="A128036022K">Data18!$IN$1:$IN$10,Data18!$IN$11:$IN$19</definedName>
    <definedName name="A128036022K_Data">Data18!$IN$11:$IN$19</definedName>
    <definedName name="A128036022K_Latest">Data18!$IN$19</definedName>
    <definedName name="A128036026V">Data18!$HM$1:$HM$10,Data18!$HM$11:$HM$19</definedName>
    <definedName name="A128036026V_Data">Data18!$HM$11:$HM$19</definedName>
    <definedName name="A128036026V_Latest">Data18!$HM$19</definedName>
    <definedName name="A128036030K">Data18!$HN$1:$HN$10,Data18!$HN$11:$HN$19</definedName>
    <definedName name="A128036030K_Data">Data18!$HN$11:$HN$19</definedName>
    <definedName name="A128036030K_Latest">Data18!$HN$19</definedName>
    <definedName name="A128036034V">Data19!$M$1:$M$10,Data19!$M$11:$M$19</definedName>
    <definedName name="A128036034V_Data">Data19!$M$11:$M$19</definedName>
    <definedName name="A128036034V_Latest">Data19!$M$19</definedName>
    <definedName name="A128036038C">Data19!$N$1:$N$10,Data19!$N$11:$N$19</definedName>
    <definedName name="A128036038C_Data">Data19!$N$11:$N$19</definedName>
    <definedName name="A128036038C_Latest">Data19!$N$19</definedName>
    <definedName name="A128036042V">Data19!$Y$1:$Y$10,Data19!$Y$11:$Y$19</definedName>
    <definedName name="A128036042V_Data">Data19!$Y$11:$Y$19</definedName>
    <definedName name="A128036042V_Latest">Data19!$Y$19</definedName>
    <definedName name="A128036046C">Data19!$AA$1:$AA$10,Data19!$AA$11:$AA$19</definedName>
    <definedName name="A128036046C_Data">Data19!$AA$11:$AA$19</definedName>
    <definedName name="A128036046C_Latest">Data19!$AA$19</definedName>
    <definedName name="A128036050V">Data19!$C$1:$C$10,Data19!$C$11:$C$19</definedName>
    <definedName name="A128036050V_Data">Data19!$C$11:$C$19</definedName>
    <definedName name="A128036050V_Latest">Data19!$C$19</definedName>
    <definedName name="A128036054C">Data19!$AH$1:$AH$10,Data19!$AH$11:$AH$19</definedName>
    <definedName name="A128036054C_Data">Data19!$AH$11:$AH$19</definedName>
    <definedName name="A128036054C_Latest">Data19!$AH$19</definedName>
    <definedName name="A128036058L">Data19!$BE$1:$BE$10,Data19!$BE$11:$BE$19</definedName>
    <definedName name="A128036058L_Data">Data19!$BE$11:$BE$19</definedName>
    <definedName name="A128036058L_Latest">Data19!$BE$19</definedName>
    <definedName name="A128036062C">Data19!$BY$1:$BY$10,Data19!$BY$11:$BY$19</definedName>
    <definedName name="A128036062C_Data">Data19!$BY$11:$BY$19</definedName>
    <definedName name="A128036062C_Latest">Data19!$BY$19</definedName>
    <definedName name="A128036066L">Data19!$CI$1:$CI$10,Data19!$CI$11:$CI$19</definedName>
    <definedName name="A128036066L_Data">Data19!$CI$11:$CI$19</definedName>
    <definedName name="A128036066L_Latest">Data19!$CI$19</definedName>
    <definedName name="A128036070C">Data19!$CO$1:$CO$10,Data19!$CO$11:$CO$19</definedName>
    <definedName name="A128036070C_Data">Data19!$CO$11:$CO$19</definedName>
    <definedName name="A128036070C_Latest">Data19!$CO$19</definedName>
    <definedName name="A128036074L">Data19!$CR$1:$CR$10,Data19!$CR$11:$CR$19</definedName>
    <definedName name="A128036074L_Data">Data19!$CR$11:$CR$19</definedName>
    <definedName name="A128036074L_Latest">Data19!$CR$19</definedName>
    <definedName name="A128036078W">Data19!$BR$1:$BR$10,Data19!$BR$11:$BR$19</definedName>
    <definedName name="A128036078W_Data">Data19!$BR$11:$BR$19</definedName>
    <definedName name="A128036078W_Latest">Data19!$BR$19</definedName>
    <definedName name="A128036082L">Data19!$BU$1:$BU$10,Data19!$BU$11:$BU$19</definedName>
    <definedName name="A128036082L_Data">Data19!$BU$11:$BU$19</definedName>
    <definedName name="A128036082L_Latest">Data19!$BU$19</definedName>
    <definedName name="A128036086W">Data19!$BX$1:$BX$10,Data19!$BX$11:$BX$19</definedName>
    <definedName name="A128036086W_Data">Data19!$BX$11:$BX$19</definedName>
    <definedName name="A128036086W_Latest">Data19!$BX$19</definedName>
    <definedName name="A128036090L">Data19!$DJ$1:$DJ$10,Data19!$DJ$11:$DJ$19</definedName>
    <definedName name="A128036090L_Data">Data19!$DJ$11:$DJ$19</definedName>
    <definedName name="A128036090L_Latest">Data19!$DJ$19</definedName>
    <definedName name="A128036094W">Data19!$CZ$1:$CZ$10,Data19!$CZ$11:$CZ$19</definedName>
    <definedName name="A128036094W_Data">Data19!$CZ$11:$CZ$19</definedName>
    <definedName name="A128036094W_Latest">Data19!$CZ$19</definedName>
    <definedName name="A128036098F">Data19!$DC$1:$DC$10,Data19!$DC$11:$DC$19</definedName>
    <definedName name="A128036098F_Data">Data19!$DC$11:$DC$19</definedName>
    <definedName name="A128036098F_Latest">Data19!$DC$19</definedName>
    <definedName name="A128036102K">Data19!$DD$1:$DD$10,Data19!$DD$11:$DD$19</definedName>
    <definedName name="A128036102K_Data">Data19!$DD$11:$DD$19</definedName>
    <definedName name="A128036102K_Latest">Data19!$DD$19</definedName>
    <definedName name="A128036106V">Data19!$DF$1:$DF$10,Data19!$DF$11:$DF$19</definedName>
    <definedName name="A128036106V_Data">Data19!$DF$11:$DF$19</definedName>
    <definedName name="A128036106V_Latest">Data19!$DF$19</definedName>
    <definedName name="A128036110K">Data19!$FC$1:$FC$10,Data19!$FC$11:$FC$19</definedName>
    <definedName name="A128036110K_Data">Data19!$FC$11:$FC$19</definedName>
    <definedName name="A128036110K_Latest">Data19!$FC$19</definedName>
    <definedName name="A128036114V">Data19!$EE$1:$EE$10,Data19!$EE$11:$EE$19</definedName>
    <definedName name="A128036114V_Data">Data19!$EE$11:$EE$19</definedName>
    <definedName name="A128036114V_Latest">Data19!$EE$19</definedName>
    <definedName name="A128036118C">Data19!$EL$1:$EL$10,Data19!$EL$11:$EL$19</definedName>
    <definedName name="A128036118C_Data">Data19!$EL$11:$EL$19</definedName>
    <definedName name="A128036118C_Latest">Data19!$EL$19</definedName>
    <definedName name="A128036122V">Data19!$FY$1:$FY$10,Data19!$FY$11:$FY$19</definedName>
    <definedName name="A128036122V_Data">Data19!$FY$11:$FY$19</definedName>
    <definedName name="A128036122V_Latest">Data19!$FY$19</definedName>
    <definedName name="A128036126C">Data19!$GB$1:$GB$10,Data19!$GB$11:$GB$19</definedName>
    <definedName name="A128036126C_Data">Data19!$GB$11:$GB$19</definedName>
    <definedName name="A128036126C_Latest">Data19!$GB$19</definedName>
    <definedName name="A128036130V">Data19!$GF$1:$GF$10,Data19!$GF$11:$GF$19</definedName>
    <definedName name="A128036130V_Data">Data19!$GF$11:$GF$19</definedName>
    <definedName name="A128036130V_Latest">Data19!$GF$19</definedName>
    <definedName name="A128036134C">Data19!$GK$1:$GK$10,Data19!$GK$11:$GK$19</definedName>
    <definedName name="A128036134C_Data">Data19!$GK$11:$GK$19</definedName>
    <definedName name="A128036134C_Latest">Data19!$GK$19</definedName>
    <definedName name="A128036138L">Data19!$GN$1:$GN$10,Data19!$GN$11:$GN$19</definedName>
    <definedName name="A128036138L_Data">Data19!$GN$11:$GN$19</definedName>
    <definedName name="A128036138L_Latest">Data19!$GN$19</definedName>
    <definedName name="A128036142C">Data19!$GO$1:$GO$10,Data19!$GO$11:$GO$19</definedName>
    <definedName name="A128036142C_Data">Data19!$GO$11:$GO$19</definedName>
    <definedName name="A128036142C_Latest">Data19!$GO$19</definedName>
    <definedName name="A128036146L">Data19!$GP$1:$GP$10,Data19!$GP$11:$GP$19</definedName>
    <definedName name="A128036146L_Data">Data19!$GP$11:$GP$19</definedName>
    <definedName name="A128036146L_Latest">Data19!$GP$19</definedName>
    <definedName name="A128036150C">Data19!$FP$1:$FP$10,Data19!$FP$11:$FP$19</definedName>
    <definedName name="A128036150C_Data">Data19!$FP$11:$FP$19</definedName>
    <definedName name="A128036150C_Latest">Data19!$FP$19</definedName>
    <definedName name="A128036154L">Data19!$GR$1:$GR$10,Data19!$GR$11:$GR$19</definedName>
    <definedName name="A128036154L_Data">Data19!$GR$11:$GR$19</definedName>
    <definedName name="A128036154L_Latest">Data19!$GR$19</definedName>
    <definedName name="A128036158W">Data19!$GT$1:$GT$10,Data19!$GT$11:$GT$19</definedName>
    <definedName name="A128036158W_Data">Data19!$GT$11:$GT$19</definedName>
    <definedName name="A128036158W_Latest">Data19!$GT$19</definedName>
    <definedName name="A128036162L">Data19!$HF$1:$HF$10,Data19!$HF$11:$HF$19</definedName>
    <definedName name="A128036162L_Data">Data19!$HF$11:$HF$19</definedName>
    <definedName name="A128036162L_Latest">Data19!$HF$19</definedName>
    <definedName name="A128036166W">Data19!$HO$1:$HO$10,Data19!$HO$11:$HO$19</definedName>
    <definedName name="A128036166W_Data">Data19!$HO$11:$HO$19</definedName>
    <definedName name="A128036166W_Latest">Data19!$HO$19</definedName>
    <definedName name="A128036170L">Data19!$IA$1:$IA$10,Data19!$IA$11:$IA$19</definedName>
    <definedName name="A128036170L_Data">Data19!$IA$11:$IA$19</definedName>
    <definedName name="A128036170L_Latest">Data19!$IA$19</definedName>
    <definedName name="A128036174W">Data19!$IP$1:$IP$10,Data19!$IP$11:$IP$19</definedName>
    <definedName name="A128036174W_Data">Data19!$IP$11:$IP$19</definedName>
    <definedName name="A128036174W_Latest">Data19!$IP$19</definedName>
    <definedName name="A128036178F">Data20!$F$1:$F$10,Data20!$F$11:$F$19</definedName>
    <definedName name="A128036178F_Data">Data20!$F$11:$F$19</definedName>
    <definedName name="A128036178F_Latest">Data20!$F$19</definedName>
    <definedName name="A128036182W">Data20!$G$1:$G$10,Data20!$G$11:$G$19</definedName>
    <definedName name="A128036182W_Data">Data20!$G$11:$G$19</definedName>
    <definedName name="A128036182W_Latest">Data20!$G$19</definedName>
    <definedName name="A128036186F">Data20!$L$1:$L$10,Data20!$L$11:$L$19</definedName>
    <definedName name="A128036186F_Data">Data20!$L$11:$L$19</definedName>
    <definedName name="A128036186F_Latest">Data20!$L$19</definedName>
    <definedName name="A128036190W">Data19!$IK$1:$IK$10,Data19!$IK$11:$IK$19</definedName>
    <definedName name="A128036190W_Data">Data19!$IK$11:$IK$19</definedName>
    <definedName name="A128036190W_Latest">Data19!$IK$19</definedName>
    <definedName name="A128036194F">Data20!$AO$1:$AO$10,Data20!$AO$11:$AO$19</definedName>
    <definedName name="A128036194F_Data">Data20!$AO$11:$AO$19</definedName>
    <definedName name="A128036194F_Latest">Data20!$AO$19</definedName>
    <definedName name="A128036198R">Data20!$AS$1:$AS$10,Data20!$AS$11:$AS$19</definedName>
    <definedName name="A128036198R_Data">Data20!$AS$11:$AS$19</definedName>
    <definedName name="A128036198R_Latest">Data20!$AS$19</definedName>
    <definedName name="A128036202V">Data20!$AV$1:$AV$10,Data20!$AV$11:$AV$19</definedName>
    <definedName name="A128036202V_Data">Data20!$AV$11:$AV$19</definedName>
    <definedName name="A128036202V_Latest">Data20!$AV$19</definedName>
    <definedName name="A128036206C">Data20!$AZ$1:$AZ$10,Data20!$AZ$11:$AZ$19</definedName>
    <definedName name="A128036206C_Data">Data20!$AZ$11:$AZ$19</definedName>
    <definedName name="A128036206C_Latest">Data20!$AZ$19</definedName>
    <definedName name="A128036210V">Data20!$BA$1:$BA$10,Data20!$BA$11:$BA$19</definedName>
    <definedName name="A128036210V_Data">Data20!$BA$11:$BA$19</definedName>
    <definedName name="A128036210V_Latest">Data20!$BA$19</definedName>
    <definedName name="A128036214C">Data20!$Z$1:$Z$10,Data20!$Z$11:$Z$19</definedName>
    <definedName name="A128036214C_Data">Data20!$Z$11:$Z$19</definedName>
    <definedName name="A128036214C_Latest">Data20!$Z$19</definedName>
    <definedName name="A128036218L">Data17!$HN$1:$HN$10,Data17!$HN$11:$HN$19</definedName>
    <definedName name="A128036218L_Data">Data17!$HN$11:$HN$19</definedName>
    <definedName name="A128036218L_Latest">Data17!$HN$19</definedName>
    <definedName name="A128036226L">Data20!$BG$1:$BG$10,Data20!$BG$11:$BG$19</definedName>
    <definedName name="A128036226L_Data">Data20!$BG$11:$BG$19</definedName>
    <definedName name="A128036226L_Latest">Data20!$BG$19</definedName>
    <definedName name="A128036230C">Data17!$HU$1:$HU$10,Data17!$HU$11:$HU$19</definedName>
    <definedName name="A128036230C_Data">Data17!$HU$11:$HU$19</definedName>
    <definedName name="A128036230C_Latest">Data17!$HU$19</definedName>
    <definedName name="A128036234L">Data18!$C$1:$C$10,Data18!$C$11:$C$19</definedName>
    <definedName name="A128036234L_Data">Data18!$C$11:$C$19</definedName>
    <definedName name="A128036234L_Latest">Data18!$C$19</definedName>
    <definedName name="A128036238W">Data18!$J$1:$J$10,Data18!$J$11:$J$19</definedName>
    <definedName name="A128036238W_Data">Data18!$J$11:$J$19</definedName>
    <definedName name="A128036238W_Latest">Data18!$J$19</definedName>
    <definedName name="A128036242L">Data18!$U$1:$U$10,Data18!$U$11:$U$19</definedName>
    <definedName name="A128036242L_Data">Data18!$U$11:$U$19</definedName>
    <definedName name="A128036242L_Latest">Data18!$U$19</definedName>
    <definedName name="A128036246W">Data18!$W$1:$W$10,Data18!$W$11:$W$19</definedName>
    <definedName name="A128036246W_Data">Data18!$W$11:$W$19</definedName>
    <definedName name="A128036246W_Latest">Data18!$W$19</definedName>
    <definedName name="A128036250L">Data18!$AE$1:$AE$10,Data18!$AE$11:$AE$19</definedName>
    <definedName name="A128036250L_Data">Data18!$AE$11:$AE$19</definedName>
    <definedName name="A128036250L_Latest">Data18!$AE$19</definedName>
    <definedName name="A128036254W">Data18!$AQ$1:$AQ$10,Data18!$AQ$11:$AQ$19</definedName>
    <definedName name="A128036254W_Data">Data18!$AQ$11:$AQ$19</definedName>
    <definedName name="A128036254W_Latest">Data18!$AQ$19</definedName>
    <definedName name="A128036258F">Data18!$P$1:$P$10,Data18!$P$11:$P$19</definedName>
    <definedName name="A128036258F_Data">Data18!$P$11:$P$19</definedName>
    <definedName name="A128036258F_Latest">Data18!$P$19</definedName>
    <definedName name="A128036262W">Data18!$T$1:$T$10,Data18!$T$11:$T$19</definedName>
    <definedName name="A128036262W_Data">Data18!$T$11:$T$19</definedName>
    <definedName name="A128036262W_Latest">Data18!$T$19</definedName>
    <definedName name="A128036266F">Data18!$BF$1:$BF$10,Data18!$BF$11:$BF$19</definedName>
    <definedName name="A128036266F_Data">Data18!$BF$11:$BF$19</definedName>
    <definedName name="A128036266F_Latest">Data18!$BF$19</definedName>
    <definedName name="A128036270W">Data18!$BG$1:$BG$10,Data18!$BG$11:$BG$19</definedName>
    <definedName name="A128036270W_Data">Data18!$BG$11:$BG$19</definedName>
    <definedName name="A128036270W_Latest">Data18!$BG$19</definedName>
    <definedName name="A128036274F">Data18!$BK$1:$BK$10,Data18!$BK$11:$BK$19</definedName>
    <definedName name="A128036274F_Data">Data18!$BK$11:$BK$19</definedName>
    <definedName name="A128036274F_Latest">Data18!$BK$19</definedName>
    <definedName name="A128036278R">Data18!$BO$1:$BO$10,Data18!$BO$11:$BO$19</definedName>
    <definedName name="A128036278R_Data">Data18!$BO$11:$BO$19</definedName>
    <definedName name="A128036278R_Latest">Data18!$BO$19</definedName>
    <definedName name="A128036282F">Data18!$BP$1:$BP$10,Data18!$BP$11:$BP$19</definedName>
    <definedName name="A128036282F_Data">Data18!$BP$11:$BP$19</definedName>
    <definedName name="A128036282F_Latest">Data18!$BP$19</definedName>
    <definedName name="A128036286R">Data18!$BT$1:$BT$10,Data18!$BT$11:$BT$19</definedName>
    <definedName name="A128036286R_Data">Data18!$BT$11:$BT$19</definedName>
    <definedName name="A128036286R_Latest">Data18!$BT$19</definedName>
    <definedName name="A128036290F">Data18!$BW$1:$BW$10,Data18!$BW$11:$BW$19</definedName>
    <definedName name="A128036290F_Data">Data18!$BW$11:$BW$19</definedName>
    <definedName name="A128036290F_Latest">Data18!$BW$19</definedName>
    <definedName name="A128036294R">Data18!$AX$1:$AX$10,Data18!$AX$11:$AX$19</definedName>
    <definedName name="A128036294R_Data">Data18!$AX$11:$AX$19</definedName>
    <definedName name="A128036294R_Latest">Data18!$AX$19</definedName>
    <definedName name="A128036298X">Data18!$DD$1:$DD$10,Data18!$DD$11:$DD$19</definedName>
    <definedName name="A128036298X_Data">Data18!$DD$11:$DD$19</definedName>
    <definedName name="A128036298X_Latest">Data18!$DD$19</definedName>
    <definedName name="A128036302C">Data18!$CD$1:$CD$10,Data18!$CD$11:$CD$19</definedName>
    <definedName name="A128036302C_Data">Data18!$CD$11:$CD$19</definedName>
    <definedName name="A128036302C_Latest">Data18!$CD$19</definedName>
    <definedName name="A128036306L">Data18!$DE$1:$DE$10,Data18!$DE$11:$DE$19</definedName>
    <definedName name="A128036306L_Data">Data18!$DE$11:$DE$19</definedName>
    <definedName name="A128036306L_Latest">Data18!$DE$19</definedName>
    <definedName name="A128036310C">Data18!$CF$1:$CF$10,Data18!$CF$11:$CF$19</definedName>
    <definedName name="A128036310C_Data">Data18!$CF$11:$CF$19</definedName>
    <definedName name="A128036310C_Latest">Data18!$CF$19</definedName>
    <definedName name="A128036314L">Data18!$EL$1:$EL$10,Data18!$EL$11:$EL$19</definedName>
    <definedName name="A128036314L_Data">Data18!$EL$11:$EL$19</definedName>
    <definedName name="A128036314L_Latest">Data18!$EL$19</definedName>
    <definedName name="A128036318W">Data18!$DL$1:$DL$10,Data18!$DL$11:$DL$19</definedName>
    <definedName name="A128036318W_Data">Data18!$DL$11:$DL$19</definedName>
    <definedName name="A128036318W_Latest">Data18!$DL$19</definedName>
    <definedName name="A128036326W">Data18!$DO$1:$DO$10,Data18!$DO$11:$DO$19</definedName>
    <definedName name="A128036326W_Data">Data18!$DO$11:$DO$19</definedName>
    <definedName name="A128036326W_Latest">Data18!$DO$19</definedName>
    <definedName name="A128036330L">Data18!$FE$1:$FE$10,Data18!$FE$11:$FE$19</definedName>
    <definedName name="A128036330L_Data">Data18!$FE$11:$FE$19</definedName>
    <definedName name="A128036330L_Latest">Data18!$FE$19</definedName>
    <definedName name="A128036334W">Data18!$FF$1:$FF$10,Data18!$FF$11:$FF$19</definedName>
    <definedName name="A128036334W_Data">Data18!$FF$11:$FF$19</definedName>
    <definedName name="A128036334W_Latest">Data18!$FF$19</definedName>
    <definedName name="A128036338F">Data18!$FI$1:$FI$10,Data18!$FI$11:$FI$19</definedName>
    <definedName name="A128036338F_Data">Data18!$FI$11:$FI$19</definedName>
    <definedName name="A128036338F_Latest">Data18!$FI$19</definedName>
    <definedName name="A128036342W">Data18!$ES$1:$ES$10,Data18!$ES$11:$ES$19</definedName>
    <definedName name="A128036342W_Data">Data18!$ES$11:$ES$19</definedName>
    <definedName name="A128036342W_Latest">Data18!$ES$19</definedName>
    <definedName name="A128036346F">Data18!$FQ$1:$FQ$10,Data18!$FQ$11:$FQ$19</definedName>
    <definedName name="A128036346F_Data">Data18!$FQ$11:$FQ$19</definedName>
    <definedName name="A128036346F_Latest">Data18!$FQ$19</definedName>
    <definedName name="A128036350W">Data18!$FT$1:$FT$10,Data18!$FT$11:$FT$19</definedName>
    <definedName name="A128036350W_Data">Data18!$FT$11:$FT$19</definedName>
    <definedName name="A128036350W_Latest">Data18!$FT$19</definedName>
    <definedName name="A128036354F">Data18!$FW$1:$FW$10,Data18!$FW$11:$FW$19</definedName>
    <definedName name="A128036354F_Data">Data18!$FW$11:$FW$19</definedName>
    <definedName name="A128036354F_Latest">Data18!$FW$19</definedName>
    <definedName name="A128036358R">Data18!$GT$1:$GT$10,Data18!$GT$11:$GT$19</definedName>
    <definedName name="A128036358R_Data">Data18!$GT$11:$GT$19</definedName>
    <definedName name="A128036358R_Latest">Data18!$GT$19</definedName>
    <definedName name="A128036362F">Data18!$GZ$1:$GZ$10,Data18!$GZ$11:$GZ$19</definedName>
    <definedName name="A128036362F_Data">Data18!$GZ$11:$GZ$19</definedName>
    <definedName name="A128036362F_Latest">Data18!$GZ$19</definedName>
    <definedName name="A128036366R">Data18!$HB$1:$HB$10,Data18!$HB$11:$HB$19</definedName>
    <definedName name="A128036366R_Data">Data18!$HB$11:$HB$19</definedName>
    <definedName name="A128036366R_Latest">Data18!$HB$19</definedName>
    <definedName name="A128036370F">Data18!$HE$1:$HE$10,Data18!$HE$11:$HE$19</definedName>
    <definedName name="A128036370F_Data">Data18!$HE$11:$HE$19</definedName>
    <definedName name="A128036370F_Latest">Data18!$HE$19</definedName>
    <definedName name="A128036374R">Data18!$GC$1:$GC$10,Data18!$GC$11:$GC$19</definedName>
    <definedName name="A128036374R_Data">Data18!$GC$11:$GC$19</definedName>
    <definedName name="A128036374R_Latest">Data18!$GC$19</definedName>
    <definedName name="A128036378X">Data18!$GE$1:$GE$10,Data18!$GE$11:$GE$19</definedName>
    <definedName name="A128036378X_Data">Data18!$GE$11:$GE$19</definedName>
    <definedName name="A128036378X_Latest">Data18!$GE$19</definedName>
    <definedName name="A128036382R">Data18!$GF$1:$GF$10,Data18!$GF$11:$GF$19</definedName>
    <definedName name="A128036382R_Data">Data18!$GF$11:$GF$19</definedName>
    <definedName name="A128036382R_Latest">Data18!$GF$19</definedName>
    <definedName name="A128037790V">Data20!$BS$1:$BS$10,Data20!$BS$11:$BS$19</definedName>
    <definedName name="A128037790V_Data">Data20!$BS$11:$BS$19</definedName>
    <definedName name="A128037790V_Latest">Data20!$BS$19</definedName>
    <definedName name="A128037794C">Data20!$BV$1:$BV$10,Data20!$BV$11:$BV$19</definedName>
    <definedName name="A128037794C_Data">Data20!$BV$11:$BV$19</definedName>
    <definedName name="A128037794C_Latest">Data20!$BV$19</definedName>
    <definedName name="A128037798L">Data20!$CF$1:$CF$10,Data20!$CF$11:$CF$19</definedName>
    <definedName name="A128037798L_Data">Data20!$CF$11:$CF$19</definedName>
    <definedName name="A128037798L_Latest">Data20!$CF$19</definedName>
    <definedName name="A128037802T">Data20!$CL$1:$CL$10,Data20!$CL$11:$CL$19</definedName>
    <definedName name="A128037802T_Data">Data20!$CL$11:$CL$19</definedName>
    <definedName name="A128037802T_Latest">Data20!$CL$19</definedName>
    <definedName name="A128038050F">Data20!$DF$1:$DF$10,Data20!$DF$11:$DF$19</definedName>
    <definedName name="A128038050F_Data">Data20!$DF$11:$DF$19</definedName>
    <definedName name="A128038050F_Latest">Data20!$DF$19</definedName>
    <definedName name="A128038054R">Data20!$DG$1:$DG$10,Data20!$DG$11:$DG$19</definedName>
    <definedName name="A128038054R_Data">Data20!$DG$11:$DG$19</definedName>
    <definedName name="A128038054R_Latest">Data20!$DG$19</definedName>
    <definedName name="A128038058X">Data20!$DN$1:$DN$10,Data20!$DN$11:$DN$19</definedName>
    <definedName name="A128038058X_Data">Data20!$DN$11:$DN$19</definedName>
    <definedName name="A128038058X_Latest">Data20!$DN$19</definedName>
    <definedName name="A128038062R">Data20!$DW$1:$DW$10,Data20!$DW$11:$DW$19</definedName>
    <definedName name="A128038062R_Data">Data20!$DW$11:$DW$19</definedName>
    <definedName name="A128038062R_Latest">Data20!$DW$19</definedName>
    <definedName name="A128038066X">Data20!$DX$1:$DX$10,Data20!$DX$11:$DX$19</definedName>
    <definedName name="A128038066X_Data">Data20!$DX$11:$DX$19</definedName>
    <definedName name="A128038066X_Latest">Data20!$DX$19</definedName>
    <definedName name="A128038070R">Data20!$CY$1:$CY$10,Data20!$CY$11:$CY$19</definedName>
    <definedName name="A128038070R_Data">Data20!$CY$11:$CY$19</definedName>
    <definedName name="A128038070R_Latest">Data20!$CY$19</definedName>
    <definedName name="A128038074X">Data21!$FF$1:$FF$10,Data21!$FF$11:$FF$19</definedName>
    <definedName name="A128038074X_Data">Data21!$FF$11:$FF$19</definedName>
    <definedName name="A128038074X_Latest">Data21!$FF$19</definedName>
    <definedName name="A128038078J">Data21!$FL$1:$FL$10,Data21!$FL$11:$FL$19</definedName>
    <definedName name="A128038078J_Data">Data21!$FL$11:$FL$19</definedName>
    <definedName name="A128038078J_Latest">Data21!$FL$19</definedName>
    <definedName name="A128038082X">Data21!$FN$1:$FN$10,Data21!$FN$11:$FN$19</definedName>
    <definedName name="A128038082X_Data">Data21!$FN$11:$FN$19</definedName>
    <definedName name="A128038082X_Latest">Data21!$FN$19</definedName>
    <definedName name="A128038086J">Data21!$EX$1:$EX$10,Data21!$EX$11:$EX$19</definedName>
    <definedName name="A128038086J_Data">Data21!$EX$11:$EX$19</definedName>
    <definedName name="A128038086J_Latest">Data21!$EX$19</definedName>
    <definedName name="A128038090X">Data21!$FP$1:$FP$10,Data21!$FP$11:$FP$19</definedName>
    <definedName name="A128038090X_Data">Data21!$FP$11:$FP$19</definedName>
    <definedName name="A128038090X_Latest">Data21!$FP$19</definedName>
    <definedName name="A128038094J">Data21!$FS$1:$FS$10,Data21!$FS$11:$FS$19</definedName>
    <definedName name="A128038094J_Data">Data21!$FS$11:$FS$19</definedName>
    <definedName name="A128038094J_Latest">Data21!$FS$19</definedName>
    <definedName name="A128038098T">Data21!$FA$1:$FA$10,Data21!$FA$11:$FA$19</definedName>
    <definedName name="A128038098T_Data">Data21!$FA$11:$FA$19</definedName>
    <definedName name="A128038098T_Latest">Data21!$FA$19</definedName>
    <definedName name="A128038102W">Data21!$GT$1:$GT$10,Data21!$GT$11:$GT$19</definedName>
    <definedName name="A128038102W_Data">Data21!$GT$11:$GT$19</definedName>
    <definedName name="A128038102W_Latest">Data21!$GT$19</definedName>
    <definedName name="A128038106F">Data21!$GV$1:$GV$10,Data21!$GV$11:$GV$19</definedName>
    <definedName name="A128038106F_Data">Data21!$GV$11:$GV$19</definedName>
    <definedName name="A128038106F_Latest">Data21!$GV$19</definedName>
    <definedName name="A128038110W">Data21!$HD$1:$HD$10,Data21!$HD$11:$HD$19</definedName>
    <definedName name="A128038110W_Data">Data21!$HD$11:$HD$19</definedName>
    <definedName name="A128038110W_Latest">Data21!$HD$19</definedName>
    <definedName name="A128038114F">Data21!$GG$1:$GG$10,Data21!$GG$11:$GG$19</definedName>
    <definedName name="A128038114F_Data">Data21!$GG$11:$GG$19</definedName>
    <definedName name="A128038114F_Latest">Data21!$GG$19</definedName>
    <definedName name="A128038118R">Data21!$HI$1:$HI$10,Data21!$HI$11:$HI$19</definedName>
    <definedName name="A128038118R_Data">Data21!$HI$11:$HI$19</definedName>
    <definedName name="A128038118R_Latest">Data21!$HI$19</definedName>
    <definedName name="A128038126R">Data21!$GM$1:$GM$10,Data21!$GM$11:$GM$19</definedName>
    <definedName name="A128038126R_Data">Data21!$GM$11:$GM$19</definedName>
    <definedName name="A128038126R_Latest">Data21!$GM$19</definedName>
    <definedName name="A128038130F">Data21!$HX$1:$HX$10,Data21!$HX$11:$HX$19</definedName>
    <definedName name="A128038130F_Data">Data21!$HX$11:$HX$19</definedName>
    <definedName name="A128038130F_Latest">Data21!$HX$19</definedName>
    <definedName name="A128038134R">Data21!$HZ$1:$HZ$10,Data21!$HZ$11:$HZ$19</definedName>
    <definedName name="A128038134R_Data">Data21!$HZ$11:$HZ$19</definedName>
    <definedName name="A128038134R_Latest">Data21!$HZ$19</definedName>
    <definedName name="A128038138X">Data21!$IB$1:$IB$10,Data21!$IB$11:$IB$19</definedName>
    <definedName name="A128038138X_Data">Data21!$IB$11:$IB$19</definedName>
    <definedName name="A128038138X_Latest">Data21!$IB$19</definedName>
    <definedName name="A128038142R">Data21!$IL$1:$IL$10,Data21!$IL$11:$IL$19</definedName>
    <definedName name="A128038142R_Data">Data21!$IL$11:$IL$19</definedName>
    <definedName name="A128038142R_Latest">Data21!$IL$19</definedName>
    <definedName name="A128038146X">Data21!$HT$1:$HT$10,Data21!$HT$11:$HT$19</definedName>
    <definedName name="A128038146X_Data">Data21!$HT$11:$HT$19</definedName>
    <definedName name="A128038146X_Latest">Data21!$HT$19</definedName>
    <definedName name="A128038150R">Data21!$HU$1:$HU$10,Data21!$HU$11:$HU$19</definedName>
    <definedName name="A128038150R_Data">Data21!$HU$11:$HU$19</definedName>
    <definedName name="A128038150R_Latest">Data21!$HU$19</definedName>
    <definedName name="A128038154X">Data22!$O$1:$O$10,Data22!$O$11:$O$19</definedName>
    <definedName name="A128038154X_Data">Data22!$O$11:$O$19</definedName>
    <definedName name="A128038154X_Latest">Data22!$O$19</definedName>
    <definedName name="A128038158J">Data22!$U$1:$U$10,Data22!$U$11:$U$19</definedName>
    <definedName name="A128038158J_Data">Data22!$U$11:$U$19</definedName>
    <definedName name="A128038158J_Latest">Data22!$U$19</definedName>
    <definedName name="A128038162X">Data22!$AH$1:$AH$10,Data22!$AH$11:$AH$19</definedName>
    <definedName name="A128038162X_Data">Data22!$AH$11:$AH$19</definedName>
    <definedName name="A128038162X_Latest">Data22!$AH$19</definedName>
    <definedName name="A128038170X">Data22!$K$1:$K$10,Data22!$K$11:$K$19</definedName>
    <definedName name="A128038170X_Data">Data22!$K$11:$K$19</definedName>
    <definedName name="A128038170X_Latest">Data22!$K$19</definedName>
    <definedName name="A128038174J">Data22!$BK$1:$BK$10,Data22!$BK$11:$BK$19</definedName>
    <definedName name="A128038174J_Data">Data22!$BK$11:$BK$19</definedName>
    <definedName name="A128038174J_Latest">Data22!$BK$19</definedName>
    <definedName name="A128038178T">Data22!$BL$1:$BL$10,Data22!$BL$11:$BL$19</definedName>
    <definedName name="A128038178T_Data">Data22!$BL$11:$BL$19</definedName>
    <definedName name="A128038178T_Latest">Data22!$BL$19</definedName>
    <definedName name="A128038182J">Data22!$CU$1:$CU$10,Data22!$CU$11:$CU$19</definedName>
    <definedName name="A128038182J_Data">Data22!$CU$11:$CU$19</definedName>
    <definedName name="A128038182J_Latest">Data22!$CU$19</definedName>
    <definedName name="A128038186T">Data22!$DZ$1:$DZ$10,Data22!$DZ$11:$DZ$19</definedName>
    <definedName name="A128038186T_Data">Data22!$DZ$11:$DZ$19</definedName>
    <definedName name="A128038186T_Latest">Data22!$DZ$19</definedName>
    <definedName name="A128038190J">Data22!$DF$1:$DF$10,Data22!$DF$11:$DF$19</definedName>
    <definedName name="A128038190J_Data">Data22!$DF$11:$DF$19</definedName>
    <definedName name="A128038190J_Latest">Data22!$DF$19</definedName>
    <definedName name="A128038194T">Data22!$FD$1:$FD$10,Data22!$FD$11:$FD$19</definedName>
    <definedName name="A128038194T_Data">Data22!$FD$11:$FD$19</definedName>
    <definedName name="A128038194T_Latest">Data22!$FD$19</definedName>
    <definedName name="A128038198A">Data22!$FG$1:$FG$10,Data22!$FG$11:$FG$19</definedName>
    <definedName name="A128038198A_Data">Data22!$FG$11:$FG$19</definedName>
    <definedName name="A128038198A_Latest">Data22!$FG$19</definedName>
    <definedName name="A128038202F">Data22!$EJ$1:$EJ$10,Data22!$EJ$11:$EJ$19</definedName>
    <definedName name="A128038202F_Data">Data22!$EJ$11:$EJ$19</definedName>
    <definedName name="A128038202F_Latest">Data22!$EJ$19</definedName>
    <definedName name="A128038206R">Data22!$FQ$1:$FQ$10,Data22!$FQ$11:$FQ$19</definedName>
    <definedName name="A128038206R_Data">Data22!$FQ$11:$FQ$19</definedName>
    <definedName name="A128038206R_Latest">Data22!$FQ$19</definedName>
    <definedName name="A128038214R">Data22!$ER$1:$ER$10,Data22!$ER$11:$ER$19</definedName>
    <definedName name="A128038214R_Data">Data22!$ER$11:$ER$19</definedName>
    <definedName name="A128038214R_Latest">Data22!$ER$19</definedName>
    <definedName name="A128038218X">Data22!$GN$1:$GN$10,Data22!$GN$11:$GN$19</definedName>
    <definedName name="A128038218X_Data">Data22!$GN$11:$GN$19</definedName>
    <definedName name="A128038218X_Latest">Data22!$GN$19</definedName>
    <definedName name="A128038222R">Data22!$GP$1:$GP$10,Data22!$GP$11:$GP$19</definedName>
    <definedName name="A128038222R_Data">Data22!$GP$11:$GP$19</definedName>
    <definedName name="A128038222R_Latest">Data22!$GP$19</definedName>
    <definedName name="A128038226X">Data22!$GW$1:$GW$10,Data22!$GW$11:$GW$19</definedName>
    <definedName name="A128038226X_Data">Data22!$GW$11:$GW$19</definedName>
    <definedName name="A128038226X_Latest">Data22!$GW$19</definedName>
    <definedName name="A128038230R">Data22!$FZ$1:$FZ$10,Data22!$FZ$11:$FZ$19</definedName>
    <definedName name="A128038230R_Data">Data22!$FZ$11:$FZ$19</definedName>
    <definedName name="A128038230R_Latest">Data22!$FZ$19</definedName>
    <definedName name="A128038234X">Data22!$HN$1:$HN$10,Data22!$HN$11:$HN$19</definedName>
    <definedName name="A128038234X_Data">Data22!$HN$11:$HN$19</definedName>
    <definedName name="A128038234X_Latest">Data22!$HN$19</definedName>
    <definedName name="A128038238J">Data22!$HP$1:$HP$10,Data22!$HP$11:$HP$19</definedName>
    <definedName name="A128038238J_Data">Data22!$HP$11:$HP$19</definedName>
    <definedName name="A128038238J_Latest">Data22!$HP$19</definedName>
    <definedName name="A128038242X">Data22!$HU$1:$HU$10,Data22!$HU$11:$HU$19</definedName>
    <definedName name="A128038242X_Data">Data22!$HU$11:$HU$19</definedName>
    <definedName name="A128038242X_Latest">Data22!$HU$19</definedName>
    <definedName name="A128038246J">Data22!$HV$1:$HV$10,Data22!$HV$11:$HV$19</definedName>
    <definedName name="A128038246J_Data">Data22!$HV$11:$HV$19</definedName>
    <definedName name="A128038246J_Latest">Data22!$HV$19</definedName>
    <definedName name="A128038250X">Data22!$HW$1:$HW$10,Data22!$HW$11:$HW$19</definedName>
    <definedName name="A128038250X_Data">Data22!$HW$11:$HW$19</definedName>
    <definedName name="A128038250X_Latest">Data22!$HW$19</definedName>
    <definedName name="A128038254J">Data22!$IC$1:$IC$10,Data22!$IC$11:$IC$19</definedName>
    <definedName name="A128038254J_Data">Data22!$IC$11:$IC$19</definedName>
    <definedName name="A128038254J_Latest">Data22!$IC$19</definedName>
    <definedName name="A128038258T">Data22!$HC$1:$HC$10,Data22!$HC$11:$HC$19</definedName>
    <definedName name="A128038258T_Data">Data22!$HC$11:$HC$19</definedName>
    <definedName name="A128038258T_Latest">Data22!$HC$19</definedName>
    <definedName name="A128038266T">Data22!$HH$1:$HH$10,Data22!$HH$11:$HH$19</definedName>
    <definedName name="A128038266T_Data">Data22!$HH$11:$HH$19</definedName>
    <definedName name="A128038266T_Latest">Data22!$HH$19</definedName>
    <definedName name="A128038270J">Data20!$EM$1:$EM$10,Data20!$EM$11:$EM$19</definedName>
    <definedName name="A128038270J_Data">Data20!$EM$11:$EM$19</definedName>
    <definedName name="A128038270J_Latest">Data20!$EM$19</definedName>
    <definedName name="A128038274T">Data20!$EO$1:$EO$10,Data20!$EO$11:$EO$19</definedName>
    <definedName name="A128038274T_Data">Data20!$EO$11:$EO$19</definedName>
    <definedName name="A128038274T_Latest">Data20!$EO$19</definedName>
    <definedName name="A128038278A">Data20!$ET$1:$ET$10,Data20!$ET$11:$ET$19</definedName>
    <definedName name="A128038278A_Data">Data20!$ET$11:$ET$19</definedName>
    <definedName name="A128038278A_Latest">Data20!$ET$19</definedName>
    <definedName name="A128038282T">Data20!$FE$1:$FE$10,Data20!$FE$11:$FE$19</definedName>
    <definedName name="A128038282T_Data">Data20!$FE$11:$FE$19</definedName>
    <definedName name="A128038282T_Latest">Data20!$FE$19</definedName>
    <definedName name="A128038290T">Data20!$FS$1:$FS$10,Data20!$FS$11:$FS$19</definedName>
    <definedName name="A128038290T_Data">Data20!$FS$11:$FS$19</definedName>
    <definedName name="A128038290T_Latest">Data20!$FS$19</definedName>
    <definedName name="A128038294A">Data20!$FW$1:$FW$10,Data20!$FW$11:$FW$19</definedName>
    <definedName name="A128038294A_Data">Data20!$FW$11:$FW$19</definedName>
    <definedName name="A128038294A_Latest">Data20!$FW$19</definedName>
    <definedName name="A128038298K">Data20!$FJ$1:$FJ$10,Data20!$FJ$11:$FJ$19</definedName>
    <definedName name="A128038298K_Data">Data20!$FJ$11:$FJ$19</definedName>
    <definedName name="A128038298K_Latest">Data20!$FJ$19</definedName>
    <definedName name="A128038302R">Data20!$GF$1:$GF$10,Data20!$GF$11:$GF$19</definedName>
    <definedName name="A128038302R_Data">Data20!$GF$11:$GF$19</definedName>
    <definedName name="A128038302R_Latest">Data20!$GF$19</definedName>
    <definedName name="A128038306X">Data20!$GG$1:$GG$10,Data20!$GG$11:$GG$19</definedName>
    <definedName name="A128038306X_Data">Data20!$GG$11:$GG$19</definedName>
    <definedName name="A128038306X_Latest">Data20!$GG$19</definedName>
    <definedName name="A128038310R">Data20!$GH$1:$GH$10,Data20!$GH$11:$GH$19</definedName>
    <definedName name="A128038310R_Data">Data20!$GH$11:$GH$19</definedName>
    <definedName name="A128038310R_Latest">Data20!$GH$19</definedName>
    <definedName name="A128038318J">Data20!$GQ$1:$GQ$10,Data20!$GQ$11:$GQ$19</definedName>
    <definedName name="A128038318J_Data">Data20!$GQ$11:$GQ$19</definedName>
    <definedName name="A128038318J_Latest">Data20!$GQ$19</definedName>
    <definedName name="A128038322X">Data20!$HA$1:$HA$10,Data20!$HA$11:$HA$19</definedName>
    <definedName name="A128038322X_Data">Data20!$HA$11:$HA$19</definedName>
    <definedName name="A128038322X_Latest">Data20!$HA$19</definedName>
    <definedName name="A128038326J">Data20!$HN$1:$HN$10,Data20!$HN$11:$HN$19</definedName>
    <definedName name="A128038326J_Data">Data20!$HN$11:$HN$19</definedName>
    <definedName name="A128038326J_Latest">Data20!$HN$19</definedName>
    <definedName name="A128038330X">Data20!$HS$1:$HS$10,Data20!$HS$11:$HS$19</definedName>
    <definedName name="A128038330X_Data">Data20!$HS$11:$HS$19</definedName>
    <definedName name="A128038330X_Latest">Data20!$HS$19</definedName>
    <definedName name="A128038334J">Data20!$HT$1:$HT$10,Data20!$HT$11:$HT$19</definedName>
    <definedName name="A128038334J_Data">Data20!$HT$11:$HT$19</definedName>
    <definedName name="A128038334J_Latest">Data20!$HT$19</definedName>
    <definedName name="A128038338T">Data20!$GU$1:$GU$10,Data20!$GU$11:$GU$19</definedName>
    <definedName name="A128038338T_Data">Data20!$GU$11:$GU$19</definedName>
    <definedName name="A128038338T_Latest">Data20!$GU$19</definedName>
    <definedName name="A128038342J">Data21!$B$1:$B$10,Data21!$B$11:$B$19</definedName>
    <definedName name="A128038342J_Data">Data21!$B$11:$B$19</definedName>
    <definedName name="A128038342J_Latest">Data21!$B$19</definedName>
    <definedName name="A128038346T">Data21!$E$1:$E$10,Data21!$E$11:$E$19</definedName>
    <definedName name="A128038346T_Data">Data21!$E$11:$E$19</definedName>
    <definedName name="A128038346T_Latest">Data21!$E$19</definedName>
    <definedName name="A128038350J">Data21!$F$1:$F$10,Data21!$F$11:$F$19</definedName>
    <definedName name="A128038350J_Data">Data21!$F$11:$F$19</definedName>
    <definedName name="A128038350J_Latest">Data21!$F$19</definedName>
    <definedName name="A128038354T">Data21!$G$1:$G$10,Data21!$G$11:$G$19</definedName>
    <definedName name="A128038354T_Data">Data21!$G$11:$G$19</definedName>
    <definedName name="A128038354T_Latest">Data21!$G$19</definedName>
    <definedName name="A128038362T">Data20!$ID$1:$ID$10,Data20!$ID$11:$ID$19</definedName>
    <definedName name="A128038362T_Data">Data20!$ID$11:$ID$19</definedName>
    <definedName name="A128038362T_Latest">Data20!$ID$19</definedName>
    <definedName name="A128038366A">Data21!$AB$1:$AB$10,Data21!$AB$11:$AB$19</definedName>
    <definedName name="A128038366A_Data">Data21!$AB$11:$AB$19</definedName>
    <definedName name="A128038366A_Latest">Data21!$AB$19</definedName>
    <definedName name="A128038370T">Data21!$AR$1:$AR$10,Data21!$AR$11:$AR$19</definedName>
    <definedName name="A128038370T_Data">Data21!$AR$11:$AR$19</definedName>
    <definedName name="A128038370T_Latest">Data21!$AR$19</definedName>
    <definedName name="A128038374A">Data21!$V$1:$V$10,Data21!$V$11:$V$19</definedName>
    <definedName name="A128038374A_Data">Data21!$V$11:$V$19</definedName>
    <definedName name="A128038374A_Latest">Data21!$V$19</definedName>
    <definedName name="A128038378K">Data21!$BK$1:$BK$10,Data21!$BK$11:$BK$19</definedName>
    <definedName name="A128038378K_Data">Data21!$BK$11:$BK$19</definedName>
    <definedName name="A128038378K_Latest">Data21!$BK$19</definedName>
    <definedName name="A128038382A">Data21!$CA$1:$CA$10,Data21!$CA$11:$CA$19</definedName>
    <definedName name="A128038382A_Data">Data21!$CA$11:$CA$19</definedName>
    <definedName name="A128038382A_Latest">Data21!$CA$19</definedName>
    <definedName name="A128038386K">Data21!$BF$1:$BF$10,Data21!$BF$11:$BF$19</definedName>
    <definedName name="A128038386K_Data">Data21!$BF$11:$BF$19</definedName>
    <definedName name="A128038386K_Latest">Data21!$BF$19</definedName>
    <definedName name="A128038390A">Data21!$CQ$1:$CQ$10,Data21!$CQ$11:$CQ$19</definedName>
    <definedName name="A128038390A_Data">Data21!$CQ$11:$CQ$19</definedName>
    <definedName name="A128038390A_Latest">Data21!$CQ$19</definedName>
    <definedName name="A128038394K">Data21!$CH$1:$CH$10,Data21!$CH$11:$CH$19</definedName>
    <definedName name="A128038394K_Data">Data21!$CH$11:$CH$19</definedName>
    <definedName name="A128038394K_Latest">Data21!$CH$19</definedName>
    <definedName name="A128038398V">Data21!$DI$1:$DI$10,Data21!$DI$11:$DI$19</definedName>
    <definedName name="A128038398V_Data">Data21!$DI$11:$DI$19</definedName>
    <definedName name="A128038398V_Latest">Data21!$DI$19</definedName>
    <definedName name="A128038402X">Data21!$CK$1:$CK$10,Data21!$CK$11:$CK$19</definedName>
    <definedName name="A128038402X_Data">Data21!$CK$11:$CK$19</definedName>
    <definedName name="A128038402X_Latest">Data21!$CK$19</definedName>
    <definedName name="A128038406J">Data21!$CO$1:$CO$10,Data21!$CO$11:$CO$19</definedName>
    <definedName name="A128038406J_Data">Data21!$CO$11:$CO$19</definedName>
    <definedName name="A128038406J_Latest">Data21!$CO$19</definedName>
    <definedName name="A128038410X">Data21!$ED$1:$ED$10,Data21!$ED$11:$ED$19</definedName>
    <definedName name="A128038410X_Data">Data21!$ED$11:$ED$19</definedName>
    <definedName name="A128038410X_Latest">Data21!$ED$19</definedName>
    <definedName name="A128038414J">Data21!$EF$1:$EF$10,Data21!$EF$11:$EF$19</definedName>
    <definedName name="A128038414J_Data">Data21!$EF$11:$EF$19</definedName>
    <definedName name="A128038414J_Latest">Data21!$EF$19</definedName>
    <definedName name="A128038418T">Data21!$DQ$1:$DQ$10,Data21!$DQ$11:$DQ$19</definedName>
    <definedName name="A128038418T_Data">Data21!$DQ$11:$DQ$19</definedName>
    <definedName name="A128038418T_Latest">Data21!$DQ$19</definedName>
    <definedName name="A128038422J">Data21!$ET$1:$ET$10,Data21!$ET$11:$ET$19</definedName>
    <definedName name="A128038422J_Data">Data21!$ET$11:$ET$19</definedName>
    <definedName name="A128038422J_Latest">Data21!$ET$19</definedName>
    <definedName name="A128038430J">Data21!$DT$1:$DT$10,Data21!$DT$11:$DT$19</definedName>
    <definedName name="A128038430J_Data">Data21!$DT$11:$DT$19</definedName>
    <definedName name="A128038430J_Latest">Data21!$DT$19</definedName>
    <definedName name="A128038434T">Data21!$DU$1:$DU$10,Data21!$DU$11:$DU$19</definedName>
    <definedName name="A128038434T_Data">Data21!$DU$11:$DU$19</definedName>
    <definedName name="A128038434T_Latest">Data21!$DU$19</definedName>
    <definedName name="A128039978J">Data23!$AC$1:$AC$10,Data23!$AC$11:$AC$19</definedName>
    <definedName name="A128039978J_Data">Data23!$AC$11:$AC$19</definedName>
    <definedName name="A128039978J_Latest">Data23!$AC$19</definedName>
    <definedName name="A128039982X">Data23!$D$1:$D$10,Data23!$D$11:$D$19</definedName>
    <definedName name="A128039982X_Data">Data23!$D$11:$D$19</definedName>
    <definedName name="A128039982X_Latest">Data23!$D$19</definedName>
    <definedName name="A128040350X">Data23!$AH$1:$AH$10,Data23!$AH$11:$AH$19</definedName>
    <definedName name="A128040350X_Data">Data23!$AH$11:$AH$19</definedName>
    <definedName name="A128040350X_Latest">Data23!$AH$19</definedName>
    <definedName name="A128040354J">Data23!$AV$1:$AV$10,Data23!$AV$11:$AV$19</definedName>
    <definedName name="A128040354J_Data">Data23!$AV$11:$AV$19</definedName>
    <definedName name="A128040354J_Latest">Data23!$AV$19</definedName>
    <definedName name="A128040358T">Data23!$BA$1:$BA$10,Data23!$BA$11:$BA$19</definedName>
    <definedName name="A128040358T_Data">Data23!$BA$11:$BA$19</definedName>
    <definedName name="A128040358T_Latest">Data23!$BA$19</definedName>
    <definedName name="A128040362J">Data23!$BE$1:$BE$10,Data23!$BE$11:$BE$19</definedName>
    <definedName name="A128040362J_Data">Data23!$BE$11:$BE$19</definedName>
    <definedName name="A128040362J_Latest">Data23!$BE$19</definedName>
    <definedName name="A128040366T">Data23!$BJ$1:$BJ$10,Data23!$BJ$11:$BJ$19</definedName>
    <definedName name="A128040366T_Data">Data23!$BJ$11:$BJ$19</definedName>
    <definedName name="A128040366T_Latest">Data23!$BJ$19</definedName>
    <definedName name="A128040370J">Data23!$AK$1:$AK$10,Data23!$AK$11:$AK$19</definedName>
    <definedName name="A128040370J_Data">Data23!$AK$11:$AK$19</definedName>
    <definedName name="A128040370J_Latest">Data23!$AK$19</definedName>
    <definedName name="A128040374T">Data23!$AN$1:$AN$10,Data23!$AN$11:$AN$19</definedName>
    <definedName name="A128040374T_Data">Data23!$AN$11:$AN$19</definedName>
    <definedName name="A128040374T_Latest">Data23!$AN$19</definedName>
    <definedName name="A128040378A">Data24!$CW$1:$CW$10,Data24!$CW$11:$CW$19</definedName>
    <definedName name="A128040378A_Data">Data24!$CW$11:$CW$19</definedName>
    <definedName name="A128040378A_Latest">Data24!$CW$19</definedName>
    <definedName name="A128040382T">Data24!$DO$1:$DO$10,Data24!$DO$11:$DO$19</definedName>
    <definedName name="A128040382T_Data">Data24!$DO$11:$DO$19</definedName>
    <definedName name="A128040382T_Latest">Data24!$DO$19</definedName>
    <definedName name="A128040390T">Data24!$EI$1:$EI$10,Data24!$EI$11:$EI$19</definedName>
    <definedName name="A128040390T_Data">Data24!$EI$11:$EI$19</definedName>
    <definedName name="A128040390T_Latest">Data24!$EI$19</definedName>
    <definedName name="A128040394A">Data24!$DU$1:$DU$10,Data24!$DU$11:$DU$19</definedName>
    <definedName name="A128040394A_Data">Data24!$DU$11:$DU$19</definedName>
    <definedName name="A128040394A_Latest">Data24!$DU$19</definedName>
    <definedName name="A128040398K">Data24!$EQ$1:$EQ$10,Data24!$EQ$11:$EQ$19</definedName>
    <definedName name="A128040398K_Data">Data24!$EQ$11:$EQ$19</definedName>
    <definedName name="A128040398K_Latest">Data24!$EQ$19</definedName>
    <definedName name="A128040402R">Data24!$ET$1:$ET$10,Data24!$ET$11:$ET$19</definedName>
    <definedName name="A128040402R_Data">Data24!$ET$11:$ET$19</definedName>
    <definedName name="A128040402R_Latest">Data24!$ET$19</definedName>
    <definedName name="A128040406X">Data24!$DY$1:$DY$10,Data24!$DY$11:$DY$19</definedName>
    <definedName name="A128040406X_Data">Data24!$DY$11:$DY$19</definedName>
    <definedName name="A128040406X_Latest">Data24!$DY$19</definedName>
    <definedName name="A128040410R">Data24!$FB$1:$FB$10,Data24!$FB$11:$FB$19</definedName>
    <definedName name="A128040410R_Data">Data24!$FB$11:$FB$19</definedName>
    <definedName name="A128040410R_Latest">Data24!$FB$19</definedName>
    <definedName name="A128040414X">Data24!$FU$1:$FU$10,Data24!$FU$11:$FU$19</definedName>
    <definedName name="A128040414X_Data">Data24!$FU$11:$FU$19</definedName>
    <definedName name="A128040414X_Latest">Data24!$FU$19</definedName>
    <definedName name="A128040418J">Data24!$FW$1:$FW$10,Data24!$FW$11:$FW$19</definedName>
    <definedName name="A128040418J_Data">Data24!$FW$11:$FW$19</definedName>
    <definedName name="A128040418J_Latest">Data24!$FW$19</definedName>
    <definedName name="A128040422X">Data24!$GA$1:$GA$10,Data24!$GA$11:$GA$19</definedName>
    <definedName name="A128040422X_Data">Data24!$GA$11:$GA$19</definedName>
    <definedName name="A128040422X_Latest">Data24!$GA$19</definedName>
    <definedName name="A128040426J">Data24!$GF$1:$GF$10,Data24!$GF$11:$GF$19</definedName>
    <definedName name="A128040426J_Data">Data24!$GF$11:$GF$19</definedName>
    <definedName name="A128040426J_Latest">Data24!$GF$19</definedName>
    <definedName name="A128040430X">Data24!$GG$1:$GG$10,Data24!$GG$11:$GG$19</definedName>
    <definedName name="A128040430X_Data">Data24!$GG$11:$GG$19</definedName>
    <definedName name="A128040430X_Latest">Data24!$GG$19</definedName>
    <definedName name="A128040434J">Data24!$FG$1:$FG$10,Data24!$FG$11:$FG$19</definedName>
    <definedName name="A128040434J_Data">Data24!$FG$11:$FG$19</definedName>
    <definedName name="A128040434J_Latest">Data24!$FG$19</definedName>
    <definedName name="A128040438T">Data24!$FH$1:$FH$10,Data24!$FH$11:$FH$19</definedName>
    <definedName name="A128040438T_Data">Data24!$FH$11:$FH$19</definedName>
    <definedName name="A128040438T_Latest">Data24!$FH$19</definedName>
    <definedName name="A128040442J">Data24!$HP$1:$HP$10,Data24!$HP$11:$HP$19</definedName>
    <definedName name="A128040442J_Data">Data24!$HP$11:$HP$19</definedName>
    <definedName name="A128040442J_Latest">Data24!$HP$19</definedName>
    <definedName name="A128040446T">Data24!$IK$1:$IK$10,Data24!$IK$11:$IK$19</definedName>
    <definedName name="A128040446T_Data">Data24!$IK$11:$IK$19</definedName>
    <definedName name="A128040446T_Latest">Data24!$IK$19</definedName>
    <definedName name="A128040450J">Data24!$IO$1:$IO$10,Data24!$IO$11:$IO$19</definedName>
    <definedName name="A128040450J_Data">Data24!$IO$11:$IO$19</definedName>
    <definedName name="A128040450J_Latest">Data24!$IO$19</definedName>
    <definedName name="A128040454T">Data24!$IP$1:$IP$10,Data24!$IP$11:$IP$19</definedName>
    <definedName name="A128040454T_Data">Data24!$IP$11:$IP$19</definedName>
    <definedName name="A128040454T_Latest">Data24!$IP$19</definedName>
    <definedName name="A128040458A">Data25!$B$1:$B$10,Data25!$B$11:$B$19</definedName>
    <definedName name="A128040458A_Data">Data25!$B$11:$B$19</definedName>
    <definedName name="A128040458A_Latest">Data25!$B$19</definedName>
    <definedName name="A128040462T">Data25!$H$1:$H$10,Data25!$H$11:$H$19</definedName>
    <definedName name="A128040462T_Data">Data25!$H$11:$H$19</definedName>
    <definedName name="A128040462T_Latest">Data25!$H$19</definedName>
    <definedName name="A128040466A">Data24!$HV$1:$HV$10,Data24!$HV$11:$HV$19</definedName>
    <definedName name="A128040466A_Data">Data24!$HV$11:$HV$19</definedName>
    <definedName name="A128040466A_Latest">Data24!$HV$19</definedName>
    <definedName name="A128040470T">Data24!$HX$1:$HX$10,Data24!$HX$11:$HX$19</definedName>
    <definedName name="A128040470T_Data">Data24!$HX$11:$HX$19</definedName>
    <definedName name="A128040470T_Latest">Data24!$HX$19</definedName>
    <definedName name="A128040474A">Data25!$S$1:$S$10,Data25!$S$11:$S$19</definedName>
    <definedName name="A128040474A_Data">Data25!$S$11:$S$19</definedName>
    <definedName name="A128040474A_Latest">Data25!$S$19</definedName>
    <definedName name="A128040478K">Data25!$AC$1:$AC$10,Data25!$AC$11:$AC$19</definedName>
    <definedName name="A128040478K_Data">Data25!$AC$11:$AC$19</definedName>
    <definedName name="A128040478K_Latest">Data25!$AC$19</definedName>
    <definedName name="A128040482A">Data25!$AL$1:$AL$10,Data25!$AL$11:$AL$19</definedName>
    <definedName name="A128040482A_Data">Data25!$AL$11:$AL$19</definedName>
    <definedName name="A128040482A_Latest">Data25!$AL$19</definedName>
    <definedName name="A128040486K">Data25!$BD$1:$BD$10,Data25!$BD$11:$BD$19</definedName>
    <definedName name="A128040486K_Data">Data25!$BD$11:$BD$19</definedName>
    <definedName name="A128040486K_Latest">Data25!$BD$19</definedName>
    <definedName name="A128040490A">Data25!$BL$1:$BL$10,Data25!$BL$11:$BL$19</definedName>
    <definedName name="A128040490A_Data">Data25!$BL$11:$BL$19</definedName>
    <definedName name="A128040490A_Latest">Data25!$BL$19</definedName>
    <definedName name="A128040494K">Data25!$AV$1:$AV$10,Data25!$AV$11:$AV$19</definedName>
    <definedName name="A128040494K_Data">Data25!$AV$11:$AV$19</definedName>
    <definedName name="A128040494K_Latest">Data25!$AV$19</definedName>
    <definedName name="A128040498V">Data25!$AY$1:$AY$10,Data25!$AY$11:$AY$19</definedName>
    <definedName name="A128040498V_Data">Data25!$AY$11:$AY$19</definedName>
    <definedName name="A128040498V_Latest">Data25!$AY$19</definedName>
    <definedName name="A128040502X">Data25!$CJ$1:$CJ$10,Data25!$CJ$11:$CJ$19</definedName>
    <definedName name="A128040502X_Data">Data25!$CJ$11:$CJ$19</definedName>
    <definedName name="A128040502X_Latest">Data25!$CJ$19</definedName>
    <definedName name="A128040506J">Data25!$CM$1:$CM$10,Data25!$CM$11:$CM$19</definedName>
    <definedName name="A128040506J_Data">Data25!$CM$11:$CM$19</definedName>
    <definedName name="A128040506J_Latest">Data25!$CM$19</definedName>
    <definedName name="A128040510X">Data25!$CN$1:$CN$10,Data25!$CN$11:$CN$19</definedName>
    <definedName name="A128040510X_Data">Data25!$CN$11:$CN$19</definedName>
    <definedName name="A128040510X_Latest">Data25!$CN$19</definedName>
    <definedName name="A128040514J">Data25!$CP$1:$CP$10,Data25!$CP$11:$CP$19</definedName>
    <definedName name="A128040514J_Data">Data25!$CP$11:$CP$19</definedName>
    <definedName name="A128040514J_Latest">Data25!$CP$19</definedName>
    <definedName name="A128040518T">Data25!$CU$1:$CU$10,Data25!$CU$11:$CU$19</definedName>
    <definedName name="A128040518T_Data">Data25!$CU$11:$CU$19</definedName>
    <definedName name="A128040518T_Latest">Data25!$CU$19</definedName>
    <definedName name="A128040522J">Data25!$CV$1:$CV$10,Data25!$CV$11:$CV$19</definedName>
    <definedName name="A128040522J_Data">Data25!$CV$11:$CV$19</definedName>
    <definedName name="A128040522J_Latest">Data25!$CV$19</definedName>
    <definedName name="A128040526T">Data25!$CW$1:$CW$10,Data25!$CW$11:$CW$19</definedName>
    <definedName name="A128040526T_Data">Data25!$CW$11:$CW$19</definedName>
    <definedName name="A128040526T_Latest">Data25!$CW$19</definedName>
    <definedName name="A128040530J">Data25!$DA$1:$DA$10,Data25!$DA$11:$DA$19</definedName>
    <definedName name="A128040530J_Data">Data25!$DA$11:$DA$19</definedName>
    <definedName name="A128040530J_Latest">Data25!$DA$19</definedName>
    <definedName name="A128040534T">Data25!$DU$1:$DU$10,Data25!$DU$11:$DU$19</definedName>
    <definedName name="A128040534T_Data">Data25!$DU$11:$DU$19</definedName>
    <definedName name="A128040534T_Latest">Data25!$DU$19</definedName>
    <definedName name="A128040538A">Data25!$DX$1:$DX$10,Data25!$DX$11:$DX$19</definedName>
    <definedName name="A128040538A_Data">Data25!$DX$11:$DX$19</definedName>
    <definedName name="A128040538A_Latest">Data25!$DX$19</definedName>
    <definedName name="A128040542T">Data25!$EJ$1:$EJ$10,Data25!$EJ$11:$EJ$19</definedName>
    <definedName name="A128040542T_Data">Data25!$EJ$11:$EJ$19</definedName>
    <definedName name="A128040542T_Latest">Data25!$EJ$19</definedName>
    <definedName name="A128040546A">Data25!$DN$1:$DN$10,Data25!$DN$11:$DN$19</definedName>
    <definedName name="A128040546A_Data">Data25!$DN$11:$DN$19</definedName>
    <definedName name="A128040546A_Latest">Data25!$DN$19</definedName>
    <definedName name="A128040550T">Data25!$FG$1:$FG$10,Data25!$FG$11:$FG$19</definedName>
    <definedName name="A128040550T_Data">Data25!$FG$11:$FG$19</definedName>
    <definedName name="A128040550T_Latest">Data25!$FG$19</definedName>
    <definedName name="A128040554A">Data25!$FI$1:$FI$10,Data25!$FI$11:$FI$19</definedName>
    <definedName name="A128040554A_Data">Data25!$FI$11:$FI$19</definedName>
    <definedName name="A128040554A_Latest">Data25!$FI$19</definedName>
    <definedName name="A128040558K">Data25!$FO$1:$FO$10,Data25!$FO$11:$FO$19</definedName>
    <definedName name="A128040558K_Data">Data25!$FO$11:$FO$19</definedName>
    <definedName name="A128040558K_Latest">Data25!$FO$19</definedName>
    <definedName name="A128040562A">Data25!$FV$1:$FV$10,Data25!$FV$11:$FV$19</definedName>
    <definedName name="A128040562A_Data">Data25!$FV$11:$FV$19</definedName>
    <definedName name="A128040562A_Latest">Data25!$FV$19</definedName>
    <definedName name="A128040566K">Data25!$ET$1:$ET$10,Data25!$ET$11:$ET$19</definedName>
    <definedName name="A128040566K_Data">Data25!$ET$11:$ET$19</definedName>
    <definedName name="A128040566K_Latest">Data25!$ET$19</definedName>
    <definedName name="A128040570A">Data23!$CO$1:$CO$10,Data23!$CO$11:$CO$19</definedName>
    <definedName name="A128040570A_Data">Data23!$CO$11:$CO$19</definedName>
    <definedName name="A128040570A_Latest">Data23!$CO$19</definedName>
    <definedName name="A128040574K">Data23!$BR$1:$BR$10,Data23!$BR$11:$BR$19</definedName>
    <definedName name="A128040574K_Data">Data23!$BR$11:$BR$19</definedName>
    <definedName name="A128040574K_Latest">Data23!$BR$19</definedName>
    <definedName name="A128040578V">Data23!$CS$1:$CS$10,Data23!$CS$11:$CS$19</definedName>
    <definedName name="A128040578V_Data">Data23!$CS$11:$CS$19</definedName>
    <definedName name="A128040578V_Latest">Data23!$CS$19</definedName>
    <definedName name="A128040582K">Data23!$BW$1:$BW$10,Data23!$BW$11:$BW$19</definedName>
    <definedName name="A128040582K_Data">Data23!$BW$11:$BW$19</definedName>
    <definedName name="A128040582K_Latest">Data23!$BW$19</definedName>
    <definedName name="A128040602J">Data25!$GB$1:$GB$10,Data25!$GB$11:$GB$19</definedName>
    <definedName name="A128040602J_Data">Data25!$GB$11:$GB$19</definedName>
    <definedName name="A128040602J_Latest">Data25!$GB$19</definedName>
    <definedName name="A128040606T">Data23!$DX$1:$DX$10,Data23!$DX$11:$DX$19</definedName>
    <definedName name="A128040606T_Data">Data23!$DX$11:$DX$19</definedName>
    <definedName name="A128040606T_Latest">Data23!$DX$19</definedName>
    <definedName name="A128040610J">Data23!$EB$1:$EB$10,Data23!$EB$11:$EB$19</definedName>
    <definedName name="A128040610J_Data">Data23!$EB$11:$EB$19</definedName>
    <definedName name="A128040610J_Latest">Data23!$EB$19</definedName>
    <definedName name="A128040614T">Data23!$DC$1:$DC$10,Data23!$DC$11:$DC$19</definedName>
    <definedName name="A128040614T_Data">Data23!$DC$11:$DC$19</definedName>
    <definedName name="A128040614T_Latest">Data23!$DC$19</definedName>
    <definedName name="A128040618A">Data23!$FB$1:$FB$10,Data23!$FB$11:$FB$19</definedName>
    <definedName name="A128040618A_Data">Data23!$FB$11:$FB$19</definedName>
    <definedName name="A128040618A_Latest">Data23!$FB$19</definedName>
    <definedName name="A128040622T">Data23!$FG$1:$FG$10,Data23!$FG$11:$FG$19</definedName>
    <definedName name="A128040622T_Data">Data23!$FG$11:$FG$19</definedName>
    <definedName name="A128040622T_Latest">Data23!$FG$19</definedName>
    <definedName name="A128040626A">Data23!$FK$1:$FK$10,Data23!$FK$11:$FK$19</definedName>
    <definedName name="A128040626A_Data">Data23!$FK$11:$FK$19</definedName>
    <definedName name="A128040626A_Latest">Data23!$FK$19</definedName>
    <definedName name="A128040630T">Data23!$GG$1:$GG$10,Data23!$GG$11:$GG$19</definedName>
    <definedName name="A128040630T_Data">Data23!$GG$11:$GG$19</definedName>
    <definedName name="A128040630T_Latest">Data23!$GG$19</definedName>
    <definedName name="A128040634A">Data23!$GI$1:$GI$10,Data23!$GI$11:$GI$19</definedName>
    <definedName name="A128040634A_Data">Data23!$GI$11:$GI$19</definedName>
    <definedName name="A128040634A_Latest">Data23!$GI$19</definedName>
    <definedName name="A128040638K">Data23!$GJ$1:$GJ$10,Data23!$GJ$11:$GJ$19</definedName>
    <definedName name="A128040638K_Data">Data23!$GJ$11:$GJ$19</definedName>
    <definedName name="A128040638K_Latest">Data23!$GJ$19</definedName>
    <definedName name="A128040642A">Data23!$GQ$1:$GQ$10,Data23!$GQ$11:$GQ$19</definedName>
    <definedName name="A128040642A_Data">Data23!$GQ$11:$GQ$19</definedName>
    <definedName name="A128040642A_Latest">Data23!$GQ$19</definedName>
    <definedName name="A128040646K">Data23!$GR$1:$GR$10,Data23!$GR$11:$GR$19</definedName>
    <definedName name="A128040646K_Data">Data23!$GR$11:$GR$19</definedName>
    <definedName name="A128040646K_Latest">Data23!$GR$19</definedName>
    <definedName name="A128040650A">Data23!$FS$1:$FS$10,Data23!$FS$11:$FS$19</definedName>
    <definedName name="A128040650A_Data">Data23!$FS$11:$FS$19</definedName>
    <definedName name="A128040650A_Latest">Data23!$FS$19</definedName>
    <definedName name="A128040654K">Data23!$HG$1:$HG$10,Data23!$HG$11:$HG$19</definedName>
    <definedName name="A128040654K_Data">Data23!$HG$11:$HG$19</definedName>
    <definedName name="A128040654K_Latest">Data23!$HG$19</definedName>
    <definedName name="A128040658V">Data23!$HJ$1:$HJ$10,Data23!$HJ$11:$HJ$19</definedName>
    <definedName name="A128040658V_Data">Data23!$HJ$11:$HJ$19</definedName>
    <definedName name="A128040658V_Latest">Data23!$HJ$19</definedName>
    <definedName name="A128040662K">Data23!$HS$1:$HS$10,Data23!$HS$11:$HS$19</definedName>
    <definedName name="A128040662K_Data">Data23!$HS$11:$HS$19</definedName>
    <definedName name="A128040662K_Latest">Data23!$HS$19</definedName>
    <definedName name="A128040666V">Data23!$HV$1:$HV$10,Data23!$HV$11:$HV$19</definedName>
    <definedName name="A128040666V_Data">Data23!$HV$11:$HV$19</definedName>
    <definedName name="A128040666V_Latest">Data23!$HV$19</definedName>
    <definedName name="A128040670K">Data23!$HX$1:$HX$10,Data23!$HX$11:$HX$19</definedName>
    <definedName name="A128040670K_Data">Data23!$HX$11:$HX$19</definedName>
    <definedName name="A128040670K_Latest">Data23!$HX$19</definedName>
    <definedName name="A128040674V">Data23!$IA$1:$IA$10,Data23!$IA$11:$IA$19</definedName>
    <definedName name="A128040674V_Data">Data23!$IA$11:$IA$19</definedName>
    <definedName name="A128040674V_Latest">Data23!$IA$19</definedName>
    <definedName name="A128040678C">Data23!$IB$1:$IB$10,Data23!$IB$11:$IB$19</definedName>
    <definedName name="A128040678C_Data">Data23!$IB$11:$IB$19</definedName>
    <definedName name="A128040678C_Latest">Data23!$IB$19</definedName>
    <definedName name="A128040682V">Data23!$HA$1:$HA$10,Data23!$HA$11:$HA$19</definedName>
    <definedName name="A128040682V_Data">Data23!$HA$11:$HA$19</definedName>
    <definedName name="A128040682V_Latest">Data23!$HA$19</definedName>
    <definedName name="A128040686C">Data24!$G$1:$G$10,Data24!$G$11:$G$19</definedName>
    <definedName name="A128040686C_Data">Data24!$G$11:$G$19</definedName>
    <definedName name="A128040686C_Latest">Data24!$G$19</definedName>
    <definedName name="A128040690V">Data24!$I$1:$I$10,Data24!$I$11:$I$19</definedName>
    <definedName name="A128040690V_Data">Data24!$I$11:$I$19</definedName>
    <definedName name="A128040690V_Latest">Data24!$I$19</definedName>
    <definedName name="A128040694C">Data23!$IJ$1:$IJ$10,Data23!$IJ$11:$IJ$19</definedName>
    <definedName name="A128040694C_Data">Data23!$IJ$11:$IJ$19</definedName>
    <definedName name="A128040694C_Latest">Data23!$IJ$19</definedName>
    <definedName name="A128040698L">Data24!$AN$1:$AN$10,Data24!$AN$11:$AN$19</definedName>
    <definedName name="A128040698L_Data">Data24!$AN$11:$AN$19</definedName>
    <definedName name="A128040698L_Latest">Data24!$AN$19</definedName>
    <definedName name="A128040702T">Data24!$AP$1:$AP$10,Data24!$AP$11:$AP$19</definedName>
    <definedName name="A128040702T_Data">Data24!$AP$11:$AP$19</definedName>
    <definedName name="A128040702T_Latest">Data24!$AP$19</definedName>
    <definedName name="A128040706A">Data24!$AQ$1:$AQ$10,Data24!$AQ$11:$AQ$19</definedName>
    <definedName name="A128040706A_Data">Data24!$AQ$11:$AQ$19</definedName>
    <definedName name="A128040706A_Latest">Data24!$AQ$19</definedName>
    <definedName name="A128040710T">Data24!$AR$1:$AR$10,Data24!$AR$11:$AR$19</definedName>
    <definedName name="A128040710T_Data">Data24!$AR$11:$AR$19</definedName>
    <definedName name="A128040710T_Latest">Data24!$AR$19</definedName>
    <definedName name="A128040714A">Data24!$AV$1:$AV$10,Data24!$AV$11:$AV$19</definedName>
    <definedName name="A128040714A_Data">Data24!$AV$11:$AV$19</definedName>
    <definedName name="A128040714A_Latest">Data24!$AV$19</definedName>
    <definedName name="A128040718K">Data24!$AW$1:$AW$10,Data24!$AW$11:$AW$19</definedName>
    <definedName name="A128040718K_Data">Data24!$AW$11:$AW$19</definedName>
    <definedName name="A128040718K_Latest">Data24!$AW$19</definedName>
    <definedName name="A128040722A">Data24!$AZ$1:$AZ$10,Data24!$AZ$11:$AZ$19</definedName>
    <definedName name="A128040722A_Data">Data24!$AZ$11:$AZ$19</definedName>
    <definedName name="A128040722A_Latest">Data24!$AZ$19</definedName>
    <definedName name="A128040726K">Data24!$BB$1:$BB$10,Data24!$BB$11:$BB$19</definedName>
    <definedName name="A128040726K_Data">Data24!$BB$11:$BB$19</definedName>
    <definedName name="A128040726K_Latest">Data24!$BB$19</definedName>
    <definedName name="A128040730A">Data24!$AB$1:$AB$10,Data24!$AB$11:$AB$19</definedName>
    <definedName name="A128040730A_Data">Data24!$AB$11:$AB$19</definedName>
    <definedName name="A128040730A_Latest">Data24!$AB$19</definedName>
    <definedName name="A128040734K">Data24!$BP$1:$BP$10,Data24!$BP$11:$BP$19</definedName>
    <definedName name="A128040734K_Data">Data24!$BP$11:$BP$19</definedName>
    <definedName name="A128040734K_Latest">Data24!$BP$19</definedName>
    <definedName name="A128040738V">Data24!$BV$1:$BV$10,Data24!$BV$11:$BV$19</definedName>
    <definedName name="A128040738V_Data">Data24!$BV$11:$BV$19</definedName>
    <definedName name="A128040738V_Latest">Data24!$BV$19</definedName>
    <definedName name="A128040742K">Data24!$BE$1:$BE$10,Data24!$BE$11:$BE$19</definedName>
    <definedName name="A128040742K_Data">Data24!$BE$11:$BE$19</definedName>
    <definedName name="A128040742K_Latest">Data24!$BE$19</definedName>
    <definedName name="A128040746V">Data24!$CD$1:$CD$10,Data24!$CD$11:$CD$19</definedName>
    <definedName name="A128040746V_Data">Data24!$CD$11:$CD$19</definedName>
    <definedName name="A128040746V_Latest">Data24!$CD$19</definedName>
    <definedName name="A128040750K">Data24!$CG$1:$CG$10,Data24!$CG$11:$CG$19</definedName>
    <definedName name="A128040750K_Data">Data24!$CG$11:$CG$19</definedName>
    <definedName name="A128040750K_Latest">Data24!$CG$19</definedName>
    <definedName name="A128040754V">Data24!$BI$1:$BI$10,Data24!$BI$11:$BI$19</definedName>
    <definedName name="A128040754V_Data">Data24!$BI$11:$BI$19</definedName>
    <definedName name="A128040754V_Latest">Data24!$BI$19</definedName>
    <definedName name="A128042190K">Data1!$Q$1:$Q$10,Data1!$Q$11:$Q$19</definedName>
    <definedName name="A128042190K_Data">Data1!$Q$11:$Q$19</definedName>
    <definedName name="A128042190K_Latest">Data1!$Q$19</definedName>
    <definedName name="A128042586F">Data1!$AL$1:$AL$10,Data1!$AL$11:$AL$19</definedName>
    <definedName name="A128042586F_Data">Data1!$AL$11:$AL$19</definedName>
    <definedName name="A128042586F_Latest">Data1!$AL$19</definedName>
    <definedName name="A128042590W">Data1!$AZ$1:$AZ$10,Data1!$AZ$11:$AZ$19</definedName>
    <definedName name="A128042590W_Data">Data1!$AZ$11:$AZ$19</definedName>
    <definedName name="A128042590W_Latest">Data1!$AZ$19</definedName>
    <definedName name="A128042594F">Data1!$BI$1:$BI$10,Data1!$BI$11:$BI$19</definedName>
    <definedName name="A128042594F_Data">Data1!$BI$11:$BI$19</definedName>
    <definedName name="A128042594F_Latest">Data1!$BI$19</definedName>
    <definedName name="A128042598R">Data1!$BR$1:$BR$10,Data1!$BR$11:$BR$19</definedName>
    <definedName name="A128042598R_Data">Data1!$BR$11:$BR$19</definedName>
    <definedName name="A128042598R_Latest">Data1!$BR$19</definedName>
    <definedName name="A128042602V">Data1!$AQ$1:$AQ$10,Data1!$AQ$11:$AQ$19</definedName>
    <definedName name="A128042602V_Data">Data1!$AQ$11:$AQ$19</definedName>
    <definedName name="A128042602V_Latest">Data1!$AQ$19</definedName>
    <definedName name="A128042606C">Data2!$CZ$1:$CZ$10,Data2!$CZ$11:$CZ$19</definedName>
    <definedName name="A128042606C_Data">Data2!$CZ$11:$CZ$19</definedName>
    <definedName name="A128042606C_Latest">Data2!$CZ$19</definedName>
    <definedName name="A128042610V">Data2!$EI$1:$EI$10,Data2!$EI$11:$EI$19</definedName>
    <definedName name="A128042610V_Data">Data2!$EI$11:$EI$19</definedName>
    <definedName name="A128042610V_Latest">Data2!$EI$19</definedName>
    <definedName name="A128042614C">Data2!$EK$1:$EK$10,Data2!$EK$11:$EK$19</definedName>
    <definedName name="A128042614C_Data">Data2!$EK$11:$EK$19</definedName>
    <definedName name="A128042614C_Latest">Data2!$EK$19</definedName>
    <definedName name="A128042618L">Data2!$ER$1:$ER$10,Data2!$ER$11:$ER$19</definedName>
    <definedName name="A128042618L_Data">Data2!$ER$11:$ER$19</definedName>
    <definedName name="A128042618L_Latest">Data2!$ER$19</definedName>
    <definedName name="A128042622C">Data2!$EV$1:$EV$10,Data2!$EV$11:$EV$19</definedName>
    <definedName name="A128042622C_Data">Data2!$EV$11:$EV$19</definedName>
    <definedName name="A128042622C_Latest">Data2!$EV$19</definedName>
    <definedName name="A128042626L">Data2!$ED$1:$ED$10,Data2!$ED$11:$ED$19</definedName>
    <definedName name="A128042626L_Data">Data2!$ED$11:$ED$19</definedName>
    <definedName name="A128042626L_Latest">Data2!$ED$19</definedName>
    <definedName name="A128042630C">Data2!$FQ$1:$FQ$10,Data2!$FQ$11:$FQ$19</definedName>
    <definedName name="A128042630C_Data">Data2!$FQ$11:$FQ$19</definedName>
    <definedName name="A128042630C_Latest">Data2!$FQ$19</definedName>
    <definedName name="A128042634L">Data2!$FU$1:$FU$10,Data2!$FU$11:$FU$19</definedName>
    <definedName name="A128042634L_Data">Data2!$FU$11:$FU$19</definedName>
    <definedName name="A128042634L_Latest">Data2!$FU$19</definedName>
    <definedName name="A128042638W">Data2!$FG$1:$FG$10,Data2!$FG$11:$FG$19</definedName>
    <definedName name="A128042638W_Data">Data2!$FG$11:$FG$19</definedName>
    <definedName name="A128042638W_Latest">Data2!$FG$19</definedName>
    <definedName name="A128042642L">Data2!$GF$1:$GF$10,Data2!$GF$11:$GF$19</definedName>
    <definedName name="A128042642L_Data">Data2!$GF$11:$GF$19</definedName>
    <definedName name="A128042642L_Latest">Data2!$GF$19</definedName>
    <definedName name="A128042646W">Data2!$FM$1:$FM$10,Data2!$FM$11:$FM$19</definedName>
    <definedName name="A128042646W_Data">Data2!$FM$11:$FM$19</definedName>
    <definedName name="A128042646W_Latest">Data2!$FM$19</definedName>
    <definedName name="A128042650L">Data2!$HF$1:$HF$10,Data2!$HF$11:$HF$19</definedName>
    <definedName name="A128042650L_Data">Data2!$HF$11:$HF$19</definedName>
    <definedName name="A128042650L_Latest">Data2!$HF$19</definedName>
    <definedName name="A128042654W">Data2!$HN$1:$HN$10,Data2!$HN$11:$HN$19</definedName>
    <definedName name="A128042654W_Data">Data2!$HN$11:$HN$19</definedName>
    <definedName name="A128042654W_Latest">Data2!$HN$19</definedName>
    <definedName name="A128042658F">Data2!$HQ$1:$HQ$10,Data2!$HQ$11:$HQ$19</definedName>
    <definedName name="A128042658F_Data">Data2!$HQ$11:$HQ$19</definedName>
    <definedName name="A128042658F_Latest">Data2!$HQ$19</definedName>
    <definedName name="A128042662W">Data3!$N$1:$N$10,Data3!$N$11:$N$19</definedName>
    <definedName name="A128042662W_Data">Data3!$N$11:$N$19</definedName>
    <definedName name="A128042662W_Latest">Data3!$N$19</definedName>
    <definedName name="A128042666F">Data3!$AH$1:$AH$10,Data3!$AH$11:$AH$19</definedName>
    <definedName name="A128042666F_Data">Data3!$AH$11:$AH$19</definedName>
    <definedName name="A128042666F_Latest">Data3!$AH$19</definedName>
    <definedName name="A128042670W">Data3!$AI$1:$AI$10,Data3!$AI$11:$AI$19</definedName>
    <definedName name="A128042670W_Data">Data3!$AI$11:$AI$19</definedName>
    <definedName name="A128042670W_Latest">Data3!$AI$19</definedName>
    <definedName name="A128042674F">Data3!$AN$1:$AN$10,Data3!$AN$11:$AN$19</definedName>
    <definedName name="A128042674F_Data">Data3!$AN$11:$AN$19</definedName>
    <definedName name="A128042674F_Latest">Data3!$AN$19</definedName>
    <definedName name="A128042678R">Data3!$M$1:$M$10,Data3!$M$11:$M$19</definedName>
    <definedName name="A128042678R_Data">Data3!$M$11:$M$19</definedName>
    <definedName name="A128042678R_Latest">Data3!$M$19</definedName>
    <definedName name="A128042682F">Data3!$AX$1:$AX$10,Data3!$AX$11:$AX$19</definedName>
    <definedName name="A128042682F_Data">Data3!$AX$11:$AX$19</definedName>
    <definedName name="A128042682F_Latest">Data3!$AX$19</definedName>
    <definedName name="A128042686R">Data3!$CP$1:$CP$10,Data3!$CP$11:$CP$19</definedName>
    <definedName name="A128042686R_Data">Data3!$CP$11:$CP$19</definedName>
    <definedName name="A128042686R_Latest">Data3!$CP$19</definedName>
    <definedName name="A128042690F">Data3!$CX$1:$CX$10,Data3!$CX$11:$CX$19</definedName>
    <definedName name="A128042690F_Data">Data3!$CX$11:$CX$19</definedName>
    <definedName name="A128042690F_Latest">Data3!$CX$19</definedName>
    <definedName name="A128042694R">Data3!$DD$1:$DD$10,Data3!$DD$11:$DD$19</definedName>
    <definedName name="A128042694R_Data">Data3!$DD$11:$DD$19</definedName>
    <definedName name="A128042694R_Latest">Data3!$DD$19</definedName>
    <definedName name="A128042698X">Data3!$DZ$1:$DZ$10,Data3!$DZ$11:$DZ$19</definedName>
    <definedName name="A128042698X_Data">Data3!$DZ$11:$DZ$19</definedName>
    <definedName name="A128042698X_Latest">Data3!$DZ$19</definedName>
    <definedName name="A128042702C">Data3!$EA$1:$EA$10,Data3!$EA$11:$EA$19</definedName>
    <definedName name="A128042702C_Data">Data3!$EA$11:$EA$19</definedName>
    <definedName name="A128042702C_Latest">Data3!$EA$19</definedName>
    <definedName name="A128042706L">Data3!$EM$1:$EM$10,Data3!$EM$11:$EM$19</definedName>
    <definedName name="A128042706L_Data">Data3!$EM$11:$EM$19</definedName>
    <definedName name="A128042706L_Latest">Data3!$EM$19</definedName>
    <definedName name="A128042710C">Data3!$EP$1:$EP$10,Data3!$EP$11:$EP$19</definedName>
    <definedName name="A128042710C_Data">Data3!$EP$11:$EP$19</definedName>
    <definedName name="A128042710C_Latest">Data3!$EP$19</definedName>
    <definedName name="A128042714L">Data3!$ER$1:$ER$10,Data3!$ER$11:$ER$19</definedName>
    <definedName name="A128042714L_Data">Data3!$ER$11:$ER$19</definedName>
    <definedName name="A128042714L_Latest">Data3!$ER$19</definedName>
    <definedName name="A128042718W">Data3!$ET$1:$ET$10,Data3!$ET$11:$ET$19</definedName>
    <definedName name="A128042718W_Data">Data3!$ET$11:$ET$19</definedName>
    <definedName name="A128042718W_Latest">Data3!$ET$19</definedName>
    <definedName name="A128042722L">Data3!$FC$1:$FC$10,Data3!$FC$11:$FC$19</definedName>
    <definedName name="A128042722L_Data">Data3!$FC$11:$FC$19</definedName>
    <definedName name="A128042722L_Latest">Data3!$FC$19</definedName>
    <definedName name="A128042726W">Data3!$FD$1:$FD$10,Data3!$FD$11:$FD$19</definedName>
    <definedName name="A128042726W_Data">Data3!$FD$11:$FD$19</definedName>
    <definedName name="A128042726W_Latest">Data3!$FD$19</definedName>
    <definedName name="A128042730L">Data3!$FI$1:$FI$10,Data3!$FI$11:$FI$19</definedName>
    <definedName name="A128042730L_Data">Data3!$FI$11:$FI$19</definedName>
    <definedName name="A128042730L_Latest">Data3!$FI$19</definedName>
    <definedName name="A128042734W">Data3!$FM$1:$FM$10,Data3!$FM$11:$FM$19</definedName>
    <definedName name="A128042734W_Data">Data3!$FM$11:$FM$19</definedName>
    <definedName name="A128042734W_Latest">Data3!$FM$19</definedName>
    <definedName name="A128042738F">Data3!$FN$1:$FN$10,Data3!$FN$11:$FN$19</definedName>
    <definedName name="A128042738F_Data">Data3!$FN$11:$FN$19</definedName>
    <definedName name="A128042738F_Latest">Data3!$FN$19</definedName>
    <definedName name="A128042742W">Data3!$FY$1:$FY$10,Data3!$FY$11:$FY$19</definedName>
    <definedName name="A128042742W_Data">Data3!$FY$11:$FY$19</definedName>
    <definedName name="A128042742W_Latest">Data3!$FY$19</definedName>
    <definedName name="A128042746F">Data3!$ES$1:$ES$10,Data3!$ES$11:$ES$19</definedName>
    <definedName name="A128042746F_Data">Data3!$ES$11:$ES$19</definedName>
    <definedName name="A128042746F_Latest">Data3!$ES$19</definedName>
    <definedName name="A128042750W">Data3!$EX$1:$EX$10,Data3!$EX$11:$EX$19</definedName>
    <definedName name="A128042750W_Data">Data3!$EX$11:$EX$19</definedName>
    <definedName name="A128042750W_Latest">Data3!$EX$19</definedName>
    <definedName name="A128042754F">Data3!$EZ$1:$EZ$10,Data3!$EZ$11:$EZ$19</definedName>
    <definedName name="A128042754F_Data">Data3!$EZ$11:$EZ$19</definedName>
    <definedName name="A128042754F_Latest">Data3!$EZ$19</definedName>
    <definedName name="A128042758R">Data1!$CK$1:$CK$10,Data1!$CK$11:$CK$19</definedName>
    <definedName name="A128042758R_Data">Data1!$CK$11:$CK$19</definedName>
    <definedName name="A128042758R_Latest">Data1!$CK$19</definedName>
    <definedName name="A128042762F">Data1!$CL$1:$CL$10,Data1!$CL$11:$CL$19</definedName>
    <definedName name="A128042762F_Data">Data1!$CL$11:$CL$19</definedName>
    <definedName name="A128042762F_Latest">Data1!$CL$19</definedName>
    <definedName name="A128042766R">Data1!$CO$1:$CO$10,Data1!$CO$11:$CO$19</definedName>
    <definedName name="A128042766R_Data">Data1!$CO$11:$CO$19</definedName>
    <definedName name="A128042766R_Latest">Data1!$CO$19</definedName>
    <definedName name="A128042770F">Data1!$CS$1:$CS$10,Data1!$CS$11:$CS$19</definedName>
    <definedName name="A128042770F_Data">Data1!$CS$11:$CS$19</definedName>
    <definedName name="A128042770F_Latest">Data1!$CS$19</definedName>
    <definedName name="A128042786X">Data1!$DL$1:$DL$10,Data1!$DL$11:$DL$19</definedName>
    <definedName name="A128042786X_Data">Data1!$DL$11:$DL$19</definedName>
    <definedName name="A128042786X_Latest">Data1!$DL$19</definedName>
    <definedName name="A128042790R">Data1!$DM$1:$DM$10,Data1!$DM$11:$DM$19</definedName>
    <definedName name="A128042790R_Data">Data1!$DM$11:$DM$19</definedName>
    <definedName name="A128042790R_Latest">Data1!$DM$19</definedName>
    <definedName name="A128042794X">Data1!$DV$1:$DV$10,Data1!$DV$11:$DV$19</definedName>
    <definedName name="A128042794X_Data">Data1!$DV$11:$DV$19</definedName>
    <definedName name="A128042794X_Latest">Data1!$DV$19</definedName>
    <definedName name="A128042798J">Data1!$DW$1:$DW$10,Data1!$DW$11:$DW$19</definedName>
    <definedName name="A128042798J_Data">Data1!$DW$11:$DW$19</definedName>
    <definedName name="A128042798J_Latest">Data1!$DW$19</definedName>
    <definedName name="A128042802L">Data1!$DX$1:$DX$10,Data1!$DX$11:$DX$19</definedName>
    <definedName name="A128042802L_Data">Data1!$DX$11:$DX$19</definedName>
    <definedName name="A128042802L_Latest">Data1!$DX$19</definedName>
    <definedName name="A128042806W">Data1!$DD$1:$DD$10,Data1!$DD$11:$DD$19</definedName>
    <definedName name="A128042806W_Data">Data1!$DD$11:$DD$19</definedName>
    <definedName name="A128042806W_Latest">Data1!$DD$19</definedName>
    <definedName name="A128042810L">Data1!$EG$1:$EG$10,Data1!$EG$11:$EG$19</definedName>
    <definedName name="A128042810L_Data">Data1!$EG$11:$EG$19</definedName>
    <definedName name="A128042810L_Latest">Data1!$EG$19</definedName>
    <definedName name="A128042814W">Data1!$DE$1:$DE$10,Data1!$DE$11:$DE$19</definedName>
    <definedName name="A128042814W_Data">Data1!$DE$11:$DE$19</definedName>
    <definedName name="A128042814W_Latest">Data1!$DE$19</definedName>
    <definedName name="A128042818F">Data1!$EU$1:$EU$10,Data1!$EU$11:$EU$19</definedName>
    <definedName name="A128042818F_Data">Data1!$EU$11:$EU$19</definedName>
    <definedName name="A128042818F_Latest">Data1!$EU$19</definedName>
    <definedName name="A128042822W">Data1!$EW$1:$EW$10,Data1!$EW$11:$EW$19</definedName>
    <definedName name="A128042822W_Data">Data1!$EW$11:$EW$19</definedName>
    <definedName name="A128042822W_Latest">Data1!$EW$19</definedName>
    <definedName name="A128042826F">Data1!$FA$1:$FA$10,Data1!$FA$11:$FA$19</definedName>
    <definedName name="A128042826F_Data">Data1!$FA$11:$FA$19</definedName>
    <definedName name="A128042826F_Latest">Data1!$FA$19</definedName>
    <definedName name="A128042830W">Data1!$FB$1:$FB$10,Data1!$FB$11:$FB$19</definedName>
    <definedName name="A128042830W_Data">Data1!$FB$11:$FB$19</definedName>
    <definedName name="A128042830W_Latest">Data1!$FB$19</definedName>
    <definedName name="A128042834F">Data1!$FC$1:$FC$10,Data1!$FC$11:$FC$19</definedName>
    <definedName name="A128042834F_Data">Data1!$FC$11:$FC$19</definedName>
    <definedName name="A128042834F_Latest">Data1!$FC$19</definedName>
    <definedName name="A128042838R">Data1!$FD$1:$FD$10,Data1!$FD$11:$FD$19</definedName>
    <definedName name="A128042838R_Data">Data1!$FD$11:$FD$19</definedName>
    <definedName name="A128042838R_Latest">Data1!$FD$19</definedName>
    <definedName name="A128042842F">Data1!$FE$1:$FE$10,Data1!$FE$11:$FE$19</definedName>
    <definedName name="A128042842F_Data">Data1!$FE$11:$FE$19</definedName>
    <definedName name="A128042842F_Latest">Data1!$FE$19</definedName>
    <definedName name="A128042846R">Data1!$FM$1:$FM$10,Data1!$FM$11:$FM$19</definedName>
    <definedName name="A128042846R_Data">Data1!$FM$11:$FM$19</definedName>
    <definedName name="A128042846R_Latest">Data1!$FM$19</definedName>
    <definedName name="A128042850F">Data1!$FN$1:$FN$10,Data1!$FN$11:$FN$19</definedName>
    <definedName name="A128042850F_Data">Data1!$FN$11:$FN$19</definedName>
    <definedName name="A128042850F_Latest">Data1!$FN$19</definedName>
    <definedName name="A128042854R">Data1!$EI$1:$EI$10,Data1!$EI$11:$EI$19</definedName>
    <definedName name="A128042854R_Data">Data1!$EI$11:$EI$19</definedName>
    <definedName name="A128042854R_Latest">Data1!$EI$19</definedName>
    <definedName name="A128042858X">Data1!$ER$1:$ER$10,Data1!$ER$11:$ER$19</definedName>
    <definedName name="A128042858X_Data">Data1!$ER$11:$ER$19</definedName>
    <definedName name="A128042858X_Latest">Data1!$ER$19</definedName>
    <definedName name="A128042862R">Data1!$FR$1:$FR$10,Data1!$FR$11:$FR$19</definedName>
    <definedName name="A128042862R_Data">Data1!$FR$11:$FR$19</definedName>
    <definedName name="A128042862R_Latest">Data1!$FR$19</definedName>
    <definedName name="A128042866X">Data1!$GA$1:$GA$10,Data1!$GA$11:$GA$19</definedName>
    <definedName name="A128042866X_Data">Data1!$GA$11:$GA$19</definedName>
    <definedName name="A128042866X_Latest">Data1!$GA$19</definedName>
    <definedName name="A128042870R">Data1!$GG$1:$GG$10,Data1!$GG$11:$GG$19</definedName>
    <definedName name="A128042870R_Data">Data1!$GG$11:$GG$19</definedName>
    <definedName name="A128042870R_Latest">Data1!$GG$19</definedName>
    <definedName name="A128042874X">Data1!$GT$1:$GT$10,Data1!$GT$11:$GT$19</definedName>
    <definedName name="A128042874X_Data">Data1!$GT$11:$GT$19</definedName>
    <definedName name="A128042874X_Latest">Data1!$GT$19</definedName>
    <definedName name="A128042878J">Data1!$FY$1:$FY$10,Data1!$FY$11:$FY$19</definedName>
    <definedName name="A128042878J_Data">Data1!$FY$11:$FY$19</definedName>
    <definedName name="A128042878J_Latest">Data1!$FY$19</definedName>
    <definedName name="A128042882X">Data1!$HR$1:$HR$10,Data1!$HR$11:$HR$19</definedName>
    <definedName name="A128042882X_Data">Data1!$HR$11:$HR$19</definedName>
    <definedName name="A128042882X_Latest">Data1!$HR$19</definedName>
    <definedName name="A128042886J">Data2!$D$1:$D$10,Data2!$D$11:$D$19</definedName>
    <definedName name="A128042886J_Data">Data2!$D$11:$D$19</definedName>
    <definedName name="A128042886J_Latest">Data2!$D$19</definedName>
    <definedName name="A128042890X">Data2!$F$1:$F$10,Data2!$F$11:$F$19</definedName>
    <definedName name="A128042890X_Data">Data2!$F$11:$F$19</definedName>
    <definedName name="A128042890X_Latest">Data2!$F$19</definedName>
    <definedName name="A128042894J">Data2!$R$1:$R$10,Data2!$R$11:$R$19</definedName>
    <definedName name="A128042894J_Data">Data2!$R$11:$R$19</definedName>
    <definedName name="A128042894J_Latest">Data2!$R$19</definedName>
    <definedName name="A128042898T">Data1!$IL$1:$IL$10,Data1!$IL$11:$IL$19</definedName>
    <definedName name="A128042898T_Data">Data1!$IL$11:$IL$19</definedName>
    <definedName name="A128042898T_Latest">Data1!$IL$19</definedName>
    <definedName name="A128042902W">Data1!$IO$1:$IO$10,Data1!$IO$11:$IO$19</definedName>
    <definedName name="A128042902W_Data">Data1!$IO$11:$IO$19</definedName>
    <definedName name="A128042902W_Latest">Data1!$IO$19</definedName>
    <definedName name="A128042906F">Data2!$AK$1:$AK$10,Data2!$AK$11:$AK$19</definedName>
    <definedName name="A128042906F_Data">Data2!$AK$11:$AK$19</definedName>
    <definedName name="A128042906F_Latest">Data2!$AK$19</definedName>
    <definedName name="A128042910W">Data2!$AO$1:$AO$10,Data2!$AO$11:$AO$19</definedName>
    <definedName name="A128042910W_Data">Data2!$AO$11:$AO$19</definedName>
    <definedName name="A128042910W_Latest">Data2!$AO$19</definedName>
    <definedName name="A128042914F">Data2!$BB$1:$BB$10,Data2!$BB$11:$BB$19</definedName>
    <definedName name="A128042914F_Data">Data2!$BB$11:$BB$19</definedName>
    <definedName name="A128042914F_Latest">Data2!$BB$19</definedName>
    <definedName name="A128042918R">Data2!$BC$1:$BC$10,Data2!$BC$11:$BC$19</definedName>
    <definedName name="A128042918R_Data">Data2!$BC$11:$BC$19</definedName>
    <definedName name="A128042918R_Latest">Data2!$BC$19</definedName>
    <definedName name="A128042922F">Data2!$BS$1:$BS$10,Data2!$BS$11:$BS$19</definedName>
    <definedName name="A128042922F_Data">Data2!$BS$11:$BS$19</definedName>
    <definedName name="A128042922F_Latest">Data2!$BS$19</definedName>
    <definedName name="A128042926R">Data2!$CG$1:$CG$10,Data2!$CG$11:$CG$19</definedName>
    <definedName name="A128042926R_Data">Data2!$CG$11:$CG$19</definedName>
    <definedName name="A128042926R_Latest">Data2!$CG$19</definedName>
    <definedName name="A128042930F">Data2!$CL$1:$CL$10,Data2!$CL$11:$CL$19</definedName>
    <definedName name="A128042930F_Data">Data2!$CL$11:$CL$19</definedName>
    <definedName name="A128042930F_Latest">Data2!$CL$19</definedName>
    <definedName name="A128042934R">Data2!$BG$1:$BG$10,Data2!$BG$11:$BG$19</definedName>
    <definedName name="A128042934R_Data">Data2!$BG$11:$BG$19</definedName>
    <definedName name="A128042934R_Latest">Data2!$BG$19</definedName>
    <definedName name="A128044282F">Data3!$GX$1:$GX$10,Data3!$GX$11:$GX$19</definedName>
    <definedName name="A128044282F_Data">Data3!$GX$11:$GX$19</definedName>
    <definedName name="A128044282F_Latest">Data3!$GX$19</definedName>
    <definedName name="A128044286R">Data3!$GZ$1:$GZ$10,Data3!$GZ$11:$GZ$19</definedName>
    <definedName name="A128044286R_Data">Data3!$GZ$11:$GZ$19</definedName>
    <definedName name="A128044286R_Latest">Data3!$GZ$19</definedName>
    <definedName name="A128044290F">Data3!$HB$1:$HB$10,Data3!$HB$11:$HB$19</definedName>
    <definedName name="A128044290F_Data">Data3!$HB$11:$HB$19</definedName>
    <definedName name="A128044290F_Latest">Data3!$HB$19</definedName>
    <definedName name="A128044650X">Data3!$HZ$1:$HZ$10,Data3!$HZ$11:$HZ$19</definedName>
    <definedName name="A128044650X_Data">Data3!$HZ$11:$HZ$19</definedName>
    <definedName name="A128044650X_Latest">Data3!$HZ$19</definedName>
    <definedName name="A128044654J">Data3!$IE$1:$IE$10,Data3!$IE$11:$IE$19</definedName>
    <definedName name="A128044654J_Data">Data3!$IE$11:$IE$19</definedName>
    <definedName name="A128044654J_Latest">Data3!$IE$19</definedName>
    <definedName name="A128044658T">Data3!$HR$1:$HR$10,Data3!$HR$11:$HR$19</definedName>
    <definedName name="A128044658T_Data">Data3!$HR$11:$HR$19</definedName>
    <definedName name="A128044658T_Latest">Data3!$HR$19</definedName>
    <definedName name="A128044662J">Data3!$IP$1:$IP$10,Data3!$IP$11:$IP$19</definedName>
    <definedName name="A128044662J_Data">Data3!$IP$11:$IP$19</definedName>
    <definedName name="A128044662J_Latest">Data3!$IP$19</definedName>
    <definedName name="A128044666T">Data3!$IQ$1:$IQ$10,Data3!$IQ$11:$IQ$19</definedName>
    <definedName name="A128044666T_Data">Data3!$IQ$11:$IQ$19</definedName>
    <definedName name="A128044666T_Latest">Data3!$IQ$19</definedName>
    <definedName name="A128044670J">Data5!$AE$1:$AE$10,Data5!$AE$11:$AE$19</definedName>
    <definedName name="A128044670J_Data">Data5!$AE$11:$AE$19</definedName>
    <definedName name="A128044670J_Latest">Data5!$AE$19</definedName>
    <definedName name="A128044674T">Data5!$AW$1:$AW$10,Data5!$AW$11:$AW$19</definedName>
    <definedName name="A128044674T_Data">Data5!$AW$11:$AW$19</definedName>
    <definedName name="A128044674T_Latest">Data5!$AW$19</definedName>
    <definedName name="A128044678A">Data5!$AY$1:$AY$10,Data5!$AY$11:$AY$19</definedName>
    <definedName name="A128044678A_Data">Data5!$AY$11:$AY$19</definedName>
    <definedName name="A128044678A_Latest">Data5!$AY$19</definedName>
    <definedName name="A128044686A">Data5!$AJ$1:$AJ$10,Data5!$AJ$11:$AJ$19</definedName>
    <definedName name="A128044686A_Data">Data5!$AJ$11:$AJ$19</definedName>
    <definedName name="A128044686A_Latest">Data5!$AJ$19</definedName>
    <definedName name="A128044690T">Data5!$AL$1:$AL$10,Data5!$AL$11:$AL$19</definedName>
    <definedName name="A128044690T_Data">Data5!$AL$11:$AL$19</definedName>
    <definedName name="A128044690T_Latest">Data5!$AL$19</definedName>
    <definedName name="A128044694A">Data5!$AM$1:$AM$10,Data5!$AM$11:$AM$19</definedName>
    <definedName name="A128044694A_Data">Data5!$AM$11:$AM$19</definedName>
    <definedName name="A128044694A_Latest">Data5!$AM$19</definedName>
    <definedName name="A128044698K">Data5!$CG$1:$CG$10,Data5!$CG$11:$CG$19</definedName>
    <definedName name="A128044698K_Data">Data5!$CG$11:$CG$19</definedName>
    <definedName name="A128044698K_Latest">Data5!$CG$19</definedName>
    <definedName name="A128044702R">Data5!$CS$1:$CS$10,Data5!$CS$11:$CS$19</definedName>
    <definedName name="A128044702R_Data">Data5!$CS$11:$CS$19</definedName>
    <definedName name="A128044702R_Latest">Data5!$CS$19</definedName>
    <definedName name="A128044706X">Data5!$DG$1:$DG$10,Data5!$DG$11:$DG$19</definedName>
    <definedName name="A128044706X_Data">Data5!$DG$11:$DG$19</definedName>
    <definedName name="A128044706X_Latest">Data5!$DG$19</definedName>
    <definedName name="A128044710R">Data5!$DH$1:$DH$10,Data5!$DH$11:$DH$19</definedName>
    <definedName name="A128044710R_Data">Data5!$DH$11:$DH$19</definedName>
    <definedName name="A128044710R_Latest">Data5!$DH$19</definedName>
    <definedName name="A128044714X">Data5!$DA$1:$DA$10,Data5!$DA$11:$DA$19</definedName>
    <definedName name="A128044714X_Data">Data5!$DA$11:$DA$19</definedName>
    <definedName name="A128044714X_Latest">Data5!$DA$19</definedName>
    <definedName name="A128044718J">Data5!$EV$1:$EV$10,Data5!$EV$11:$EV$19</definedName>
    <definedName name="A128044718J_Data">Data5!$EV$11:$EV$19</definedName>
    <definedName name="A128044718J_Latest">Data5!$EV$19</definedName>
    <definedName name="A128044722X">Data5!$EE$1:$EE$10,Data5!$EE$11:$EE$19</definedName>
    <definedName name="A128044722X_Data">Data5!$EE$11:$EE$19</definedName>
    <definedName name="A128044722X_Latest">Data5!$EE$19</definedName>
    <definedName name="A128044726J">Data5!$EB$1:$EB$10,Data5!$EB$11:$EB$19</definedName>
    <definedName name="A128044726J_Data">Data5!$EB$11:$EB$19</definedName>
    <definedName name="A128044726J_Latest">Data5!$EB$19</definedName>
    <definedName name="A128044730X">Data5!$EH$1:$EH$10,Data5!$EH$11:$EH$19</definedName>
    <definedName name="A128044730X_Data">Data5!$EH$11:$EH$19</definedName>
    <definedName name="A128044730X_Latest">Data5!$EH$19</definedName>
    <definedName name="A128044734J">Data5!$FK$1:$FK$10,Data5!$FK$11:$FK$19</definedName>
    <definedName name="A128044734J_Data">Data5!$FK$11:$FK$19</definedName>
    <definedName name="A128044734J_Latest">Data5!$FK$19</definedName>
    <definedName name="A128044738T">Data5!$FV$1:$FV$10,Data5!$FV$11:$FV$19</definedName>
    <definedName name="A128044738T_Data">Data5!$FV$11:$FV$19</definedName>
    <definedName name="A128044738T_Latest">Data5!$FV$19</definedName>
    <definedName name="A128044742J">Data5!$GE$1:$GE$10,Data5!$GE$11:$GE$19</definedName>
    <definedName name="A128044742J_Data">Data5!$GE$11:$GE$19</definedName>
    <definedName name="A128044742J_Latest">Data5!$GE$19</definedName>
    <definedName name="A128044746T">Data5!$GK$1:$GK$10,Data5!$GK$11:$GK$19</definedName>
    <definedName name="A128044746T_Data">Data5!$GK$11:$GK$19</definedName>
    <definedName name="A128044746T_Latest">Data5!$GK$19</definedName>
    <definedName name="A128044750J">Data5!$GP$1:$GP$10,Data5!$GP$11:$GP$19</definedName>
    <definedName name="A128044750J_Data">Data5!$GP$11:$GP$19</definedName>
    <definedName name="A128044750J_Latest">Data5!$GP$19</definedName>
    <definedName name="A128044754T">Data5!$FJ$1:$FJ$10,Data5!$FJ$11:$FJ$19</definedName>
    <definedName name="A128044754T_Data">Data5!$FJ$11:$FJ$19</definedName>
    <definedName name="A128044754T_Latest">Data5!$FJ$19</definedName>
    <definedName name="A128044758A">Data5!$FP$1:$FP$10,Data5!$FP$11:$FP$19</definedName>
    <definedName name="A128044758A_Data">Data5!$FP$11:$FP$19</definedName>
    <definedName name="A128044758A_Latest">Data5!$FP$19</definedName>
    <definedName name="A128044762T">Data5!$FS$1:$FS$10,Data5!$FS$11:$FS$19</definedName>
    <definedName name="A128044762T_Data">Data5!$FS$11:$FS$19</definedName>
    <definedName name="A128044762T_Latest">Data5!$FS$19</definedName>
    <definedName name="A128044766A">Data5!$HD$1:$HD$10,Data5!$HD$11:$HD$19</definedName>
    <definedName name="A128044766A_Data">Data5!$HD$11:$HD$19</definedName>
    <definedName name="A128044766A_Latest">Data5!$HD$19</definedName>
    <definedName name="A128044770T">Data5!$HE$1:$HE$10,Data5!$HE$11:$HE$19</definedName>
    <definedName name="A128044770T_Data">Data5!$HE$11:$HE$19</definedName>
    <definedName name="A128044770T_Latest">Data5!$HE$19</definedName>
    <definedName name="A128044774A">Data5!$HL$1:$HL$10,Data5!$HL$11:$HL$19</definedName>
    <definedName name="A128044774A_Data">Data5!$HL$11:$HL$19</definedName>
    <definedName name="A128044774A_Latest">Data5!$HL$19</definedName>
    <definedName name="A128044778K">Data5!$HN$1:$HN$10,Data5!$HN$11:$HN$19</definedName>
    <definedName name="A128044778K_Data">Data5!$HN$11:$HN$19</definedName>
    <definedName name="A128044778K_Latest">Data5!$HN$19</definedName>
    <definedName name="A128044782A">Data5!$IK$1:$IK$10,Data5!$IK$11:$IK$19</definedName>
    <definedName name="A128044782A_Data">Data5!$IK$11:$IK$19</definedName>
    <definedName name="A128044782A_Latest">Data5!$IK$19</definedName>
    <definedName name="A128044786K">Data5!$IL$1:$IL$10,Data5!$IL$11:$IL$19</definedName>
    <definedName name="A128044786K_Data">Data5!$IL$11:$IL$19</definedName>
    <definedName name="A128044786K_Latest">Data5!$IL$19</definedName>
    <definedName name="A128044790A">Data5!$IP$1:$IP$10,Data5!$IP$11:$IP$19</definedName>
    <definedName name="A128044790A_Data">Data5!$IP$11:$IP$19</definedName>
    <definedName name="A128044790A_Latest">Data5!$IP$19</definedName>
    <definedName name="A128044794K">Data6!$J$1:$J$10,Data6!$J$11:$J$19</definedName>
    <definedName name="A128044794K_Data">Data6!$J$11:$J$19</definedName>
    <definedName name="A128044794K_Latest">Data6!$J$19</definedName>
    <definedName name="A128044798V">Data6!$AF$1:$AF$10,Data6!$AF$11:$AF$19</definedName>
    <definedName name="A128044798V_Data">Data6!$AF$11:$AF$19</definedName>
    <definedName name="A128044798V_Latest">Data6!$AF$19</definedName>
    <definedName name="A128044802X">Data6!$AK$1:$AK$10,Data6!$AK$11:$AK$19</definedName>
    <definedName name="A128044802X_Data">Data6!$AK$11:$AK$19</definedName>
    <definedName name="A128044802X_Latest">Data6!$AK$19</definedName>
    <definedName name="A128044806J">Data6!$R$1:$R$10,Data6!$R$11:$R$19</definedName>
    <definedName name="A128044806J_Data">Data6!$R$11:$R$19</definedName>
    <definedName name="A128044806J_Latest">Data6!$R$19</definedName>
    <definedName name="A128044810X">Data6!$Y$1:$Y$10,Data6!$Y$11:$Y$19</definedName>
    <definedName name="A128044810X_Data">Data6!$Y$11:$Y$19</definedName>
    <definedName name="A128044810X_Latest">Data6!$Y$19</definedName>
    <definedName name="A128044814J">Data6!$BJ$1:$BJ$10,Data6!$BJ$11:$BJ$19</definedName>
    <definedName name="A128044814J_Data">Data6!$BJ$11:$BJ$19</definedName>
    <definedName name="A128044814J_Latest">Data6!$BJ$19</definedName>
    <definedName name="A128044818T">Data6!$BB$1:$BB$10,Data6!$BB$11:$BB$19</definedName>
    <definedName name="A128044818T_Data">Data6!$BB$11:$BB$19</definedName>
    <definedName name="A128044818T_Latest">Data6!$BB$19</definedName>
    <definedName name="A128044822J">Data6!$BT$1:$BT$10,Data6!$BT$11:$BT$19</definedName>
    <definedName name="A128044822J_Data">Data6!$BT$11:$BT$19</definedName>
    <definedName name="A128044822J_Latest">Data6!$BT$19</definedName>
    <definedName name="A128044826T">Data6!$BU$1:$BU$10,Data6!$BU$11:$BU$19</definedName>
    <definedName name="A128044826T_Data">Data6!$BU$11:$BU$19</definedName>
    <definedName name="A128044826T_Latest">Data6!$BU$19</definedName>
    <definedName name="A128044830J">Data6!$BE$1:$BE$10,Data6!$BE$11:$BE$19</definedName>
    <definedName name="A128044830J_Data">Data6!$BE$11:$BE$19</definedName>
    <definedName name="A128044830J_Latest">Data6!$BE$19</definedName>
    <definedName name="A128044834T">Data6!$BF$1:$BF$10,Data6!$BF$11:$BF$19</definedName>
    <definedName name="A128044834T_Data">Data6!$BF$11:$BF$19</definedName>
    <definedName name="A128044834T_Latest">Data6!$BF$19</definedName>
    <definedName name="A128044838A">Data6!$DG$1:$DG$10,Data6!$DG$11:$DG$19</definedName>
    <definedName name="A128044838A_Data">Data6!$DG$11:$DG$19</definedName>
    <definedName name="A128044838A_Latest">Data6!$DG$19</definedName>
    <definedName name="A128044842T">Data6!$CL$1:$CL$10,Data6!$CL$11:$CL$19</definedName>
    <definedName name="A128044842T_Data">Data6!$CL$11:$CL$19</definedName>
    <definedName name="A128044842T_Latest">Data6!$CL$19</definedName>
    <definedName name="A128044846A">Data6!$CN$1:$CN$10,Data6!$CN$11:$CN$19</definedName>
    <definedName name="A128044846A_Data">Data6!$CN$11:$CN$19</definedName>
    <definedName name="A128044846A_Latest">Data6!$CN$19</definedName>
    <definedName name="A128044850T">Data4!$S$1:$S$10,Data4!$S$11:$S$19</definedName>
    <definedName name="A128044850T_Data">Data4!$S$11:$S$19</definedName>
    <definedName name="A128044850T_Latest">Data4!$S$19</definedName>
    <definedName name="A128044854A">Data4!$J$1:$J$10,Data4!$J$11:$J$19</definedName>
    <definedName name="A128044854A_Data">Data4!$J$11:$J$19</definedName>
    <definedName name="A128044854A_Latest">Data4!$J$19</definedName>
    <definedName name="A128044858K">Data4!$AB$1:$AB$10,Data4!$AB$11:$AB$19</definedName>
    <definedName name="A128044858K_Data">Data4!$AB$11:$AB$19</definedName>
    <definedName name="A128044858K_Latest">Data4!$AB$19</definedName>
    <definedName name="A128044862A">Data4!$AE$1:$AE$10,Data4!$AE$11:$AE$19</definedName>
    <definedName name="A128044862A_Data">Data4!$AE$11:$AE$19</definedName>
    <definedName name="A128044862A_Latest">Data4!$AE$19</definedName>
    <definedName name="A128044866K">Data4!$AF$1:$AF$10,Data4!$AF$11:$AF$19</definedName>
    <definedName name="A128044866K_Data">Data4!$AF$11:$AF$19</definedName>
    <definedName name="A128044866K_Latest">Data4!$AF$19</definedName>
    <definedName name="A128044870A">Data4!$H$1:$H$10,Data4!$H$11:$H$19</definedName>
    <definedName name="A128044870A_Data">Data4!$H$11:$H$19</definedName>
    <definedName name="A128044870A_Latest">Data4!$H$19</definedName>
    <definedName name="A128044874K">Data4!$O$1:$O$10,Data4!$O$11:$O$19</definedName>
    <definedName name="A128044874K_Data">Data4!$O$11:$O$19</definedName>
    <definedName name="A128044874K_Latest">Data4!$O$19</definedName>
    <definedName name="A128044878V">Data6!$DQ$1:$DQ$10,Data6!$DQ$11:$DQ$19</definedName>
    <definedName name="A128044878V_Data">Data6!$DQ$11:$DQ$19</definedName>
    <definedName name="A128044878V_Latest">Data6!$DQ$19</definedName>
    <definedName name="A128044890K">Data4!$BF$1:$BF$10,Data4!$BF$11:$BF$19</definedName>
    <definedName name="A128044890K_Data">Data4!$BF$11:$BF$19</definedName>
    <definedName name="A128044890K_Latest">Data4!$BF$19</definedName>
    <definedName name="A128044894V">Data4!$BG$1:$BG$10,Data4!$BG$11:$BG$19</definedName>
    <definedName name="A128044894V_Data">Data4!$BG$11:$BG$19</definedName>
    <definedName name="A128044894V_Latest">Data4!$BG$19</definedName>
    <definedName name="A128044898C">Data4!$BS$1:$BS$10,Data4!$BS$11:$BS$19</definedName>
    <definedName name="A128044898C_Data">Data4!$BS$11:$BS$19</definedName>
    <definedName name="A128044898C_Latest">Data4!$BS$19</definedName>
    <definedName name="A128044902J">Data4!$BU$1:$BU$10,Data4!$BU$11:$BU$19</definedName>
    <definedName name="A128044902J_Data">Data4!$BU$11:$BU$19</definedName>
    <definedName name="A128044902J_Latest">Data4!$BU$19</definedName>
    <definedName name="A128044906T">Data4!$AT$1:$AT$10,Data4!$AT$11:$AT$19</definedName>
    <definedName name="A128044906T_Data">Data4!$AT$11:$AT$19</definedName>
    <definedName name="A128044906T_Latest">Data4!$AT$19</definedName>
    <definedName name="A128044914T">Data4!$CD$1:$CD$10,Data4!$CD$11:$CD$19</definedName>
    <definedName name="A128044914T_Data">Data4!$CD$11:$CD$19</definedName>
    <definedName name="A128044914T_Latest">Data4!$CD$19</definedName>
    <definedName name="A128044918A">Data4!$DY$1:$DY$10,Data4!$DY$11:$DY$19</definedName>
    <definedName name="A128044918A_Data">Data4!$DY$11:$DY$19</definedName>
    <definedName name="A128044918A_Latest">Data4!$DY$19</definedName>
    <definedName name="A128044922T">Data4!$DI$1:$DI$10,Data4!$DI$11:$DI$19</definedName>
    <definedName name="A128044922T_Data">Data4!$DI$11:$DI$19</definedName>
    <definedName name="A128044922T_Latest">Data4!$DI$19</definedName>
    <definedName name="A128044926A">Data4!$EM$1:$EM$10,Data4!$EM$11:$EM$19</definedName>
    <definedName name="A128044926A_Data">Data4!$EM$11:$EM$19</definedName>
    <definedName name="A128044926A_Latest">Data4!$EM$19</definedName>
    <definedName name="A128044930T">Data4!$EP$1:$EP$10,Data4!$EP$11:$EP$19</definedName>
    <definedName name="A128044930T_Data">Data4!$EP$11:$EP$19</definedName>
    <definedName name="A128044930T_Latest">Data4!$EP$19</definedName>
    <definedName name="A128044934A">Data4!$ET$1:$ET$10,Data4!$ET$11:$ET$19</definedName>
    <definedName name="A128044934A_Data">Data4!$ET$11:$ET$19</definedName>
    <definedName name="A128044934A_Latest">Data4!$ET$19</definedName>
    <definedName name="A128044938K">Data4!$GK$1:$GK$10,Data4!$GK$11:$GK$19</definedName>
    <definedName name="A128044938K_Data">Data4!$GK$11:$GK$19</definedName>
    <definedName name="A128044938K_Latest">Data4!$GK$19</definedName>
    <definedName name="A128044942A">Data4!$GQ$1:$GQ$10,Data4!$GQ$11:$GQ$19</definedName>
    <definedName name="A128044942A_Data">Data4!$GQ$11:$GQ$19</definedName>
    <definedName name="A128044942A_Latest">Data4!$GQ$19</definedName>
    <definedName name="A128044946K">Data4!$GB$1:$GB$10,Data4!$GB$11:$GB$19</definedName>
    <definedName name="A128044946K_Data">Data4!$GB$11:$GB$19</definedName>
    <definedName name="A128044946K_Latest">Data4!$GB$19</definedName>
    <definedName name="A128044950A">Data4!$HE$1:$HE$10,Data4!$HE$11:$HE$19</definedName>
    <definedName name="A128044950A_Data">Data4!$HE$11:$HE$19</definedName>
    <definedName name="A128044950A_Latest">Data4!$HE$19</definedName>
    <definedName name="A128044954K">Data4!$HY$1:$HY$10,Data4!$HY$11:$HY$19</definedName>
    <definedName name="A128044954K_Data">Data4!$HY$11:$HY$19</definedName>
    <definedName name="A128044954K_Latest">Data4!$HY$19</definedName>
    <definedName name="A128044958V">Data4!$IB$1:$IB$10,Data4!$IB$11:$IB$19</definedName>
    <definedName name="A128044958V_Data">Data4!$IB$11:$IB$19</definedName>
    <definedName name="A128044958V_Latest">Data4!$IB$19</definedName>
    <definedName name="A128044962K">Data4!$IK$1:$IK$10,Data4!$IK$11:$IK$19</definedName>
    <definedName name="A128044962K_Data">Data4!$IK$11:$IK$19</definedName>
    <definedName name="A128044962K_Latest">Data4!$IK$19</definedName>
    <definedName name="A128044966V">Data4!$HL$1:$HL$10,Data4!$HL$11:$HL$19</definedName>
    <definedName name="A128044966V_Data">Data4!$HL$11:$HL$19</definedName>
    <definedName name="A128044966V_Latest">Data4!$HL$19</definedName>
    <definedName name="A128044970K">Data5!$G$1:$G$10,Data5!$G$11:$G$19</definedName>
    <definedName name="A128044970K_Data">Data5!$G$11:$G$19</definedName>
    <definedName name="A128044970K_Latest">Data5!$G$19</definedName>
    <definedName name="A128044974V">Data5!$K$1:$K$10,Data5!$K$11:$K$19</definedName>
    <definedName name="A128044974V_Data">Data5!$K$11:$K$19</definedName>
    <definedName name="A128044974V_Latest">Data5!$K$19</definedName>
    <definedName name="A128046462A">Data6!$EI$1:$EI$10,Data6!$EI$11:$EI$19</definedName>
    <definedName name="A128046462A_Data">Data6!$EI$11:$EI$19</definedName>
    <definedName name="A128046462A_Latest">Data6!$EI$19</definedName>
    <definedName name="A128046466K">Data6!$EJ$1:$EJ$10,Data6!$EJ$11:$EJ$19</definedName>
    <definedName name="A128046466K_Data">Data6!$EJ$11:$EJ$19</definedName>
    <definedName name="A128046466K_Latest">Data6!$EJ$19</definedName>
    <definedName name="A128046470A">Data6!$EP$1:$EP$10,Data6!$EP$11:$EP$19</definedName>
    <definedName name="A128046470A_Data">Data6!$EP$11:$EP$19</definedName>
    <definedName name="A128046470A_Latest">Data6!$EP$19</definedName>
    <definedName name="A128046474K">Data6!$DY$1:$DY$10,Data6!$DY$11:$DY$19</definedName>
    <definedName name="A128046474K_Data">Data6!$DY$11:$DY$19</definedName>
    <definedName name="A128046474K_Latest">Data6!$DY$19</definedName>
    <definedName name="A128046478V">Data6!$FB$1:$FB$10,Data6!$FB$11:$FB$19</definedName>
    <definedName name="A128046478V_Data">Data6!$FB$11:$FB$19</definedName>
    <definedName name="A128046478V_Latest">Data6!$FB$19</definedName>
    <definedName name="A128046482K">Data6!$ED$1:$ED$10,Data6!$ED$11:$ED$19</definedName>
    <definedName name="A128046482K_Data">Data6!$ED$11:$ED$19</definedName>
    <definedName name="A128046482K_Latest">Data6!$ED$19</definedName>
    <definedName name="A128046846L">Data6!$FP$1:$FP$10,Data6!$FP$11:$FP$19</definedName>
    <definedName name="A128046846L_Data">Data6!$FP$11:$FP$19</definedName>
    <definedName name="A128046846L_Latest">Data6!$FP$19</definedName>
    <definedName name="A128046850C">Data6!$FW$1:$FW$10,Data6!$FW$11:$FW$19</definedName>
    <definedName name="A128046850C_Data">Data6!$FW$11:$FW$19</definedName>
    <definedName name="A128046850C_Latest">Data6!$FW$19</definedName>
    <definedName name="A128046854L">Data6!$FX$1:$FX$10,Data6!$FX$11:$FX$19</definedName>
    <definedName name="A128046854L_Data">Data6!$FX$11:$FX$19</definedName>
    <definedName name="A128046854L_Latest">Data6!$FX$19</definedName>
    <definedName name="A128046858W">Data7!$HZ$1:$HZ$10,Data7!$HZ$11:$HZ$19</definedName>
    <definedName name="A128046858W_Data">Data7!$HZ$11:$HZ$19</definedName>
    <definedName name="A128046858W_Latest">Data7!$HZ$19</definedName>
    <definedName name="A128046862L">Data7!$IE$1:$IE$10,Data7!$IE$11:$IE$19</definedName>
    <definedName name="A128046862L_Data">Data7!$IE$11:$IE$19</definedName>
    <definedName name="A128046862L_Latest">Data7!$IE$19</definedName>
    <definedName name="A128046866W">Data7!$IL$1:$IL$10,Data7!$IL$11:$IL$19</definedName>
    <definedName name="A128046866W_Data">Data7!$IL$11:$IL$19</definedName>
    <definedName name="A128046866W_Latest">Data7!$IL$19</definedName>
    <definedName name="A128046874W">Data8!$C$1:$C$10,Data8!$C$11:$C$19</definedName>
    <definedName name="A128046874W_Data">Data8!$C$11:$C$19</definedName>
    <definedName name="A128046874W_Latest">Data8!$C$19</definedName>
    <definedName name="A128046878F">Data8!$D$1:$D$10,Data8!$D$11:$D$19</definedName>
    <definedName name="A128046878F_Data">Data8!$D$11:$D$19</definedName>
    <definedName name="A128046878F_Latest">Data8!$D$19</definedName>
    <definedName name="A128046882W">Data8!$AH$1:$AH$10,Data8!$AH$11:$AH$19</definedName>
    <definedName name="A128046882W_Data">Data8!$AH$11:$AH$19</definedName>
    <definedName name="A128046882W_Latest">Data8!$AH$19</definedName>
    <definedName name="A128046886F">Data8!$H$1:$H$10,Data8!$H$11:$H$19</definedName>
    <definedName name="A128046886F_Data">Data8!$H$11:$H$19</definedName>
    <definedName name="A128046886F_Latest">Data8!$H$19</definedName>
    <definedName name="A128046890W">Data8!$I$1:$I$10,Data8!$I$11:$I$19</definedName>
    <definedName name="A128046890W_Data">Data8!$I$11:$I$19</definedName>
    <definedName name="A128046890W_Latest">Data8!$I$19</definedName>
    <definedName name="A128046894F">Data8!$AU$1:$AU$10,Data8!$AU$11:$AU$19</definedName>
    <definedName name="A128046894F_Data">Data8!$AU$11:$AU$19</definedName>
    <definedName name="A128046894F_Latest">Data8!$AU$19</definedName>
    <definedName name="A128046898R">Data8!$AY$1:$AY$10,Data8!$AY$11:$AY$19</definedName>
    <definedName name="A128046898R_Data">Data8!$AY$11:$AY$19</definedName>
    <definedName name="A128046898R_Latest">Data8!$AY$19</definedName>
    <definedName name="A128046902V">Data8!$AK$1:$AK$10,Data8!$AK$11:$AK$19</definedName>
    <definedName name="A128046902V_Data">Data8!$AK$11:$AK$19</definedName>
    <definedName name="A128046902V_Latest">Data8!$AK$19</definedName>
    <definedName name="A128046906C">Data8!$BF$1:$BF$10,Data8!$BF$11:$BF$19</definedName>
    <definedName name="A128046906C_Data">Data8!$BF$11:$BF$19</definedName>
    <definedName name="A128046906C_Latest">Data8!$BF$19</definedName>
    <definedName name="A128046910V">Data8!$BG$1:$BG$10,Data8!$BG$11:$BG$19</definedName>
    <definedName name="A128046910V_Data">Data8!$BG$11:$BG$19</definedName>
    <definedName name="A128046910V_Latest">Data8!$BG$19</definedName>
    <definedName name="A128046914C">Data8!$BS$1:$BS$10,Data8!$BS$11:$BS$19</definedName>
    <definedName name="A128046914C_Data">Data8!$BS$11:$BS$19</definedName>
    <definedName name="A128046914C_Latest">Data8!$BS$19</definedName>
    <definedName name="A128046918L">Data8!$CO$1:$CO$10,Data8!$CO$11:$CO$19</definedName>
    <definedName name="A128046918L_Data">Data8!$CO$11:$CO$19</definedName>
    <definedName name="A128046918L_Latest">Data8!$CO$19</definedName>
    <definedName name="A128046922C">Data8!$DL$1:$DL$10,Data8!$DL$11:$DL$19</definedName>
    <definedName name="A128046922C_Data">Data8!$DL$11:$DL$19</definedName>
    <definedName name="A128046922C_Latest">Data8!$DL$19</definedName>
    <definedName name="A128046926L">Data8!$DA$1:$DA$10,Data8!$DA$11:$DA$19</definedName>
    <definedName name="A128046926L_Data">Data8!$DA$11:$DA$19</definedName>
    <definedName name="A128046926L_Latest">Data8!$DA$19</definedName>
    <definedName name="A128046930C">Data8!$DV$1:$DV$10,Data8!$DV$11:$DV$19</definedName>
    <definedName name="A128046930C_Data">Data8!$DV$11:$DV$19</definedName>
    <definedName name="A128046930C_Latest">Data8!$DV$19</definedName>
    <definedName name="A128046934L">Data8!$EF$1:$EF$10,Data8!$EF$11:$EF$19</definedName>
    <definedName name="A128046934L_Data">Data8!$EF$11:$EF$19</definedName>
    <definedName name="A128046934L_Latest">Data8!$EF$19</definedName>
    <definedName name="A128046938W">Data8!$FC$1:$FC$10,Data8!$FC$11:$FC$19</definedName>
    <definedName name="A128046938W_Data">Data8!$FC$11:$FC$19</definedName>
    <definedName name="A128046938W_Latest">Data8!$FC$19</definedName>
    <definedName name="A128046942L">Data8!$EM$1:$EM$10,Data8!$EM$11:$EM$19</definedName>
    <definedName name="A128046942L_Data">Data8!$EM$11:$EM$19</definedName>
    <definedName name="A128046942L_Latest">Data8!$EM$19</definedName>
    <definedName name="A128046946W">Data8!$EN$1:$EN$10,Data8!$EN$11:$EN$19</definedName>
    <definedName name="A128046946W_Data">Data8!$EN$11:$EN$19</definedName>
    <definedName name="A128046946W_Latest">Data8!$EN$19</definedName>
    <definedName name="A128046950L">Data8!$FY$1:$FY$10,Data8!$FY$11:$FY$19</definedName>
    <definedName name="A128046950L_Data">Data8!$FY$11:$FY$19</definedName>
    <definedName name="A128046950L_Latest">Data8!$FY$19</definedName>
    <definedName name="A128046954W">Data8!$GN$1:$GN$10,Data8!$GN$11:$GN$19</definedName>
    <definedName name="A128046954W_Data">Data8!$GN$11:$GN$19</definedName>
    <definedName name="A128046954W_Latest">Data8!$GN$19</definedName>
    <definedName name="A128046958F">Data8!$GQ$1:$GQ$10,Data8!$GQ$11:$GQ$19</definedName>
    <definedName name="A128046958F_Data">Data8!$GQ$11:$GQ$19</definedName>
    <definedName name="A128046958F_Latest">Data8!$GQ$19</definedName>
    <definedName name="A128046966F">Data8!$FW$1:$FW$10,Data8!$FW$11:$FW$19</definedName>
    <definedName name="A128046966F_Data">Data8!$FW$11:$FW$19</definedName>
    <definedName name="A128046966F_Latest">Data8!$FW$19</definedName>
    <definedName name="A128046970W">Data8!$FX$1:$FX$10,Data8!$FX$11:$FX$19</definedName>
    <definedName name="A128046970W_Data">Data8!$FX$11:$FX$19</definedName>
    <definedName name="A128046970W_Latest">Data8!$FX$19</definedName>
    <definedName name="A128046974F">Data8!$GX$1:$GX$10,Data8!$GX$11:$GX$19</definedName>
    <definedName name="A128046974F_Data">Data8!$GX$11:$GX$19</definedName>
    <definedName name="A128046974F_Latest">Data8!$GX$19</definedName>
    <definedName name="A128046978R">Data8!$HJ$1:$HJ$10,Data8!$HJ$11:$HJ$19</definedName>
    <definedName name="A128046978R_Data">Data8!$HJ$11:$HJ$19</definedName>
    <definedName name="A128046978R_Latest">Data8!$HJ$19</definedName>
    <definedName name="A128046982F">Data8!$HL$1:$HL$10,Data8!$HL$11:$HL$19</definedName>
    <definedName name="A128046982F_Data">Data8!$HL$11:$HL$19</definedName>
    <definedName name="A128046982F_Latest">Data8!$HL$19</definedName>
    <definedName name="A128046986R">Data8!$HP$1:$HP$10,Data8!$HP$11:$HP$19</definedName>
    <definedName name="A128046986R_Data">Data8!$HP$11:$HP$19</definedName>
    <definedName name="A128046986R_Latest">Data8!$HP$19</definedName>
    <definedName name="A128046990F">Data8!$HY$1:$HY$10,Data8!$HY$11:$HY$19</definedName>
    <definedName name="A128046990F_Data">Data8!$HY$11:$HY$19</definedName>
    <definedName name="A128046990F_Latest">Data8!$HY$19</definedName>
    <definedName name="A128046994R">Data8!$IB$1:$IB$10,Data8!$IB$11:$IB$19</definedName>
    <definedName name="A128046994R_Data">Data8!$IB$11:$IB$19</definedName>
    <definedName name="A128046994R_Latest">Data8!$IB$19</definedName>
    <definedName name="A128046998X">Data8!$HE$1:$HE$10,Data8!$HE$11:$HE$19</definedName>
    <definedName name="A128046998X_Data">Data8!$HE$11:$HE$19</definedName>
    <definedName name="A128046998X_Latest">Data8!$HE$19</definedName>
    <definedName name="A128047002F">Data8!$IQ$1:$IQ$10,Data8!$IQ$11:$IQ$19</definedName>
    <definedName name="A128047002F_Data">Data8!$IQ$11:$IQ$19</definedName>
    <definedName name="A128047002F_Latest">Data8!$IQ$19</definedName>
    <definedName name="A128047006R">Data8!$IG$1:$IG$10,Data8!$IG$11:$IG$19</definedName>
    <definedName name="A128047006R_Data">Data8!$IG$11:$IG$19</definedName>
    <definedName name="A128047006R_Latest">Data8!$IG$19</definedName>
    <definedName name="A128047010F">Data9!$I$1:$I$10,Data9!$I$11:$I$19</definedName>
    <definedName name="A128047010F_Data">Data9!$I$11:$I$19</definedName>
    <definedName name="A128047010F_Latest">Data9!$I$19</definedName>
    <definedName name="A128047014R">Data9!$L$1:$L$10,Data9!$L$11:$L$19</definedName>
    <definedName name="A128047014R_Data">Data9!$L$11:$L$19</definedName>
    <definedName name="A128047014R_Latest">Data9!$L$19</definedName>
    <definedName name="A128047018X">Data9!$O$1:$O$10,Data9!$O$11:$O$19</definedName>
    <definedName name="A128047018X_Data">Data9!$O$11:$O$19</definedName>
    <definedName name="A128047018X_Latest">Data9!$O$19</definedName>
    <definedName name="A128047022R">Data9!$AM$1:$AM$10,Data9!$AM$11:$AM$19</definedName>
    <definedName name="A128047022R_Data">Data9!$AM$11:$AM$19</definedName>
    <definedName name="A128047022R_Latest">Data9!$AM$19</definedName>
    <definedName name="A128047026X">Data9!$AX$1:$AX$10,Data9!$AX$11:$AX$19</definedName>
    <definedName name="A128047026X_Data">Data9!$AX$11:$AX$19</definedName>
    <definedName name="A128047026X_Latest">Data9!$AX$19</definedName>
    <definedName name="A128047030R">Data9!$AA$1:$AA$10,Data9!$AA$11:$AA$19</definedName>
    <definedName name="A128047030R_Data">Data9!$AA$11:$AA$19</definedName>
    <definedName name="A128047030R_Latest">Data9!$AA$19</definedName>
    <definedName name="A128047034X">Data6!$HA$1:$HA$10,Data6!$HA$11:$HA$19</definedName>
    <definedName name="A128047034X_Data">Data6!$HA$11:$HA$19</definedName>
    <definedName name="A128047034X_Latest">Data6!$HA$19</definedName>
    <definedName name="A128047038J">Data6!$HI$1:$HI$10,Data6!$HI$11:$HI$19</definedName>
    <definedName name="A128047038J_Data">Data6!$HI$11:$HI$19</definedName>
    <definedName name="A128047038J_Latest">Data6!$HI$19</definedName>
    <definedName name="A128047042X">Data9!$BF$1:$BF$10,Data9!$BF$11:$BF$19</definedName>
    <definedName name="A128047042X_Data">Data9!$BF$11:$BF$19</definedName>
    <definedName name="A128047042X_Latest">Data9!$BF$19</definedName>
    <definedName name="A128047062J">Data6!$IK$1:$IK$10,Data6!$IK$11:$IK$19</definedName>
    <definedName name="A128047062J_Data">Data6!$IK$11:$IK$19</definedName>
    <definedName name="A128047062J_Latest">Data6!$IK$19</definedName>
    <definedName name="A128047066T">Data6!$IL$1:$IL$10,Data6!$IL$11:$IL$19</definedName>
    <definedName name="A128047066T_Data">Data6!$IL$11:$IL$19</definedName>
    <definedName name="A128047066T_Latest">Data6!$IL$19</definedName>
    <definedName name="A128047070J">Data6!$HY$1:$HY$10,Data6!$HY$11:$HY$19</definedName>
    <definedName name="A128047070J_Data">Data6!$HY$11:$HY$19</definedName>
    <definedName name="A128047070J_Latest">Data6!$HY$19</definedName>
    <definedName name="A128047074T">Data6!$IA$1:$IA$10,Data6!$IA$11:$IA$19</definedName>
    <definedName name="A128047074T_Data">Data6!$IA$11:$IA$19</definedName>
    <definedName name="A128047074T_Latest">Data6!$IA$19</definedName>
    <definedName name="A128047078A">Data6!$ID$1:$ID$10,Data6!$ID$11:$ID$19</definedName>
    <definedName name="A128047078A_Data">Data6!$ID$11:$ID$19</definedName>
    <definedName name="A128047078A_Latest">Data6!$ID$19</definedName>
    <definedName name="A128047082T">Data7!$N$1:$N$10,Data7!$N$11:$N$19</definedName>
    <definedName name="A128047082T_Data">Data7!$N$11:$N$19</definedName>
    <definedName name="A128047082T_Latest">Data7!$N$19</definedName>
    <definedName name="A128047086A">Data7!$W$1:$W$10,Data7!$W$11:$W$19</definedName>
    <definedName name="A128047086A_Data">Data7!$W$11:$W$19</definedName>
    <definedName name="A128047086A_Latest">Data7!$W$19</definedName>
    <definedName name="A128047090T">Data7!$Y$1:$Y$10,Data7!$Y$11:$Y$19</definedName>
    <definedName name="A128047090T_Data">Data7!$Y$11:$Y$19</definedName>
    <definedName name="A128047090T_Latest">Data7!$Y$19</definedName>
    <definedName name="A128047094A">Data7!$AC$1:$AC$10,Data7!$AC$11:$AC$19</definedName>
    <definedName name="A128047094A_Data">Data7!$AC$11:$AC$19</definedName>
    <definedName name="A128047094A_Latest">Data7!$AC$19</definedName>
    <definedName name="A128047098K">Data7!$AI$1:$AI$10,Data7!$AI$11:$AI$19</definedName>
    <definedName name="A128047098K_Data">Data7!$AI$11:$AI$19</definedName>
    <definedName name="A128047098K_Latest">Data7!$AI$19</definedName>
    <definedName name="A128047102R">Data7!$AK$1:$AK$10,Data7!$AK$11:$AK$19</definedName>
    <definedName name="A128047102R_Data">Data7!$AK$11:$AK$19</definedName>
    <definedName name="A128047102R_Latest">Data7!$AK$19</definedName>
    <definedName name="A128047106X">Data7!$AM$1:$AM$10,Data7!$AM$11:$AM$19</definedName>
    <definedName name="A128047106X_Data">Data7!$AM$11:$AM$19</definedName>
    <definedName name="A128047106X_Latest">Data7!$AM$19</definedName>
    <definedName name="A128047110R">Data7!$P$1:$P$10,Data7!$P$11:$P$19</definedName>
    <definedName name="A128047110R_Data">Data7!$P$11:$P$19</definedName>
    <definedName name="A128047110R_Latest">Data7!$P$19</definedName>
    <definedName name="A128047114X">Data7!$R$1:$R$10,Data7!$R$11:$R$19</definedName>
    <definedName name="A128047114X_Data">Data7!$R$11:$R$19</definedName>
    <definedName name="A128047114X_Latest">Data7!$R$19</definedName>
    <definedName name="A128047118J">Data7!$U$1:$U$10,Data7!$U$11:$U$19</definedName>
    <definedName name="A128047118J_Data">Data7!$U$11:$U$19</definedName>
    <definedName name="A128047118J_Latest">Data7!$U$19</definedName>
    <definedName name="A128047122X">Data7!$BJ$1:$BJ$10,Data7!$BJ$11:$BJ$19</definedName>
    <definedName name="A128047122X_Data">Data7!$BJ$11:$BJ$19</definedName>
    <definedName name="A128047122X_Latest">Data7!$BJ$19</definedName>
    <definedName name="A128047126J">Data7!$BC$1:$BC$10,Data7!$BC$11:$BC$19</definedName>
    <definedName name="A128047126J_Data">Data7!$BC$11:$BC$19</definedName>
    <definedName name="A128047126J_Latest">Data7!$BC$19</definedName>
    <definedName name="A128047130X">Data7!$CT$1:$CT$10,Data7!$CT$11:$CT$19</definedName>
    <definedName name="A128047130X_Data">Data7!$CT$11:$CT$19</definedName>
    <definedName name="A128047130X_Latest">Data7!$CT$19</definedName>
    <definedName name="A128047134J">Data7!$DH$1:$DH$10,Data7!$DH$11:$DH$19</definedName>
    <definedName name="A128047134J_Data">Data7!$DH$11:$DH$19</definedName>
    <definedName name="A128047134J_Latest">Data7!$DH$19</definedName>
    <definedName name="A128047138T">Data7!$DJ$1:$DJ$10,Data7!$DJ$11:$DJ$19</definedName>
    <definedName name="A128047138T_Data">Data7!$DJ$11:$DJ$19</definedName>
    <definedName name="A128047138T_Latest">Data7!$DJ$19</definedName>
    <definedName name="A128047142J">Data7!$CL$1:$CL$10,Data7!$CL$11:$CL$19</definedName>
    <definedName name="A128047142J_Data">Data7!$CL$11:$CL$19</definedName>
    <definedName name="A128047142J_Latest">Data7!$CL$19</definedName>
    <definedName name="A128047146T">Data7!$DZ$1:$DZ$10,Data7!$DZ$11:$DZ$19</definedName>
    <definedName name="A128047146T_Data">Data7!$DZ$11:$DZ$19</definedName>
    <definedName name="A128047146T_Latest">Data7!$DZ$19</definedName>
    <definedName name="A128047150J">Data7!$ET$1:$ET$10,Data7!$ET$11:$ET$19</definedName>
    <definedName name="A128047150J_Data">Data7!$ET$11:$ET$19</definedName>
    <definedName name="A128047150J_Latest">Data7!$ET$19</definedName>
    <definedName name="A128047154T">Data7!$FG$1:$FG$10,Data7!$FG$11:$FG$19</definedName>
    <definedName name="A128047154T_Data">Data7!$FG$11:$FG$19</definedName>
    <definedName name="A128047154T_Latest">Data7!$FG$19</definedName>
    <definedName name="A128047158A">Data7!$FH$1:$FH$10,Data7!$FH$11:$FH$19</definedName>
    <definedName name="A128047158A_Data">Data7!$FH$11:$FH$19</definedName>
    <definedName name="A128047158A_Latest">Data7!$FH$19</definedName>
    <definedName name="A128047162T">Data7!$FS$1:$FS$10,Data7!$FS$11:$FS$19</definedName>
    <definedName name="A128047162T_Data">Data7!$FS$11:$FS$19</definedName>
    <definedName name="A128047162T_Latest">Data7!$FS$19</definedName>
    <definedName name="A128047166A">Data7!$FY$1:$FY$10,Data7!$FY$11:$FY$19</definedName>
    <definedName name="A128047166A_Data">Data7!$FY$11:$FY$19</definedName>
    <definedName name="A128047166A_Latest">Data7!$FY$19</definedName>
    <definedName name="A128047170T">Data7!$EZ$1:$EZ$10,Data7!$EZ$11:$EZ$19</definedName>
    <definedName name="A128047170T_Data">Data7!$EZ$11:$EZ$19</definedName>
    <definedName name="A128047170T_Latest">Data7!$EZ$19</definedName>
    <definedName name="A128047174A">Data7!$FA$1:$FA$10,Data7!$FA$11:$FA$19</definedName>
    <definedName name="A128047174A_Data">Data7!$FA$11:$FA$19</definedName>
    <definedName name="A128047174A_Latest">Data7!$FA$19</definedName>
    <definedName name="A128047178K">Data7!$FB$1:$FB$10,Data7!$FB$11:$FB$19</definedName>
    <definedName name="A128047178K_Data">Data7!$FB$11:$FB$19</definedName>
    <definedName name="A128047178K_Latest">Data7!$FB$19</definedName>
    <definedName name="A128047182A">Data7!$GY$1:$GY$10,Data7!$GY$11:$GY$19</definedName>
    <definedName name="A128047182A_Data">Data7!$GY$11:$GY$19</definedName>
    <definedName name="A128047182A_Latest">Data7!$GY$19</definedName>
    <definedName name="A128047186K">Data7!$HB$1:$HB$10,Data7!$HB$11:$HB$19</definedName>
    <definedName name="A128047186K_Data">Data7!$HB$11:$HB$19</definedName>
    <definedName name="A128047186K_Latest">Data7!$HB$19</definedName>
    <definedName name="A128047190A">Data7!$GD$1:$GD$10,Data7!$GD$11:$GD$19</definedName>
    <definedName name="A128047190A_Data">Data7!$GD$11:$GD$19</definedName>
    <definedName name="A128047190A_Latest">Data7!$GD$19</definedName>
    <definedName name="A128047194K">Data7!$HF$1:$HF$10,Data7!$HF$11:$HF$19</definedName>
    <definedName name="A128047194K_Data">Data7!$HF$11:$HF$19</definedName>
    <definedName name="A128047194K_Latest">Data7!$HF$19</definedName>
    <definedName name="A128048646F">Data9!$BS$1:$BS$10,Data9!$BS$11:$BS$19</definedName>
    <definedName name="A128048646F_Data">Data9!$BS$11:$BS$19</definedName>
    <definedName name="A128048646F_Latest">Data9!$BS$19</definedName>
    <definedName name="A128049034K">Data9!$DT$1:$DT$10,Data9!$DT$11:$DT$19</definedName>
    <definedName name="A128049034K_Data">Data9!$DT$11:$DT$19</definedName>
    <definedName name="A128049034K_Latest">Data9!$DT$19</definedName>
    <definedName name="A128049038V">Data9!$DB$1:$DB$10,Data9!$DB$11:$DB$19</definedName>
    <definedName name="A128049038V_Data">Data9!$DB$11:$DB$19</definedName>
    <definedName name="A128049038V_Latest">Data9!$DB$19</definedName>
    <definedName name="A128049042K">Data10!$FP$1:$FP$10,Data10!$FP$11:$FP$19</definedName>
    <definedName name="A128049042K_Data">Data10!$FP$11:$FP$19</definedName>
    <definedName name="A128049042K_Latest">Data10!$FP$19</definedName>
    <definedName name="A128049046V">Data10!$FS$1:$FS$10,Data10!$FS$11:$FS$19</definedName>
    <definedName name="A128049046V_Data">Data10!$FS$11:$FS$19</definedName>
    <definedName name="A128049046V_Latest">Data10!$FS$19</definedName>
    <definedName name="A128049050K">Data10!$GE$1:$GE$10,Data10!$GE$11:$GE$19</definedName>
    <definedName name="A128049050K_Data">Data10!$GE$11:$GE$19</definedName>
    <definedName name="A128049050K_Latest">Data10!$GE$19</definedName>
    <definedName name="A128049058C">Data10!$GP$1:$GP$10,Data10!$GP$11:$GP$19</definedName>
    <definedName name="A128049058C_Data">Data10!$GP$11:$GP$19</definedName>
    <definedName name="A128049058C_Latest">Data10!$GP$19</definedName>
    <definedName name="A128049062V">Data10!$GH$1:$GH$10,Data10!$GH$11:$GH$19</definedName>
    <definedName name="A128049062V_Data">Data10!$GH$11:$GH$19</definedName>
    <definedName name="A128049062V_Latest">Data10!$GH$19</definedName>
    <definedName name="A128049066C">Data10!$GF$1:$GF$10,Data10!$GF$11:$GF$19</definedName>
    <definedName name="A128049066C_Data">Data10!$GF$11:$GF$19</definedName>
    <definedName name="A128049066C_Latest">Data10!$GF$19</definedName>
    <definedName name="A128049070V">Data10!$GO$1:$GO$10,Data10!$GO$11:$GO$19</definedName>
    <definedName name="A128049070V_Data">Data10!$GO$11:$GO$19</definedName>
    <definedName name="A128049070V_Latest">Data10!$GO$19</definedName>
    <definedName name="A128049074C">Data10!$ID$1:$ID$10,Data10!$ID$11:$ID$19</definedName>
    <definedName name="A128049074C_Data">Data10!$ID$11:$ID$19</definedName>
    <definedName name="A128049074C_Latest">Data10!$ID$19</definedName>
    <definedName name="A128049078L">Data10!$IN$1:$IN$10,Data10!$IN$11:$IN$19</definedName>
    <definedName name="A128049078L_Data">Data10!$IN$11:$IN$19</definedName>
    <definedName name="A128049078L_Latest">Data10!$IN$19</definedName>
    <definedName name="A128049082C">Data10!$IP$1:$IP$10,Data10!$IP$11:$IP$19</definedName>
    <definedName name="A128049082C_Data">Data10!$IP$11:$IP$19</definedName>
    <definedName name="A128049082C_Latest">Data10!$IP$19</definedName>
    <definedName name="A128049086L">Data11!$C$1:$C$10,Data11!$C$11:$C$19</definedName>
    <definedName name="A128049086L_Data">Data11!$C$11:$C$19</definedName>
    <definedName name="A128049086L_Latest">Data11!$C$19</definedName>
    <definedName name="A128049090C">Data11!$P$1:$P$10,Data11!$P$11:$P$19</definedName>
    <definedName name="A128049090C_Data">Data11!$P$11:$P$19</definedName>
    <definedName name="A128049090C_Latest">Data11!$P$19</definedName>
    <definedName name="A128049094L">Data11!$AA$1:$AA$10,Data11!$AA$11:$AA$19</definedName>
    <definedName name="A128049094L_Data">Data11!$AA$11:$AA$19</definedName>
    <definedName name="A128049094L_Latest">Data11!$AA$19</definedName>
    <definedName name="A128049098W">Data11!$AG$1:$AG$10,Data11!$AG$11:$AG$19</definedName>
    <definedName name="A128049098W_Data">Data11!$AG$11:$AG$19</definedName>
    <definedName name="A128049098W_Latest">Data11!$AG$19</definedName>
    <definedName name="A128049102A">Data11!$K$1:$K$10,Data11!$K$11:$K$19</definedName>
    <definedName name="A128049102A_Data">Data11!$K$11:$K$19</definedName>
    <definedName name="A128049102A_Latest">Data11!$K$19</definedName>
    <definedName name="A128049106K">Data11!$BA$1:$BA$10,Data11!$BA$11:$BA$19</definedName>
    <definedName name="A128049106K_Data">Data11!$BA$11:$BA$19</definedName>
    <definedName name="A128049106K_Latest">Data11!$BA$19</definedName>
    <definedName name="A128049110A">Data11!$BK$1:$BK$10,Data11!$BK$11:$BK$19</definedName>
    <definedName name="A128049110A_Data">Data11!$BK$11:$BK$19</definedName>
    <definedName name="A128049110A_Latest">Data11!$BK$19</definedName>
    <definedName name="A128049114K">Data11!$BO$1:$BO$10,Data11!$BO$11:$BO$19</definedName>
    <definedName name="A128049114K_Data">Data11!$BO$11:$BO$19</definedName>
    <definedName name="A128049114K_Latest">Data11!$BO$19</definedName>
    <definedName name="A128049118V">Data11!$AN$1:$AN$10,Data11!$AN$11:$AN$19</definedName>
    <definedName name="A128049118V_Data">Data11!$AN$11:$AN$19</definedName>
    <definedName name="A128049118V_Latest">Data11!$AN$19</definedName>
    <definedName name="A128049122K">Data11!$BU$1:$BU$10,Data11!$BU$11:$BU$19</definedName>
    <definedName name="A128049122K_Data">Data11!$BU$11:$BU$19</definedName>
    <definedName name="A128049122K_Latest">Data11!$BU$19</definedName>
    <definedName name="A128049126V">Data11!$AU$1:$AU$10,Data11!$AU$11:$AU$19</definedName>
    <definedName name="A128049126V_Data">Data11!$AU$11:$AU$19</definedName>
    <definedName name="A128049126V_Latest">Data11!$AU$19</definedName>
    <definedName name="A128049130K">Data11!$CG$1:$CG$10,Data11!$CG$11:$CG$19</definedName>
    <definedName name="A128049130K_Data">Data11!$CG$11:$CG$19</definedName>
    <definedName name="A128049130K_Latest">Data11!$CG$19</definedName>
    <definedName name="A128049134V">Data11!$CM$1:$CM$10,Data11!$CM$11:$CM$19</definedName>
    <definedName name="A128049134V_Data">Data11!$CM$11:$CM$19</definedName>
    <definedName name="A128049134V_Latest">Data11!$CM$19</definedName>
    <definedName name="A128049138C">Data11!$CV$1:$CV$10,Data11!$CV$11:$CV$19</definedName>
    <definedName name="A128049138C_Data">Data11!$CV$11:$CV$19</definedName>
    <definedName name="A128049138C_Latest">Data11!$CV$19</definedName>
    <definedName name="A128049142V">Data11!$BV$1:$BV$10,Data11!$BV$11:$BV$19</definedName>
    <definedName name="A128049142V_Data">Data11!$BV$11:$BV$19</definedName>
    <definedName name="A128049142V_Latest">Data11!$BV$19</definedName>
    <definedName name="A128049146C">Data11!$CC$1:$CC$10,Data11!$CC$11:$CC$19</definedName>
    <definedName name="A128049146C_Data">Data11!$CC$11:$CC$19</definedName>
    <definedName name="A128049146C_Latest">Data11!$CC$19</definedName>
    <definedName name="A128049150V">Data11!$EB$1:$EB$10,Data11!$EB$11:$EB$19</definedName>
    <definedName name="A128049150V_Data">Data11!$EB$11:$EB$19</definedName>
    <definedName name="A128049150V_Latest">Data11!$EB$19</definedName>
    <definedName name="A128049154C">Data11!$EJ$1:$EJ$10,Data11!$EJ$11:$EJ$19</definedName>
    <definedName name="A128049154C_Data">Data11!$EJ$11:$EJ$19</definedName>
    <definedName name="A128049154C_Latest">Data11!$EJ$19</definedName>
    <definedName name="A128049158L">Data11!$DH$1:$DH$10,Data11!$DH$11:$DH$19</definedName>
    <definedName name="A128049158L_Data">Data11!$DH$11:$DH$19</definedName>
    <definedName name="A128049158L_Latest">Data11!$DH$19</definedName>
    <definedName name="A128049162C">Data11!$DL$1:$DL$10,Data11!$DL$11:$DL$19</definedName>
    <definedName name="A128049162C_Data">Data11!$DL$11:$DL$19</definedName>
    <definedName name="A128049162C_Latest">Data11!$DL$19</definedName>
    <definedName name="A128049166L">Data11!$DM$1:$DM$10,Data11!$DM$11:$DM$19</definedName>
    <definedName name="A128049166L_Data">Data11!$DM$11:$DM$19</definedName>
    <definedName name="A128049166L_Latest">Data11!$DM$19</definedName>
    <definedName name="A128049170C">Data11!$EV$1:$EV$10,Data11!$EV$11:$EV$19</definedName>
    <definedName name="A128049170C_Data">Data11!$EV$11:$EV$19</definedName>
    <definedName name="A128049170C_Latest">Data11!$EV$19</definedName>
    <definedName name="A128049174L">Data11!$FC$1:$FC$10,Data11!$FC$11:$FC$19</definedName>
    <definedName name="A128049174L_Data">Data11!$FC$11:$FC$19</definedName>
    <definedName name="A128049174L_Latest">Data11!$FC$19</definedName>
    <definedName name="A128049178W">Data11!$FH$1:$FH$10,Data11!$FH$11:$FH$19</definedName>
    <definedName name="A128049178W_Data">Data11!$FH$11:$FH$19</definedName>
    <definedName name="A128049178W_Latest">Data11!$FH$19</definedName>
    <definedName name="A128049182L">Data11!$FM$1:$FM$10,Data11!$FM$11:$FM$19</definedName>
    <definedName name="A128049182L_Data">Data11!$FM$11:$FM$19</definedName>
    <definedName name="A128049182L_Latest">Data11!$FM$19</definedName>
    <definedName name="A128049186W">Data11!$EO$1:$EO$10,Data11!$EO$11:$EO$19</definedName>
    <definedName name="A128049186W_Data">Data11!$EO$11:$EO$19</definedName>
    <definedName name="A128049186W_Latest">Data11!$EO$19</definedName>
    <definedName name="A128049190L">Data11!$FQ$1:$FQ$10,Data11!$FQ$11:$FQ$19</definedName>
    <definedName name="A128049190L_Data">Data11!$FQ$11:$FQ$19</definedName>
    <definedName name="A128049190L_Latest">Data11!$FQ$19</definedName>
    <definedName name="A128049198F">Data11!$ES$1:$ES$10,Data11!$ES$11:$ES$19</definedName>
    <definedName name="A128049198F_Data">Data11!$ES$11:$ES$19</definedName>
    <definedName name="A128049198F_Latest">Data11!$ES$19</definedName>
    <definedName name="A128049202K">Data11!$EU$1:$EU$10,Data11!$EU$11:$EU$19</definedName>
    <definedName name="A128049202K_Data">Data11!$EU$11:$EU$19</definedName>
    <definedName name="A128049202K_Latest">Data11!$EU$19</definedName>
    <definedName name="A128049206V">Data11!$GF$1:$GF$10,Data11!$GF$11:$GF$19</definedName>
    <definedName name="A128049206V_Data">Data11!$GF$11:$GF$19</definedName>
    <definedName name="A128049206V_Latest">Data11!$GF$19</definedName>
    <definedName name="A128049210K">Data11!$GL$1:$GL$10,Data11!$GL$11:$GL$19</definedName>
    <definedName name="A128049210K_Data">Data11!$GL$11:$GL$19</definedName>
    <definedName name="A128049210K_Latest">Data11!$GL$19</definedName>
    <definedName name="A128049214V">Data11!$FV$1:$FV$10,Data11!$FV$11:$FV$19</definedName>
    <definedName name="A128049214V_Data">Data11!$FV$11:$FV$19</definedName>
    <definedName name="A128049214V_Latest">Data11!$FV$19</definedName>
    <definedName name="A128049218C">Data11!$GN$1:$GN$10,Data11!$GN$11:$GN$19</definedName>
    <definedName name="A128049218C_Data">Data11!$GN$11:$GN$19</definedName>
    <definedName name="A128049218C_Latest">Data11!$GN$19</definedName>
    <definedName name="A128049222V">Data11!$GS$1:$GS$10,Data11!$GS$11:$GS$19</definedName>
    <definedName name="A128049222V_Data">Data11!$GS$11:$GS$19</definedName>
    <definedName name="A128049222V_Latest">Data11!$GS$19</definedName>
    <definedName name="A128049226C">Data11!$HM$1:$HM$10,Data11!$HM$11:$HM$19</definedName>
    <definedName name="A128049226C_Data">Data11!$HM$11:$HM$19</definedName>
    <definedName name="A128049226C_Latest">Data11!$HM$19</definedName>
    <definedName name="A128049230V">Data11!$HY$1:$HY$10,Data11!$HY$11:$HY$19</definedName>
    <definedName name="A128049230V_Data">Data11!$HY$11:$HY$19</definedName>
    <definedName name="A128049230V_Latest">Data11!$HY$19</definedName>
    <definedName name="A128049234C">Data11!$IA$1:$IA$10,Data11!$IA$11:$IA$19</definedName>
    <definedName name="A128049234C_Data">Data11!$IA$11:$IA$19</definedName>
    <definedName name="A128049234C_Latest">Data11!$IA$19</definedName>
    <definedName name="A128049238L">Data11!$HE$1:$HE$10,Data11!$HE$11:$HE$19</definedName>
    <definedName name="A128049238L_Data">Data11!$HE$11:$HE$19</definedName>
    <definedName name="A128049238L_Latest">Data11!$HE$19</definedName>
    <definedName name="A128049242C">Data11!$IH$1:$IH$10,Data11!$IH$11:$IH$19</definedName>
    <definedName name="A128049242C_Data">Data11!$IH$11:$IH$19</definedName>
    <definedName name="A128049242C_Latest">Data11!$IH$19</definedName>
    <definedName name="A128049246L">Data9!$EV$1:$EV$10,Data9!$EV$11:$EV$19</definedName>
    <definedName name="A128049246L_Data">Data9!$EV$11:$EV$19</definedName>
    <definedName name="A128049246L_Latest">Data9!$EV$19</definedName>
    <definedName name="A128049250C">Data9!$FF$1:$FF$10,Data9!$FF$11:$FF$19</definedName>
    <definedName name="A128049250C_Data">Data9!$FF$11:$FF$19</definedName>
    <definedName name="A128049250C_Latest">Data9!$FF$19</definedName>
    <definedName name="A128049254L">Data11!$IL$1:$IL$10,Data11!$IL$11:$IL$19</definedName>
    <definedName name="A128049254L_Data">Data11!$IL$11:$IL$19</definedName>
    <definedName name="A128049254L_Latest">Data11!$IL$19</definedName>
    <definedName name="A128049266W">Data9!$FY$1:$FY$10,Data9!$FY$11:$FY$19</definedName>
    <definedName name="A128049266W_Data">Data9!$FY$11:$FY$19</definedName>
    <definedName name="A128049266W_Latest">Data9!$FY$19</definedName>
    <definedName name="A128049270L">Data9!$FQ$1:$FQ$10,Data9!$FQ$11:$FQ$19</definedName>
    <definedName name="A128049270L_Data">Data9!$FQ$11:$FQ$19</definedName>
    <definedName name="A128049270L_Latest">Data9!$FQ$19</definedName>
    <definedName name="A128049274W">Data9!$HN$1:$HN$10,Data9!$HN$11:$HN$19</definedName>
    <definedName name="A128049274W_Data">Data9!$HN$11:$HN$19</definedName>
    <definedName name="A128049274W_Latest">Data9!$HN$19</definedName>
    <definedName name="A128049278F">Data9!$HP$1:$HP$10,Data9!$HP$11:$HP$19</definedName>
    <definedName name="A128049278F_Data">Data9!$HP$11:$HP$19</definedName>
    <definedName name="A128049278F_Latest">Data9!$HP$19</definedName>
    <definedName name="A128049282W">Data9!$IA$1:$IA$10,Data9!$IA$11:$IA$19</definedName>
    <definedName name="A128049282W_Data">Data9!$IA$11:$IA$19</definedName>
    <definedName name="A128049282W_Latest">Data9!$IA$19</definedName>
    <definedName name="A128049286F">Data10!$G$1:$G$10,Data10!$G$11:$G$19</definedName>
    <definedName name="A128049286F_Data">Data10!$G$11:$G$19</definedName>
    <definedName name="A128049286F_Latest">Data10!$G$19</definedName>
    <definedName name="A128049290W">Data9!$IG$1:$IG$10,Data9!$IG$11:$IG$19</definedName>
    <definedName name="A128049290W_Data">Data9!$IG$11:$IG$19</definedName>
    <definedName name="A128049290W_Latest">Data9!$IG$19</definedName>
    <definedName name="A128049294F">Data10!$AF$1:$AF$10,Data10!$AF$11:$AF$19</definedName>
    <definedName name="A128049294F_Data">Data10!$AF$11:$AF$19</definedName>
    <definedName name="A128049294F_Latest">Data10!$AF$19</definedName>
    <definedName name="A128049298R">Data10!$AI$1:$AI$10,Data10!$AI$11:$AI$19</definedName>
    <definedName name="A128049298R_Data">Data10!$AI$11:$AI$19</definedName>
    <definedName name="A128049298R_Latest">Data10!$AI$19</definedName>
    <definedName name="A128049302V">Data10!$AJ$1:$AJ$10,Data10!$AJ$11:$AJ$19</definedName>
    <definedName name="A128049302V_Data">Data10!$AJ$11:$AJ$19</definedName>
    <definedName name="A128049302V_Latest">Data10!$AJ$19</definedName>
    <definedName name="A128049306C">Data10!$AP$1:$AP$10,Data10!$AP$11:$AP$19</definedName>
    <definedName name="A128049306C_Data">Data10!$AP$11:$AP$19</definedName>
    <definedName name="A128049306C_Latest">Data10!$AP$19</definedName>
    <definedName name="A128049310V">Data10!$V$1:$V$10,Data10!$V$11:$V$19</definedName>
    <definedName name="A128049310V_Data">Data10!$V$11:$V$19</definedName>
    <definedName name="A128049310V_Latest">Data10!$V$19</definedName>
    <definedName name="A128049314C">Data10!$AY$1:$AY$10,Data10!$AY$11:$AY$19</definedName>
    <definedName name="A128049314C_Data">Data10!$AY$11:$AY$19</definedName>
    <definedName name="A128049314C_Latest">Data10!$AY$19</definedName>
    <definedName name="A128049318L">Data10!$BN$1:$BN$10,Data10!$BN$11:$BN$19</definedName>
    <definedName name="A128049318L_Data">Data10!$BN$11:$BN$19</definedName>
    <definedName name="A128049318L_Latest">Data10!$BN$19</definedName>
    <definedName name="A128049322C">Data10!$BO$1:$BO$10,Data10!$BO$11:$BO$19</definedName>
    <definedName name="A128049322C_Data">Data10!$BO$11:$BO$19</definedName>
    <definedName name="A128049322C_Latest">Data10!$BO$19</definedName>
    <definedName name="A128049326L">Data10!$BQ$1:$BQ$10,Data10!$BQ$11:$BQ$19</definedName>
    <definedName name="A128049326L_Data">Data10!$BQ$11:$BQ$19</definedName>
    <definedName name="A128049326L_Latest">Data10!$BQ$19</definedName>
    <definedName name="A128049330C">Data10!$BB$1:$BB$10,Data10!$BB$11:$BB$19</definedName>
    <definedName name="A128049330C_Data">Data10!$BB$11:$BB$19</definedName>
    <definedName name="A128049330C_Latest">Data10!$BB$19</definedName>
    <definedName name="A128049334L">Data10!$BX$1:$BX$10,Data10!$BX$11:$BX$19</definedName>
    <definedName name="A128049334L_Data">Data10!$BX$11:$BX$19</definedName>
    <definedName name="A128049334L_Latest">Data10!$BX$19</definedName>
    <definedName name="A128049338W">Data10!$BE$1:$BE$10,Data10!$BE$11:$BE$19</definedName>
    <definedName name="A128049338W_Data">Data10!$BE$11:$BE$19</definedName>
    <definedName name="A128049338W_Latest">Data10!$BE$19</definedName>
    <definedName name="A128049342L">Data10!$CI$1:$CI$10,Data10!$CI$11:$CI$19</definedName>
    <definedName name="A128049342L_Data">Data10!$CI$11:$CI$19</definedName>
    <definedName name="A128049342L_Latest">Data10!$CI$19</definedName>
    <definedName name="A128049346W">Data10!$DF$1:$DF$10,Data10!$DF$11:$DF$19</definedName>
    <definedName name="A128049346W_Data">Data10!$DF$11:$DF$19</definedName>
    <definedName name="A128049346W_Latest">Data10!$DF$19</definedName>
    <definedName name="A128049350L">Data10!$DG$1:$DG$10,Data10!$DG$11:$DG$19</definedName>
    <definedName name="A128049350L_Data">Data10!$DG$11:$DG$19</definedName>
    <definedName name="A128049350L_Latest">Data10!$DG$19</definedName>
    <definedName name="A128049358F">Data10!$CN$1:$CN$10,Data10!$CN$11:$CN$19</definedName>
    <definedName name="A128049358F_Data">Data10!$CN$11:$CN$19</definedName>
    <definedName name="A128049358F_Latest">Data10!$CN$19</definedName>
    <definedName name="A128049362W">Data10!$CO$1:$CO$10,Data10!$CO$11:$CO$19</definedName>
    <definedName name="A128049362W_Data">Data10!$CO$11:$CO$19</definedName>
    <definedName name="A128049362W_Latest">Data10!$CO$19</definedName>
    <definedName name="A128050782R">Data12!$K$1:$K$10,Data12!$K$11:$K$19</definedName>
    <definedName name="A128050782R_Data">Data12!$K$11:$K$19</definedName>
    <definedName name="A128050782R_Latest">Data12!$K$19</definedName>
    <definedName name="A128050786X">Data12!$S$1:$S$10,Data12!$S$11:$S$19</definedName>
    <definedName name="A128050786X_Data">Data12!$S$11:$S$19</definedName>
    <definedName name="A128050786X_Latest">Data12!$S$19</definedName>
    <definedName name="A128050790R">Data12!$U$1:$U$10,Data12!$U$11:$U$19</definedName>
    <definedName name="A128050790R_Data">Data12!$U$11:$U$19</definedName>
    <definedName name="A128050790R_Latest">Data12!$U$19</definedName>
    <definedName name="A128050794X">Data12!$W$1:$W$10,Data12!$W$11:$W$19</definedName>
    <definedName name="A128050794X_Data">Data12!$W$11:$W$19</definedName>
    <definedName name="A128050794X_Latest">Data12!$W$19</definedName>
    <definedName name="A128050798J">Data12!$AF$1:$AF$10,Data12!$AF$11:$AF$19</definedName>
    <definedName name="A128050798J_Data">Data12!$AF$11:$AF$19</definedName>
    <definedName name="A128050798J_Latest">Data12!$AF$19</definedName>
    <definedName name="A128051178L">Data12!$BH$1:$BH$10,Data12!$BH$11:$BH$19</definedName>
    <definedName name="A128051178L_Data">Data12!$BH$11:$BH$19</definedName>
    <definedName name="A128051178L_Latest">Data12!$BH$19</definedName>
    <definedName name="A128051182C">Data12!$AI$1:$AI$10,Data12!$AI$11:$AI$19</definedName>
    <definedName name="A128051182C_Data">Data12!$AI$11:$AI$19</definedName>
    <definedName name="A128051182C_Latest">Data12!$AI$19</definedName>
    <definedName name="A128051186L">Data12!$BP$1:$BP$10,Data12!$BP$11:$BP$19</definedName>
    <definedName name="A128051186L_Data">Data12!$BP$11:$BP$19</definedName>
    <definedName name="A128051186L_Latest">Data12!$BP$19</definedName>
    <definedName name="A128051190C">Data12!$AN$1:$AN$10,Data12!$AN$11:$AN$19</definedName>
    <definedName name="A128051190C_Data">Data12!$AN$11:$AN$19</definedName>
    <definedName name="A128051190C_Latest">Data12!$AN$19</definedName>
    <definedName name="A128051194L">Data12!$AQ$1:$AQ$10,Data12!$AQ$11:$AQ$19</definedName>
    <definedName name="A128051194L_Data">Data12!$AQ$11:$AQ$19</definedName>
    <definedName name="A128051194L_Latest">Data12!$AQ$19</definedName>
    <definedName name="A128051198W">Data13!$CN$1:$CN$10,Data13!$CN$11:$CN$19</definedName>
    <definedName name="A128051198W_Data">Data13!$CN$11:$CN$19</definedName>
    <definedName name="A128051198W_Latest">Data13!$CN$19</definedName>
    <definedName name="A128051202A">Data13!$DI$1:$DI$10,Data13!$DI$11:$DI$19</definedName>
    <definedName name="A128051202A_Data">Data13!$DI$11:$DI$19</definedName>
    <definedName name="A128051202A_Latest">Data13!$DI$19</definedName>
    <definedName name="A128051206K">Data13!$DN$1:$DN$10,Data13!$DN$11:$DN$19</definedName>
    <definedName name="A128051206K_Data">Data13!$DN$11:$DN$19</definedName>
    <definedName name="A128051206K_Latest">Data13!$DN$19</definedName>
    <definedName name="A128051210A">Data13!$DO$1:$DO$10,Data13!$DO$11:$DO$19</definedName>
    <definedName name="A128051210A_Data">Data13!$DO$11:$DO$19</definedName>
    <definedName name="A128051210A_Latest">Data13!$DO$19</definedName>
    <definedName name="A128051214K">Data13!$DQ$1:$DQ$10,Data13!$DQ$11:$DQ$19</definedName>
    <definedName name="A128051214K_Data">Data13!$DQ$11:$DQ$19</definedName>
    <definedName name="A128051214K_Latest">Data13!$DQ$19</definedName>
    <definedName name="A128051218V">Data13!$CV$1:$CV$10,Data13!$CV$11:$CV$19</definedName>
    <definedName name="A128051218V_Data">Data13!$CV$11:$CV$19</definedName>
    <definedName name="A128051218V_Latest">Data13!$CV$19</definedName>
    <definedName name="A128051222K">Data13!$ET$1:$ET$10,Data13!$ET$11:$ET$19</definedName>
    <definedName name="A128051222K_Data">Data13!$ET$11:$ET$19</definedName>
    <definedName name="A128051222K_Latest">Data13!$ET$19</definedName>
    <definedName name="A128051226V">Data13!$DX$1:$DX$10,Data13!$DX$11:$DX$19</definedName>
    <definedName name="A128051226V_Data">Data13!$DX$11:$DX$19</definedName>
    <definedName name="A128051226V_Latest">Data13!$DX$19</definedName>
    <definedName name="A128051230K">Data13!$ED$1:$ED$10,Data13!$ED$11:$ED$19</definedName>
    <definedName name="A128051230K_Data">Data13!$ED$11:$ED$19</definedName>
    <definedName name="A128051230K_Latest">Data13!$ED$19</definedName>
    <definedName name="A128051234V">Data13!$GF$1:$GF$10,Data13!$GF$11:$GF$19</definedName>
    <definedName name="A128051234V_Data">Data13!$GF$11:$GF$19</definedName>
    <definedName name="A128051234V_Latest">Data13!$GF$19</definedName>
    <definedName name="A128051238C">Data13!$FL$1:$FL$10,Data13!$FL$11:$FL$19</definedName>
    <definedName name="A128051238C_Data">Data13!$FL$11:$FL$19</definedName>
    <definedName name="A128051238C_Latest">Data13!$FL$19</definedName>
    <definedName name="A128051242V">Data13!$HB$1:$HB$10,Data13!$HB$11:$HB$19</definedName>
    <definedName name="A128051242V_Data">Data13!$HB$11:$HB$19</definedName>
    <definedName name="A128051242V_Latest">Data13!$HB$19</definedName>
    <definedName name="A128051246C">Data13!$HJ$1:$HJ$10,Data13!$HJ$11:$HJ$19</definedName>
    <definedName name="A128051246C_Data">Data13!$HJ$11:$HJ$19</definedName>
    <definedName name="A128051246C_Latest">Data13!$HJ$19</definedName>
    <definedName name="A128051250V">Data13!$HK$1:$HK$10,Data13!$HK$11:$HK$19</definedName>
    <definedName name="A128051250V_Data">Data13!$HK$11:$HK$19</definedName>
    <definedName name="A128051250V_Latest">Data13!$HK$19</definedName>
    <definedName name="A128051254C">Data13!$HU$1:$HU$10,Data13!$HU$11:$HU$19</definedName>
    <definedName name="A128051254C_Data">Data13!$HU$11:$HU$19</definedName>
    <definedName name="A128051254C_Latest">Data13!$HU$19</definedName>
    <definedName name="A128051258L">Data13!$IM$1:$IM$10,Data13!$IM$11:$IM$19</definedName>
    <definedName name="A128051258L_Data">Data13!$IM$11:$IM$19</definedName>
    <definedName name="A128051258L_Latest">Data13!$IM$19</definedName>
    <definedName name="A128051262C">Data13!$IN$1:$IN$10,Data13!$IN$11:$IN$19</definedName>
    <definedName name="A128051262C_Data">Data13!$IN$11:$IN$19</definedName>
    <definedName name="A128051262C_Latest">Data13!$IN$19</definedName>
    <definedName name="A128051266L">Data14!$E$1:$E$10,Data14!$E$11:$E$19</definedName>
    <definedName name="A128051266L_Data">Data14!$E$11:$E$19</definedName>
    <definedName name="A128051266L_Latest">Data14!$E$19</definedName>
    <definedName name="A128051270C">Data14!$U$1:$U$10,Data14!$U$11:$U$19</definedName>
    <definedName name="A128051270C_Data">Data14!$U$11:$U$19</definedName>
    <definedName name="A128051270C_Latest">Data14!$U$19</definedName>
    <definedName name="A128051274L">Data14!$Y$1:$Y$10,Data14!$Y$11:$Y$19</definedName>
    <definedName name="A128051274L_Data">Data14!$Y$11:$Y$19</definedName>
    <definedName name="A128051274L_Latest">Data14!$Y$19</definedName>
    <definedName name="A128051278W">Data14!$P$1:$P$10,Data14!$P$11:$P$19</definedName>
    <definedName name="A128051278W_Data">Data14!$P$11:$P$19</definedName>
    <definedName name="A128051278W_Latest">Data14!$P$19</definedName>
    <definedName name="A128051282L">Data14!$BC$1:$BC$10,Data14!$BC$11:$BC$19</definedName>
    <definedName name="A128051282L_Data">Data14!$BC$11:$BC$19</definedName>
    <definedName name="A128051282L_Latest">Data14!$BC$19</definedName>
    <definedName name="A128051286W">Data14!$BE$1:$BE$10,Data14!$BE$11:$BE$19</definedName>
    <definedName name="A128051286W_Data">Data14!$BE$11:$BE$19</definedName>
    <definedName name="A128051286W_Latest">Data14!$BE$19</definedName>
    <definedName name="A128051290L">Data14!$AU$1:$AU$10,Data14!$AU$11:$AU$19</definedName>
    <definedName name="A128051290L_Data">Data14!$AU$11:$AU$19</definedName>
    <definedName name="A128051290L_Latest">Data14!$AU$19</definedName>
    <definedName name="A128051294W">Data14!$BP$1:$BP$10,Data14!$BP$11:$BP$19</definedName>
    <definedName name="A128051294W_Data">Data14!$BP$11:$BP$19</definedName>
    <definedName name="A128051294W_Latest">Data14!$BP$19</definedName>
    <definedName name="A128051298F">Data14!$BT$1:$BT$10,Data14!$BT$11:$BT$19</definedName>
    <definedName name="A128051298F_Data">Data14!$BT$11:$BT$19</definedName>
    <definedName name="A128051298F_Latest">Data14!$BT$19</definedName>
    <definedName name="A128051302K">Data14!$BW$1:$BW$10,Data14!$BW$11:$BW$19</definedName>
    <definedName name="A128051302K_Data">Data14!$BW$11:$BW$19</definedName>
    <definedName name="A128051302K_Latest">Data14!$BW$19</definedName>
    <definedName name="A128051306V">Data14!$CT$1:$CT$10,Data14!$CT$11:$CT$19</definedName>
    <definedName name="A128051306V_Data">Data14!$CT$11:$CT$19</definedName>
    <definedName name="A128051306V_Latest">Data14!$CT$19</definedName>
    <definedName name="A128051310K">Data14!$CD$1:$CD$10,Data14!$CD$11:$CD$19</definedName>
    <definedName name="A128051310K_Data">Data14!$CD$11:$CD$19</definedName>
    <definedName name="A128051310K_Latest">Data14!$CD$19</definedName>
    <definedName name="A128051314V">Data14!$DE$1:$DE$10,Data14!$DE$11:$DE$19</definedName>
    <definedName name="A128051314V_Data">Data14!$DE$11:$DE$19</definedName>
    <definedName name="A128051314V_Latest">Data14!$DE$19</definedName>
    <definedName name="A128051318C">Data14!$CE$1:$CE$10,Data14!$CE$11:$CE$19</definedName>
    <definedName name="A128051318C_Data">Data14!$CE$11:$CE$19</definedName>
    <definedName name="A128051318C_Latest">Data14!$CE$19</definedName>
    <definedName name="A128051326C">Data14!$CH$1:$CH$10,Data14!$CH$11:$CH$19</definedName>
    <definedName name="A128051326C_Data">Data14!$CH$11:$CH$19</definedName>
    <definedName name="A128051326C_Latest">Data14!$CH$19</definedName>
    <definedName name="A128051330V">Data14!$EH$1:$EH$10,Data14!$EH$11:$EH$19</definedName>
    <definedName name="A128051330V_Data">Data14!$EH$11:$EH$19</definedName>
    <definedName name="A128051330V_Latest">Data14!$EH$19</definedName>
    <definedName name="A128051334C">Data14!$DM$1:$DM$10,Data14!$DM$11:$DM$19</definedName>
    <definedName name="A128051334C_Data">Data14!$DM$11:$DM$19</definedName>
    <definedName name="A128051334C_Latest">Data14!$DM$19</definedName>
    <definedName name="A128051338L">Data14!$DR$1:$DR$10,Data14!$DR$11:$DR$19</definedName>
    <definedName name="A128051338L_Data">Data14!$DR$11:$DR$19</definedName>
    <definedName name="A128051338L_Latest">Data14!$DR$19</definedName>
    <definedName name="A128051342C">Data14!$FU$1:$FU$10,Data14!$FU$11:$FU$19</definedName>
    <definedName name="A128051342C_Data">Data14!$FU$11:$FU$19</definedName>
    <definedName name="A128051342C_Latest">Data14!$FU$19</definedName>
    <definedName name="A128051346L">Data14!$EQ$1:$EQ$10,Data14!$EQ$11:$EQ$19</definedName>
    <definedName name="A128051346L_Data">Data14!$EQ$11:$EQ$19</definedName>
    <definedName name="A128051346L_Latest">Data14!$EQ$19</definedName>
    <definedName name="A128051350C">Data14!$FX$1:$FX$10,Data14!$FX$11:$FX$19</definedName>
    <definedName name="A128051350C_Data">Data14!$FX$11:$FX$19</definedName>
    <definedName name="A128051350C_Latest">Data14!$FX$19</definedName>
    <definedName name="A128051354L">Data12!$CA$1:$CA$10,Data12!$CA$11:$CA$19</definedName>
    <definedName name="A128051354L_Data">Data12!$CA$11:$CA$19</definedName>
    <definedName name="A128051354L_Latest">Data12!$CA$19</definedName>
    <definedName name="A128051358W">Data12!$CI$1:$CI$10,Data12!$CI$11:$CI$19</definedName>
    <definedName name="A128051358W_Data">Data12!$CI$11:$CI$19</definedName>
    <definedName name="A128051358W_Latest">Data12!$CI$19</definedName>
    <definedName name="A128051362L">Data12!$CP$1:$CP$10,Data12!$CP$11:$CP$19</definedName>
    <definedName name="A128051362L_Data">Data12!$CP$11:$CP$19</definedName>
    <definedName name="A128051362L_Latest">Data12!$CP$19</definedName>
    <definedName name="A128051366W">Data12!$CT$1:$CT$10,Data12!$CT$11:$CT$19</definedName>
    <definedName name="A128051366W_Data">Data12!$CT$11:$CT$19</definedName>
    <definedName name="A128051366W_Latest">Data12!$CT$19</definedName>
    <definedName name="A128051370L">Data12!$CX$1:$CX$10,Data12!$CX$11:$CX$19</definedName>
    <definedName name="A128051370L_Data">Data12!$CX$11:$CX$19</definedName>
    <definedName name="A128051370L_Latest">Data12!$CX$19</definedName>
    <definedName name="A128051374W">Data14!$FZ$1:$FZ$10,Data14!$FZ$11:$FZ$19</definedName>
    <definedName name="A128051374W_Data">Data14!$FZ$11:$FZ$19</definedName>
    <definedName name="A128051374W_Latest">Data14!$FZ$19</definedName>
    <definedName name="A128051386F">Data14!$GB$1:$GB$10,Data14!$GB$11:$GB$19</definedName>
    <definedName name="A128051386F_Data">Data14!$GB$11:$GB$19</definedName>
    <definedName name="A128051386F_Latest">Data14!$GB$19</definedName>
    <definedName name="A128051402V">Data12!$DK$1:$DK$10,Data12!$DK$11:$DK$19</definedName>
    <definedName name="A128051402V_Data">Data12!$DK$11:$DK$19</definedName>
    <definedName name="A128051402V_Latest">Data12!$DK$19</definedName>
    <definedName name="A128051406C">Data12!$DZ$1:$DZ$10,Data12!$DZ$11:$DZ$19</definedName>
    <definedName name="A128051406C_Data">Data12!$DZ$11:$DZ$19</definedName>
    <definedName name="A128051406C_Latest">Data12!$DZ$19</definedName>
    <definedName name="A128051410V">Data12!$EE$1:$EE$10,Data12!$EE$11:$EE$19</definedName>
    <definedName name="A128051410V_Data">Data12!$EE$11:$EE$19</definedName>
    <definedName name="A128051410V_Latest">Data12!$EE$19</definedName>
    <definedName name="A128051418L">Data12!$DD$1:$DD$10,Data12!$DD$11:$DD$19</definedName>
    <definedName name="A128051418L_Data">Data12!$DD$11:$DD$19</definedName>
    <definedName name="A128051418L_Latest">Data12!$DD$19</definedName>
    <definedName name="A128051422C">Data12!$DG$1:$DG$10,Data12!$DG$11:$DG$19</definedName>
    <definedName name="A128051422C_Data">Data12!$DG$11:$DG$19</definedName>
    <definedName name="A128051422C_Latest">Data12!$DG$19</definedName>
    <definedName name="A128051426L">Data12!$FH$1:$FH$10,Data12!$FH$11:$FH$19</definedName>
    <definedName name="A128051426L_Data">Data12!$FH$11:$FH$19</definedName>
    <definedName name="A128051426L_Latest">Data12!$FH$19</definedName>
    <definedName name="A128051430C">Data12!$EG$1:$EG$10,Data12!$EG$11:$EG$19</definedName>
    <definedName name="A128051430C_Data">Data12!$EG$11:$EG$19</definedName>
    <definedName name="A128051430C_Latest">Data12!$EG$19</definedName>
    <definedName name="A128051434L">Data12!$EN$1:$EN$10,Data12!$EN$11:$EN$19</definedName>
    <definedName name="A128051434L_Data">Data12!$EN$11:$EN$19</definedName>
    <definedName name="A128051434L_Latest">Data12!$EN$19</definedName>
    <definedName name="A128051438W">Data12!$GG$1:$GG$10,Data12!$GG$11:$GG$19</definedName>
    <definedName name="A128051438W_Data">Data12!$GG$11:$GG$19</definedName>
    <definedName name="A128051438W_Latest">Data12!$GG$19</definedName>
    <definedName name="A128051442L">Data12!$GH$1:$GH$10,Data12!$GH$11:$GH$19</definedName>
    <definedName name="A128051442L_Data">Data12!$GH$11:$GH$19</definedName>
    <definedName name="A128051442L_Latest">Data12!$GH$19</definedName>
    <definedName name="A128051446W">Data12!$GI$1:$GI$10,Data12!$GI$11:$GI$19</definedName>
    <definedName name="A128051446W_Data">Data12!$GI$11:$GI$19</definedName>
    <definedName name="A128051446W_Latest">Data12!$GI$19</definedName>
    <definedName name="A128051450L">Data12!$GO$1:$GO$10,Data12!$GO$11:$GO$19</definedName>
    <definedName name="A128051450L_Data">Data12!$GO$11:$GO$19</definedName>
    <definedName name="A128051450L_Latest">Data12!$GO$19</definedName>
    <definedName name="A128051454W">Data12!$GQ$1:$GQ$10,Data12!$GQ$11:$GQ$19</definedName>
    <definedName name="A128051454W_Data">Data12!$GQ$11:$GQ$19</definedName>
    <definedName name="A128051454W_Latest">Data12!$GQ$19</definedName>
    <definedName name="A128051458F">Data12!$GV$1:$GV$10,Data12!$GV$11:$GV$19</definedName>
    <definedName name="A128051458F_Data">Data12!$GV$11:$GV$19</definedName>
    <definedName name="A128051458F_Latest">Data12!$GV$19</definedName>
    <definedName name="A128051462W">Data12!$HJ$1:$HJ$10,Data12!$HJ$11:$HJ$19</definedName>
    <definedName name="A128051462W_Data">Data12!$HJ$11:$HJ$19</definedName>
    <definedName name="A128051462W_Latest">Data12!$HJ$19</definedName>
    <definedName name="A128051466F">Data12!$HM$1:$HM$10,Data12!$HM$11:$HM$19</definedName>
    <definedName name="A128051466F_Data">Data12!$HM$11:$HM$19</definedName>
    <definedName name="A128051466F_Latest">Data12!$HM$19</definedName>
    <definedName name="A128051470W">Data13!$G$1:$G$10,Data13!$G$11:$G$19</definedName>
    <definedName name="A128051470W_Data">Data13!$G$11:$G$19</definedName>
    <definedName name="A128051470W_Latest">Data13!$G$19</definedName>
    <definedName name="A128051474F">Data12!$IG$1:$IG$10,Data12!$IG$11:$IG$19</definedName>
    <definedName name="A128051474F_Data">Data12!$IG$11:$IG$19</definedName>
    <definedName name="A128051474F_Latest">Data12!$IG$19</definedName>
    <definedName name="A128051478R">Data12!$IL$1:$IL$10,Data12!$IL$11:$IL$19</definedName>
    <definedName name="A128051478R_Data">Data12!$IL$11:$IL$19</definedName>
    <definedName name="A128051478R_Latest">Data12!$IL$19</definedName>
    <definedName name="A128051482F">Data13!$AH$1:$AH$10,Data13!$AH$11:$AH$19</definedName>
    <definedName name="A128051482F_Data">Data13!$AH$11:$AH$19</definedName>
    <definedName name="A128051482F_Latest">Data13!$AH$19</definedName>
    <definedName name="A128051486R">Data13!$AL$1:$AL$10,Data13!$AL$11:$AL$19</definedName>
    <definedName name="A128051486R_Data">Data13!$AL$11:$AL$19</definedName>
    <definedName name="A128051486R_Latest">Data13!$AL$19</definedName>
    <definedName name="A128051490F">Data13!$AP$1:$AP$10,Data13!$AP$11:$AP$19</definedName>
    <definedName name="A128051490F_Data">Data13!$AP$11:$AP$19</definedName>
    <definedName name="A128051490F_Latest">Data13!$AP$19</definedName>
    <definedName name="A128051494R">Data13!$AT$1:$AT$10,Data13!$AT$11:$AT$19</definedName>
    <definedName name="A128051494R_Data">Data13!$AT$11:$AT$19</definedName>
    <definedName name="A128051494R_Latest">Data13!$AT$19</definedName>
    <definedName name="A128051498X">Data13!$AZ$1:$AZ$10,Data13!$AZ$11:$AZ$19</definedName>
    <definedName name="A128051498X_Data">Data13!$AZ$11:$AZ$19</definedName>
    <definedName name="A128051498X_Latest">Data13!$AZ$19</definedName>
    <definedName name="A128051502C">Data13!$BD$1:$BD$10,Data13!$BD$11:$BD$19</definedName>
    <definedName name="A128051502C_Data">Data13!$BD$11:$BD$19</definedName>
    <definedName name="A128051502C_Latest">Data13!$BD$19</definedName>
    <definedName name="A128051506L">Data13!$AE$1:$AE$10,Data13!$AE$11:$AE$19</definedName>
    <definedName name="A128051506L_Data">Data13!$AE$11:$AE$19</definedName>
    <definedName name="A128051506L_Latest">Data13!$AE$19</definedName>
    <definedName name="A128051510C">Data13!$BQ$1:$BQ$10,Data13!$BQ$11:$BQ$19</definedName>
    <definedName name="A128051510C_Data">Data13!$BQ$11:$BQ$19</definedName>
    <definedName name="A128051510C_Latest">Data13!$BQ$19</definedName>
    <definedName name="A128051514L">Data13!$BT$1:$BT$10,Data13!$BT$11:$BT$19</definedName>
    <definedName name="A128051514L_Data">Data13!$BT$11:$BT$19</definedName>
    <definedName name="A128051514L_Latest">Data13!$BT$19</definedName>
    <definedName name="A128051518W">Data13!$CD$1:$CD$10,Data13!$CD$11:$CD$19</definedName>
    <definedName name="A128051518W_Data">Data13!$CD$11:$CD$19</definedName>
    <definedName name="A128051518W_Latest">Data13!$CD$19</definedName>
    <definedName name="A128051522L">Data13!$CF$1:$CF$10,Data13!$CF$11:$CF$19</definedName>
    <definedName name="A128051522L_Data">Data13!$CF$11:$CF$19</definedName>
    <definedName name="A128051522L_Latest">Data13!$CF$19</definedName>
    <definedName name="A128051526W">Data13!$CG$1:$CG$10,Data13!$CG$11:$CG$19</definedName>
    <definedName name="A128051526W_Data">Data13!$CG$11:$CG$19</definedName>
    <definedName name="A128051526W_Latest">Data13!$CG$19</definedName>
    <definedName name="A128053002V">Data14!$GT$1:$GT$10,Data14!$GT$11:$GT$19</definedName>
    <definedName name="A128053002V_Data">Data14!$GT$11:$GT$19</definedName>
    <definedName name="A128053002V_Latest">Data14!$GT$19</definedName>
    <definedName name="A128053006C">Data14!$HB$1:$HB$10,Data14!$HB$11:$HB$19</definedName>
    <definedName name="A128053006C_Data">Data14!$HB$11:$HB$19</definedName>
    <definedName name="A128053006C_Latest">Data14!$HB$19</definedName>
    <definedName name="A128053010V">Data14!$HE$1:$HE$10,Data14!$HE$11:$HE$19</definedName>
    <definedName name="A128053010V_Data">Data14!$HE$11:$HE$19</definedName>
    <definedName name="A128053010V_Latest">Data14!$HE$19</definedName>
    <definedName name="A128053014C">Data14!$HF$1:$HF$10,Data14!$HF$11:$HF$19</definedName>
    <definedName name="A128053014C_Data">Data14!$HF$11:$HF$19</definedName>
    <definedName name="A128053014C_Latest">Data14!$HF$19</definedName>
    <definedName name="A128053370X">Data14!$HO$1:$HO$10,Data14!$HO$11:$HO$19</definedName>
    <definedName name="A128053370X_Data">Data14!$HO$11:$HO$19</definedName>
    <definedName name="A128053370X_Latest">Data14!$HO$19</definedName>
    <definedName name="A128053374J">Data14!$HY$1:$HY$10,Data14!$HY$11:$HY$19</definedName>
    <definedName name="A128053374J_Data">Data14!$HY$11:$HY$19</definedName>
    <definedName name="A128053374J_Latest">Data14!$HY$19</definedName>
    <definedName name="A128053378T">Data14!$HZ$1:$HZ$10,Data14!$HZ$11:$HZ$19</definedName>
    <definedName name="A128053378T_Data">Data14!$HZ$11:$HZ$19</definedName>
    <definedName name="A128053378T_Latest">Data14!$HZ$19</definedName>
    <definedName name="A128053382J">Data14!$IG$1:$IG$10,Data14!$IG$11:$IG$19</definedName>
    <definedName name="A128053382J_Data">Data14!$IG$11:$IG$19</definedName>
    <definedName name="A128053382J_Latest">Data14!$IG$19</definedName>
    <definedName name="A128053386T">Data14!$IO$1:$IO$10,Data14!$IO$11:$IO$19</definedName>
    <definedName name="A128053386T_Data">Data14!$IO$11:$IO$19</definedName>
    <definedName name="A128053386T_Latest">Data14!$IO$19</definedName>
    <definedName name="A128053390J">Data15!$D$1:$D$10,Data15!$D$11:$D$19</definedName>
    <definedName name="A128053390J_Data">Data15!$D$11:$D$19</definedName>
    <definedName name="A128053390J_Latest">Data15!$D$19</definedName>
    <definedName name="A128053394T">Data14!$HR$1:$HR$10,Data14!$HR$11:$HR$19</definedName>
    <definedName name="A128053394T_Data">Data14!$HR$11:$HR$19</definedName>
    <definedName name="A128053394T_Latest">Data14!$HR$19</definedName>
    <definedName name="A128053398A">Data14!$HS$1:$HS$10,Data14!$HS$11:$HS$19</definedName>
    <definedName name="A128053398A_Data">Data14!$HS$11:$HS$19</definedName>
    <definedName name="A128053398A_Latest">Data14!$HS$19</definedName>
    <definedName name="A128053402F">Data16!$AC$1:$AC$10,Data16!$AC$11:$AC$19</definedName>
    <definedName name="A128053402F_Data">Data16!$AC$11:$AC$19</definedName>
    <definedName name="A128053402F_Latest">Data16!$AC$19</definedName>
    <definedName name="A128053406R">Data16!$AT$1:$AT$10,Data16!$AT$11:$AT$19</definedName>
    <definedName name="A128053406R_Data">Data16!$AT$11:$AT$19</definedName>
    <definedName name="A128053406R_Latest">Data16!$AT$19</definedName>
    <definedName name="A128053410F">Data16!$AD$1:$AD$10,Data16!$AD$11:$AD$19</definedName>
    <definedName name="A128053410F_Data">Data16!$AD$11:$AD$19</definedName>
    <definedName name="A128053410F_Latest">Data16!$AD$19</definedName>
    <definedName name="A128053414R">Data16!$CI$1:$CI$10,Data16!$CI$11:$CI$19</definedName>
    <definedName name="A128053414R_Data">Data16!$CI$11:$CI$19</definedName>
    <definedName name="A128053414R_Latest">Data16!$CI$19</definedName>
    <definedName name="A128053418X">Data16!$BO$1:$BO$10,Data16!$BO$11:$BO$19</definedName>
    <definedName name="A128053418X_Data">Data16!$BO$11:$BO$19</definedName>
    <definedName name="A128053418X_Latest">Data16!$BO$19</definedName>
    <definedName name="A128053422R">Data16!$BQ$1:$BQ$10,Data16!$BQ$11:$BQ$19</definedName>
    <definedName name="A128053422R_Data">Data16!$BQ$11:$BQ$19</definedName>
    <definedName name="A128053422R_Latest">Data16!$BQ$19</definedName>
    <definedName name="A128053426X">Data16!$DC$1:$DC$10,Data16!$DC$11:$DC$19</definedName>
    <definedName name="A128053426X_Data">Data16!$DC$11:$DC$19</definedName>
    <definedName name="A128053426X_Latest">Data16!$DC$19</definedName>
    <definedName name="A128053430R">Data16!$DE$1:$DE$10,Data16!$DE$11:$DE$19</definedName>
    <definedName name="A128053430R_Data">Data16!$DE$11:$DE$19</definedName>
    <definedName name="A128053430R_Latest">Data16!$DE$19</definedName>
    <definedName name="A128053434X">Data16!$DG$1:$DG$10,Data16!$DG$11:$DG$19</definedName>
    <definedName name="A128053434X_Data">Data16!$DG$11:$DG$19</definedName>
    <definedName name="A128053434X_Latest">Data16!$DG$19</definedName>
    <definedName name="A128053438J">Data16!$DH$1:$DH$10,Data16!$DH$11:$DH$19</definedName>
    <definedName name="A128053438J_Data">Data16!$DH$11:$DH$19</definedName>
    <definedName name="A128053438J_Latest">Data16!$DH$19</definedName>
    <definedName name="A128053442X">Data16!$DP$1:$DP$10,Data16!$DP$11:$DP$19</definedName>
    <definedName name="A128053442X_Data">Data16!$DP$11:$DP$19</definedName>
    <definedName name="A128053442X_Latest">Data16!$DP$19</definedName>
    <definedName name="A128053446J">Data16!$DS$1:$DS$10,Data16!$DS$11:$DS$19</definedName>
    <definedName name="A128053446J_Data">Data16!$DS$11:$DS$19</definedName>
    <definedName name="A128053446J_Latest">Data16!$DS$19</definedName>
    <definedName name="A128053450X">Data16!$EM$1:$EM$10,Data16!$EM$11:$EM$19</definedName>
    <definedName name="A128053450X_Data">Data16!$EM$11:$EM$19</definedName>
    <definedName name="A128053450X_Latest">Data16!$EM$19</definedName>
    <definedName name="A128053454J">Data16!$ES$1:$ES$10,Data16!$ES$11:$ES$19</definedName>
    <definedName name="A128053454J_Data">Data16!$ES$11:$ES$19</definedName>
    <definedName name="A128053454J_Latest">Data16!$ES$19</definedName>
    <definedName name="A128053458T">Data16!$FC$1:$FC$10,Data16!$FC$11:$FC$19</definedName>
    <definedName name="A128053458T_Data">Data16!$FC$11:$FC$19</definedName>
    <definedName name="A128053458T_Latest">Data16!$FC$19</definedName>
    <definedName name="A128053462J">Data16!$ED$1:$ED$10,Data16!$ED$11:$ED$19</definedName>
    <definedName name="A128053462J_Data">Data16!$ED$11:$ED$19</definedName>
    <definedName name="A128053462J_Latest">Data16!$ED$19</definedName>
    <definedName name="A128053470J">Data16!$FV$1:$FV$10,Data16!$FV$11:$FV$19</definedName>
    <definedName name="A128053470J_Data">Data16!$FV$11:$FV$19</definedName>
    <definedName name="A128053470J_Latest">Data16!$FV$19</definedName>
    <definedName name="A128053474T">Data16!$FW$1:$FW$10,Data16!$FW$11:$FW$19</definedName>
    <definedName name="A128053474T_Data">Data16!$FW$11:$FW$19</definedName>
    <definedName name="A128053474T_Latest">Data16!$FW$19</definedName>
    <definedName name="A128053478A">Data16!$GA$1:$GA$10,Data16!$GA$11:$GA$19</definedName>
    <definedName name="A128053478A_Data">Data16!$GA$11:$GA$19</definedName>
    <definedName name="A128053478A_Latest">Data16!$GA$19</definedName>
    <definedName name="A128053482T">Data16!$GB$1:$GB$10,Data16!$GB$11:$GB$19</definedName>
    <definedName name="A128053482T_Data">Data16!$GB$11:$GB$19</definedName>
    <definedName name="A128053482T_Latest">Data16!$GB$19</definedName>
    <definedName name="A128053486A">Data16!$GE$1:$GE$10,Data16!$GE$11:$GE$19</definedName>
    <definedName name="A128053486A_Data">Data16!$GE$11:$GE$19</definedName>
    <definedName name="A128053486A_Latest">Data16!$GE$19</definedName>
    <definedName name="A128053490T">Data16!$GF$1:$GF$10,Data16!$GF$11:$GF$19</definedName>
    <definedName name="A128053490T_Data">Data16!$GF$11:$GF$19</definedName>
    <definedName name="A128053490T_Latest">Data16!$GF$19</definedName>
    <definedName name="A128053494A">Data16!$HB$1:$HB$10,Data16!$HB$11:$HB$19</definedName>
    <definedName name="A128053494A_Data">Data16!$HB$11:$HB$19</definedName>
    <definedName name="A128053494A_Latest">Data16!$HB$19</definedName>
    <definedName name="A128053498K">Data16!$HE$1:$HE$10,Data16!$HE$11:$HE$19</definedName>
    <definedName name="A128053498K_Data">Data16!$HE$11:$HE$19</definedName>
    <definedName name="A128053498K_Latest">Data16!$HE$19</definedName>
    <definedName name="A128053502R">Data16!$GR$1:$GR$10,Data16!$GR$11:$GR$19</definedName>
    <definedName name="A128053502R_Data">Data16!$GR$11:$GR$19</definedName>
    <definedName name="A128053502R_Latest">Data16!$GR$19</definedName>
    <definedName name="A128053506X">Data16!$HN$1:$HN$10,Data16!$HN$11:$HN$19</definedName>
    <definedName name="A128053506X_Data">Data16!$HN$11:$HN$19</definedName>
    <definedName name="A128053506X_Latest">Data16!$HN$19</definedName>
    <definedName name="A128053510R">Data16!$HY$1:$HY$10,Data16!$HY$11:$HY$19</definedName>
    <definedName name="A128053510R_Data">Data16!$HY$11:$HY$19</definedName>
    <definedName name="A128053510R_Latest">Data16!$HY$19</definedName>
    <definedName name="A128053514X">Data16!$IL$1:$IL$10,Data16!$IL$11:$IL$19</definedName>
    <definedName name="A128053514X_Data">Data16!$IL$11:$IL$19</definedName>
    <definedName name="A128053514X_Latest">Data16!$IL$19</definedName>
    <definedName name="A128053518J">Data17!$I$1:$I$10,Data17!$I$11:$I$19</definedName>
    <definedName name="A128053518J_Data">Data17!$I$11:$I$19</definedName>
    <definedName name="A128053518J_Latest">Data17!$I$19</definedName>
    <definedName name="A128053522X">Data17!$O$1:$O$10,Data17!$O$11:$O$19</definedName>
    <definedName name="A128053522X_Data">Data17!$O$11:$O$19</definedName>
    <definedName name="A128053522X_Latest">Data17!$O$19</definedName>
    <definedName name="A128053526J">Data17!$AE$1:$AE$10,Data17!$AE$11:$AE$19</definedName>
    <definedName name="A128053526J_Data">Data17!$AE$11:$AE$19</definedName>
    <definedName name="A128053526J_Latest">Data17!$AE$19</definedName>
    <definedName name="A128053530X">Data17!$AF$1:$AF$10,Data17!$AF$11:$AF$19</definedName>
    <definedName name="A128053530X_Data">Data17!$AF$11:$AF$19</definedName>
    <definedName name="A128053530X_Latest">Data17!$AF$19</definedName>
    <definedName name="A128053534J">Data17!$AI$1:$AI$10,Data17!$AI$11:$AI$19</definedName>
    <definedName name="A128053534J_Data">Data17!$AI$11:$AI$19</definedName>
    <definedName name="A128053534J_Latest">Data17!$AI$19</definedName>
    <definedName name="A128053538T">Data17!$AK$1:$AK$10,Data17!$AK$11:$AK$19</definedName>
    <definedName name="A128053538T_Data">Data17!$AK$11:$AK$19</definedName>
    <definedName name="A128053538T_Latest">Data17!$AK$19</definedName>
    <definedName name="A128053542J">Data17!$BM$1:$BM$10,Data17!$BM$11:$BM$19</definedName>
    <definedName name="A128053542J_Data">Data17!$BM$11:$BM$19</definedName>
    <definedName name="A128053542J_Latest">Data17!$BM$19</definedName>
    <definedName name="A128053546T">Data17!$BS$1:$BS$10,Data17!$BS$11:$BS$19</definedName>
    <definedName name="A128053546T_Data">Data17!$BS$11:$BS$19</definedName>
    <definedName name="A128053546T_Latest">Data17!$BS$19</definedName>
    <definedName name="A128053550J">Data17!$BX$1:$BX$10,Data17!$BX$11:$BX$19</definedName>
    <definedName name="A128053550J_Data">Data17!$BX$11:$BX$19</definedName>
    <definedName name="A128053550J_Latest">Data17!$BX$19</definedName>
    <definedName name="A128053554T">Data17!$BA$1:$BA$10,Data17!$BA$11:$BA$19</definedName>
    <definedName name="A128053554T_Data">Data17!$BA$11:$BA$19</definedName>
    <definedName name="A128053554T_Latest">Data17!$BA$19</definedName>
    <definedName name="A128053558A">Data17!$CC$1:$CC$10,Data17!$CC$11:$CC$19</definedName>
    <definedName name="A128053558A_Data">Data17!$CC$11:$CC$19</definedName>
    <definedName name="A128053558A_Latest">Data17!$CC$19</definedName>
    <definedName name="A128053562T">Data17!$CS$1:$CS$10,Data17!$CS$11:$CS$19</definedName>
    <definedName name="A128053562T_Data">Data17!$CS$11:$CS$19</definedName>
    <definedName name="A128053562T_Latest">Data17!$CS$19</definedName>
    <definedName name="A128053566A">Data17!$CZ$1:$CZ$10,Data17!$CZ$11:$CZ$19</definedName>
    <definedName name="A128053566A_Data">Data17!$CZ$11:$CZ$19</definedName>
    <definedName name="A128053566A_Latest">Data17!$CZ$19</definedName>
    <definedName name="A128053570T">Data17!$DF$1:$DF$10,Data17!$DF$11:$DF$19</definedName>
    <definedName name="A128053570T_Data">Data17!$DF$11:$DF$19</definedName>
    <definedName name="A128053570T_Latest">Data17!$DF$19</definedName>
    <definedName name="A128053574A">Data17!$DI$1:$DI$10,Data17!$DI$11:$DI$19</definedName>
    <definedName name="A128053574A_Data">Data17!$DI$11:$DI$19</definedName>
    <definedName name="A128053574A_Latest">Data17!$DI$19</definedName>
    <definedName name="A128053582A">Data17!$CL$1:$CL$10,Data17!$CL$11:$CL$19</definedName>
    <definedName name="A128053582A_Data">Data17!$CL$11:$CL$19</definedName>
    <definedName name="A128053582A_Latest">Data17!$CL$19</definedName>
    <definedName name="A128053586K">Data15!$G$1:$G$10,Data15!$G$11:$G$19</definedName>
    <definedName name="A128053586K_Data">Data15!$G$11:$G$19</definedName>
    <definedName name="A128053586K_Latest">Data15!$G$19</definedName>
    <definedName name="A128053590A">Data15!$V$1:$V$10,Data15!$V$11:$V$19</definedName>
    <definedName name="A128053590A_Data">Data15!$V$11:$V$19</definedName>
    <definedName name="A128053590A_Latest">Data15!$V$19</definedName>
    <definedName name="A128053594K">Data15!$AD$1:$AD$10,Data15!$AD$11:$AD$19</definedName>
    <definedName name="A128053594K_Data">Data15!$AD$11:$AD$19</definedName>
    <definedName name="A128053594K_Latest">Data15!$AD$19</definedName>
    <definedName name="A128053598V">Data15!$AJ$1:$AJ$10,Data15!$AJ$11:$AJ$19</definedName>
    <definedName name="A128053598V_Data">Data15!$AJ$11:$AJ$19</definedName>
    <definedName name="A128053598V_Latest">Data15!$AJ$19</definedName>
    <definedName name="A128053602X">Data15!$AK$1:$AK$10,Data15!$AK$11:$AK$19</definedName>
    <definedName name="A128053602X_Data">Data15!$AK$11:$AK$19</definedName>
    <definedName name="A128053602X_Latest">Data15!$AK$19</definedName>
    <definedName name="A128053606J">Data15!$AM$1:$AM$10,Data15!$AM$11:$AM$19</definedName>
    <definedName name="A128053606J_Data">Data15!$AM$11:$AM$19</definedName>
    <definedName name="A128053606J_Latest">Data15!$AM$19</definedName>
    <definedName name="A128053614J">Data15!$BB$1:$BB$10,Data15!$BB$11:$BB$19</definedName>
    <definedName name="A128053614J_Data">Data15!$BB$11:$BB$19</definedName>
    <definedName name="A128053614J_Latest">Data15!$BB$19</definedName>
    <definedName name="A128053618T">Data15!$BD$1:$BD$10,Data15!$BD$11:$BD$19</definedName>
    <definedName name="A128053618T_Data">Data15!$BD$11:$BD$19</definedName>
    <definedName name="A128053618T_Latest">Data15!$BD$19</definedName>
    <definedName name="A128053622J">Data15!$BH$1:$BH$10,Data15!$BH$11:$BH$19</definedName>
    <definedName name="A128053622J_Data">Data15!$BH$11:$BH$19</definedName>
    <definedName name="A128053622J_Latest">Data15!$BH$19</definedName>
    <definedName name="A128053626T">Data15!$BU$1:$BU$10,Data15!$BU$11:$BU$19</definedName>
    <definedName name="A128053626T_Data">Data15!$BU$11:$BU$19</definedName>
    <definedName name="A128053626T_Latest">Data15!$BU$19</definedName>
    <definedName name="A128053630J">Data15!$CG$1:$CG$10,Data15!$CG$11:$CG$19</definedName>
    <definedName name="A128053630J_Data">Data15!$CG$11:$CG$19</definedName>
    <definedName name="A128053630J_Latest">Data15!$CG$19</definedName>
    <definedName name="A128053634T">Data15!$CQ$1:$CQ$10,Data15!$CQ$11:$CQ$19</definedName>
    <definedName name="A128053634T_Data">Data15!$CQ$11:$CQ$19</definedName>
    <definedName name="A128053634T_Latest">Data15!$CQ$19</definedName>
    <definedName name="A128053638A">Data15!$BY$1:$BY$10,Data15!$BY$11:$BY$19</definedName>
    <definedName name="A128053638A_Data">Data15!$BY$11:$BY$19</definedName>
    <definedName name="A128053638A_Latest">Data15!$BY$19</definedName>
    <definedName name="A128053642T">Data15!$DC$1:$DC$10,Data15!$DC$11:$DC$19</definedName>
    <definedName name="A128053642T_Data">Data15!$DC$11:$DC$19</definedName>
    <definedName name="A128053642T_Latest">Data15!$DC$19</definedName>
    <definedName name="A128053650T">Data15!$CE$1:$CE$10,Data15!$CE$11:$CE$19</definedName>
    <definedName name="A128053650T_Data">Data15!$CE$11:$CE$19</definedName>
    <definedName name="A128053650T_Latest">Data15!$CE$19</definedName>
    <definedName name="A128053654A">Data15!$DU$1:$DU$10,Data15!$DU$11:$DU$19</definedName>
    <definedName name="A128053654A_Data">Data15!$DU$11:$DU$19</definedName>
    <definedName name="A128053654A_Latest">Data15!$DU$19</definedName>
    <definedName name="A128053658K">Data15!$EF$1:$EF$10,Data15!$EF$11:$EF$19</definedName>
    <definedName name="A128053658K_Data">Data15!$EF$11:$EF$19</definedName>
    <definedName name="A128053658K_Latest">Data15!$EF$19</definedName>
    <definedName name="A128053662A">Data15!$EJ$1:$EJ$10,Data15!$EJ$11:$EJ$19</definedName>
    <definedName name="A128053662A_Data">Data15!$EJ$11:$EJ$19</definedName>
    <definedName name="A128053662A_Latest">Data15!$EJ$19</definedName>
    <definedName name="A128053666K">Data15!$FE$1:$FE$10,Data15!$FE$11:$FE$19</definedName>
    <definedName name="A128053666K_Data">Data15!$FE$11:$FE$19</definedName>
    <definedName name="A128053666K_Latest">Data15!$FE$19</definedName>
    <definedName name="A128053670A">Data15!$EN$1:$EN$10,Data15!$EN$11:$EN$19</definedName>
    <definedName name="A128053670A_Data">Data15!$EN$11:$EN$19</definedName>
    <definedName name="A128053670A_Latest">Data15!$EN$19</definedName>
    <definedName name="A128053674K">Data15!$EL$1:$EL$10,Data15!$EL$11:$EL$19</definedName>
    <definedName name="A128053674K_Data">Data15!$EL$11:$EL$19</definedName>
    <definedName name="A128053674K_Latest">Data15!$EL$19</definedName>
    <definedName name="A128053678V">Data15!$GL$1:$GL$10,Data15!$GL$11:$GL$19</definedName>
    <definedName name="A128053678V_Data">Data15!$GL$11:$GL$19</definedName>
    <definedName name="A128053678V_Latest">Data15!$GL$19</definedName>
    <definedName name="A128053682K">Data15!$FV$1:$FV$10,Data15!$FV$11:$FV$19</definedName>
    <definedName name="A128053682K_Data">Data15!$FV$11:$FV$19</definedName>
    <definedName name="A128053682K_Latest">Data15!$FV$19</definedName>
    <definedName name="A128053686V">Data15!$GW$1:$GW$10,Data15!$GW$11:$GW$19</definedName>
    <definedName name="A128053686V_Data">Data15!$GW$11:$GW$19</definedName>
    <definedName name="A128053686V_Latest">Data15!$GW$19</definedName>
    <definedName name="A128053690K">Data15!$FT$1:$FT$10,Data15!$FT$11:$FT$19</definedName>
    <definedName name="A128053690K_Data">Data15!$FT$11:$FT$19</definedName>
    <definedName name="A128053690K_Latest">Data15!$FT$19</definedName>
    <definedName name="A128053694V">Data15!$GB$1:$GB$10,Data15!$GB$11:$GB$19</definedName>
    <definedName name="A128053694V_Data">Data15!$GB$11:$GB$19</definedName>
    <definedName name="A128053694V_Latest">Data15!$GB$19</definedName>
    <definedName name="A128053698C">Data15!$GC$1:$GC$10,Data15!$GC$11:$GC$19</definedName>
    <definedName name="A128053698C_Data">Data15!$GC$11:$GC$19</definedName>
    <definedName name="A128053698C_Latest">Data15!$GC$19</definedName>
    <definedName name="A128053702J">Data15!$HP$1:$HP$10,Data15!$HP$11:$HP$19</definedName>
    <definedName name="A128053702J_Data">Data15!$HP$11:$HP$19</definedName>
    <definedName name="A128053702J_Latest">Data15!$HP$19</definedName>
    <definedName name="A128053706T">Data15!$HE$1:$HE$10,Data15!$HE$11:$HE$19</definedName>
    <definedName name="A128053706T_Data">Data15!$HE$11:$HE$19</definedName>
    <definedName name="A128053706T_Latest">Data15!$HE$19</definedName>
    <definedName name="A128053714T">Data15!$HG$1:$HG$10,Data15!$HG$11:$HG$19</definedName>
    <definedName name="A128053714T_Data">Data15!$HG$11:$HG$19</definedName>
    <definedName name="A128053714T_Latest">Data15!$HG$19</definedName>
    <definedName name="A128053718A">Data15!$HI$1:$HI$10,Data15!$HI$11:$HI$19</definedName>
    <definedName name="A128053718A_Data">Data15!$HI$11:$HI$19</definedName>
    <definedName name="A128053718A_Latest">Data15!$HI$19</definedName>
    <definedName name="A128053722T">Data16!$D$1:$D$10,Data16!$D$11:$D$19</definedName>
    <definedName name="A128053722T_Data">Data16!$D$11:$D$19</definedName>
    <definedName name="A128053722T_Latest">Data16!$D$19</definedName>
    <definedName name="A128053726A">Data16!$F$1:$F$10,Data16!$F$11:$F$19</definedName>
    <definedName name="A128053726A_Data">Data16!$F$11:$F$19</definedName>
    <definedName name="A128053726A_Latest">Data16!$F$19</definedName>
    <definedName name="A128053730T">Data16!$O$1:$O$10,Data16!$O$11:$O$19</definedName>
    <definedName name="A128053730T_Data">Data16!$O$11:$O$19</definedName>
    <definedName name="A128053730T_Latest">Data16!$O$19</definedName>
    <definedName name="A128053734A">Data16!$Y$1:$Y$10,Data16!$Y$11:$Y$19</definedName>
    <definedName name="A128053734A_Data">Data16!$Y$11:$Y$19</definedName>
    <definedName name="A128053734A_Latest">Data16!$Y$19</definedName>
    <definedName name="A128053738K">Data15!$IN$1:$IN$10,Data15!$IN$11:$IN$19</definedName>
    <definedName name="A128053738K_Data">Data15!$IN$11:$IN$19</definedName>
    <definedName name="A128053738K_Latest">Data15!$IN$19</definedName>
    <definedName name="A128053746K">Data15!$IP$1:$IP$10,Data15!$IP$11:$IP$19</definedName>
    <definedName name="A128053746K_Data">Data15!$IP$11:$IP$19</definedName>
    <definedName name="A128053746K_Latest">Data15!$IP$19</definedName>
    <definedName name="A128055282K">Data17!$EX$1:$EX$10,Data17!$EX$11:$EX$19</definedName>
    <definedName name="A128055282K_Data">Data17!$EX$11:$EX$19</definedName>
    <definedName name="A128055282K_Latest">Data17!$EX$19</definedName>
    <definedName name="A128055286V">Data17!$DT$1:$DT$10,Data17!$DT$11:$DT$19</definedName>
    <definedName name="A128055286V_Data">Data17!$DT$11:$DT$19</definedName>
    <definedName name="A128055286V_Latest">Data17!$DT$19</definedName>
    <definedName name="A128055290K">Data17!$EA$1:$EA$10,Data17!$EA$11:$EA$19</definedName>
    <definedName name="A128055290K_Data">Data17!$EA$11:$EA$19</definedName>
    <definedName name="A128055290K_Latest">Data17!$EA$19</definedName>
    <definedName name="A128055662L">Data17!$FV$1:$FV$10,Data17!$FV$11:$FV$19</definedName>
    <definedName name="A128055662L_Data">Data17!$FV$11:$FV$19</definedName>
    <definedName name="A128055662L_Latest">Data17!$FV$19</definedName>
    <definedName name="A128055666W">Data17!$GA$1:$GA$10,Data17!$GA$11:$GA$19</definedName>
    <definedName name="A128055666W_Data">Data17!$GA$11:$GA$19</definedName>
    <definedName name="A128055666W_Latest">Data17!$GA$19</definedName>
    <definedName name="A128055670L">Data17!$FF$1:$FF$10,Data17!$FF$11:$FF$19</definedName>
    <definedName name="A128055670L_Data">Data17!$FF$11:$FF$19</definedName>
    <definedName name="A128055670L_Latest">Data17!$FF$19</definedName>
    <definedName name="A128055674W">Data17!$GH$1:$GH$10,Data17!$GH$11:$GH$19</definedName>
    <definedName name="A128055674W_Data">Data17!$GH$11:$GH$19</definedName>
    <definedName name="A128055674W_Latest">Data17!$GH$19</definedName>
    <definedName name="A128055678F">Data18!$IM$1:$IM$10,Data18!$IM$11:$IM$19</definedName>
    <definedName name="A128055678F_Data">Data18!$IM$11:$IM$19</definedName>
    <definedName name="A128055678F_Latest">Data18!$IM$19</definedName>
    <definedName name="A128055682W">Data18!$HK$1:$HK$10,Data18!$HK$11:$HK$19</definedName>
    <definedName name="A128055682W_Data">Data18!$HK$11:$HK$19</definedName>
    <definedName name="A128055682W_Latest">Data18!$HK$19</definedName>
    <definedName name="A128055686F">Data19!$K$1:$K$10,Data19!$K$11:$K$19</definedName>
    <definedName name="A128055686F_Data">Data19!$K$11:$K$19</definedName>
    <definedName name="A128055686F_Latest">Data19!$K$19</definedName>
    <definedName name="A128055690W">Data18!$IQ$1:$IQ$10,Data18!$IQ$11:$IQ$19</definedName>
    <definedName name="A128055690W_Data">Data18!$IQ$11:$IQ$19</definedName>
    <definedName name="A128055690W_Latest">Data18!$IQ$19</definedName>
    <definedName name="A128055694F">Data19!$U$1:$U$10,Data19!$U$11:$U$19</definedName>
    <definedName name="A128055694F_Data">Data19!$U$11:$U$19</definedName>
    <definedName name="A128055694F_Latest">Data19!$U$19</definedName>
    <definedName name="A128055698R">Data19!$AY$1:$AY$10,Data19!$AY$11:$AY$19</definedName>
    <definedName name="A128055698R_Data">Data19!$AY$11:$AY$19</definedName>
    <definedName name="A128055698R_Latest">Data19!$AY$19</definedName>
    <definedName name="A128055702V">Data19!$BG$1:$BG$10,Data19!$BG$11:$BG$19</definedName>
    <definedName name="A128055702V_Data">Data19!$BG$11:$BG$19</definedName>
    <definedName name="A128055702V_Latest">Data19!$BG$19</definedName>
    <definedName name="A128055706C">Data19!$BH$1:$BH$10,Data19!$BH$11:$BH$19</definedName>
    <definedName name="A128055706C_Data">Data19!$BH$11:$BH$19</definedName>
    <definedName name="A128055706C_Latest">Data19!$BH$19</definedName>
    <definedName name="A128055710V">Data19!$AG$1:$AG$10,Data19!$AG$11:$AG$19</definedName>
    <definedName name="A128055710V_Data">Data19!$AG$11:$AG$19</definedName>
    <definedName name="A128055710V_Latest">Data19!$AG$19</definedName>
    <definedName name="A128055714C">Data19!$CM$1:$CM$10,Data19!$CM$11:$CM$19</definedName>
    <definedName name="A128055714C_Data">Data19!$CM$11:$CM$19</definedName>
    <definedName name="A128055714C_Latest">Data19!$CM$19</definedName>
    <definedName name="A128055718L">Data19!$CN$1:$CN$10,Data19!$CN$11:$CN$19</definedName>
    <definedName name="A128055718L_Data">Data19!$CN$11:$CN$19</definedName>
    <definedName name="A128055718L_Latest">Data19!$CN$19</definedName>
    <definedName name="A128055722C">Data19!$BT$1:$BT$10,Data19!$BT$11:$BT$19</definedName>
    <definedName name="A128055722C_Data">Data19!$BT$11:$BT$19</definedName>
    <definedName name="A128055722C_Latest">Data19!$BT$19</definedName>
    <definedName name="A128055726L">Data19!$DO$1:$DO$10,Data19!$DO$11:$DO$19</definedName>
    <definedName name="A128055726L_Data">Data19!$DO$11:$DO$19</definedName>
    <definedName name="A128055726L_Latest">Data19!$DO$19</definedName>
    <definedName name="A128055730C">Data19!$EB$1:$EB$10,Data19!$EB$11:$EB$19</definedName>
    <definedName name="A128055730C_Data">Data19!$EB$11:$EB$19</definedName>
    <definedName name="A128055730C_Latest">Data19!$EB$19</definedName>
    <definedName name="A128055734L">Data19!$DE$1:$DE$10,Data19!$DE$11:$DE$19</definedName>
    <definedName name="A128055734L_Data">Data19!$DE$11:$DE$19</definedName>
    <definedName name="A128055734L_Latest">Data19!$DE$19</definedName>
    <definedName name="A128055738W">Data19!$EF$1:$EF$10,Data19!$EF$11:$EF$19</definedName>
    <definedName name="A128055738W_Data">Data19!$EF$11:$EF$19</definedName>
    <definedName name="A128055738W_Latest">Data19!$EF$19</definedName>
    <definedName name="A128055742L">Data19!$FG$1:$FG$10,Data19!$FG$11:$FG$19</definedName>
    <definedName name="A128055742L_Data">Data19!$FG$11:$FG$19</definedName>
    <definedName name="A128055742L_Latest">Data19!$FG$19</definedName>
    <definedName name="A128055750L">Data19!$EM$1:$EM$10,Data19!$EM$11:$EM$19</definedName>
    <definedName name="A128055750L_Data">Data19!$EM$11:$EM$19</definedName>
    <definedName name="A128055750L_Latest">Data19!$EM$19</definedName>
    <definedName name="A128055754W">Data19!$FW$1:$FW$10,Data19!$FW$11:$FW$19</definedName>
    <definedName name="A128055754W_Data">Data19!$FW$11:$FW$19</definedName>
    <definedName name="A128055754W_Latest">Data19!$FW$19</definedName>
    <definedName name="A128055758F">Data19!$FO$1:$FO$10,Data19!$FO$11:$FO$19</definedName>
    <definedName name="A128055758F_Data">Data19!$FO$11:$FO$19</definedName>
    <definedName name="A128055758F_Latest">Data19!$FO$19</definedName>
    <definedName name="A128055762W">Data19!$GG$1:$GG$10,Data19!$GG$11:$GG$19</definedName>
    <definedName name="A128055762W_Data">Data19!$GG$11:$GG$19</definedName>
    <definedName name="A128055762W_Latest">Data19!$GG$19</definedName>
    <definedName name="A128055766F">Data19!$GI$1:$GI$10,Data19!$GI$11:$GI$19</definedName>
    <definedName name="A128055766F_Data">Data19!$GI$11:$GI$19</definedName>
    <definedName name="A128055766F_Latest">Data19!$GI$19</definedName>
    <definedName name="A128055770W">Data19!$GJ$1:$GJ$10,Data19!$GJ$11:$GJ$19</definedName>
    <definedName name="A128055770W_Data">Data19!$GJ$11:$GJ$19</definedName>
    <definedName name="A128055770W_Latest">Data19!$GJ$19</definedName>
    <definedName name="A128055774F">Data19!$HJ$1:$HJ$10,Data19!$HJ$11:$HJ$19</definedName>
    <definedName name="A128055774F_Data">Data19!$HJ$11:$HJ$19</definedName>
    <definedName name="A128055774F_Latest">Data19!$HJ$19</definedName>
    <definedName name="A128055778R">Data19!$HK$1:$HK$10,Data19!$HK$11:$HK$19</definedName>
    <definedName name="A128055778R_Data">Data19!$HK$11:$HK$19</definedName>
    <definedName name="A128055778R_Latest">Data19!$HK$19</definedName>
    <definedName name="A128055782F">Data20!$B$1:$B$10,Data20!$B$11:$B$19</definedName>
    <definedName name="A128055782F_Data">Data20!$B$11:$B$19</definedName>
    <definedName name="A128055782F_Latest">Data20!$B$19</definedName>
    <definedName name="A128055786R">Data19!$IE$1:$IE$10,Data19!$IE$11:$IE$19</definedName>
    <definedName name="A128055786R_Data">Data19!$IE$11:$IE$19</definedName>
    <definedName name="A128055786R_Latest">Data19!$IE$19</definedName>
    <definedName name="A128055790F">Data19!$IJ$1:$IJ$10,Data19!$IJ$11:$IJ$19</definedName>
    <definedName name="A128055790F_Data">Data19!$IJ$11:$IJ$19</definedName>
    <definedName name="A128055790F_Latest">Data19!$IJ$19</definedName>
    <definedName name="A128055794R">Data20!$AJ$1:$AJ$10,Data20!$AJ$11:$AJ$19</definedName>
    <definedName name="A128055794R_Data">Data20!$AJ$11:$AJ$19</definedName>
    <definedName name="A128055794R_Latest">Data20!$AJ$19</definedName>
    <definedName name="A128055798X">Data20!$AP$1:$AP$10,Data20!$AP$11:$AP$19</definedName>
    <definedName name="A128055798X_Data">Data20!$AP$11:$AP$19</definedName>
    <definedName name="A128055798X_Latest">Data20!$AP$19</definedName>
    <definedName name="A128055802C">Data20!$AW$1:$AW$10,Data20!$AW$11:$AW$19</definedName>
    <definedName name="A128055802C_Data">Data20!$AW$11:$AW$19</definedName>
    <definedName name="A128055802C_Latest">Data20!$AW$19</definedName>
    <definedName name="A128055806L">Data20!$AD$1:$AD$10,Data20!$AD$11:$AD$19</definedName>
    <definedName name="A128055806L_Data">Data20!$AD$11:$AD$19</definedName>
    <definedName name="A128055806L_Latest">Data20!$AD$19</definedName>
    <definedName name="A128055810C">Data17!$HD$1:$HD$10,Data17!$HD$11:$HD$19</definedName>
    <definedName name="A128055810C_Data">Data17!$HD$11:$HD$19</definedName>
    <definedName name="A128055810C_Latest">Data17!$HD$19</definedName>
    <definedName name="A128055814L">Data17!$HM$1:$HM$10,Data17!$HM$11:$HM$19</definedName>
    <definedName name="A128055814L_Data">Data17!$HM$11:$HM$19</definedName>
    <definedName name="A128055814L_Latest">Data17!$HM$19</definedName>
    <definedName name="A128055818W">Data17!$GN$1:$GN$10,Data17!$GN$11:$GN$19</definedName>
    <definedName name="A128055818W_Data">Data17!$GN$11:$GN$19</definedName>
    <definedName name="A128055818W_Latest">Data17!$GN$19</definedName>
    <definedName name="A128055822L">Data17!$HR$1:$HR$10,Data17!$HR$11:$HR$19</definedName>
    <definedName name="A128055822L_Data">Data17!$HR$11:$HR$19</definedName>
    <definedName name="A128055822L_Latest">Data17!$HR$19</definedName>
    <definedName name="A128055850W">Data20!$BC$1:$BC$10,Data20!$BC$11:$BC$19</definedName>
    <definedName name="A128055850W_Data">Data20!$BC$11:$BC$19</definedName>
    <definedName name="A128055850W_Latest">Data20!$BC$19</definedName>
    <definedName name="A128055862F">Data17!$IH$1:$IH$10,Data17!$IH$11:$IH$19</definedName>
    <definedName name="A128055862F_Data">Data17!$IH$11:$IH$19</definedName>
    <definedName name="A128055862F_Latest">Data17!$IH$19</definedName>
    <definedName name="A128055866R">Data17!$II$1:$II$10,Data17!$II$11:$II$19</definedName>
    <definedName name="A128055866R_Data">Data17!$II$11:$II$19</definedName>
    <definedName name="A128055866R_Latest">Data17!$II$19</definedName>
    <definedName name="A128055870F">Data17!$IO$1:$IO$10,Data17!$IO$11:$IO$19</definedName>
    <definedName name="A128055870F_Data">Data17!$IO$11:$IO$19</definedName>
    <definedName name="A128055870F_Latest">Data17!$IO$19</definedName>
    <definedName name="A128055874R">Data18!$V$1:$V$10,Data18!$V$11:$V$19</definedName>
    <definedName name="A128055874R_Data">Data18!$V$11:$V$19</definedName>
    <definedName name="A128055874R_Latest">Data18!$V$19</definedName>
    <definedName name="A128055878X">Data18!$AC$1:$AC$10,Data18!$AC$11:$AC$19</definedName>
    <definedName name="A128055878X_Data">Data18!$AC$11:$AC$19</definedName>
    <definedName name="A128055878X_Latest">Data18!$AC$19</definedName>
    <definedName name="A128055882R">Data18!$O$1:$O$10,Data18!$O$11:$O$19</definedName>
    <definedName name="A128055882R_Data">Data18!$O$11:$O$19</definedName>
    <definedName name="A128055882R_Latest">Data18!$O$19</definedName>
    <definedName name="A128055890R">Data18!$S$1:$S$10,Data18!$S$11:$S$19</definedName>
    <definedName name="A128055890R_Data">Data18!$S$11:$S$19</definedName>
    <definedName name="A128055890R_Latest">Data18!$S$19</definedName>
    <definedName name="A128055894X">Data18!$BH$1:$BH$10,Data18!$BH$11:$BH$19</definedName>
    <definedName name="A128055894X_Data">Data18!$BH$11:$BH$19</definedName>
    <definedName name="A128055894X_Latest">Data18!$BH$19</definedName>
    <definedName name="A128055898J">Data18!$BS$1:$BS$10,Data18!$BS$11:$BS$19</definedName>
    <definedName name="A128055898J_Data">Data18!$BS$11:$BS$19</definedName>
    <definedName name="A128055898J_Latest">Data18!$BS$19</definedName>
    <definedName name="A128055902L">Data18!$AV$1:$AV$10,Data18!$AV$11:$AV$19</definedName>
    <definedName name="A128055902L_Data">Data18!$AV$11:$AV$19</definedName>
    <definedName name="A128055902L_Latest">Data18!$AV$19</definedName>
    <definedName name="A128055906W">Data18!$BZ$1:$BZ$10,Data18!$BZ$11:$BZ$19</definedName>
    <definedName name="A128055906W_Data">Data18!$BZ$11:$BZ$19</definedName>
    <definedName name="A128055906W_Latest">Data18!$BZ$19</definedName>
    <definedName name="A128055910L">Data18!$AY$1:$AY$10,Data18!$AY$11:$AY$19</definedName>
    <definedName name="A128055910L_Data">Data18!$AY$11:$AY$19</definedName>
    <definedName name="A128055910L_Latest">Data18!$AY$19</definedName>
    <definedName name="A128055914W">Data18!$BA$1:$BA$10,Data18!$BA$11:$BA$19</definedName>
    <definedName name="A128055914W_Data">Data18!$BA$11:$BA$19</definedName>
    <definedName name="A128055914W_Latest">Data18!$BA$19</definedName>
    <definedName name="A128055918F">Data18!$CK$1:$CK$10,Data18!$CK$11:$CK$19</definedName>
    <definedName name="A128055918F_Data">Data18!$CK$11:$CK$19</definedName>
    <definedName name="A128055918F_Latest">Data18!$CK$19</definedName>
    <definedName name="A128055922W">Data18!$DB$1:$DB$10,Data18!$DB$11:$DB$19</definedName>
    <definedName name="A128055922W_Data">Data18!$DB$11:$DB$19</definedName>
    <definedName name="A128055922W_Latest">Data18!$DB$19</definedName>
    <definedName name="A128055926F">Data18!$DG$1:$DG$10,Data18!$DG$11:$DG$19</definedName>
    <definedName name="A128055926F_Data">Data18!$DG$11:$DG$19</definedName>
    <definedName name="A128055926F_Latest">Data18!$DG$19</definedName>
    <definedName name="A128055930W">Data18!$CI$1:$CI$10,Data18!$CI$11:$CI$19</definedName>
    <definedName name="A128055930W_Data">Data18!$CI$11:$CI$19</definedName>
    <definedName name="A128055930W_Latest">Data18!$CI$19</definedName>
    <definedName name="A128055934F">Data18!$DS$1:$DS$10,Data18!$DS$11:$DS$19</definedName>
    <definedName name="A128055934F_Data">Data18!$DS$11:$DS$19</definedName>
    <definedName name="A128055934F_Latest">Data18!$DS$19</definedName>
    <definedName name="A128055938R">Data18!$EA$1:$EA$10,Data18!$EA$11:$EA$19</definedName>
    <definedName name="A128055938R_Data">Data18!$EA$11:$EA$19</definedName>
    <definedName name="A128055938R_Latest">Data18!$EA$19</definedName>
    <definedName name="A128055942F">Data18!$EH$1:$EH$10,Data18!$EH$11:$EH$19</definedName>
    <definedName name="A128055942F_Data">Data18!$EH$11:$EH$19</definedName>
    <definedName name="A128055942F_Latest">Data18!$EH$19</definedName>
    <definedName name="A128055946R">Data18!$EN$1:$EN$10,Data18!$EN$11:$EN$19</definedName>
    <definedName name="A128055946R_Data">Data18!$EN$11:$EN$19</definedName>
    <definedName name="A128055946R_Latest">Data18!$EN$19</definedName>
    <definedName name="A128055950F">Data18!$EO$1:$EO$10,Data18!$EO$11:$EO$19</definedName>
    <definedName name="A128055950F_Data">Data18!$EO$11:$EO$19</definedName>
    <definedName name="A128055950F_Latest">Data18!$EO$19</definedName>
    <definedName name="A128055954R">Data18!$FB$1:$FB$10,Data18!$FB$11:$FB$19</definedName>
    <definedName name="A128055954R_Data">Data18!$FB$11:$FB$19</definedName>
    <definedName name="A128055954R_Latest">Data18!$FB$19</definedName>
    <definedName name="A128055958X">Data18!$FP$1:$FP$10,Data18!$FP$11:$FP$19</definedName>
    <definedName name="A128055958X_Data">Data18!$FP$11:$FP$19</definedName>
    <definedName name="A128055958X_Latest">Data18!$FP$19</definedName>
    <definedName name="A128055962R">Data18!$FU$1:$FU$10,Data18!$FU$11:$FU$19</definedName>
    <definedName name="A128055962R_Data">Data18!$FU$11:$FU$19</definedName>
    <definedName name="A128055962R_Latest">Data18!$FU$19</definedName>
    <definedName name="A128055966X">Data18!$EQ$1:$EQ$10,Data18!$EQ$11:$EQ$19</definedName>
    <definedName name="A128055966X_Data">Data18!$EQ$11:$EQ$19</definedName>
    <definedName name="A128055966X_Latest">Data18!$EQ$19</definedName>
    <definedName name="A128055970R">Data18!$GQ$1:$GQ$10,Data18!$GQ$11:$GQ$19</definedName>
    <definedName name="A128055970R_Data">Data18!$GQ$11:$GQ$19</definedName>
    <definedName name="A128055970R_Latest">Data18!$GQ$19</definedName>
    <definedName name="A128055974X">Data18!$GW$1:$GW$10,Data18!$GW$11:$GW$19</definedName>
    <definedName name="A128055974X_Data">Data18!$GW$11:$GW$19</definedName>
    <definedName name="A128055974X_Latest">Data18!$GW$19</definedName>
    <definedName name="A128055978J">Data18!$GB$1:$GB$10,Data18!$GB$11:$GB$19</definedName>
    <definedName name="A128055978J_Data">Data18!$GB$11:$GB$19</definedName>
    <definedName name="A128055978J_Latest">Data18!$GB$19</definedName>
    <definedName name="A128055982X">Data18!$HC$1:$HC$10,Data18!$HC$11:$HC$19</definedName>
    <definedName name="A128055982X_Data">Data18!$HC$11:$HC$19</definedName>
    <definedName name="A128055982X_Latest">Data18!$HC$19</definedName>
    <definedName name="A128055986J">Data18!$HF$1:$HF$10,Data18!$HF$11:$HF$19</definedName>
    <definedName name="A128055986J_Data">Data18!$HF$11:$HF$19</definedName>
    <definedName name="A128055986J_Latest">Data18!$HF$19</definedName>
    <definedName name="A128057458R">Data20!$CB$1:$CB$10,Data20!$CB$11:$CB$19</definedName>
    <definedName name="A128057458R_Data">Data20!$CB$11:$CB$19</definedName>
    <definedName name="A128057458R_Latest">Data20!$CB$19</definedName>
    <definedName name="A128057462F">Data20!$CJ$1:$CJ$10,Data20!$CJ$11:$CJ$19</definedName>
    <definedName name="A128057462F_Data">Data20!$CJ$11:$CJ$19</definedName>
    <definedName name="A128057462F_Latest">Data20!$CJ$19</definedName>
    <definedName name="A128057790T">Data20!$DS$1:$DS$10,Data20!$DS$11:$DS$19</definedName>
    <definedName name="A128057790T_Data">Data20!$DS$11:$DS$19</definedName>
    <definedName name="A128057790T_Latest">Data20!$DS$19</definedName>
    <definedName name="A128057794A">Data20!$CV$1:$CV$10,Data20!$CV$11:$CV$19</definedName>
    <definedName name="A128057794A_Data">Data20!$CV$11:$CV$19</definedName>
    <definedName name="A128057794A_Latest">Data20!$CV$19</definedName>
    <definedName name="A128057798K">Data21!$FG$1:$FG$10,Data21!$FG$11:$FG$19</definedName>
    <definedName name="A128057798K_Data">Data21!$FG$11:$FG$19</definedName>
    <definedName name="A128057798K_Latest">Data21!$FG$19</definedName>
    <definedName name="A128057802R">Data21!$FK$1:$FK$10,Data21!$FK$11:$FK$19</definedName>
    <definedName name="A128057802R_Data">Data21!$FK$11:$FK$19</definedName>
    <definedName name="A128057802R_Latest">Data21!$FK$19</definedName>
    <definedName name="A128057806X">Data21!$GB$1:$GB$10,Data21!$GB$11:$GB$19</definedName>
    <definedName name="A128057806X_Data">Data21!$GB$11:$GB$19</definedName>
    <definedName name="A128057806X_Latest">Data21!$GB$19</definedName>
    <definedName name="A128057810R">Data21!$GF$1:$GF$10,Data21!$GF$11:$GF$19</definedName>
    <definedName name="A128057810R_Data">Data21!$GF$11:$GF$19</definedName>
    <definedName name="A128057810R_Latest">Data21!$GF$19</definedName>
    <definedName name="A128057814X">Data21!$HH$1:$HH$10,Data21!$HH$11:$HH$19</definedName>
    <definedName name="A128057814X_Data">Data21!$HH$11:$HH$19</definedName>
    <definedName name="A128057814X_Latest">Data21!$HH$19</definedName>
    <definedName name="A128057818J">Data21!$HJ$1:$HJ$10,Data21!$HJ$11:$HJ$19</definedName>
    <definedName name="A128057818J_Data">Data21!$HJ$11:$HJ$19</definedName>
    <definedName name="A128057818J_Latest">Data21!$HJ$19</definedName>
    <definedName name="A128057822X">Data21!$HM$1:$HM$10,Data21!$HM$11:$HM$19</definedName>
    <definedName name="A128057822X_Data">Data21!$HM$11:$HM$19</definedName>
    <definedName name="A128057822X_Latest">Data21!$HM$19</definedName>
    <definedName name="A128057826J">Data21!$IJ$1:$IJ$10,Data21!$IJ$11:$IJ$19</definedName>
    <definedName name="A128057826J_Data">Data21!$IJ$11:$IJ$19</definedName>
    <definedName name="A128057826J_Latest">Data21!$IJ$19</definedName>
    <definedName name="A128057830X">Data21!$IN$1:$IN$10,Data21!$IN$11:$IN$19</definedName>
    <definedName name="A128057830X_Data">Data21!$IN$11:$IN$19</definedName>
    <definedName name="A128057830X_Latest">Data21!$IN$19</definedName>
    <definedName name="A128057834J">Data22!$W$1:$W$10,Data22!$W$11:$W$19</definedName>
    <definedName name="A128057834J_Data">Data22!$W$11:$W$19</definedName>
    <definedName name="A128057834J_Latest">Data22!$W$19</definedName>
    <definedName name="A128057838T">Data22!$AD$1:$AD$10,Data22!$AD$11:$AD$19</definedName>
    <definedName name="A128057838T_Data">Data22!$AD$11:$AD$19</definedName>
    <definedName name="A128057838T_Latest">Data22!$AD$19</definedName>
    <definedName name="A128057842J">Data22!$G$1:$G$10,Data22!$G$11:$G$19</definedName>
    <definedName name="A128057842J_Data">Data22!$G$11:$G$19</definedName>
    <definedName name="A128057842J_Latest">Data22!$G$19</definedName>
    <definedName name="A128057846T">Data22!$M$1:$M$10,Data22!$M$11:$M$19</definedName>
    <definedName name="A128057846T_Data">Data22!$M$11:$M$19</definedName>
    <definedName name="A128057846T_Latest">Data22!$M$19</definedName>
    <definedName name="A128057850J">Data22!$AM$1:$AM$10,Data22!$AM$11:$AM$19</definedName>
    <definedName name="A128057850J_Data">Data22!$AM$11:$AM$19</definedName>
    <definedName name="A128057850J_Latest">Data22!$AM$19</definedName>
    <definedName name="A128057854T">Data22!$BB$1:$BB$10,Data22!$BB$11:$BB$19</definedName>
    <definedName name="A128057854T_Data">Data22!$BB$11:$BB$19</definedName>
    <definedName name="A128057854T_Latest">Data22!$BB$19</definedName>
    <definedName name="A128057858A">Data22!$BH$1:$BH$10,Data22!$BH$11:$BH$19</definedName>
    <definedName name="A128057858A_Data">Data22!$BH$11:$BH$19</definedName>
    <definedName name="A128057858A_Latest">Data22!$BH$19</definedName>
    <definedName name="A128057862T">Data22!$BI$1:$BI$10,Data22!$BI$11:$BI$19</definedName>
    <definedName name="A128057862T_Data">Data22!$BI$11:$BI$19</definedName>
    <definedName name="A128057862T_Latest">Data22!$BI$19</definedName>
    <definedName name="A128057866A">Data22!$AO$1:$AO$10,Data22!$AO$11:$AO$19</definedName>
    <definedName name="A128057866A_Data">Data22!$AO$11:$AO$19</definedName>
    <definedName name="A128057866A_Latest">Data22!$AO$19</definedName>
    <definedName name="A128057870T">Data22!$AL$1:$AL$10,Data22!$AL$11:$AL$19</definedName>
    <definedName name="A128057870T_Data">Data22!$AL$11:$AL$19</definedName>
    <definedName name="A128057870T_Latest">Data22!$AL$19</definedName>
    <definedName name="A128057874A">Data22!$AT$1:$AT$10,Data22!$AT$11:$AT$19</definedName>
    <definedName name="A128057874A_Data">Data22!$AT$11:$AT$19</definedName>
    <definedName name="A128057874A_Latest">Data22!$AT$19</definedName>
    <definedName name="A128057878K">Data22!$AU$1:$AU$10,Data22!$AU$11:$AU$19</definedName>
    <definedName name="A128057878K_Data">Data22!$AU$11:$AU$19</definedName>
    <definedName name="A128057878K_Latest">Data22!$AU$19</definedName>
    <definedName name="A128057882A">Data22!$BU$1:$BU$10,Data22!$BU$11:$BU$19</definedName>
    <definedName name="A128057882A_Data">Data22!$BU$11:$BU$19</definedName>
    <definedName name="A128057882A_Latest">Data22!$BU$19</definedName>
    <definedName name="A128057886K">Data22!$CM$1:$CM$10,Data22!$CM$11:$CM$19</definedName>
    <definedName name="A128057886K_Data">Data22!$CM$11:$CM$19</definedName>
    <definedName name="A128057886K_Latest">Data22!$CM$19</definedName>
    <definedName name="A128057890A">Data22!$CS$1:$CS$10,Data22!$CS$11:$CS$19</definedName>
    <definedName name="A128057890A_Data">Data22!$CS$11:$CS$19</definedName>
    <definedName name="A128057890A_Latest">Data22!$CS$19</definedName>
    <definedName name="A128057898V">Data22!$BY$1:$BY$10,Data22!$BY$11:$BY$19</definedName>
    <definedName name="A128057898V_Data">Data22!$BY$11:$BY$19</definedName>
    <definedName name="A128057898V_Latest">Data22!$BY$19</definedName>
    <definedName name="A128057902X">Data22!$CC$1:$CC$10,Data22!$CC$11:$CC$19</definedName>
    <definedName name="A128057902X_Data">Data22!$CC$11:$CC$19</definedName>
    <definedName name="A128057902X_Latest">Data22!$CC$19</definedName>
    <definedName name="A128057906J">Data22!$DM$1:$DM$10,Data22!$DM$11:$DM$19</definedName>
    <definedName name="A128057906J_Data">Data22!$DM$11:$DM$19</definedName>
    <definedName name="A128057906J_Latest">Data22!$DM$19</definedName>
    <definedName name="A128057910X">Data22!$DS$1:$DS$10,Data22!$DS$11:$DS$19</definedName>
    <definedName name="A128057910X_Data">Data22!$DS$11:$DS$19</definedName>
    <definedName name="A128057910X_Latest">Data22!$DS$19</definedName>
    <definedName name="A128057914J">Data22!$DU$1:$DU$10,Data22!$DU$11:$DU$19</definedName>
    <definedName name="A128057914J_Data">Data22!$DU$11:$DU$19</definedName>
    <definedName name="A128057914J_Latest">Data22!$DU$19</definedName>
    <definedName name="A128057918T">Data22!$ED$1:$ED$10,Data22!$ED$11:$ED$19</definedName>
    <definedName name="A128057918T_Data">Data22!$ED$11:$ED$19</definedName>
    <definedName name="A128057918T_Latest">Data22!$ED$19</definedName>
    <definedName name="A128057922J">Data22!$DG$1:$DG$10,Data22!$DG$11:$DG$19</definedName>
    <definedName name="A128057922J_Data">Data22!$DG$11:$DG$19</definedName>
    <definedName name="A128057922J_Latest">Data22!$DG$19</definedName>
    <definedName name="A128057926T">Data22!$EM$1:$EM$10,Data22!$EM$11:$EM$19</definedName>
    <definedName name="A128057926T_Data">Data22!$EM$11:$EM$19</definedName>
    <definedName name="A128057926T_Latest">Data22!$EM$19</definedName>
    <definedName name="A128057930J">Data22!$GK$1:$GK$10,Data22!$GK$11:$GK$19</definedName>
    <definedName name="A128057930J_Data">Data22!$GK$11:$GK$19</definedName>
    <definedName name="A128057930J_Latest">Data22!$GK$19</definedName>
    <definedName name="A128057934T">Data22!$GR$1:$GR$10,Data22!$GR$11:$GR$19</definedName>
    <definedName name="A128057934T_Data">Data22!$GR$11:$GR$19</definedName>
    <definedName name="A128057934T_Latest">Data22!$GR$19</definedName>
    <definedName name="A128057938A">Data22!$GT$1:$GT$10,Data22!$GT$11:$GT$19</definedName>
    <definedName name="A128057938A_Data">Data22!$GT$11:$GT$19</definedName>
    <definedName name="A128057938A_Latest">Data22!$GT$19</definedName>
    <definedName name="A128057942T">Data22!$GU$1:$GU$10,Data22!$GU$11:$GU$19</definedName>
    <definedName name="A128057942T_Data">Data22!$GU$11:$GU$19</definedName>
    <definedName name="A128057942T_Latest">Data22!$GU$19</definedName>
    <definedName name="A128057946A">Data22!$HJ$1:$HJ$10,Data22!$HJ$11:$HJ$19</definedName>
    <definedName name="A128057946A_Data">Data22!$HJ$11:$HJ$19</definedName>
    <definedName name="A128057946A_Latest">Data22!$HJ$19</definedName>
    <definedName name="A128057950T">Data22!$HK$1:$HK$10,Data22!$HK$11:$HK$19</definedName>
    <definedName name="A128057950T_Data">Data22!$HK$11:$HK$19</definedName>
    <definedName name="A128057950T_Latest">Data22!$HK$19</definedName>
    <definedName name="A128057954A">Data22!$HQ$1:$HQ$10,Data22!$HQ$11:$HQ$19</definedName>
    <definedName name="A128057954A_Data">Data22!$HQ$11:$HQ$19</definedName>
    <definedName name="A128057954A_Latest">Data22!$HQ$19</definedName>
    <definedName name="A128057958K">Data22!$HB$1:$HB$10,Data22!$HB$11:$HB$19</definedName>
    <definedName name="A128057958K_Data">Data22!$HB$11:$HB$19</definedName>
    <definedName name="A128057958K_Latest">Data22!$HB$19</definedName>
    <definedName name="A128057962A">Data22!$HT$1:$HT$10,Data22!$HT$11:$HT$19</definedName>
    <definedName name="A128057962A_Data">Data22!$HT$11:$HT$19</definedName>
    <definedName name="A128057962A_Latest">Data22!$HT$19</definedName>
    <definedName name="A128057966K">Data22!$HE$1:$HE$10,Data22!$HE$11:$HE$19</definedName>
    <definedName name="A128057966K_Data">Data22!$HE$11:$HE$19</definedName>
    <definedName name="A128057966K_Latest">Data22!$HE$19</definedName>
    <definedName name="A128057970A">Data20!$EV$1:$EV$10,Data20!$EV$11:$EV$19</definedName>
    <definedName name="A128057970A_Data">Data20!$EV$11:$EV$19</definedName>
    <definedName name="A128057970A_Latest">Data20!$EV$19</definedName>
    <definedName name="A128057974K">Data20!$FF$1:$FF$10,Data20!$FF$11:$FF$19</definedName>
    <definedName name="A128057974K_Data">Data20!$FF$11:$FF$19</definedName>
    <definedName name="A128057974K_Latest">Data20!$FF$19</definedName>
    <definedName name="A128057978V">Data20!$EG$1:$EG$10,Data20!$EG$11:$EG$19</definedName>
    <definedName name="A128057978V_Data">Data20!$EG$11:$EG$19</definedName>
    <definedName name="A128057978V_Latest">Data20!$EG$19</definedName>
    <definedName name="A128057998C">Data20!$FY$1:$FY$10,Data20!$FY$11:$FY$19</definedName>
    <definedName name="A128057998C_Data">Data20!$FY$11:$FY$19</definedName>
    <definedName name="A128057998C_Latest">Data20!$FY$19</definedName>
    <definedName name="A128058002K">Data20!$GC$1:$GC$10,Data20!$GC$11:$GC$19</definedName>
    <definedName name="A128058002K_Data">Data20!$GC$11:$GC$19</definedName>
    <definedName name="A128058002K_Latest">Data20!$GC$19</definedName>
    <definedName name="A128058006V">Data20!$FL$1:$FL$10,Data20!$FL$11:$FL$19</definedName>
    <definedName name="A128058006V_Data">Data20!$FL$11:$FL$19</definedName>
    <definedName name="A128058006V_Latest">Data20!$FL$19</definedName>
    <definedName name="A128058010K">Data20!$FP$1:$FP$10,Data20!$FP$11:$FP$19</definedName>
    <definedName name="A128058010K_Data">Data20!$FP$11:$FP$19</definedName>
    <definedName name="A128058010K_Latest">Data20!$FP$19</definedName>
    <definedName name="A128058014V">Data20!$HB$1:$HB$10,Data20!$HB$11:$HB$19</definedName>
    <definedName name="A128058014V_Data">Data20!$HB$11:$HB$19</definedName>
    <definedName name="A128058014V_Latest">Data20!$HB$19</definedName>
    <definedName name="A128058018C">Data20!$HE$1:$HE$10,Data20!$HE$11:$HE$19</definedName>
    <definedName name="A128058018C_Data">Data20!$HE$11:$HE$19</definedName>
    <definedName name="A128058018C_Latest">Data20!$HE$19</definedName>
    <definedName name="A128058022V">Data20!$GP$1:$GP$10,Data20!$GP$11:$GP$19</definedName>
    <definedName name="A128058022V_Data">Data20!$GP$11:$GP$19</definedName>
    <definedName name="A128058022V_Latest">Data20!$GP$19</definedName>
    <definedName name="A128058026C">Data20!$IK$1:$IK$10,Data20!$IK$11:$IK$19</definedName>
    <definedName name="A128058026C_Data">Data20!$IK$11:$IK$19</definedName>
    <definedName name="A128058026C_Latest">Data20!$IK$19</definedName>
    <definedName name="A128058030V">Data20!$IG$1:$IG$10,Data20!$IG$11:$IG$19</definedName>
    <definedName name="A128058030V_Data">Data20!$IG$11:$IG$19</definedName>
    <definedName name="A128058030V_Latest">Data20!$IG$19</definedName>
    <definedName name="A128058034C">Data21!$BV$1:$BV$10,Data21!$BV$11:$BV$19</definedName>
    <definedName name="A128058034C_Data">Data21!$BV$11:$BV$19</definedName>
    <definedName name="A128058034C_Latest">Data21!$BV$19</definedName>
    <definedName name="A128058038L">Data21!$BW$1:$BW$10,Data21!$BW$11:$BW$19</definedName>
    <definedName name="A128058038L_Data">Data21!$BW$11:$BW$19</definedName>
    <definedName name="A128058038L_Latest">Data21!$BW$19</definedName>
    <definedName name="A128058042C">Data21!$BY$1:$BY$10,Data21!$BY$11:$BY$19</definedName>
    <definedName name="A128058042C_Data">Data21!$BY$11:$BY$19</definedName>
    <definedName name="A128058042C_Latest">Data21!$BY$19</definedName>
    <definedName name="A128058046L">Data21!$CB$1:$CB$10,Data21!$CB$11:$CB$19</definedName>
    <definedName name="A128058046L_Data">Data21!$CB$11:$CB$19</definedName>
    <definedName name="A128058046L_Latest">Data21!$CB$19</definedName>
    <definedName name="A128058050C">Data21!$AX$1:$AX$10,Data21!$AX$11:$AX$19</definedName>
    <definedName name="A128058050C_Data">Data21!$AX$11:$AX$19</definedName>
    <definedName name="A128058050C_Latest">Data21!$AX$19</definedName>
    <definedName name="A128058054L">Data21!$CE$1:$CE$10,Data21!$CE$11:$CE$19</definedName>
    <definedName name="A128058054L_Data">Data21!$CE$11:$CE$19</definedName>
    <definedName name="A128058054L_Latest">Data21!$CE$19</definedName>
    <definedName name="A128058058W">Data21!$CX$1:$CX$10,Data21!$CX$11:$CX$19</definedName>
    <definedName name="A128058058W_Data">Data21!$CX$11:$CX$19</definedName>
    <definedName name="A128058058W_Latest">Data21!$CX$19</definedName>
    <definedName name="A128058062L">Data21!$CZ$1:$CZ$10,Data21!$CZ$11:$CZ$19</definedName>
    <definedName name="A128058062L_Data">Data21!$CZ$11:$CZ$19</definedName>
    <definedName name="A128058062L_Latest">Data21!$CZ$19</definedName>
    <definedName name="A128058066W">Data21!$DA$1:$DA$10,Data21!$DA$11:$DA$19</definedName>
    <definedName name="A128058066W_Data">Data21!$DA$11:$DA$19</definedName>
    <definedName name="A128058066W_Latest">Data21!$DA$19</definedName>
    <definedName name="A128058070L">Data21!$DH$1:$DH$10,Data21!$DH$11:$DH$19</definedName>
    <definedName name="A128058070L_Data">Data21!$DH$11:$DH$19</definedName>
    <definedName name="A128058070L_Latest">Data21!$DH$19</definedName>
    <definedName name="A128058074W">Data21!$CN$1:$CN$10,Data21!$CN$11:$CN$19</definedName>
    <definedName name="A128058074W_Data">Data21!$CN$11:$CN$19</definedName>
    <definedName name="A128058074W_Latest">Data21!$CN$19</definedName>
    <definedName name="A128058078F">Data21!$EH$1:$EH$10,Data21!$EH$11:$EH$19</definedName>
    <definedName name="A128058078F_Data">Data21!$EH$11:$EH$19</definedName>
    <definedName name="A128058078F_Latest">Data21!$EH$19</definedName>
    <definedName name="A128058082W">Data21!$EN$1:$EN$10,Data21!$EN$11:$EN$19</definedName>
    <definedName name="A128058082W_Data">Data21!$EN$11:$EN$19</definedName>
    <definedName name="A128058082W_Latest">Data21!$EN$19</definedName>
    <definedName name="A128058086F">Data21!$DS$1:$DS$10,Data21!$DS$11:$DS$19</definedName>
    <definedName name="A128058086F_Data">Data21!$DS$11:$DS$19</definedName>
    <definedName name="A128058086F_Latest">Data21!$DS$19</definedName>
    <definedName name="A128059514J">Data23!$L$1:$L$10,Data23!$L$11:$L$19</definedName>
    <definedName name="A128059514J_Data">Data23!$L$11:$L$19</definedName>
    <definedName name="A128059514J_Latest">Data23!$L$19</definedName>
    <definedName name="A128059862C">Data23!$AI$1:$AI$10,Data23!$AI$11:$AI$19</definedName>
    <definedName name="A128059862C_Data">Data23!$AI$11:$AI$19</definedName>
    <definedName name="A128059862C_Latest">Data23!$AI$19</definedName>
    <definedName name="A128059866L">Data23!$BC$1:$BC$10,Data23!$BC$11:$BC$19</definedName>
    <definedName name="A128059866L_Data">Data23!$BC$11:$BC$19</definedName>
    <definedName name="A128059866L_Latest">Data23!$BC$19</definedName>
    <definedName name="A128059870C">Data23!$BN$1:$BN$10,Data23!$BN$11:$BN$19</definedName>
    <definedName name="A128059870C_Data">Data23!$BN$11:$BN$19</definedName>
    <definedName name="A128059870C_Latest">Data23!$BN$19</definedName>
    <definedName name="A128059874L">Data23!$AL$1:$AL$10,Data23!$AL$11:$AL$19</definedName>
    <definedName name="A128059874L_Data">Data23!$AL$11:$AL$19</definedName>
    <definedName name="A128059874L_Latest">Data23!$AL$19</definedName>
    <definedName name="A128059878W">Data23!$AM$1:$AM$10,Data23!$AM$11:$AM$19</definedName>
    <definedName name="A128059878W_Data">Data23!$AM$11:$AM$19</definedName>
    <definedName name="A128059878W_Latest">Data23!$AM$19</definedName>
    <definedName name="A128059882L">Data23!$AO$1:$AO$10,Data23!$AO$11:$AO$19</definedName>
    <definedName name="A128059882L_Data">Data23!$AO$11:$AO$19</definedName>
    <definedName name="A128059882L_Latest">Data23!$AO$19</definedName>
    <definedName name="A128059886W">Data24!$CU$1:$CU$10,Data24!$CU$11:$CU$19</definedName>
    <definedName name="A128059886W_Data">Data24!$CU$11:$CU$19</definedName>
    <definedName name="A128059886W_Latest">Data24!$CU$19</definedName>
    <definedName name="A128059890L">Data24!$DE$1:$DE$10,Data24!$DE$11:$DE$19</definedName>
    <definedName name="A128059890L_Data">Data24!$DE$11:$DE$19</definedName>
    <definedName name="A128059890L_Latest">Data24!$DE$19</definedName>
    <definedName name="A128059894W">Data24!$DQ$1:$DQ$10,Data24!$DQ$11:$DQ$19</definedName>
    <definedName name="A128059894W_Data">Data24!$DQ$11:$DQ$19</definedName>
    <definedName name="A128059894W_Latest">Data24!$DQ$19</definedName>
    <definedName name="A128059898F">Data24!$CS$1:$CS$10,Data24!$CS$11:$CS$19</definedName>
    <definedName name="A128059898F_Data">Data24!$CS$11:$CS$19</definedName>
    <definedName name="A128059898F_Latest">Data24!$CS$19</definedName>
    <definedName name="A128059902K">Data24!$EM$1:$EM$10,Data24!$EM$11:$EM$19</definedName>
    <definedName name="A128059902K_Data">Data24!$EM$11:$EM$19</definedName>
    <definedName name="A128059902K_Latest">Data24!$EM$19</definedName>
    <definedName name="A128059906V">Data24!$ES$1:$ES$10,Data24!$ES$11:$ES$19</definedName>
    <definedName name="A128059906V_Data">Data24!$ES$11:$ES$19</definedName>
    <definedName name="A128059906V_Latest">Data24!$ES$19</definedName>
    <definedName name="A128059910K">Data24!$GS$1:$GS$10,Data24!$GS$11:$GS$19</definedName>
    <definedName name="A128059910K_Data">Data24!$GS$11:$GS$19</definedName>
    <definedName name="A128059910K_Latest">Data24!$GS$19</definedName>
    <definedName name="A128059914V">Data24!$GT$1:$GT$10,Data24!$GT$11:$GT$19</definedName>
    <definedName name="A128059914V_Data">Data24!$GT$11:$GT$19</definedName>
    <definedName name="A128059914V_Latest">Data24!$GT$19</definedName>
    <definedName name="A128059918C">Data24!$GV$1:$GV$10,Data24!$GV$11:$GV$19</definedName>
    <definedName name="A128059918C_Data">Data24!$GV$11:$GV$19</definedName>
    <definedName name="A128059918C_Latest">Data24!$GV$19</definedName>
    <definedName name="A128059922V">Data24!$GZ$1:$GZ$10,Data24!$GZ$11:$GZ$19</definedName>
    <definedName name="A128059922V_Data">Data24!$GZ$11:$GZ$19</definedName>
    <definedName name="A128059922V_Latest">Data24!$GZ$19</definedName>
    <definedName name="A128059926C">Data24!$HC$1:$HC$10,Data24!$HC$11:$HC$19</definedName>
    <definedName name="A128059926C_Data">Data24!$HC$11:$HC$19</definedName>
    <definedName name="A128059926C_Latest">Data24!$HC$19</definedName>
    <definedName name="A128059930V">Data24!$GO$1:$GO$10,Data24!$GO$11:$GO$19</definedName>
    <definedName name="A128059930V_Data">Data24!$GO$11:$GO$19</definedName>
    <definedName name="A128059930V_Latest">Data24!$GO$19</definedName>
    <definedName name="A128059934C">Data24!$IG$1:$IG$10,Data24!$IG$11:$IG$19</definedName>
    <definedName name="A128059934C_Data">Data24!$IG$11:$IG$19</definedName>
    <definedName name="A128059934C_Latest">Data24!$IG$19</definedName>
    <definedName name="A128059938L">Data24!$IL$1:$IL$10,Data24!$IL$11:$IL$19</definedName>
    <definedName name="A128059938L_Data">Data24!$IL$11:$IL$19</definedName>
    <definedName name="A128059938L_Latest">Data24!$IL$19</definedName>
    <definedName name="A128059942C">Data25!$F$1:$F$10,Data25!$F$11:$F$19</definedName>
    <definedName name="A128059942C_Data">Data25!$F$11:$F$19</definedName>
    <definedName name="A128059942C_Latest">Data25!$F$19</definedName>
    <definedName name="A128059946L">Data25!$V$1:$V$10,Data25!$V$11:$V$19</definedName>
    <definedName name="A128059946L_Data">Data25!$V$11:$V$19</definedName>
    <definedName name="A128059946L_Latest">Data25!$V$19</definedName>
    <definedName name="A128059950C">Data25!$AK$1:$AK$10,Data25!$AK$11:$AK$19</definedName>
    <definedName name="A128059950C_Data">Data25!$AK$11:$AK$19</definedName>
    <definedName name="A128059950C_Latest">Data25!$AK$19</definedName>
    <definedName name="A128059954L">Data25!$L$1:$L$10,Data25!$L$11:$L$19</definedName>
    <definedName name="A128059954L_Data">Data25!$L$11:$L$19</definedName>
    <definedName name="A128059954L_Latest">Data25!$L$19</definedName>
    <definedName name="A128059958W">Data25!$BK$1:$BK$10,Data25!$BK$11:$BK$19</definedName>
    <definedName name="A128059958W_Data">Data25!$BK$11:$BK$19</definedName>
    <definedName name="A128059958W_Latest">Data25!$BK$19</definedName>
    <definedName name="A128059962L">Data25!$BQ$1:$BQ$10,Data25!$BQ$11:$BQ$19</definedName>
    <definedName name="A128059962L_Data">Data25!$BQ$11:$BQ$19</definedName>
    <definedName name="A128059962L_Latest">Data25!$BQ$19</definedName>
    <definedName name="A128059966W">Data25!$BT$1:$BT$10,Data25!$BT$11:$BT$19</definedName>
    <definedName name="A128059966W_Data">Data25!$BT$11:$BT$19</definedName>
    <definedName name="A128059966W_Latest">Data25!$BT$19</definedName>
    <definedName name="A128059970L">Data25!$CR$1:$CR$10,Data25!$CR$11:$CR$19</definedName>
    <definedName name="A128059970L_Data">Data25!$CR$11:$CR$19</definedName>
    <definedName name="A128059970L_Latest">Data25!$CR$19</definedName>
    <definedName name="A128059974W">Data25!$CB$1:$CB$10,Data25!$CB$11:$CB$19</definedName>
    <definedName name="A128059974W_Data">Data25!$CB$11:$CB$19</definedName>
    <definedName name="A128059974W_Latest">Data25!$CB$19</definedName>
    <definedName name="A128059978F">Data25!$CF$1:$CF$10,Data25!$CF$11:$CF$19</definedName>
    <definedName name="A128059978F_Data">Data25!$CF$11:$CF$19</definedName>
    <definedName name="A128059978F_Latest">Data25!$CF$19</definedName>
    <definedName name="A128059982W">Data25!$DY$1:$DY$10,Data25!$DY$11:$DY$19</definedName>
    <definedName name="A128059982W_Data">Data25!$DY$11:$DY$19</definedName>
    <definedName name="A128059982W_Latest">Data25!$DY$19</definedName>
    <definedName name="A128059986F">Data25!$DI$1:$DI$10,Data25!$DI$11:$DI$19</definedName>
    <definedName name="A128059986F_Data">Data25!$DI$11:$DI$19</definedName>
    <definedName name="A128059986F_Latest">Data25!$DI$19</definedName>
    <definedName name="A128059990W">Data25!$FA$1:$FA$10,Data25!$FA$11:$FA$19</definedName>
    <definedName name="A128059990W_Data">Data25!$FA$11:$FA$19</definedName>
    <definedName name="A128059990W_Latest">Data25!$FA$19</definedName>
    <definedName name="A128059994F">Data25!$FD$1:$FD$10,Data25!$FD$11:$FD$19</definedName>
    <definedName name="A128059994F_Data">Data25!$FD$11:$FD$19</definedName>
    <definedName name="A128059994F_Latest">Data25!$FD$19</definedName>
    <definedName name="A128059998R">Data25!$FL$1:$FL$10,Data25!$FL$11:$FL$19</definedName>
    <definedName name="A128059998R_Data">Data25!$FL$11:$FL$19</definedName>
    <definedName name="A128059998R_Latest">Data25!$FL$19</definedName>
    <definedName name="A128060002A">Data25!$FM$1:$FM$10,Data25!$FM$11:$FM$19</definedName>
    <definedName name="A128060002A_Data">Data25!$FM$11:$FM$19</definedName>
    <definedName name="A128060002A_Latest">Data25!$FM$19</definedName>
    <definedName name="A128060006K">Data25!$ER$1:$ER$10,Data25!$ER$11:$ER$19</definedName>
    <definedName name="A128060006K_Data">Data25!$ER$11:$ER$19</definedName>
    <definedName name="A128060006K_Latest">Data25!$ER$19</definedName>
    <definedName name="A128060010A">Data25!$EU$1:$EU$10,Data25!$EU$11:$EU$19</definedName>
    <definedName name="A128060010A_Data">Data25!$EU$11:$EU$19</definedName>
    <definedName name="A128060010A_Latest">Data25!$EU$19</definedName>
    <definedName name="A128060014K">Data23!$BP$1:$BP$10,Data23!$BP$11:$BP$19</definedName>
    <definedName name="A128060014K_Data">Data23!$BP$11:$BP$19</definedName>
    <definedName name="A128060014K_Latest">Data23!$BP$19</definedName>
    <definedName name="A128060018V">Data23!$CD$1:$CD$10,Data23!$CD$11:$CD$19</definedName>
    <definedName name="A128060018V_Data">Data23!$CD$11:$CD$19</definedName>
    <definedName name="A128060018V_Latest">Data23!$CD$19</definedName>
    <definedName name="A128060022K">Data23!$CH$1:$CH$10,Data23!$CH$11:$CH$19</definedName>
    <definedName name="A128060022K_Data">Data23!$CH$11:$CH$19</definedName>
    <definedName name="A128060022K_Latest">Data23!$CH$19</definedName>
    <definedName name="A128060034V">Data25!$FW$1:$FW$10,Data25!$FW$11:$FW$19</definedName>
    <definedName name="A128060034V_Data">Data25!$FW$11:$FW$19</definedName>
    <definedName name="A128060034V_Latest">Data25!$FW$19</definedName>
    <definedName name="A128060038C">Data23!$DK$1:$DK$10,Data23!$DK$11:$DK$19</definedName>
    <definedName name="A128060038C_Data">Data23!$DK$11:$DK$19</definedName>
    <definedName name="A128060038C_Latest">Data23!$DK$19</definedName>
    <definedName name="A128060042V">Data23!$EI$1:$EI$10,Data23!$EI$11:$EI$19</definedName>
    <definedName name="A128060042V_Data">Data23!$EI$11:$EI$19</definedName>
    <definedName name="A128060042V_Latest">Data23!$EI$19</definedName>
    <definedName name="A128060046C">Data23!$EM$1:$EM$10,Data23!$EM$11:$EM$19</definedName>
    <definedName name="A128060046C_Data">Data23!$EM$11:$EM$19</definedName>
    <definedName name="A128060046C_Latest">Data23!$EM$19</definedName>
    <definedName name="A128060050V">Data23!$GC$1:$GC$10,Data23!$GC$11:$GC$19</definedName>
    <definedName name="A128060050V_Data">Data23!$GC$11:$GC$19</definedName>
    <definedName name="A128060050V_Latest">Data23!$GC$19</definedName>
    <definedName name="A128060054C">Data23!$GE$1:$GE$10,Data23!$GE$11:$GE$19</definedName>
    <definedName name="A128060054C_Data">Data23!$GE$11:$GE$19</definedName>
    <definedName name="A128060054C_Latest">Data23!$GE$19</definedName>
    <definedName name="A128060058L">Data23!$GL$1:$GL$10,Data23!$GL$11:$GL$19</definedName>
    <definedName name="A128060058L_Data">Data23!$GL$11:$GL$19</definedName>
    <definedName name="A128060058L_Latest">Data23!$GL$19</definedName>
    <definedName name="A128060066L">Data23!$FT$1:$FT$10,Data23!$FT$11:$FT$19</definedName>
    <definedName name="A128060066L_Data">Data23!$FT$11:$FT$19</definedName>
    <definedName name="A128060066L_Latest">Data23!$FT$19</definedName>
    <definedName name="A128060070C">Data23!$FU$1:$FU$10,Data23!$FU$11:$FU$19</definedName>
    <definedName name="A128060070C_Data">Data23!$FU$11:$FU$19</definedName>
    <definedName name="A128060070C_Latest">Data23!$FU$19</definedName>
    <definedName name="A128060074L">Data23!$HL$1:$HL$10,Data23!$HL$11:$HL$19</definedName>
    <definedName name="A128060074L_Data">Data23!$HL$11:$HL$19</definedName>
    <definedName name="A128060074L_Latest">Data23!$HL$19</definedName>
    <definedName name="A128060078W">Data23!$GX$1:$GX$10,Data23!$GX$11:$GX$19</definedName>
    <definedName name="A128060078W_Data">Data23!$GX$11:$GX$19</definedName>
    <definedName name="A128060078W_Latest">Data23!$GX$19</definedName>
    <definedName name="A128060082L">Data23!$HD$1:$HD$10,Data23!$HD$11:$HD$19</definedName>
    <definedName name="A128060082L_Data">Data23!$HD$11:$HD$19</definedName>
    <definedName name="A128060082L_Latest">Data23!$HD$19</definedName>
    <definedName name="A128060086W">Data24!$H$1:$H$10,Data24!$H$11:$H$19</definedName>
    <definedName name="A128060086W_Data">Data24!$H$11:$H$19</definedName>
    <definedName name="A128060086W_Latest">Data24!$H$19</definedName>
    <definedName name="A128060090L">Data24!$J$1:$J$10,Data24!$J$11:$J$19</definedName>
    <definedName name="A128060090L_Data">Data24!$J$11:$J$19</definedName>
    <definedName name="A128060090L_Latest">Data24!$J$19</definedName>
    <definedName name="A128060094W">Data24!$S$1:$S$10,Data24!$S$11:$S$19</definedName>
    <definedName name="A128060094W_Data">Data24!$S$11:$S$19</definedName>
    <definedName name="A128060094W_Latest">Data24!$S$19</definedName>
    <definedName name="A128060098F">Data23!$IG$1:$IG$10,Data23!$IG$11:$IG$19</definedName>
    <definedName name="A128060098F_Data">Data23!$IG$11:$IG$19</definedName>
    <definedName name="A128060098F_Latest">Data23!$IG$19</definedName>
    <definedName name="A128060102K">Data24!$AT$1:$AT$10,Data24!$AT$11:$AT$19</definedName>
    <definedName name="A128060102K_Data">Data24!$AT$11:$AT$19</definedName>
    <definedName name="A128060102K_Latest">Data24!$AT$19</definedName>
    <definedName name="A128060106V">Data24!$X$1:$X$10,Data24!$X$11:$X$19</definedName>
    <definedName name="A128060106V_Data">Data24!$X$11:$X$19</definedName>
    <definedName name="A128060106V_Latest">Data24!$X$19</definedName>
    <definedName name="A128060110K">Data24!$BS$1:$BS$10,Data24!$BS$11:$BS$19</definedName>
    <definedName name="A128060110K_Data">Data24!$BS$11:$BS$19</definedName>
    <definedName name="A128060110K_Latest">Data24!$BS$19</definedName>
    <definedName name="A128060114V">Data24!$CC$1:$CC$10,Data24!$CC$11:$CC$19</definedName>
    <definedName name="A128060114V_Data">Data24!$CC$11:$CC$19</definedName>
    <definedName name="A128060114V_Latest">Data24!$CC$19</definedName>
    <definedName name="A128060118C">Data24!$CJ$1:$CJ$10,Data24!$CJ$11:$CJ$19</definedName>
    <definedName name="A128060118C_Data">Data24!$CJ$11:$CJ$19</definedName>
    <definedName name="A128060118C_Latest">Data24!$CJ$19</definedName>
    <definedName name="A128060122V">Data24!$BJ$1:$BJ$10,Data24!$BJ$11:$BJ$19</definedName>
    <definedName name="A128060122V_Data">Data24!$BJ$11:$BJ$19</definedName>
    <definedName name="A128060122V_Latest">Data24!$BJ$19</definedName>
    <definedName name="A128060126C">Data24!$BL$1:$BL$10,Data24!$BL$11:$BL$19</definedName>
    <definedName name="A128060126C_Data">Data24!$BL$11:$BL$19</definedName>
    <definedName name="A128060126C_Latest">Data24!$BL$19</definedName>
    <definedName name="A128061654A">Data1!$C$1:$C$10,Data1!$C$11:$C$19</definedName>
    <definedName name="A128061654A_Data">Data1!$C$11:$C$19</definedName>
    <definedName name="A128061654A_Latest">Data1!$C$19</definedName>
    <definedName name="A128061658K">Data1!$M$1:$M$10,Data1!$M$11:$M$19</definedName>
    <definedName name="A128061658K_Data">Data1!$M$11:$M$19</definedName>
    <definedName name="A128061658K_Latest">Data1!$M$19</definedName>
    <definedName name="A128061662A">Data1!$Z$1:$Z$10,Data1!$Z$11:$Z$19</definedName>
    <definedName name="A128061662A_Data">Data1!$Z$11:$Z$19</definedName>
    <definedName name="A128061662A_Latest">Data1!$Z$19</definedName>
    <definedName name="A128061666K">Data1!$AF$1:$AF$10,Data1!$AF$11:$AF$19</definedName>
    <definedName name="A128061666K_Data">Data1!$AF$11:$AF$19</definedName>
    <definedName name="A128061666K_Latest">Data1!$AF$19</definedName>
    <definedName name="A128062062R">Data1!$AU$1:$AU$10,Data1!$AU$11:$AU$19</definedName>
    <definedName name="A128062062R_Data">Data1!$AU$11:$AU$19</definedName>
    <definedName name="A128062062R_Latest">Data1!$AU$19</definedName>
    <definedName name="A128062066X">Data1!$AY$1:$AY$10,Data1!$AY$11:$AY$19</definedName>
    <definedName name="A128062066X_Data">Data1!$AY$11:$AY$19</definedName>
    <definedName name="A128062066X_Latest">Data1!$AY$19</definedName>
    <definedName name="A128062070R">Data1!$BC$1:$BC$10,Data1!$BC$11:$BC$19</definedName>
    <definedName name="A128062070R_Data">Data1!$BC$11:$BC$19</definedName>
    <definedName name="A128062070R_Latest">Data1!$BC$19</definedName>
    <definedName name="A128062074X">Data1!$BE$1:$BE$10,Data1!$BE$11:$BE$19</definedName>
    <definedName name="A128062074X_Data">Data1!$BE$11:$BE$19</definedName>
    <definedName name="A128062074X_Latest">Data1!$BE$19</definedName>
    <definedName name="A128062078J">Data1!$BF$1:$BF$10,Data1!$BF$11:$BF$19</definedName>
    <definedName name="A128062078J_Data">Data1!$BF$11:$BF$19</definedName>
    <definedName name="A128062078J_Latest">Data1!$BF$19</definedName>
    <definedName name="A128062082X">Data1!$AP$1:$AP$10,Data1!$AP$11:$AP$19</definedName>
    <definedName name="A128062082X_Data">Data1!$AP$11:$AP$19</definedName>
    <definedName name="A128062082X_Latest">Data1!$AP$19</definedName>
    <definedName name="A128062086J">Data1!$AT$1:$AT$10,Data1!$AT$11:$AT$19</definedName>
    <definedName name="A128062086J_Data">Data1!$AT$11:$AT$19</definedName>
    <definedName name="A128062086J_Latest">Data1!$AT$19</definedName>
    <definedName name="A128062090X">Data2!$DE$1:$DE$10,Data2!$DE$11:$DE$19</definedName>
    <definedName name="A128062090X_Data">Data2!$DE$11:$DE$19</definedName>
    <definedName name="A128062090X_Latest">Data2!$DE$19</definedName>
    <definedName name="A128062094J">Data2!$DG$1:$DG$10,Data2!$DG$11:$DG$19</definedName>
    <definedName name="A128062094J_Data">Data2!$DG$11:$DG$19</definedName>
    <definedName name="A128062094J_Latest">Data2!$DG$19</definedName>
    <definedName name="A128062102W">Data2!$CW$1:$CW$10,Data2!$CW$11:$CW$19</definedName>
    <definedName name="A128062102W_Data">Data2!$CW$11:$CW$19</definedName>
    <definedName name="A128062102W_Latest">Data2!$CW$19</definedName>
    <definedName name="A128062106F">Data2!$DX$1:$DX$10,Data2!$DX$11:$DX$19</definedName>
    <definedName name="A128062106F_Data">Data2!$DX$11:$DX$19</definedName>
    <definedName name="A128062106F_Latest">Data2!$DX$19</definedName>
    <definedName name="A128062110W">Data2!$EJ$1:$EJ$10,Data2!$EJ$11:$EJ$19</definedName>
    <definedName name="A128062110W_Data">Data2!$EJ$11:$EJ$19</definedName>
    <definedName name="A128062110W_Latest">Data2!$EJ$19</definedName>
    <definedName name="A128062114F">Data2!$EL$1:$EL$10,Data2!$EL$11:$EL$19</definedName>
    <definedName name="A128062114F_Data">Data2!$EL$11:$EL$19</definedName>
    <definedName name="A128062114F_Latest">Data2!$EL$19</definedName>
    <definedName name="A128062118R">Data2!$EP$1:$EP$10,Data2!$EP$11:$EP$19</definedName>
    <definedName name="A128062118R_Data">Data2!$EP$11:$EP$19</definedName>
    <definedName name="A128062118R_Latest">Data2!$EP$19</definedName>
    <definedName name="A128062122F">Data2!$FC$1:$FC$10,Data2!$FC$11:$FC$19</definedName>
    <definedName name="A128062122F_Data">Data2!$FC$11:$FC$19</definedName>
    <definedName name="A128062122F_Latest">Data2!$FC$19</definedName>
    <definedName name="A128062126R">Data2!$EA$1:$EA$10,Data2!$EA$11:$EA$19</definedName>
    <definedName name="A128062126R_Data">Data2!$EA$11:$EA$19</definedName>
    <definedName name="A128062126R_Latest">Data2!$EA$19</definedName>
    <definedName name="A128062130F">Data2!$FV$1:$FV$10,Data2!$FV$11:$FV$19</definedName>
    <definedName name="A128062130F_Data">Data2!$FV$11:$FV$19</definedName>
    <definedName name="A128062130F_Latest">Data2!$FV$19</definedName>
    <definedName name="A128062134R">Data2!$GL$1:$GL$10,Data2!$GL$11:$GL$19</definedName>
    <definedName name="A128062134R_Data">Data2!$GL$11:$GL$19</definedName>
    <definedName name="A128062134R_Latest">Data2!$GL$19</definedName>
    <definedName name="A128062138X">Data2!$FN$1:$FN$10,Data2!$FN$11:$FN$19</definedName>
    <definedName name="A128062138X_Data">Data2!$FN$11:$FN$19</definedName>
    <definedName name="A128062138X_Latest">Data2!$FN$19</definedName>
    <definedName name="A128062142R">Data2!$GN$1:$GN$10,Data2!$GN$11:$GN$19</definedName>
    <definedName name="A128062142R_Data">Data2!$GN$11:$GN$19</definedName>
    <definedName name="A128062142R_Latest">Data2!$GN$19</definedName>
    <definedName name="A128062146X">Data2!$HP$1:$HP$10,Data2!$HP$11:$HP$19</definedName>
    <definedName name="A128062146X_Data">Data2!$HP$11:$HP$19</definedName>
    <definedName name="A128062146X_Latest">Data2!$HP$19</definedName>
    <definedName name="A128062150R">Data2!$GT$1:$GT$10,Data2!$GT$11:$GT$19</definedName>
    <definedName name="A128062150R_Data">Data2!$GT$11:$GT$19</definedName>
    <definedName name="A128062150R_Latest">Data2!$GT$19</definedName>
    <definedName name="A128062154X">Data2!$IG$1:$IG$10,Data2!$IG$11:$IG$19</definedName>
    <definedName name="A128062154X_Data">Data2!$IG$11:$IG$19</definedName>
    <definedName name="A128062154X_Latest">Data2!$IG$19</definedName>
    <definedName name="A128062158J">Data2!$HW$1:$HW$10,Data2!$HW$11:$HW$19</definedName>
    <definedName name="A128062158J_Data">Data2!$HW$11:$HW$19</definedName>
    <definedName name="A128062158J_Latest">Data2!$HW$19</definedName>
    <definedName name="A128062162X">Data2!$HU$1:$HU$10,Data2!$HU$11:$HU$19</definedName>
    <definedName name="A128062162X_Data">Data2!$HU$11:$HU$19</definedName>
    <definedName name="A128062162X_Latest">Data2!$HU$19</definedName>
    <definedName name="A128062166J">Data3!$X$1:$X$10,Data3!$X$11:$X$19</definedName>
    <definedName name="A128062166J_Data">Data3!$X$11:$X$19</definedName>
    <definedName name="A128062166J_Latest">Data3!$X$19</definedName>
    <definedName name="A128062170X">Data3!$Z$1:$Z$10,Data3!$Z$11:$Z$19</definedName>
    <definedName name="A128062170X_Data">Data3!$Z$11:$Z$19</definedName>
    <definedName name="A128062170X_Latest">Data3!$Z$19</definedName>
    <definedName name="A128062174J">Data3!$AA$1:$AA$10,Data3!$AA$11:$AA$19</definedName>
    <definedName name="A128062174J_Data">Data3!$AA$11:$AA$19</definedName>
    <definedName name="A128062174J_Latest">Data3!$AA$19</definedName>
    <definedName name="A128062178T">Data3!$AJ$1:$AJ$10,Data3!$AJ$11:$AJ$19</definedName>
    <definedName name="A128062178T_Data">Data3!$AJ$11:$AJ$19</definedName>
    <definedName name="A128062178T_Latest">Data3!$AJ$19</definedName>
    <definedName name="A128062182J">Data3!$AS$1:$AS$10,Data3!$AS$11:$AS$19</definedName>
    <definedName name="A128062182J_Data">Data3!$AS$11:$AS$19</definedName>
    <definedName name="A128062182J_Latest">Data3!$AS$19</definedName>
    <definedName name="A128062186T">Data3!$S$1:$S$10,Data3!$S$11:$S$19</definedName>
    <definedName name="A128062186T_Data">Data3!$S$11:$S$19</definedName>
    <definedName name="A128062186T_Latest">Data3!$S$19</definedName>
    <definedName name="A128062190J">Data3!$BN$1:$BN$10,Data3!$BN$11:$BN$19</definedName>
    <definedName name="A128062190J_Data">Data3!$BN$11:$BN$19</definedName>
    <definedName name="A128062190J_Latest">Data3!$BN$19</definedName>
    <definedName name="A128062194T">Data3!$AW$1:$AW$10,Data3!$AW$11:$AW$19</definedName>
    <definedName name="A128062194T_Data">Data3!$AW$11:$AW$19</definedName>
    <definedName name="A128062194T_Latest">Data3!$AW$19</definedName>
    <definedName name="A128062198A">Data3!$CQ$1:$CQ$10,Data3!$CQ$11:$CQ$19</definedName>
    <definedName name="A128062198A_Data">Data3!$CQ$11:$CQ$19</definedName>
    <definedName name="A128062198A_Latest">Data3!$CQ$19</definedName>
    <definedName name="A128062202F">Data3!$CZ$1:$CZ$10,Data3!$CZ$11:$CZ$19</definedName>
    <definedName name="A128062202F_Data">Data3!$CZ$11:$CZ$19</definedName>
    <definedName name="A128062202F_Latest">Data3!$CZ$19</definedName>
    <definedName name="A128062206R">Data3!$DC$1:$DC$10,Data3!$DC$11:$DC$19</definedName>
    <definedName name="A128062206R_Data">Data3!$DC$11:$DC$19</definedName>
    <definedName name="A128062206R_Latest">Data3!$DC$19</definedName>
    <definedName name="A128062210F">Data3!$DI$1:$DI$10,Data3!$DI$11:$DI$19</definedName>
    <definedName name="A128062210F_Data">Data3!$DI$11:$DI$19</definedName>
    <definedName name="A128062210F_Latest">Data3!$DI$19</definedName>
    <definedName name="A128062214R">Data3!$DJ$1:$DJ$10,Data3!$DJ$11:$DJ$19</definedName>
    <definedName name="A128062214R_Data">Data3!$DJ$11:$DJ$19</definedName>
    <definedName name="A128062214R_Latest">Data3!$DJ$19</definedName>
    <definedName name="A128062218X">Data3!$CI$1:$CI$10,Data3!$CI$11:$CI$19</definedName>
    <definedName name="A128062218X_Data">Data3!$CI$11:$CI$19</definedName>
    <definedName name="A128062218X_Latest">Data3!$CI$19</definedName>
    <definedName name="A128062222R">Data3!$EF$1:$EF$10,Data3!$EF$11:$EF$19</definedName>
    <definedName name="A128062222R_Data">Data3!$EF$11:$EF$19</definedName>
    <definedName name="A128062222R_Latest">Data3!$EF$19</definedName>
    <definedName name="A128062226X">Data3!$DS$1:$DS$10,Data3!$DS$11:$DS$19</definedName>
    <definedName name="A128062226X_Data">Data3!$DS$11:$DS$19</definedName>
    <definedName name="A128062226X_Latest">Data3!$DS$19</definedName>
    <definedName name="A128062230R">Data3!$FL$1:$FL$10,Data3!$FL$11:$FL$19</definedName>
    <definedName name="A128062230R_Data">Data3!$FL$11:$FL$19</definedName>
    <definedName name="A128062230R_Latest">Data3!$FL$19</definedName>
    <definedName name="A128062234X">Data3!$EU$1:$EU$10,Data3!$EU$11:$EU$19</definedName>
    <definedName name="A128062234X_Data">Data3!$EU$11:$EU$19</definedName>
    <definedName name="A128062234X_Latest">Data3!$EU$19</definedName>
    <definedName name="A128062238J">Data3!$FT$1:$FT$10,Data3!$FT$11:$FT$19</definedName>
    <definedName name="A128062238J_Data">Data3!$FT$11:$FT$19</definedName>
    <definedName name="A128062238J_Latest">Data3!$FT$19</definedName>
    <definedName name="A128062242X">Data3!$FX$1:$FX$10,Data3!$FX$11:$FX$19</definedName>
    <definedName name="A128062242X_Data">Data3!$FX$11:$FX$19</definedName>
    <definedName name="A128062242X_Latest">Data3!$FX$19</definedName>
    <definedName name="A128062246J">Data3!$EW$1:$EW$10,Data3!$EW$11:$EW$19</definedName>
    <definedName name="A128062246J_Data">Data3!$EW$11:$EW$19</definedName>
    <definedName name="A128062246J_Latest">Data3!$EW$19</definedName>
    <definedName name="A128062250X">Data1!$CE$1:$CE$10,Data1!$CE$11:$CE$19</definedName>
    <definedName name="A128062250X_Data">Data1!$CE$11:$CE$19</definedName>
    <definedName name="A128062250X_Latest">Data1!$CE$19</definedName>
    <definedName name="A128062254J">Data1!$CF$1:$CF$10,Data1!$CF$11:$CF$19</definedName>
    <definedName name="A128062254J_Data">Data1!$CF$11:$CF$19</definedName>
    <definedName name="A128062254J_Latest">Data1!$CF$19</definedName>
    <definedName name="A128062258T">Data1!$BU$1:$BU$10,Data1!$BU$11:$BU$19</definedName>
    <definedName name="A128062258T_Data">Data1!$BU$11:$BU$19</definedName>
    <definedName name="A128062258T_Latest">Data1!$BU$19</definedName>
    <definedName name="A128062262J">Data1!$CW$1:$CW$10,Data1!$CW$11:$CW$19</definedName>
    <definedName name="A128062262J_Data">Data1!$CW$11:$CW$19</definedName>
    <definedName name="A128062262J_Latest">Data1!$CW$19</definedName>
    <definedName name="A128062266T">Data1!$CX$1:$CX$10,Data1!$CX$11:$CX$19</definedName>
    <definedName name="A128062266T_Data">Data1!$CX$11:$CX$19</definedName>
    <definedName name="A128062266T_Latest">Data1!$CX$19</definedName>
    <definedName name="A128062270J">Data1!$CA$1:$CA$10,Data1!$CA$11:$CA$19</definedName>
    <definedName name="A128062270J_Data">Data1!$CA$11:$CA$19</definedName>
    <definedName name="A128062270J_Latest">Data1!$CA$19</definedName>
    <definedName name="A128062278A">Data1!$DB$1:$DB$10,Data1!$DB$11:$DB$19</definedName>
    <definedName name="A128062278A_Data">Data1!$DB$11:$DB$19</definedName>
    <definedName name="A128062278A_Latest">Data1!$DB$19</definedName>
    <definedName name="A128062282T">Data1!$DN$1:$DN$10,Data1!$DN$11:$DN$19</definedName>
    <definedName name="A128062282T_Data">Data1!$DN$11:$DN$19</definedName>
    <definedName name="A128062282T_Latest">Data1!$DN$19</definedName>
    <definedName name="A128062286A">Data1!$FK$1:$FK$10,Data1!$FK$11:$FK$19</definedName>
    <definedName name="A128062286A_Data">Data1!$FK$11:$FK$19</definedName>
    <definedName name="A128062286A_Latest">Data1!$FK$19</definedName>
    <definedName name="A128062290T">Data1!$EL$1:$EL$10,Data1!$EL$11:$EL$19</definedName>
    <definedName name="A128062290T_Data">Data1!$EL$11:$EL$19</definedName>
    <definedName name="A128062290T_Latest">Data1!$EL$19</definedName>
    <definedName name="A128062294A">Data1!$EO$1:$EO$10,Data1!$EO$11:$EO$19</definedName>
    <definedName name="A128062294A_Data">Data1!$EO$11:$EO$19</definedName>
    <definedName name="A128062294A_Latest">Data1!$EO$19</definedName>
    <definedName name="A128062298K">Data1!$GJ$1:$GJ$10,Data1!$GJ$11:$GJ$19</definedName>
    <definedName name="A128062298K_Data">Data1!$GJ$11:$GJ$19</definedName>
    <definedName name="A128062298K_Latest">Data1!$GJ$19</definedName>
    <definedName name="A128062302R">Data1!$GM$1:$GM$10,Data1!$GM$11:$GM$19</definedName>
    <definedName name="A128062302R_Data">Data1!$GM$11:$GM$19</definedName>
    <definedName name="A128062302R_Latest">Data1!$GM$19</definedName>
    <definedName name="A128062306X">Data1!$GN$1:$GN$10,Data1!$GN$11:$GN$19</definedName>
    <definedName name="A128062306X_Data">Data1!$GN$11:$GN$19</definedName>
    <definedName name="A128062306X_Latest">Data1!$GN$19</definedName>
    <definedName name="A128062310R">Data1!$FQ$1:$FQ$10,Data1!$FQ$11:$FQ$19</definedName>
    <definedName name="A128062310R_Data">Data1!$FQ$11:$FQ$19</definedName>
    <definedName name="A128062310R_Latest">Data1!$FQ$19</definedName>
    <definedName name="A128062314X">Data1!$FX$1:$FX$10,Data1!$FX$11:$FX$19</definedName>
    <definedName name="A128062314X_Data">Data1!$FX$11:$FX$19</definedName>
    <definedName name="A128062314X_Latest">Data1!$FX$19</definedName>
    <definedName name="A128062318J">Data1!$FZ$1:$FZ$10,Data1!$FZ$11:$FZ$19</definedName>
    <definedName name="A128062318J_Data">Data1!$FZ$11:$FZ$19</definedName>
    <definedName name="A128062318J_Latest">Data1!$FZ$19</definedName>
    <definedName name="A128062322X">Data1!$HN$1:$HN$10,Data1!$HN$11:$HN$19</definedName>
    <definedName name="A128062322X_Data">Data1!$HN$11:$HN$19</definedName>
    <definedName name="A128062322X_Latest">Data1!$HN$19</definedName>
    <definedName name="A128062326J">Data1!$HA$1:$HA$10,Data1!$HA$11:$HA$19</definedName>
    <definedName name="A128062326J_Data">Data1!$HA$11:$HA$19</definedName>
    <definedName name="A128062326J_Latest">Data1!$HA$19</definedName>
    <definedName name="A128062330X">Data1!$HT$1:$HT$10,Data1!$HT$11:$HT$19</definedName>
    <definedName name="A128062330X_Data">Data1!$HT$11:$HT$19</definedName>
    <definedName name="A128062330X_Latest">Data1!$HT$19</definedName>
    <definedName name="A128062334J">Data1!$HV$1:$HV$10,Data1!$HV$11:$HV$19</definedName>
    <definedName name="A128062334J_Data">Data1!$HV$11:$HV$19</definedName>
    <definedName name="A128062334J_Latest">Data1!$HV$19</definedName>
    <definedName name="A128062338T">Data1!$HW$1:$HW$10,Data1!$HW$11:$HW$19</definedName>
    <definedName name="A128062338T_Data">Data1!$HW$11:$HW$19</definedName>
    <definedName name="A128062338T_Latest">Data1!$HW$19</definedName>
    <definedName name="A128062342J">Data1!$HY$1:$HY$10,Data1!$HY$11:$HY$19</definedName>
    <definedName name="A128062342J_Data">Data1!$HY$11:$HY$19</definedName>
    <definedName name="A128062342J_Latest">Data1!$HY$19</definedName>
    <definedName name="A128062346T">Data1!$HB$1:$HB$10,Data1!$HB$11:$HB$19</definedName>
    <definedName name="A128062346T_Data">Data1!$HB$11:$HB$19</definedName>
    <definedName name="A128062346T_Latest">Data1!$HB$19</definedName>
    <definedName name="A128062350J">Data1!$GY$1:$GY$10,Data1!$GY$11:$GY$19</definedName>
    <definedName name="A128062350J_Data">Data1!$GY$11:$GY$19</definedName>
    <definedName name="A128062350J_Latest">Data1!$GY$19</definedName>
    <definedName name="A128062358A">Data2!$B$1:$B$10,Data2!$B$11:$B$19</definedName>
    <definedName name="A128062358A_Data">Data2!$B$11:$B$19</definedName>
    <definedName name="A128062358A_Latest">Data2!$B$19</definedName>
    <definedName name="A128062362T">Data2!$K$1:$K$10,Data2!$K$11:$K$19</definedName>
    <definedName name="A128062362T_Data">Data2!$K$11:$K$19</definedName>
    <definedName name="A128062362T_Latest">Data2!$K$19</definedName>
    <definedName name="A128062366A">Data2!$AL$1:$AL$10,Data2!$AL$11:$AL$19</definedName>
    <definedName name="A128062366A_Data">Data2!$AL$11:$AL$19</definedName>
    <definedName name="A128062366A_Latest">Data2!$AL$19</definedName>
    <definedName name="A128062370T">Data2!$AY$1:$AY$10,Data2!$AY$11:$AY$19</definedName>
    <definedName name="A128062370T_Data">Data2!$AY$11:$AY$19</definedName>
    <definedName name="A128062370T_Latest">Data2!$AY$19</definedName>
    <definedName name="A128062374A">Data2!$BA$1:$BA$10,Data2!$BA$11:$BA$19</definedName>
    <definedName name="A128062374A_Data">Data2!$BA$11:$BA$19</definedName>
    <definedName name="A128062374A_Latest">Data2!$BA$19</definedName>
    <definedName name="A128062378K">Data2!$AD$1:$AD$10,Data2!$AD$11:$AD$19</definedName>
    <definedName name="A128062378K_Data">Data2!$AD$11:$AD$19</definedName>
    <definedName name="A128062378K_Latest">Data2!$AD$19</definedName>
    <definedName name="A128062382A">Data2!$BZ$1:$BZ$10,Data2!$BZ$11:$BZ$19</definedName>
    <definedName name="A128062382A_Data">Data2!$BZ$11:$BZ$19</definedName>
    <definedName name="A128062382A_Latest">Data2!$BZ$19</definedName>
    <definedName name="A128062386K">Data2!$CC$1:$CC$10,Data2!$CC$11:$CC$19</definedName>
    <definedName name="A128062386K_Data">Data2!$CC$11:$CC$19</definedName>
    <definedName name="A128062386K_Latest">Data2!$CC$19</definedName>
    <definedName name="A128062390A">Data2!$CI$1:$CI$10,Data2!$CI$11:$CI$19</definedName>
    <definedName name="A128062390A_Data">Data2!$CI$11:$CI$19</definedName>
    <definedName name="A128062390A_Latest">Data2!$CI$19</definedName>
    <definedName name="A128062394K">Data2!$CN$1:$CN$10,Data2!$CN$11:$CN$19</definedName>
    <definedName name="A128062394K_Data">Data2!$CN$11:$CN$19</definedName>
    <definedName name="A128062394K_Latest">Data2!$CN$19</definedName>
    <definedName name="A128062398V">Data2!$BO$1:$BO$10,Data2!$BO$11:$BO$19</definedName>
    <definedName name="A128062398V_Data">Data2!$BO$11:$BO$19</definedName>
    <definedName name="A128062398V_Latest">Data2!$BO$19</definedName>
    <definedName name="A128063866R">Data3!$HD$1:$HD$10,Data3!$HD$11:$HD$19</definedName>
    <definedName name="A128063866R_Data">Data3!$HD$11:$HD$19</definedName>
    <definedName name="A128063866R_Latest">Data3!$HD$19</definedName>
    <definedName name="A128063870F">Data3!$GM$1:$GM$10,Data3!$GM$11:$GM$19</definedName>
    <definedName name="A128063870F_Data">Data3!$GM$11:$GM$19</definedName>
    <definedName name="A128063870F_Latest">Data3!$GM$19</definedName>
    <definedName name="A128063874R">Data3!$GP$1:$GP$10,Data3!$GP$11:$GP$19</definedName>
    <definedName name="A128063874R_Data">Data3!$GP$11:$GP$19</definedName>
    <definedName name="A128063874R_Latest">Data3!$GP$19</definedName>
    <definedName name="A128064194C">Data3!$IG$1:$IG$10,Data3!$IG$11:$IG$19</definedName>
    <definedName name="A128064194C_Data">Data3!$IG$11:$IG$19</definedName>
    <definedName name="A128064194C_Latest">Data3!$IG$19</definedName>
    <definedName name="A128064198L">Data4!$E$1:$E$10,Data4!$E$11:$E$19</definedName>
    <definedName name="A128064198L_Data">Data4!$E$11:$E$19</definedName>
    <definedName name="A128064198L_Latest">Data4!$E$19</definedName>
    <definedName name="A128064202T">Data3!$HP$1:$HP$10,Data3!$HP$11:$HP$19</definedName>
    <definedName name="A128064202T_Data">Data3!$HP$11:$HP$19</definedName>
    <definedName name="A128064202T_Latest">Data3!$HP$19</definedName>
    <definedName name="A128064206A">Data3!$HX$1:$HX$10,Data3!$HX$11:$HX$19</definedName>
    <definedName name="A128064206A_Data">Data3!$HX$11:$HX$19</definedName>
    <definedName name="A128064206A_Latest">Data3!$HX$19</definedName>
    <definedName name="A128064210T">Data5!$AO$1:$AO$10,Data5!$AO$11:$AO$19</definedName>
    <definedName name="A128064210T_Data">Data5!$AO$11:$AO$19</definedName>
    <definedName name="A128064210T_Latest">Data5!$AO$19</definedName>
    <definedName name="A128064214A">Data5!$AF$1:$AF$10,Data5!$AF$11:$AF$19</definedName>
    <definedName name="A128064214A_Data">Data5!$AF$11:$AF$19</definedName>
    <definedName name="A128064214A_Latest">Data5!$AF$19</definedName>
    <definedName name="A128064218K">Data5!$BB$1:$BB$10,Data5!$BB$11:$BB$19</definedName>
    <definedName name="A128064218K_Data">Data5!$BB$11:$BB$19</definedName>
    <definedName name="A128064218K_Latest">Data5!$BB$19</definedName>
    <definedName name="A128064222A">Data5!$CI$1:$CI$10,Data5!$CI$11:$CI$19</definedName>
    <definedName name="A128064222A_Data">Data5!$CI$11:$CI$19</definedName>
    <definedName name="A128064222A_Latest">Data5!$CI$19</definedName>
    <definedName name="A128064226K">Data5!$CK$1:$CK$10,Data5!$CK$11:$CK$19</definedName>
    <definedName name="A128064226K_Data">Data5!$CK$11:$CK$19</definedName>
    <definedName name="A128064226K_Latest">Data5!$CK$19</definedName>
    <definedName name="A128064230A">Data5!$BO$1:$BO$10,Data5!$BO$11:$BO$19</definedName>
    <definedName name="A128064230A_Data">Data5!$BO$11:$BO$19</definedName>
    <definedName name="A128064230A_Latest">Data5!$BO$19</definedName>
    <definedName name="A128064238V">Data5!$DN$1:$DN$10,Data5!$DN$11:$DN$19</definedName>
    <definedName name="A128064238V_Data">Data5!$DN$11:$DN$19</definedName>
    <definedName name="A128064238V_Latest">Data5!$DN$19</definedName>
    <definedName name="A128064242K">Data5!$DR$1:$DR$10,Data5!$DR$11:$DR$19</definedName>
    <definedName name="A128064242K_Data">Data5!$DR$11:$DR$19</definedName>
    <definedName name="A128064242K_Latest">Data5!$DR$19</definedName>
    <definedName name="A128064246V">Data5!$DS$1:$DS$10,Data5!$DS$11:$DS$19</definedName>
    <definedName name="A128064246V_Data">Data5!$DS$11:$DS$19</definedName>
    <definedName name="A128064246V_Latest">Data5!$DS$19</definedName>
    <definedName name="A128064250K">Data5!$CT$1:$CT$10,Data5!$CT$11:$CT$19</definedName>
    <definedName name="A128064250K_Data">Data5!$CT$11:$CT$19</definedName>
    <definedName name="A128064250K_Latest">Data5!$CT$19</definedName>
    <definedName name="A128064254V">Data5!$CZ$1:$CZ$10,Data5!$CZ$11:$CZ$19</definedName>
    <definedName name="A128064254V_Data">Data5!$CZ$11:$CZ$19</definedName>
    <definedName name="A128064254V_Latest">Data5!$CZ$19</definedName>
    <definedName name="A128064258C">Data5!$EO$1:$EO$10,Data5!$EO$11:$EO$19</definedName>
    <definedName name="A128064258C_Data">Data5!$EO$11:$EO$19</definedName>
    <definedName name="A128064258C_Latest">Data5!$EO$19</definedName>
    <definedName name="A128064262V">Data5!$ED$1:$ED$10,Data5!$ED$11:$ED$19</definedName>
    <definedName name="A128064262V_Data">Data5!$ED$11:$ED$19</definedName>
    <definedName name="A128064262V_Latest">Data5!$ED$19</definedName>
    <definedName name="A128064266C">Data5!$EY$1:$EY$10,Data5!$EY$11:$EY$19</definedName>
    <definedName name="A128064266C_Data">Data5!$EY$11:$EY$19</definedName>
    <definedName name="A128064266C_Latest">Data5!$EY$19</definedName>
    <definedName name="A128064270V">Data5!$FA$1:$FA$10,Data5!$FA$11:$FA$19</definedName>
    <definedName name="A128064270V_Data">Data5!$FA$11:$FA$19</definedName>
    <definedName name="A128064270V_Latest">Data5!$FA$19</definedName>
    <definedName name="A128064274C">Data5!$EI$1:$EI$10,Data5!$EI$11:$EI$19</definedName>
    <definedName name="A128064274C_Data">Data5!$EI$11:$EI$19</definedName>
    <definedName name="A128064274C_Latest">Data5!$EI$19</definedName>
    <definedName name="A128064278L">Data5!$FW$1:$FW$10,Data5!$FW$11:$FW$19</definedName>
    <definedName name="A128064278L_Data">Data5!$FW$11:$FW$19</definedName>
    <definedName name="A128064278L_Latest">Data5!$FW$19</definedName>
    <definedName name="A128064282C">Data5!$GG$1:$GG$10,Data5!$GG$11:$GG$19</definedName>
    <definedName name="A128064282C_Data">Data5!$GG$11:$GG$19</definedName>
    <definedName name="A128064282C_Latest">Data5!$GG$19</definedName>
    <definedName name="A128064286L">Data5!$FO$1:$FO$10,Data5!$FO$11:$FO$19</definedName>
    <definedName name="A128064286L_Data">Data5!$FO$11:$FO$19</definedName>
    <definedName name="A128064286L_Latest">Data5!$FO$19</definedName>
    <definedName name="A128064290C">Data5!$FQ$1:$FQ$10,Data5!$FQ$11:$FQ$19</definedName>
    <definedName name="A128064290C_Data">Data5!$FQ$11:$FQ$19</definedName>
    <definedName name="A128064290C_Latest">Data5!$FQ$19</definedName>
    <definedName name="A128064294L">Data5!$GS$1:$GS$10,Data5!$GS$11:$GS$19</definedName>
    <definedName name="A128064294L_Data">Data5!$GS$11:$GS$19</definedName>
    <definedName name="A128064294L_Latest">Data5!$GS$19</definedName>
    <definedName name="A128064298W">Data5!$GT$1:$GT$10,Data5!$GT$11:$GT$19</definedName>
    <definedName name="A128064298W_Data">Data5!$GT$11:$GT$19</definedName>
    <definedName name="A128064298W_Latest">Data5!$GT$19</definedName>
    <definedName name="A128064302A">Data5!$HO$1:$HO$10,Data5!$HO$11:$HO$19</definedName>
    <definedName name="A128064302A_Data">Data5!$HO$11:$HO$19</definedName>
    <definedName name="A128064302A_Latest">Data5!$HO$19</definedName>
    <definedName name="A128064306K">Data5!$HS$1:$HS$10,Data5!$HS$11:$HS$19</definedName>
    <definedName name="A128064306K_Data">Data5!$HS$11:$HS$19</definedName>
    <definedName name="A128064306K_Latest">Data5!$HS$19</definedName>
    <definedName name="A128064310A">Data5!$GU$1:$GU$10,Data5!$GU$11:$GU$19</definedName>
    <definedName name="A128064310A_Data">Data5!$GU$11:$GU$19</definedName>
    <definedName name="A128064310A_Latest">Data5!$GU$19</definedName>
    <definedName name="A128064314K">Data5!$IQ$1:$IQ$10,Data5!$IQ$11:$IQ$19</definedName>
    <definedName name="A128064314K_Data">Data5!$IQ$11:$IQ$19</definedName>
    <definedName name="A128064314K_Latest">Data5!$IQ$19</definedName>
    <definedName name="A128064318V">Data6!$I$1:$I$10,Data6!$I$11:$I$19</definedName>
    <definedName name="A128064318V_Data">Data6!$I$11:$I$19</definedName>
    <definedName name="A128064318V_Latest">Data6!$I$19</definedName>
    <definedName name="A128064322K">Data6!$AB$1:$AB$10,Data6!$AB$11:$AB$19</definedName>
    <definedName name="A128064322K_Data">Data6!$AB$11:$AB$19</definedName>
    <definedName name="A128064322K_Latest">Data6!$AB$19</definedName>
    <definedName name="A128064326V">Data6!$AH$1:$AH$10,Data6!$AH$11:$AH$19</definedName>
    <definedName name="A128064326V_Data">Data6!$AH$11:$AH$19</definedName>
    <definedName name="A128064326V_Latest">Data6!$AH$19</definedName>
    <definedName name="A128064330K">Data6!$U$1:$U$10,Data6!$U$11:$U$19</definedName>
    <definedName name="A128064330K_Data">Data6!$U$11:$U$19</definedName>
    <definedName name="A128064330K_Latest">Data6!$U$19</definedName>
    <definedName name="A128064334V">Data6!$BN$1:$BN$10,Data6!$BN$11:$BN$19</definedName>
    <definedName name="A128064334V_Data">Data6!$BN$11:$BN$19</definedName>
    <definedName name="A128064334V_Latest">Data6!$BN$19</definedName>
    <definedName name="A128064338C">Data6!$CD$1:$CD$10,Data6!$CD$11:$CD$19</definedName>
    <definedName name="A128064338C_Data">Data6!$CD$11:$CD$19</definedName>
    <definedName name="A128064338C_Latest">Data6!$CD$19</definedName>
    <definedName name="A128064342V">Data6!$CE$1:$CE$10,Data6!$CE$11:$CE$19</definedName>
    <definedName name="A128064342V_Data">Data6!$CE$11:$CE$19</definedName>
    <definedName name="A128064342V_Latest">Data6!$CE$19</definedName>
    <definedName name="A128064346C">Data6!$CZ$1:$CZ$10,Data6!$CZ$11:$CZ$19</definedName>
    <definedName name="A128064346C_Data">Data6!$CZ$11:$CZ$19</definedName>
    <definedName name="A128064346C_Latest">Data6!$CZ$19</definedName>
    <definedName name="A128064350V">Data6!$DA$1:$DA$10,Data6!$DA$11:$DA$19</definedName>
    <definedName name="A128064350V_Data">Data6!$DA$11:$DA$19</definedName>
    <definedName name="A128064350V_Latest">Data6!$DA$19</definedName>
    <definedName name="A128064354C">Data6!$DC$1:$DC$10,Data6!$DC$11:$DC$19</definedName>
    <definedName name="A128064354C_Data">Data6!$DC$11:$DC$19</definedName>
    <definedName name="A128064354C_Latest">Data6!$DC$19</definedName>
    <definedName name="A128064358L">Data6!$CK$1:$CK$10,Data6!$CK$11:$CK$19</definedName>
    <definedName name="A128064358L_Data">Data6!$CK$11:$CK$19</definedName>
    <definedName name="A128064358L_Latest">Data6!$CK$19</definedName>
    <definedName name="A128064362C">Data6!$DL$1:$DL$10,Data6!$DL$11:$DL$19</definedName>
    <definedName name="A128064362C_Data">Data6!$DL$11:$DL$19</definedName>
    <definedName name="A128064362C_Latest">Data6!$DL$19</definedName>
    <definedName name="A128064366L">Data6!$DM$1:$DM$10,Data6!$DM$11:$DM$19</definedName>
    <definedName name="A128064366L_Data">Data6!$DM$11:$DM$19</definedName>
    <definedName name="A128064366L_Latest">Data6!$DM$19</definedName>
    <definedName name="A128064370C">Data6!$CH$1:$CH$10,Data6!$CH$11:$CH$19</definedName>
    <definedName name="A128064370C_Data">Data6!$CH$11:$CH$19</definedName>
    <definedName name="A128064370C_Latest">Data6!$CH$19</definedName>
    <definedName name="A128064374L">Data6!$DO$1:$DO$10,Data6!$DO$11:$DO$19</definedName>
    <definedName name="A128064374L_Data">Data6!$DO$11:$DO$19</definedName>
    <definedName name="A128064374L_Latest">Data6!$DO$19</definedName>
    <definedName name="A128064378W">Data4!$X$1:$X$10,Data4!$X$11:$X$19</definedName>
    <definedName name="A128064378W_Data">Data4!$X$11:$X$19</definedName>
    <definedName name="A128064378W_Latest">Data4!$X$19</definedName>
    <definedName name="A128064382L">Data4!$Z$1:$Z$10,Data4!$Z$11:$Z$19</definedName>
    <definedName name="A128064382L_Data">Data4!$Z$11:$Z$19</definedName>
    <definedName name="A128064382L_Latest">Data4!$Z$19</definedName>
    <definedName name="A128064386W">Data4!$AO$1:$AO$10,Data4!$AO$11:$AO$19</definedName>
    <definedName name="A128064386W_Data">Data4!$AO$11:$AO$19</definedName>
    <definedName name="A128064386W_Latest">Data4!$AO$19</definedName>
    <definedName name="A128064390L">Data4!$P$1:$P$10,Data4!$P$11:$P$19</definedName>
    <definedName name="A128064390L_Data">Data4!$P$11:$P$19</definedName>
    <definedName name="A128064390L_Latest">Data4!$P$19</definedName>
    <definedName name="A128064394W">Data4!$Q$1:$Q$10,Data4!$Q$11:$Q$19</definedName>
    <definedName name="A128064394W_Data">Data4!$Q$11:$Q$19</definedName>
    <definedName name="A128064394W_Latest">Data4!$Q$19</definedName>
    <definedName name="A128064410K">Data6!$DT$1:$DT$10,Data6!$DT$11:$DT$19</definedName>
    <definedName name="A128064410K_Data">Data6!$DT$11:$DT$19</definedName>
    <definedName name="A128064410K_Latest">Data6!$DT$19</definedName>
    <definedName name="A128064426C">Data4!$AV$1:$AV$10,Data4!$AV$11:$AV$19</definedName>
    <definedName name="A128064426C_Data">Data4!$AV$11:$AV$19</definedName>
    <definedName name="A128064426C_Latest">Data4!$AV$19</definedName>
    <definedName name="A128064430V">Data4!$AX$1:$AX$10,Data4!$AX$11:$AX$19</definedName>
    <definedName name="A128064430V_Data">Data4!$AX$11:$AX$19</definedName>
    <definedName name="A128064430V_Latest">Data4!$AX$19</definedName>
    <definedName name="A128064434C">Data4!$CH$1:$CH$10,Data4!$CH$11:$CH$19</definedName>
    <definedName name="A128064434C_Data">Data4!$CH$11:$CH$19</definedName>
    <definedName name="A128064434C_Latest">Data4!$CH$19</definedName>
    <definedName name="A128064438L">Data4!$CJ$1:$CJ$10,Data4!$CJ$11:$CJ$19</definedName>
    <definedName name="A128064438L_Data">Data4!$CJ$11:$CJ$19</definedName>
    <definedName name="A128064438L_Latest">Data4!$CJ$19</definedName>
    <definedName name="A128064442C">Data4!$DF$1:$DF$10,Data4!$DF$11:$DF$19</definedName>
    <definedName name="A128064442C_Data">Data4!$DF$11:$DF$19</definedName>
    <definedName name="A128064442C_Latest">Data4!$DF$19</definedName>
    <definedName name="A128064446L">Data4!$DK$1:$DK$10,Data4!$DK$11:$DK$19</definedName>
    <definedName name="A128064446L_Data">Data4!$DK$11:$DK$19</definedName>
    <definedName name="A128064446L_Latest">Data4!$DK$19</definedName>
    <definedName name="A128064450C">Data4!$DO$1:$DO$10,Data4!$DO$11:$DO$19</definedName>
    <definedName name="A128064450C_Data">Data4!$DO$11:$DO$19</definedName>
    <definedName name="A128064450C_Latest">Data4!$DO$19</definedName>
    <definedName name="A128064454L">Data4!$EO$1:$EO$10,Data4!$EO$11:$EO$19</definedName>
    <definedName name="A128064454L_Data">Data4!$EO$11:$EO$19</definedName>
    <definedName name="A128064454L_Latest">Data4!$EO$19</definedName>
    <definedName name="A128064458W">Data4!$FA$1:$FA$10,Data4!$FA$11:$FA$19</definedName>
    <definedName name="A128064458W_Data">Data4!$FA$11:$FA$19</definedName>
    <definedName name="A128064458W_Latest">Data4!$FA$19</definedName>
    <definedName name="A128064462L">Data4!$FC$1:$FC$10,Data4!$FC$11:$FC$19</definedName>
    <definedName name="A128064462L_Data">Data4!$FC$11:$FC$19</definedName>
    <definedName name="A128064462L_Latest">Data4!$FC$19</definedName>
    <definedName name="A128064466W">Data4!$FI$1:$FI$10,Data4!$FI$11:$FI$19</definedName>
    <definedName name="A128064466W_Data">Data4!$FI$11:$FI$19</definedName>
    <definedName name="A128064466W_Latest">Data4!$FI$19</definedName>
    <definedName name="A128064470L">Data4!$FK$1:$FK$10,Data4!$FK$11:$FK$19</definedName>
    <definedName name="A128064470L_Data">Data4!$FK$11:$FK$19</definedName>
    <definedName name="A128064470L_Latest">Data4!$FK$19</definedName>
    <definedName name="A128064474W">Data4!$EN$1:$EN$10,Data4!$EN$11:$EN$19</definedName>
    <definedName name="A128064474W_Data">Data4!$EN$11:$EN$19</definedName>
    <definedName name="A128064474W_Latest">Data4!$EN$19</definedName>
    <definedName name="A128064478F">Data4!$ER$1:$ER$10,Data4!$ER$11:$ER$19</definedName>
    <definedName name="A128064478F_Data">Data4!$ER$11:$ER$19</definedName>
    <definedName name="A128064478F_Latest">Data4!$ER$19</definedName>
    <definedName name="A128064482W">Data4!$GN$1:$GN$10,Data4!$GN$11:$GN$19</definedName>
    <definedName name="A128064482W_Data">Data4!$GN$11:$GN$19</definedName>
    <definedName name="A128064482W_Latest">Data4!$GN$19</definedName>
    <definedName name="A128064486F">Data4!$HA$1:$HA$10,Data4!$HA$11:$HA$19</definedName>
    <definedName name="A128064486F_Data">Data4!$HA$11:$HA$19</definedName>
    <definedName name="A128064486F_Latest">Data4!$HA$19</definedName>
    <definedName name="A128064490W">Data4!$GD$1:$GD$10,Data4!$GD$11:$GD$19</definedName>
    <definedName name="A128064490W_Data">Data4!$GD$11:$GD$19</definedName>
    <definedName name="A128064490W_Latest">Data4!$GD$19</definedName>
    <definedName name="A128064494F">Data4!$HU$1:$HU$10,Data4!$HU$11:$HU$19</definedName>
    <definedName name="A128064494F_Data">Data4!$HU$11:$HU$19</definedName>
    <definedName name="A128064494F_Latest">Data4!$HU$19</definedName>
    <definedName name="A128064498R">Data4!$HX$1:$HX$10,Data4!$HX$11:$HX$19</definedName>
    <definedName name="A128064498R_Data">Data4!$HX$11:$HX$19</definedName>
    <definedName name="A128064498R_Latest">Data4!$HX$19</definedName>
    <definedName name="A128064502V">Data4!$IE$1:$IE$10,Data4!$IE$11:$IE$19</definedName>
    <definedName name="A128064502V_Data">Data4!$IE$11:$IE$19</definedName>
    <definedName name="A128064502V_Latest">Data4!$IE$19</definedName>
    <definedName name="A128064506C">Data4!$IF$1:$IF$10,Data4!$IF$11:$IF$19</definedName>
    <definedName name="A128064506C_Data">Data4!$IF$11:$IF$19</definedName>
    <definedName name="A128064506C_Latest">Data4!$IF$19</definedName>
    <definedName name="A128065834J">Data6!$EF$1:$EF$10,Data6!$EF$11:$EF$19</definedName>
    <definedName name="A128065834J_Data">Data6!$EF$11:$EF$19</definedName>
    <definedName name="A128065834J_Latest">Data6!$EF$19</definedName>
    <definedName name="A128065838T">Data6!$EY$1:$EY$10,Data6!$EY$11:$EY$19</definedName>
    <definedName name="A128065838T_Data">Data6!$EY$11:$EY$19</definedName>
    <definedName name="A128065838T_Latest">Data6!$EY$19</definedName>
    <definedName name="A128065842J">Data6!$EZ$1:$EZ$10,Data6!$EZ$11:$EZ$19</definedName>
    <definedName name="A128065842J_Data">Data6!$EZ$11:$EZ$19</definedName>
    <definedName name="A128065842J_Latest">Data6!$EZ$19</definedName>
    <definedName name="A128065846T">Data6!$FA$1:$FA$10,Data6!$FA$11:$FA$19</definedName>
    <definedName name="A128065846T_Data">Data6!$FA$11:$FA$19</definedName>
    <definedName name="A128065846T_Latest">Data6!$FA$19</definedName>
    <definedName name="A128065850J">Data6!$DZ$1:$DZ$10,Data6!$DZ$11:$DZ$19</definedName>
    <definedName name="A128065850J_Data">Data6!$DZ$11:$DZ$19</definedName>
    <definedName name="A128065850J_Latest">Data6!$DZ$19</definedName>
    <definedName name="A128066142L">Data6!$FF$1:$FF$10,Data6!$FF$11:$FF$19</definedName>
    <definedName name="A128066142L_Data">Data6!$FF$11:$FF$19</definedName>
    <definedName name="A128066142L_Latest">Data6!$FF$19</definedName>
    <definedName name="A128066146W">Data6!$FZ$1:$FZ$10,Data6!$FZ$11:$FZ$19</definedName>
    <definedName name="A128066146W_Data">Data6!$FZ$11:$FZ$19</definedName>
    <definedName name="A128066146W_Latest">Data6!$FZ$19</definedName>
    <definedName name="A128066150L">Data6!$GB$1:$GB$10,Data6!$GB$11:$GB$19</definedName>
    <definedName name="A128066150L_Data">Data6!$GB$11:$GB$19</definedName>
    <definedName name="A128066150L_Latest">Data6!$GB$19</definedName>
    <definedName name="A128066154W">Data6!$GG$1:$GG$10,Data6!$GG$11:$GG$19</definedName>
    <definedName name="A128066154W_Data">Data6!$GG$11:$GG$19</definedName>
    <definedName name="A128066154W_Latest">Data6!$GG$19</definedName>
    <definedName name="A128066158F">Data6!$GJ$1:$GJ$10,Data6!$GJ$11:$GJ$19</definedName>
    <definedName name="A128066158F_Data">Data6!$GJ$11:$GJ$19</definedName>
    <definedName name="A128066158F_Latest">Data6!$GJ$19</definedName>
    <definedName name="A128066162W">Data7!$HT$1:$HT$10,Data7!$HT$11:$HT$19</definedName>
    <definedName name="A128066162W_Data">Data7!$HT$11:$HT$19</definedName>
    <definedName name="A128066162W_Latest">Data7!$HT$19</definedName>
    <definedName name="A128066166F">Data7!$HU$1:$HU$10,Data7!$HU$11:$HU$19</definedName>
    <definedName name="A128066166F_Data">Data7!$HU$11:$HU$19</definedName>
    <definedName name="A128066166F_Latest">Data7!$HU$19</definedName>
    <definedName name="A128066170W">Data7!$HP$1:$HP$10,Data7!$HP$11:$HP$19</definedName>
    <definedName name="A128066170W_Data">Data7!$HP$11:$HP$19</definedName>
    <definedName name="A128066170W_Latest">Data7!$HP$19</definedName>
    <definedName name="A128066174F">Data8!$B$1:$B$10,Data8!$B$11:$B$19</definedName>
    <definedName name="A128066174F_Data">Data8!$B$11:$B$19</definedName>
    <definedName name="A128066174F_Latest">Data8!$B$19</definedName>
    <definedName name="A128066178R">Data8!$O$1:$O$10,Data8!$O$11:$O$19</definedName>
    <definedName name="A128066178R_Data">Data8!$O$11:$O$19</definedName>
    <definedName name="A128066178R_Latest">Data8!$O$19</definedName>
    <definedName name="A128066182F">Data8!$W$1:$W$10,Data8!$W$11:$W$19</definedName>
    <definedName name="A128066182F_Data">Data8!$W$11:$W$19</definedName>
    <definedName name="A128066182F_Latest">Data8!$W$19</definedName>
    <definedName name="A128066186R">Data8!$X$1:$X$10,Data8!$X$11:$X$19</definedName>
    <definedName name="A128066186R_Data">Data8!$X$11:$X$19</definedName>
    <definedName name="A128066186R_Latest">Data8!$X$19</definedName>
    <definedName name="A128066190F">Data8!$E$1:$E$10,Data8!$E$11:$E$19</definedName>
    <definedName name="A128066190F_Data">Data8!$E$11:$E$19</definedName>
    <definedName name="A128066190F_Latest">Data8!$E$19</definedName>
    <definedName name="A128066194R">Data8!$BB$1:$BB$10,Data8!$BB$11:$BB$19</definedName>
    <definedName name="A128066194R_Data">Data8!$BB$11:$BB$19</definedName>
    <definedName name="A128066194R_Latest">Data8!$BB$19</definedName>
    <definedName name="A128066198X">Data8!$BC$1:$BC$10,Data8!$BC$11:$BC$19</definedName>
    <definedName name="A128066198X_Data">Data8!$BC$11:$BC$19</definedName>
    <definedName name="A128066198X_Latest">Data8!$BC$19</definedName>
    <definedName name="A128066202C">Data8!$BK$1:$BK$10,Data8!$BK$11:$BK$19</definedName>
    <definedName name="A128066202C_Data">Data8!$BK$11:$BK$19</definedName>
    <definedName name="A128066202C_Latest">Data8!$BK$19</definedName>
    <definedName name="A128066206L">Data8!$AL$1:$AL$10,Data8!$AL$11:$AL$19</definedName>
    <definedName name="A128066206L_Data">Data8!$AL$11:$AL$19</definedName>
    <definedName name="A128066206L_Latest">Data8!$AL$19</definedName>
    <definedName name="A128066210C">Data8!$CE$1:$CE$10,Data8!$CE$11:$CE$19</definedName>
    <definedName name="A128066210C_Data">Data8!$CE$11:$CE$19</definedName>
    <definedName name="A128066210C_Latest">Data8!$CE$19</definedName>
    <definedName name="A128066214L">Data8!$CG$1:$CG$10,Data8!$CG$11:$CG$19</definedName>
    <definedName name="A128066214L_Data">Data8!$CG$11:$CG$19</definedName>
    <definedName name="A128066214L_Latest">Data8!$CG$19</definedName>
    <definedName name="A128066218W">Data8!$CT$1:$CT$10,Data8!$CT$11:$CT$19</definedName>
    <definedName name="A128066218W_Data">Data8!$CT$11:$CT$19</definedName>
    <definedName name="A128066218W_Latest">Data8!$CT$19</definedName>
    <definedName name="A128066222L">Data8!$CX$1:$CX$10,Data8!$CX$11:$CX$19</definedName>
    <definedName name="A128066222L_Data">Data8!$CX$11:$CX$19</definedName>
    <definedName name="A128066222L_Latest">Data8!$CX$19</definedName>
    <definedName name="A128066226W">Data8!$DJ$1:$DJ$10,Data8!$DJ$11:$DJ$19</definedName>
    <definedName name="A128066226W_Data">Data8!$DJ$11:$DJ$19</definedName>
    <definedName name="A128066226W_Latest">Data8!$DJ$19</definedName>
    <definedName name="A128066230L">Data8!$EB$1:$EB$10,Data8!$EB$11:$EB$19</definedName>
    <definedName name="A128066230L_Data">Data8!$EB$11:$EB$19</definedName>
    <definedName name="A128066230L_Latest">Data8!$EB$19</definedName>
    <definedName name="A128066234W">Data8!$DF$1:$DF$10,Data8!$DF$11:$DF$19</definedName>
    <definedName name="A128066234W_Data">Data8!$DF$11:$DF$19</definedName>
    <definedName name="A128066234W_Latest">Data8!$DF$19</definedName>
    <definedName name="A128066238F">Data8!$DH$1:$DH$10,Data8!$DH$11:$DH$19</definedName>
    <definedName name="A128066238F_Data">Data8!$DH$11:$DH$19</definedName>
    <definedName name="A128066238F_Latest">Data8!$DH$19</definedName>
    <definedName name="A128066242W">Data8!$EH$1:$EH$10,Data8!$EH$11:$EH$19</definedName>
    <definedName name="A128066242W_Data">Data8!$EH$11:$EH$19</definedName>
    <definedName name="A128066242W_Latest">Data8!$EH$19</definedName>
    <definedName name="A128066246F">Data8!$FG$1:$FG$10,Data8!$FG$11:$FG$19</definedName>
    <definedName name="A128066246F_Data">Data8!$FG$11:$FG$19</definedName>
    <definedName name="A128066246F_Latest">Data8!$FG$19</definedName>
    <definedName name="A128066250W">Data8!$EG$1:$EG$10,Data8!$EG$11:$EG$19</definedName>
    <definedName name="A128066250W_Data">Data8!$EG$11:$EG$19</definedName>
    <definedName name="A128066250W_Latest">Data8!$EG$19</definedName>
    <definedName name="A128066258R">Data8!$GE$1:$GE$10,Data8!$GE$11:$GE$19</definedName>
    <definedName name="A128066258R_Data">Data8!$GE$11:$GE$19</definedName>
    <definedName name="A128066258R_Latest">Data8!$GE$19</definedName>
    <definedName name="A128066262F">Data8!$GF$1:$GF$10,Data8!$GF$11:$GF$19</definedName>
    <definedName name="A128066262F_Data">Data8!$GF$11:$GF$19</definedName>
    <definedName name="A128066262F_Latest">Data8!$GF$19</definedName>
    <definedName name="A128066266R">Data8!$GO$1:$GO$10,Data8!$GO$11:$GO$19</definedName>
    <definedName name="A128066266R_Data">Data8!$GO$11:$GO$19</definedName>
    <definedName name="A128066266R_Latest">Data8!$GO$19</definedName>
    <definedName name="A128066270F">Data8!$GR$1:$GR$10,Data8!$GR$11:$GR$19</definedName>
    <definedName name="A128066270F_Data">Data8!$GR$11:$GR$19</definedName>
    <definedName name="A128066270F_Latest">Data8!$GR$19</definedName>
    <definedName name="A128066274R">Data8!$GS$1:$GS$10,Data8!$GS$11:$GS$19</definedName>
    <definedName name="A128066274R_Data">Data8!$GS$11:$GS$19</definedName>
    <definedName name="A128066274R_Latest">Data8!$GS$19</definedName>
    <definedName name="A128066278X">Data8!$HH$1:$HH$10,Data8!$HH$11:$HH$19</definedName>
    <definedName name="A128066278X_Data">Data8!$HH$11:$HH$19</definedName>
    <definedName name="A128066278X_Latest">Data8!$HH$19</definedName>
    <definedName name="A128066282R">Data8!$HO$1:$HO$10,Data8!$HO$11:$HO$19</definedName>
    <definedName name="A128066282R_Data">Data8!$HO$11:$HO$19</definedName>
    <definedName name="A128066282R_Latest">Data8!$HO$19</definedName>
    <definedName name="A128066286X">Data8!$HT$1:$HT$10,Data8!$HT$11:$HT$19</definedName>
    <definedName name="A128066286X_Data">Data8!$HT$11:$HT$19</definedName>
    <definedName name="A128066286X_Latest">Data8!$HT$19</definedName>
    <definedName name="A128066290R">Data8!$HX$1:$HX$10,Data8!$HX$11:$HX$19</definedName>
    <definedName name="A128066290R_Data">Data8!$HX$11:$HX$19</definedName>
    <definedName name="A128066290R_Latest">Data8!$HX$19</definedName>
    <definedName name="A128066294X">Data8!$IC$1:$IC$10,Data8!$IC$11:$IC$19</definedName>
    <definedName name="A128066294X_Data">Data8!$IC$11:$IC$19</definedName>
    <definedName name="A128066294X_Latest">Data8!$IC$19</definedName>
    <definedName name="A128066298J">Data9!$B$1:$B$10,Data9!$B$11:$B$19</definedName>
    <definedName name="A128066298J_Data">Data9!$B$11:$B$19</definedName>
    <definedName name="A128066298J_Latest">Data9!$B$19</definedName>
    <definedName name="A128066302L">Data9!$E$1:$E$10,Data9!$E$11:$E$19</definedName>
    <definedName name="A128066302L_Data">Data9!$E$11:$E$19</definedName>
    <definedName name="A128066302L_Latest">Data9!$E$19</definedName>
    <definedName name="A128066306W">Data9!$P$1:$P$10,Data9!$P$11:$P$19</definedName>
    <definedName name="A128066306W_Data">Data9!$P$11:$P$19</definedName>
    <definedName name="A128066306W_Latest">Data9!$P$19</definedName>
    <definedName name="A128066310L">Data9!$AH$1:$AH$10,Data9!$AH$11:$AH$19</definedName>
    <definedName name="A128066310L_Data">Data9!$AH$11:$AH$19</definedName>
    <definedName name="A128066310L_Latest">Data9!$AH$19</definedName>
    <definedName name="A128066314W">Data9!$BC$1:$BC$10,Data9!$BC$11:$BC$19</definedName>
    <definedName name="A128066314W_Data">Data9!$BC$11:$BC$19</definedName>
    <definedName name="A128066314W_Latest">Data9!$BC$19</definedName>
    <definedName name="A128066318F">Data9!$BD$1:$BD$10,Data9!$BD$11:$BD$19</definedName>
    <definedName name="A128066318F_Data">Data9!$BD$11:$BD$19</definedName>
    <definedName name="A128066318F_Latest">Data9!$BD$19</definedName>
    <definedName name="A128066322W">Data9!$AD$1:$AD$10,Data9!$AD$11:$AD$19</definedName>
    <definedName name="A128066322W_Data">Data9!$AD$11:$AD$19</definedName>
    <definedName name="A128066322W_Latest">Data9!$AD$19</definedName>
    <definedName name="A128066326F">Data9!$AF$1:$AF$10,Data9!$AF$11:$AF$19</definedName>
    <definedName name="A128066326F_Data">Data9!$AF$11:$AF$19</definedName>
    <definedName name="A128066326F_Latest">Data9!$AF$19</definedName>
    <definedName name="A128066330W">Data6!$GN$1:$GN$10,Data6!$GN$11:$GN$19</definedName>
    <definedName name="A128066330W_Data">Data6!$GN$11:$GN$19</definedName>
    <definedName name="A128066330W_Latest">Data6!$GN$19</definedName>
    <definedName name="A128066334F">Data6!$GW$1:$GW$10,Data6!$GW$11:$GW$19</definedName>
    <definedName name="A128066334F_Data">Data6!$GW$11:$GW$19</definedName>
    <definedName name="A128066334F_Latest">Data6!$GW$19</definedName>
    <definedName name="A128066338R">Data6!$HM$1:$HM$10,Data6!$HM$11:$HM$19</definedName>
    <definedName name="A128066338R_Data">Data6!$HM$11:$HM$19</definedName>
    <definedName name="A128066338R_Latest">Data6!$HM$19</definedName>
    <definedName name="A128066342F">Data6!$GP$1:$GP$10,Data6!$GP$11:$GP$19</definedName>
    <definedName name="A128066342F_Data">Data6!$GP$11:$GP$19</definedName>
    <definedName name="A128066342F_Latest">Data6!$GP$19</definedName>
    <definedName name="A128066346R">Data6!$HS$1:$HS$10,Data6!$HS$11:$HS$19</definedName>
    <definedName name="A128066346R_Data">Data6!$HS$11:$HS$19</definedName>
    <definedName name="A128066346R_Latest">Data6!$HS$19</definedName>
    <definedName name="A128066350F">Data6!$GQ$1:$GQ$10,Data6!$GQ$11:$GQ$19</definedName>
    <definedName name="A128066350F_Data">Data6!$GQ$11:$GQ$19</definedName>
    <definedName name="A128066350F_Latest">Data6!$GQ$19</definedName>
    <definedName name="A128066354R">Data6!$HT$1:$HT$10,Data6!$HT$11:$HT$19</definedName>
    <definedName name="A128066354R_Data">Data6!$HT$11:$HT$19</definedName>
    <definedName name="A128066354R_Latest">Data6!$HT$19</definedName>
    <definedName name="A128066366X">Data9!$BH$1:$BH$10,Data9!$BH$11:$BH$19</definedName>
    <definedName name="A128066366X_Data">Data9!$BH$11:$BH$19</definedName>
    <definedName name="A128066366X_Latest">Data9!$BH$19</definedName>
    <definedName name="A128066374X">Data6!$IF$1:$IF$10,Data6!$IF$11:$IF$19</definedName>
    <definedName name="A128066374X_Data">Data6!$IF$11:$IF$19</definedName>
    <definedName name="A128066374X_Latest">Data6!$IF$19</definedName>
    <definedName name="A128066378J">Data6!$IG$1:$IG$10,Data6!$IG$11:$IG$19</definedName>
    <definedName name="A128066378J_Data">Data6!$IG$11:$IG$19</definedName>
    <definedName name="A128066378J_Latest">Data6!$IG$19</definedName>
    <definedName name="A128066382X">Data7!$B$1:$B$10,Data7!$B$11:$B$19</definedName>
    <definedName name="A128066382X_Data">Data7!$B$11:$B$19</definedName>
    <definedName name="A128066382X_Latest">Data7!$B$19</definedName>
    <definedName name="A128066386J">Data7!$D$1:$D$10,Data7!$D$11:$D$19</definedName>
    <definedName name="A128066386J_Data">Data7!$D$11:$D$19</definedName>
    <definedName name="A128066386J_Latest">Data7!$D$19</definedName>
    <definedName name="A128066390X">Data7!$I$1:$I$10,Data7!$I$11:$I$19</definedName>
    <definedName name="A128066390X_Data">Data7!$I$11:$I$19</definedName>
    <definedName name="A128066390X_Latest">Data7!$I$19</definedName>
    <definedName name="A128066394J">Data6!$IC$1:$IC$10,Data6!$IC$11:$IC$19</definedName>
    <definedName name="A128066394J_Data">Data6!$IC$11:$IC$19</definedName>
    <definedName name="A128066394J_Latest">Data6!$IC$19</definedName>
    <definedName name="A128066398T">Data7!$AN$1:$AN$10,Data7!$AN$11:$AN$19</definedName>
    <definedName name="A128066398T_Data">Data7!$AN$11:$AN$19</definedName>
    <definedName name="A128066398T_Latest">Data7!$AN$19</definedName>
    <definedName name="A128066402W">Data7!$M$1:$M$10,Data7!$M$11:$M$19</definedName>
    <definedName name="A128066402W_Data">Data7!$M$11:$M$19</definedName>
    <definedName name="A128066402W_Latest">Data7!$M$19</definedName>
    <definedName name="A128066406F">Data7!$V$1:$V$10,Data7!$V$11:$V$19</definedName>
    <definedName name="A128066406F_Data">Data7!$V$11:$V$19</definedName>
    <definedName name="A128066406F_Latest">Data7!$V$19</definedName>
    <definedName name="A128066410W">Data7!$BI$1:$BI$10,Data7!$BI$11:$BI$19</definedName>
    <definedName name="A128066410W_Data">Data7!$BI$11:$BI$19</definedName>
    <definedName name="A128066410W_Latest">Data7!$BI$19</definedName>
    <definedName name="A128066414F">Data7!$BT$1:$BT$10,Data7!$BT$11:$BT$19</definedName>
    <definedName name="A128066414F_Data">Data7!$BT$11:$BT$19</definedName>
    <definedName name="A128066414F_Latest">Data7!$BT$19</definedName>
    <definedName name="A128066418R">Data7!$BB$1:$BB$10,Data7!$BB$11:$BB$19</definedName>
    <definedName name="A128066418R_Data">Data7!$BB$11:$BB$19</definedName>
    <definedName name="A128066418R_Latest">Data7!$BB$19</definedName>
    <definedName name="A128066422F">Data7!$CE$1:$CE$10,Data7!$CE$11:$CE$19</definedName>
    <definedName name="A128066422F_Data">Data7!$CE$11:$CE$19</definedName>
    <definedName name="A128066422F_Latest">Data7!$CE$19</definedName>
    <definedName name="A128066426R">Data7!$DV$1:$DV$10,Data7!$DV$11:$DV$19</definedName>
    <definedName name="A128066426R_Data">Data7!$DV$11:$DV$19</definedName>
    <definedName name="A128066426R_Latest">Data7!$DV$19</definedName>
    <definedName name="A128066430F">Data7!$EA$1:$EA$10,Data7!$EA$11:$EA$19</definedName>
    <definedName name="A128066430F_Data">Data7!$EA$11:$EA$19</definedName>
    <definedName name="A128066430F_Latest">Data7!$EA$19</definedName>
    <definedName name="A128066434R">Data7!$EK$1:$EK$10,Data7!$EK$11:$EK$19</definedName>
    <definedName name="A128066434R_Data">Data7!$EK$11:$EK$19</definedName>
    <definedName name="A128066434R_Latest">Data7!$EK$19</definedName>
    <definedName name="A128066438X">Data7!$EM$1:$EM$10,Data7!$EM$11:$EM$19</definedName>
    <definedName name="A128066438X_Data">Data7!$EM$11:$EM$19</definedName>
    <definedName name="A128066438X_Latest">Data7!$EM$19</definedName>
    <definedName name="A128066442R">Data7!$DR$1:$DR$10,Data7!$DR$11:$DR$19</definedName>
    <definedName name="A128066442R_Data">Data7!$DR$11:$DR$19</definedName>
    <definedName name="A128066442R_Latest">Data7!$DR$19</definedName>
    <definedName name="A128066446X">Data7!$DT$1:$DT$10,Data7!$DT$11:$DT$19</definedName>
    <definedName name="A128066446X_Data">Data7!$DT$11:$DT$19</definedName>
    <definedName name="A128066446X_Latest">Data7!$DT$19</definedName>
    <definedName name="A128066450R">Data7!$FD$1:$FD$10,Data7!$FD$11:$FD$19</definedName>
    <definedName name="A128066450R_Data">Data7!$FD$11:$FD$19</definedName>
    <definedName name="A128066450R_Latest">Data7!$FD$19</definedName>
    <definedName name="A128066454X">Data7!$FE$1:$FE$10,Data7!$FE$11:$FE$19</definedName>
    <definedName name="A128066454X_Data">Data7!$FE$11:$FE$19</definedName>
    <definedName name="A128066454X_Latest">Data7!$FE$19</definedName>
    <definedName name="A128066458J">Data7!$FR$1:$FR$10,Data7!$FR$11:$FR$19</definedName>
    <definedName name="A128066458J_Data">Data7!$FR$11:$FR$19</definedName>
    <definedName name="A128066458J_Latest">Data7!$FR$19</definedName>
    <definedName name="A128066462X">Data7!$FV$1:$FV$10,Data7!$FV$11:$FV$19</definedName>
    <definedName name="A128066462X_Data">Data7!$FV$11:$FV$19</definedName>
    <definedName name="A128066462X_Latest">Data7!$FV$19</definedName>
    <definedName name="A128066466J">Data7!$EX$1:$EX$10,Data7!$EX$11:$EX$19</definedName>
    <definedName name="A128066466J_Data">Data7!$EX$11:$EX$19</definedName>
    <definedName name="A128066466J_Latest">Data7!$EX$19</definedName>
    <definedName name="A128066470X">Data7!$GB$1:$GB$10,Data7!$GB$11:$GB$19</definedName>
    <definedName name="A128066470X_Data">Data7!$GB$11:$GB$19</definedName>
    <definedName name="A128066470X_Latest">Data7!$GB$19</definedName>
    <definedName name="A128066474J">Data7!$HD$1:$HD$10,Data7!$HD$11:$HD$19</definedName>
    <definedName name="A128066474J_Data">Data7!$HD$11:$HD$19</definedName>
    <definedName name="A128066474J_Latest">Data7!$HD$19</definedName>
    <definedName name="A128066478T">Data7!$GG$1:$GG$10,Data7!$GG$11:$GG$19</definedName>
    <definedName name="A128066478T_Data">Data7!$GG$11:$GG$19</definedName>
    <definedName name="A128066478T_Latest">Data7!$GG$19</definedName>
    <definedName name="A128067994F">Data9!$BK$1:$BK$10,Data9!$BK$11:$BK$19</definedName>
    <definedName name="A128067994F_Data">Data9!$BK$11:$BK$19</definedName>
    <definedName name="A128067994F_Latest">Data9!$BK$19</definedName>
    <definedName name="A128067998R">Data9!$BT$1:$BT$10,Data9!$BT$11:$BT$19</definedName>
    <definedName name="A128067998R_Data">Data9!$BT$11:$BT$19</definedName>
    <definedName name="A128067998R_Latest">Data9!$BT$19</definedName>
    <definedName name="A128068342T">Data9!$CW$1:$CW$10,Data9!$CW$11:$CW$19</definedName>
    <definedName name="A128068342T_Data">Data9!$CW$11:$CW$19</definedName>
    <definedName name="A128068342T_Latest">Data9!$CW$19</definedName>
    <definedName name="A128068346A">Data9!$CY$1:$CY$10,Data9!$CY$11:$CY$19</definedName>
    <definedName name="A128068346A_Data">Data9!$CY$11:$CY$19</definedName>
    <definedName name="A128068346A_Latest">Data9!$CY$19</definedName>
    <definedName name="A128068350T">Data10!$FK$1:$FK$10,Data10!$FK$11:$FK$19</definedName>
    <definedName name="A128068350T_Data">Data10!$FK$11:$FK$19</definedName>
    <definedName name="A128068350T_Latest">Data10!$FK$19</definedName>
    <definedName name="A128068354A">Data10!$EZ$1:$EZ$10,Data10!$EZ$11:$EZ$19</definedName>
    <definedName name="A128068354A_Data">Data10!$EZ$11:$EZ$19</definedName>
    <definedName name="A128068354A_Latest">Data10!$EZ$19</definedName>
    <definedName name="A128068358K">Data10!$GA$1:$GA$10,Data10!$GA$11:$GA$19</definedName>
    <definedName name="A128068358K_Data">Data10!$GA$11:$GA$19</definedName>
    <definedName name="A128068358K_Latest">Data10!$GA$19</definedName>
    <definedName name="A128068362A">Data10!$FA$1:$FA$10,Data10!$FA$11:$FA$19</definedName>
    <definedName name="A128068362A_Data">Data10!$FA$11:$FA$19</definedName>
    <definedName name="A128068362A_Latest">Data10!$FA$19</definedName>
    <definedName name="A128068366K">Data10!$FG$1:$FG$10,Data10!$FG$11:$FG$19</definedName>
    <definedName name="A128068366K_Data">Data10!$FG$11:$FG$19</definedName>
    <definedName name="A128068366K_Latest">Data10!$FG$19</definedName>
    <definedName name="A128068370A">Data10!$HM$1:$HM$10,Data10!$HM$11:$HM$19</definedName>
    <definedName name="A128068370A_Data">Data10!$HM$11:$HM$19</definedName>
    <definedName name="A128068370A_Latest">Data10!$HM$19</definedName>
    <definedName name="A128068378V">Data10!$GN$1:$GN$10,Data10!$GN$11:$GN$19</definedName>
    <definedName name="A128068378V_Data">Data10!$GN$11:$GN$19</definedName>
    <definedName name="A128068378V_Latest">Data10!$GN$19</definedName>
    <definedName name="A128068382K">Data10!$HO$1:$HO$10,Data10!$HO$11:$HO$19</definedName>
    <definedName name="A128068382K_Data">Data10!$HO$11:$HO$19</definedName>
    <definedName name="A128068382K_Latest">Data10!$HO$19</definedName>
    <definedName name="A128068386V">Data10!$HR$1:$HR$10,Data10!$HR$11:$HR$19</definedName>
    <definedName name="A128068386V_Data">Data10!$HR$11:$HR$19</definedName>
    <definedName name="A128068386V_Latest">Data10!$HR$19</definedName>
    <definedName name="A128068390K">Data10!$HU$1:$HU$10,Data10!$HU$11:$HU$19</definedName>
    <definedName name="A128068390K_Data">Data10!$HU$11:$HU$19</definedName>
    <definedName name="A128068390K_Latest">Data10!$HU$19</definedName>
    <definedName name="A128068394V">Data10!$HW$1:$HW$10,Data10!$HW$11:$HW$19</definedName>
    <definedName name="A128068394V_Data">Data10!$HW$11:$HW$19</definedName>
    <definedName name="A128068394V_Latest">Data10!$HW$19</definedName>
    <definedName name="A128068398C">Data11!$Y$1:$Y$10,Data11!$Y$11:$Y$19</definedName>
    <definedName name="A128068398C_Data">Data11!$Y$11:$Y$19</definedName>
    <definedName name="A128068398C_Latest">Data11!$Y$19</definedName>
    <definedName name="A128068402J">Data11!$AK$1:$AK$10,Data11!$AK$11:$AK$19</definedName>
    <definedName name="A128068402J_Data">Data11!$AK$11:$AK$19</definedName>
    <definedName name="A128068402J_Latest">Data11!$AK$19</definedName>
    <definedName name="A128068406T">Data11!$N$1:$N$10,Data11!$N$11:$N$19</definedName>
    <definedName name="A128068406T_Data">Data11!$N$11:$N$19</definedName>
    <definedName name="A128068406T_Latest">Data11!$N$19</definedName>
    <definedName name="A128068410J">Data11!$BC$1:$BC$10,Data11!$BC$11:$BC$19</definedName>
    <definedName name="A128068410J_Data">Data11!$BC$11:$BC$19</definedName>
    <definedName name="A128068410J_Latest">Data11!$BC$19</definedName>
    <definedName name="A128068414T">Data11!$BN$1:$BN$10,Data11!$BN$11:$BN$19</definedName>
    <definedName name="A128068414T_Data">Data11!$BN$11:$BN$19</definedName>
    <definedName name="A128068414T_Latest">Data11!$BN$19</definedName>
    <definedName name="A128068418A">Data11!$CI$1:$CI$10,Data11!$CI$11:$CI$19</definedName>
    <definedName name="A128068418A_Data">Data11!$CI$11:$CI$19</definedName>
    <definedName name="A128068418A_Latest">Data11!$CI$19</definedName>
    <definedName name="A128068422T">Data11!$CJ$1:$CJ$10,Data11!$CJ$11:$CJ$19</definedName>
    <definedName name="A128068422T_Data">Data11!$CJ$11:$CJ$19</definedName>
    <definedName name="A128068422T_Latest">Data11!$CJ$19</definedName>
    <definedName name="A128068426A">Data11!$BX$1:$BX$10,Data11!$BX$11:$BX$19</definedName>
    <definedName name="A128068426A_Data">Data11!$BX$11:$BX$19</definedName>
    <definedName name="A128068426A_Latest">Data11!$BX$19</definedName>
    <definedName name="A128068430T">Data11!$CE$1:$CE$10,Data11!$CE$11:$CE$19</definedName>
    <definedName name="A128068430T_Data">Data11!$CE$11:$CE$19</definedName>
    <definedName name="A128068430T_Latest">Data11!$CE$19</definedName>
    <definedName name="A128068434A">Data11!$DN$1:$DN$10,Data11!$DN$11:$DN$19</definedName>
    <definedName name="A128068434A_Data">Data11!$DN$11:$DN$19</definedName>
    <definedName name="A128068434A_Latest">Data11!$DN$19</definedName>
    <definedName name="A128068438K">Data11!$DF$1:$DF$10,Data11!$DF$11:$DF$19</definedName>
    <definedName name="A128068438K_Data">Data11!$DF$11:$DF$19</definedName>
    <definedName name="A128068438K_Latest">Data11!$DF$19</definedName>
    <definedName name="A128068442A">Data11!$EW$1:$EW$10,Data11!$EW$11:$EW$19</definedName>
    <definedName name="A128068442A_Data">Data11!$EW$11:$EW$19</definedName>
    <definedName name="A128068442A_Latest">Data11!$EW$19</definedName>
    <definedName name="A128068446K">Data11!$EZ$1:$EZ$10,Data11!$EZ$11:$EZ$19</definedName>
    <definedName name="A128068446K_Data">Data11!$EZ$11:$EZ$19</definedName>
    <definedName name="A128068446K_Latest">Data11!$EZ$19</definedName>
    <definedName name="A128068450A">Data11!$FA$1:$FA$10,Data11!$FA$11:$FA$19</definedName>
    <definedName name="A128068450A_Data">Data11!$FA$11:$FA$19</definedName>
    <definedName name="A128068450A_Latest">Data11!$FA$19</definedName>
    <definedName name="A128068454K">Data11!$FD$1:$FD$10,Data11!$FD$11:$FD$19</definedName>
    <definedName name="A128068454K_Data">Data11!$FD$11:$FD$19</definedName>
    <definedName name="A128068454K_Latest">Data11!$FD$19</definedName>
    <definedName name="A128068458V">Data11!$FI$1:$FI$10,Data11!$FI$11:$FI$19</definedName>
    <definedName name="A128068458V_Data">Data11!$FI$11:$FI$19</definedName>
    <definedName name="A128068458V_Latest">Data11!$FI$19</definedName>
    <definedName name="A128068462K">Data11!$FK$1:$FK$10,Data11!$FK$11:$FK$19</definedName>
    <definedName name="A128068462K_Data">Data11!$FK$11:$FK$19</definedName>
    <definedName name="A128068462K_Latest">Data11!$FK$19</definedName>
    <definedName name="A128068466V">Data11!$EL$1:$EL$10,Data11!$EL$11:$EL$19</definedName>
    <definedName name="A128068466V_Data">Data11!$EL$11:$EL$19</definedName>
    <definedName name="A128068466V_Latest">Data11!$EL$19</definedName>
    <definedName name="A128068470K">Data11!$EP$1:$EP$10,Data11!$EP$11:$EP$19</definedName>
    <definedName name="A128068470K_Data">Data11!$EP$11:$EP$19</definedName>
    <definedName name="A128068470K_Latest">Data11!$EP$19</definedName>
    <definedName name="A128068474V">Data11!$ET$1:$ET$10,Data11!$ET$11:$ET$19</definedName>
    <definedName name="A128068474V_Data">Data11!$ET$11:$ET$19</definedName>
    <definedName name="A128068474V_Latest">Data11!$ET$19</definedName>
    <definedName name="A128068478C">Data11!$GM$1:$GM$10,Data11!$GM$11:$GM$19</definedName>
    <definedName name="A128068478C_Data">Data11!$GM$11:$GM$19</definedName>
    <definedName name="A128068478C_Latest">Data11!$GM$19</definedName>
    <definedName name="A128068482V">Data11!$GV$1:$GV$10,Data11!$GV$11:$GV$19</definedName>
    <definedName name="A128068482V_Data">Data11!$GV$11:$GV$19</definedName>
    <definedName name="A128068482V_Latest">Data11!$GV$19</definedName>
    <definedName name="A128068486C">Data11!$IE$1:$IE$10,Data11!$IE$11:$IE$19</definedName>
    <definedName name="A128068486C_Data">Data11!$IE$11:$IE$19</definedName>
    <definedName name="A128068486C_Latest">Data11!$IE$19</definedName>
    <definedName name="A128068490V">Data9!$EC$1:$EC$10,Data9!$EC$11:$EC$19</definedName>
    <definedName name="A128068490V_Data">Data9!$EC$11:$EC$19</definedName>
    <definedName name="A128068490V_Latest">Data9!$EC$19</definedName>
    <definedName name="A128068494C">Data9!$EU$1:$EU$10,Data9!$EU$11:$EU$19</definedName>
    <definedName name="A128068494C_Data">Data9!$EU$11:$EU$19</definedName>
    <definedName name="A128068494C_Latest">Data9!$EU$19</definedName>
    <definedName name="A128068498L">Data9!$EX$1:$EX$10,Data9!$EX$11:$EX$19</definedName>
    <definedName name="A128068498L_Data">Data9!$EX$11:$EX$19</definedName>
    <definedName name="A128068498L_Latest">Data9!$EX$19</definedName>
    <definedName name="A128068502T">Data9!$EZ$1:$EZ$10,Data9!$EZ$11:$EZ$19</definedName>
    <definedName name="A128068502T_Data">Data9!$EZ$11:$EZ$19</definedName>
    <definedName name="A128068502T_Latest">Data9!$EZ$19</definedName>
    <definedName name="A128068506A">Data9!$EG$1:$EG$10,Data9!$EG$11:$EG$19</definedName>
    <definedName name="A128068506A_Data">Data9!$EG$11:$EG$19</definedName>
    <definedName name="A128068506A_Latest">Data9!$EG$19</definedName>
    <definedName name="A128068510T">Data11!$IK$1:$IK$10,Data11!$IK$11:$IK$19</definedName>
    <definedName name="A128068510T_Data">Data11!$IK$11:$IK$19</definedName>
    <definedName name="A128068510T_Latest">Data11!$IK$19</definedName>
    <definedName name="A128068530A">Data9!$FK$1:$FK$10,Data9!$FK$11:$FK$19</definedName>
    <definedName name="A128068530A_Data">Data9!$FK$11:$FK$19</definedName>
    <definedName name="A128068530A_Latest">Data9!$FK$19</definedName>
    <definedName name="A128068534K">Data9!$FU$1:$FU$10,Data9!$FU$11:$FU$19</definedName>
    <definedName name="A128068534K_Data">Data9!$FU$11:$FU$19</definedName>
    <definedName name="A128068534K_Latest">Data9!$FU$19</definedName>
    <definedName name="A128068538V">Data9!$FV$1:$FV$10,Data9!$FV$11:$FV$19</definedName>
    <definedName name="A128068538V_Data">Data9!$FV$11:$FV$19</definedName>
    <definedName name="A128068538V_Latest">Data9!$FV$19</definedName>
    <definedName name="A128068542K">Data9!$FW$1:$FW$10,Data9!$FW$11:$FW$19</definedName>
    <definedName name="A128068542K_Data">Data9!$FW$11:$FW$19</definedName>
    <definedName name="A128068542K_Latest">Data9!$FW$19</definedName>
    <definedName name="A128068546V">Data9!$GE$1:$GE$10,Data9!$GE$11:$GE$19</definedName>
    <definedName name="A128068546V_Data">Data9!$GE$11:$GE$19</definedName>
    <definedName name="A128068546V_Latest">Data9!$GE$19</definedName>
    <definedName name="A128068550K">Data9!$GI$1:$GI$10,Data9!$GI$11:$GI$19</definedName>
    <definedName name="A128068550K_Data">Data9!$GI$11:$GI$19</definedName>
    <definedName name="A128068550K_Latest">Data9!$GI$19</definedName>
    <definedName name="A128068554V">Data9!$FN$1:$FN$10,Data9!$FN$11:$FN$19</definedName>
    <definedName name="A128068554V_Data">Data9!$FN$11:$FN$19</definedName>
    <definedName name="A128068554V_Latest">Data9!$FN$19</definedName>
    <definedName name="A128068558C">Data9!$HB$1:$HB$10,Data9!$HB$11:$HB$19</definedName>
    <definedName name="A128068558C_Data">Data9!$HB$11:$HB$19</definedName>
    <definedName name="A128068558C_Latest">Data9!$HB$19</definedName>
    <definedName name="A128068562V">Data9!$GT$1:$GT$10,Data9!$GT$11:$GT$19</definedName>
    <definedName name="A128068562V_Data">Data9!$GT$11:$GT$19</definedName>
    <definedName name="A128068562V_Latest">Data9!$GT$19</definedName>
    <definedName name="A128068566C">Data9!$HO$1:$HO$10,Data9!$HO$11:$HO$19</definedName>
    <definedName name="A128068566C_Data">Data9!$HO$11:$HO$19</definedName>
    <definedName name="A128068566C_Latest">Data9!$HO$19</definedName>
    <definedName name="A128068570V">Data9!$HQ$1:$HQ$10,Data9!$HQ$11:$HQ$19</definedName>
    <definedName name="A128068570V_Data">Data9!$HQ$11:$HQ$19</definedName>
    <definedName name="A128068570V_Latest">Data9!$HQ$19</definedName>
    <definedName name="A128068574C">Data9!$HR$1:$HR$10,Data9!$HR$11:$HR$19</definedName>
    <definedName name="A128068574C_Data">Data9!$HR$11:$HR$19</definedName>
    <definedName name="A128068574C_Latest">Data9!$HR$19</definedName>
    <definedName name="A128068578L">Data9!$HV$1:$HV$10,Data9!$HV$11:$HV$19</definedName>
    <definedName name="A128068578L_Data">Data9!$HV$11:$HV$19</definedName>
    <definedName name="A128068578L_Latest">Data9!$HV$19</definedName>
    <definedName name="A128068582C">Data9!$IJ$1:$IJ$10,Data9!$IJ$11:$IJ$19</definedName>
    <definedName name="A128068582C_Data">Data9!$IJ$11:$IJ$19</definedName>
    <definedName name="A128068582C_Latest">Data9!$IJ$19</definedName>
    <definedName name="A128068586L">Data10!$K$1:$K$10,Data10!$K$11:$K$19</definedName>
    <definedName name="A128068586L_Data">Data10!$K$11:$K$19</definedName>
    <definedName name="A128068586L_Latest">Data10!$K$19</definedName>
    <definedName name="A128068590C">Data10!$L$1:$L$10,Data10!$L$11:$L$19</definedName>
    <definedName name="A128068590C_Data">Data10!$L$11:$L$19</definedName>
    <definedName name="A128068590C_Latest">Data10!$L$19</definedName>
    <definedName name="A128068594L">Data9!$IC$1:$IC$10,Data9!$IC$11:$IC$19</definedName>
    <definedName name="A128068594L_Data">Data9!$IC$11:$IC$19</definedName>
    <definedName name="A128068594L_Latest">Data9!$IC$19</definedName>
    <definedName name="A128068598W">Data10!$Q$1:$Q$10,Data10!$Q$11:$Q$19</definedName>
    <definedName name="A128068598W_Data">Data10!$Q$11:$Q$19</definedName>
    <definedName name="A128068598W_Latest">Data10!$Q$19</definedName>
    <definedName name="A128068606K">Data9!$IE$1:$IE$10,Data9!$IE$11:$IE$19</definedName>
    <definedName name="A128068606K_Data">Data9!$IE$11:$IE$19</definedName>
    <definedName name="A128068606K_Latest">Data9!$IE$19</definedName>
    <definedName name="A128068610A">Data10!$S$1:$S$10,Data10!$S$11:$S$19</definedName>
    <definedName name="A128068610A_Data">Data10!$S$11:$S$19</definedName>
    <definedName name="A128068610A_Latest">Data10!$S$19</definedName>
    <definedName name="A128068614K">Data10!$AC$1:$AC$10,Data10!$AC$11:$AC$19</definedName>
    <definedName name="A128068614K_Data">Data10!$AC$11:$AC$19</definedName>
    <definedName name="A128068614K_Latest">Data10!$AC$19</definedName>
    <definedName name="A128068618V">Data10!$T$1:$T$10,Data10!$T$11:$T$19</definedName>
    <definedName name="A128068618V_Data">Data10!$T$11:$T$19</definedName>
    <definedName name="A128068618V_Latest">Data10!$T$19</definedName>
    <definedName name="A128068622K">Data10!$AT$1:$AT$10,Data10!$AT$11:$AT$19</definedName>
    <definedName name="A128068622K_Data">Data10!$AT$11:$AT$19</definedName>
    <definedName name="A128068622K_Latest">Data10!$AT$19</definedName>
    <definedName name="A128068626V">Data10!$AU$1:$AU$10,Data10!$AU$11:$AU$19</definedName>
    <definedName name="A128068626V_Data">Data10!$AU$11:$AU$19</definedName>
    <definedName name="A128068626V_Latest">Data10!$AU$19</definedName>
    <definedName name="A128068630K">Data10!$Y$1:$Y$10,Data10!$Y$11:$Y$19</definedName>
    <definedName name="A128068630K_Data">Data10!$Y$11:$Y$19</definedName>
    <definedName name="A128068630K_Latest">Data10!$Y$19</definedName>
    <definedName name="A128068634V">Data10!$AA$1:$AA$10,Data10!$AA$11:$AA$19</definedName>
    <definedName name="A128068634V_Data">Data10!$AA$11:$AA$19</definedName>
    <definedName name="A128068634V_Latest">Data10!$AA$19</definedName>
    <definedName name="A128068638C">Data10!$BR$1:$BR$10,Data10!$BR$11:$BR$19</definedName>
    <definedName name="A128068638C_Data">Data10!$BR$11:$BR$19</definedName>
    <definedName name="A128068638C_Latest">Data10!$BR$19</definedName>
    <definedName name="A128068642V">Data10!$BS$1:$BS$10,Data10!$BS$11:$BS$19</definedName>
    <definedName name="A128068642V_Data">Data10!$BS$11:$BS$19</definedName>
    <definedName name="A128068642V_Latest">Data10!$BS$19</definedName>
    <definedName name="A128068646C">Data10!$BT$1:$BT$10,Data10!$BT$11:$BT$19</definedName>
    <definedName name="A128068646C_Data">Data10!$BT$11:$BT$19</definedName>
    <definedName name="A128068646C_Latest">Data10!$BT$19</definedName>
    <definedName name="A128068650V">Data10!$BW$1:$BW$10,Data10!$BW$11:$BW$19</definedName>
    <definedName name="A128068650V_Data">Data10!$BW$11:$BW$19</definedName>
    <definedName name="A128068650V_Latest">Data10!$BW$19</definedName>
    <definedName name="A128068654C">Data10!$CB$1:$CB$10,Data10!$CB$11:$CB$19</definedName>
    <definedName name="A128068654C_Data">Data10!$CB$11:$CB$19</definedName>
    <definedName name="A128068654C_Latest">Data10!$CB$19</definedName>
    <definedName name="A128068658L">Data10!$CE$1:$CE$10,Data10!$CE$11:$CE$19</definedName>
    <definedName name="A128068658L_Data">Data10!$CE$11:$CE$19</definedName>
    <definedName name="A128068658L_Latest">Data10!$CE$19</definedName>
    <definedName name="A128068662C">Data10!$BD$1:$BD$10,Data10!$BD$11:$BD$19</definedName>
    <definedName name="A128068662C_Data">Data10!$BD$11:$BD$19</definedName>
    <definedName name="A128068662C_Latest">Data10!$BD$19</definedName>
    <definedName name="A128068666L">Data10!$CS$1:$CS$10,Data10!$CS$11:$CS$19</definedName>
    <definedName name="A128068666L_Data">Data10!$CS$11:$CS$19</definedName>
    <definedName name="A128068666L_Latest">Data10!$CS$19</definedName>
    <definedName name="A128068670C">Data10!$DE$1:$DE$10,Data10!$DE$11:$DE$19</definedName>
    <definedName name="A128068670C_Data">Data10!$DE$11:$DE$19</definedName>
    <definedName name="A128068670C_Latest">Data10!$DE$19</definedName>
    <definedName name="A128068674L">Data10!$DH$1:$DH$10,Data10!$DH$11:$DH$19</definedName>
    <definedName name="A128068674L_Data">Data10!$DH$11:$DH$19</definedName>
    <definedName name="A128068674L_Latest">Data10!$DH$19</definedName>
    <definedName name="A128068678W">Data10!$EH$1:$EH$10,Data10!$EH$11:$EH$19</definedName>
    <definedName name="A128068678W_Data">Data10!$EH$11:$EH$19</definedName>
    <definedName name="A128068678W_Latest">Data10!$EH$19</definedName>
    <definedName name="A128068682L">Data10!$EM$1:$EM$10,Data10!$EM$11:$EM$19</definedName>
    <definedName name="A128068682L_Data">Data10!$EM$11:$EM$19</definedName>
    <definedName name="A128068682L_Latest">Data10!$EM$19</definedName>
    <definedName name="A128068686W">Data10!$ER$1:$ER$10,Data10!$ER$11:$ER$19</definedName>
    <definedName name="A128068686W_Data">Data10!$ER$11:$ER$19</definedName>
    <definedName name="A128068686W_Latest">Data10!$ER$19</definedName>
    <definedName name="A128068690L">Data10!$DP$1:$DP$10,Data10!$DP$11:$DP$19</definedName>
    <definedName name="A128068690L_Data">Data10!$DP$11:$DP$19</definedName>
    <definedName name="A128068690L_Latest">Data10!$DP$19</definedName>
    <definedName name="A128068694W">Data10!$EW$1:$EW$10,Data10!$EW$11:$EW$19</definedName>
    <definedName name="A128068694W_Data">Data10!$EW$11:$EW$19</definedName>
    <definedName name="A128068694W_Latest">Data10!$EW$19</definedName>
    <definedName name="A128070098T">Data12!$J$1:$J$10,Data12!$J$11:$J$19</definedName>
    <definedName name="A128070098T_Data">Data12!$J$11:$J$19</definedName>
    <definedName name="A128070098T_Latest">Data12!$J$19</definedName>
    <definedName name="A128070102W">Data12!$L$1:$L$10,Data12!$L$11:$L$19</definedName>
    <definedName name="A128070102W_Data">Data12!$L$11:$L$19</definedName>
    <definedName name="A128070102W_Latest">Data12!$L$19</definedName>
    <definedName name="A128070106F">Data12!$P$1:$P$10,Data12!$P$11:$P$19</definedName>
    <definedName name="A128070106F_Data">Data12!$P$11:$P$19</definedName>
    <definedName name="A128070106F_Latest">Data12!$P$19</definedName>
    <definedName name="A128070110W">Data12!$B$1:$B$10,Data12!$B$11:$B$19</definedName>
    <definedName name="A128070110W_Data">Data12!$B$11:$B$19</definedName>
    <definedName name="A128070110W_Latest">Data12!$B$19</definedName>
    <definedName name="A128070114F">Data12!$AA$1:$AA$10,Data12!$AA$11:$AA$19</definedName>
    <definedName name="A128070114F_Data">Data12!$AA$11:$AA$19</definedName>
    <definedName name="A128070114F_Latest">Data12!$AA$19</definedName>
    <definedName name="A128070118R">Data12!$AE$1:$AE$10,Data12!$AE$11:$AE$19</definedName>
    <definedName name="A128070118R_Data">Data12!$AE$11:$AE$19</definedName>
    <definedName name="A128070118R_Latest">Data12!$AE$19</definedName>
    <definedName name="A128070122F">Data12!$G$1:$G$10,Data12!$G$11:$G$19</definedName>
    <definedName name="A128070122F_Data">Data12!$G$11:$G$19</definedName>
    <definedName name="A128070122F_Latest">Data12!$G$19</definedName>
    <definedName name="A128070126R">Data12!$I$1:$I$10,Data12!$I$11:$I$19</definedName>
    <definedName name="A128070126R_Data">Data12!$I$11:$I$19</definedName>
    <definedName name="A128070126R_Latest">Data12!$I$19</definedName>
    <definedName name="A128070466K">Data12!$AZ$1:$AZ$10,Data12!$AZ$11:$AZ$19</definedName>
    <definedName name="A128070466K_Data">Data12!$AZ$11:$AZ$19</definedName>
    <definedName name="A128070466K_Latest">Data12!$AZ$19</definedName>
    <definedName name="A128070470A">Data12!$BL$1:$BL$10,Data12!$BL$11:$BL$19</definedName>
    <definedName name="A128070470A_Data">Data12!$BL$11:$BL$19</definedName>
    <definedName name="A128070470A_Latest">Data12!$BL$19</definedName>
    <definedName name="A128070474K">Data12!$BN$1:$BN$10,Data12!$BN$11:$BN$19</definedName>
    <definedName name="A128070474K_Data">Data12!$BN$11:$BN$19</definedName>
    <definedName name="A128070474K_Latest">Data12!$BN$19</definedName>
    <definedName name="A128070478V">Data13!$DB$1:$DB$10,Data13!$DB$11:$DB$19</definedName>
    <definedName name="A128070478V_Data">Data13!$DB$11:$DB$19</definedName>
    <definedName name="A128070478V_Latest">Data13!$DB$19</definedName>
    <definedName name="A128070482K">Data13!$DT$1:$DT$10,Data13!$DT$11:$DT$19</definedName>
    <definedName name="A128070482K_Data">Data13!$DT$11:$DT$19</definedName>
    <definedName name="A128070482K_Latest">Data13!$DT$19</definedName>
    <definedName name="A128070490K">Data13!$CU$1:$CU$10,Data13!$CU$11:$CU$19</definedName>
    <definedName name="A128070490K_Data">Data13!$CU$11:$CU$19</definedName>
    <definedName name="A128070490K_Latest">Data13!$CU$19</definedName>
    <definedName name="A128070494V">Data13!$EJ$1:$EJ$10,Data13!$EJ$11:$EJ$19</definedName>
    <definedName name="A128070494V_Data">Data13!$EJ$11:$EJ$19</definedName>
    <definedName name="A128070494V_Latest">Data13!$EJ$19</definedName>
    <definedName name="A128070498C">Data13!$EK$1:$EK$10,Data13!$EK$11:$EK$19</definedName>
    <definedName name="A128070498C_Data">Data13!$EK$11:$EK$19</definedName>
    <definedName name="A128070498C_Latest">Data13!$EK$19</definedName>
    <definedName name="A128070502J">Data13!$EL$1:$EL$10,Data13!$EL$11:$EL$19</definedName>
    <definedName name="A128070502J_Data">Data13!$EL$11:$EL$19</definedName>
    <definedName name="A128070502J_Latest">Data13!$EL$19</definedName>
    <definedName name="A128070506T">Data13!$DW$1:$DW$10,Data13!$DW$11:$DW$19</definedName>
    <definedName name="A128070506T_Data">Data13!$DW$11:$DW$19</definedName>
    <definedName name="A128070506T_Latest">Data13!$DW$19</definedName>
    <definedName name="A128070510J">Data13!$EP$1:$EP$10,Data13!$EP$11:$EP$19</definedName>
    <definedName name="A128070510J_Data">Data13!$EP$11:$EP$19</definedName>
    <definedName name="A128070510J_Latest">Data13!$EP$19</definedName>
    <definedName name="A128070514T">Data13!$FA$1:$FA$10,Data13!$FA$11:$FA$19</definedName>
    <definedName name="A128070514T_Data">Data13!$FA$11:$FA$19</definedName>
    <definedName name="A128070514T_Latest">Data13!$FA$19</definedName>
    <definedName name="A128070518A">Data13!$FP$1:$FP$10,Data13!$FP$11:$FP$19</definedName>
    <definedName name="A128070518A_Data">Data13!$FP$11:$FP$19</definedName>
    <definedName name="A128070518A_Latest">Data13!$FP$19</definedName>
    <definedName name="A128070522T">Data13!$FW$1:$FW$10,Data13!$FW$11:$FW$19</definedName>
    <definedName name="A128070522T_Data">Data13!$FW$11:$FW$19</definedName>
    <definedName name="A128070522T_Latest">Data13!$FW$19</definedName>
    <definedName name="A128070526A">Data13!$FZ$1:$FZ$10,Data13!$FZ$11:$FZ$19</definedName>
    <definedName name="A128070526A_Data">Data13!$FZ$11:$FZ$19</definedName>
    <definedName name="A128070526A_Latest">Data13!$FZ$19</definedName>
    <definedName name="A128070530T">Data13!$GA$1:$GA$10,Data13!$GA$11:$GA$19</definedName>
    <definedName name="A128070530T_Data">Data13!$GA$11:$GA$19</definedName>
    <definedName name="A128070530T_Latest">Data13!$GA$19</definedName>
    <definedName name="A128070534A">Data13!$FF$1:$FF$10,Data13!$FF$11:$FF$19</definedName>
    <definedName name="A128070534A_Data">Data13!$FF$11:$FF$19</definedName>
    <definedName name="A128070534A_Latest">Data13!$FF$19</definedName>
    <definedName name="A128070538K">Data13!$GI$1:$GI$10,Data13!$GI$11:$GI$19</definedName>
    <definedName name="A128070538K_Data">Data13!$GI$11:$GI$19</definedName>
    <definedName name="A128070538K_Latest">Data13!$GI$19</definedName>
    <definedName name="A128070542A">Data13!$GV$1:$GV$10,Data13!$GV$11:$GV$19</definedName>
    <definedName name="A128070542A_Data">Data13!$GV$11:$GV$19</definedName>
    <definedName name="A128070542A_Latest">Data13!$GV$19</definedName>
    <definedName name="A128070546K">Data13!$GX$1:$GX$10,Data13!$GX$11:$GX$19</definedName>
    <definedName name="A128070546K_Data">Data13!$GX$11:$GX$19</definedName>
    <definedName name="A128070546K_Latest">Data13!$GX$19</definedName>
    <definedName name="A128070550A">Data13!$GZ$1:$GZ$10,Data13!$GZ$11:$GZ$19</definedName>
    <definedName name="A128070550A_Data">Data13!$GZ$11:$GZ$19</definedName>
    <definedName name="A128070550A_Latest">Data13!$GZ$19</definedName>
    <definedName name="A128070554K">Data13!$HA$1:$HA$10,Data13!$HA$11:$HA$19</definedName>
    <definedName name="A128070554K_Data">Data13!$HA$11:$HA$19</definedName>
    <definedName name="A128070554K_Latest">Data13!$HA$19</definedName>
    <definedName name="A128070558V">Data13!$HC$1:$HC$10,Data13!$HC$11:$HC$19</definedName>
    <definedName name="A128070558V_Data">Data13!$HC$11:$HC$19</definedName>
    <definedName name="A128070558V_Latest">Data13!$HC$19</definedName>
    <definedName name="A128070562K">Data13!$HF$1:$HF$10,Data13!$HF$11:$HF$19</definedName>
    <definedName name="A128070562K_Data">Data13!$HF$11:$HF$19</definedName>
    <definedName name="A128070562K_Latest">Data13!$HF$19</definedName>
    <definedName name="A128070566V">Data13!$HI$1:$HI$10,Data13!$HI$11:$HI$19</definedName>
    <definedName name="A128070566V_Data">Data13!$HI$11:$HI$19</definedName>
    <definedName name="A128070566V_Latest">Data13!$HI$19</definedName>
    <definedName name="A128070570K">Data13!$GN$1:$GN$10,Data13!$GN$11:$GN$19</definedName>
    <definedName name="A128070570K_Data">Data13!$GN$11:$GN$19</definedName>
    <definedName name="A128070570K_Latest">Data13!$GN$19</definedName>
    <definedName name="A128070574V">Data13!$HO$1:$HO$10,Data13!$HO$11:$HO$19</definedName>
    <definedName name="A128070574V_Data">Data13!$HO$11:$HO$19</definedName>
    <definedName name="A128070574V_Latest">Data13!$HO$19</definedName>
    <definedName name="A128070578C">Data13!$IF$1:$IF$10,Data13!$IF$11:$IF$19</definedName>
    <definedName name="A128070578C_Data">Data13!$IF$11:$IF$19</definedName>
    <definedName name="A128070578C_Latest">Data13!$IF$19</definedName>
    <definedName name="A128070582V">Data14!$I$1:$I$10,Data14!$I$11:$I$19</definedName>
    <definedName name="A128070582V_Data">Data14!$I$11:$I$19</definedName>
    <definedName name="A128070582V_Latest">Data14!$I$19</definedName>
    <definedName name="A128070586C">Data14!$V$1:$V$10,Data14!$V$11:$V$19</definedName>
    <definedName name="A128070586C_Data">Data14!$V$11:$V$19</definedName>
    <definedName name="A128070586C_Latest">Data14!$V$19</definedName>
    <definedName name="A128070590V">Data14!$AA$1:$AA$10,Data14!$AA$11:$AA$19</definedName>
    <definedName name="A128070590V_Data">Data14!$AA$11:$AA$19</definedName>
    <definedName name="A128070590V_Latest">Data14!$AA$19</definedName>
    <definedName name="A128070594C">Data14!$M$1:$M$10,Data14!$M$11:$M$19</definedName>
    <definedName name="A128070594C_Data">Data14!$M$11:$M$19</definedName>
    <definedName name="A128070594C_Latest">Data14!$M$19</definedName>
    <definedName name="A128070598L">Data14!$AI$1:$AI$10,Data14!$AI$11:$AI$19</definedName>
    <definedName name="A128070598L_Data">Data14!$AI$11:$AI$19</definedName>
    <definedName name="A128070598L_Latest">Data14!$AI$19</definedName>
    <definedName name="A128070602T">Data14!$O$1:$O$10,Data14!$O$11:$O$19</definedName>
    <definedName name="A128070602T_Data">Data14!$O$11:$O$19</definedName>
    <definedName name="A128070602T_Latest">Data14!$O$19</definedName>
    <definedName name="A128070606A">Data14!$Q$1:$Q$10,Data14!$Q$11:$Q$19</definedName>
    <definedName name="A128070606A_Data">Data14!$Q$11:$Q$19</definedName>
    <definedName name="A128070606A_Latest">Data14!$Q$19</definedName>
    <definedName name="A128070610T">Data14!$BG$1:$BG$10,Data14!$BG$11:$BG$19</definedName>
    <definedName name="A128070610T_Data">Data14!$BG$11:$BG$19</definedName>
    <definedName name="A128070610T_Latest">Data14!$BG$19</definedName>
    <definedName name="A128070614A">Data14!$BJ$1:$BJ$10,Data14!$BJ$11:$BJ$19</definedName>
    <definedName name="A128070614A_Data">Data14!$BJ$11:$BJ$19</definedName>
    <definedName name="A128070614A_Latest">Data14!$BJ$19</definedName>
    <definedName name="A128070618K">Data14!$BL$1:$BL$10,Data14!$BL$11:$BL$19</definedName>
    <definedName name="A128070618K_Data">Data14!$BL$11:$BL$19</definedName>
    <definedName name="A128070618K_Latest">Data14!$BL$19</definedName>
    <definedName name="A128070622A">Data14!$BQ$1:$BQ$10,Data14!$BQ$11:$BQ$19</definedName>
    <definedName name="A128070622A_Data">Data14!$BQ$11:$BQ$19</definedName>
    <definedName name="A128070622A_Latest">Data14!$BQ$19</definedName>
    <definedName name="A128070626K">Data14!$BA$1:$BA$10,Data14!$BA$11:$BA$19</definedName>
    <definedName name="A128070626K_Data">Data14!$BA$11:$BA$19</definedName>
    <definedName name="A128070626K_Latest">Data14!$BA$19</definedName>
    <definedName name="A128070630A">Data14!$CB$1:$CB$10,Data14!$CB$11:$CB$19</definedName>
    <definedName name="A128070630A_Data">Data14!$CB$11:$CB$19</definedName>
    <definedName name="A128070630A_Latest">Data14!$CB$19</definedName>
    <definedName name="A128070634K">Data14!$CL$1:$CL$10,Data14!$CL$11:$CL$19</definedName>
    <definedName name="A128070634K_Data">Data14!$CL$11:$CL$19</definedName>
    <definedName name="A128070634K_Latest">Data14!$CL$19</definedName>
    <definedName name="A128070638V">Data14!$CM$1:$CM$10,Data14!$CM$11:$CM$19</definedName>
    <definedName name="A128070638V_Data">Data14!$CM$11:$CM$19</definedName>
    <definedName name="A128070638V_Latest">Data14!$CM$19</definedName>
    <definedName name="A128070642K">Data14!$CQ$1:$CQ$10,Data14!$CQ$11:$CQ$19</definedName>
    <definedName name="A128070642K_Data">Data14!$CQ$11:$CQ$19</definedName>
    <definedName name="A128070642K_Latest">Data14!$CQ$19</definedName>
    <definedName name="A128070646V">Data14!$DF$1:$DF$10,Data14!$DF$11:$DF$19</definedName>
    <definedName name="A128070646V_Data">Data14!$DF$11:$DF$19</definedName>
    <definedName name="A128070646V_Latest">Data14!$DF$19</definedName>
    <definedName name="A128070650K">Data14!$DJ$1:$DJ$10,Data14!$DJ$11:$DJ$19</definedName>
    <definedName name="A128070650K_Data">Data14!$DJ$11:$DJ$19</definedName>
    <definedName name="A128070650K_Latest">Data14!$DJ$19</definedName>
    <definedName name="A128070654V">Data14!$DZ$1:$DZ$10,Data14!$DZ$11:$DZ$19</definedName>
    <definedName name="A128070654V_Data">Data14!$DZ$11:$DZ$19</definedName>
    <definedName name="A128070654V_Latest">Data14!$DZ$19</definedName>
    <definedName name="A128070658C">Data14!$EK$1:$EK$10,Data14!$EK$11:$EK$19</definedName>
    <definedName name="A128070658C_Data">Data14!$EK$11:$EK$19</definedName>
    <definedName name="A128070658C_Latest">Data14!$EK$19</definedName>
    <definedName name="A128070662V">Data14!$DL$1:$DL$10,Data14!$DL$11:$DL$19</definedName>
    <definedName name="A128070662V_Data">Data14!$DL$11:$DL$19</definedName>
    <definedName name="A128070662V_Latest">Data14!$DL$19</definedName>
    <definedName name="A128070666C">Data14!$EO$1:$EO$10,Data14!$EO$11:$EO$19</definedName>
    <definedName name="A128070666C_Data">Data14!$EO$11:$EO$19</definedName>
    <definedName name="A128070666C_Latest">Data14!$EO$19</definedName>
    <definedName name="A128070670V">Data14!$DO$1:$DO$10,Data14!$DO$11:$DO$19</definedName>
    <definedName name="A128070670V_Data">Data14!$DO$11:$DO$19</definedName>
    <definedName name="A128070670V_Latest">Data14!$DO$19</definedName>
    <definedName name="A128070674C">Data14!$FD$1:$FD$10,Data14!$FD$11:$FD$19</definedName>
    <definedName name="A128070674C_Data">Data14!$FD$11:$FD$19</definedName>
    <definedName name="A128070674C_Latest">Data14!$FD$19</definedName>
    <definedName name="A128070678L">Data14!$FT$1:$FT$10,Data14!$FT$11:$FT$19</definedName>
    <definedName name="A128070678L_Data">Data14!$FT$11:$FT$19</definedName>
    <definedName name="A128070678L_Latest">Data14!$FT$19</definedName>
    <definedName name="A128070682C">Data14!$EW$1:$EW$10,Data14!$EW$11:$EW$19</definedName>
    <definedName name="A128070682C_Data">Data14!$EW$11:$EW$19</definedName>
    <definedName name="A128070682C_Latest">Data14!$EW$19</definedName>
    <definedName name="A128070686L">Data12!$CB$1:$CB$10,Data12!$CB$11:$CB$19</definedName>
    <definedName name="A128070686L_Data">Data12!$CB$11:$CB$19</definedName>
    <definedName name="A128070686L_Latest">Data12!$CB$19</definedName>
    <definedName name="A128070690C">Data12!$CG$1:$CG$10,Data12!$CG$11:$CG$19</definedName>
    <definedName name="A128070690C_Data">Data12!$CG$11:$CG$19</definedName>
    <definedName name="A128070690C_Latest">Data12!$CG$19</definedName>
    <definedName name="A128070694L">Data12!$CK$1:$CK$10,Data12!$CK$11:$CK$19</definedName>
    <definedName name="A128070694L_Data">Data12!$CK$11:$CK$19</definedName>
    <definedName name="A128070694L_Latest">Data12!$CK$19</definedName>
    <definedName name="A128070698W">Data12!$CU$1:$CU$10,Data12!$CU$11:$CU$19</definedName>
    <definedName name="A128070698W_Data">Data12!$CU$11:$CU$19</definedName>
    <definedName name="A128070698W_Latest">Data12!$CU$19</definedName>
    <definedName name="A128070702A">Data12!$CW$1:$CW$10,Data12!$CW$11:$CW$19</definedName>
    <definedName name="A128070702A_Data">Data12!$CW$11:$CW$19</definedName>
    <definedName name="A128070702A_Latest">Data12!$CW$19</definedName>
    <definedName name="A128070706K">Data12!$BX$1:$BX$10,Data12!$BX$11:$BX$19</definedName>
    <definedName name="A128070706K_Data">Data12!$BX$11:$BX$19</definedName>
    <definedName name="A128070706K_Latest">Data12!$BX$19</definedName>
    <definedName name="A128070710A">Data12!$BY$1:$BY$10,Data12!$BY$11:$BY$19</definedName>
    <definedName name="A128070710A_Data">Data12!$BY$11:$BY$19</definedName>
    <definedName name="A128070710A_Latest">Data12!$BY$19</definedName>
    <definedName name="A128070714K">Data12!$BZ$1:$BZ$10,Data12!$BZ$11:$BZ$19</definedName>
    <definedName name="A128070714K_Data">Data12!$BZ$11:$BZ$19</definedName>
    <definedName name="A128070714K_Latest">Data12!$BZ$19</definedName>
    <definedName name="A128070722K">Data14!$GD$1:$GD$10,Data14!$GD$11:$GD$19</definedName>
    <definedName name="A128070722K_Data">Data14!$GD$11:$GD$19</definedName>
    <definedName name="A128070722K_Latest">Data14!$GD$19</definedName>
    <definedName name="A128070726V">Data12!$DL$1:$DL$10,Data12!$DL$11:$DL$19</definedName>
    <definedName name="A128070726V_Data">Data12!$DL$11:$DL$19</definedName>
    <definedName name="A128070726V_Latest">Data12!$DL$19</definedName>
    <definedName name="A128070730K">Data12!$DA$1:$DA$10,Data12!$DA$11:$DA$19</definedName>
    <definedName name="A128070730K_Data">Data12!$DA$11:$DA$19</definedName>
    <definedName name="A128070730K_Latest">Data12!$DA$19</definedName>
    <definedName name="A128070734V">Data12!$DY$1:$DY$10,Data12!$DY$11:$DY$19</definedName>
    <definedName name="A128070734V_Data">Data12!$DY$11:$DY$19</definedName>
    <definedName name="A128070734V_Latest">Data12!$DY$19</definedName>
    <definedName name="A128070738C">Data12!$EV$1:$EV$10,Data12!$EV$11:$EV$19</definedName>
    <definedName name="A128070738C_Data">Data12!$EV$11:$EV$19</definedName>
    <definedName name="A128070738C_Latest">Data12!$EV$19</definedName>
    <definedName name="A128070742V">Data12!$FJ$1:$FJ$10,Data12!$FJ$11:$FJ$19</definedName>
    <definedName name="A128070742V_Data">Data12!$FJ$11:$FJ$19</definedName>
    <definedName name="A128070742V_Latest">Data12!$FJ$19</definedName>
    <definedName name="A128070746C">Data12!$FM$1:$FM$10,Data12!$FM$11:$FM$19</definedName>
    <definedName name="A128070746C_Data">Data12!$FM$11:$FM$19</definedName>
    <definedName name="A128070746C_Latest">Data12!$FM$19</definedName>
    <definedName name="A128070750V">Data12!$FP$1:$FP$10,Data12!$FP$11:$FP$19</definedName>
    <definedName name="A128070750V_Data">Data12!$FP$11:$FP$19</definedName>
    <definedName name="A128070750V_Latest">Data12!$FP$19</definedName>
    <definedName name="A128070754C">Data12!$FY$1:$FY$10,Data12!$FY$11:$FY$19</definedName>
    <definedName name="A128070754C_Data">Data12!$FY$11:$FY$19</definedName>
    <definedName name="A128070754C_Latest">Data12!$FY$19</definedName>
    <definedName name="A128070758L">Data12!$GC$1:$GC$10,Data12!$GC$11:$GC$19</definedName>
    <definedName name="A128070758L_Data">Data12!$GC$11:$GC$19</definedName>
    <definedName name="A128070758L_Latest">Data12!$GC$19</definedName>
    <definedName name="A128070762C">Data12!$GN$1:$GN$10,Data12!$GN$11:$GN$19</definedName>
    <definedName name="A128070762C_Data">Data12!$GN$11:$GN$19</definedName>
    <definedName name="A128070762C_Latest">Data12!$GN$19</definedName>
    <definedName name="A128070766L">Data12!$GT$1:$GT$10,Data12!$GT$11:$GT$19</definedName>
    <definedName name="A128070766L_Data">Data12!$GT$11:$GT$19</definedName>
    <definedName name="A128070766L_Latest">Data12!$GT$19</definedName>
    <definedName name="A128070770C">Data12!$FT$1:$FT$10,Data12!$FT$11:$FT$19</definedName>
    <definedName name="A128070770C_Data">Data12!$FT$11:$FT$19</definedName>
    <definedName name="A128070770C_Latest">Data12!$FT$19</definedName>
    <definedName name="A128070774L">Data12!$FV$1:$FV$10,Data12!$FV$11:$FV$19</definedName>
    <definedName name="A128070774L_Data">Data12!$FV$11:$FV$19</definedName>
    <definedName name="A128070774L_Latest">Data12!$FV$19</definedName>
    <definedName name="A128070778W">Data12!$FW$1:$FW$10,Data12!$FW$11:$FW$19</definedName>
    <definedName name="A128070778W_Data">Data12!$FW$11:$FW$19</definedName>
    <definedName name="A128070778W_Latest">Data12!$FW$19</definedName>
    <definedName name="A128070782L">Data12!$GX$1:$GX$10,Data12!$GX$11:$GX$19</definedName>
    <definedName name="A128070782L_Data">Data12!$GX$11:$GX$19</definedName>
    <definedName name="A128070782L_Latest">Data12!$GX$19</definedName>
    <definedName name="A128070786W">Data12!$HD$1:$HD$10,Data12!$HD$11:$HD$19</definedName>
    <definedName name="A128070786W_Data">Data12!$HD$11:$HD$19</definedName>
    <definedName name="A128070786W_Latest">Data12!$HD$19</definedName>
    <definedName name="A128070790L">Data12!$HE$1:$HE$10,Data12!$HE$11:$HE$19</definedName>
    <definedName name="A128070790L_Data">Data12!$HE$11:$HE$19</definedName>
    <definedName name="A128070790L_Latest">Data12!$HE$19</definedName>
    <definedName name="A128070794W">Data12!$IF$1:$IF$10,Data12!$IF$11:$IF$19</definedName>
    <definedName name="A128070794W_Data">Data12!$IF$11:$IF$19</definedName>
    <definedName name="A128070794W_Latest">Data12!$IF$19</definedName>
    <definedName name="A128070798F">Data12!$IQ$1:$IQ$10,Data12!$IQ$11:$IQ$19</definedName>
    <definedName name="A128070798F_Data">Data12!$IQ$11:$IQ$19</definedName>
    <definedName name="A128070798F_Latest">Data12!$IQ$19</definedName>
    <definedName name="A128070802K">Data13!$E$1:$E$10,Data13!$E$11:$E$19</definedName>
    <definedName name="A128070802K_Data">Data13!$E$11:$E$19</definedName>
    <definedName name="A128070802K_Latest">Data13!$E$19</definedName>
    <definedName name="A128070806V">Data13!$P$1:$P$10,Data13!$P$11:$P$19</definedName>
    <definedName name="A128070806V_Data">Data13!$P$11:$P$19</definedName>
    <definedName name="A128070806V_Latest">Data13!$P$19</definedName>
    <definedName name="A128070810K">Data13!$R$1:$R$10,Data13!$R$11:$R$19</definedName>
    <definedName name="A128070810K_Data">Data13!$R$11:$R$19</definedName>
    <definedName name="A128070810K_Latest">Data13!$R$19</definedName>
    <definedName name="A128070814V">Data13!$AN$1:$AN$10,Data13!$AN$11:$AN$19</definedName>
    <definedName name="A128070814V_Data">Data13!$AN$11:$AN$19</definedName>
    <definedName name="A128070814V_Latest">Data13!$AN$19</definedName>
    <definedName name="A128070818C">Data13!$Z$1:$Z$10,Data13!$Z$11:$Z$19</definedName>
    <definedName name="A128070818C_Data">Data13!$Z$11:$Z$19</definedName>
    <definedName name="A128070818C_Latest">Data13!$Z$19</definedName>
    <definedName name="A128070822V">Data13!$BY$1:$BY$10,Data13!$BY$11:$BY$19</definedName>
    <definedName name="A128070822V_Data">Data13!$BY$11:$BY$19</definedName>
    <definedName name="A128070822V_Latest">Data13!$BY$19</definedName>
    <definedName name="A128072414V">Data14!$GQ$1:$GQ$10,Data14!$GQ$11:$GQ$19</definedName>
    <definedName name="A128072414V_Data">Data14!$GQ$11:$GQ$19</definedName>
    <definedName name="A128072414V_Latest">Data14!$GQ$19</definedName>
    <definedName name="A128072418C">Data14!$GR$1:$GR$10,Data14!$GR$11:$GR$19</definedName>
    <definedName name="A128072418C_Data">Data14!$GR$11:$GR$19</definedName>
    <definedName name="A128072418C_Latest">Data14!$GR$19</definedName>
    <definedName name="A128072422V">Data14!$GW$1:$GW$10,Data14!$GW$11:$GW$19</definedName>
    <definedName name="A128072422V_Data">Data14!$GW$11:$GW$19</definedName>
    <definedName name="A128072422V_Latest">Data14!$GW$19</definedName>
    <definedName name="A128072426C">Data14!$GY$1:$GY$10,Data14!$GY$11:$GY$19</definedName>
    <definedName name="A128072426C_Data">Data14!$GY$11:$GY$19</definedName>
    <definedName name="A128072426C_Latest">Data14!$GY$19</definedName>
    <definedName name="A128072430V">Data14!$HD$1:$HD$10,Data14!$HD$11:$HD$19</definedName>
    <definedName name="A128072430V_Data">Data14!$HD$11:$HD$19</definedName>
    <definedName name="A128072430V_Latest">Data14!$HD$19</definedName>
    <definedName name="A128072434C">Data14!$GL$1:$GL$10,Data14!$GL$11:$GL$19</definedName>
    <definedName name="A128072434C_Data">Data14!$GL$11:$GL$19</definedName>
    <definedName name="A128072434C_Latest">Data14!$GL$19</definedName>
    <definedName name="A128072786J">Data14!$HX$1:$HX$10,Data14!$HX$11:$HX$19</definedName>
    <definedName name="A128072786J_Data">Data14!$HX$11:$HX$19</definedName>
    <definedName name="A128072786J_Latest">Data14!$HX$19</definedName>
    <definedName name="A128072790X">Data14!$IN$1:$IN$10,Data14!$IN$11:$IN$19</definedName>
    <definedName name="A128072790X_Data">Data14!$IN$11:$IN$19</definedName>
    <definedName name="A128072790X_Latest">Data14!$IN$19</definedName>
    <definedName name="A128072794J">Data14!$IP$1:$IP$10,Data14!$IP$11:$IP$19</definedName>
    <definedName name="A128072794J_Data">Data14!$IP$11:$IP$19</definedName>
    <definedName name="A128072794J_Latest">Data14!$IP$19</definedName>
    <definedName name="A128072798T">Data15!$C$1:$C$10,Data15!$C$11:$C$19</definedName>
    <definedName name="A128072798T_Data">Data15!$C$11:$C$19</definedName>
    <definedName name="A128072798T_Latest">Data15!$C$19</definedName>
    <definedName name="A128072802W">Data14!$HN$1:$HN$10,Data14!$HN$11:$HN$19</definedName>
    <definedName name="A128072802W_Data">Data14!$HN$11:$HN$19</definedName>
    <definedName name="A128072802W_Latest">Data14!$HN$19</definedName>
    <definedName name="A128072806F">Data16!$AO$1:$AO$10,Data16!$AO$11:$AO$19</definedName>
    <definedName name="A128072806F_Data">Data16!$AO$11:$AO$19</definedName>
    <definedName name="A128072806F_Latest">Data16!$AO$19</definedName>
    <definedName name="A128072810W">Data16!$AS$1:$AS$10,Data16!$AS$11:$AS$19</definedName>
    <definedName name="A128072810W_Data">Data16!$AS$11:$AS$19</definedName>
    <definedName name="A128072810W_Latest">Data16!$AS$19</definedName>
    <definedName name="A128072814F">Data16!$BE$1:$BE$10,Data16!$BE$11:$BE$19</definedName>
    <definedName name="A128072814F_Data">Data16!$BE$11:$BE$19</definedName>
    <definedName name="A128072814F_Latest">Data16!$BE$19</definedName>
    <definedName name="A128072818R">Data16!$AE$1:$AE$10,Data16!$AE$11:$AE$19</definedName>
    <definedName name="A128072818R_Data">Data16!$AE$11:$AE$19</definedName>
    <definedName name="A128072818R_Latest">Data16!$AE$19</definedName>
    <definedName name="A128072826R">Data16!$BK$1:$BK$10,Data16!$BK$11:$BK$19</definedName>
    <definedName name="A128072826R_Data">Data16!$BK$11:$BK$19</definedName>
    <definedName name="A128072826R_Latest">Data16!$BK$19</definedName>
    <definedName name="A128072830F">Data16!$CH$1:$CH$10,Data16!$CH$11:$CH$19</definedName>
    <definedName name="A128072830F_Data">Data16!$CH$11:$CH$19</definedName>
    <definedName name="A128072830F_Latest">Data16!$CH$19</definedName>
    <definedName name="A128072834R">Data16!$BM$1:$BM$10,Data16!$BM$11:$BM$19</definedName>
    <definedName name="A128072834R_Data">Data16!$BM$11:$BM$19</definedName>
    <definedName name="A128072834R_Latest">Data16!$BM$19</definedName>
    <definedName name="A128072838X">Data16!$CN$1:$CN$10,Data16!$CN$11:$CN$19</definedName>
    <definedName name="A128072838X_Data">Data16!$CN$11:$CN$19</definedName>
    <definedName name="A128072838X_Latest">Data16!$CN$19</definedName>
    <definedName name="A128072842R">Data16!$BN$1:$BN$10,Data16!$BN$11:$BN$19</definedName>
    <definedName name="A128072842R_Data">Data16!$BN$11:$BN$19</definedName>
    <definedName name="A128072842R_Latest">Data16!$BN$19</definedName>
    <definedName name="A128072846X">Data16!$CQ$1:$CQ$10,Data16!$CQ$11:$CQ$19</definedName>
    <definedName name="A128072846X_Data">Data16!$CQ$11:$CQ$19</definedName>
    <definedName name="A128072846X_Latest">Data16!$CQ$19</definedName>
    <definedName name="A128072850R">Data16!$DD$1:$DD$10,Data16!$DD$11:$DD$19</definedName>
    <definedName name="A128072850R_Data">Data16!$DD$11:$DD$19</definedName>
    <definedName name="A128072850R_Latest">Data16!$DD$19</definedName>
    <definedName name="A128072854X">Data16!$DM$1:$DM$10,Data16!$DM$11:$DM$19</definedName>
    <definedName name="A128072854X_Data">Data16!$DM$11:$DM$19</definedName>
    <definedName name="A128072854X_Latest">Data16!$DM$19</definedName>
    <definedName name="A128072858J">Data16!$DT$1:$DT$10,Data16!$DT$11:$DT$19</definedName>
    <definedName name="A128072858J_Data">Data16!$DT$11:$DT$19</definedName>
    <definedName name="A128072858J_Latest">Data16!$DT$19</definedName>
    <definedName name="A128072862X">Data16!$DV$1:$DV$10,Data16!$DV$11:$DV$19</definedName>
    <definedName name="A128072862X_Data">Data16!$DV$11:$DV$19</definedName>
    <definedName name="A128072862X_Latest">Data16!$DV$19</definedName>
    <definedName name="A128072866J">Data16!$EJ$1:$EJ$10,Data16!$EJ$11:$EJ$19</definedName>
    <definedName name="A128072866J_Data">Data16!$EJ$11:$EJ$19</definedName>
    <definedName name="A128072866J_Latest">Data16!$EJ$19</definedName>
    <definedName name="A128072870X">Data16!$FF$1:$FF$10,Data16!$FF$11:$FF$19</definedName>
    <definedName name="A128072870X_Data">Data16!$FF$11:$FF$19</definedName>
    <definedName name="A128072870X_Latest">Data16!$FF$19</definedName>
    <definedName name="A128072874J">Data16!$EE$1:$EE$10,Data16!$EE$11:$EE$19</definedName>
    <definedName name="A128072874J_Data">Data16!$EE$11:$EE$19</definedName>
    <definedName name="A128072874J_Latest">Data16!$EE$19</definedName>
    <definedName name="A128072878T">Data16!$FS$1:$FS$10,Data16!$FS$11:$FS$19</definedName>
    <definedName name="A128072878T_Data">Data16!$FS$11:$FS$19</definedName>
    <definedName name="A128072878T_Latest">Data16!$FS$19</definedName>
    <definedName name="A128072882J">Data16!$FK$1:$FK$10,Data16!$FK$11:$FK$19</definedName>
    <definedName name="A128072882J_Data">Data16!$FK$11:$FK$19</definedName>
    <definedName name="A128072882J_Latest">Data16!$FK$19</definedName>
    <definedName name="A128072886T">Data16!$GL$1:$GL$10,Data16!$GL$11:$GL$19</definedName>
    <definedName name="A128072886T_Data">Data16!$GL$11:$GL$19</definedName>
    <definedName name="A128072886T_Latest">Data16!$GL$19</definedName>
    <definedName name="A128072890J">Data16!$FL$1:$FL$10,Data16!$FL$11:$FL$19</definedName>
    <definedName name="A128072890J_Data">Data16!$FL$11:$FL$19</definedName>
    <definedName name="A128072890J_Latest">Data16!$FL$19</definedName>
    <definedName name="A128072894T">Data16!$HO$1:$HO$10,Data16!$HO$11:$HO$19</definedName>
    <definedName name="A128072894T_Data">Data16!$HO$11:$HO$19</definedName>
    <definedName name="A128072894T_Latest">Data16!$HO$19</definedName>
    <definedName name="A128072898A">Data16!$HS$1:$HS$10,Data16!$HS$11:$HS$19</definedName>
    <definedName name="A128072898A_Data">Data16!$HS$11:$HS$19</definedName>
    <definedName name="A128072898A_Latest">Data16!$HS$19</definedName>
    <definedName name="A128072902F">Data16!$GW$1:$GW$10,Data16!$GW$11:$GW$19</definedName>
    <definedName name="A128072902F_Data">Data16!$GW$11:$GW$19</definedName>
    <definedName name="A128072902F_Latest">Data16!$GW$19</definedName>
    <definedName name="A128072906R">Data16!$II$1:$II$10,Data16!$II$11:$II$19</definedName>
    <definedName name="A128072906R_Data">Data16!$II$11:$II$19</definedName>
    <definedName name="A128072906R_Latest">Data16!$II$19</definedName>
    <definedName name="A128072910F">Data17!$Z$1:$Z$10,Data17!$Z$11:$Z$19</definedName>
    <definedName name="A128072910F_Data">Data17!$Z$11:$Z$19</definedName>
    <definedName name="A128072910F_Latest">Data17!$Z$19</definedName>
    <definedName name="A128072914R">Data17!$AJ$1:$AJ$10,Data17!$AJ$11:$AJ$19</definedName>
    <definedName name="A128072914R_Data">Data17!$AJ$11:$AJ$19</definedName>
    <definedName name="A128072914R_Latest">Data17!$AJ$19</definedName>
    <definedName name="A128072918X">Data17!$AS$1:$AS$10,Data17!$AS$11:$AS$19</definedName>
    <definedName name="A128072918X_Data">Data17!$AS$11:$AS$19</definedName>
    <definedName name="A128072918X_Latest">Data17!$AS$19</definedName>
    <definedName name="A128072922R">Data17!$V$1:$V$10,Data17!$V$11:$V$19</definedName>
    <definedName name="A128072922R_Data">Data17!$V$11:$V$19</definedName>
    <definedName name="A128072922R_Latest">Data17!$V$19</definedName>
    <definedName name="A128072926X">Data17!$BQ$1:$BQ$10,Data17!$BQ$11:$BQ$19</definedName>
    <definedName name="A128072926X_Data">Data17!$BQ$11:$BQ$19</definedName>
    <definedName name="A128072926X_Latest">Data17!$BQ$19</definedName>
    <definedName name="A128072930R">Data17!$CA$1:$CA$10,Data17!$CA$11:$CA$19</definedName>
    <definedName name="A128072930R_Data">Data17!$CA$11:$CA$19</definedName>
    <definedName name="A128072930R_Latest">Data17!$CA$19</definedName>
    <definedName name="A128072934X">Data17!$CD$1:$CD$10,Data17!$CD$11:$CD$19</definedName>
    <definedName name="A128072934X_Data">Data17!$CD$11:$CD$19</definedName>
    <definedName name="A128072934X_Latest">Data17!$CD$19</definedName>
    <definedName name="A128072938J">Data17!$BF$1:$BF$10,Data17!$BF$11:$BF$19</definedName>
    <definedName name="A128072938J_Data">Data17!$BF$11:$BF$19</definedName>
    <definedName name="A128072938J_Latest">Data17!$BF$19</definedName>
    <definedName name="A128072942X">Data17!$BG$1:$BG$10,Data17!$BG$11:$BG$19</definedName>
    <definedName name="A128072942X_Data">Data17!$BG$11:$BG$19</definedName>
    <definedName name="A128072942X_Latest">Data17!$BG$19</definedName>
    <definedName name="A128072946J">Data17!$CT$1:$CT$10,Data17!$CT$11:$CT$19</definedName>
    <definedName name="A128072946J_Data">Data17!$CT$11:$CT$19</definedName>
    <definedName name="A128072946J_Latest">Data17!$CT$19</definedName>
    <definedName name="A128072950X">Data17!$CV$1:$CV$10,Data17!$CV$11:$CV$19</definedName>
    <definedName name="A128072950X_Data">Data17!$CV$11:$CV$19</definedName>
    <definedName name="A128072950X_Latest">Data17!$CV$19</definedName>
    <definedName name="A128072954J">Data17!$DC$1:$DC$10,Data17!$DC$11:$DC$19</definedName>
    <definedName name="A128072954J_Data">Data17!$DC$11:$DC$19</definedName>
    <definedName name="A128072954J_Latest">Data17!$DC$19</definedName>
    <definedName name="A128072958T">Data17!$CK$1:$CK$10,Data17!$CK$11:$CK$19</definedName>
    <definedName name="A128072958T_Data">Data17!$CK$11:$CK$19</definedName>
    <definedName name="A128072958T_Latest">Data17!$CK$19</definedName>
    <definedName name="A128072962J">Data17!$CO$1:$CO$10,Data17!$CO$11:$CO$19</definedName>
    <definedName name="A128072962J_Data">Data17!$CO$11:$CO$19</definedName>
    <definedName name="A128072962J_Latest">Data17!$CO$19</definedName>
    <definedName name="A128072966T">Data15!$Q$1:$Q$10,Data15!$Q$11:$Q$19</definedName>
    <definedName name="A128072966T_Data">Data15!$Q$11:$Q$19</definedName>
    <definedName name="A128072966T_Latest">Data15!$Q$19</definedName>
    <definedName name="A128072970J">Data15!$S$1:$S$10,Data15!$S$11:$S$19</definedName>
    <definedName name="A128072970J_Data">Data15!$S$11:$S$19</definedName>
    <definedName name="A128072970J_Latest">Data15!$S$19</definedName>
    <definedName name="A128072974T">Data15!$Z$1:$Z$10,Data15!$Z$11:$Z$19</definedName>
    <definedName name="A128072974T_Data">Data15!$Z$11:$Z$19</definedName>
    <definedName name="A128072974T_Latest">Data15!$Z$19</definedName>
    <definedName name="A128072978A">Data15!$AB$1:$AB$10,Data15!$AB$11:$AB$19</definedName>
    <definedName name="A128072978A_Data">Data15!$AB$11:$AB$19</definedName>
    <definedName name="A128072978A_Latest">Data15!$AB$19</definedName>
    <definedName name="A128072982T">Data15!$AC$1:$AC$10,Data15!$AC$11:$AC$19</definedName>
    <definedName name="A128072982T_Data">Data15!$AC$11:$AC$19</definedName>
    <definedName name="A128072982T_Latest">Data15!$AC$19</definedName>
    <definedName name="A128072986A">Data15!$AG$1:$AG$10,Data15!$AG$11:$AG$19</definedName>
    <definedName name="A128072986A_Data">Data15!$AG$11:$AG$19</definedName>
    <definedName name="A128072986A_Latest">Data15!$AG$19</definedName>
    <definedName name="A128072990T">Data15!$AH$1:$AH$10,Data15!$AH$11:$AH$19</definedName>
    <definedName name="A128072990T_Data">Data15!$AH$11:$AH$19</definedName>
    <definedName name="A128072990T_Latest">Data15!$AH$19</definedName>
    <definedName name="A128072994A">Data15!$AL$1:$AL$10,Data15!$AL$11:$AL$19</definedName>
    <definedName name="A128072994A_Data">Data15!$AL$11:$AL$19</definedName>
    <definedName name="A128072994A_Latest">Data15!$AL$19</definedName>
    <definedName name="A128072998K">Data15!$F$1:$F$10,Data15!$F$11:$F$19</definedName>
    <definedName name="A128072998K_Data">Data15!$F$11:$F$19</definedName>
    <definedName name="A128072998K_Latest">Data15!$F$19</definedName>
    <definedName name="A128073002T">Data17!$DS$1:$DS$10,Data17!$DS$11:$DS$19</definedName>
    <definedName name="A128073002T_Data">Data17!$DS$11:$DS$19</definedName>
    <definedName name="A128073002T_Latest">Data17!$DS$19</definedName>
    <definedName name="A128073006A">Data15!$AO$1:$AO$10,Data15!$AO$11:$AO$19</definedName>
    <definedName name="A128073006A_Data">Data15!$AO$11:$AO$19</definedName>
    <definedName name="A128073006A_Latest">Data15!$AO$19</definedName>
    <definedName name="A128073010T">Data15!$BA$1:$BA$10,Data15!$BA$11:$BA$19</definedName>
    <definedName name="A128073010T_Data">Data15!$BA$11:$BA$19</definedName>
    <definedName name="A128073010T_Latest">Data15!$BA$19</definedName>
    <definedName name="A128073014A">Data15!$BK$1:$BK$10,Data15!$BK$11:$BK$19</definedName>
    <definedName name="A128073014A_Data">Data15!$BK$11:$BK$19</definedName>
    <definedName name="A128073014A_Latest">Data15!$BK$19</definedName>
    <definedName name="A128073018K">Data15!$BN$1:$BN$10,Data15!$BN$11:$BN$19</definedName>
    <definedName name="A128073018K_Data">Data15!$BN$11:$BN$19</definedName>
    <definedName name="A128073018K_Latest">Data15!$BN$19</definedName>
    <definedName name="A128073022A">Data15!$BQ$1:$BQ$10,Data15!$BQ$11:$BQ$19</definedName>
    <definedName name="A128073022A_Data">Data15!$BQ$11:$BQ$19</definedName>
    <definedName name="A128073022A_Latest">Data15!$BQ$19</definedName>
    <definedName name="A128073026K">Data15!$AR$1:$AR$10,Data15!$AR$11:$AR$19</definedName>
    <definedName name="A128073026K_Data">Data15!$AR$11:$AR$19</definedName>
    <definedName name="A128073026K_Latest">Data15!$AR$19</definedName>
    <definedName name="A128073030A">Data15!$CI$1:$CI$10,Data15!$CI$11:$CI$19</definedName>
    <definedName name="A128073030A_Data">Data15!$CI$11:$CI$19</definedName>
    <definedName name="A128073030A_Latest">Data15!$CI$19</definedName>
    <definedName name="A128073034K">Data15!$CT$1:$CT$10,Data15!$CT$11:$CT$19</definedName>
    <definedName name="A128073034K_Data">Data15!$CT$11:$CT$19</definedName>
    <definedName name="A128073034K_Latest">Data15!$CT$19</definedName>
    <definedName name="A128073038V">Data15!$CX$1:$CX$10,Data15!$CX$11:$CX$19</definedName>
    <definedName name="A128073038V_Data">Data15!$CX$11:$CX$19</definedName>
    <definedName name="A128073038V_Latest">Data15!$CX$19</definedName>
    <definedName name="A128073042K">Data15!$CA$1:$CA$10,Data15!$CA$11:$CA$19</definedName>
    <definedName name="A128073042K_Data">Data15!$CA$11:$CA$19</definedName>
    <definedName name="A128073042K_Latest">Data15!$CA$19</definedName>
    <definedName name="A128073046V">Data15!$DP$1:$DP$10,Data15!$DP$11:$DP$19</definedName>
    <definedName name="A128073046V_Data">Data15!$DP$11:$DP$19</definedName>
    <definedName name="A128073046V_Latest">Data15!$DP$19</definedName>
    <definedName name="A128073050K">Data15!$DS$1:$DS$10,Data15!$DS$11:$DS$19</definedName>
    <definedName name="A128073050K_Data">Data15!$DS$11:$DS$19</definedName>
    <definedName name="A128073050K_Latest">Data15!$DS$19</definedName>
    <definedName name="A128073054V">Data15!$DW$1:$DW$10,Data15!$DW$11:$DW$19</definedName>
    <definedName name="A128073054V_Data">Data15!$DW$11:$DW$19</definedName>
    <definedName name="A128073054V_Latest">Data15!$DW$19</definedName>
    <definedName name="A128073058C">Data15!$DX$1:$DX$10,Data15!$DX$11:$DX$19</definedName>
    <definedName name="A128073058C_Data">Data15!$DX$11:$DX$19</definedName>
    <definedName name="A128073058C_Latest">Data15!$DX$19</definedName>
    <definedName name="A128073062V">Data15!$DZ$1:$DZ$10,Data15!$DZ$11:$DZ$19</definedName>
    <definedName name="A128073062V_Data">Data15!$DZ$11:$DZ$19</definedName>
    <definedName name="A128073062V_Latest">Data15!$DZ$19</definedName>
    <definedName name="A128073066C">Data15!$EA$1:$EA$10,Data15!$EA$11:$EA$19</definedName>
    <definedName name="A128073066C_Data">Data15!$EA$11:$EA$19</definedName>
    <definedName name="A128073066C_Latest">Data15!$EA$19</definedName>
    <definedName name="A128073070V">Data15!$DI$1:$DI$10,Data15!$DI$11:$DI$19</definedName>
    <definedName name="A128073070V_Data">Data15!$DI$11:$DI$19</definedName>
    <definedName name="A128073070V_Latest">Data15!$DI$19</definedName>
    <definedName name="A128073074C">Data15!$DL$1:$DL$10,Data15!$DL$11:$DL$19</definedName>
    <definedName name="A128073074C_Data">Data15!$DL$11:$DL$19</definedName>
    <definedName name="A128073074C_Latest">Data15!$DL$19</definedName>
    <definedName name="A128073078L">Data15!$FC$1:$FC$10,Data15!$FC$11:$FC$19</definedName>
    <definedName name="A128073078L_Data">Data15!$FC$11:$FC$19</definedName>
    <definedName name="A128073078L_Latest">Data15!$FC$19</definedName>
    <definedName name="A128073082C">Data15!$GH$1:$GH$10,Data15!$GH$11:$GH$19</definedName>
    <definedName name="A128073082C_Data">Data15!$GH$11:$GH$19</definedName>
    <definedName name="A128073082C_Latest">Data15!$GH$19</definedName>
    <definedName name="A128073086L">Data15!$GP$1:$GP$10,Data15!$GP$11:$GP$19</definedName>
    <definedName name="A128073086L_Data">Data15!$GP$11:$GP$19</definedName>
    <definedName name="A128073086L_Latest">Data15!$GP$19</definedName>
    <definedName name="A128073090C">Data15!$GR$1:$GR$10,Data15!$GR$11:$GR$19</definedName>
    <definedName name="A128073090C_Data">Data15!$GR$11:$GR$19</definedName>
    <definedName name="A128073090C_Latest">Data15!$GR$19</definedName>
    <definedName name="A128073094L">Data15!$HQ$1:$HQ$10,Data15!$HQ$11:$HQ$19</definedName>
    <definedName name="A128073094L_Data">Data15!$HQ$11:$HQ$19</definedName>
    <definedName name="A128073094L_Latest">Data15!$HQ$19</definedName>
    <definedName name="A128073098W">Data15!$HY$1:$HY$10,Data15!$HY$11:$HY$19</definedName>
    <definedName name="A128073098W_Data">Data15!$HY$11:$HY$19</definedName>
    <definedName name="A128073098W_Latest">Data15!$HY$19</definedName>
    <definedName name="A128073102A">Data15!$IF$1:$IF$10,Data15!$IF$11:$IF$19</definedName>
    <definedName name="A128073102A_Data">Data15!$IF$11:$IF$19</definedName>
    <definedName name="A128073102A_Latest">Data15!$IF$19</definedName>
    <definedName name="A128073106K">Data15!$IH$1:$IH$10,Data15!$IH$11:$IH$19</definedName>
    <definedName name="A128073106K_Data">Data15!$IH$11:$IH$19</definedName>
    <definedName name="A128073106K_Latest">Data15!$IH$19</definedName>
    <definedName name="A128073110A">Data16!$S$1:$S$10,Data16!$S$11:$S$19</definedName>
    <definedName name="A128073110A_Data">Data16!$S$11:$S$19</definedName>
    <definedName name="A128073110A_Latest">Data16!$S$19</definedName>
    <definedName name="A128073114K">Data16!$T$1:$T$10,Data16!$T$11:$T$19</definedName>
    <definedName name="A128073114K_Data">Data16!$T$11:$T$19</definedName>
    <definedName name="A128073114K_Latest">Data16!$T$19</definedName>
    <definedName name="A128073118V">Data15!$IM$1:$IM$10,Data15!$IM$11:$IM$19</definedName>
    <definedName name="A128073118V_Data">Data15!$IM$11:$IM$19</definedName>
    <definedName name="A128073118V_Latest">Data15!$IM$19</definedName>
    <definedName name="A128073122K">Data15!$IO$1:$IO$10,Data15!$IO$11:$IO$19</definedName>
    <definedName name="A128073122K_Data">Data15!$IO$11:$IO$19</definedName>
    <definedName name="A128073122K_Latest">Data15!$IO$19</definedName>
    <definedName name="A128074494T">Data17!$EF$1:$EF$10,Data17!$EF$11:$EF$19</definedName>
    <definedName name="A128074494T_Data">Data17!$EF$11:$EF$19</definedName>
    <definedName name="A128074494T_Latest">Data17!$EF$19</definedName>
    <definedName name="A128074498A">Data17!$EH$1:$EH$10,Data17!$EH$11:$EH$19</definedName>
    <definedName name="A128074498A_Data">Data17!$EH$11:$EH$19</definedName>
    <definedName name="A128074498A_Latest">Data17!$EH$19</definedName>
    <definedName name="A128074502F">Data17!$EK$1:$EK$10,Data17!$EK$11:$EK$19</definedName>
    <definedName name="A128074502F_Data">Data17!$EK$11:$EK$19</definedName>
    <definedName name="A128074502F_Latest">Data17!$EK$19</definedName>
    <definedName name="A128074506R">Data17!$ER$1:$ER$10,Data17!$ER$11:$ER$19</definedName>
    <definedName name="A128074506R_Data">Data17!$ER$11:$ER$19</definedName>
    <definedName name="A128074506R_Latest">Data17!$ER$19</definedName>
    <definedName name="A128074510F">Data17!$EY$1:$EY$10,Data17!$EY$11:$EY$19</definedName>
    <definedName name="A128074510F_Data">Data17!$EY$11:$EY$19</definedName>
    <definedName name="A128074510F_Latest">Data17!$EY$19</definedName>
    <definedName name="A128074514R">Data17!$EC$1:$EC$10,Data17!$EC$11:$EC$19</definedName>
    <definedName name="A128074514R_Data">Data17!$EC$11:$EC$19</definedName>
    <definedName name="A128074514R_Latest">Data17!$EC$19</definedName>
    <definedName name="A128074890V">Data17!$FT$1:$FT$10,Data17!$FT$11:$FT$19</definedName>
    <definedName name="A128074890V_Data">Data17!$FT$11:$FT$19</definedName>
    <definedName name="A128074890V_Latest">Data17!$FT$19</definedName>
    <definedName name="A128074894C">Data18!$HU$1:$HU$10,Data18!$HU$11:$HU$19</definedName>
    <definedName name="A128074894C_Data">Data18!$HU$11:$HU$19</definedName>
    <definedName name="A128074894C_Latest">Data18!$HU$19</definedName>
    <definedName name="A128074898L">Data18!$IA$1:$IA$10,Data18!$IA$11:$IA$19</definedName>
    <definedName name="A128074898L_Data">Data18!$IA$11:$IA$19</definedName>
    <definedName name="A128074898L_Latest">Data18!$IA$19</definedName>
    <definedName name="A128074902T">Data18!$IC$1:$IC$10,Data18!$IC$11:$IC$19</definedName>
    <definedName name="A128074902T_Data">Data18!$IC$11:$IC$19</definedName>
    <definedName name="A128074902T_Latest">Data18!$IC$19</definedName>
    <definedName name="A128074906A">Data18!$HG$1:$HG$10,Data18!$HG$11:$HG$19</definedName>
    <definedName name="A128074906A_Data">Data18!$HG$11:$HG$19</definedName>
    <definedName name="A128074906A_Latest">Data18!$HG$19</definedName>
    <definedName name="A128074910T">Data19!$I$1:$I$10,Data19!$I$11:$I$19</definedName>
    <definedName name="A128074910T_Data">Data19!$I$11:$I$19</definedName>
    <definedName name="A128074910T_Latest">Data19!$I$19</definedName>
    <definedName name="A128074914A">Data19!$Z$1:$Z$10,Data19!$Z$11:$Z$19</definedName>
    <definedName name="A128074914A_Data">Data19!$Z$11:$Z$19</definedName>
    <definedName name="A128074914A_Latest">Data19!$Z$19</definedName>
    <definedName name="A128074918K">Data19!$AD$1:$AD$10,Data19!$AD$11:$AD$19</definedName>
    <definedName name="A128074918K_Data">Data19!$AD$11:$AD$19</definedName>
    <definedName name="A128074918K_Latest">Data19!$AD$19</definedName>
    <definedName name="A128074922A">Data18!$IO$1:$IO$10,Data18!$IO$11:$IO$19</definedName>
    <definedName name="A128074922A_Data">Data18!$IO$11:$IO$19</definedName>
    <definedName name="A128074922A_Latest">Data18!$IO$19</definedName>
    <definedName name="A128074926K">Data19!$G$1:$G$10,Data19!$G$11:$G$19</definedName>
    <definedName name="A128074926K_Data">Data19!$G$11:$G$19</definedName>
    <definedName name="A128074926K_Latest">Data19!$G$19</definedName>
    <definedName name="A128074930A">Data19!$H$1:$H$10,Data19!$H$11:$H$19</definedName>
    <definedName name="A128074930A_Data">Data19!$H$11:$H$19</definedName>
    <definedName name="A128074930A_Latest">Data19!$H$19</definedName>
    <definedName name="A128074934K">Data19!$AV$1:$AV$10,Data19!$AV$11:$AV$19</definedName>
    <definedName name="A128074934K_Data">Data19!$AV$11:$AV$19</definedName>
    <definedName name="A128074934K_Latest">Data19!$AV$19</definedName>
    <definedName name="A128074938V">Data19!$AZ$1:$AZ$10,Data19!$AZ$11:$AZ$19</definedName>
    <definedName name="A128074938V_Data">Data19!$AZ$11:$AZ$19</definedName>
    <definedName name="A128074938V_Latest">Data19!$AZ$19</definedName>
    <definedName name="A128074942K">Data19!$BD$1:$BD$10,Data19!$BD$11:$BD$19</definedName>
    <definedName name="A128074942K_Data">Data19!$BD$11:$BD$19</definedName>
    <definedName name="A128074942K_Latest">Data19!$BD$19</definedName>
    <definedName name="A128074946V">Data19!$BJ$1:$BJ$10,Data19!$BJ$11:$BJ$19</definedName>
    <definedName name="A128074946V_Data">Data19!$BJ$11:$BJ$19</definedName>
    <definedName name="A128074946V_Latest">Data19!$BJ$19</definedName>
    <definedName name="A128074950K">Data19!$AJ$1:$AJ$10,Data19!$AJ$11:$AJ$19</definedName>
    <definedName name="A128074950K_Data">Data19!$AJ$11:$AJ$19</definedName>
    <definedName name="A128074950K_Latest">Data19!$AJ$19</definedName>
    <definedName name="A128074954V">Data19!$BK$1:$BK$10,Data19!$BK$11:$BK$19</definedName>
    <definedName name="A128074954V_Data">Data19!$BK$11:$BK$19</definedName>
    <definedName name="A128074954V_Latest">Data19!$BK$19</definedName>
    <definedName name="A128074958C">Data19!$AK$1:$AK$10,Data19!$AK$11:$AK$19</definedName>
    <definedName name="A128074958C_Data">Data19!$AK$11:$AK$19</definedName>
    <definedName name="A128074958C_Latest">Data19!$AK$19</definedName>
    <definedName name="A128074966C">Data19!$CA$1:$CA$10,Data19!$CA$11:$CA$19</definedName>
    <definedName name="A128074966C_Data">Data19!$CA$11:$CA$19</definedName>
    <definedName name="A128074966C_Latest">Data19!$CA$19</definedName>
    <definedName name="A128074970V">Data19!$DN$1:$DN$10,Data19!$DN$11:$DN$19</definedName>
    <definedName name="A128074970V_Data">Data19!$DN$11:$DN$19</definedName>
    <definedName name="A128074970V_Latest">Data19!$DN$19</definedName>
    <definedName name="A128074974C">Data19!$DP$1:$DP$10,Data19!$DP$11:$DP$19</definedName>
    <definedName name="A128074974C_Data">Data19!$DP$11:$DP$19</definedName>
    <definedName name="A128074974C_Latest">Data19!$DP$19</definedName>
    <definedName name="A128074978L">Data19!$DV$1:$DV$10,Data19!$DV$11:$DV$19</definedName>
    <definedName name="A128074978L_Data">Data19!$DV$11:$DV$19</definedName>
    <definedName name="A128074978L_Latest">Data19!$DV$19</definedName>
    <definedName name="A128074982C">Data19!$DY$1:$DY$10,Data19!$DY$11:$DY$19</definedName>
    <definedName name="A128074982C_Data">Data19!$DY$11:$DY$19</definedName>
    <definedName name="A128074982C_Latest">Data19!$DY$19</definedName>
    <definedName name="A128074986L">Data19!$DA$1:$DA$10,Data19!$DA$11:$DA$19</definedName>
    <definedName name="A128074986L_Data">Data19!$DA$11:$DA$19</definedName>
    <definedName name="A128074986L_Latest">Data19!$DA$19</definedName>
    <definedName name="A128074990C">Data19!$EO$1:$EO$10,Data19!$EO$11:$EO$19</definedName>
    <definedName name="A128074990C_Data">Data19!$EO$11:$EO$19</definedName>
    <definedName name="A128074990C_Latest">Data19!$EO$19</definedName>
    <definedName name="A128074994L">Data19!$EQ$1:$EQ$10,Data19!$EQ$11:$EQ$19</definedName>
    <definedName name="A128074994L_Data">Data19!$EQ$11:$EQ$19</definedName>
    <definedName name="A128074994L_Latest">Data19!$EQ$19</definedName>
    <definedName name="A128074998W">Data19!$ES$1:$ES$10,Data19!$ES$11:$ES$19</definedName>
    <definedName name="A128074998W_Data">Data19!$ES$11:$ES$19</definedName>
    <definedName name="A128074998W_Latest">Data19!$ES$19</definedName>
    <definedName name="A128075002C">Data19!$EU$1:$EU$10,Data19!$EU$11:$EU$19</definedName>
    <definedName name="A128075002C_Data">Data19!$EU$11:$EU$19</definedName>
    <definedName name="A128075002C_Latest">Data19!$EU$19</definedName>
    <definedName name="A128075006L">Data19!$EX$1:$EX$10,Data19!$EX$11:$EX$19</definedName>
    <definedName name="A128075006L_Data">Data19!$EX$11:$EX$19</definedName>
    <definedName name="A128075006L_Latest">Data19!$EX$19</definedName>
    <definedName name="A128075010C">Data19!$FE$1:$FE$10,Data19!$FE$11:$FE$19</definedName>
    <definedName name="A128075010C_Data">Data19!$FE$11:$FE$19</definedName>
    <definedName name="A128075010C_Latest">Data19!$FE$19</definedName>
    <definedName name="A128075014L">Data19!$FJ$1:$FJ$10,Data19!$FJ$11:$FJ$19</definedName>
    <definedName name="A128075014L_Data">Data19!$FJ$11:$FJ$19</definedName>
    <definedName name="A128075014L_Latest">Data19!$FJ$19</definedName>
    <definedName name="A128075018W">Data19!$FX$1:$FX$10,Data19!$FX$11:$FX$19</definedName>
    <definedName name="A128075018W_Data">Data19!$FX$11:$FX$19</definedName>
    <definedName name="A128075018W_Latest">Data19!$FX$19</definedName>
    <definedName name="A128075022L">Data19!$GL$1:$GL$10,Data19!$GL$11:$GL$19</definedName>
    <definedName name="A128075022L_Data">Data19!$GL$11:$GL$19</definedName>
    <definedName name="A128075022L_Latest">Data19!$GL$19</definedName>
    <definedName name="A128075030L">Data19!$HI$1:$HI$10,Data19!$HI$11:$HI$19</definedName>
    <definedName name="A128075030L_Data">Data19!$HI$11:$HI$19</definedName>
    <definedName name="A128075030L_Latest">Data19!$HI$19</definedName>
    <definedName name="A128075034W">Data19!$HL$1:$HL$10,Data19!$HL$11:$HL$19</definedName>
    <definedName name="A128075034W_Data">Data19!$HL$11:$HL$19</definedName>
    <definedName name="A128075034W_Latest">Data19!$HL$19</definedName>
    <definedName name="A128075038F">Data19!$HY$1:$HY$10,Data19!$HY$11:$HY$19</definedName>
    <definedName name="A128075038F_Data">Data19!$HY$11:$HY$19</definedName>
    <definedName name="A128075038F_Latest">Data19!$HY$19</definedName>
    <definedName name="A128075042W">Data19!$GU$1:$GU$10,Data19!$GU$11:$GU$19</definedName>
    <definedName name="A128075042W_Data">Data19!$GU$11:$GU$19</definedName>
    <definedName name="A128075042W_Latest">Data19!$GU$19</definedName>
    <definedName name="A128075046F">Data19!$ID$1:$ID$10,Data19!$ID$11:$ID$19</definedName>
    <definedName name="A128075046F_Data">Data19!$ID$11:$ID$19</definedName>
    <definedName name="A128075046F_Latest">Data19!$ID$19</definedName>
    <definedName name="A128075050W">Data19!$IN$1:$IN$10,Data19!$IN$11:$IN$19</definedName>
    <definedName name="A128075050W_Data">Data19!$IN$11:$IN$19</definedName>
    <definedName name="A128075050W_Latest">Data19!$IN$19</definedName>
    <definedName name="A128075054F">Data20!$K$1:$K$10,Data20!$K$11:$K$19</definedName>
    <definedName name="A128075054F_Data">Data20!$K$11:$K$19</definedName>
    <definedName name="A128075054F_Latest">Data20!$K$19</definedName>
    <definedName name="A128075058R">Data19!$II$1:$II$10,Data19!$II$11:$II$19</definedName>
    <definedName name="A128075058R_Data">Data19!$II$11:$II$19</definedName>
    <definedName name="A128075058R_Latest">Data19!$II$19</definedName>
    <definedName name="A128075062F">Data20!$AE$1:$AE$10,Data20!$AE$11:$AE$19</definedName>
    <definedName name="A128075062F_Data">Data20!$AE$11:$AE$19</definedName>
    <definedName name="A128075062F_Latest">Data20!$AE$19</definedName>
    <definedName name="A128075066R">Data20!$AH$1:$AH$10,Data20!$AH$11:$AH$19</definedName>
    <definedName name="A128075066R_Data">Data20!$AH$11:$AH$19</definedName>
    <definedName name="A128075066R_Latest">Data20!$AH$19</definedName>
    <definedName name="A128075070F">Data20!$AM$1:$AM$10,Data20!$AM$11:$AM$19</definedName>
    <definedName name="A128075070F_Data">Data20!$AM$11:$AM$19</definedName>
    <definedName name="A128075070F_Latest">Data20!$AM$19</definedName>
    <definedName name="A128075074R">Data17!$GX$1:$GX$10,Data17!$GX$11:$GX$19</definedName>
    <definedName name="A128075074R_Data">Data17!$GX$11:$GX$19</definedName>
    <definedName name="A128075074R_Latest">Data17!$GX$19</definedName>
    <definedName name="A128075078X">Data17!$HA$1:$HA$10,Data17!$HA$11:$HA$19</definedName>
    <definedName name="A128075078X_Data">Data17!$HA$11:$HA$19</definedName>
    <definedName name="A128075078X_Latest">Data17!$HA$19</definedName>
    <definedName name="A128075082R">Data17!$GM$1:$GM$10,Data17!$GM$11:$GM$19</definedName>
    <definedName name="A128075082R_Data">Data17!$GM$11:$GM$19</definedName>
    <definedName name="A128075082R_Latest">Data17!$GM$19</definedName>
    <definedName name="A128075086X">Data17!$HE$1:$HE$10,Data17!$HE$11:$HE$19</definedName>
    <definedName name="A128075086X_Data">Data17!$HE$11:$HE$19</definedName>
    <definedName name="A128075086X_Latest">Data17!$HE$19</definedName>
    <definedName name="A128075090R">Data17!$HH$1:$HH$10,Data17!$HH$11:$HH$19</definedName>
    <definedName name="A128075090R_Data">Data17!$HH$11:$HH$19</definedName>
    <definedName name="A128075090R_Latest">Data17!$HH$19</definedName>
    <definedName name="A128075094X">Data17!$HQ$1:$HQ$10,Data17!$HQ$11:$HQ$19</definedName>
    <definedName name="A128075094X_Data">Data17!$HQ$11:$HQ$19</definedName>
    <definedName name="A128075094X_Latest">Data17!$HQ$19</definedName>
    <definedName name="A128075098J">Data17!$GK$1:$GK$10,Data17!$GK$11:$GK$19</definedName>
    <definedName name="A128075098J_Data">Data17!$GK$11:$GK$19</definedName>
    <definedName name="A128075098J_Latest">Data17!$GK$19</definedName>
    <definedName name="A128075122W">Data17!$HT$1:$HT$10,Data17!$HT$11:$HT$19</definedName>
    <definedName name="A128075122W_Data">Data17!$HT$11:$HT$19</definedName>
    <definedName name="A128075122W_Latest">Data17!$HT$19</definedName>
    <definedName name="A128075126F">Data17!$IE$1:$IE$10,Data17!$IE$11:$IE$19</definedName>
    <definedName name="A128075126F_Data">Data17!$IE$11:$IE$19</definedName>
    <definedName name="A128075126F_Latest">Data17!$IE$19</definedName>
    <definedName name="A128075130W">Data18!$I$1:$I$10,Data18!$I$11:$I$19</definedName>
    <definedName name="A128075130W_Data">Data18!$I$11:$I$19</definedName>
    <definedName name="A128075130W_Latest">Data18!$I$19</definedName>
    <definedName name="A128075134F">Data17!$HY$1:$HY$10,Data17!$HY$11:$HY$19</definedName>
    <definedName name="A128075134F_Data">Data17!$HY$11:$HY$19</definedName>
    <definedName name="A128075134F_Latest">Data17!$HY$19</definedName>
    <definedName name="A128075138R">Data18!$AB$1:$AB$10,Data18!$AB$11:$AB$19</definedName>
    <definedName name="A128075138R_Data">Data18!$AB$11:$AB$19</definedName>
    <definedName name="A128075138R_Latest">Data18!$AB$19</definedName>
    <definedName name="A128075142F">Data18!$AD$1:$AD$10,Data18!$AD$11:$AD$19</definedName>
    <definedName name="A128075142F_Data">Data18!$AD$11:$AD$19</definedName>
    <definedName name="A128075142F_Latest">Data18!$AD$19</definedName>
    <definedName name="A128075146R">Data18!$AH$1:$AH$10,Data18!$AH$11:$AH$19</definedName>
    <definedName name="A128075146R_Data">Data18!$AH$11:$AH$19</definedName>
    <definedName name="A128075146R_Latest">Data18!$AH$19</definedName>
    <definedName name="A128075150F">Data18!$AI$1:$AI$10,Data18!$AI$11:$AI$19</definedName>
    <definedName name="A128075150F_Data">Data18!$AI$11:$AI$19</definedName>
    <definedName name="A128075150F_Latest">Data18!$AI$19</definedName>
    <definedName name="A128075154R">Data18!$AM$1:$AM$10,Data18!$AM$11:$AM$19</definedName>
    <definedName name="A128075154R_Data">Data18!$AM$11:$AM$19</definedName>
    <definedName name="A128075154R_Latest">Data18!$AM$19</definedName>
    <definedName name="A128075158X">Data18!$AN$1:$AN$10,Data18!$AN$11:$AN$19</definedName>
    <definedName name="A128075158X_Data">Data18!$AN$11:$AN$19</definedName>
    <definedName name="A128075158X_Latest">Data18!$AN$19</definedName>
    <definedName name="A128075162R">Data18!$AR$1:$AR$10,Data18!$AR$11:$AR$19</definedName>
    <definedName name="A128075162R_Data">Data18!$AR$11:$AR$19</definedName>
    <definedName name="A128075162R_Latest">Data18!$AR$19</definedName>
    <definedName name="A128075166X">Data18!$AT$1:$AT$10,Data18!$AT$11:$AT$19</definedName>
    <definedName name="A128075166X_Data">Data18!$AT$11:$AT$19</definedName>
    <definedName name="A128075166X_Latest">Data18!$AT$19</definedName>
    <definedName name="A128075170R">Data18!$BR$1:$BR$10,Data18!$BR$11:$BR$19</definedName>
    <definedName name="A128075170R_Data">Data18!$BR$11:$BR$19</definedName>
    <definedName name="A128075170R_Latest">Data18!$BR$19</definedName>
    <definedName name="A128075174X">Data18!$BX$1:$BX$10,Data18!$BX$11:$BX$19</definedName>
    <definedName name="A128075174X_Data">Data18!$BX$11:$BX$19</definedName>
    <definedName name="A128075174X_Latest">Data18!$BX$19</definedName>
    <definedName name="A128075178J">Data18!$AZ$1:$AZ$10,Data18!$AZ$11:$AZ$19</definedName>
    <definedName name="A128075178J_Data">Data18!$AZ$11:$AZ$19</definedName>
    <definedName name="A128075178J_Latest">Data18!$AZ$19</definedName>
    <definedName name="A128075182X">Data18!$CM$1:$CM$10,Data18!$CM$11:$CM$19</definedName>
    <definedName name="A128075182X_Data">Data18!$CM$11:$CM$19</definedName>
    <definedName name="A128075182X_Latest">Data18!$CM$19</definedName>
    <definedName name="A128075186J">Data18!$CO$1:$CO$10,Data18!$CO$11:$CO$19</definedName>
    <definedName name="A128075186J_Data">Data18!$CO$11:$CO$19</definedName>
    <definedName name="A128075186J_Latest">Data18!$CO$19</definedName>
    <definedName name="A128075190X">Data18!$CQ$1:$CQ$10,Data18!$CQ$11:$CQ$19</definedName>
    <definedName name="A128075190X_Data">Data18!$CQ$11:$CQ$19</definedName>
    <definedName name="A128075190X_Latest">Data18!$CQ$19</definedName>
    <definedName name="A128075194J">Data18!$CY$1:$CY$10,Data18!$CY$11:$CY$19</definedName>
    <definedName name="A128075194J_Data">Data18!$CY$11:$CY$19</definedName>
    <definedName name="A128075194J_Latest">Data18!$CY$19</definedName>
    <definedName name="A128075202W">Data18!$DT$1:$DT$10,Data18!$DT$11:$DT$19</definedName>
    <definedName name="A128075202W_Data">Data18!$DT$11:$DT$19</definedName>
    <definedName name="A128075202W_Latest">Data18!$DT$19</definedName>
    <definedName name="A128075206F">Data18!$EC$1:$EC$10,Data18!$EC$11:$EC$19</definedName>
    <definedName name="A128075206F_Data">Data18!$EC$11:$EC$19</definedName>
    <definedName name="A128075206F_Latest">Data18!$EC$19</definedName>
    <definedName name="A128075210W">Data18!$EE$1:$EE$10,Data18!$EE$11:$EE$19</definedName>
    <definedName name="A128075210W_Data">Data18!$EE$11:$EE$19</definedName>
    <definedName name="A128075210W_Latest">Data18!$EE$19</definedName>
    <definedName name="A128075214F">Data18!$EJ$1:$EJ$10,Data18!$EJ$11:$EJ$19</definedName>
    <definedName name="A128075214F_Data">Data18!$EJ$11:$EJ$19</definedName>
    <definedName name="A128075214F_Latest">Data18!$EJ$19</definedName>
    <definedName name="A128075218R">Data18!$EM$1:$EM$10,Data18!$EM$11:$EM$19</definedName>
    <definedName name="A128075218R_Data">Data18!$EM$11:$EM$19</definedName>
    <definedName name="A128075218R_Latest">Data18!$EM$19</definedName>
    <definedName name="A128075222F">Data18!$DI$1:$DI$10,Data18!$DI$11:$DI$19</definedName>
    <definedName name="A128075222F_Data">Data18!$DI$11:$DI$19</definedName>
    <definedName name="A128075222F_Latest">Data18!$DI$19</definedName>
    <definedName name="A128075226R">Data18!$DN$1:$DN$10,Data18!$DN$11:$DN$19</definedName>
    <definedName name="A128075226R_Data">Data18!$DN$11:$DN$19</definedName>
    <definedName name="A128075226R_Latest">Data18!$DN$19</definedName>
    <definedName name="A128075230F">Data18!$DQ$1:$DQ$10,Data18!$DQ$11:$DQ$19</definedName>
    <definedName name="A128075230F_Data">Data18!$DQ$11:$DQ$19</definedName>
    <definedName name="A128075230F_Latest">Data18!$DQ$19</definedName>
    <definedName name="A128075234R">Data18!$FK$1:$FK$10,Data18!$FK$11:$FK$19</definedName>
    <definedName name="A128075234R_Data">Data18!$FK$11:$FK$19</definedName>
    <definedName name="A128075234R_Latest">Data18!$FK$19</definedName>
    <definedName name="A128075238X">Data18!$FO$1:$FO$10,Data18!$FO$11:$FO$19</definedName>
    <definedName name="A128075238X_Data">Data18!$FO$11:$FO$19</definedName>
    <definedName name="A128075238X_Latest">Data18!$FO$19</definedName>
    <definedName name="A128075242R">Data18!$FR$1:$FR$10,Data18!$FR$11:$FR$19</definedName>
    <definedName name="A128075242R_Data">Data18!$FR$11:$FR$19</definedName>
    <definedName name="A128075242R_Latest">Data18!$FR$19</definedName>
    <definedName name="A128075246X">Data18!$EZ$1:$EZ$10,Data18!$EZ$11:$EZ$19</definedName>
    <definedName name="A128075246X_Data">Data18!$EZ$11:$EZ$19</definedName>
    <definedName name="A128075246X_Latest">Data18!$EZ$19</definedName>
    <definedName name="A128075250R">Data18!$GY$1:$GY$10,Data18!$GY$11:$GY$19</definedName>
    <definedName name="A128075250R_Data">Data18!$GY$11:$GY$19</definedName>
    <definedName name="A128075250R_Latest">Data18!$GY$19</definedName>
    <definedName name="A128075254X">Data18!$HA$1:$HA$10,Data18!$HA$11:$HA$19</definedName>
    <definedName name="A128075254X_Data">Data18!$HA$11:$HA$19</definedName>
    <definedName name="A128075254X_Latest">Data18!$HA$19</definedName>
    <definedName name="A128076802V">Data20!$BK$1:$BK$10,Data20!$BK$11:$BK$19</definedName>
    <definedName name="A128076802V_Data">Data20!$BK$11:$BK$19</definedName>
    <definedName name="A128076802V_Latest">Data20!$BK$19</definedName>
    <definedName name="A128076806C">Data20!$CE$1:$CE$10,Data20!$CE$11:$CE$19</definedName>
    <definedName name="A128076806C_Data">Data20!$CE$11:$CE$19</definedName>
    <definedName name="A128076806C_Latest">Data20!$CE$19</definedName>
    <definedName name="A128077190K">Data20!$CS$1:$CS$10,Data20!$CS$11:$CS$19</definedName>
    <definedName name="A128077190K_Data">Data20!$CS$11:$CS$19</definedName>
    <definedName name="A128077190K_Latest">Data20!$CS$19</definedName>
    <definedName name="A128077194V">Data20!$DC$1:$DC$10,Data20!$DC$11:$DC$19</definedName>
    <definedName name="A128077194V_Data">Data20!$DC$11:$DC$19</definedName>
    <definedName name="A128077194V_Latest">Data20!$DC$19</definedName>
    <definedName name="A128077198C">Data20!$DH$1:$DH$10,Data20!$DH$11:$DH$19</definedName>
    <definedName name="A128077198C_Data">Data20!$DH$11:$DH$19</definedName>
    <definedName name="A128077198C_Latest">Data20!$DH$19</definedName>
    <definedName name="A128077202J">Data20!$CR$1:$CR$10,Data20!$CR$11:$CR$19</definedName>
    <definedName name="A128077202J_Data">Data20!$CR$11:$CR$19</definedName>
    <definedName name="A128077202J_Latest">Data20!$CR$19</definedName>
    <definedName name="A128077206T">Data20!$DA$1:$DA$10,Data20!$DA$11:$DA$19</definedName>
    <definedName name="A128077206T_Data">Data20!$DA$11:$DA$19</definedName>
    <definedName name="A128077206T_Latest">Data20!$DA$19</definedName>
    <definedName name="A128077210J">Data21!$FI$1:$FI$10,Data21!$FI$11:$FI$19</definedName>
    <definedName name="A128077210J_Data">Data21!$FI$11:$FI$19</definedName>
    <definedName name="A128077210J_Latest">Data21!$FI$19</definedName>
    <definedName name="A128077214T">Data21!$FY$1:$FY$10,Data21!$FY$11:$FY$19</definedName>
    <definedName name="A128077214T_Data">Data21!$FY$11:$FY$19</definedName>
    <definedName name="A128077214T_Latest">Data21!$FY$19</definedName>
    <definedName name="A128077218A">Data21!$FD$1:$FD$10,Data21!$FD$11:$FD$19</definedName>
    <definedName name="A128077218A_Data">Data21!$FD$11:$FD$19</definedName>
    <definedName name="A128077218A_Latest">Data21!$FD$19</definedName>
    <definedName name="A128077222T">Data21!$GN$1:$GN$10,Data21!$GN$11:$GN$19</definedName>
    <definedName name="A128077222T_Data">Data21!$GN$11:$GN$19</definedName>
    <definedName name="A128077222T_Latest">Data21!$GN$19</definedName>
    <definedName name="A128077226A">Data21!$GZ$1:$GZ$10,Data21!$GZ$11:$GZ$19</definedName>
    <definedName name="A128077226A_Data">Data21!$GZ$11:$GZ$19</definedName>
    <definedName name="A128077226A_Latest">Data21!$GZ$19</definedName>
    <definedName name="A128077230T">Data21!$HK$1:$HK$10,Data21!$HK$11:$HK$19</definedName>
    <definedName name="A128077230T_Data">Data21!$HK$11:$HK$19</definedName>
    <definedName name="A128077230T_Latest">Data21!$HK$19</definedName>
    <definedName name="A128077234A">Data21!$IH$1:$IH$10,Data21!$IH$11:$IH$19</definedName>
    <definedName name="A128077234A_Data">Data21!$IH$11:$IH$19</definedName>
    <definedName name="A128077234A_Latest">Data21!$IH$19</definedName>
    <definedName name="A128077238K">Data21!$IQ$1:$IQ$10,Data21!$IQ$11:$IQ$19</definedName>
    <definedName name="A128077238K_Data">Data21!$IQ$11:$IQ$19</definedName>
    <definedName name="A128077238K_Latest">Data21!$IQ$19</definedName>
    <definedName name="A128077242A">Data22!$C$1:$C$10,Data22!$C$11:$C$19</definedName>
    <definedName name="A128077242A_Data">Data22!$C$11:$C$19</definedName>
    <definedName name="A128077242A_Latest">Data22!$C$19</definedName>
    <definedName name="A128077246K">Data22!$F$1:$F$10,Data22!$F$11:$F$19</definedName>
    <definedName name="A128077246K_Data">Data22!$F$11:$F$19</definedName>
    <definedName name="A128077246K_Latest">Data22!$F$19</definedName>
    <definedName name="A128077250A">Data22!$AA$1:$AA$10,Data22!$AA$11:$AA$19</definedName>
    <definedName name="A128077250A_Data">Data22!$AA$11:$AA$19</definedName>
    <definedName name="A128077250A_Latest">Data22!$AA$19</definedName>
    <definedName name="A128077254K">Data22!$H$1:$H$10,Data22!$H$11:$H$19</definedName>
    <definedName name="A128077254K_Data">Data22!$H$11:$H$19</definedName>
    <definedName name="A128077254K_Latest">Data22!$H$19</definedName>
    <definedName name="A128077258V">Data22!$I$1:$I$10,Data22!$I$11:$I$19</definedName>
    <definedName name="A128077258V_Data">Data22!$I$11:$I$19</definedName>
    <definedName name="A128077258V_Latest">Data22!$I$19</definedName>
    <definedName name="A128077262K">Data22!$AN$1:$AN$10,Data22!$AN$11:$AN$19</definedName>
    <definedName name="A128077262K_Data">Data22!$AN$11:$AN$19</definedName>
    <definedName name="A128077262K_Latest">Data22!$AN$19</definedName>
    <definedName name="A128077266V">Data22!$BG$1:$BG$10,Data22!$BG$11:$BG$19</definedName>
    <definedName name="A128077266V_Data">Data22!$BG$11:$BG$19</definedName>
    <definedName name="A128077266V_Latest">Data22!$BG$19</definedName>
    <definedName name="A128077270K">Data22!$CG$1:$CG$10,Data22!$CG$11:$CG$19</definedName>
    <definedName name="A128077270K_Data">Data22!$CG$11:$CG$19</definedName>
    <definedName name="A128077270K_Latest">Data22!$CG$19</definedName>
    <definedName name="A128077274V">Data22!$CJ$1:$CJ$10,Data22!$CJ$11:$CJ$19</definedName>
    <definedName name="A128077274V_Data">Data22!$CJ$11:$CJ$19</definedName>
    <definedName name="A128077274V_Latest">Data22!$CJ$19</definedName>
    <definedName name="A128077278C">Data22!$BV$1:$BV$10,Data22!$BV$11:$BV$19</definedName>
    <definedName name="A128077278C_Data">Data22!$BV$11:$BV$19</definedName>
    <definedName name="A128077278C_Latest">Data22!$BV$19</definedName>
    <definedName name="A128077282V">Data22!$CV$1:$CV$10,Data22!$CV$11:$CV$19</definedName>
    <definedName name="A128077282V_Data">Data22!$CV$11:$CV$19</definedName>
    <definedName name="A128077282V_Latest">Data22!$CV$19</definedName>
    <definedName name="A128077286C">Data22!$CW$1:$CW$10,Data22!$CW$11:$CW$19</definedName>
    <definedName name="A128077286C_Data">Data22!$CW$11:$CW$19</definedName>
    <definedName name="A128077286C_Latest">Data22!$CW$19</definedName>
    <definedName name="A128077290V">Data22!$DR$1:$DR$10,Data22!$DR$11:$DR$19</definedName>
    <definedName name="A128077290V_Data">Data22!$DR$11:$DR$19</definedName>
    <definedName name="A128077290V_Latest">Data22!$DR$19</definedName>
    <definedName name="A128077294C">Data22!$DD$1:$DD$10,Data22!$DD$11:$DD$19</definedName>
    <definedName name="A128077294C_Data">Data22!$DD$11:$DD$19</definedName>
    <definedName name="A128077294C_Latest">Data22!$DD$19</definedName>
    <definedName name="A128077298L">Data22!$EB$1:$EB$10,Data22!$EB$11:$EB$19</definedName>
    <definedName name="A128077298L_Data">Data22!$EB$11:$EB$19</definedName>
    <definedName name="A128077298L_Latest">Data22!$EB$19</definedName>
    <definedName name="A128077302T">Data22!$ET$1:$ET$10,Data22!$ET$11:$ET$19</definedName>
    <definedName name="A128077302T_Data">Data22!$ET$11:$ET$19</definedName>
    <definedName name="A128077302T_Latest">Data22!$ET$19</definedName>
    <definedName name="A128077306A">Data22!$EU$1:$EU$10,Data22!$EU$11:$EU$19</definedName>
    <definedName name="A128077306A_Data">Data22!$EU$11:$EU$19</definedName>
    <definedName name="A128077306A_Latest">Data22!$EU$19</definedName>
    <definedName name="A128077310T">Data22!$EV$1:$EV$10,Data22!$EV$11:$EV$19</definedName>
    <definedName name="A128077310T_Data">Data22!$EV$11:$EV$19</definedName>
    <definedName name="A128077310T_Latest">Data22!$EV$19</definedName>
    <definedName name="A128077314A">Data22!$EL$1:$EL$10,Data22!$EL$11:$EL$19</definedName>
    <definedName name="A128077314A_Data">Data22!$EL$11:$EL$19</definedName>
    <definedName name="A128077314A_Latest">Data22!$EL$19</definedName>
    <definedName name="A128077318K">Data22!$FI$1:$FI$10,Data22!$FI$11:$FI$19</definedName>
    <definedName name="A128077318K_Data">Data22!$FI$11:$FI$19</definedName>
    <definedName name="A128077318K_Latest">Data22!$FI$19</definedName>
    <definedName name="A128077322A">Data22!$FK$1:$FK$10,Data22!$FK$11:$FK$19</definedName>
    <definedName name="A128077322A_Data">Data22!$FK$11:$FK$19</definedName>
    <definedName name="A128077322A_Latest">Data22!$FK$19</definedName>
    <definedName name="A128077326K">Data22!$GG$1:$GG$10,Data22!$GG$11:$GG$19</definedName>
    <definedName name="A128077326K_Data">Data22!$GG$11:$GG$19</definedName>
    <definedName name="A128077326K_Latest">Data22!$GG$19</definedName>
    <definedName name="A128077330A">Data22!$FV$1:$FV$10,Data22!$FV$11:$FV$19</definedName>
    <definedName name="A128077330A_Data">Data22!$FV$11:$FV$19</definedName>
    <definedName name="A128077330A_Latest">Data22!$FV$19</definedName>
    <definedName name="A128077334K">Data22!$FW$1:$FW$10,Data22!$FW$11:$FW$19</definedName>
    <definedName name="A128077334K_Data">Data22!$FW$11:$FW$19</definedName>
    <definedName name="A128077334K_Latest">Data22!$FW$19</definedName>
    <definedName name="A128077338V">Data22!$FY$1:$FY$10,Data22!$FY$11:$FY$19</definedName>
    <definedName name="A128077338V_Data">Data22!$FY$11:$FY$19</definedName>
    <definedName name="A128077338V_Latest">Data22!$FY$19</definedName>
    <definedName name="A128077342K">Data22!$GA$1:$GA$10,Data22!$GA$11:$GA$19</definedName>
    <definedName name="A128077342K_Data">Data22!$GA$11:$GA$19</definedName>
    <definedName name="A128077342K_Latest">Data22!$GA$19</definedName>
    <definedName name="A128077346V">Data22!$IB$1:$IB$10,Data22!$IB$11:$IB$19</definedName>
    <definedName name="A128077346V_Data">Data22!$IB$11:$IB$19</definedName>
    <definedName name="A128077346V_Latest">Data22!$IB$19</definedName>
    <definedName name="A128077350K">Data22!$IE$1:$IE$10,Data22!$IE$11:$IE$19</definedName>
    <definedName name="A128077350K_Data">Data22!$IE$11:$IE$19</definedName>
    <definedName name="A128077350K_Latest">Data22!$IE$19</definedName>
    <definedName name="A128077354V">Data20!$EJ$1:$EJ$10,Data20!$EJ$11:$EJ$19</definedName>
    <definedName name="A128077354V_Data">Data20!$EJ$11:$EJ$19</definedName>
    <definedName name="A128077354V_Latest">Data20!$EJ$19</definedName>
    <definedName name="A128077358C">Data20!$EF$1:$EF$10,Data20!$EF$11:$EF$19</definedName>
    <definedName name="A128077358C_Data">Data20!$EF$11:$EF$19</definedName>
    <definedName name="A128077358C_Latest">Data20!$EF$19</definedName>
    <definedName name="A128077362V">Data20!$EI$1:$EI$10,Data20!$EI$11:$EI$19</definedName>
    <definedName name="A128077362V_Data">Data20!$EI$11:$EI$19</definedName>
    <definedName name="A128077362V_Latest">Data20!$EI$19</definedName>
    <definedName name="A128077382C">Data20!$FZ$1:$FZ$10,Data20!$FZ$11:$FZ$19</definedName>
    <definedName name="A128077382C_Data">Data20!$FZ$11:$FZ$19</definedName>
    <definedName name="A128077382C_Latest">Data20!$FZ$19</definedName>
    <definedName name="A128077386L">Data20!$GA$1:$GA$10,Data20!$GA$11:$GA$19</definedName>
    <definedName name="A128077386L_Data">Data20!$GA$11:$GA$19</definedName>
    <definedName name="A128077386L_Latest">Data20!$GA$19</definedName>
    <definedName name="A128077390C">Data20!$GL$1:$GL$10,Data20!$GL$11:$GL$19</definedName>
    <definedName name="A128077390C_Data">Data20!$GL$11:$GL$19</definedName>
    <definedName name="A128077390C_Latest">Data20!$GL$19</definedName>
    <definedName name="A128077394L">Data20!$HC$1:$HC$10,Data20!$HC$11:$HC$19</definedName>
    <definedName name="A128077394L_Data">Data20!$HC$11:$HC$19</definedName>
    <definedName name="A128077394L_Latest">Data20!$HC$19</definedName>
    <definedName name="A128077398W">Data20!$HI$1:$HI$10,Data20!$HI$11:$HI$19</definedName>
    <definedName name="A128077398W_Data">Data20!$HI$11:$HI$19</definedName>
    <definedName name="A128077398W_Latest">Data20!$HI$19</definedName>
    <definedName name="A128077402A">Data20!$GR$1:$GR$10,Data20!$GR$11:$GR$19</definedName>
    <definedName name="A128077402A_Data">Data20!$GR$11:$GR$19</definedName>
    <definedName name="A128077402A_Latest">Data20!$GR$19</definedName>
    <definedName name="A128077406K">Data20!$GT$1:$GT$10,Data20!$GT$11:$GT$19</definedName>
    <definedName name="A128077406K_Data">Data20!$GT$11:$GT$19</definedName>
    <definedName name="A128077406K_Latest">Data20!$GT$19</definedName>
    <definedName name="A128077410A">Data20!$GV$1:$GV$10,Data20!$GV$11:$GV$19</definedName>
    <definedName name="A128077410A_Data">Data20!$GV$11:$GV$19</definedName>
    <definedName name="A128077410A_Latest">Data20!$GV$19</definedName>
    <definedName name="A128077414K">Data20!$II$1:$II$10,Data20!$II$11:$II$19</definedName>
    <definedName name="A128077414K_Data">Data20!$II$11:$II$19</definedName>
    <definedName name="A128077414K_Latest">Data20!$II$19</definedName>
    <definedName name="A128077418V">Data20!$IO$1:$IO$10,Data20!$IO$11:$IO$19</definedName>
    <definedName name="A128077418V_Data">Data20!$IO$11:$IO$19</definedName>
    <definedName name="A128077418V_Latest">Data20!$IO$19</definedName>
    <definedName name="A128077422K">Data20!$IQ$1:$IQ$10,Data20!$IQ$11:$IQ$19</definedName>
    <definedName name="A128077422K_Data">Data20!$IQ$11:$IQ$19</definedName>
    <definedName name="A128077422K_Latest">Data20!$IQ$19</definedName>
    <definedName name="A128077426V">Data21!$I$1:$I$10,Data21!$I$11:$I$19</definedName>
    <definedName name="A128077426V_Data">Data21!$I$11:$I$19</definedName>
    <definedName name="A128077426V_Latest">Data21!$I$19</definedName>
    <definedName name="A128077430K">Data21!$M$1:$M$10,Data21!$M$11:$M$19</definedName>
    <definedName name="A128077430K_Data">Data21!$M$11:$M$19</definedName>
    <definedName name="A128077430K_Latest">Data21!$M$19</definedName>
    <definedName name="A128077434V">Data20!$IB$1:$IB$10,Data20!$IB$11:$IB$19</definedName>
    <definedName name="A128077434V_Data">Data20!$IB$11:$IB$19</definedName>
    <definedName name="A128077434V_Latest">Data20!$IB$19</definedName>
    <definedName name="A128077438C">Data21!$Z$1:$Z$10,Data21!$Z$11:$Z$19</definedName>
    <definedName name="A128077438C_Data">Data21!$Z$11:$Z$19</definedName>
    <definedName name="A128077438C_Latest">Data21!$Z$19</definedName>
    <definedName name="A128077442V">Data21!$R$1:$R$10,Data21!$R$11:$R$19</definedName>
    <definedName name="A128077442V_Data">Data21!$R$11:$R$19</definedName>
    <definedName name="A128077442V_Latest">Data21!$R$19</definedName>
    <definedName name="A128077446C">Data21!$AM$1:$AM$10,Data21!$AM$11:$AM$19</definedName>
    <definedName name="A128077446C_Data">Data21!$AM$11:$AM$19</definedName>
    <definedName name="A128077446C_Latest">Data21!$AM$19</definedName>
    <definedName name="A128077450V">Data21!$AP$1:$AP$10,Data21!$AP$11:$AP$19</definedName>
    <definedName name="A128077450V_Data">Data21!$AP$11:$AP$19</definedName>
    <definedName name="A128077450V_Latest">Data21!$AP$19</definedName>
    <definedName name="A128077454C">Data21!$P$1:$P$10,Data21!$P$11:$P$19</definedName>
    <definedName name="A128077454C_Data">Data21!$P$11:$P$19</definedName>
    <definedName name="A128077454C_Latest">Data21!$P$19</definedName>
    <definedName name="A128077458L">Data21!$BI$1:$BI$10,Data21!$BI$11:$BI$19</definedName>
    <definedName name="A128077458L_Data">Data21!$BI$11:$BI$19</definedName>
    <definedName name="A128077458L_Latest">Data21!$BI$19</definedName>
    <definedName name="A128077462C">Data21!$BN$1:$BN$10,Data21!$BN$11:$BN$19</definedName>
    <definedName name="A128077462C_Data">Data21!$BN$11:$BN$19</definedName>
    <definedName name="A128077462C_Latest">Data21!$BN$19</definedName>
    <definedName name="A128077466L">Data21!$BP$1:$BP$10,Data21!$BP$11:$BP$19</definedName>
    <definedName name="A128077466L_Data">Data21!$BP$11:$BP$19</definedName>
    <definedName name="A128077466L_Latest">Data21!$BP$19</definedName>
    <definedName name="A128077470C">Data21!$BQ$1:$BQ$10,Data21!$BQ$11:$BQ$19</definedName>
    <definedName name="A128077470C_Data">Data21!$BQ$11:$BQ$19</definedName>
    <definedName name="A128077470C_Latest">Data21!$BQ$19</definedName>
    <definedName name="A128077474L">Data21!$BR$1:$BR$10,Data21!$BR$11:$BR$19</definedName>
    <definedName name="A128077474L_Data">Data21!$BR$11:$BR$19</definedName>
    <definedName name="A128077474L_Latest">Data21!$BR$19</definedName>
    <definedName name="A128077478W">Data21!$BU$1:$BU$10,Data21!$BU$11:$BU$19</definedName>
    <definedName name="A128077478W_Data">Data21!$BU$11:$BU$19</definedName>
    <definedName name="A128077478W_Latest">Data21!$BU$19</definedName>
    <definedName name="A128077482L">Data21!$BZ$1:$BZ$10,Data21!$BZ$11:$BZ$19</definedName>
    <definedName name="A128077482L_Data">Data21!$BZ$11:$BZ$19</definedName>
    <definedName name="A128077482L_Latest">Data21!$BZ$19</definedName>
    <definedName name="A128077486W">Data21!$BG$1:$BG$10,Data21!$BG$11:$BG$19</definedName>
    <definedName name="A128077486W_Data">Data21!$BG$11:$BG$19</definedName>
    <definedName name="A128077486W_Latest">Data21!$BG$19</definedName>
    <definedName name="A128077490L">Data21!$DK$1:$DK$10,Data21!$DK$11:$DK$19</definedName>
    <definedName name="A128077490L_Data">Data21!$DK$11:$DK$19</definedName>
    <definedName name="A128077490L_Latest">Data21!$DK$19</definedName>
    <definedName name="A128077494W">Data21!$DL$1:$DL$10,Data21!$DL$11:$DL$19</definedName>
    <definedName name="A128077494W_Data">Data21!$DL$11:$DL$19</definedName>
    <definedName name="A128077494W_Latest">Data21!$DL$19</definedName>
    <definedName name="A128077498F">Data21!$CL$1:$CL$10,Data21!$CL$11:$CL$19</definedName>
    <definedName name="A128077498F_Data">Data21!$CL$11:$CL$19</definedName>
    <definedName name="A128077498F_Latest">Data21!$CL$19</definedName>
    <definedName name="A128077502K">Data21!$EB$1:$EB$10,Data21!$EB$11:$EB$19</definedName>
    <definedName name="A128077502K_Data">Data21!$EB$11:$EB$19</definedName>
    <definedName name="A128077502K_Latest">Data21!$EB$19</definedName>
    <definedName name="A128077506V">Data21!$EG$1:$EG$10,Data21!$EG$11:$EG$19</definedName>
    <definedName name="A128077506V_Data">Data21!$EG$11:$EG$19</definedName>
    <definedName name="A128077506V_Latest">Data21!$EG$19</definedName>
    <definedName name="A128077510K">Data21!$EM$1:$EM$10,Data21!$EM$11:$EM$19</definedName>
    <definedName name="A128077510K_Data">Data21!$EM$11:$EM$19</definedName>
    <definedName name="A128077510K_Latest">Data21!$EM$19</definedName>
    <definedName name="A128077514V">Data21!$EP$1:$EP$10,Data21!$EP$11:$EP$19</definedName>
    <definedName name="A128077514V_Data">Data21!$EP$11:$EP$19</definedName>
    <definedName name="A128077514V_Latest">Data21!$EP$19</definedName>
    <definedName name="A128077518C">Data21!$ER$1:$ER$10,Data21!$ER$11:$ER$19</definedName>
    <definedName name="A128077518C_Data">Data21!$ER$11:$ER$19</definedName>
    <definedName name="A128077518C_Latest">Data21!$ER$19</definedName>
    <definedName name="A128078986K">Data22!$IO$1:$IO$10,Data22!$IO$11:$IO$19</definedName>
    <definedName name="A128078986K_Data">Data22!$IO$11:$IO$19</definedName>
    <definedName name="A128078986K_Latest">Data22!$IO$19</definedName>
    <definedName name="A128078990A">Data23!$V$1:$V$10,Data23!$V$11:$V$19</definedName>
    <definedName name="A128078990A_Data">Data23!$V$11:$V$19</definedName>
    <definedName name="A128078990A_Latest">Data23!$V$19</definedName>
    <definedName name="A128078994K">Data23!$AF$1:$AF$10,Data23!$AF$11:$AF$19</definedName>
    <definedName name="A128078994K_Data">Data23!$AF$11:$AF$19</definedName>
    <definedName name="A128078994K_Latest">Data23!$AF$19</definedName>
    <definedName name="A128078998V">Data23!$G$1:$G$10,Data23!$G$11:$G$19</definedName>
    <definedName name="A128078998V_Data">Data23!$G$11:$G$19</definedName>
    <definedName name="A128078998V_Latest">Data23!$G$19</definedName>
    <definedName name="A128079310C">Data23!$BF$1:$BF$10,Data23!$BF$11:$BF$19</definedName>
    <definedName name="A128079310C_Data">Data23!$BF$11:$BF$19</definedName>
    <definedName name="A128079310C_Latest">Data23!$BF$19</definedName>
    <definedName name="A128079318W">Data24!$CZ$1:$CZ$10,Data24!$CZ$11:$CZ$19</definedName>
    <definedName name="A128079318W_Data">Data24!$CZ$11:$CZ$19</definedName>
    <definedName name="A128079318W_Latest">Data24!$CZ$19</definedName>
    <definedName name="A128079322L">Data24!$DD$1:$DD$10,Data24!$DD$11:$DD$19</definedName>
    <definedName name="A128079322L_Data">Data24!$DD$11:$DD$19</definedName>
    <definedName name="A128079322L_Latest">Data24!$DD$19</definedName>
    <definedName name="A128079326W">Data24!$CN$1:$CN$10,Data24!$CN$11:$CN$19</definedName>
    <definedName name="A128079326W_Data">Data24!$CN$11:$CN$19</definedName>
    <definedName name="A128079326W_Latest">Data24!$CN$19</definedName>
    <definedName name="A128079330L">Data24!$EF$1:$EF$10,Data24!$EF$11:$EF$19</definedName>
    <definedName name="A128079330L_Data">Data24!$EF$11:$EF$19</definedName>
    <definedName name="A128079330L_Latest">Data24!$EF$19</definedName>
    <definedName name="A128079334W">Data24!$EH$1:$EH$10,Data24!$EH$11:$EH$19</definedName>
    <definedName name="A128079334W_Data">Data24!$EH$11:$EH$19</definedName>
    <definedName name="A128079334W_Latest">Data24!$EH$19</definedName>
    <definedName name="A128079338F">Data24!$EN$1:$EN$10,Data24!$EN$11:$EN$19</definedName>
    <definedName name="A128079338F_Data">Data24!$EN$11:$EN$19</definedName>
    <definedName name="A128079338F_Latest">Data24!$EN$19</definedName>
    <definedName name="A128079346F">Data24!$DZ$1:$DZ$10,Data24!$DZ$11:$DZ$19</definedName>
    <definedName name="A128079346F_Data">Data24!$DZ$11:$DZ$19</definedName>
    <definedName name="A128079346F_Latest">Data24!$DZ$19</definedName>
    <definedName name="A128079350W">Data24!$FM$1:$FM$10,Data24!$FM$11:$FM$19</definedName>
    <definedName name="A128079350W_Data">Data24!$FM$11:$FM$19</definedName>
    <definedName name="A128079350W_Latest">Data24!$FM$19</definedName>
    <definedName name="A128079354F">Data24!$FT$1:$FT$10,Data24!$FT$11:$FT$19</definedName>
    <definedName name="A128079354F_Data">Data24!$FT$11:$FT$19</definedName>
    <definedName name="A128079354F_Latest">Data24!$FT$19</definedName>
    <definedName name="A128079358R">Data24!$GB$1:$GB$10,Data24!$GB$11:$GB$19</definedName>
    <definedName name="A128079358R_Data">Data24!$GB$11:$GB$19</definedName>
    <definedName name="A128079358R_Latest">Data24!$GB$19</definedName>
    <definedName name="A128079362F">Data24!$GY$1:$GY$10,Data24!$GY$11:$GY$19</definedName>
    <definedName name="A128079362F_Data">Data24!$GY$11:$GY$19</definedName>
    <definedName name="A128079362F_Latest">Data24!$GY$19</definedName>
    <definedName name="A128079366R">Data24!$HF$1:$HF$10,Data24!$HF$11:$HF$19</definedName>
    <definedName name="A128079366R_Data">Data24!$HF$11:$HF$19</definedName>
    <definedName name="A128079366R_Latest">Data24!$HF$19</definedName>
    <definedName name="A128079370F">Data24!$HI$1:$HI$10,Data24!$HI$11:$HI$19</definedName>
    <definedName name="A128079370F_Data">Data24!$HI$11:$HI$19</definedName>
    <definedName name="A128079370F_Latest">Data24!$HI$19</definedName>
    <definedName name="A128079374R">Data24!$HJ$1:$HJ$10,Data24!$HJ$11:$HJ$19</definedName>
    <definedName name="A128079374R_Data">Data24!$HJ$11:$HJ$19</definedName>
    <definedName name="A128079374R_Latest">Data24!$HJ$19</definedName>
    <definedName name="A128079378X">Data24!$GL$1:$GL$10,Data24!$GL$11:$GL$19</definedName>
    <definedName name="A128079378X_Data">Data24!$GL$11:$GL$19</definedName>
    <definedName name="A128079378X_Latest">Data24!$GL$19</definedName>
    <definedName name="A128079382R">Data24!$HM$1:$HM$10,Data24!$HM$11:$HM$19</definedName>
    <definedName name="A128079382R_Data">Data24!$HM$11:$HM$19</definedName>
    <definedName name="A128079382R_Latest">Data24!$HM$19</definedName>
    <definedName name="A128079386X">Data24!$HN$1:$HN$10,Data24!$HN$11:$HN$19</definedName>
    <definedName name="A128079386X_Data">Data24!$HN$11:$HN$19</definedName>
    <definedName name="A128079386X_Latest">Data24!$HN$19</definedName>
    <definedName name="A128079390R">Data24!$GM$1:$GM$10,Data24!$GM$11:$GM$19</definedName>
    <definedName name="A128079390R_Data">Data24!$GM$11:$GM$19</definedName>
    <definedName name="A128079390R_Latest">Data24!$GM$19</definedName>
    <definedName name="A128079394X">Data24!$GR$1:$GR$10,Data24!$GR$11:$GR$19</definedName>
    <definedName name="A128079394X_Data">Data24!$GR$11:$GR$19</definedName>
    <definedName name="A128079394X_Latest">Data24!$GR$19</definedName>
    <definedName name="A128079398J">Data24!$IA$1:$IA$10,Data24!$IA$11:$IA$19</definedName>
    <definedName name="A128079398J_Data">Data24!$IA$11:$IA$19</definedName>
    <definedName name="A128079398J_Latest">Data24!$IA$19</definedName>
    <definedName name="A128079402L">Data24!$IE$1:$IE$10,Data24!$IE$11:$IE$19</definedName>
    <definedName name="A128079402L_Data">Data24!$IE$11:$IE$19</definedName>
    <definedName name="A128079402L_Latest">Data24!$IE$19</definedName>
    <definedName name="A128079406W">Data24!$IM$1:$IM$10,Data24!$IM$11:$IM$19</definedName>
    <definedName name="A128079406W_Data">Data24!$IM$11:$IM$19</definedName>
    <definedName name="A128079406W_Latest">Data24!$IM$19</definedName>
    <definedName name="A128079410L">Data25!$D$1:$D$10,Data25!$D$11:$D$19</definedName>
    <definedName name="A128079410L_Data">Data25!$D$11:$D$19</definedName>
    <definedName name="A128079410L_Latest">Data25!$D$19</definedName>
    <definedName name="A128079414W">Data25!$G$1:$G$10,Data25!$G$11:$G$19</definedName>
    <definedName name="A128079414W_Data">Data25!$G$11:$G$19</definedName>
    <definedName name="A128079414W_Latest">Data25!$G$19</definedName>
    <definedName name="A128079418F">Data24!$HU$1:$HU$10,Data24!$HU$11:$HU$19</definedName>
    <definedName name="A128079418F_Data">Data24!$HU$11:$HU$19</definedName>
    <definedName name="A128079418F_Latest">Data24!$HU$19</definedName>
    <definedName name="A128079422W">Data24!$HY$1:$HY$10,Data24!$HY$11:$HY$19</definedName>
    <definedName name="A128079422W_Data">Data24!$HY$11:$HY$19</definedName>
    <definedName name="A128079422W_Latest">Data24!$HY$19</definedName>
    <definedName name="A128079426F">Data25!$T$1:$T$10,Data25!$T$11:$T$19</definedName>
    <definedName name="A128079426F_Data">Data25!$T$11:$T$19</definedName>
    <definedName name="A128079426F_Latest">Data25!$T$19</definedName>
    <definedName name="A128079430W">Data25!$AE$1:$AE$10,Data25!$AE$11:$AE$19</definedName>
    <definedName name="A128079430W_Data">Data25!$AE$11:$AE$19</definedName>
    <definedName name="A128079430W_Latest">Data25!$AE$19</definedName>
    <definedName name="A128079434F">Data25!$AJ$1:$AJ$10,Data25!$AJ$11:$AJ$19</definedName>
    <definedName name="A128079434F_Data">Data25!$AJ$11:$AJ$19</definedName>
    <definedName name="A128079434F_Latest">Data25!$AJ$19</definedName>
    <definedName name="A128079438R">Data25!$AM$1:$AM$10,Data25!$AM$11:$AM$19</definedName>
    <definedName name="A128079438R_Data">Data25!$AM$11:$AM$19</definedName>
    <definedName name="A128079438R_Latest">Data25!$AM$19</definedName>
    <definedName name="A128079442F">Data25!$I$1:$I$10,Data25!$I$11:$I$19</definedName>
    <definedName name="A128079442F_Data">Data25!$I$11:$I$19</definedName>
    <definedName name="A128079442F_Latest">Data25!$I$19</definedName>
    <definedName name="A128079450F">Data25!$BE$1:$BE$10,Data25!$BE$11:$BE$19</definedName>
    <definedName name="A128079450F_Data">Data25!$BE$11:$BE$19</definedName>
    <definedName name="A128079450F_Latest">Data25!$BE$19</definedName>
    <definedName name="A128079454R">Data25!$BJ$1:$BJ$10,Data25!$BJ$11:$BJ$19</definedName>
    <definedName name="A128079454R_Data">Data25!$BJ$11:$BJ$19</definedName>
    <definedName name="A128079454R_Latest">Data25!$BJ$19</definedName>
    <definedName name="A128079458X">Data25!$AS$1:$AS$10,Data25!$AS$11:$AS$19</definedName>
    <definedName name="A128079458X_Data">Data25!$AS$11:$AS$19</definedName>
    <definedName name="A128079458X_Latest">Data25!$AS$19</definedName>
    <definedName name="A128079462R">Data25!$BR$1:$BR$10,Data25!$BR$11:$BR$19</definedName>
    <definedName name="A128079462R_Data">Data25!$BR$11:$BR$19</definedName>
    <definedName name="A128079462R_Latest">Data25!$BR$19</definedName>
    <definedName name="A128079466X">Data25!$BW$1:$BW$10,Data25!$BW$11:$BW$19</definedName>
    <definedName name="A128079466X_Data">Data25!$BW$11:$BW$19</definedName>
    <definedName name="A128079466X_Latest">Data25!$BW$19</definedName>
    <definedName name="A128079470R">Data25!$CY$1:$CY$10,Data25!$CY$11:$CY$19</definedName>
    <definedName name="A128079470R_Data">Data25!$CY$11:$CY$19</definedName>
    <definedName name="A128079470R_Latest">Data25!$CY$19</definedName>
    <definedName name="A128079474X">Data25!$DB$1:$DB$10,Data25!$DB$11:$DB$19</definedName>
    <definedName name="A128079474X_Data">Data25!$DB$11:$DB$19</definedName>
    <definedName name="A128079474X_Latest">Data25!$DB$19</definedName>
    <definedName name="A128079478J">Data25!$CH$1:$CH$10,Data25!$CH$11:$CH$19</definedName>
    <definedName name="A128079478J_Data">Data25!$CH$11:$CH$19</definedName>
    <definedName name="A128079478J_Latest">Data25!$CH$19</definedName>
    <definedName name="A128079482X">Data25!$DQ$1:$DQ$10,Data25!$DQ$11:$DQ$19</definedName>
    <definedName name="A128079482X_Data">Data25!$DQ$11:$DQ$19</definedName>
    <definedName name="A128079482X_Latest">Data25!$DQ$19</definedName>
    <definedName name="A128079486J">Data25!$DR$1:$DR$10,Data25!$DR$11:$DR$19</definedName>
    <definedName name="A128079486J_Data">Data25!$DR$11:$DR$19</definedName>
    <definedName name="A128079486J_Latest">Data25!$DR$19</definedName>
    <definedName name="A128079490X">Data25!$DT$1:$DT$10,Data25!$DT$11:$DT$19</definedName>
    <definedName name="A128079490X_Data">Data25!$DT$11:$DT$19</definedName>
    <definedName name="A128079490X_Latest">Data25!$DT$19</definedName>
    <definedName name="A128079494J">Data25!$EG$1:$EG$10,Data25!$EG$11:$EG$19</definedName>
    <definedName name="A128079494J_Data">Data25!$EG$11:$EG$19</definedName>
    <definedName name="A128079494J_Latest">Data25!$EG$19</definedName>
    <definedName name="A128079498T">Data25!$DG$1:$DG$10,Data25!$DG$11:$DG$19</definedName>
    <definedName name="A128079498T_Data">Data25!$DG$11:$DG$19</definedName>
    <definedName name="A128079498T_Latest">Data25!$DG$19</definedName>
    <definedName name="A128079502W">Data25!$DP$1:$DP$10,Data25!$DP$11:$DP$19</definedName>
    <definedName name="A128079502W_Data">Data25!$DP$11:$DP$19</definedName>
    <definedName name="A128079502W_Latest">Data25!$DP$19</definedName>
    <definedName name="A128079506F">Data25!$EY$1:$EY$10,Data25!$EY$11:$EY$19</definedName>
    <definedName name="A128079506F_Data">Data25!$EY$11:$EY$19</definedName>
    <definedName name="A128079506F_Latest">Data25!$EY$19</definedName>
    <definedName name="A128079510W">Data25!$EZ$1:$EZ$10,Data25!$EZ$11:$EZ$19</definedName>
    <definedName name="A128079510W_Data">Data25!$EZ$11:$EZ$19</definedName>
    <definedName name="A128079510W_Latest">Data25!$EZ$19</definedName>
    <definedName name="A128079514F">Data25!$FH$1:$FH$10,Data25!$FH$11:$FH$19</definedName>
    <definedName name="A128079514F_Data">Data25!$FH$11:$FH$19</definedName>
    <definedName name="A128079514F_Latest">Data25!$FH$19</definedName>
    <definedName name="A128079518R">Data25!$FR$1:$FR$10,Data25!$FR$11:$FR$19</definedName>
    <definedName name="A128079518R_Data">Data25!$FR$11:$FR$19</definedName>
    <definedName name="A128079518R_Latest">Data25!$FR$19</definedName>
    <definedName name="A128079526R">Data23!$BY$1:$BY$10,Data23!$BY$11:$BY$19</definedName>
    <definedName name="A128079526R_Data">Data23!$BY$11:$BY$19</definedName>
    <definedName name="A128079526R_Latest">Data23!$BY$19</definedName>
    <definedName name="A128079530F">Data23!$CI$1:$CI$10,Data23!$CI$11:$CI$19</definedName>
    <definedName name="A128079530F_Data">Data23!$CI$11:$CI$19</definedName>
    <definedName name="A128079530F_Latest">Data23!$CI$19</definedName>
    <definedName name="A128079534R">Data23!$CN$1:$CN$10,Data23!$CN$11:$CN$19</definedName>
    <definedName name="A128079534R_Data">Data23!$CN$11:$CN$19</definedName>
    <definedName name="A128079534R_Latest">Data23!$CN$19</definedName>
    <definedName name="A128079538X">Data23!$BS$1:$BS$10,Data23!$BS$11:$BS$19</definedName>
    <definedName name="A128079538X_Data">Data23!$BS$11:$BS$19</definedName>
    <definedName name="A128079538X_Latest">Data23!$BS$19</definedName>
    <definedName name="A128079542R">Data23!$CV$1:$CV$10,Data23!$CV$11:$CV$19</definedName>
    <definedName name="A128079542R_Data">Data23!$CV$11:$CV$19</definedName>
    <definedName name="A128079542R_Latest">Data23!$CV$19</definedName>
    <definedName name="A128079546X">Data23!$BV$1:$BV$10,Data23!$BV$11:$BV$19</definedName>
    <definedName name="A128079546X_Data">Data23!$BV$11:$BV$19</definedName>
    <definedName name="A128079546X_Latest">Data23!$BV$19</definedName>
    <definedName name="A128079550R">Data25!$FX$1:$FX$10,Data25!$FX$11:$FX$19</definedName>
    <definedName name="A128079550R_Data">Data25!$FX$11:$FX$19</definedName>
    <definedName name="A128079550R_Latest">Data25!$FX$19</definedName>
    <definedName name="A128079566J">Data25!$GA$1:$GA$10,Data25!$GA$11:$GA$19</definedName>
    <definedName name="A128079566J_Data">Data25!$GA$11:$GA$19</definedName>
    <definedName name="A128079566J_Latest">Data25!$GA$19</definedName>
    <definedName name="A128079574J">Data25!$FZ$1:$FZ$10,Data25!$FZ$11:$FZ$19</definedName>
    <definedName name="A128079574J_Data">Data25!$FZ$11:$FZ$19</definedName>
    <definedName name="A128079574J_Latest">Data25!$FZ$19</definedName>
    <definedName name="A128079582J">Data23!$DH$1:$DH$10,Data23!$DH$11:$DH$19</definedName>
    <definedName name="A128079582J_Data">Data23!$DH$11:$DH$19</definedName>
    <definedName name="A128079582J_Latest">Data23!$DH$19</definedName>
    <definedName name="A128079586T">Data23!$DI$1:$DI$10,Data23!$DI$11:$DI$19</definedName>
    <definedName name="A128079586T_Data">Data23!$DI$11:$DI$19</definedName>
    <definedName name="A128079586T_Latest">Data23!$DI$19</definedName>
    <definedName name="A128079590J">Data23!$DN$1:$DN$10,Data23!$DN$11:$DN$19</definedName>
    <definedName name="A128079590J_Data">Data23!$DN$11:$DN$19</definedName>
    <definedName name="A128079590J_Latest">Data23!$DN$19</definedName>
    <definedName name="A128079594T">Data23!$DR$1:$DR$10,Data23!$DR$11:$DR$19</definedName>
    <definedName name="A128079594T_Data">Data23!$DR$11:$DR$19</definedName>
    <definedName name="A128079594T_Latest">Data23!$DR$19</definedName>
    <definedName name="A128079598A">Data23!$DU$1:$DU$10,Data23!$DU$11:$DU$19</definedName>
    <definedName name="A128079598A_Data">Data23!$DU$11:$DU$19</definedName>
    <definedName name="A128079598A_Latest">Data23!$DU$19</definedName>
    <definedName name="A128079602F">Data23!$DV$1:$DV$10,Data23!$DV$11:$DV$19</definedName>
    <definedName name="A128079602F_Data">Data23!$DV$11:$DV$19</definedName>
    <definedName name="A128079602F_Latest">Data23!$DV$19</definedName>
    <definedName name="A128079606R">Data23!$DZ$1:$DZ$10,Data23!$DZ$11:$DZ$19</definedName>
    <definedName name="A128079606R_Data">Data23!$DZ$11:$DZ$19</definedName>
    <definedName name="A128079606R_Latest">Data23!$DZ$19</definedName>
    <definedName name="A128079610F">Data23!$EC$1:$EC$10,Data23!$EC$11:$EC$19</definedName>
    <definedName name="A128079610F_Data">Data23!$EC$11:$EC$19</definedName>
    <definedName name="A128079610F_Latest">Data23!$EC$19</definedName>
    <definedName name="A128079614R">Data23!$DB$1:$DB$10,Data23!$DB$11:$DB$19</definedName>
    <definedName name="A128079614R_Data">Data23!$DB$11:$DB$19</definedName>
    <definedName name="A128079614R_Latest">Data23!$DB$19</definedName>
    <definedName name="A128079618X">Data23!$DD$1:$DD$10,Data23!$DD$11:$DD$19</definedName>
    <definedName name="A128079618X_Data">Data23!$DD$11:$DD$19</definedName>
    <definedName name="A128079618X_Latest">Data23!$DD$19</definedName>
    <definedName name="A128079622R">Data23!$EO$1:$EO$10,Data23!$EO$11:$EO$19</definedName>
    <definedName name="A128079622R_Data">Data23!$EO$11:$EO$19</definedName>
    <definedName name="A128079622R_Latest">Data23!$EO$19</definedName>
    <definedName name="A128079626X">Data23!$ER$1:$ER$10,Data23!$ER$11:$ER$19</definedName>
    <definedName name="A128079626X_Data">Data23!$ER$11:$ER$19</definedName>
    <definedName name="A128079626X_Latest">Data23!$ER$19</definedName>
    <definedName name="A128079630R">Data23!$EU$1:$EU$10,Data23!$EU$11:$EU$19</definedName>
    <definedName name="A128079630R_Data">Data23!$EU$11:$EU$19</definedName>
    <definedName name="A128079630R_Latest">Data23!$EU$19</definedName>
    <definedName name="A128079634X">Data23!$EZ$1:$EZ$10,Data23!$EZ$11:$EZ$19</definedName>
    <definedName name="A128079634X_Data">Data23!$EZ$11:$EZ$19</definedName>
    <definedName name="A128079634X_Latest">Data23!$EZ$19</definedName>
    <definedName name="A128079638J">Data23!$FF$1:$FF$10,Data23!$FF$11:$FF$19</definedName>
    <definedName name="A128079638J_Data">Data23!$FF$11:$FF$19</definedName>
    <definedName name="A128079638J_Latest">Data23!$FF$19</definedName>
    <definedName name="A128079642X">Data23!$EE$1:$EE$10,Data23!$EE$11:$EE$19</definedName>
    <definedName name="A128079642X_Data">Data23!$EE$11:$EE$19</definedName>
    <definedName name="A128079642X_Latest">Data23!$EE$19</definedName>
    <definedName name="A128079646J">Data23!$FX$1:$FX$10,Data23!$FX$11:$FX$19</definedName>
    <definedName name="A128079646J_Data">Data23!$FX$11:$FX$19</definedName>
    <definedName name="A128079646J_Latest">Data23!$FX$19</definedName>
    <definedName name="A128079650X">Data23!$GB$1:$GB$10,Data23!$GB$11:$GB$19</definedName>
    <definedName name="A128079650X_Data">Data23!$GB$11:$GB$19</definedName>
    <definedName name="A128079650X_Latest">Data23!$GB$19</definedName>
    <definedName name="A128079654J">Data23!$GK$1:$GK$10,Data23!$GK$11:$GK$19</definedName>
    <definedName name="A128079654J_Data">Data23!$GK$11:$GK$19</definedName>
    <definedName name="A128079654J_Latest">Data23!$GK$19</definedName>
    <definedName name="A128079658T">Data23!$GM$1:$GM$10,Data23!$GM$11:$GM$19</definedName>
    <definedName name="A128079658T_Data">Data23!$GM$11:$GM$19</definedName>
    <definedName name="A128079658T_Latest">Data23!$GM$19</definedName>
    <definedName name="A128079662J">Data23!$GV$1:$GV$10,Data23!$GV$11:$GV$19</definedName>
    <definedName name="A128079662J_Data">Data23!$GV$11:$GV$19</definedName>
    <definedName name="A128079662J_Latest">Data23!$GV$19</definedName>
    <definedName name="A128079666T">Data23!$HN$1:$HN$10,Data23!$HN$11:$HN$19</definedName>
    <definedName name="A128079666T_Data">Data23!$HN$11:$HN$19</definedName>
    <definedName name="A128079666T_Latest">Data23!$HN$19</definedName>
    <definedName name="A128079670J">Data23!$HO$1:$HO$10,Data23!$HO$11:$HO$19</definedName>
    <definedName name="A128079670J_Data">Data23!$HO$11:$HO$19</definedName>
    <definedName name="A128079670J_Latest">Data23!$HO$19</definedName>
    <definedName name="A128079674T">Data23!$HP$1:$HP$10,Data23!$HP$11:$HP$19</definedName>
    <definedName name="A128079674T_Data">Data23!$HP$11:$HP$19</definedName>
    <definedName name="A128079674T_Latest">Data23!$HP$19</definedName>
    <definedName name="A128079678A">Data23!$HT$1:$HT$10,Data23!$HT$11:$HT$19</definedName>
    <definedName name="A128079678A_Data">Data23!$HT$11:$HT$19</definedName>
    <definedName name="A128079678A_Latest">Data23!$HT$19</definedName>
    <definedName name="A128079682T">Data23!$HB$1:$HB$10,Data23!$HB$11:$HB$19</definedName>
    <definedName name="A128079682T_Data">Data23!$HB$11:$HB$19</definedName>
    <definedName name="A128079682T_Latest">Data23!$HB$19</definedName>
    <definedName name="A128079686A">Data24!$D$1:$D$10,Data24!$D$11:$D$19</definedName>
    <definedName name="A128079686A_Data">Data24!$D$11:$D$19</definedName>
    <definedName name="A128079686A_Latest">Data24!$D$19</definedName>
    <definedName name="A128079690T">Data24!$K$1:$K$10,Data24!$K$11:$K$19</definedName>
    <definedName name="A128079690T_Data">Data24!$K$11:$K$19</definedName>
    <definedName name="A128079690T_Latest">Data24!$K$19</definedName>
    <definedName name="A128079694A">Data24!$Q$1:$Q$10,Data24!$Q$11:$Q$19</definedName>
    <definedName name="A128079694A_Data">Data24!$Q$11:$Q$19</definedName>
    <definedName name="A128079694A_Latest">Data24!$Q$19</definedName>
    <definedName name="A128079698K">Data23!$IC$1:$IC$10,Data23!$IC$11:$IC$19</definedName>
    <definedName name="A128079698K_Data">Data23!$IC$11:$IC$19</definedName>
    <definedName name="A128079698K_Latest">Data23!$IC$19</definedName>
    <definedName name="A128079702R">Data24!$AH$1:$AH$10,Data24!$AH$11:$AH$19</definedName>
    <definedName name="A128079702R_Data">Data24!$AH$11:$AH$19</definedName>
    <definedName name="A128079702R_Latest">Data24!$AH$19</definedName>
    <definedName name="A128079706X">Data24!$AS$1:$AS$10,Data24!$AS$11:$AS$19</definedName>
    <definedName name="A128079706X_Data">Data24!$AS$11:$AS$19</definedName>
    <definedName name="A128079706X_Latest">Data24!$AS$19</definedName>
    <definedName name="A128079710R">Data24!$AY$1:$AY$10,Data24!$AY$11:$AY$19</definedName>
    <definedName name="A128079710R_Data">Data24!$AY$11:$AY$19</definedName>
    <definedName name="A128079710R_Latest">Data24!$AY$19</definedName>
    <definedName name="A128079714X">Data24!$Y$1:$Y$10,Data24!$Y$11:$Y$19</definedName>
    <definedName name="A128079714X_Data">Data24!$Y$11:$Y$19</definedName>
    <definedName name="A128079714X_Latest">Data24!$Y$19</definedName>
    <definedName name="A128079718J">Data24!$AC$1:$AC$10,Data24!$AC$11:$AC$19</definedName>
    <definedName name="A128079718J_Data">Data24!$AC$11:$AC$19</definedName>
    <definedName name="A128079718J_Latest">Data24!$AC$19</definedName>
    <definedName name="A128079722X">Data24!$BN$1:$BN$10,Data24!$BN$11:$BN$19</definedName>
    <definedName name="A128079722X_Data">Data24!$BN$11:$BN$19</definedName>
    <definedName name="A128079722X_Latest">Data24!$BN$19</definedName>
    <definedName name="A128079726J">Data24!$BZ$1:$BZ$10,Data24!$BZ$11:$BZ$19</definedName>
    <definedName name="A128079726J_Data">Data24!$BZ$11:$BZ$19</definedName>
    <definedName name="A128079726J_Latest">Data24!$BZ$19</definedName>
    <definedName name="A128079730X">Data24!$CF$1:$CF$10,Data24!$CF$11:$CF$19</definedName>
    <definedName name="A128079730X_Data">Data24!$CF$11:$CF$19</definedName>
    <definedName name="A128079730X_Latest">Data24!$CF$19</definedName>
    <definedName name="A128079734J">Data24!$CH$1:$CH$10,Data24!$CH$11:$CH$19</definedName>
    <definedName name="A128079734J_Data">Data24!$CH$11:$CH$19</definedName>
    <definedName name="A128079734J_Latest">Data24!$CH$19</definedName>
    <definedName name="A128081158L">Data1!$R$1:$R$10,Data1!$R$11:$R$19</definedName>
    <definedName name="A128081158L_Data">Data1!$R$11:$R$19</definedName>
    <definedName name="A128081158L_Latest">Data1!$R$19</definedName>
    <definedName name="A128081162C">Data1!$AB$1:$AB$10,Data1!$AB$11:$AB$19</definedName>
    <definedName name="A128081162C_Data">Data1!$AB$11:$AB$19</definedName>
    <definedName name="A128081162C_Latest">Data1!$AB$19</definedName>
    <definedName name="A128081166L">Data1!$AD$1:$AD$10,Data1!$AD$11:$AD$19</definedName>
    <definedName name="A128081166L_Data">Data1!$AD$11:$AD$19</definedName>
    <definedName name="A128081166L_Latest">Data1!$AD$19</definedName>
    <definedName name="A128081170C">Data1!$F$1:$F$10,Data1!$F$11:$F$19</definedName>
    <definedName name="A128081170C_Data">Data1!$F$11:$F$19</definedName>
    <definedName name="A128081170C_Latest">Data1!$F$19</definedName>
    <definedName name="A128081566X">Data1!$BJ$1:$BJ$10,Data1!$BJ$11:$BJ$19</definedName>
    <definedName name="A128081566X_Data">Data1!$BJ$11:$BJ$19</definedName>
    <definedName name="A128081566X_Latest">Data1!$BJ$19</definedName>
    <definedName name="A128081570R">Data1!$BM$1:$BM$10,Data1!$BM$11:$BM$19</definedName>
    <definedName name="A128081570R_Data">Data1!$BM$11:$BM$19</definedName>
    <definedName name="A128081570R_Latest">Data1!$BM$19</definedName>
    <definedName name="A128081578J">Data1!$AR$1:$AR$10,Data1!$AR$11:$AR$19</definedName>
    <definedName name="A128081578J_Data">Data1!$AR$11:$AR$19</definedName>
    <definedName name="A128081578J_Latest">Data1!$AR$19</definedName>
    <definedName name="A128081582X">Data2!$DN$1:$DN$10,Data2!$DN$11:$DN$19</definedName>
    <definedName name="A128081582X_Data">Data2!$DN$11:$DN$19</definedName>
    <definedName name="A128081582X_Latest">Data2!$DN$19</definedName>
    <definedName name="A128081586J">Data2!$DO$1:$DO$10,Data2!$DO$11:$DO$19</definedName>
    <definedName name="A128081586J_Data">Data2!$DO$11:$DO$19</definedName>
    <definedName name="A128081586J_Latest">Data2!$DO$19</definedName>
    <definedName name="A128081590X">Data2!$DP$1:$DP$10,Data2!$DP$11:$DP$19</definedName>
    <definedName name="A128081590X_Data">Data2!$DP$11:$DP$19</definedName>
    <definedName name="A128081590X_Latest">Data2!$DP$19</definedName>
    <definedName name="A128081594J">Data2!$DR$1:$DR$10,Data2!$DR$11:$DR$19</definedName>
    <definedName name="A128081594J_Data">Data2!$DR$11:$DR$19</definedName>
    <definedName name="A128081594J_Latest">Data2!$DR$19</definedName>
    <definedName name="A128081598T">Data2!$CS$1:$CS$10,Data2!$CS$11:$CS$19</definedName>
    <definedName name="A128081598T_Data">Data2!$CS$11:$CS$19</definedName>
    <definedName name="A128081598T_Latest">Data2!$CS$19</definedName>
    <definedName name="A128081602W">Data2!$CT$1:$CT$10,Data2!$CT$11:$CT$19</definedName>
    <definedName name="A128081602W_Data">Data2!$CT$11:$CT$19</definedName>
    <definedName name="A128081602W_Latest">Data2!$CT$19</definedName>
    <definedName name="A128081606F">Data2!$CU$1:$CU$10,Data2!$CU$11:$CU$19</definedName>
    <definedName name="A128081606F_Data">Data2!$CU$11:$CU$19</definedName>
    <definedName name="A128081606F_Latest">Data2!$CU$19</definedName>
    <definedName name="A128081610W">Data2!$EX$1:$EX$10,Data2!$EX$11:$EX$19</definedName>
    <definedName name="A128081610W_Data">Data2!$EX$11:$EX$19</definedName>
    <definedName name="A128081610W_Latest">Data2!$EX$19</definedName>
    <definedName name="A128081614F">Data2!$EZ$1:$EZ$10,Data2!$EZ$11:$EZ$19</definedName>
    <definedName name="A128081614F_Data">Data2!$EZ$11:$EZ$19</definedName>
    <definedName name="A128081614F_Latest">Data2!$EZ$19</definedName>
    <definedName name="A128081618R">Data2!$EC$1:$EC$10,Data2!$EC$11:$EC$19</definedName>
    <definedName name="A128081618R_Data">Data2!$EC$11:$EC$19</definedName>
    <definedName name="A128081618R_Latest">Data2!$EC$19</definedName>
    <definedName name="A128081622F">Data2!$FR$1:$FR$10,Data2!$FR$11:$FR$19</definedName>
    <definedName name="A128081622F_Data">Data2!$FR$11:$FR$19</definedName>
    <definedName name="A128081622F_Latest">Data2!$FR$19</definedName>
    <definedName name="A128081626R">Data2!$FJ$1:$FJ$10,Data2!$FJ$11:$FJ$19</definedName>
    <definedName name="A128081626R_Data">Data2!$FJ$11:$FJ$19</definedName>
    <definedName name="A128081626R_Latest">Data2!$FJ$19</definedName>
    <definedName name="A128081630F">Data2!$HB$1:$HB$10,Data2!$HB$11:$HB$19</definedName>
    <definedName name="A128081630F_Data">Data2!$HB$11:$HB$19</definedName>
    <definedName name="A128081630F_Latest">Data2!$HB$19</definedName>
    <definedName name="A128081634R">Data2!$GO$1:$GO$10,Data2!$GO$11:$GO$19</definedName>
    <definedName name="A128081634R_Data">Data2!$GO$11:$GO$19</definedName>
    <definedName name="A128081634R_Latest">Data2!$GO$19</definedName>
    <definedName name="A128081638X">Data3!$C$1:$C$10,Data3!$C$11:$C$19</definedName>
    <definedName name="A128081638X_Data">Data3!$C$11:$C$19</definedName>
    <definedName name="A128081638X_Latest">Data3!$C$19</definedName>
    <definedName name="A128081642R">Data2!$HX$1:$HX$10,Data2!$HX$11:$HX$19</definedName>
    <definedName name="A128081642R_Data">Data2!$HX$11:$HX$19</definedName>
    <definedName name="A128081642R_Latest">Data2!$HX$19</definedName>
    <definedName name="A128081646X">Data3!$AB$1:$AB$10,Data3!$AB$11:$AB$19</definedName>
    <definedName name="A128081646X_Data">Data3!$AB$11:$AB$19</definedName>
    <definedName name="A128081646X_Latest">Data3!$AB$19</definedName>
    <definedName name="A128081650R">Data3!$P$1:$P$10,Data3!$P$11:$P$19</definedName>
    <definedName name="A128081650R_Data">Data3!$P$11:$P$19</definedName>
    <definedName name="A128081650R_Latest">Data3!$P$19</definedName>
    <definedName name="A128081654X">Data3!$Q$1:$Q$10,Data3!$Q$11:$Q$19</definedName>
    <definedName name="A128081654X_Data">Data3!$Q$11:$Q$19</definedName>
    <definedName name="A128081654X_Latest">Data3!$Q$19</definedName>
    <definedName name="A128081658J">Data3!$AT$1:$AT$10,Data3!$AT$11:$AT$19</definedName>
    <definedName name="A128081658J_Data">Data3!$AT$11:$AT$19</definedName>
    <definedName name="A128081658J_Latest">Data3!$AT$19</definedName>
    <definedName name="A128081666J">Data3!$BE$1:$BE$10,Data3!$BE$11:$BE$19</definedName>
    <definedName name="A128081666J_Data">Data3!$BE$11:$BE$19</definedName>
    <definedName name="A128081666J_Latest">Data3!$BE$19</definedName>
    <definedName name="A128081670X">Data3!$BH$1:$BH$10,Data3!$BH$11:$BH$19</definedName>
    <definedName name="A128081670X_Data">Data3!$BH$11:$BH$19</definedName>
    <definedName name="A128081670X_Latest">Data3!$BH$19</definedName>
    <definedName name="A128081674J">Data3!$BL$1:$BL$10,Data3!$BL$11:$BL$19</definedName>
    <definedName name="A128081674J_Data">Data3!$BL$11:$BL$19</definedName>
    <definedName name="A128081674J_Latest">Data3!$BL$19</definedName>
    <definedName name="A128081678T">Data3!$CB$1:$CB$10,Data3!$CB$11:$CB$19</definedName>
    <definedName name="A128081678T_Data">Data3!$CB$11:$CB$19</definedName>
    <definedName name="A128081678T_Latest">Data3!$CB$19</definedName>
    <definedName name="A128081682J">Data3!$AZ$1:$AZ$10,Data3!$AZ$11:$AZ$19</definedName>
    <definedName name="A128081682J_Data">Data3!$AZ$11:$AZ$19</definedName>
    <definedName name="A128081682J_Latest">Data3!$AZ$19</definedName>
    <definedName name="A128081686T">Data3!$BA$1:$BA$10,Data3!$BA$11:$BA$19</definedName>
    <definedName name="A128081686T_Data">Data3!$BA$11:$BA$19</definedName>
    <definedName name="A128081686T_Latest">Data3!$BA$19</definedName>
    <definedName name="A128081690J">Data3!$BD$1:$BD$10,Data3!$BD$11:$BD$19</definedName>
    <definedName name="A128081690J_Data">Data3!$BD$11:$BD$19</definedName>
    <definedName name="A128081690J_Latest">Data3!$BD$19</definedName>
    <definedName name="A128081694T">Data3!$DA$1:$DA$10,Data3!$DA$11:$DA$19</definedName>
    <definedName name="A128081694T_Data">Data3!$DA$11:$DA$19</definedName>
    <definedName name="A128081694T_Latest">Data3!$DA$19</definedName>
    <definedName name="A128081698A">Data3!$EC$1:$EC$10,Data3!$EC$11:$EC$19</definedName>
    <definedName name="A128081698A_Data">Data3!$EC$11:$EC$19</definedName>
    <definedName name="A128081698A_Latest">Data3!$EC$19</definedName>
    <definedName name="A128081702F">Data3!$EH$1:$EH$10,Data3!$EH$11:$EH$19</definedName>
    <definedName name="A128081702F_Data">Data3!$EH$11:$EH$19</definedName>
    <definedName name="A128081702F_Latest">Data3!$EH$19</definedName>
    <definedName name="A128081706R">Data3!$EK$1:$EK$10,Data3!$EK$11:$EK$19</definedName>
    <definedName name="A128081706R_Data">Data3!$EK$11:$EK$19</definedName>
    <definedName name="A128081706R_Latest">Data3!$EK$19</definedName>
    <definedName name="A128081710F">Data3!$EO$1:$EO$10,Data3!$EO$11:$EO$19</definedName>
    <definedName name="A128081710F_Data">Data3!$EO$11:$EO$19</definedName>
    <definedName name="A128081710F_Latest">Data3!$EO$19</definedName>
    <definedName name="A128081714R">Data3!$DO$1:$DO$10,Data3!$DO$11:$DO$19</definedName>
    <definedName name="A128081714R_Data">Data3!$DO$11:$DO$19</definedName>
    <definedName name="A128081714R_Latest">Data3!$DO$19</definedName>
    <definedName name="A128081718X">Data3!$DP$1:$DP$10,Data3!$DP$11:$DP$19</definedName>
    <definedName name="A128081718X_Data">Data3!$DP$11:$DP$19</definedName>
    <definedName name="A128081718X_Latest">Data3!$DP$19</definedName>
    <definedName name="A128081722R">Data1!$CH$1:$CH$10,Data1!$CH$11:$CH$19</definedName>
    <definedName name="A128081722R_Data">Data1!$CH$11:$CH$19</definedName>
    <definedName name="A128081722R_Latest">Data1!$CH$19</definedName>
    <definedName name="A128081726X">Data1!$CI$1:$CI$10,Data1!$CI$11:$CI$19</definedName>
    <definedName name="A128081726X_Data">Data1!$CI$11:$CI$19</definedName>
    <definedName name="A128081726X_Latest">Data1!$CI$19</definedName>
    <definedName name="A128081730R">Data1!$CJ$1:$CJ$10,Data1!$CJ$11:$CJ$19</definedName>
    <definedName name="A128081730R_Data">Data1!$CJ$11:$CJ$19</definedName>
    <definedName name="A128081730R_Latest">Data1!$CJ$19</definedName>
    <definedName name="A128081734X">Data1!$CU$1:$CU$10,Data1!$CU$11:$CU$19</definedName>
    <definedName name="A128081734X_Data">Data1!$CU$11:$CU$19</definedName>
    <definedName name="A128081734X_Latest">Data1!$CU$19</definedName>
    <definedName name="A128081738J">Data1!$CZ$1:$CZ$10,Data1!$CZ$11:$CZ$19</definedName>
    <definedName name="A128081738J_Data">Data1!$CZ$11:$CZ$19</definedName>
    <definedName name="A128081738J_Latest">Data1!$CZ$19</definedName>
    <definedName name="A128081742X">Data3!$GB$1:$GB$10,Data3!$GB$11:$GB$19</definedName>
    <definedName name="A128081742X_Data">Data3!$GB$11:$GB$19</definedName>
    <definedName name="A128081742X_Latest">Data3!$GB$19</definedName>
    <definedName name="A128081762J">Data1!$DO$1:$DO$10,Data1!$DO$11:$DO$19</definedName>
    <definedName name="A128081762J_Data">Data1!$DO$11:$DO$19</definedName>
    <definedName name="A128081762J_Latest">Data1!$DO$19</definedName>
    <definedName name="A128081766T">Data1!$DP$1:$DP$10,Data1!$DP$11:$DP$19</definedName>
    <definedName name="A128081766T_Data">Data1!$DP$11:$DP$19</definedName>
    <definedName name="A128081766T_Latest">Data1!$DP$19</definedName>
    <definedName name="A128081770J">Data1!$DY$1:$DY$10,Data1!$DY$11:$DY$19</definedName>
    <definedName name="A128081770J_Data">Data1!$DY$11:$DY$19</definedName>
    <definedName name="A128081770J_Latest">Data1!$DY$19</definedName>
    <definedName name="A128081774T">Data1!$ED$1:$ED$10,Data1!$ED$11:$ED$19</definedName>
    <definedName name="A128081774T_Data">Data1!$ED$11:$ED$19</definedName>
    <definedName name="A128081774T_Latest">Data1!$ED$19</definedName>
    <definedName name="A128081778A">Data1!$FJ$1:$FJ$10,Data1!$FJ$11:$FJ$19</definedName>
    <definedName name="A128081778A_Data">Data1!$FJ$11:$FJ$19</definedName>
    <definedName name="A128081778A_Latest">Data1!$FJ$19</definedName>
    <definedName name="A128081782T">Data1!$GB$1:$GB$10,Data1!$GB$11:$GB$19</definedName>
    <definedName name="A128081782T_Data">Data1!$GB$11:$GB$19</definedName>
    <definedName name="A128081782T_Latest">Data1!$GB$19</definedName>
    <definedName name="A128081786A">Data1!$GC$1:$GC$10,Data1!$GC$11:$GC$19</definedName>
    <definedName name="A128081786A_Data">Data1!$GC$11:$GC$19</definedName>
    <definedName name="A128081786A_Latest">Data1!$GC$19</definedName>
    <definedName name="A128081790T">Data1!$GK$1:$GK$10,Data1!$GK$11:$GK$19</definedName>
    <definedName name="A128081790T_Data">Data1!$GK$11:$GK$19</definedName>
    <definedName name="A128081790T_Latest">Data1!$GK$19</definedName>
    <definedName name="A128081794A">Data1!$GO$1:$GO$10,Data1!$GO$11:$GO$19</definedName>
    <definedName name="A128081794A_Data">Data1!$GO$11:$GO$19</definedName>
    <definedName name="A128081794A_Latest">Data1!$GO$19</definedName>
    <definedName name="A128081798K">Data1!$GX$1:$GX$10,Data1!$GX$11:$GX$19</definedName>
    <definedName name="A128081798K_Data">Data1!$GX$11:$GX$19</definedName>
    <definedName name="A128081798K_Latest">Data1!$GX$19</definedName>
    <definedName name="A128081806X">Data1!$FV$1:$FV$10,Data1!$FV$11:$FV$19</definedName>
    <definedName name="A128081806X_Data">Data1!$FV$11:$FV$19</definedName>
    <definedName name="A128081806X_Latest">Data1!$FV$19</definedName>
    <definedName name="A128081810R">Data1!$GZ$1:$GZ$10,Data1!$GZ$11:$GZ$19</definedName>
    <definedName name="A128081810R_Data">Data1!$GZ$11:$GZ$19</definedName>
    <definedName name="A128081810R_Latest">Data1!$GZ$19</definedName>
    <definedName name="A128081814X">Data1!$HO$1:$HO$10,Data1!$HO$11:$HO$19</definedName>
    <definedName name="A128081814X_Data">Data1!$HO$11:$HO$19</definedName>
    <definedName name="A128081814X_Latest">Data1!$HO$19</definedName>
    <definedName name="A128081818J">Data1!$HP$1:$HP$10,Data1!$HP$11:$HP$19</definedName>
    <definedName name="A128081818J_Data">Data1!$HP$11:$HP$19</definedName>
    <definedName name="A128081818J_Latest">Data1!$HP$19</definedName>
    <definedName name="A128081822X">Data1!$HQ$1:$HQ$10,Data1!$HQ$11:$HQ$19</definedName>
    <definedName name="A128081822X_Data">Data1!$HQ$11:$HQ$19</definedName>
    <definedName name="A128081822X_Latest">Data1!$HQ$19</definedName>
    <definedName name="A128081826J">Data1!$HS$1:$HS$10,Data1!$HS$11:$HS$19</definedName>
    <definedName name="A128081826J_Data">Data1!$HS$11:$HS$19</definedName>
    <definedName name="A128081826J_Latest">Data1!$HS$19</definedName>
    <definedName name="A128081830X">Data1!$HX$1:$HX$10,Data1!$HX$11:$HX$19</definedName>
    <definedName name="A128081830X_Data">Data1!$HX$11:$HX$19</definedName>
    <definedName name="A128081830X_Latest">Data1!$HX$19</definedName>
    <definedName name="A128081834J">Data1!$IB$1:$IB$10,Data1!$IB$11:$IB$19</definedName>
    <definedName name="A128081834J_Data">Data1!$IB$11:$IB$19</definedName>
    <definedName name="A128081834J_Latest">Data1!$IB$19</definedName>
    <definedName name="A128081838T">Data1!$IE$1:$IE$10,Data1!$IE$11:$IE$19</definedName>
    <definedName name="A128081838T_Data">Data1!$IE$11:$IE$19</definedName>
    <definedName name="A128081838T_Latest">Data1!$IE$19</definedName>
    <definedName name="A128081842J">Data1!$HF$1:$HF$10,Data1!$HF$11:$HF$19</definedName>
    <definedName name="A128081842J_Data">Data1!$HF$11:$HF$19</definedName>
    <definedName name="A128081842J_Latest">Data1!$HF$19</definedName>
    <definedName name="A128081846T">Data2!$J$1:$J$10,Data2!$J$11:$J$19</definedName>
    <definedName name="A128081846T_Data">Data2!$J$11:$J$19</definedName>
    <definedName name="A128081846T_Latest">Data2!$J$19</definedName>
    <definedName name="A128081850J">Data2!$X$1:$X$10,Data2!$X$11:$X$19</definedName>
    <definedName name="A128081850J_Data">Data2!$X$11:$X$19</definedName>
    <definedName name="A128081850J_Latest">Data2!$X$19</definedName>
    <definedName name="A128081858A">Data1!$IM$1:$IM$10,Data1!$IM$11:$IM$19</definedName>
    <definedName name="A128081858A_Data">Data1!$IM$11:$IM$19</definedName>
    <definedName name="A128081858A_Latest">Data1!$IM$19</definedName>
    <definedName name="A128081862T">Data2!$Z$1:$Z$10,Data2!$Z$11:$Z$19</definedName>
    <definedName name="A128081862T_Data">Data2!$Z$11:$Z$19</definedName>
    <definedName name="A128081862T_Latest">Data2!$Z$19</definedName>
    <definedName name="A128081866A">Data2!$AJ$1:$AJ$10,Data2!$AJ$11:$AJ$19</definedName>
    <definedName name="A128081866A_Data">Data2!$AJ$11:$AJ$19</definedName>
    <definedName name="A128081866A_Latest">Data2!$AJ$19</definedName>
    <definedName name="A128081870T">Data2!$AR$1:$AR$10,Data2!$AR$11:$AR$19</definedName>
    <definedName name="A128081870T_Data">Data2!$AR$11:$AR$19</definedName>
    <definedName name="A128081870T_Latest">Data2!$AR$19</definedName>
    <definedName name="A128081874A">Data2!$AU$1:$AU$10,Data2!$AU$11:$AU$19</definedName>
    <definedName name="A128081874A_Data">Data2!$AU$11:$AU$19</definedName>
    <definedName name="A128081874A_Latest">Data2!$AU$19</definedName>
    <definedName name="A128081878K">Data2!$AV$1:$AV$10,Data2!$AV$11:$AV$19</definedName>
    <definedName name="A128081878K_Data">Data2!$AV$11:$AV$19</definedName>
    <definedName name="A128081878K_Latest">Data2!$AV$19</definedName>
    <definedName name="A128081882A">Data2!$AW$1:$AW$10,Data2!$AW$11:$AW$19</definedName>
    <definedName name="A128081882A_Data">Data2!$AW$11:$AW$19</definedName>
    <definedName name="A128081882A_Latest">Data2!$AW$19</definedName>
    <definedName name="A128081886K">Data2!$AZ$1:$AZ$10,Data2!$AZ$11:$AZ$19</definedName>
    <definedName name="A128081886K_Data">Data2!$AZ$11:$AZ$19</definedName>
    <definedName name="A128081886K_Latest">Data2!$AZ$19</definedName>
    <definedName name="A128081890A">Data2!$AB$1:$AB$10,Data2!$AB$11:$AB$19</definedName>
    <definedName name="A128081890A_Data">Data2!$AB$11:$AB$19</definedName>
    <definedName name="A128081890A_Latest">Data2!$AB$19</definedName>
    <definedName name="A128081894K">Data2!$BD$1:$BD$10,Data2!$BD$11:$BD$19</definedName>
    <definedName name="A128081894K_Data">Data2!$BD$11:$BD$19</definedName>
    <definedName name="A128081894K_Latest">Data2!$BD$19</definedName>
    <definedName name="A128081898V">Data2!$AC$1:$AC$10,Data2!$AC$11:$AC$19</definedName>
    <definedName name="A128081898V_Data">Data2!$AC$11:$AC$19</definedName>
    <definedName name="A128081898V_Latest">Data2!$AC$19</definedName>
    <definedName name="A128081902X">Data2!$BT$1:$BT$10,Data2!$BT$11:$BT$19</definedName>
    <definedName name="A128081902X_Data">Data2!$BT$11:$BT$19</definedName>
    <definedName name="A128081902X_Latest">Data2!$BT$19</definedName>
    <definedName name="A128081906J">Data2!$CB$1:$CB$10,Data2!$CB$11:$CB$19</definedName>
    <definedName name="A128081906J_Data">Data2!$CB$11:$CB$19</definedName>
    <definedName name="A128081906J_Latest">Data2!$CB$19</definedName>
    <definedName name="A128081910X">Data2!$BJ$1:$BJ$10,Data2!$BJ$11:$BJ$19</definedName>
    <definedName name="A128081910X_Data">Data2!$BJ$11:$BJ$19</definedName>
    <definedName name="A128081910X_Latest">Data2!$BJ$19</definedName>
    <definedName name="A128081914J">Data2!$CM$1:$CM$10,Data2!$CM$11:$CM$19</definedName>
    <definedName name="A128081914J_Data">Data2!$CM$11:$CM$19</definedName>
    <definedName name="A128081914J_Latest">Data2!$CM$19</definedName>
    <definedName name="A128083310F">Data3!$GS$1:$GS$10,Data3!$GS$11:$GS$19</definedName>
    <definedName name="A128083310F_Data">Data3!$GS$11:$GS$19</definedName>
    <definedName name="A128083310F_Latest">Data3!$GS$19</definedName>
    <definedName name="A128083314R">Data3!$HE$1:$HE$10,Data3!$HE$11:$HE$19</definedName>
    <definedName name="A128083314R_Data">Data3!$HE$11:$HE$19</definedName>
    <definedName name="A128083314R_Latest">Data3!$HE$19</definedName>
    <definedName name="A128083318X">Data3!$HF$1:$HF$10,Data3!$HF$11:$HF$19</definedName>
    <definedName name="A128083318X_Data">Data3!$HF$11:$HF$19</definedName>
    <definedName name="A128083318X_Latest">Data3!$HF$19</definedName>
    <definedName name="A128083322R">Data3!$HH$1:$HH$10,Data3!$HH$11:$HH$19</definedName>
    <definedName name="A128083322R_Data">Data3!$HH$11:$HH$19</definedName>
    <definedName name="A128083322R_Latest">Data3!$HH$19</definedName>
    <definedName name="A128083326X">Data3!$HM$1:$HM$10,Data3!$HM$11:$HM$19</definedName>
    <definedName name="A128083326X_Data">Data3!$HM$11:$HM$19</definedName>
    <definedName name="A128083326X_Latest">Data3!$HM$19</definedName>
    <definedName name="A128083330R">Data3!$HN$1:$HN$10,Data3!$HN$11:$HN$19</definedName>
    <definedName name="A128083330R_Data">Data3!$HN$11:$HN$19</definedName>
    <definedName name="A128083330R_Latest">Data3!$HN$19</definedName>
    <definedName name="A128083334X">Data3!$GL$1:$GL$10,Data3!$GL$11:$GL$19</definedName>
    <definedName name="A128083334X_Data">Data3!$GL$11:$GL$19</definedName>
    <definedName name="A128083334X_Latest">Data3!$GL$19</definedName>
    <definedName name="A128083706A">Data3!$ID$1:$ID$10,Data3!$ID$11:$ID$19</definedName>
    <definedName name="A128083706A_Data">Data3!$ID$11:$ID$19</definedName>
    <definedName name="A128083706A_Latest">Data3!$ID$19</definedName>
    <definedName name="A128083710T">Data3!$IM$1:$IM$10,Data3!$IM$11:$IM$19</definedName>
    <definedName name="A128083710T_Data">Data3!$IM$11:$IM$19</definedName>
    <definedName name="A128083710T_Latest">Data3!$IM$19</definedName>
    <definedName name="A128083714A">Data4!$B$1:$B$10,Data4!$B$11:$B$19</definedName>
    <definedName name="A128083714A_Data">Data4!$B$11:$B$19</definedName>
    <definedName name="A128083714A_Latest">Data4!$B$19</definedName>
    <definedName name="A128083718K">Data3!$HS$1:$HS$10,Data3!$HS$11:$HS$19</definedName>
    <definedName name="A128083718K_Data">Data3!$HS$11:$HS$19</definedName>
    <definedName name="A128083718K_Latest">Data3!$HS$19</definedName>
    <definedName name="A128083722A">Data3!$HU$1:$HU$10,Data3!$HU$11:$HU$19</definedName>
    <definedName name="A128083722A_Data">Data3!$HU$11:$HU$19</definedName>
    <definedName name="A128083722A_Latest">Data3!$HU$19</definedName>
    <definedName name="A128083726K">Data5!$AS$1:$AS$10,Data5!$AS$11:$AS$19</definedName>
    <definedName name="A128083726K_Data">Data5!$AS$11:$AS$19</definedName>
    <definedName name="A128083726K_Latest">Data5!$AS$19</definedName>
    <definedName name="A128083730A">Data5!$AG$1:$AG$10,Data5!$AG$11:$AG$19</definedName>
    <definedName name="A128083730A_Data">Data5!$AG$11:$AG$19</definedName>
    <definedName name="A128083730A_Latest">Data5!$AG$19</definedName>
    <definedName name="A128083734K">Data5!$BH$1:$BH$10,Data5!$BH$11:$BH$19</definedName>
    <definedName name="A128083734K_Data">Data5!$BH$11:$BH$19</definedName>
    <definedName name="A128083734K_Latest">Data5!$BH$19</definedName>
    <definedName name="A128083738V">Data5!$AH$1:$AH$10,Data5!$AH$11:$AH$19</definedName>
    <definedName name="A128083738V_Data">Data5!$AH$11:$AH$19</definedName>
    <definedName name="A128083738V_Latest">Data5!$AH$19</definedName>
    <definedName name="A128083742K">Data5!$BV$1:$BV$10,Data5!$BV$11:$BV$19</definedName>
    <definedName name="A128083742K_Data">Data5!$BV$11:$BV$19</definedName>
    <definedName name="A128083742K_Latest">Data5!$BV$19</definedName>
    <definedName name="A128083746V">Data5!$BW$1:$BW$10,Data5!$BW$11:$BW$19</definedName>
    <definedName name="A128083746V_Data">Data5!$BW$11:$BW$19</definedName>
    <definedName name="A128083746V_Latest">Data5!$BW$19</definedName>
    <definedName name="A128083750K">Data5!$CB$1:$CB$10,Data5!$CB$11:$CB$19</definedName>
    <definedName name="A128083750K_Data">Data5!$CB$11:$CB$19</definedName>
    <definedName name="A128083750K_Latest">Data5!$CB$19</definedName>
    <definedName name="A128083754V">Data5!$CJ$1:$CJ$10,Data5!$CJ$11:$CJ$19</definedName>
    <definedName name="A128083754V_Data">Data5!$CJ$11:$CJ$19</definedName>
    <definedName name="A128083754V_Latest">Data5!$CJ$19</definedName>
    <definedName name="A128083758C">Data5!$CN$1:$CN$10,Data5!$CN$11:$CN$19</definedName>
    <definedName name="A128083758C_Data">Data5!$CN$11:$CN$19</definedName>
    <definedName name="A128083758C_Latest">Data5!$CN$19</definedName>
    <definedName name="A128083762V">Data5!$CO$1:$CO$10,Data5!$CO$11:$CO$19</definedName>
    <definedName name="A128083762V_Data">Data5!$CO$11:$CO$19</definedName>
    <definedName name="A128083762V_Latest">Data5!$CO$19</definedName>
    <definedName name="A128083766C">Data5!$CP$1:$CP$10,Data5!$CP$11:$CP$19</definedName>
    <definedName name="A128083766C_Data">Data5!$CP$11:$CP$19</definedName>
    <definedName name="A128083766C_Latest">Data5!$CP$19</definedName>
    <definedName name="A128083770V">Data5!$CQ$1:$CQ$10,Data5!$CQ$11:$CQ$19</definedName>
    <definedName name="A128083770V_Data">Data5!$CQ$11:$CQ$19</definedName>
    <definedName name="A128083770V_Latest">Data5!$CQ$19</definedName>
    <definedName name="A128083774C">Data5!$CR$1:$CR$10,Data5!$CR$11:$CR$19</definedName>
    <definedName name="A128083774C_Data">Data5!$CR$11:$CR$19</definedName>
    <definedName name="A128083774C_Latest">Data5!$CR$19</definedName>
    <definedName name="A128083778L">Data5!$DL$1:$DL$10,Data5!$DL$11:$DL$19</definedName>
    <definedName name="A128083778L_Data">Data5!$DL$11:$DL$19</definedName>
    <definedName name="A128083778L_Latest">Data5!$DL$19</definedName>
    <definedName name="A128083782C">Data5!$DX$1:$DX$10,Data5!$DX$11:$DX$19</definedName>
    <definedName name="A128083782C_Data">Data5!$DX$11:$DX$19</definedName>
    <definedName name="A128083782C_Latest">Data5!$DX$19</definedName>
    <definedName name="A128083786L">Data5!$CX$1:$CX$10,Data5!$CX$11:$CX$19</definedName>
    <definedName name="A128083786L_Data">Data5!$CX$11:$CX$19</definedName>
    <definedName name="A128083786L_Latest">Data5!$CX$19</definedName>
    <definedName name="A128083790C">Data5!$EA$1:$EA$10,Data5!$EA$11:$EA$19</definedName>
    <definedName name="A128083790C_Data">Data5!$EA$11:$EA$19</definedName>
    <definedName name="A128083790C_Latest">Data5!$EA$19</definedName>
    <definedName name="A128083794L">Data5!$DB$1:$DB$10,Data5!$DB$11:$DB$19</definedName>
    <definedName name="A128083794L_Data">Data5!$DB$11:$DB$19</definedName>
    <definedName name="A128083794L_Latest">Data5!$DB$19</definedName>
    <definedName name="A128083798W">Data5!$EM$1:$EM$10,Data5!$EM$11:$EM$19</definedName>
    <definedName name="A128083798W_Data">Data5!$EM$11:$EM$19</definedName>
    <definedName name="A128083798W_Latest">Data5!$EM$19</definedName>
    <definedName name="A128083802A">Data5!$EP$1:$EP$10,Data5!$EP$11:$EP$19</definedName>
    <definedName name="A128083802A_Data">Data5!$EP$11:$EP$19</definedName>
    <definedName name="A128083802A_Latest">Data5!$EP$19</definedName>
    <definedName name="A128083806K">Data5!$EW$1:$EW$10,Data5!$EW$11:$EW$19</definedName>
    <definedName name="A128083806K_Data">Data5!$EW$11:$EW$19</definedName>
    <definedName name="A128083806K_Latest">Data5!$EW$19</definedName>
    <definedName name="A128083810A">Data5!$FB$1:$FB$10,Data5!$FB$11:$FB$19</definedName>
    <definedName name="A128083810A_Data">Data5!$FB$11:$FB$19</definedName>
    <definedName name="A128083810A_Latest">Data5!$FB$19</definedName>
    <definedName name="A128083814K">Data5!$FD$1:$FD$10,Data5!$FD$11:$FD$19</definedName>
    <definedName name="A128083814K_Data">Data5!$FD$11:$FD$19</definedName>
    <definedName name="A128083814K_Latest">Data5!$FD$19</definedName>
    <definedName name="A128083818V">Data5!$EF$1:$EF$10,Data5!$EF$11:$EF$19</definedName>
    <definedName name="A128083818V_Data">Data5!$EF$11:$EF$19</definedName>
    <definedName name="A128083818V_Latest">Data5!$EF$19</definedName>
    <definedName name="A128083826V">Data5!$EG$1:$EG$10,Data5!$EG$11:$EG$19</definedName>
    <definedName name="A128083826V_Data">Data5!$EG$11:$EG$19</definedName>
    <definedName name="A128083826V_Latest">Data5!$EG$19</definedName>
    <definedName name="A128083830K">Data5!$GD$1:$GD$10,Data5!$GD$11:$GD$19</definedName>
    <definedName name="A128083830K_Data">Data5!$GD$11:$GD$19</definedName>
    <definedName name="A128083830K_Latest">Data5!$GD$19</definedName>
    <definedName name="A128083834V">Data5!$FR$1:$FR$10,Data5!$FR$11:$FR$19</definedName>
    <definedName name="A128083834V_Data">Data5!$FR$11:$FR$19</definedName>
    <definedName name="A128083834V_Latest">Data5!$FR$19</definedName>
    <definedName name="A128083838C">Data5!$HC$1:$HC$10,Data5!$HC$11:$HC$19</definedName>
    <definedName name="A128083838C_Data">Data5!$HC$11:$HC$19</definedName>
    <definedName name="A128083838C_Latest">Data5!$HC$19</definedName>
    <definedName name="A128083842V">Data5!$HF$1:$HF$10,Data5!$HF$11:$HF$19</definedName>
    <definedName name="A128083842V_Data">Data5!$HF$11:$HF$19</definedName>
    <definedName name="A128083842V_Latest">Data5!$HF$19</definedName>
    <definedName name="A128083846C">Data5!$HP$1:$HP$10,Data5!$HP$11:$HP$19</definedName>
    <definedName name="A128083846C_Data">Data5!$HP$11:$HP$19</definedName>
    <definedName name="A128083846C_Latest">Data5!$HP$19</definedName>
    <definedName name="A128083850V">Data5!$HR$1:$HR$10,Data5!$HR$11:$HR$19</definedName>
    <definedName name="A128083850V_Data">Data5!$HR$11:$HR$19</definedName>
    <definedName name="A128083850V_Latest">Data5!$HR$19</definedName>
    <definedName name="A128083854C">Data6!$C$1:$C$10,Data6!$C$11:$C$19</definedName>
    <definedName name="A128083854C_Data">Data6!$C$11:$C$19</definedName>
    <definedName name="A128083854C_Latest">Data6!$C$19</definedName>
    <definedName name="A128083858L">Data5!$IB$1:$IB$10,Data5!$IB$11:$IB$19</definedName>
    <definedName name="A128083858L_Data">Data5!$IB$11:$IB$19</definedName>
    <definedName name="A128083858L_Latest">Data5!$IB$19</definedName>
    <definedName name="A128083862C">Data5!$IC$1:$IC$10,Data5!$IC$11:$IC$19</definedName>
    <definedName name="A128083862C_Data">Data5!$IC$11:$IC$19</definedName>
    <definedName name="A128083862C_Latest">Data5!$IC$19</definedName>
    <definedName name="A128083866L">Data6!$AJ$1:$AJ$10,Data6!$AJ$11:$AJ$19</definedName>
    <definedName name="A128083866L_Data">Data6!$AJ$11:$AJ$19</definedName>
    <definedName name="A128083866L_Latest">Data6!$AJ$19</definedName>
    <definedName name="A128083870C">Data6!$AW$1:$AW$10,Data6!$AW$11:$AW$19</definedName>
    <definedName name="A128083870C_Data">Data6!$AW$11:$AW$19</definedName>
    <definedName name="A128083870C_Latest">Data6!$AW$19</definedName>
    <definedName name="A128083874L">Data6!$W$1:$W$10,Data6!$W$11:$W$19</definedName>
    <definedName name="A128083874L_Data">Data6!$W$11:$W$19</definedName>
    <definedName name="A128083874L_Latest">Data6!$W$19</definedName>
    <definedName name="A128083878W">Data6!$X$1:$X$10,Data6!$X$11:$X$19</definedName>
    <definedName name="A128083878W_Data">Data6!$X$11:$X$19</definedName>
    <definedName name="A128083878W_Latest">Data6!$X$19</definedName>
    <definedName name="A128083882L">Data6!$BM$1:$BM$10,Data6!$BM$11:$BM$19</definedName>
    <definedName name="A128083882L_Data">Data6!$BM$11:$BM$19</definedName>
    <definedName name="A128083882L_Latest">Data6!$BM$19</definedName>
    <definedName name="A128083886W">Data6!$BO$1:$BO$10,Data6!$BO$11:$BO$19</definedName>
    <definedName name="A128083886W_Data">Data6!$BO$11:$BO$19</definedName>
    <definedName name="A128083886W_Latest">Data6!$BO$19</definedName>
    <definedName name="A128083890L">Data6!$BV$1:$BV$10,Data6!$BV$11:$BV$19</definedName>
    <definedName name="A128083890L_Data">Data6!$BV$11:$BV$19</definedName>
    <definedName name="A128083890L_Latest">Data6!$BV$19</definedName>
    <definedName name="A128083894W">Data6!$BY$1:$BY$10,Data6!$BY$11:$BY$19</definedName>
    <definedName name="A128083894W_Data">Data6!$BY$11:$BY$19</definedName>
    <definedName name="A128083894W_Latest">Data6!$BY$19</definedName>
    <definedName name="A128083898F">Data6!$CB$1:$CB$10,Data6!$CB$11:$CB$19</definedName>
    <definedName name="A128083898F_Data">Data6!$CB$11:$CB$19</definedName>
    <definedName name="A128083898F_Latest">Data6!$CB$19</definedName>
    <definedName name="A128083902K">Data6!$CS$1:$CS$10,Data6!$CS$11:$CS$19</definedName>
    <definedName name="A128083902K_Data">Data6!$CS$11:$CS$19</definedName>
    <definedName name="A128083902K_Latest">Data6!$CS$19</definedName>
    <definedName name="A128083906V">Data6!$CW$1:$CW$10,Data6!$CW$11:$CW$19</definedName>
    <definedName name="A128083906V_Data">Data6!$CW$11:$CW$19</definedName>
    <definedName name="A128083906V_Latest">Data6!$CW$19</definedName>
    <definedName name="A128083910K">Data6!$CX$1:$CX$10,Data6!$CX$11:$CX$19</definedName>
    <definedName name="A128083910K_Data">Data6!$CX$11:$CX$19</definedName>
    <definedName name="A128083910K_Latest">Data6!$CX$19</definedName>
    <definedName name="A128083914V">Data4!$U$1:$U$10,Data4!$U$11:$U$19</definedName>
    <definedName name="A128083914V_Data">Data4!$U$11:$U$19</definedName>
    <definedName name="A128083914V_Latest">Data4!$U$19</definedName>
    <definedName name="A128083918C">Data4!$K$1:$K$10,Data4!$K$11:$K$19</definedName>
    <definedName name="A128083918C_Data">Data4!$K$11:$K$19</definedName>
    <definedName name="A128083918C_Latest">Data4!$K$19</definedName>
    <definedName name="A128083922V">Data4!$AN$1:$AN$10,Data4!$AN$11:$AN$19</definedName>
    <definedName name="A128083922V_Data">Data4!$AN$11:$AN$19</definedName>
    <definedName name="A128083922V_Latest">Data4!$AN$19</definedName>
    <definedName name="A128083934C">Data6!$DR$1:$DR$10,Data6!$DR$11:$DR$19</definedName>
    <definedName name="A128083934C_Data">Data6!$DR$11:$DR$19</definedName>
    <definedName name="A128083934C_Latest">Data6!$DR$19</definedName>
    <definedName name="A128083950C">Data6!$DU$1:$DU$10,Data6!$DU$11:$DU$19</definedName>
    <definedName name="A128083950C_Data">Data6!$DU$11:$DU$19</definedName>
    <definedName name="A128083950C_Latest">Data6!$DU$19</definedName>
    <definedName name="A128083958W">Data4!$AR$1:$AR$10,Data4!$AR$11:$AR$19</definedName>
    <definedName name="A128083958W_Data">Data4!$AR$11:$AR$19</definedName>
    <definedName name="A128083958W_Latest">Data4!$AR$19</definedName>
    <definedName name="A128083962L">Data4!$BO$1:$BO$10,Data4!$BO$11:$BO$19</definedName>
    <definedName name="A128083962L_Data">Data4!$BO$11:$BO$19</definedName>
    <definedName name="A128083962L_Latest">Data4!$BO$19</definedName>
    <definedName name="A128083966W">Data4!$BR$1:$BR$10,Data4!$BR$11:$BR$19</definedName>
    <definedName name="A128083966W_Data">Data4!$BR$11:$BR$19</definedName>
    <definedName name="A128083966W_Latest">Data4!$BR$19</definedName>
    <definedName name="A128083970L">Data4!$BT$1:$BT$10,Data4!$BT$11:$BT$19</definedName>
    <definedName name="A128083970L_Data">Data4!$BT$11:$BT$19</definedName>
    <definedName name="A128083970L_Latest">Data4!$BT$19</definedName>
    <definedName name="A128083974W">Data4!$BV$1:$BV$10,Data4!$BV$11:$BV$19</definedName>
    <definedName name="A128083974W_Data">Data4!$BV$11:$BV$19</definedName>
    <definedName name="A128083974W_Latest">Data4!$BV$19</definedName>
    <definedName name="A128083978F">Data4!$AP$1:$AP$10,Data4!$AP$11:$AP$19</definedName>
    <definedName name="A128083978F_Data">Data4!$AP$11:$AP$19</definedName>
    <definedName name="A128083978F_Latest">Data4!$AP$19</definedName>
    <definedName name="A128083986F">Data4!$AU$1:$AU$10,Data4!$AU$11:$AU$19</definedName>
    <definedName name="A128083986F_Data">Data4!$AU$11:$AU$19</definedName>
    <definedName name="A128083986F_Latest">Data4!$AU$19</definedName>
    <definedName name="A128083990W">Data4!$DA$1:$DA$10,Data4!$DA$11:$DA$19</definedName>
    <definedName name="A128083990W_Data">Data4!$DA$11:$DA$19</definedName>
    <definedName name="A128083990W_Latest">Data4!$DA$19</definedName>
    <definedName name="A128083994F">Data4!$DC$1:$DC$10,Data4!$DC$11:$DC$19</definedName>
    <definedName name="A128083994F_Data">Data4!$DC$11:$DC$19</definedName>
    <definedName name="A128083994F_Latest">Data4!$DC$19</definedName>
    <definedName name="A128083998R">Data4!$DD$1:$DD$10,Data4!$DD$11:$DD$19</definedName>
    <definedName name="A128083998R_Data">Data4!$DD$11:$DD$19</definedName>
    <definedName name="A128083998R_Latest">Data4!$DD$19</definedName>
    <definedName name="A128084002W">Data4!$CB$1:$CB$10,Data4!$CB$11:$CB$19</definedName>
    <definedName name="A128084002W_Data">Data4!$CB$11:$CB$19</definedName>
    <definedName name="A128084002W_Latest">Data4!$CB$19</definedName>
    <definedName name="A128084006F">Data4!$CF$1:$CF$10,Data4!$CF$11:$CF$19</definedName>
    <definedName name="A128084006F_Data">Data4!$CF$11:$CF$19</definedName>
    <definedName name="A128084006F_Latest">Data4!$CF$19</definedName>
    <definedName name="A128084010W">Data4!$DG$1:$DG$10,Data4!$DG$11:$DG$19</definedName>
    <definedName name="A128084010W_Data">Data4!$DG$11:$DG$19</definedName>
    <definedName name="A128084010W_Latest">Data4!$DG$19</definedName>
    <definedName name="A128084014F">Data4!$DX$1:$DX$10,Data4!$DX$11:$DX$19</definedName>
    <definedName name="A128084014F_Data">Data4!$DX$11:$DX$19</definedName>
    <definedName name="A128084014F_Latest">Data4!$DX$19</definedName>
    <definedName name="A128084018R">Data4!$EE$1:$EE$10,Data4!$EE$11:$EE$19</definedName>
    <definedName name="A128084018R_Data">Data4!$EE$11:$EE$19</definedName>
    <definedName name="A128084018R_Latest">Data4!$EE$19</definedName>
    <definedName name="A128084022F">Data4!$FJ$1:$FJ$10,Data4!$FJ$11:$FJ$19</definedName>
    <definedName name="A128084022F_Data">Data4!$FJ$11:$FJ$19</definedName>
    <definedName name="A128084022F_Latest">Data4!$FJ$19</definedName>
    <definedName name="A128084026R">Data4!$FM$1:$FM$10,Data4!$FM$11:$FM$19</definedName>
    <definedName name="A128084026R_Data">Data4!$FM$11:$FM$19</definedName>
    <definedName name="A128084026R_Latest">Data4!$FM$19</definedName>
    <definedName name="A128084030F">Data4!$FU$1:$FU$10,Data4!$FU$11:$FU$19</definedName>
    <definedName name="A128084030F_Data">Data4!$FU$11:$FU$19</definedName>
    <definedName name="A128084030F_Latest">Data4!$FU$19</definedName>
    <definedName name="A128084038X">Data4!$GF$1:$GF$10,Data4!$GF$11:$GF$19</definedName>
    <definedName name="A128084038X_Data">Data4!$GF$11:$GF$19</definedName>
    <definedName name="A128084038X_Latest">Data4!$GF$19</definedName>
    <definedName name="A128084042R">Data4!$GG$1:$GG$10,Data4!$GG$11:$GG$19</definedName>
    <definedName name="A128084042R_Data">Data4!$GG$11:$GG$19</definedName>
    <definedName name="A128084042R_Latest">Data4!$GG$19</definedName>
    <definedName name="A128084046X">Data4!$GM$1:$GM$10,Data4!$GM$11:$GM$19</definedName>
    <definedName name="A128084046X_Data">Data4!$GM$11:$GM$19</definedName>
    <definedName name="A128084046X_Latest">Data4!$GM$19</definedName>
    <definedName name="A128084050R">Data4!$GP$1:$GP$10,Data4!$GP$11:$GP$19</definedName>
    <definedName name="A128084050R_Data">Data4!$GP$11:$GP$19</definedName>
    <definedName name="A128084050R_Latest">Data4!$GP$19</definedName>
    <definedName name="A128084054X">Data4!$FY$1:$FY$10,Data4!$FY$11:$FY$19</definedName>
    <definedName name="A128084054X_Data">Data4!$FY$11:$FY$19</definedName>
    <definedName name="A128084054X_Latest">Data4!$FY$19</definedName>
    <definedName name="A128084058J">Data4!$GZ$1:$GZ$10,Data4!$GZ$11:$GZ$19</definedName>
    <definedName name="A128084058J_Data">Data4!$GZ$11:$GZ$19</definedName>
    <definedName name="A128084058J_Latest">Data4!$GZ$19</definedName>
    <definedName name="A128084062X">Data4!$FZ$1:$FZ$10,Data4!$FZ$11:$FZ$19</definedName>
    <definedName name="A128084062X_Data">Data4!$FZ$11:$FZ$19</definedName>
    <definedName name="A128084062X_Latest">Data4!$FZ$19</definedName>
    <definedName name="A128084066J">Data4!$GE$1:$GE$10,Data4!$GE$11:$GE$19</definedName>
    <definedName name="A128084066J_Data">Data4!$GE$11:$GE$19</definedName>
    <definedName name="A128084066J_Latest">Data4!$GE$19</definedName>
    <definedName name="A128084070X">Data4!$HO$1:$HO$10,Data4!$HO$11:$HO$19</definedName>
    <definedName name="A128084070X_Data">Data4!$HO$11:$HO$19</definedName>
    <definedName name="A128084070X_Latest">Data4!$HO$19</definedName>
    <definedName name="A128084074J">Data4!$IG$1:$IG$10,Data4!$IG$11:$IG$19</definedName>
    <definedName name="A128084074J_Data">Data4!$IG$11:$IG$19</definedName>
    <definedName name="A128084074J_Latest">Data4!$IG$19</definedName>
    <definedName name="A128084078T">Data4!$HK$1:$HK$10,Data4!$HK$11:$HK$19</definedName>
    <definedName name="A128084078T_Data">Data4!$HK$11:$HK$19</definedName>
    <definedName name="A128084078T_Latest">Data4!$HK$19</definedName>
    <definedName name="A128084082J">Data4!$IM$1:$IM$10,Data4!$IM$11:$IM$19</definedName>
    <definedName name="A128084082J_Data">Data4!$IM$11:$IM$19</definedName>
    <definedName name="A128084082J_Latest">Data4!$IM$19</definedName>
    <definedName name="A128084086T">Data5!$P$1:$P$10,Data5!$P$11:$P$19</definedName>
    <definedName name="A128084086T_Data">Data5!$P$11:$P$19</definedName>
    <definedName name="A128084086T_Latest">Data5!$P$19</definedName>
    <definedName name="A128084090J">Data4!$IP$1:$IP$10,Data4!$IP$11:$IP$19</definedName>
    <definedName name="A128084090J_Data">Data4!$IP$11:$IP$19</definedName>
    <definedName name="A128084090J_Latest">Data4!$IP$19</definedName>
    <definedName name="A128084094T">Data5!$B$1:$B$10,Data5!$B$11:$B$19</definedName>
    <definedName name="A128084094T_Data">Data5!$B$11:$B$19</definedName>
    <definedName name="A128084094T_Latest">Data5!$B$19</definedName>
    <definedName name="A128084098A">Data5!$E$1:$E$10,Data5!$E$11:$E$19</definedName>
    <definedName name="A128084098A_Data">Data5!$E$11:$E$19</definedName>
    <definedName name="A128084098A_Latest">Data5!$E$19</definedName>
    <definedName name="A128085546L">Data6!$EG$1:$EG$10,Data6!$EG$11:$EG$19</definedName>
    <definedName name="A128085546L_Data">Data6!$EG$11:$EG$19</definedName>
    <definedName name="A128085546L_Latest">Data6!$EG$19</definedName>
    <definedName name="A128085550C">Data6!$EO$1:$EO$10,Data6!$EO$11:$EO$19</definedName>
    <definedName name="A128085550C_Data">Data6!$EO$11:$EO$19</definedName>
    <definedName name="A128085550C_Latest">Data6!$EO$19</definedName>
    <definedName name="A128085554L">Data6!$EU$1:$EU$10,Data6!$EU$11:$EU$19</definedName>
    <definedName name="A128085554L_Data">Data6!$EU$11:$EU$19</definedName>
    <definedName name="A128085554L_Latest">Data6!$EU$19</definedName>
    <definedName name="A128085558W">Data6!$DV$1:$DV$10,Data6!$DV$11:$DV$19</definedName>
    <definedName name="A128085558W_Data">Data6!$DV$11:$DV$19</definedName>
    <definedName name="A128085558W_Latest">Data6!$DV$19</definedName>
    <definedName name="A128085562L">Data6!$EC$1:$EC$10,Data6!$EC$11:$EC$19</definedName>
    <definedName name="A128085562L_Data">Data6!$EC$11:$EC$19</definedName>
    <definedName name="A128085562L_Latest">Data6!$EC$19</definedName>
    <definedName name="A128085966J">Data6!$GA$1:$GA$10,Data6!$GA$11:$GA$19</definedName>
    <definedName name="A128085966J_Data">Data6!$GA$11:$GA$19</definedName>
    <definedName name="A128085966J_Latest">Data6!$GA$19</definedName>
    <definedName name="A128085970X">Data6!$FH$1:$FH$10,Data6!$FH$11:$FH$19</definedName>
    <definedName name="A128085970X_Data">Data6!$FH$11:$FH$19</definedName>
    <definedName name="A128085970X_Latest">Data6!$FH$19</definedName>
    <definedName name="A128085974J">Data6!$GI$1:$GI$10,Data6!$GI$11:$GI$19</definedName>
    <definedName name="A128085974J_Data">Data6!$GI$11:$GI$19</definedName>
    <definedName name="A128085974J_Latest">Data6!$GI$19</definedName>
    <definedName name="A128085978T">Data6!$GL$1:$GL$10,Data6!$GL$11:$GL$19</definedName>
    <definedName name="A128085978T_Data">Data6!$GL$11:$GL$19</definedName>
    <definedName name="A128085978T_Latest">Data6!$GL$19</definedName>
    <definedName name="A128085982J">Data6!$FN$1:$FN$10,Data6!$FN$11:$FN$19</definedName>
    <definedName name="A128085982J_Data">Data6!$FN$11:$FN$19</definedName>
    <definedName name="A128085982J_Latest">Data6!$FN$19</definedName>
    <definedName name="A128085986T">Data7!$HY$1:$HY$10,Data7!$HY$11:$HY$19</definedName>
    <definedName name="A128085986T_Data">Data7!$HY$11:$HY$19</definedName>
    <definedName name="A128085986T_Latest">Data7!$HY$19</definedName>
    <definedName name="A128085990J">Data7!$IF$1:$IF$10,Data7!$IF$11:$IF$19</definedName>
    <definedName name="A128085990J_Data">Data7!$IF$11:$IF$19</definedName>
    <definedName name="A128085990J_Latest">Data7!$IF$19</definedName>
    <definedName name="A128085994T">Data7!$IM$1:$IM$10,Data7!$IM$11:$IM$19</definedName>
    <definedName name="A128085994T_Data">Data7!$IM$11:$IM$19</definedName>
    <definedName name="A128085994T_Latest">Data7!$IM$19</definedName>
    <definedName name="A128085998A">Data8!$P$1:$P$10,Data8!$P$11:$P$19</definedName>
    <definedName name="A128085998A_Data">Data8!$P$11:$P$19</definedName>
    <definedName name="A128085998A_Latest">Data8!$P$19</definedName>
    <definedName name="A128086002J">Data8!$AB$1:$AB$10,Data8!$AB$11:$AB$19</definedName>
    <definedName name="A128086002J_Data">Data8!$AB$11:$AB$19</definedName>
    <definedName name="A128086002J_Latest">Data8!$AB$19</definedName>
    <definedName name="A128086010J">Data8!$BN$1:$BN$10,Data8!$BN$11:$BN$19</definedName>
    <definedName name="A128086010J_Data">Data8!$BN$11:$BN$19</definedName>
    <definedName name="A128086010J_Latest">Data8!$BN$19</definedName>
    <definedName name="A128086018A">Data8!$CF$1:$CF$10,Data8!$CF$11:$CF$19</definedName>
    <definedName name="A128086018A_Data">Data8!$CF$11:$CF$19</definedName>
    <definedName name="A128086018A_Latest">Data8!$CF$19</definedName>
    <definedName name="A128086022T">Data8!$CH$1:$CH$10,Data8!$CH$11:$CH$19</definedName>
    <definedName name="A128086022T_Data">Data8!$CH$11:$CH$19</definedName>
    <definedName name="A128086022T_Latest">Data8!$CH$19</definedName>
    <definedName name="A128086026A">Data8!$CL$1:$CL$10,Data8!$CL$11:$CL$19</definedName>
    <definedName name="A128086026A_Data">Data8!$CL$11:$CL$19</definedName>
    <definedName name="A128086026A_Latest">Data8!$CL$19</definedName>
    <definedName name="A128086030T">Data8!$CW$1:$CW$10,Data8!$CW$11:$CW$19</definedName>
    <definedName name="A128086030T_Data">Data8!$CW$11:$CW$19</definedName>
    <definedName name="A128086030T_Latest">Data8!$CW$19</definedName>
    <definedName name="A128086034A">Data8!$CZ$1:$CZ$10,Data8!$CZ$11:$CZ$19</definedName>
    <definedName name="A128086034A_Data">Data8!$CZ$11:$CZ$19</definedName>
    <definedName name="A128086034A_Latest">Data8!$CZ$19</definedName>
    <definedName name="A128086038K">Data8!$DI$1:$DI$10,Data8!$DI$11:$DI$19</definedName>
    <definedName name="A128086038K_Data">Data8!$DI$11:$DI$19</definedName>
    <definedName name="A128086038K_Latest">Data8!$DI$19</definedName>
    <definedName name="A128086042A">Data8!$DG$1:$DG$10,Data8!$DG$11:$DG$19</definedName>
    <definedName name="A128086042A_Data">Data8!$DG$11:$DG$19</definedName>
    <definedName name="A128086042A_Latest">Data8!$DG$19</definedName>
    <definedName name="A128086046K">Data8!$FE$1:$FE$10,Data8!$FE$11:$FE$19</definedName>
    <definedName name="A128086046K_Data">Data8!$FE$11:$FE$19</definedName>
    <definedName name="A128086046K_Latest">Data8!$FE$19</definedName>
    <definedName name="A128086050A">Data8!$FJ$1:$FJ$10,Data8!$FJ$11:$FJ$19</definedName>
    <definedName name="A128086050A_Data">Data8!$FJ$11:$FJ$19</definedName>
    <definedName name="A128086050A_Latest">Data8!$FJ$19</definedName>
    <definedName name="A128086054K">Data8!$GB$1:$GB$10,Data8!$GB$11:$GB$19</definedName>
    <definedName name="A128086054K_Data">Data8!$GB$11:$GB$19</definedName>
    <definedName name="A128086054K_Latest">Data8!$GB$19</definedName>
    <definedName name="A128086058V">Data8!$GT$1:$GT$10,Data8!$GT$11:$GT$19</definedName>
    <definedName name="A128086058V_Data">Data8!$GT$11:$GT$19</definedName>
    <definedName name="A128086058V_Latest">Data8!$GT$19</definedName>
    <definedName name="A128086062K">Data8!$HG$1:$HG$10,Data8!$HG$11:$HG$19</definedName>
    <definedName name="A128086062K_Data">Data8!$HG$11:$HG$19</definedName>
    <definedName name="A128086062K_Latest">Data8!$HG$19</definedName>
    <definedName name="A128086066V">Data8!$HI$1:$HI$10,Data8!$HI$11:$HI$19</definedName>
    <definedName name="A128086066V_Data">Data8!$HI$11:$HI$19</definedName>
    <definedName name="A128086066V_Latest">Data8!$HI$19</definedName>
    <definedName name="A128086070K">Data8!$HU$1:$HU$10,Data8!$HU$11:$HU$19</definedName>
    <definedName name="A128086070K_Data">Data8!$HU$11:$HU$19</definedName>
    <definedName name="A128086070K_Latest">Data8!$HU$19</definedName>
    <definedName name="A128086074V">Data8!$HA$1:$HA$10,Data8!$HA$11:$HA$19</definedName>
    <definedName name="A128086074V_Data">Data8!$HA$11:$HA$19</definedName>
    <definedName name="A128086074V_Latest">Data8!$HA$19</definedName>
    <definedName name="A128086078C">Data8!$ID$1:$ID$10,Data8!$ID$11:$ID$19</definedName>
    <definedName name="A128086078C_Data">Data8!$ID$11:$ID$19</definedName>
    <definedName name="A128086078C_Latest">Data8!$ID$19</definedName>
    <definedName name="A128086082V">Data8!$HB$1:$HB$10,Data8!$HB$11:$HB$19</definedName>
    <definedName name="A128086082V_Data">Data8!$HB$11:$HB$19</definedName>
    <definedName name="A128086082V_Latest">Data8!$HB$19</definedName>
    <definedName name="A128086086C">Data8!$HD$1:$HD$10,Data8!$HD$11:$HD$19</definedName>
    <definedName name="A128086086C_Data">Data8!$HD$11:$HD$19</definedName>
    <definedName name="A128086086C_Latest">Data8!$HD$19</definedName>
    <definedName name="A128086090V">Data9!$Q$1:$Q$10,Data9!$Q$11:$Q$19</definedName>
    <definedName name="A128086090V_Data">Data9!$Q$11:$Q$19</definedName>
    <definedName name="A128086090V_Latest">Data9!$Q$19</definedName>
    <definedName name="A128086094C">Data9!$U$1:$U$10,Data9!$U$11:$U$19</definedName>
    <definedName name="A128086094C_Data">Data9!$U$11:$U$19</definedName>
    <definedName name="A128086094C_Latest">Data9!$U$19</definedName>
    <definedName name="A128086098L">Data8!$IE$1:$IE$10,Data8!$IE$11:$IE$19</definedName>
    <definedName name="A128086098L_Data">Data8!$IE$11:$IE$19</definedName>
    <definedName name="A128086098L_Latest">Data8!$IE$19</definedName>
    <definedName name="A128086102T">Data8!$IJ$1:$IJ$10,Data8!$IJ$11:$IJ$19</definedName>
    <definedName name="A128086102T_Data">Data8!$IJ$11:$IJ$19</definedName>
    <definedName name="A128086102T_Latest">Data8!$IJ$19</definedName>
    <definedName name="A128086106A">Data9!$AJ$1:$AJ$10,Data9!$AJ$11:$AJ$19</definedName>
    <definedName name="A128086106A_Data">Data9!$AJ$11:$AJ$19</definedName>
    <definedName name="A128086106A_Latest">Data9!$AJ$19</definedName>
    <definedName name="A128086110T">Data9!$AL$1:$AL$10,Data9!$AL$11:$AL$19</definedName>
    <definedName name="A128086110T_Data">Data9!$AL$11:$AL$19</definedName>
    <definedName name="A128086110T_Latest">Data9!$AL$19</definedName>
    <definedName name="A128086114A">Data9!$AZ$1:$AZ$10,Data9!$AZ$11:$AZ$19</definedName>
    <definedName name="A128086114A_Data">Data9!$AZ$11:$AZ$19</definedName>
    <definedName name="A128086114A_Latest">Data9!$AZ$19</definedName>
    <definedName name="A128086122A">Data6!$HB$1:$HB$10,Data6!$HB$11:$HB$19</definedName>
    <definedName name="A128086122A_Data">Data6!$HB$11:$HB$19</definedName>
    <definedName name="A128086122A_Latest">Data6!$HB$19</definedName>
    <definedName name="A128086126K">Data6!$HP$1:$HP$10,Data6!$HP$11:$HP$19</definedName>
    <definedName name="A128086126K_Data">Data6!$HP$11:$HP$19</definedName>
    <definedName name="A128086126K_Latest">Data6!$HP$19</definedName>
    <definedName name="A128086130A">Data6!$GV$1:$GV$10,Data6!$GV$11:$GV$19</definedName>
    <definedName name="A128086130A_Data">Data6!$GV$11:$GV$19</definedName>
    <definedName name="A128086130A_Latest">Data6!$GV$19</definedName>
    <definedName name="A128086146V">Data6!$IE$1:$IE$10,Data6!$IE$11:$IE$19</definedName>
    <definedName name="A128086146V_Data">Data6!$IE$11:$IE$19</definedName>
    <definedName name="A128086146V_Latest">Data6!$IE$19</definedName>
    <definedName name="A128086150K">Data6!$II$1:$II$10,Data6!$II$11:$II$19</definedName>
    <definedName name="A128086150K_Data">Data6!$II$11:$II$19</definedName>
    <definedName name="A128086150K_Latest">Data6!$II$19</definedName>
    <definedName name="A128086154V">Data6!$IJ$1:$IJ$10,Data6!$IJ$11:$IJ$19</definedName>
    <definedName name="A128086154V_Data">Data6!$IJ$11:$IJ$19</definedName>
    <definedName name="A128086154V_Latest">Data6!$IJ$19</definedName>
    <definedName name="A128086158C">Data6!$IM$1:$IM$10,Data6!$IM$11:$IM$19</definedName>
    <definedName name="A128086158C_Data">Data6!$IM$11:$IM$19</definedName>
    <definedName name="A128086158C_Latest">Data6!$IM$19</definedName>
    <definedName name="A128086162V">Data6!$HU$1:$HU$10,Data6!$HU$11:$HU$19</definedName>
    <definedName name="A128086162V_Data">Data6!$HU$11:$HU$19</definedName>
    <definedName name="A128086162V_Latest">Data6!$HU$19</definedName>
    <definedName name="A128086166C">Data7!$AD$1:$AD$10,Data7!$AD$11:$AD$19</definedName>
    <definedName name="A128086166C_Data">Data7!$AD$11:$AD$19</definedName>
    <definedName name="A128086166C_Latest">Data7!$AD$19</definedName>
    <definedName name="A128086170V">Data7!$O$1:$O$10,Data7!$O$11:$O$19</definedName>
    <definedName name="A128086170V_Data">Data7!$O$11:$O$19</definedName>
    <definedName name="A128086170V_Latest">Data7!$O$19</definedName>
    <definedName name="A128086174C">Data7!$Q$1:$Q$10,Data7!$Q$11:$Q$19</definedName>
    <definedName name="A128086174C_Data">Data7!$Q$11:$Q$19</definedName>
    <definedName name="A128086174C_Latest">Data7!$Q$19</definedName>
    <definedName name="A128086178L">Data7!$BO$1:$BO$10,Data7!$BO$11:$BO$19</definedName>
    <definedName name="A128086178L_Data">Data7!$BO$11:$BO$19</definedName>
    <definedName name="A128086178L_Latest">Data7!$BO$19</definedName>
    <definedName name="A128086182C">Data7!$BQ$1:$BQ$10,Data7!$BQ$11:$BQ$19</definedName>
    <definedName name="A128086182C_Data">Data7!$BQ$11:$BQ$19</definedName>
    <definedName name="A128086182C_Latest">Data7!$BQ$19</definedName>
    <definedName name="A128086186L">Data7!$CB$1:$CB$10,Data7!$CB$11:$CB$19</definedName>
    <definedName name="A128086186L_Data">Data7!$CB$11:$CB$19</definedName>
    <definedName name="A128086186L_Latest">Data7!$CB$19</definedName>
    <definedName name="A128086194L">Data7!$AZ$1:$AZ$10,Data7!$AZ$11:$AZ$19</definedName>
    <definedName name="A128086194L_Data">Data7!$AZ$11:$AZ$19</definedName>
    <definedName name="A128086194L_Latest">Data7!$AZ$19</definedName>
    <definedName name="A128086198W">Data7!$BA$1:$BA$10,Data7!$BA$11:$BA$19</definedName>
    <definedName name="A128086198W_Data">Data7!$BA$11:$BA$19</definedName>
    <definedName name="A128086198W_Latest">Data7!$BA$19</definedName>
    <definedName name="A128086202A">Data7!$CW$1:$CW$10,Data7!$CW$11:$CW$19</definedName>
    <definedName name="A128086202A_Data">Data7!$CW$11:$CW$19</definedName>
    <definedName name="A128086202A_Latest">Data7!$CW$19</definedName>
    <definedName name="A128086206K">Data7!$DA$1:$DA$10,Data7!$DA$11:$DA$19</definedName>
    <definedName name="A128086206K_Data">Data7!$DA$11:$DA$19</definedName>
    <definedName name="A128086206K_Latest">Data7!$DA$19</definedName>
    <definedName name="A128086210A">Data7!$DM$1:$DM$10,Data7!$DM$11:$DM$19</definedName>
    <definedName name="A128086210A_Data">Data7!$DM$11:$DM$19</definedName>
    <definedName name="A128086210A_Latest">Data7!$DM$19</definedName>
    <definedName name="A128086214K">Data7!$EG$1:$EG$10,Data7!$EG$11:$EG$19</definedName>
    <definedName name="A128086214K_Data">Data7!$EG$11:$EG$19</definedName>
    <definedName name="A128086214K_Latest">Data7!$EG$19</definedName>
    <definedName name="A128086218V">Data7!$EH$1:$EH$10,Data7!$EH$11:$EH$19</definedName>
    <definedName name="A128086218V_Data">Data7!$EH$11:$EH$19</definedName>
    <definedName name="A128086218V_Latest">Data7!$EH$19</definedName>
    <definedName name="A128086222K">Data7!$DP$1:$DP$10,Data7!$DP$11:$DP$19</definedName>
    <definedName name="A128086222K_Data">Data7!$DP$11:$DP$19</definedName>
    <definedName name="A128086222K_Latest">Data7!$DP$19</definedName>
    <definedName name="A128086226V">Data7!$FL$1:$FL$10,Data7!$FL$11:$FL$19</definedName>
    <definedName name="A128086226V_Data">Data7!$FL$11:$FL$19</definedName>
    <definedName name="A128086226V_Latest">Data7!$FL$19</definedName>
    <definedName name="A128086230K">Data7!$FW$1:$FW$10,Data7!$FW$11:$FW$19</definedName>
    <definedName name="A128086230K_Data">Data7!$FW$11:$FW$19</definedName>
    <definedName name="A128086230K_Latest">Data7!$FW$19</definedName>
    <definedName name="A128086234V">Data7!$FX$1:$FX$10,Data7!$FX$11:$FX$19</definedName>
    <definedName name="A128086234V_Data">Data7!$FX$11:$FX$19</definedName>
    <definedName name="A128086234V_Latest">Data7!$FX$19</definedName>
    <definedName name="A128086238C">Data7!$EY$1:$EY$10,Data7!$EY$11:$EY$19</definedName>
    <definedName name="A128086238C_Data">Data7!$EY$11:$EY$19</definedName>
    <definedName name="A128086238C_Latest">Data7!$EY$19</definedName>
    <definedName name="A128086242V">Data7!$GK$1:$GK$10,Data7!$GK$11:$GK$19</definedName>
    <definedName name="A128086242V_Data">Data7!$GK$11:$GK$19</definedName>
    <definedName name="A128086242V_Latest">Data7!$GK$19</definedName>
    <definedName name="A128086246C">Data7!$HE$1:$HE$10,Data7!$HE$11:$HE$19</definedName>
    <definedName name="A128086246C_Data">Data7!$HE$11:$HE$19</definedName>
    <definedName name="A128086246C_Latest">Data7!$HE$19</definedName>
    <definedName name="A128086250V">Data7!$GA$1:$GA$10,Data7!$GA$11:$GA$19</definedName>
    <definedName name="A128086250V_Data">Data7!$GA$11:$GA$19</definedName>
    <definedName name="A128086250V_Latest">Data7!$GA$19</definedName>
    <definedName name="A128086254C">Data7!$HH$1:$HH$10,Data7!$HH$11:$HH$19</definedName>
    <definedName name="A128086254C_Data">Data7!$HH$11:$HH$19</definedName>
    <definedName name="A128086254C_Latest">Data7!$HH$19</definedName>
    <definedName name="A128087678A">Data9!$BV$1:$BV$10,Data9!$BV$11:$BV$19</definedName>
    <definedName name="A128087678A_Data">Data9!$BV$11:$BV$19</definedName>
    <definedName name="A128087678A_Latest">Data9!$BV$19</definedName>
    <definedName name="A128087682T">Data9!$BX$1:$BX$10,Data9!$BX$11:$BX$19</definedName>
    <definedName name="A128087682T_Data">Data9!$BX$11:$BX$19</definedName>
    <definedName name="A128087682T_Latest">Data9!$BX$19</definedName>
    <definedName name="A128087686A">Data9!$CB$1:$CB$10,Data9!$CB$11:$CB$19</definedName>
    <definedName name="A128087686A_Data">Data9!$CB$11:$CB$19</definedName>
    <definedName name="A128087686A_Latest">Data9!$CB$19</definedName>
    <definedName name="A128087690T">Data9!$CC$1:$CC$10,Data9!$CC$11:$CC$19</definedName>
    <definedName name="A128087690T_Data">Data9!$CC$11:$CC$19</definedName>
    <definedName name="A128087690T_Latest">Data9!$CC$19</definedName>
    <definedName name="A128087694A">Data9!$CK$1:$CK$10,Data9!$CK$11:$CK$19</definedName>
    <definedName name="A128087694A_Data">Data9!$CK$11:$CK$19</definedName>
    <definedName name="A128087694A_Latest">Data9!$CK$19</definedName>
    <definedName name="A128087698K">Data9!$CO$1:$CO$10,Data9!$CO$11:$CO$19</definedName>
    <definedName name="A128087698K_Data">Data9!$CO$11:$CO$19</definedName>
    <definedName name="A128087698K_Latest">Data9!$CO$19</definedName>
    <definedName name="A128087702R">Data9!$CR$1:$CR$10,Data9!$CR$11:$CR$19</definedName>
    <definedName name="A128087702R_Data">Data9!$CR$11:$CR$19</definedName>
    <definedName name="A128087702R_Latest">Data9!$CR$19</definedName>
    <definedName name="A128087706X">Data9!$BR$1:$BR$10,Data9!$BR$11:$BR$19</definedName>
    <definedName name="A128087706X_Data">Data9!$BR$11:$BR$19</definedName>
    <definedName name="A128087706X_Latest">Data9!$BR$19</definedName>
    <definedName name="A128088094R">Data9!$DH$1:$DH$10,Data9!$DH$11:$DH$19</definedName>
    <definedName name="A128088094R_Data">Data9!$DH$11:$DH$19</definedName>
    <definedName name="A128088094R_Latest">Data9!$DH$19</definedName>
    <definedName name="A128088098X">Data9!$DK$1:$DK$10,Data9!$DK$11:$DK$19</definedName>
    <definedName name="A128088098X_Data">Data9!$DK$11:$DK$19</definedName>
    <definedName name="A128088098X_Latest">Data9!$DK$19</definedName>
    <definedName name="A128088102C">Data9!$DQ$1:$DQ$10,Data9!$DQ$11:$DQ$19</definedName>
    <definedName name="A128088102C_Data">Data9!$DQ$11:$DQ$19</definedName>
    <definedName name="A128088102C_Latest">Data9!$DQ$19</definedName>
    <definedName name="A128088106L">Data9!$DV$1:$DV$10,Data9!$DV$11:$DV$19</definedName>
    <definedName name="A128088106L_Data">Data9!$DV$11:$DV$19</definedName>
    <definedName name="A128088106L_Latest">Data9!$DV$19</definedName>
    <definedName name="A128088110C">Data10!$FH$1:$FH$10,Data10!$FH$11:$FH$19</definedName>
    <definedName name="A128088110C_Data">Data10!$FH$11:$FH$19</definedName>
    <definedName name="A128088110C_Latest">Data10!$FH$19</definedName>
    <definedName name="A128088114L">Data10!$FO$1:$FO$10,Data10!$FO$11:$FO$19</definedName>
    <definedName name="A128088114L_Data">Data10!$FO$11:$FO$19</definedName>
    <definedName name="A128088114L_Latest">Data10!$FO$19</definedName>
    <definedName name="A128088118W">Data10!$EX$1:$EX$10,Data10!$EX$11:$EX$19</definedName>
    <definedName name="A128088118W_Data">Data10!$EX$11:$EX$19</definedName>
    <definedName name="A128088118W_Latest">Data10!$EX$19</definedName>
    <definedName name="A128088122L">Data10!$GU$1:$GU$10,Data10!$GU$11:$GU$19</definedName>
    <definedName name="A128088122L_Data">Data10!$GU$11:$GU$19</definedName>
    <definedName name="A128088122L_Latest">Data10!$GU$19</definedName>
    <definedName name="A128088126W">Data10!$GW$1:$GW$10,Data10!$GW$11:$GW$19</definedName>
    <definedName name="A128088126W_Data">Data10!$GW$11:$GW$19</definedName>
    <definedName name="A128088126W_Latest">Data10!$GW$19</definedName>
    <definedName name="A128088130L">Data10!$GX$1:$GX$10,Data10!$GX$11:$GX$19</definedName>
    <definedName name="A128088130L_Data">Data10!$GX$11:$GX$19</definedName>
    <definedName name="A128088130L_Latest">Data10!$GX$19</definedName>
    <definedName name="A128088134W">Data10!$HF$1:$HF$10,Data10!$HF$11:$HF$19</definedName>
    <definedName name="A128088134W_Data">Data10!$HF$11:$HF$19</definedName>
    <definedName name="A128088134W_Latest">Data10!$HF$19</definedName>
    <definedName name="A128088138F">Data10!$GI$1:$GI$10,Data10!$GI$11:$GI$19</definedName>
    <definedName name="A128088138F_Data">Data10!$GI$11:$GI$19</definedName>
    <definedName name="A128088138F_Latest">Data10!$GI$19</definedName>
    <definedName name="A128088142W">Data10!$HJ$1:$HJ$10,Data10!$HJ$11:$HJ$19</definedName>
    <definedName name="A128088142W_Data">Data10!$HJ$11:$HJ$19</definedName>
    <definedName name="A128088142W_Latest">Data10!$HJ$19</definedName>
    <definedName name="A128088146F">Data10!$GK$1:$GK$10,Data10!$GK$11:$GK$19</definedName>
    <definedName name="A128088146F_Data">Data10!$GK$11:$GK$19</definedName>
    <definedName name="A128088146F_Latest">Data10!$GK$19</definedName>
    <definedName name="A128088150W">Data10!$HX$1:$HX$10,Data10!$HX$11:$HX$19</definedName>
    <definedName name="A128088150W_Data">Data10!$HX$11:$HX$19</definedName>
    <definedName name="A128088150W_Latest">Data10!$HX$19</definedName>
    <definedName name="A128088154F">Data10!$HZ$1:$HZ$10,Data10!$HZ$11:$HZ$19</definedName>
    <definedName name="A128088154F_Data">Data10!$HZ$11:$HZ$19</definedName>
    <definedName name="A128088154F_Latest">Data10!$HZ$19</definedName>
    <definedName name="A128088158R">Data10!$IG$1:$IG$10,Data10!$IG$11:$IG$19</definedName>
    <definedName name="A128088158R_Data">Data10!$IG$11:$IG$19</definedName>
    <definedName name="A128088158R_Latest">Data10!$IG$19</definedName>
    <definedName name="A128088162F">Data10!$IL$1:$IL$10,Data10!$IL$11:$IL$19</definedName>
    <definedName name="A128088162F_Data">Data10!$IL$11:$IL$19</definedName>
    <definedName name="A128088162F_Latest">Data10!$IL$19</definedName>
    <definedName name="A128088166R">Data10!$IO$1:$IO$10,Data10!$IO$11:$IO$19</definedName>
    <definedName name="A128088166R_Data">Data10!$IO$11:$IO$19</definedName>
    <definedName name="A128088166R_Latest">Data10!$IO$19</definedName>
    <definedName name="A128088170F">Data10!$HN$1:$HN$10,Data10!$HN$11:$HN$19</definedName>
    <definedName name="A128088170F_Data">Data10!$HN$11:$HN$19</definedName>
    <definedName name="A128088170F_Latest">Data10!$HN$19</definedName>
    <definedName name="A128088174R">Data11!$U$1:$U$10,Data11!$U$11:$U$19</definedName>
    <definedName name="A128088174R_Data">Data11!$U$11:$U$19</definedName>
    <definedName name="A128088174R_Latest">Data11!$U$19</definedName>
    <definedName name="A128088178X">Data11!$W$1:$W$10,Data11!$W$11:$W$19</definedName>
    <definedName name="A128088178X_Data">Data11!$W$11:$W$19</definedName>
    <definedName name="A128088178X_Latest">Data11!$W$19</definedName>
    <definedName name="A128088182R">Data11!$I$1:$I$10,Data11!$I$11:$I$19</definedName>
    <definedName name="A128088182R_Data">Data11!$I$11:$I$19</definedName>
    <definedName name="A128088182R_Latest">Data11!$I$19</definedName>
    <definedName name="A128088186X">Data11!$AJ$1:$AJ$10,Data11!$AJ$11:$AJ$19</definedName>
    <definedName name="A128088186X_Data">Data11!$AJ$11:$AJ$19</definedName>
    <definedName name="A128088186X_Latest">Data11!$AJ$19</definedName>
    <definedName name="A128088190R">Data11!$F$1:$F$10,Data11!$F$11:$F$19</definedName>
    <definedName name="A128088190R_Data">Data11!$F$11:$F$19</definedName>
    <definedName name="A128088190R_Latest">Data11!$F$19</definedName>
    <definedName name="A128088194X">Data11!$M$1:$M$10,Data11!$M$11:$M$19</definedName>
    <definedName name="A128088194X_Data">Data11!$M$11:$M$19</definedName>
    <definedName name="A128088194X_Latest">Data11!$M$19</definedName>
    <definedName name="A128088198J">Data11!$AO$1:$AO$10,Data11!$AO$11:$AO$19</definedName>
    <definedName name="A128088198J_Data">Data11!$AO$11:$AO$19</definedName>
    <definedName name="A128088198J_Latest">Data11!$AO$19</definedName>
    <definedName name="A128088202L">Data11!$AQ$1:$AQ$10,Data11!$AQ$11:$AQ$19</definedName>
    <definedName name="A128088202L_Data">Data11!$AQ$11:$AQ$19</definedName>
    <definedName name="A128088202L_Latest">Data11!$AQ$19</definedName>
    <definedName name="A128088206W">Data11!$BT$1:$BT$10,Data11!$BT$11:$BT$19</definedName>
    <definedName name="A128088206W_Data">Data11!$BT$11:$BT$19</definedName>
    <definedName name="A128088206W_Latest">Data11!$BT$19</definedName>
    <definedName name="A128088210L">Data11!$CO$1:$CO$10,Data11!$CO$11:$CO$19</definedName>
    <definedName name="A128088210L_Data">Data11!$CO$11:$CO$19</definedName>
    <definedName name="A128088210L_Latest">Data11!$CO$19</definedName>
    <definedName name="A128088214W">Data11!$CS$1:$CS$10,Data11!$CS$11:$CS$19</definedName>
    <definedName name="A128088214W_Data">Data11!$CS$11:$CS$19</definedName>
    <definedName name="A128088214W_Latest">Data11!$CS$19</definedName>
    <definedName name="A128088218F">Data11!$CU$1:$CU$10,Data11!$CU$11:$CU$19</definedName>
    <definedName name="A128088218F_Data">Data11!$CU$11:$CU$19</definedName>
    <definedName name="A128088218F_Latest">Data11!$CU$19</definedName>
    <definedName name="A128088222W">Data11!$DA$1:$DA$10,Data11!$DA$11:$DA$19</definedName>
    <definedName name="A128088222W_Data">Data11!$DA$11:$DA$19</definedName>
    <definedName name="A128088222W_Latest">Data11!$DA$19</definedName>
    <definedName name="A128088226F">Data11!$DB$1:$DB$10,Data11!$DB$11:$DB$19</definedName>
    <definedName name="A128088226F_Data">Data11!$DB$11:$DB$19</definedName>
    <definedName name="A128088226F_Latest">Data11!$DB$19</definedName>
    <definedName name="A128088230W">Data11!$EA$1:$EA$10,Data11!$EA$11:$EA$19</definedName>
    <definedName name="A128088230W_Data">Data11!$EA$11:$EA$19</definedName>
    <definedName name="A128088230W_Latest">Data11!$EA$19</definedName>
    <definedName name="A128088234F">Data11!$EC$1:$EC$10,Data11!$EC$11:$EC$19</definedName>
    <definedName name="A128088234F_Data">Data11!$EC$11:$EC$19</definedName>
    <definedName name="A128088234F_Latest">Data11!$EC$19</definedName>
    <definedName name="A128088238R">Data11!$DI$1:$DI$10,Data11!$DI$11:$DI$19</definedName>
    <definedName name="A128088238R_Data">Data11!$DI$11:$DI$19</definedName>
    <definedName name="A128088238R_Latest">Data11!$DI$19</definedName>
    <definedName name="A128088242F">Data11!$FB$1:$FB$10,Data11!$FB$11:$FB$19</definedName>
    <definedName name="A128088242F_Data">Data11!$FB$11:$FB$19</definedName>
    <definedName name="A128088242F_Latest">Data11!$FB$19</definedName>
    <definedName name="A128088246R">Data11!$FF$1:$FF$10,Data11!$FF$11:$FF$19</definedName>
    <definedName name="A128088246R_Data">Data11!$FF$11:$FF$19</definedName>
    <definedName name="A128088246R_Latest">Data11!$FF$19</definedName>
    <definedName name="A128088250F">Data11!$FJ$1:$FJ$10,Data11!$FJ$11:$FJ$19</definedName>
    <definedName name="A128088250F_Data">Data11!$FJ$11:$FJ$19</definedName>
    <definedName name="A128088250F_Latest">Data11!$FJ$19</definedName>
    <definedName name="A128088254R">Data11!$FL$1:$FL$10,Data11!$FL$11:$FL$19</definedName>
    <definedName name="A128088254R_Data">Data11!$FL$11:$FL$19</definedName>
    <definedName name="A128088254R_Latest">Data11!$FL$19</definedName>
    <definedName name="A128088258X">Data11!$FS$1:$FS$10,Data11!$FS$11:$FS$19</definedName>
    <definedName name="A128088258X_Data">Data11!$FS$11:$FS$19</definedName>
    <definedName name="A128088258X_Latest">Data11!$FS$19</definedName>
    <definedName name="A128088262R">Data11!$ER$1:$ER$10,Data11!$ER$11:$ER$19</definedName>
    <definedName name="A128088262R_Data">Data11!$ER$11:$ER$19</definedName>
    <definedName name="A128088262R_Latest">Data11!$ER$19</definedName>
    <definedName name="A128088266X">Data11!$GD$1:$GD$10,Data11!$GD$11:$GD$19</definedName>
    <definedName name="A128088266X_Data">Data11!$GD$11:$GD$19</definedName>
    <definedName name="A128088266X_Latest">Data11!$GD$19</definedName>
    <definedName name="A128088270R">Data11!$GH$1:$GH$10,Data11!$GH$11:$GH$19</definedName>
    <definedName name="A128088270R_Data">Data11!$GH$11:$GH$19</definedName>
    <definedName name="A128088270R_Latest">Data11!$GH$19</definedName>
    <definedName name="A128088274X">Data11!$GR$1:$GR$10,Data11!$GR$11:$GR$19</definedName>
    <definedName name="A128088274X_Data">Data11!$GR$11:$GR$19</definedName>
    <definedName name="A128088274X_Latest">Data11!$GR$19</definedName>
    <definedName name="A128088278J">Data11!$GW$1:$GW$10,Data11!$GW$11:$GW$19</definedName>
    <definedName name="A128088278J_Data">Data11!$GW$11:$GW$19</definedName>
    <definedName name="A128088278J_Latest">Data11!$GW$19</definedName>
    <definedName name="A128088282X">Data11!$GY$1:$GY$10,Data11!$GY$11:$GY$19</definedName>
    <definedName name="A128088282X_Data">Data11!$GY$11:$GY$19</definedName>
    <definedName name="A128088282X_Latest">Data11!$GY$19</definedName>
    <definedName name="A128088286J">Data11!$GA$1:$GA$10,Data11!$GA$11:$GA$19</definedName>
    <definedName name="A128088286J_Data">Data11!$GA$11:$GA$19</definedName>
    <definedName name="A128088286J_Latest">Data11!$GA$19</definedName>
    <definedName name="A128088290X">Data11!$HU$1:$HU$10,Data11!$HU$11:$HU$19</definedName>
    <definedName name="A128088290X_Data">Data11!$HU$11:$HU$19</definedName>
    <definedName name="A128088290X_Latest">Data11!$HU$19</definedName>
    <definedName name="A128088294J">Data11!$HV$1:$HV$10,Data11!$HV$11:$HV$19</definedName>
    <definedName name="A128088294J_Data">Data11!$HV$11:$HV$19</definedName>
    <definedName name="A128088294J_Latest">Data11!$HV$19</definedName>
    <definedName name="A128088298T">Data11!$HI$1:$HI$10,Data11!$HI$11:$HI$19</definedName>
    <definedName name="A128088298T_Data">Data11!$HI$11:$HI$19</definedName>
    <definedName name="A128088298T_Latest">Data11!$HI$19</definedName>
    <definedName name="A128088302W">Data9!$EN$1:$EN$10,Data9!$EN$11:$EN$19</definedName>
    <definedName name="A128088302W_Data">Data9!$EN$11:$EN$19</definedName>
    <definedName name="A128088302W_Latest">Data9!$EN$19</definedName>
    <definedName name="A128088306F">Data9!$FH$1:$FH$10,Data9!$FH$11:$FH$19</definedName>
    <definedName name="A128088306F_Data">Data9!$FH$11:$FH$19</definedName>
    <definedName name="A128088306F_Latest">Data9!$FH$19</definedName>
    <definedName name="A128088322F">Data9!$GC$1:$GC$10,Data9!$GC$11:$GC$19</definedName>
    <definedName name="A128088322F_Data">Data9!$GC$11:$GC$19</definedName>
    <definedName name="A128088322F_Latest">Data9!$GC$19</definedName>
    <definedName name="A128088326R">Data9!$GJ$1:$GJ$10,Data9!$GJ$11:$GJ$19</definedName>
    <definedName name="A128088326R_Data">Data9!$GJ$11:$GJ$19</definedName>
    <definedName name="A128088326R_Latest">Data9!$GJ$19</definedName>
    <definedName name="A128088330F">Data9!$GK$1:$GK$10,Data9!$GK$11:$GK$19</definedName>
    <definedName name="A128088330F_Data">Data9!$GK$11:$GK$19</definedName>
    <definedName name="A128088330F_Latest">Data9!$GK$19</definedName>
    <definedName name="A128088334R">Data9!$FM$1:$FM$10,Data9!$FM$11:$FM$19</definedName>
    <definedName name="A128088334R_Data">Data9!$FM$11:$FM$19</definedName>
    <definedName name="A128088334R_Latest">Data9!$FM$19</definedName>
    <definedName name="A128088338X">Data9!$HK$1:$HK$10,Data9!$HK$11:$HK$19</definedName>
    <definedName name="A128088338X_Data">Data9!$HK$11:$HK$19</definedName>
    <definedName name="A128088338X_Latest">Data9!$HK$19</definedName>
    <definedName name="A128088342R">Data10!$C$1:$C$10,Data10!$C$11:$C$19</definedName>
    <definedName name="A128088342R_Data">Data10!$C$11:$C$19</definedName>
    <definedName name="A128088342R_Latest">Data10!$C$19</definedName>
    <definedName name="A128088346X">Data10!$E$1:$E$10,Data10!$E$11:$E$19</definedName>
    <definedName name="A128088346X_Data">Data10!$E$11:$E$19</definedName>
    <definedName name="A128088346X_Latest">Data10!$E$19</definedName>
    <definedName name="A128088350R">Data10!$AE$1:$AE$10,Data10!$AE$11:$AE$19</definedName>
    <definedName name="A128088350R_Data">Data10!$AE$11:$AE$19</definedName>
    <definedName name="A128088350R_Latest">Data10!$AE$19</definedName>
    <definedName name="A128088354X">Data10!$AL$1:$AL$10,Data10!$AL$11:$AL$19</definedName>
    <definedName name="A128088354X_Data">Data10!$AL$11:$AL$19</definedName>
    <definedName name="A128088354X_Latest">Data10!$AL$19</definedName>
    <definedName name="A128088358J">Data10!$X$1:$X$10,Data10!$X$11:$X$19</definedName>
    <definedName name="A128088358J_Data">Data10!$X$11:$X$19</definedName>
    <definedName name="A128088358J_Latest">Data10!$X$19</definedName>
    <definedName name="A128088362X">Data10!$BJ$1:$BJ$10,Data10!$BJ$11:$BJ$19</definedName>
    <definedName name="A128088362X_Data">Data10!$BJ$11:$BJ$19</definedName>
    <definedName name="A128088362X_Latest">Data10!$BJ$19</definedName>
    <definedName name="A128088366J">Data10!$BK$1:$BK$10,Data10!$BK$11:$BK$19</definedName>
    <definedName name="A128088366J_Data">Data10!$BK$11:$BK$19</definedName>
    <definedName name="A128088366J_Latest">Data10!$BK$19</definedName>
    <definedName name="A128088370X">Data10!$CD$1:$CD$10,Data10!$CD$11:$CD$19</definedName>
    <definedName name="A128088370X_Data">Data10!$CD$11:$CD$19</definedName>
    <definedName name="A128088370X_Latest">Data10!$CD$19</definedName>
    <definedName name="A128088374J">Data10!$CT$1:$CT$10,Data10!$CT$11:$CT$19</definedName>
    <definedName name="A128088374J_Data">Data10!$CT$11:$CT$19</definedName>
    <definedName name="A128088374J_Latest">Data10!$CT$19</definedName>
    <definedName name="A128088378T">Data10!$CV$1:$CV$10,Data10!$CV$11:$CV$19</definedName>
    <definedName name="A128088378T_Data">Data10!$CV$11:$CV$19</definedName>
    <definedName name="A128088378T_Latest">Data10!$CV$19</definedName>
    <definedName name="A128088382J">Data10!$DA$1:$DA$10,Data10!$DA$11:$DA$19</definedName>
    <definedName name="A128088382J_Data">Data10!$DA$11:$DA$19</definedName>
    <definedName name="A128088382J_Latest">Data10!$DA$19</definedName>
    <definedName name="A128088386T">Data10!$CP$1:$CP$10,Data10!$CP$11:$CP$19</definedName>
    <definedName name="A128088386T_Data">Data10!$CP$11:$CP$19</definedName>
    <definedName name="A128088386T_Latest">Data10!$CP$19</definedName>
    <definedName name="A128088390J">Data10!$CQ$1:$CQ$10,Data10!$CQ$11:$CQ$19</definedName>
    <definedName name="A128088390J_Data">Data10!$CQ$11:$CQ$19</definedName>
    <definedName name="A128088390J_Latest">Data10!$CQ$19</definedName>
    <definedName name="A128088394T">Data10!$EE$1:$EE$10,Data10!$EE$11:$EE$19</definedName>
    <definedName name="A128088394T_Data">Data10!$EE$11:$EE$19</definedName>
    <definedName name="A128088394T_Latest">Data10!$EE$19</definedName>
    <definedName name="A128088398A">Data10!$EN$1:$EN$10,Data10!$EN$11:$EN$19</definedName>
    <definedName name="A128088398A_Data">Data10!$EN$11:$EN$19</definedName>
    <definedName name="A128088398A_Latest">Data10!$EN$19</definedName>
    <definedName name="A128088402F">Data10!$EQ$1:$EQ$10,Data10!$EQ$11:$EQ$19</definedName>
    <definedName name="A128088402F_Data">Data10!$EQ$11:$EQ$19</definedName>
    <definedName name="A128088402F_Latest">Data10!$EQ$19</definedName>
    <definedName name="A128088406R">Data10!$ET$1:$ET$10,Data10!$ET$11:$ET$19</definedName>
    <definedName name="A128088406R_Data">Data10!$ET$11:$ET$19</definedName>
    <definedName name="A128088406R_Latest">Data10!$ET$19</definedName>
    <definedName name="A128088410F">Data10!$EU$1:$EU$10,Data10!$EU$11:$EU$19</definedName>
    <definedName name="A128088410F_Data">Data10!$EU$11:$EU$19</definedName>
    <definedName name="A128088410F_Latest">Data10!$EU$19</definedName>
    <definedName name="A128088414R">Data10!$EV$1:$EV$10,Data10!$EV$11:$EV$19</definedName>
    <definedName name="A128088414R_Data">Data10!$EV$11:$EV$19</definedName>
    <definedName name="A128088414R_Latest">Data10!$EV$19</definedName>
    <definedName name="A128088418X">Data10!$DY$1:$DY$10,Data10!$DY$11:$DY$19</definedName>
    <definedName name="A128088418X_Data">Data10!$DY$11:$DY$19</definedName>
    <definedName name="A128088418X_Latest">Data10!$DY$19</definedName>
    <definedName name="A128089806V">Data12!$V$1:$V$10,Data12!$V$11:$V$19</definedName>
    <definedName name="A128089806V_Data">Data12!$V$11:$V$19</definedName>
    <definedName name="A128089806V_Latest">Data12!$V$19</definedName>
    <definedName name="A128089810K">Data12!$X$1:$X$10,Data12!$X$11:$X$19</definedName>
    <definedName name="A128089810K_Data">Data12!$X$11:$X$19</definedName>
    <definedName name="A128089810K_Latest">Data12!$X$19</definedName>
    <definedName name="A128089814V">Data12!$Z$1:$Z$10,Data12!$Z$11:$Z$19</definedName>
    <definedName name="A128089814V_Data">Data12!$Z$11:$Z$19</definedName>
    <definedName name="A128089814V_Latest">Data12!$Z$19</definedName>
    <definedName name="A128089818C">Data12!$C$1:$C$10,Data12!$C$11:$C$19</definedName>
    <definedName name="A128089818C_Data">Data12!$C$11:$C$19</definedName>
    <definedName name="A128089818C_Latest">Data12!$C$19</definedName>
    <definedName name="A128089822V">Data12!$AD$1:$AD$10,Data12!$AD$11:$AD$19</definedName>
    <definedName name="A128089822V_Data">Data12!$AD$11:$AD$19</definedName>
    <definedName name="A128089822V_Latest">Data12!$AD$19</definedName>
    <definedName name="A128090158F">Data12!$AT$1:$AT$10,Data12!$AT$11:$AT$19</definedName>
    <definedName name="A128090158F_Data">Data12!$AT$11:$AT$19</definedName>
    <definedName name="A128090158F_Latest">Data12!$AT$19</definedName>
    <definedName name="A128090162W">Data12!$AY$1:$AY$10,Data12!$AY$11:$AY$19</definedName>
    <definedName name="A128090162W_Data">Data12!$AY$11:$AY$19</definedName>
    <definedName name="A128090162W_Latest">Data12!$AY$19</definedName>
    <definedName name="A128090166F">Data12!$BG$1:$BG$10,Data12!$BG$11:$BG$19</definedName>
    <definedName name="A128090166F_Data">Data12!$BG$11:$BG$19</definedName>
    <definedName name="A128090166F_Latest">Data12!$BG$19</definedName>
    <definedName name="A128090170W">Data12!$BI$1:$BI$10,Data12!$BI$11:$BI$19</definedName>
    <definedName name="A128090170W_Data">Data12!$BI$11:$BI$19</definedName>
    <definedName name="A128090170W_Latest">Data12!$BI$19</definedName>
    <definedName name="A128090174F">Data12!$BM$1:$BM$10,Data12!$BM$11:$BM$19</definedName>
    <definedName name="A128090174F_Data">Data12!$BM$11:$BM$19</definedName>
    <definedName name="A128090174F_Latest">Data12!$BM$19</definedName>
    <definedName name="A128090178R">Data13!$CZ$1:$CZ$10,Data13!$CZ$11:$CZ$19</definedName>
    <definedName name="A128090178R_Data">Data13!$CZ$11:$CZ$19</definedName>
    <definedName name="A128090178R_Latest">Data13!$CZ$19</definedName>
    <definedName name="A128090182F">Data13!$DE$1:$DE$10,Data13!$DE$11:$DE$19</definedName>
    <definedName name="A128090182F_Data">Data13!$DE$11:$DE$19</definedName>
    <definedName name="A128090182F_Latest">Data13!$DE$19</definedName>
    <definedName name="A128090186R">Data13!$DR$1:$DR$10,Data13!$DR$11:$DR$19</definedName>
    <definedName name="A128090186R_Data">Data13!$DR$11:$DR$19</definedName>
    <definedName name="A128090186R_Latest">Data13!$DR$19</definedName>
    <definedName name="A128090190F">Data13!$CM$1:$CM$10,Data13!$CM$11:$CM$19</definedName>
    <definedName name="A128090190F_Data">Data13!$CM$11:$CM$19</definedName>
    <definedName name="A128090190F_Latest">Data13!$CM$19</definedName>
    <definedName name="A128090194R">Data13!$CQ$1:$CQ$10,Data13!$CQ$11:$CQ$19</definedName>
    <definedName name="A128090194R_Data">Data13!$CQ$11:$CQ$19</definedName>
    <definedName name="A128090194R_Latest">Data13!$CQ$19</definedName>
    <definedName name="A128090198X">Data13!$EE$1:$EE$10,Data13!$EE$11:$EE$19</definedName>
    <definedName name="A128090198X_Data">Data13!$EE$11:$EE$19</definedName>
    <definedName name="A128090198X_Latest">Data13!$EE$19</definedName>
    <definedName name="A128090202C">Data13!$EI$1:$EI$10,Data13!$EI$11:$EI$19</definedName>
    <definedName name="A128090202C_Data">Data13!$EI$11:$EI$19</definedName>
    <definedName name="A128090202C_Latest">Data13!$EI$19</definedName>
    <definedName name="A128090206L">Data13!$EM$1:$EM$10,Data13!$EM$11:$EM$19</definedName>
    <definedName name="A128090206L_Data">Data13!$EM$11:$EM$19</definedName>
    <definedName name="A128090206L_Latest">Data13!$EM$19</definedName>
    <definedName name="A128090210C">Data13!$EN$1:$EN$10,Data13!$EN$11:$EN$19</definedName>
    <definedName name="A128090210C_Data">Data13!$EN$11:$EN$19</definedName>
    <definedName name="A128090210C_Latest">Data13!$EN$19</definedName>
    <definedName name="A128090214L">Data13!$EO$1:$EO$10,Data13!$EO$11:$EO$19</definedName>
    <definedName name="A128090214L_Data">Data13!$EO$11:$EO$19</definedName>
    <definedName name="A128090214L_Latest">Data13!$EO$19</definedName>
    <definedName name="A128090218W">Data13!$EV$1:$EV$10,Data13!$EV$11:$EV$19</definedName>
    <definedName name="A128090218W_Data">Data13!$EV$11:$EV$19</definedName>
    <definedName name="A128090218W_Latest">Data13!$EV$19</definedName>
    <definedName name="A128090222L">Data13!$EW$1:$EW$10,Data13!$EW$11:$EW$19</definedName>
    <definedName name="A128090222L_Data">Data13!$EW$11:$EW$19</definedName>
    <definedName name="A128090222L_Latest">Data13!$EW$19</definedName>
    <definedName name="A128090226W">Data13!$EY$1:$EY$10,Data13!$EY$11:$EY$19</definedName>
    <definedName name="A128090226W_Data">Data13!$EY$11:$EY$19</definedName>
    <definedName name="A128090226W_Latest">Data13!$EY$19</definedName>
    <definedName name="A128090230L">Data13!$EA$1:$EA$10,Data13!$EA$11:$EA$19</definedName>
    <definedName name="A128090230L_Data">Data13!$EA$11:$EA$19</definedName>
    <definedName name="A128090230L_Latest">Data13!$EA$19</definedName>
    <definedName name="A128090234W">Data13!$FM$1:$FM$10,Data13!$FM$11:$FM$19</definedName>
    <definedName name="A128090234W_Data">Data13!$FM$11:$FM$19</definedName>
    <definedName name="A128090234W_Latest">Data13!$FM$19</definedName>
    <definedName name="A128090238F">Data13!$FR$1:$FR$10,Data13!$FR$11:$FR$19</definedName>
    <definedName name="A128090238F_Data">Data13!$FR$11:$FR$19</definedName>
    <definedName name="A128090238F_Latest">Data13!$FR$19</definedName>
    <definedName name="A128090242W">Data13!$FT$1:$FT$10,Data13!$FT$11:$FT$19</definedName>
    <definedName name="A128090242W_Data">Data13!$FT$11:$FT$19</definedName>
    <definedName name="A128090242W_Latest">Data13!$FT$19</definedName>
    <definedName name="A128090246F">Data13!$GG$1:$GG$10,Data13!$GG$11:$GG$19</definedName>
    <definedName name="A128090246F_Data">Data13!$GG$11:$GG$19</definedName>
    <definedName name="A128090246F_Latest">Data13!$GG$19</definedName>
    <definedName name="A128090250W">Data13!$FC$1:$FC$10,Data13!$FC$11:$FC$19</definedName>
    <definedName name="A128090250W_Data">Data13!$FC$11:$FC$19</definedName>
    <definedName name="A128090250W_Latest">Data13!$FC$19</definedName>
    <definedName name="A128090258R">Data13!$HM$1:$HM$10,Data13!$HM$11:$HM$19</definedName>
    <definedName name="A128090258R_Data">Data13!$HM$11:$HM$19</definedName>
    <definedName name="A128090258R_Latest">Data13!$HM$19</definedName>
    <definedName name="A128090262F">Data13!$HQ$1:$HQ$10,Data13!$HQ$11:$HQ$19</definedName>
    <definedName name="A128090262F_Data">Data13!$HQ$11:$HQ$19</definedName>
    <definedName name="A128090262F_Latest">Data13!$HQ$19</definedName>
    <definedName name="A128090266R">Data13!$GK$1:$GK$10,Data13!$GK$11:$GK$19</definedName>
    <definedName name="A128090266R_Data">Data13!$GK$11:$GK$19</definedName>
    <definedName name="A128090266R_Latest">Data13!$GK$19</definedName>
    <definedName name="A128090270F">Data13!$GP$1:$GP$10,Data13!$GP$11:$GP$19</definedName>
    <definedName name="A128090270F_Data">Data13!$GP$11:$GP$19</definedName>
    <definedName name="A128090270F_Latest">Data13!$GP$19</definedName>
    <definedName name="A128090274R">Data13!$GT$1:$GT$10,Data13!$GT$11:$GT$19</definedName>
    <definedName name="A128090274R_Data">Data13!$GT$11:$GT$19</definedName>
    <definedName name="A128090274R_Latest">Data13!$GT$19</definedName>
    <definedName name="A128090278X">Data13!$ID$1:$ID$10,Data13!$ID$11:$ID$19</definedName>
    <definedName name="A128090278X_Data">Data13!$ID$11:$ID$19</definedName>
    <definedName name="A128090278X_Latest">Data13!$ID$19</definedName>
    <definedName name="A128090282R">Data13!$IQ$1:$IQ$10,Data13!$IQ$11:$IQ$19</definedName>
    <definedName name="A128090282R_Data">Data13!$IQ$11:$IQ$19</definedName>
    <definedName name="A128090282R_Latest">Data13!$IQ$19</definedName>
    <definedName name="A128090286X">Data13!$HY$1:$HY$10,Data13!$HY$11:$HY$19</definedName>
    <definedName name="A128090286X_Data">Data13!$HY$11:$HY$19</definedName>
    <definedName name="A128090286X_Latest">Data13!$HY$19</definedName>
    <definedName name="A128090290R">Data13!$HZ$1:$HZ$10,Data13!$HZ$11:$HZ$19</definedName>
    <definedName name="A128090290R_Data">Data13!$HZ$11:$HZ$19</definedName>
    <definedName name="A128090290R_Latest">Data13!$HZ$19</definedName>
    <definedName name="A128090294X">Data14!$Z$1:$Z$10,Data14!$Z$11:$Z$19</definedName>
    <definedName name="A128090294X_Data">Data14!$Z$11:$Z$19</definedName>
    <definedName name="A128090294X_Latest">Data14!$Z$19</definedName>
    <definedName name="A128090298J">Data14!$AL$1:$AL$10,Data14!$AL$11:$AL$19</definedName>
    <definedName name="A128090298J_Data">Data14!$AL$11:$AL$19</definedName>
    <definedName name="A128090298J_Latest">Data14!$AL$19</definedName>
    <definedName name="A128090302L">Data14!$AP$1:$AP$10,Data14!$AP$11:$AP$19</definedName>
    <definedName name="A128090302L_Data">Data14!$AP$11:$AP$19</definedName>
    <definedName name="A128090302L_Latest">Data14!$AP$19</definedName>
    <definedName name="A128090306W">Data14!$AR$1:$AR$10,Data14!$AR$11:$AR$19</definedName>
    <definedName name="A128090306W_Data">Data14!$AR$11:$AR$19</definedName>
    <definedName name="A128090306W_Latest">Data14!$AR$19</definedName>
    <definedName name="A128090310L">Data14!$R$1:$R$10,Data14!$R$11:$R$19</definedName>
    <definedName name="A128090310L_Data">Data14!$R$11:$R$19</definedName>
    <definedName name="A128090310L_Latest">Data14!$R$19</definedName>
    <definedName name="A128090314W">Data14!$BV$1:$BV$10,Data14!$BV$11:$BV$19</definedName>
    <definedName name="A128090314W_Data">Data14!$BV$11:$BV$19</definedName>
    <definedName name="A128090314W_Latest">Data14!$BV$19</definedName>
    <definedName name="A128090318F">Data14!$AZ$1:$AZ$10,Data14!$AZ$11:$AZ$19</definedName>
    <definedName name="A128090318F_Data">Data14!$AZ$11:$AZ$19</definedName>
    <definedName name="A128090318F_Latest">Data14!$AZ$19</definedName>
    <definedName name="A128090322W">Data14!$CI$1:$CI$10,Data14!$CI$11:$CI$19</definedName>
    <definedName name="A128090322W_Data">Data14!$CI$11:$CI$19</definedName>
    <definedName name="A128090322W_Latest">Data14!$CI$19</definedName>
    <definedName name="A128090326F">Data14!$EF$1:$EF$10,Data14!$EF$11:$EF$19</definedName>
    <definedName name="A128090326F_Data">Data14!$EF$11:$EF$19</definedName>
    <definedName name="A128090326F_Latest">Data14!$EF$19</definedName>
    <definedName name="A128090330W">Data14!$DN$1:$DN$10,Data14!$DN$11:$DN$19</definedName>
    <definedName name="A128090330W_Data">Data14!$DN$11:$DN$19</definedName>
    <definedName name="A128090330W_Latest">Data14!$DN$19</definedName>
    <definedName name="A128090334F">Data14!$DP$1:$DP$10,Data14!$DP$11:$DP$19</definedName>
    <definedName name="A128090334F_Data">Data14!$DP$11:$DP$19</definedName>
    <definedName name="A128090334F_Latest">Data14!$DP$19</definedName>
    <definedName name="A128090338R">Data14!$FI$1:$FI$10,Data14!$FI$11:$FI$19</definedName>
    <definedName name="A128090338R_Data">Data14!$FI$11:$FI$19</definedName>
    <definedName name="A128090338R_Latest">Data14!$FI$19</definedName>
    <definedName name="A128090342F">Data14!$FM$1:$FM$10,Data14!$FM$11:$FM$19</definedName>
    <definedName name="A128090342F_Data">Data14!$FM$11:$FM$19</definedName>
    <definedName name="A128090342F_Latest">Data14!$FM$19</definedName>
    <definedName name="A128090346R">Data14!$FQ$1:$FQ$10,Data14!$FQ$11:$FQ$19</definedName>
    <definedName name="A128090346R_Data">Data14!$FQ$11:$FQ$19</definedName>
    <definedName name="A128090346R_Latest">Data14!$FQ$19</definedName>
    <definedName name="A128090350F">Data14!$EU$1:$EU$10,Data14!$EU$11:$EU$19</definedName>
    <definedName name="A128090350F_Data">Data14!$EU$11:$EU$19</definedName>
    <definedName name="A128090350F_Latest">Data14!$EU$19</definedName>
    <definedName name="A128090354R">Data14!$EX$1:$EX$10,Data14!$EX$11:$EX$19</definedName>
    <definedName name="A128090354R_Data">Data14!$EX$11:$EX$19</definedName>
    <definedName name="A128090354R_Latest">Data14!$EX$19</definedName>
    <definedName name="A128090358X">Data14!$EY$1:$EY$10,Data14!$EY$11:$EY$19</definedName>
    <definedName name="A128090358X_Data">Data14!$EY$11:$EY$19</definedName>
    <definedName name="A128090358X_Latest">Data14!$EY$19</definedName>
    <definedName name="A128090362R">Data12!$BR$1:$BR$10,Data12!$BR$11:$BR$19</definedName>
    <definedName name="A128090362R_Data">Data12!$BR$11:$BR$19</definedName>
    <definedName name="A128090362R_Latest">Data12!$BR$19</definedName>
    <definedName name="A128090366X">Data12!$CJ$1:$CJ$10,Data12!$CJ$11:$CJ$19</definedName>
    <definedName name="A128090366X_Data">Data12!$CJ$11:$CJ$19</definedName>
    <definedName name="A128090366X_Latest">Data12!$CJ$19</definedName>
    <definedName name="A128090370R">Data12!$CL$1:$CL$10,Data12!$CL$11:$CL$19</definedName>
    <definedName name="A128090370R_Data">Data12!$CL$11:$CL$19</definedName>
    <definedName name="A128090370R_Latest">Data12!$CL$19</definedName>
    <definedName name="A128090378J">Data14!$GA$1:$GA$10,Data14!$GA$11:$GA$19</definedName>
    <definedName name="A128090378J_Data">Data14!$GA$11:$GA$19</definedName>
    <definedName name="A128090378J_Latest">Data14!$GA$19</definedName>
    <definedName name="A128090390X">Data12!$DM$1:$DM$10,Data12!$DM$11:$DM$19</definedName>
    <definedName name="A128090390X_Data">Data12!$DM$11:$DM$19</definedName>
    <definedName name="A128090390X_Latest">Data12!$DM$19</definedName>
    <definedName name="A128090394J">Data12!$DU$1:$DU$10,Data12!$DU$11:$DU$19</definedName>
    <definedName name="A128090394J_Data">Data12!$DU$11:$DU$19</definedName>
    <definedName name="A128090394J_Latest">Data12!$DU$19</definedName>
    <definedName name="A128090398T">Data12!$DB$1:$DB$10,Data12!$DB$11:$DB$19</definedName>
    <definedName name="A128090398T_Data">Data12!$DB$11:$DB$19</definedName>
    <definedName name="A128090398T_Latest">Data12!$DB$19</definedName>
    <definedName name="A128090402W">Data12!$CY$1:$CY$10,Data12!$CY$11:$CY$19</definedName>
    <definedName name="A128090402W_Data">Data12!$CY$11:$CY$19</definedName>
    <definedName name="A128090402W_Latest">Data12!$CY$19</definedName>
    <definedName name="A128090406F">Data12!$DF$1:$DF$10,Data12!$DF$11:$DF$19</definedName>
    <definedName name="A128090406F_Data">Data12!$DF$11:$DF$19</definedName>
    <definedName name="A128090406F_Latest">Data12!$DF$19</definedName>
    <definedName name="A128090410W">Data12!$DH$1:$DH$10,Data12!$DH$11:$DH$19</definedName>
    <definedName name="A128090410W_Data">Data12!$DH$11:$DH$19</definedName>
    <definedName name="A128090410W_Latest">Data12!$DH$19</definedName>
    <definedName name="A128090414F">Data12!$ER$1:$ER$10,Data12!$ER$11:$ER$19</definedName>
    <definedName name="A128090414F_Data">Data12!$ER$11:$ER$19</definedName>
    <definedName name="A128090414F_Latest">Data12!$ER$19</definedName>
    <definedName name="A128090418R">Data12!$FI$1:$FI$10,Data12!$FI$11:$FI$19</definedName>
    <definedName name="A128090418R_Data">Data12!$FI$11:$FI$19</definedName>
    <definedName name="A128090418R_Latest">Data12!$FI$19</definedName>
    <definedName name="A128090426R">Data12!$EO$1:$EO$10,Data12!$EO$11:$EO$19</definedName>
    <definedName name="A128090426R_Data">Data12!$EO$11:$EO$19</definedName>
    <definedName name="A128090426R_Latest">Data12!$EO$19</definedName>
    <definedName name="A128090430F">Data12!$FZ$1:$FZ$10,Data12!$FZ$11:$FZ$19</definedName>
    <definedName name="A128090430F_Data">Data12!$FZ$11:$FZ$19</definedName>
    <definedName name="A128090430F_Latest">Data12!$FZ$19</definedName>
    <definedName name="A128090434R">Data12!$GE$1:$GE$10,Data12!$GE$11:$GE$19</definedName>
    <definedName name="A128090434R_Data">Data12!$GE$11:$GE$19</definedName>
    <definedName name="A128090434R_Latest">Data12!$GE$19</definedName>
    <definedName name="A128090438X">Data12!$GR$1:$GR$10,Data12!$GR$11:$GR$19</definedName>
    <definedName name="A128090438X_Data">Data12!$GR$11:$GR$19</definedName>
    <definedName name="A128090438X_Latest">Data12!$GR$19</definedName>
    <definedName name="A128090442R">Data12!$FR$1:$FR$10,Data12!$FR$11:$FR$19</definedName>
    <definedName name="A128090442R_Data">Data12!$FR$11:$FR$19</definedName>
    <definedName name="A128090442R_Latest">Data12!$FR$19</definedName>
    <definedName name="A128090446X">Data12!$FU$1:$FU$10,Data12!$FU$11:$FU$19</definedName>
    <definedName name="A128090446X_Data">Data12!$FU$11:$FU$19</definedName>
    <definedName name="A128090446X_Latest">Data12!$FU$19</definedName>
    <definedName name="A128090450R">Data12!$HK$1:$HK$10,Data12!$HK$11:$HK$19</definedName>
    <definedName name="A128090450R_Data">Data12!$HK$11:$HK$19</definedName>
    <definedName name="A128090450R_Latest">Data12!$HK$19</definedName>
    <definedName name="A128090454X">Data12!$HU$1:$HU$10,Data12!$HU$11:$HU$19</definedName>
    <definedName name="A128090454X_Data">Data12!$HU$11:$HU$19</definedName>
    <definedName name="A128090454X_Latest">Data12!$HU$19</definedName>
    <definedName name="A128090458J">Data12!$ID$1:$ID$10,Data12!$ID$11:$ID$19</definedName>
    <definedName name="A128090458J_Data">Data12!$ID$11:$ID$19</definedName>
    <definedName name="A128090458J_Latest">Data12!$ID$19</definedName>
    <definedName name="A128090462X">Data12!$HC$1:$HC$10,Data12!$HC$11:$HC$19</definedName>
    <definedName name="A128090462X_Data">Data12!$HC$11:$HC$19</definedName>
    <definedName name="A128090462X_Latest">Data12!$HC$19</definedName>
    <definedName name="A128090466J">Data12!$IP$1:$IP$10,Data12!$IP$11:$IP$19</definedName>
    <definedName name="A128090466J_Data">Data12!$IP$11:$IP$19</definedName>
    <definedName name="A128090466J_Latest">Data12!$IP$19</definedName>
    <definedName name="A128090470X">Data13!$H$1:$H$10,Data13!$H$11:$H$19</definedName>
    <definedName name="A128090470X_Data">Data13!$H$11:$H$19</definedName>
    <definedName name="A128090470X_Latest">Data13!$H$19</definedName>
    <definedName name="A128090474J">Data13!$L$1:$L$10,Data13!$L$11:$L$19</definedName>
    <definedName name="A128090474J_Data">Data13!$L$11:$L$19</definedName>
    <definedName name="A128090474J_Latest">Data13!$L$19</definedName>
    <definedName name="A128090478T">Data12!$IJ$1:$IJ$10,Data12!$IJ$11:$IJ$19</definedName>
    <definedName name="A128090478T_Data">Data12!$IJ$11:$IJ$19</definedName>
    <definedName name="A128090478T_Latest">Data12!$IJ$19</definedName>
    <definedName name="A128090482J">Data13!$AS$1:$AS$10,Data13!$AS$11:$AS$19</definedName>
    <definedName name="A128090482J_Data">Data13!$AS$11:$AS$19</definedName>
    <definedName name="A128090482J_Latest">Data13!$AS$19</definedName>
    <definedName name="A128090486T">Data13!$BC$1:$BC$10,Data13!$BC$11:$BC$19</definedName>
    <definedName name="A128090486T_Data">Data13!$BC$11:$BC$19</definedName>
    <definedName name="A128090486T_Latest">Data13!$BC$19</definedName>
    <definedName name="A128090490J">Data13!$AA$1:$AA$10,Data13!$AA$11:$AA$19</definedName>
    <definedName name="A128090490J_Data">Data13!$AA$11:$AA$19</definedName>
    <definedName name="A128090490J_Latest">Data13!$AA$19</definedName>
    <definedName name="A128090494T">Data13!$CB$1:$CB$10,Data13!$CB$11:$CB$19</definedName>
    <definedName name="A128090494T_Data">Data13!$CB$11:$CB$19</definedName>
    <definedName name="A128090494T_Latest">Data13!$CB$19</definedName>
    <definedName name="A128091810A">Data14!$GX$1:$GX$10,Data14!$GX$11:$GX$19</definedName>
    <definedName name="A128091810A_Data">Data14!$GX$11:$GX$19</definedName>
    <definedName name="A128091810A_Latest">Data14!$GX$19</definedName>
    <definedName name="A128091814K">Data14!$HC$1:$HC$10,Data14!$HC$11:$HC$19</definedName>
    <definedName name="A128091814K_Data">Data14!$HC$11:$HC$19</definedName>
    <definedName name="A128091814K_Latest">Data14!$HC$19</definedName>
    <definedName name="A128091818V">Data14!$HJ$1:$HJ$10,Data14!$HJ$11:$HJ$19</definedName>
    <definedName name="A128091818V_Data">Data14!$HJ$11:$HJ$19</definedName>
    <definedName name="A128091818V_Latest">Data14!$HJ$19</definedName>
    <definedName name="A128091822K">Data14!$GM$1:$GM$10,Data14!$GM$11:$GM$19</definedName>
    <definedName name="A128091822K_Data">Data14!$GM$11:$GM$19</definedName>
    <definedName name="A128091822K_Latest">Data14!$GM$19</definedName>
    <definedName name="A128092166T">Data14!$IB$1:$IB$10,Data14!$IB$11:$IB$19</definedName>
    <definedName name="A128092166T_Data">Data14!$IB$11:$IB$19</definedName>
    <definedName name="A128092166T_Latest">Data14!$IB$19</definedName>
    <definedName name="A128092170J">Data14!$IK$1:$IK$10,Data14!$IK$11:$IK$19</definedName>
    <definedName name="A128092170J_Data">Data14!$IK$11:$IK$19</definedName>
    <definedName name="A128092170J_Latest">Data14!$IK$19</definedName>
    <definedName name="A128092174T">Data14!$IQ$1:$IQ$10,Data14!$IQ$11:$IQ$19</definedName>
    <definedName name="A128092174T_Data">Data14!$IQ$11:$IQ$19</definedName>
    <definedName name="A128092174T_Latest">Data14!$IQ$19</definedName>
    <definedName name="A128092178A">Data16!$AM$1:$AM$10,Data16!$AM$11:$AM$19</definedName>
    <definedName name="A128092178A_Data">Data16!$AM$11:$AM$19</definedName>
    <definedName name="A128092178A_Latest">Data16!$AM$19</definedName>
    <definedName name="A128092182T">Data16!$AR$1:$AR$10,Data16!$AR$11:$AR$19</definedName>
    <definedName name="A128092182T_Data">Data16!$AR$11:$AR$19</definedName>
    <definedName name="A128092182T_Latest">Data16!$AR$19</definedName>
    <definedName name="A128092186A">Data16!$BD$1:$BD$10,Data16!$BD$11:$BD$19</definedName>
    <definedName name="A128092186A_Data">Data16!$BD$11:$BD$19</definedName>
    <definedName name="A128092186A_Latest">Data16!$BD$19</definedName>
    <definedName name="A128092190T">Data16!$AF$1:$AF$10,Data16!$AF$11:$AF$19</definedName>
    <definedName name="A128092190T_Data">Data16!$AF$11:$AF$19</definedName>
    <definedName name="A128092190T_Latest">Data16!$AF$19</definedName>
    <definedName name="A128092194A">Data16!$AK$1:$AK$10,Data16!$AK$11:$AK$19</definedName>
    <definedName name="A128092194A_Data">Data16!$AK$11:$AK$19</definedName>
    <definedName name="A128092194A_Latest">Data16!$AK$19</definedName>
    <definedName name="A128092198K">Data16!$BW$1:$BW$10,Data16!$BW$11:$BW$19</definedName>
    <definedName name="A128092198K_Data">Data16!$BW$11:$BW$19</definedName>
    <definedName name="A128092198K_Latest">Data16!$BW$19</definedName>
    <definedName name="A128092202R">Data16!$CJ$1:$CJ$10,Data16!$CJ$11:$CJ$19</definedName>
    <definedName name="A128092202R_Data">Data16!$CJ$11:$CJ$19</definedName>
    <definedName name="A128092202R_Latest">Data16!$CJ$19</definedName>
    <definedName name="A128092206X">Data16!$CT$1:$CT$10,Data16!$CT$11:$CT$19</definedName>
    <definedName name="A128092206X_Data">Data16!$CT$11:$CT$19</definedName>
    <definedName name="A128092206X_Latest">Data16!$CT$19</definedName>
    <definedName name="A128092210R">Data16!$DO$1:$DO$10,Data16!$DO$11:$DO$19</definedName>
    <definedName name="A128092210R_Data">Data16!$DO$11:$DO$19</definedName>
    <definedName name="A128092210R_Latest">Data16!$DO$19</definedName>
    <definedName name="A128092214X">Data16!$DW$1:$DW$10,Data16!$DW$11:$DW$19</definedName>
    <definedName name="A128092214X_Data">Data16!$DW$11:$DW$19</definedName>
    <definedName name="A128092214X_Latest">Data16!$DW$19</definedName>
    <definedName name="A128092218J">Data16!$CV$1:$CV$10,Data16!$CV$11:$CV$19</definedName>
    <definedName name="A128092218J_Data">Data16!$CV$11:$CV$19</definedName>
    <definedName name="A128092218J_Latest">Data16!$CV$19</definedName>
    <definedName name="A128092222X">Data16!$EV$1:$EV$10,Data16!$EV$11:$EV$19</definedName>
    <definedName name="A128092222X_Data">Data16!$EV$11:$EV$19</definedName>
    <definedName name="A128092222X_Latest">Data16!$EV$19</definedName>
    <definedName name="A128092226J">Data16!$EI$1:$EI$10,Data16!$EI$11:$EI$19</definedName>
    <definedName name="A128092226J_Data">Data16!$EI$11:$EI$19</definedName>
    <definedName name="A128092226J_Latest">Data16!$EI$19</definedName>
    <definedName name="A128092230X">Data16!$FT$1:$FT$10,Data16!$FT$11:$FT$19</definedName>
    <definedName name="A128092230X_Data">Data16!$FT$11:$FT$19</definedName>
    <definedName name="A128092230X_Latest">Data16!$FT$19</definedName>
    <definedName name="A128092234J">Data16!$FU$1:$FU$10,Data16!$FU$11:$FU$19</definedName>
    <definedName name="A128092234J_Data">Data16!$FU$11:$FU$19</definedName>
    <definedName name="A128092234J_Latest">Data16!$FU$19</definedName>
    <definedName name="A128092238T">Data16!$GC$1:$GC$10,Data16!$GC$11:$GC$19</definedName>
    <definedName name="A128092238T_Data">Data16!$GC$11:$GC$19</definedName>
    <definedName name="A128092238T_Latest">Data16!$GC$19</definedName>
    <definedName name="A128092242J">Data16!$GN$1:$GN$10,Data16!$GN$11:$GN$19</definedName>
    <definedName name="A128092242J_Data">Data16!$GN$11:$GN$19</definedName>
    <definedName name="A128092242J_Latest">Data16!$GN$19</definedName>
    <definedName name="A128092250J">Data16!$HM$1:$HM$10,Data16!$HM$11:$HM$19</definedName>
    <definedName name="A128092250J_Data">Data16!$HM$11:$HM$19</definedName>
    <definedName name="A128092250J_Latest">Data16!$HM$19</definedName>
    <definedName name="A128092254T">Data16!$HP$1:$HP$10,Data16!$HP$11:$HP$19</definedName>
    <definedName name="A128092254T_Data">Data16!$HP$11:$HP$19</definedName>
    <definedName name="A128092254T_Latest">Data16!$HP$19</definedName>
    <definedName name="A128092258A">Data16!$HT$1:$HT$10,Data16!$HT$11:$HT$19</definedName>
    <definedName name="A128092258A_Data">Data16!$HT$11:$HT$19</definedName>
    <definedName name="A128092258A_Latest">Data16!$HT$19</definedName>
    <definedName name="A128092262T">Data16!$IH$1:$IH$10,Data16!$IH$11:$IH$19</definedName>
    <definedName name="A128092262T_Data">Data16!$IH$11:$IH$19</definedName>
    <definedName name="A128092262T_Latest">Data16!$IH$19</definedName>
    <definedName name="A128092266A">Data17!$G$1:$G$10,Data17!$G$11:$G$19</definedName>
    <definedName name="A128092266A_Data">Data17!$G$11:$G$19</definedName>
    <definedName name="A128092266A_Latest">Data17!$G$19</definedName>
    <definedName name="A128092270T">Data17!$L$1:$L$10,Data17!$L$11:$L$19</definedName>
    <definedName name="A128092270T_Data">Data17!$L$11:$L$19</definedName>
    <definedName name="A128092270T_Latest">Data17!$L$19</definedName>
    <definedName name="A128092274A">Data17!$AC$1:$AC$10,Data17!$AC$11:$AC$19</definedName>
    <definedName name="A128092274A_Data">Data17!$AC$11:$AC$19</definedName>
    <definedName name="A128092274A_Latest">Data17!$AC$19</definedName>
    <definedName name="A128092278K">Data17!$AT$1:$AT$10,Data17!$AT$11:$AT$19</definedName>
    <definedName name="A128092278K_Data">Data17!$AT$11:$AT$19</definedName>
    <definedName name="A128092278K_Latest">Data17!$AT$19</definedName>
    <definedName name="A128092282A">Data17!$AV$1:$AV$10,Data17!$AV$11:$AV$19</definedName>
    <definedName name="A128092282A_Data">Data17!$AV$11:$AV$19</definedName>
    <definedName name="A128092282A_Latest">Data17!$AV$19</definedName>
    <definedName name="A128092286K">Data17!$AY$1:$AY$10,Data17!$AY$11:$AY$19</definedName>
    <definedName name="A128092286K_Data">Data17!$AY$11:$AY$19</definedName>
    <definedName name="A128092286K_Latest">Data17!$AY$19</definedName>
    <definedName name="A128092290A">Data17!$BH$1:$BH$10,Data17!$BH$11:$BH$19</definedName>
    <definedName name="A128092290A_Data">Data17!$BH$11:$BH$19</definedName>
    <definedName name="A128092290A_Latest">Data17!$BH$19</definedName>
    <definedName name="A128092294K">Data17!$BV$1:$BV$10,Data17!$BV$11:$BV$19</definedName>
    <definedName name="A128092294K_Data">Data17!$BV$11:$BV$19</definedName>
    <definedName name="A128092294K_Latest">Data17!$BV$19</definedName>
    <definedName name="A128092298V">Data17!$BZ$1:$BZ$10,Data17!$BZ$11:$BZ$19</definedName>
    <definedName name="A128092298V_Data">Data17!$BZ$11:$BZ$19</definedName>
    <definedName name="A128092298V_Latest">Data17!$BZ$19</definedName>
    <definedName name="A128092302X">Data17!$CE$1:$CE$10,Data17!$CE$11:$CE$19</definedName>
    <definedName name="A128092302X_Data">Data17!$CE$11:$CE$19</definedName>
    <definedName name="A128092302X_Latest">Data17!$CE$19</definedName>
    <definedName name="A128092306J">Data17!$BD$1:$BD$10,Data17!$BD$11:$BD$19</definedName>
    <definedName name="A128092306J_Data">Data17!$BD$11:$BD$19</definedName>
    <definedName name="A128092306J_Latest">Data17!$BD$19</definedName>
    <definedName name="A128092310X">Data17!$CG$1:$CG$10,Data17!$CG$11:$CG$19</definedName>
    <definedName name="A128092310X_Data">Data17!$CG$11:$CG$19</definedName>
    <definedName name="A128092310X_Latest">Data17!$CG$19</definedName>
    <definedName name="A128092314J">Data17!$DE$1:$DE$10,Data17!$DE$11:$DE$19</definedName>
    <definedName name="A128092314J_Data">Data17!$DE$11:$DE$19</definedName>
    <definedName name="A128092314J_Latest">Data17!$DE$19</definedName>
    <definedName name="A128092318T">Data17!$DH$1:$DH$10,Data17!$DH$11:$DH$19</definedName>
    <definedName name="A128092318T_Data">Data17!$DH$11:$DH$19</definedName>
    <definedName name="A128092318T_Latest">Data17!$DH$19</definedName>
    <definedName name="A128092322J">Data17!$CF$1:$CF$10,Data17!$CF$11:$CF$19</definedName>
    <definedName name="A128092322J_Data">Data17!$CF$11:$CF$19</definedName>
    <definedName name="A128092322J_Latest">Data17!$CF$19</definedName>
    <definedName name="A128092326T">Data17!$DM$1:$DM$10,Data17!$DM$11:$DM$19</definedName>
    <definedName name="A128092326T_Data">Data17!$DM$11:$DM$19</definedName>
    <definedName name="A128092326T_Latest">Data17!$DM$19</definedName>
    <definedName name="A128092330J">Data15!$O$1:$O$10,Data15!$O$11:$O$19</definedName>
    <definedName name="A128092330J_Data">Data15!$O$11:$O$19</definedName>
    <definedName name="A128092330J_Latest">Data15!$O$19</definedName>
    <definedName name="A128092354A">Data17!$DQ$1:$DQ$10,Data17!$DQ$11:$DQ$19</definedName>
    <definedName name="A128092354A_Data">Data17!$DQ$11:$DQ$19</definedName>
    <definedName name="A128092354A_Latest">Data17!$DQ$19</definedName>
    <definedName name="A128092366K">Data15!$BJ$1:$BJ$10,Data15!$BJ$11:$BJ$19</definedName>
    <definedName name="A128092366K_Data">Data15!$BJ$11:$BJ$19</definedName>
    <definedName name="A128092366K_Latest">Data15!$BJ$19</definedName>
    <definedName name="A128092370A">Data15!$BL$1:$BL$10,Data15!$BL$11:$BL$19</definedName>
    <definedName name="A128092370A_Data">Data15!$BL$11:$BL$19</definedName>
    <definedName name="A128092370A_Latest">Data15!$BL$19</definedName>
    <definedName name="A128092374K">Data15!$AQ$1:$AQ$10,Data15!$AQ$11:$AQ$19</definedName>
    <definedName name="A128092374K_Data">Data15!$AQ$11:$AQ$19</definedName>
    <definedName name="A128092374K_Latest">Data15!$AQ$19</definedName>
    <definedName name="A128092378V">Data15!$AV$1:$AV$10,Data15!$AV$11:$AV$19</definedName>
    <definedName name="A128092378V_Data">Data15!$AV$11:$AV$19</definedName>
    <definedName name="A128092378V_Latest">Data15!$AV$19</definedName>
    <definedName name="A128092382K">Data15!$CL$1:$CL$10,Data15!$CL$11:$CL$19</definedName>
    <definedName name="A128092382K_Data">Data15!$CL$11:$CL$19</definedName>
    <definedName name="A128092382K_Latest">Data15!$CL$19</definedName>
    <definedName name="A128092386V">Data15!$CP$1:$CP$10,Data15!$CP$11:$CP$19</definedName>
    <definedName name="A128092386V_Data">Data15!$CP$11:$CP$19</definedName>
    <definedName name="A128092386V_Latest">Data15!$CP$19</definedName>
    <definedName name="A128092390K">Data15!$CV$1:$CV$10,Data15!$CV$11:$CV$19</definedName>
    <definedName name="A128092390K_Data">Data15!$CV$11:$CV$19</definedName>
    <definedName name="A128092390K_Latest">Data15!$CV$19</definedName>
    <definedName name="A128092394V">Data15!$DE$1:$DE$10,Data15!$DE$11:$DE$19</definedName>
    <definedName name="A128092394V_Data">Data15!$DE$11:$DE$19</definedName>
    <definedName name="A128092394V_Latest">Data15!$DE$19</definedName>
    <definedName name="A128092398C">Data15!$DY$1:$DY$10,Data15!$DY$11:$DY$19</definedName>
    <definedName name="A128092398C_Data">Data15!$DY$11:$DY$19</definedName>
    <definedName name="A128092398C_Latest">Data15!$DY$19</definedName>
    <definedName name="A128092402J">Data15!$EM$1:$EM$10,Data15!$EM$11:$EM$19</definedName>
    <definedName name="A128092402J_Data">Data15!$EM$11:$EM$19</definedName>
    <definedName name="A128092402J_Latest">Data15!$EM$19</definedName>
    <definedName name="A128092406T">Data15!$EX$1:$EX$10,Data15!$EX$11:$EX$19</definedName>
    <definedName name="A128092406T_Data">Data15!$EX$11:$EX$19</definedName>
    <definedName name="A128092406T_Latest">Data15!$EX$19</definedName>
    <definedName name="A128092410J">Data15!$FB$1:$FB$10,Data15!$FB$11:$FB$19</definedName>
    <definedName name="A128092410J_Data">Data15!$FB$11:$FB$19</definedName>
    <definedName name="A128092410J_Latest">Data15!$FB$19</definedName>
    <definedName name="A128092414T">Data15!$FI$1:$FI$10,Data15!$FI$11:$FI$19</definedName>
    <definedName name="A128092414T_Data">Data15!$FI$11:$FI$19</definedName>
    <definedName name="A128092414T_Latest">Data15!$FI$19</definedName>
    <definedName name="A128092418A">Data15!$EO$1:$EO$10,Data15!$EO$11:$EO$19</definedName>
    <definedName name="A128092418A_Data">Data15!$EO$11:$EO$19</definedName>
    <definedName name="A128092418A_Latest">Data15!$EO$19</definedName>
    <definedName name="A128092422T">Data15!$EU$1:$EU$10,Data15!$EU$11:$EU$19</definedName>
    <definedName name="A128092422T_Data">Data15!$EU$11:$EU$19</definedName>
    <definedName name="A128092422T_Latest">Data15!$EU$19</definedName>
    <definedName name="A128092426A">Data15!$GQ$1:$GQ$10,Data15!$GQ$11:$GQ$19</definedName>
    <definedName name="A128092426A_Data">Data15!$GQ$11:$GQ$19</definedName>
    <definedName name="A128092426A_Latest">Data15!$GQ$19</definedName>
    <definedName name="A128092430T">Data15!$GU$1:$GU$10,Data15!$GU$11:$GU$19</definedName>
    <definedName name="A128092430T_Data">Data15!$GU$11:$GU$19</definedName>
    <definedName name="A128092430T_Latest">Data15!$GU$19</definedName>
    <definedName name="A128092434A">Data15!$GX$1:$GX$10,Data15!$GX$11:$GX$19</definedName>
    <definedName name="A128092434A_Data">Data15!$GX$11:$GX$19</definedName>
    <definedName name="A128092434A_Latest">Data15!$GX$19</definedName>
    <definedName name="A128092438K">Data15!$HL$1:$HL$10,Data15!$HL$11:$HL$19</definedName>
    <definedName name="A128092438K_Data">Data15!$HL$11:$HL$19</definedName>
    <definedName name="A128092438K_Latest">Data15!$HL$19</definedName>
    <definedName name="A128092442A">Data15!$HD$1:$HD$10,Data15!$HD$11:$HD$19</definedName>
    <definedName name="A128092442A_Data">Data15!$HD$11:$HD$19</definedName>
    <definedName name="A128092442A_Latest">Data15!$HD$19</definedName>
    <definedName name="A128092446K">Data15!$IC$1:$IC$10,Data15!$IC$11:$IC$19</definedName>
    <definedName name="A128092446K_Data">Data15!$IC$11:$IC$19</definedName>
    <definedName name="A128092446K_Latest">Data15!$IC$19</definedName>
    <definedName name="A128092450A">Data15!$II$1:$II$10,Data15!$II$11:$II$19</definedName>
    <definedName name="A128092450A_Data">Data15!$II$11:$II$19</definedName>
    <definedName name="A128092450A_Latest">Data15!$II$19</definedName>
    <definedName name="A128092454K">Data15!$IK$1:$IK$10,Data15!$IK$11:$IK$19</definedName>
    <definedName name="A128092454K_Data">Data15!$IK$11:$IK$19</definedName>
    <definedName name="A128092454K_Latest">Data15!$IK$19</definedName>
    <definedName name="A128092458V">Data16!$H$1:$H$10,Data16!$H$11:$H$19</definedName>
    <definedName name="A128092458V_Data">Data16!$H$11:$H$19</definedName>
    <definedName name="A128092458V_Latest">Data16!$H$19</definedName>
    <definedName name="A128092462K">Data16!$N$1:$N$10,Data16!$N$11:$N$19</definedName>
    <definedName name="A128092462K_Data">Data16!$N$11:$N$19</definedName>
    <definedName name="A128092462K_Latest">Data16!$N$19</definedName>
    <definedName name="A128092466V">Data16!$Q$1:$Q$10,Data16!$Q$11:$Q$19</definedName>
    <definedName name="A128092466V_Data">Data16!$Q$11:$Q$19</definedName>
    <definedName name="A128092466V_Latest">Data16!$Q$19</definedName>
    <definedName name="A128092470K">Data15!$IQ$1:$IQ$10,Data15!$IQ$11:$IQ$19</definedName>
    <definedName name="A128092470K_Data">Data15!$IQ$11:$IQ$19</definedName>
    <definedName name="A128092470K_Latest">Data15!$IQ$19</definedName>
    <definedName name="A128092474V">Data16!$C$1:$C$10,Data16!$C$11:$C$19</definedName>
    <definedName name="A128092474V_Data">Data16!$C$11:$C$19</definedName>
    <definedName name="A128092474V_Latest">Data16!$C$19</definedName>
    <definedName name="A128093962X">Data17!$DU$1:$DU$10,Data17!$DU$11:$DU$19</definedName>
    <definedName name="A128093962X_Data">Data17!$DU$11:$DU$19</definedName>
    <definedName name="A128093962X_Latest">Data17!$DU$19</definedName>
    <definedName name="A128093966J">Data17!$ED$1:$ED$10,Data17!$ED$11:$ED$19</definedName>
    <definedName name="A128093966J_Data">Data17!$ED$11:$ED$19</definedName>
    <definedName name="A128093966J_Latest">Data17!$ED$19</definedName>
    <definedName name="A128093970X">Data17!$EG$1:$EG$10,Data17!$EG$11:$EG$19</definedName>
    <definedName name="A128093970X_Data">Data17!$EG$11:$EG$19</definedName>
    <definedName name="A128093970X_Latest">Data17!$EG$19</definedName>
    <definedName name="A128093974J">Data17!$EL$1:$EL$10,Data17!$EL$11:$EL$19</definedName>
    <definedName name="A128093974J_Data">Data17!$EL$11:$EL$19</definedName>
    <definedName name="A128093974J_Latest">Data17!$EL$19</definedName>
    <definedName name="A128093978T">Data17!$EM$1:$EM$10,Data17!$EM$11:$EM$19</definedName>
    <definedName name="A128093978T_Data">Data17!$EM$11:$EM$19</definedName>
    <definedName name="A128093978T_Latest">Data17!$EM$19</definedName>
    <definedName name="A128093982J">Data17!$EO$1:$EO$10,Data17!$EO$11:$EO$19</definedName>
    <definedName name="A128093982J_Data">Data17!$EO$11:$EO$19</definedName>
    <definedName name="A128093982J_Latest">Data17!$EO$19</definedName>
    <definedName name="A128093986T">Data17!$EP$1:$EP$10,Data17!$EP$11:$EP$19</definedName>
    <definedName name="A128093986T_Data">Data17!$EP$11:$EP$19</definedName>
    <definedName name="A128093986T_Latest">Data17!$EP$19</definedName>
    <definedName name="A128093990J">Data17!$EV$1:$EV$10,Data17!$EV$11:$EV$19</definedName>
    <definedName name="A128093990J_Data">Data17!$EV$11:$EV$19</definedName>
    <definedName name="A128093990J_Latest">Data17!$EV$19</definedName>
    <definedName name="A128093994T">Data17!$DY$1:$DY$10,Data17!$DY$11:$DY$19</definedName>
    <definedName name="A128093994T_Data">Data17!$DY$11:$DY$19</definedName>
    <definedName name="A128093994T_Latest">Data17!$DY$19</definedName>
    <definedName name="A128093998A">Data17!$EB$1:$EB$10,Data17!$EB$11:$EB$19</definedName>
    <definedName name="A128093998A_Data">Data17!$EB$11:$EB$19</definedName>
    <definedName name="A128093998A_Latest">Data17!$EB$19</definedName>
    <definedName name="A128094274L">Data17!$FY$1:$FY$10,Data17!$FY$11:$FY$19</definedName>
    <definedName name="A128094274L_Data">Data17!$FY$11:$FY$19</definedName>
    <definedName name="A128094274L_Latest">Data17!$FY$19</definedName>
    <definedName name="A128094278W">Data17!$GJ$1:$GJ$10,Data17!$GJ$11:$GJ$19</definedName>
    <definedName name="A128094278W_Data">Data17!$GJ$11:$GJ$19</definedName>
    <definedName name="A128094278W_Latest">Data17!$GJ$19</definedName>
    <definedName name="A128094282L">Data18!$HV$1:$HV$10,Data18!$HV$11:$HV$19</definedName>
    <definedName name="A128094282L_Data">Data18!$HV$11:$HV$19</definedName>
    <definedName name="A128094282L_Latest">Data18!$HV$19</definedName>
    <definedName name="A128094286W">Data18!$HX$1:$HX$10,Data18!$HX$11:$HX$19</definedName>
    <definedName name="A128094286W_Data">Data18!$HX$11:$HX$19</definedName>
    <definedName name="A128094286W_Latest">Data18!$HX$19</definedName>
    <definedName name="A128094290L">Data18!$IE$1:$IE$10,Data18!$IE$11:$IE$19</definedName>
    <definedName name="A128094290L_Data">Data18!$IE$11:$IE$19</definedName>
    <definedName name="A128094290L_Latest">Data18!$IE$19</definedName>
    <definedName name="A128094294W">Data18!$IG$1:$IG$10,Data18!$IG$11:$IG$19</definedName>
    <definedName name="A128094294W_Data">Data18!$IG$11:$IG$19</definedName>
    <definedName name="A128094294W_Latest">Data18!$IG$19</definedName>
    <definedName name="A128094298F">Data18!$IK$1:$IK$10,Data18!$IK$11:$IK$19</definedName>
    <definedName name="A128094298F_Data">Data18!$IK$11:$IK$19</definedName>
    <definedName name="A128094298F_Latest">Data18!$IK$19</definedName>
    <definedName name="A128094306V">Data18!$HO$1:$HO$10,Data18!$HO$11:$HO$19</definedName>
    <definedName name="A128094306V_Data">Data18!$HO$11:$HO$19</definedName>
    <definedName name="A128094306V_Latest">Data18!$HO$19</definedName>
    <definedName name="A128094310K">Data19!$R$1:$R$10,Data19!$R$11:$R$19</definedName>
    <definedName name="A128094310K_Data">Data19!$R$11:$R$19</definedName>
    <definedName name="A128094310K_Latest">Data19!$R$19</definedName>
    <definedName name="A128094314V">Data19!$D$1:$D$10,Data19!$D$11:$D$19</definedName>
    <definedName name="A128094314V_Data">Data19!$D$11:$D$19</definedName>
    <definedName name="A128094314V_Latest">Data19!$D$19</definedName>
    <definedName name="A128094318C">Data19!$E$1:$E$10,Data19!$E$11:$E$19</definedName>
    <definedName name="A128094318C_Data">Data19!$E$11:$E$19</definedName>
    <definedName name="A128094318C_Latest">Data19!$E$19</definedName>
    <definedName name="A128094322V">Data19!$AQ$1:$AQ$10,Data19!$AQ$11:$AQ$19</definedName>
    <definedName name="A128094322V_Data">Data19!$AQ$11:$AQ$19</definedName>
    <definedName name="A128094322V_Latest">Data19!$AQ$19</definedName>
    <definedName name="A128094326C">Data19!$BF$1:$BF$10,Data19!$BF$11:$BF$19</definedName>
    <definedName name="A128094326C_Data">Data19!$BF$11:$BF$19</definedName>
    <definedName name="A128094326C_Latest">Data19!$BF$19</definedName>
    <definedName name="A128094330V">Data19!$AL$1:$AL$10,Data19!$AL$11:$AL$19</definedName>
    <definedName name="A128094330V_Data">Data19!$AL$11:$AL$19</definedName>
    <definedName name="A128094330V_Latest">Data19!$AL$19</definedName>
    <definedName name="A128094334C">Data19!$AN$1:$AN$10,Data19!$AN$11:$AN$19</definedName>
    <definedName name="A128094334C_Data">Data19!$AN$11:$AN$19</definedName>
    <definedName name="A128094334C_Latest">Data19!$AN$19</definedName>
    <definedName name="A128094338L">Data19!$CC$1:$CC$10,Data19!$CC$11:$CC$19</definedName>
    <definedName name="A128094338L_Data">Data19!$CC$11:$CC$19</definedName>
    <definedName name="A128094338L_Latest">Data19!$CC$19</definedName>
    <definedName name="A128094346L">Data19!$DI$1:$DI$10,Data19!$DI$11:$DI$19</definedName>
    <definedName name="A128094346L_Data">Data19!$DI$11:$DI$19</definedName>
    <definedName name="A128094346L_Latest">Data19!$DI$19</definedName>
    <definedName name="A128094350C">Data19!$DL$1:$DL$10,Data19!$DL$11:$DL$19</definedName>
    <definedName name="A128094350C_Data">Data19!$DL$11:$DL$19</definedName>
    <definedName name="A128094350C_Latest">Data19!$DL$19</definedName>
    <definedName name="A128094354L">Data19!$DU$1:$DU$10,Data19!$DU$11:$DU$19</definedName>
    <definedName name="A128094354L_Data">Data19!$DU$11:$DU$19</definedName>
    <definedName name="A128094354L_Latest">Data19!$DU$19</definedName>
    <definedName name="A128094358W">Data19!$DX$1:$DX$10,Data19!$DX$11:$DX$19</definedName>
    <definedName name="A128094358W_Data">Data19!$DX$11:$DX$19</definedName>
    <definedName name="A128094358W_Latest">Data19!$DX$19</definedName>
    <definedName name="A128094362L">Data19!$EC$1:$EC$10,Data19!$EC$11:$EC$19</definedName>
    <definedName name="A128094362L_Data">Data19!$EC$11:$EC$19</definedName>
    <definedName name="A128094362L_Latest">Data19!$EC$19</definedName>
    <definedName name="A128094366W">Data19!$ED$1:$ED$10,Data19!$ED$11:$ED$19</definedName>
    <definedName name="A128094366W_Data">Data19!$ED$11:$ED$19</definedName>
    <definedName name="A128094366W_Latest">Data19!$ED$19</definedName>
    <definedName name="A128094370L">Data19!$FI$1:$FI$10,Data19!$FI$11:$FI$19</definedName>
    <definedName name="A128094370L_Data">Data19!$FI$11:$FI$19</definedName>
    <definedName name="A128094370L_Latest">Data19!$FI$19</definedName>
    <definedName name="A128094374W">Data19!$FL$1:$FL$10,Data19!$FL$11:$FL$19</definedName>
    <definedName name="A128094374W_Data">Data19!$FL$11:$FL$19</definedName>
    <definedName name="A128094374W_Latest">Data19!$FL$19</definedName>
    <definedName name="A128094378F">Data19!$EJ$1:$EJ$10,Data19!$EJ$11:$EJ$19</definedName>
    <definedName name="A128094378F_Data">Data19!$EJ$11:$EJ$19</definedName>
    <definedName name="A128094378F_Latest">Data19!$EJ$19</definedName>
    <definedName name="A128094382W">Data19!$EN$1:$EN$10,Data19!$EN$11:$EN$19</definedName>
    <definedName name="A128094382W_Data">Data19!$EN$11:$EN$19</definedName>
    <definedName name="A128094382W_Latest">Data19!$EN$19</definedName>
    <definedName name="A128094386F">Data19!$FZ$1:$FZ$10,Data19!$FZ$11:$FZ$19</definedName>
    <definedName name="A128094386F_Data">Data19!$FZ$11:$FZ$19</definedName>
    <definedName name="A128094386F_Latest">Data19!$FZ$19</definedName>
    <definedName name="A128094390W">Data19!$GA$1:$GA$10,Data19!$GA$11:$GA$19</definedName>
    <definedName name="A128094390W_Data">Data19!$GA$11:$GA$19</definedName>
    <definedName name="A128094390W_Latest">Data19!$GA$19</definedName>
    <definedName name="A128094394F">Data19!$GC$1:$GC$10,Data19!$GC$11:$GC$19</definedName>
    <definedName name="A128094394F_Data">Data19!$GC$11:$GC$19</definedName>
    <definedName name="A128094394F_Latest">Data19!$GC$19</definedName>
    <definedName name="A128094398R">Data19!$HN$1:$HN$10,Data19!$HN$11:$HN$19</definedName>
    <definedName name="A128094398R_Data">Data19!$HN$11:$HN$19</definedName>
    <definedName name="A128094398R_Latest">Data19!$HN$19</definedName>
    <definedName name="A128094402V">Data19!$HW$1:$HW$10,Data19!$HW$11:$HW$19</definedName>
    <definedName name="A128094402V_Data">Data19!$HW$11:$HW$19</definedName>
    <definedName name="A128094402V_Latest">Data19!$HW$19</definedName>
    <definedName name="A128094406C">Data20!$M$1:$M$10,Data20!$M$11:$M$19</definedName>
    <definedName name="A128094406C_Data">Data20!$M$11:$M$19</definedName>
    <definedName name="A128094406C_Latest">Data20!$M$19</definedName>
    <definedName name="A128094410V">Data20!$P$1:$P$10,Data20!$P$11:$P$19</definedName>
    <definedName name="A128094410V_Data">Data20!$P$11:$P$19</definedName>
    <definedName name="A128094410V_Latest">Data20!$P$19</definedName>
    <definedName name="A128094414C">Data19!$IH$1:$IH$10,Data19!$IH$11:$IH$19</definedName>
    <definedName name="A128094414C_Data">Data19!$IH$11:$IH$19</definedName>
    <definedName name="A128094414C_Latest">Data19!$IH$19</definedName>
    <definedName name="A128094418L">Data19!$IL$1:$IL$10,Data19!$IL$11:$IL$19</definedName>
    <definedName name="A128094418L_Data">Data19!$IL$11:$IL$19</definedName>
    <definedName name="A128094418L_Latest">Data19!$IL$19</definedName>
    <definedName name="A128094422C">Data20!$AF$1:$AF$10,Data20!$AF$11:$AF$19</definedName>
    <definedName name="A128094422C_Data">Data20!$AF$11:$AF$19</definedName>
    <definedName name="A128094422C_Latest">Data20!$AF$19</definedName>
    <definedName name="A128094426L">Data20!$AL$1:$AL$10,Data20!$AL$11:$AL$19</definedName>
    <definedName name="A128094426L_Data">Data20!$AL$11:$AL$19</definedName>
    <definedName name="A128094426L_Latest">Data20!$AL$19</definedName>
    <definedName name="A128094430C">Data20!$AU$1:$AU$10,Data20!$AU$11:$AU$19</definedName>
    <definedName name="A128094430C_Data">Data20!$AU$11:$AU$19</definedName>
    <definedName name="A128094430C_Latest">Data20!$AU$19</definedName>
    <definedName name="A128094434L">Data20!$X$1:$X$10,Data20!$X$11:$X$19</definedName>
    <definedName name="A128094434L_Data">Data20!$X$11:$X$19</definedName>
    <definedName name="A128094434L_Latest">Data20!$X$19</definedName>
    <definedName name="A128094438W">Data17!$HF$1:$HF$10,Data17!$HF$11:$HF$19</definedName>
    <definedName name="A128094438W_Data">Data17!$HF$11:$HF$19</definedName>
    <definedName name="A128094438W_Latest">Data17!$HF$19</definedName>
    <definedName name="A128094442L">Data17!$HO$1:$HO$10,Data17!$HO$11:$HO$19</definedName>
    <definedName name="A128094442L_Data">Data17!$HO$11:$HO$19</definedName>
    <definedName name="A128094442L_Latest">Data17!$HO$19</definedName>
    <definedName name="A128094446W">Data17!$HP$1:$HP$10,Data17!$HP$11:$HP$19</definedName>
    <definedName name="A128094446W_Data">Data17!$HP$11:$HP$19</definedName>
    <definedName name="A128094446W_Latest">Data17!$HP$19</definedName>
    <definedName name="A128094450L">Data20!$BD$1:$BD$10,Data20!$BD$11:$BD$19</definedName>
    <definedName name="A128094450L_Data">Data20!$BD$11:$BD$19</definedName>
    <definedName name="A128094450L_Latest">Data20!$BD$19</definedName>
    <definedName name="A128094462W">Data20!$BE$1:$BE$10,Data20!$BE$11:$BE$19</definedName>
    <definedName name="A128094462W_Data">Data20!$BE$11:$BE$19</definedName>
    <definedName name="A128094462W_Latest">Data20!$BE$19</definedName>
    <definedName name="A128094466F">Data17!$IK$1:$IK$10,Data17!$IK$11:$IK$19</definedName>
    <definedName name="A128094466F_Data">Data17!$IK$11:$IK$19</definedName>
    <definedName name="A128094466F_Latest">Data17!$IK$19</definedName>
    <definedName name="A128094470W">Data17!$IM$1:$IM$10,Data17!$IM$11:$IM$19</definedName>
    <definedName name="A128094470W_Data">Data17!$IM$11:$IM$19</definedName>
    <definedName name="A128094470W_Latest">Data17!$IM$19</definedName>
    <definedName name="A128094474F">Data17!$IN$1:$IN$10,Data17!$IN$11:$IN$19</definedName>
    <definedName name="A128094474F_Data">Data17!$IN$11:$IN$19</definedName>
    <definedName name="A128094474F_Latest">Data17!$IN$19</definedName>
    <definedName name="A128094478R">Data18!$H$1:$H$10,Data18!$H$11:$H$19</definedName>
    <definedName name="A128094478R_Data">Data18!$H$11:$H$19</definedName>
    <definedName name="A128094478R_Latest">Data18!$H$19</definedName>
    <definedName name="A128094482F">Data18!$L$1:$L$10,Data18!$L$11:$L$19</definedName>
    <definedName name="A128094482F_Data">Data18!$L$11:$L$19</definedName>
    <definedName name="A128094482F_Latest">Data18!$L$19</definedName>
    <definedName name="A128094486R">Data18!$Y$1:$Y$10,Data18!$Y$11:$Y$19</definedName>
    <definedName name="A128094486R_Data">Data18!$Y$11:$Y$19</definedName>
    <definedName name="A128094486R_Latest">Data18!$Y$19</definedName>
    <definedName name="A128094490F">Data18!$M$1:$M$10,Data18!$M$11:$M$19</definedName>
    <definedName name="A128094490F_Data">Data18!$M$11:$M$19</definedName>
    <definedName name="A128094490F_Latest">Data18!$M$19</definedName>
    <definedName name="A128094494R">Data18!$AF$1:$AF$10,Data18!$AF$11:$AF$19</definedName>
    <definedName name="A128094494R_Data">Data18!$AF$11:$AF$19</definedName>
    <definedName name="A128094494R_Latest">Data18!$AF$19</definedName>
    <definedName name="A128094498X">Data18!$AJ$1:$AJ$10,Data18!$AJ$11:$AJ$19</definedName>
    <definedName name="A128094498X_Data">Data18!$AJ$11:$AJ$19</definedName>
    <definedName name="A128094498X_Latest">Data18!$AJ$19</definedName>
    <definedName name="A128094502C">Data18!$AL$1:$AL$10,Data18!$AL$11:$AL$19</definedName>
    <definedName name="A128094502C_Data">Data18!$AL$11:$AL$19</definedName>
    <definedName name="A128094502C_Latest">Data18!$AL$19</definedName>
    <definedName name="A128094506L">Data18!$N$1:$N$10,Data18!$N$11:$N$19</definedName>
    <definedName name="A128094506L_Data">Data18!$N$11:$N$19</definedName>
    <definedName name="A128094506L_Latest">Data18!$N$19</definedName>
    <definedName name="A128094510C">Data18!$R$1:$R$10,Data18!$R$11:$R$19</definedName>
    <definedName name="A128094510C_Data">Data18!$R$11:$R$19</definedName>
    <definedName name="A128094510C_Latest">Data18!$R$19</definedName>
    <definedName name="A128094514L">Data18!$BC$1:$BC$10,Data18!$BC$11:$BC$19</definedName>
    <definedName name="A128094514L_Data">Data18!$BC$11:$BC$19</definedName>
    <definedName name="A128094514L_Latest">Data18!$BC$19</definedName>
    <definedName name="A128094518W">Data18!$BE$1:$BE$10,Data18!$BE$11:$BE$19</definedName>
    <definedName name="A128094518W_Data">Data18!$BE$11:$BE$19</definedName>
    <definedName name="A128094518W_Latest">Data18!$BE$19</definedName>
    <definedName name="A128094522L">Data18!$BN$1:$BN$10,Data18!$BN$11:$BN$19</definedName>
    <definedName name="A128094522L_Data">Data18!$BN$11:$BN$19</definedName>
    <definedName name="A128094522L_Latest">Data18!$BN$19</definedName>
    <definedName name="A128094526W">Data18!$BY$1:$BY$10,Data18!$BY$11:$BY$19</definedName>
    <definedName name="A128094526W_Data">Data18!$BY$11:$BY$19</definedName>
    <definedName name="A128094526W_Latest">Data18!$BY$19</definedName>
    <definedName name="A128094534W">Data18!$CE$1:$CE$10,Data18!$CE$11:$CE$19</definedName>
    <definedName name="A128094534W_Data">Data18!$CE$11:$CE$19</definedName>
    <definedName name="A128094534W_Latest">Data18!$CE$19</definedName>
    <definedName name="A128094538F">Data18!$CH$1:$CH$10,Data18!$CH$11:$CH$19</definedName>
    <definedName name="A128094538F_Data">Data18!$CH$11:$CH$19</definedName>
    <definedName name="A128094538F_Latest">Data18!$CH$19</definedName>
    <definedName name="A128094542W">Data18!$DK$1:$DK$10,Data18!$DK$11:$DK$19</definedName>
    <definedName name="A128094542W_Data">Data18!$DK$11:$DK$19</definedName>
    <definedName name="A128094542W_Latest">Data18!$DK$19</definedName>
    <definedName name="A128094546F">Data18!$EF$1:$EF$10,Data18!$EF$11:$EF$19</definedName>
    <definedName name="A128094546F_Data">Data18!$EF$11:$EF$19</definedName>
    <definedName name="A128094546F_Latest">Data18!$EF$19</definedName>
    <definedName name="A128094550W">Data18!$EG$1:$EG$10,Data18!$EG$11:$EG$19</definedName>
    <definedName name="A128094550W_Data">Data18!$EG$11:$EG$19</definedName>
    <definedName name="A128094550W_Latest">Data18!$EG$19</definedName>
    <definedName name="A128094554F">Data18!$DP$1:$DP$10,Data18!$DP$11:$DP$19</definedName>
    <definedName name="A128094554F_Data">Data18!$DP$11:$DP$19</definedName>
    <definedName name="A128094554F_Latest">Data18!$DP$19</definedName>
    <definedName name="A128094558R">Data18!$FM$1:$FM$10,Data18!$FM$11:$FM$19</definedName>
    <definedName name="A128094558R_Data">Data18!$FM$11:$FM$19</definedName>
    <definedName name="A128094558R_Latest">Data18!$FM$19</definedName>
    <definedName name="A128094562F">Data18!$FS$1:$FS$10,Data18!$FS$11:$FS$19</definedName>
    <definedName name="A128094562F_Data">Data18!$FS$11:$FS$19</definedName>
    <definedName name="A128094562F_Latest">Data18!$FS$19</definedName>
    <definedName name="A128094566R">Data18!$FX$1:$FX$10,Data18!$FX$11:$FX$19</definedName>
    <definedName name="A128094566R_Data">Data18!$FX$11:$FX$19</definedName>
    <definedName name="A128094566R_Latest">Data18!$FX$19</definedName>
    <definedName name="A128094570F">Data18!$EV$1:$EV$10,Data18!$EV$11:$EV$19</definedName>
    <definedName name="A128094570F_Data">Data18!$EV$11:$EV$19</definedName>
    <definedName name="A128094570F_Latest">Data18!$EV$19</definedName>
    <definedName name="A128094574R">Data18!$EY$1:$EY$10,Data18!$EY$11:$EY$19</definedName>
    <definedName name="A128094574R_Data">Data18!$EY$11:$EY$19</definedName>
    <definedName name="A128094574R_Latest">Data18!$EY$19</definedName>
    <definedName name="A128094578X">Data18!$GJ$1:$GJ$10,Data18!$GJ$11:$GJ$19</definedName>
    <definedName name="A128094578X_Data">Data18!$GJ$11:$GJ$19</definedName>
    <definedName name="A128094578X_Latest">Data18!$GJ$19</definedName>
    <definedName name="A128094582R">Data18!$GM$1:$GM$10,Data18!$GM$11:$GM$19</definedName>
    <definedName name="A128094582R_Data">Data18!$GM$11:$GM$19</definedName>
    <definedName name="A128094582R_Latest">Data18!$GM$19</definedName>
    <definedName name="A128094586X">Data18!$GR$1:$GR$10,Data18!$GR$11:$GR$19</definedName>
    <definedName name="A128094586X_Data">Data18!$GR$11:$GR$19</definedName>
    <definedName name="A128094586X_Latest">Data18!$GR$19</definedName>
    <definedName name="A128094590R">Data18!$GU$1:$GU$10,Data18!$GU$11:$GU$19</definedName>
    <definedName name="A128094590R_Data">Data18!$GU$11:$GU$19</definedName>
    <definedName name="A128094590R_Latest">Data18!$GU$19</definedName>
    <definedName name="A128095894V">Data20!$BJ$1:$BJ$10,Data20!$BJ$11:$BJ$19</definedName>
    <definedName name="A128095894V_Data">Data20!$BJ$11:$BJ$19</definedName>
    <definedName name="A128095894V_Latest">Data20!$BJ$19</definedName>
    <definedName name="A128095898C">Data20!$BU$1:$BU$10,Data20!$BU$11:$BU$19</definedName>
    <definedName name="A128095898C_Data">Data20!$BU$11:$BU$19</definedName>
    <definedName name="A128095898C_Latest">Data20!$BU$19</definedName>
    <definedName name="A128095902J">Data20!$BX$1:$BX$10,Data20!$BX$11:$BX$19</definedName>
    <definedName name="A128095902J_Data">Data20!$BX$11:$BX$19</definedName>
    <definedName name="A128095902J_Latest">Data20!$BX$19</definedName>
    <definedName name="A128095906T">Data20!$BZ$1:$BZ$10,Data20!$BZ$11:$BZ$19</definedName>
    <definedName name="A128095906T_Data">Data20!$BZ$11:$BZ$19</definedName>
    <definedName name="A128095906T_Latest">Data20!$BZ$19</definedName>
    <definedName name="A128095910J">Data20!$CQ$1:$CQ$10,Data20!$CQ$11:$CQ$19</definedName>
    <definedName name="A128095910J_Data">Data20!$CQ$11:$CQ$19</definedName>
    <definedName name="A128095910J_Latest">Data20!$CQ$19</definedName>
    <definedName name="A128095914T">Data20!$BP$1:$BP$10,Data20!$BP$11:$BP$19</definedName>
    <definedName name="A128095914T_Data">Data20!$BP$11:$BP$19</definedName>
    <definedName name="A128095914T_Latest">Data20!$BP$19</definedName>
    <definedName name="A128096282X">Data20!$DB$1:$DB$10,Data20!$DB$11:$DB$19</definedName>
    <definedName name="A128096282X_Data">Data20!$DB$11:$DB$19</definedName>
    <definedName name="A128096282X_Latest">Data20!$DB$19</definedName>
    <definedName name="A128096286J">Data20!$DK$1:$DK$10,Data20!$DK$11:$DK$19</definedName>
    <definedName name="A128096286J_Data">Data20!$DK$11:$DK$19</definedName>
    <definedName name="A128096286J_Latest">Data20!$DK$19</definedName>
    <definedName name="A128096290X">Data20!$DM$1:$DM$10,Data20!$DM$11:$DM$19</definedName>
    <definedName name="A128096290X_Data">Data20!$DM$11:$DM$19</definedName>
    <definedName name="A128096290X_Latest">Data20!$DM$19</definedName>
    <definedName name="A128096294J">Data20!$DT$1:$DT$10,Data20!$DT$11:$DT$19</definedName>
    <definedName name="A128096294J_Data">Data20!$DT$11:$DT$19</definedName>
    <definedName name="A128096294J_Latest">Data20!$DT$19</definedName>
    <definedName name="A128096298T">Data20!$DY$1:$DY$10,Data20!$DY$11:$DY$19</definedName>
    <definedName name="A128096298T_Data">Data20!$DY$11:$DY$19</definedName>
    <definedName name="A128096298T_Latest">Data20!$DY$19</definedName>
    <definedName name="A128096302W">Data21!$FM$1:$FM$10,Data21!$FM$11:$FM$19</definedName>
    <definedName name="A128096302W_Data">Data21!$FM$11:$FM$19</definedName>
    <definedName name="A128096302W_Latest">Data21!$FM$19</definedName>
    <definedName name="A128096306F">Data21!$GC$1:$GC$10,Data21!$GC$11:$GC$19</definedName>
    <definedName name="A128096306F_Data">Data21!$GC$11:$GC$19</definedName>
    <definedName name="A128096306F_Latest">Data21!$GC$19</definedName>
    <definedName name="A128096310W">Data21!$GU$1:$GU$10,Data21!$GU$11:$GU$19</definedName>
    <definedName name="A128096310W_Data">Data21!$GU$11:$GU$19</definedName>
    <definedName name="A128096310W_Latest">Data21!$GU$19</definedName>
    <definedName name="A128096314F">Data21!$HG$1:$HG$10,Data21!$HG$11:$HG$19</definedName>
    <definedName name="A128096314F_Data">Data21!$HG$11:$HG$19</definedName>
    <definedName name="A128096314F_Latest">Data21!$HG$19</definedName>
    <definedName name="A128096318R">Data21!$GH$1:$GH$10,Data21!$GH$11:$GH$19</definedName>
    <definedName name="A128096318R_Data">Data21!$GH$11:$GH$19</definedName>
    <definedName name="A128096318R_Latest">Data21!$GH$19</definedName>
    <definedName name="A128096322F">Data21!$GJ$1:$GJ$10,Data21!$GJ$11:$GJ$19</definedName>
    <definedName name="A128096322F_Data">Data21!$GJ$11:$GJ$19</definedName>
    <definedName name="A128096322F_Latest">Data21!$GJ$19</definedName>
    <definedName name="A128096326R">Data21!$IG$1:$IG$10,Data21!$IG$11:$IG$19</definedName>
    <definedName name="A128096326R_Data">Data21!$IG$11:$IG$19</definedName>
    <definedName name="A128096326R_Latest">Data21!$IG$19</definedName>
    <definedName name="A128096330F">Data21!$HO$1:$HO$10,Data21!$HO$11:$HO$19</definedName>
    <definedName name="A128096330F_Data">Data21!$HO$11:$HO$19</definedName>
    <definedName name="A128096330F_Latest">Data21!$HO$19</definedName>
    <definedName name="A128096334R">Data21!$HL$1:$HL$10,Data21!$HL$11:$HL$19</definedName>
    <definedName name="A128096334R_Data">Data21!$HL$11:$HL$19</definedName>
    <definedName name="A128096334R_Latest">Data21!$HL$19</definedName>
    <definedName name="A128096338X">Data21!$HQ$1:$HQ$10,Data21!$HQ$11:$HQ$19</definedName>
    <definedName name="A128096338X_Data">Data21!$HQ$11:$HQ$19</definedName>
    <definedName name="A128096338X_Latest">Data21!$HQ$19</definedName>
    <definedName name="A128096342R">Data22!$X$1:$X$10,Data22!$X$11:$X$19</definedName>
    <definedName name="A128096342R_Data">Data22!$X$11:$X$19</definedName>
    <definedName name="A128096342R_Latest">Data22!$X$19</definedName>
    <definedName name="A128096346X">Data22!$AE$1:$AE$10,Data22!$AE$11:$AE$19</definedName>
    <definedName name="A128096346X_Data">Data22!$AE$11:$AE$19</definedName>
    <definedName name="A128096346X_Latest">Data22!$AE$19</definedName>
    <definedName name="A128096350R">Data22!$AG$1:$AG$10,Data22!$AG$11:$AG$19</definedName>
    <definedName name="A128096350R_Data">Data22!$AG$11:$AG$19</definedName>
    <definedName name="A128096350R_Latest">Data22!$AG$19</definedName>
    <definedName name="A128096354X">Data22!$L$1:$L$10,Data22!$L$11:$L$19</definedName>
    <definedName name="A128096354X_Data">Data22!$L$11:$L$19</definedName>
    <definedName name="A128096354X_Latest">Data22!$L$19</definedName>
    <definedName name="A128096358J">Data22!$BA$1:$BA$10,Data22!$BA$11:$BA$19</definedName>
    <definedName name="A128096358J_Data">Data22!$BA$11:$BA$19</definedName>
    <definedName name="A128096358J_Latest">Data22!$BA$19</definedName>
    <definedName name="A128096362X">Data22!$BF$1:$BF$10,Data22!$BF$11:$BF$19</definedName>
    <definedName name="A128096362X_Data">Data22!$BF$11:$BF$19</definedName>
    <definedName name="A128096362X_Latest">Data22!$BF$19</definedName>
    <definedName name="A128096366J">Data22!$BS$1:$BS$10,Data22!$BS$11:$BS$19</definedName>
    <definedName name="A128096366J_Data">Data22!$BS$11:$BS$19</definedName>
    <definedName name="A128096366J_Latest">Data22!$BS$19</definedName>
    <definedName name="A128096370X">Data22!$CT$1:$CT$10,Data22!$CT$11:$CT$19</definedName>
    <definedName name="A128096370X_Data">Data22!$CT$11:$CT$19</definedName>
    <definedName name="A128096370X_Latest">Data22!$CT$19</definedName>
    <definedName name="A128096374J">Data22!$CA$1:$CA$10,Data22!$CA$11:$CA$19</definedName>
    <definedName name="A128096374J_Data">Data22!$CA$11:$CA$19</definedName>
    <definedName name="A128096374J_Latest">Data22!$CA$19</definedName>
    <definedName name="A128096378T">Data22!$DP$1:$DP$10,Data22!$DP$11:$DP$19</definedName>
    <definedName name="A128096378T_Data">Data22!$DP$11:$DP$19</definedName>
    <definedName name="A128096378T_Latest">Data22!$DP$19</definedName>
    <definedName name="A128096382J">Data22!$DQ$1:$DQ$10,Data22!$DQ$11:$DQ$19</definedName>
    <definedName name="A128096382J_Data">Data22!$DQ$11:$DQ$19</definedName>
    <definedName name="A128096382J_Latest">Data22!$DQ$19</definedName>
    <definedName name="A128096386T">Data22!$DY$1:$DY$10,Data22!$DY$11:$DY$19</definedName>
    <definedName name="A128096386T_Data">Data22!$DY$11:$DY$19</definedName>
    <definedName name="A128096386T_Latest">Data22!$DY$19</definedName>
    <definedName name="A128096390J">Data22!$EE$1:$EE$10,Data22!$EE$11:$EE$19</definedName>
    <definedName name="A128096390J_Data">Data22!$EE$11:$EE$19</definedName>
    <definedName name="A128096390J_Latest">Data22!$EE$19</definedName>
    <definedName name="A128096394T">Data22!$EI$1:$EI$10,Data22!$EI$11:$EI$19</definedName>
    <definedName name="A128096394T_Data">Data22!$EI$11:$EI$19</definedName>
    <definedName name="A128096394T_Latest">Data22!$EI$19</definedName>
    <definedName name="A128096398A">Data22!$FJ$1:$FJ$10,Data22!$FJ$11:$FJ$19</definedName>
    <definedName name="A128096398A_Data">Data22!$FJ$11:$FJ$19</definedName>
    <definedName name="A128096398A_Latest">Data22!$FJ$19</definedName>
    <definedName name="A128096402F">Data22!$FL$1:$FL$10,Data22!$FL$11:$FL$19</definedName>
    <definedName name="A128096402F_Data">Data22!$FL$11:$FL$19</definedName>
    <definedName name="A128096402F_Latest">Data22!$FL$19</definedName>
    <definedName name="A128096406R">Data22!$FP$1:$FP$10,Data22!$FP$11:$FP$19</definedName>
    <definedName name="A128096406R_Data">Data22!$FP$11:$FP$19</definedName>
    <definedName name="A128096406R_Latest">Data22!$FP$19</definedName>
    <definedName name="A128096410F">Data22!$FT$1:$FT$10,Data22!$FT$11:$FT$19</definedName>
    <definedName name="A128096410F_Data">Data22!$FT$11:$FT$19</definedName>
    <definedName name="A128096410F_Latest">Data22!$FT$19</definedName>
    <definedName name="A128096414R">Data22!$GS$1:$GS$10,Data22!$GS$11:$GS$19</definedName>
    <definedName name="A128096414R_Data">Data22!$GS$11:$GS$19</definedName>
    <definedName name="A128096414R_Latest">Data22!$GS$19</definedName>
    <definedName name="A128096418X">Data22!$GX$1:$GX$10,Data22!$GX$11:$GX$19</definedName>
    <definedName name="A128096418X_Data">Data22!$GX$11:$GX$19</definedName>
    <definedName name="A128096418X_Latest">Data22!$GX$19</definedName>
    <definedName name="A128096422R">Data22!$HA$1:$HA$10,Data22!$HA$11:$HA$19</definedName>
    <definedName name="A128096422R_Data">Data22!$HA$11:$HA$19</definedName>
    <definedName name="A128096422R_Latest">Data22!$HA$19</definedName>
    <definedName name="A128096426X">Data22!$HZ$1:$HZ$10,Data22!$HZ$11:$HZ$19</definedName>
    <definedName name="A128096426X_Data">Data22!$HZ$11:$HZ$19</definedName>
    <definedName name="A128096426X_Latest">Data22!$HZ$19</definedName>
    <definedName name="A128096430R">Data22!$IA$1:$IA$10,Data22!$IA$11:$IA$19</definedName>
    <definedName name="A128096430R_Data">Data22!$IA$11:$IA$19</definedName>
    <definedName name="A128096430R_Latest">Data22!$IA$19</definedName>
    <definedName name="A128096434X">Data22!$ID$1:$ID$10,Data22!$ID$11:$ID$19</definedName>
    <definedName name="A128096434X_Data">Data22!$ID$11:$ID$19</definedName>
    <definedName name="A128096434X_Latest">Data22!$ID$19</definedName>
    <definedName name="A128096438J">Data22!$GZ$1:$GZ$10,Data22!$GZ$11:$GZ$19</definedName>
    <definedName name="A128096438J_Data">Data22!$GZ$11:$GZ$19</definedName>
    <definedName name="A128096438J_Latest">Data22!$GZ$19</definedName>
    <definedName name="A128096442X">Data22!$HD$1:$HD$10,Data22!$HD$11:$HD$19</definedName>
    <definedName name="A128096442X_Data">Data22!$HD$11:$HD$19</definedName>
    <definedName name="A128096442X_Latest">Data22!$HD$19</definedName>
    <definedName name="A128096446J">Data22!$HG$1:$HG$10,Data22!$HG$11:$HG$19</definedName>
    <definedName name="A128096446J_Data">Data22!$HG$11:$HG$19</definedName>
    <definedName name="A128096446J_Latest">Data22!$HG$19</definedName>
    <definedName name="A128096450X">Data22!$HI$1:$HI$10,Data22!$HI$11:$HI$19</definedName>
    <definedName name="A128096450X_Data">Data22!$HI$11:$HI$19</definedName>
    <definedName name="A128096450X_Latest">Data22!$HI$19</definedName>
    <definedName name="A128096454J">Data20!$EX$1:$EX$10,Data20!$EX$11:$EX$19</definedName>
    <definedName name="A128096454J_Data">Data20!$EX$11:$EX$19</definedName>
    <definedName name="A128096454J_Latest">Data20!$EX$19</definedName>
    <definedName name="A128096458T">Data20!$EZ$1:$EZ$10,Data20!$EZ$11:$EZ$19</definedName>
    <definedName name="A128096458T_Data">Data20!$EZ$11:$EZ$19</definedName>
    <definedName name="A128096458T_Latest">Data20!$EZ$19</definedName>
    <definedName name="A128096462J">Data20!$FA$1:$FA$10,Data20!$FA$11:$FA$19</definedName>
    <definedName name="A128096462J_Data">Data20!$FA$11:$FA$19</definedName>
    <definedName name="A128096462J_Latest">Data20!$FA$19</definedName>
    <definedName name="A128096466T">Data22!$IJ$1:$IJ$10,Data22!$IJ$11:$IJ$19</definedName>
    <definedName name="A128096466T_Data">Data22!$IJ$11:$IJ$19</definedName>
    <definedName name="A128096466T_Latest">Data22!$IJ$19</definedName>
    <definedName name="A128096486A">Data22!$IM$1:$IM$10,Data22!$IM$11:$IM$19</definedName>
    <definedName name="A128096486A_Data">Data22!$IM$11:$IM$19</definedName>
    <definedName name="A128096486A_Latest">Data22!$IM$19</definedName>
    <definedName name="A128096494A">Data20!$FT$1:$FT$10,Data20!$FT$11:$FT$19</definedName>
    <definedName name="A128096494A_Data">Data20!$FT$11:$FT$19</definedName>
    <definedName name="A128096494A_Latest">Data20!$FT$19</definedName>
    <definedName name="A128096498K">Data20!$FK$1:$FK$10,Data20!$FK$11:$FK$19</definedName>
    <definedName name="A128096498K_Data">Data20!$FK$11:$FK$19</definedName>
    <definedName name="A128096498K_Latest">Data20!$FK$19</definedName>
    <definedName name="A128096502R">Data20!$FO$1:$FO$10,Data20!$FO$11:$FO$19</definedName>
    <definedName name="A128096502R_Data">Data20!$FO$11:$FO$19</definedName>
    <definedName name="A128096502R_Latest">Data20!$FO$19</definedName>
    <definedName name="A128096506X">Data20!$HJ$1:$HJ$10,Data20!$HJ$11:$HJ$19</definedName>
    <definedName name="A128096506X_Data">Data20!$HJ$11:$HJ$19</definedName>
    <definedName name="A128096506X_Latest">Data20!$HJ$19</definedName>
    <definedName name="A128096510R">Data20!$HO$1:$HO$10,Data20!$HO$11:$HO$19</definedName>
    <definedName name="A128096510R_Data">Data20!$HO$11:$HO$19</definedName>
    <definedName name="A128096510R_Latest">Data20!$HO$19</definedName>
    <definedName name="A128096514X">Data20!$HW$1:$HW$10,Data20!$HW$11:$HW$19</definedName>
    <definedName name="A128096514X_Data">Data20!$HW$11:$HW$19</definedName>
    <definedName name="A128096514X_Latest">Data20!$HW$19</definedName>
    <definedName name="A128096518J">Data20!$GY$1:$GY$10,Data20!$GY$11:$GY$19</definedName>
    <definedName name="A128096518J_Data">Data20!$GY$11:$GY$19</definedName>
    <definedName name="A128096518J_Latest">Data20!$GY$19</definedName>
    <definedName name="A128096522X">Data20!$HY$1:$HY$10,Data20!$HY$11:$HY$19</definedName>
    <definedName name="A128096522X_Data">Data20!$HY$11:$HY$19</definedName>
    <definedName name="A128096522X_Latest">Data20!$HY$19</definedName>
    <definedName name="A128096526J">Data20!$IH$1:$IH$10,Data20!$IH$11:$IH$19</definedName>
    <definedName name="A128096526J_Data">Data20!$IH$11:$IH$19</definedName>
    <definedName name="A128096526J_Latest">Data20!$IH$19</definedName>
    <definedName name="A128096530X">Data20!$IL$1:$IL$10,Data20!$IL$11:$IL$19</definedName>
    <definedName name="A128096530X_Data">Data20!$IL$11:$IL$19</definedName>
    <definedName name="A128096530X_Latest">Data20!$IL$19</definedName>
    <definedName name="A128096534J">Data20!$IM$1:$IM$10,Data20!$IM$11:$IM$19</definedName>
    <definedName name="A128096534J_Data">Data20!$IM$11:$IM$19</definedName>
    <definedName name="A128096534J_Latest">Data20!$IM$19</definedName>
    <definedName name="A128096538T">Data20!$IP$1:$IP$10,Data20!$IP$11:$IP$19</definedName>
    <definedName name="A128096538T_Data">Data20!$IP$11:$IP$19</definedName>
    <definedName name="A128096538T_Latest">Data20!$IP$19</definedName>
    <definedName name="A128096542J">Data21!$D$1:$D$10,Data21!$D$11:$D$19</definedName>
    <definedName name="A128096542J_Data">Data21!$D$11:$D$19</definedName>
    <definedName name="A128096542J_Latest">Data21!$D$19</definedName>
    <definedName name="A128096546T">Data21!$K$1:$K$10,Data21!$K$11:$K$19</definedName>
    <definedName name="A128096546T_Data">Data21!$K$11:$K$19</definedName>
    <definedName name="A128096546T_Latest">Data21!$K$19</definedName>
    <definedName name="A128096550J">Data21!$L$1:$L$10,Data21!$L$11:$L$19</definedName>
    <definedName name="A128096550J_Data">Data21!$L$11:$L$19</definedName>
    <definedName name="A128096550J_Latest">Data21!$L$19</definedName>
    <definedName name="A128096554T">Data21!$Q$1:$Q$10,Data21!$Q$11:$Q$19</definedName>
    <definedName name="A128096554T_Data">Data21!$Q$11:$Q$19</definedName>
    <definedName name="A128096554T_Latest">Data21!$Q$19</definedName>
    <definedName name="A128096558A">Data21!$AE$1:$AE$10,Data21!$AE$11:$AE$19</definedName>
    <definedName name="A128096558A_Data">Data21!$AE$11:$AE$19</definedName>
    <definedName name="A128096558A_Latest">Data21!$AE$19</definedName>
    <definedName name="A128096562T">Data21!$AS$1:$AS$10,Data21!$AS$11:$AS$19</definedName>
    <definedName name="A128096562T_Data">Data21!$AS$11:$AS$19</definedName>
    <definedName name="A128096562T_Latest">Data21!$AS$19</definedName>
    <definedName name="A128096566A">Data21!$AT$1:$AT$10,Data21!$AT$11:$AT$19</definedName>
    <definedName name="A128096566A_Data">Data21!$AT$11:$AT$19</definedName>
    <definedName name="A128096566A_Latest">Data21!$AT$19</definedName>
    <definedName name="A128096574A">Data21!$W$1:$W$10,Data21!$W$11:$W$19</definedName>
    <definedName name="A128096574A_Data">Data21!$W$11:$W$19</definedName>
    <definedName name="A128096574A_Latest">Data21!$W$19</definedName>
    <definedName name="A128096578K">Data21!$X$1:$X$10,Data21!$X$11:$X$19</definedName>
    <definedName name="A128096578K_Data">Data21!$X$11:$X$19</definedName>
    <definedName name="A128096578K_Latest">Data21!$X$19</definedName>
    <definedName name="A128096582A">Data21!$BL$1:$BL$10,Data21!$BL$11:$BL$19</definedName>
    <definedName name="A128096582A_Data">Data21!$BL$11:$BL$19</definedName>
    <definedName name="A128096582A_Latest">Data21!$BL$19</definedName>
    <definedName name="A128096586K">Data21!$BM$1:$BM$10,Data21!$BM$11:$BM$19</definedName>
    <definedName name="A128096586K_Data">Data21!$BM$11:$BM$19</definedName>
    <definedName name="A128096586K_Latest">Data21!$BM$19</definedName>
    <definedName name="A128096590A">Data21!$BT$1:$BT$10,Data21!$BT$11:$BT$19</definedName>
    <definedName name="A128096590A_Data">Data21!$BT$11:$BT$19</definedName>
    <definedName name="A128096590A_Latest">Data21!$BT$19</definedName>
    <definedName name="A128096594K">Data21!$CM$1:$CM$10,Data21!$CM$11:$CM$19</definedName>
    <definedName name="A128096594K_Data">Data21!$CM$11:$CM$19</definedName>
    <definedName name="A128096594K_Latest">Data21!$CM$19</definedName>
    <definedName name="A128096598V">Data21!$DY$1:$DY$10,Data21!$DY$11:$DY$19</definedName>
    <definedName name="A128096598V_Data">Data21!$DY$11:$DY$19</definedName>
    <definedName name="A128096598V_Latest">Data21!$DY$19</definedName>
    <definedName name="A128096602X">Data21!$EC$1:$EC$10,Data21!$EC$11:$EC$19</definedName>
    <definedName name="A128096602X_Data">Data21!$EC$11:$EC$19</definedName>
    <definedName name="A128096602X_Latest">Data21!$EC$19</definedName>
    <definedName name="A128096606J">Data21!$EJ$1:$EJ$10,Data21!$EJ$11:$EJ$19</definedName>
    <definedName name="A128096606J_Data">Data21!$EJ$11:$EJ$19</definedName>
    <definedName name="A128096606J_Latest">Data21!$EJ$19</definedName>
    <definedName name="A128096610X">Data21!$EL$1:$EL$10,Data21!$EL$11:$EL$19</definedName>
    <definedName name="A128096610X_Data">Data21!$EL$11:$EL$19</definedName>
    <definedName name="A128096610X_Latest">Data21!$EL$19</definedName>
    <definedName name="A128096614J">Data21!$EO$1:$EO$10,Data21!$EO$11:$EO$19</definedName>
    <definedName name="A128096614J_Data">Data21!$EO$11:$EO$19</definedName>
    <definedName name="A128096614J_Latest">Data21!$EO$19</definedName>
    <definedName name="A128096618T">Data21!$EQ$1:$EQ$10,Data21!$EQ$11:$EQ$19</definedName>
    <definedName name="A128096618T_Data">Data21!$EQ$11:$EQ$19</definedName>
    <definedName name="A128096618T_Latest">Data21!$EQ$19</definedName>
    <definedName name="A128096622J">Data21!$DN$1:$DN$10,Data21!$DN$11:$DN$19</definedName>
    <definedName name="A128096622J_Data">Data21!$DN$11:$DN$19</definedName>
    <definedName name="A128096622J_Latest">Data21!$DN$19</definedName>
    <definedName name="A128096626T">Data21!$DR$1:$DR$10,Data21!$DR$11:$DR$19</definedName>
    <definedName name="A128096626T_Data">Data21!$DR$11:$DR$19</definedName>
    <definedName name="A128096626T_Latest">Data21!$DR$19</definedName>
    <definedName name="A128096630J">Data21!$DV$1:$DV$10,Data21!$DV$11:$DV$19</definedName>
    <definedName name="A128096630J_Data">Data21!$DV$11:$DV$19</definedName>
    <definedName name="A128096630J_Latest">Data21!$DV$19</definedName>
    <definedName name="A128098074T">Data23!$O$1:$O$10,Data23!$O$11:$O$19</definedName>
    <definedName name="A128098074T_Data">Data23!$O$11:$O$19</definedName>
    <definedName name="A128098074T_Latest">Data23!$O$19</definedName>
    <definedName name="A128098078A">Data22!$IP$1:$IP$10,Data22!$IP$11:$IP$19</definedName>
    <definedName name="A128098078A_Data">Data22!$IP$11:$IP$19</definedName>
    <definedName name="A128098078A_Latest">Data22!$IP$19</definedName>
    <definedName name="A128098082T">Data23!$S$1:$S$10,Data23!$S$11:$S$19</definedName>
    <definedName name="A128098082T_Data">Data23!$S$11:$S$19</definedName>
    <definedName name="A128098082T_Latest">Data23!$S$19</definedName>
    <definedName name="A128098086A">Data23!$U$1:$U$10,Data23!$U$11:$U$19</definedName>
    <definedName name="A128098086A_Data">Data23!$U$11:$U$19</definedName>
    <definedName name="A128098086A_Latest">Data23!$U$19</definedName>
    <definedName name="A128098090T">Data23!$AD$1:$AD$10,Data23!$AD$11:$AD$19</definedName>
    <definedName name="A128098090T_Data">Data23!$AD$11:$AD$19</definedName>
    <definedName name="A128098090T_Latest">Data23!$AD$19</definedName>
    <definedName name="A128098426K">Data23!$AR$1:$AR$10,Data23!$AR$11:$AR$19</definedName>
    <definedName name="A128098426K_Data">Data23!$AR$11:$AR$19</definedName>
    <definedName name="A128098426K_Latest">Data23!$AR$19</definedName>
    <definedName name="A128098430A">Data23!$AY$1:$AY$10,Data23!$AY$11:$AY$19</definedName>
    <definedName name="A128098430A_Data">Data23!$AY$11:$AY$19</definedName>
    <definedName name="A128098430A_Latest">Data23!$AY$19</definedName>
    <definedName name="A128098434K">Data23!$BI$1:$BI$10,Data23!$BI$11:$BI$19</definedName>
    <definedName name="A128098434K_Data">Data23!$BI$11:$BI$19</definedName>
    <definedName name="A128098434K_Latest">Data23!$BI$19</definedName>
    <definedName name="A128098438V">Data23!$BK$1:$BK$10,Data23!$BK$11:$BK$19</definedName>
    <definedName name="A128098438V_Data">Data23!$BK$11:$BK$19</definedName>
    <definedName name="A128098438V_Latest">Data23!$BK$19</definedName>
    <definedName name="A128098442K">Data24!$CV$1:$CV$10,Data24!$CV$11:$CV$19</definedName>
    <definedName name="A128098442K_Data">Data24!$CV$11:$CV$19</definedName>
    <definedName name="A128098442K_Latest">Data24!$CV$19</definedName>
    <definedName name="A128098446V">Data24!$CX$1:$CX$10,Data24!$CX$11:$CX$19</definedName>
    <definedName name="A128098446V_Data">Data24!$CX$11:$CX$19</definedName>
    <definedName name="A128098446V_Latest">Data24!$CX$19</definedName>
    <definedName name="A128098450K">Data24!$DG$1:$DG$10,Data24!$DG$11:$DG$19</definedName>
    <definedName name="A128098450K_Data">Data24!$DG$11:$DG$19</definedName>
    <definedName name="A128098450K_Latest">Data24!$DG$19</definedName>
    <definedName name="A128098454V">Data24!$DN$1:$DN$10,Data24!$DN$11:$DN$19</definedName>
    <definedName name="A128098454V_Data">Data24!$DN$11:$DN$19</definedName>
    <definedName name="A128098454V_Latest">Data24!$DN$19</definedName>
    <definedName name="A128098458C">Data24!$CK$1:$CK$10,Data24!$CK$11:$CK$19</definedName>
    <definedName name="A128098458C_Data">Data24!$CK$11:$CK$19</definedName>
    <definedName name="A128098458C_Latest">Data24!$CK$19</definedName>
    <definedName name="A128098462V">Data24!$DR$1:$DR$10,Data24!$DR$11:$DR$19</definedName>
    <definedName name="A128098462V_Data">Data24!$DR$11:$DR$19</definedName>
    <definedName name="A128098462V_Latest">Data24!$DR$19</definedName>
    <definedName name="A128098466C">Data24!$CP$1:$CP$10,Data24!$CP$11:$CP$19</definedName>
    <definedName name="A128098466C_Data">Data24!$CP$11:$CP$19</definedName>
    <definedName name="A128098466C_Latest">Data24!$CP$19</definedName>
    <definedName name="A128098470V">Data24!$CQ$1:$CQ$10,Data24!$CQ$11:$CQ$19</definedName>
    <definedName name="A128098470V_Data">Data24!$CQ$11:$CQ$19</definedName>
    <definedName name="A128098470V_Latest">Data24!$CQ$19</definedName>
    <definedName name="A128098474C">Data24!$CR$1:$CR$10,Data24!$CR$11:$CR$19</definedName>
    <definedName name="A128098474C_Data">Data24!$CR$11:$CR$19</definedName>
    <definedName name="A128098474C_Latest">Data24!$CR$19</definedName>
    <definedName name="A128098478L">Data24!$EE$1:$EE$10,Data24!$EE$11:$EE$19</definedName>
    <definedName name="A128098478L_Data">Data24!$EE$11:$EE$19</definedName>
    <definedName name="A128098478L_Latest">Data24!$EE$19</definedName>
    <definedName name="A128098482C">Data24!$ER$1:$ER$10,Data24!$ER$11:$ER$19</definedName>
    <definedName name="A128098482C_Data">Data24!$ER$11:$ER$19</definedName>
    <definedName name="A128098482C_Latest">Data24!$ER$19</definedName>
    <definedName name="A128098486L">Data24!$DX$1:$DX$10,Data24!$DX$11:$DX$19</definedName>
    <definedName name="A128098486L_Data">Data24!$DX$11:$DX$19</definedName>
    <definedName name="A128098486L_Latest">Data24!$DX$19</definedName>
    <definedName name="A128098490C">Data24!$FN$1:$FN$10,Data24!$FN$11:$FN$19</definedName>
    <definedName name="A128098490C_Data">Data24!$FN$11:$FN$19</definedName>
    <definedName name="A128098490C_Latest">Data24!$FN$19</definedName>
    <definedName name="A128098494L">Data24!$FS$1:$FS$10,Data24!$FS$11:$FS$19</definedName>
    <definedName name="A128098494L_Data">Data24!$FS$11:$FS$19</definedName>
    <definedName name="A128098494L_Latest">Data24!$FS$19</definedName>
    <definedName name="A128098498W">Data24!$FD$1:$FD$10,Data24!$FD$11:$FD$19</definedName>
    <definedName name="A128098498W_Data">Data24!$FD$11:$FD$19</definedName>
    <definedName name="A128098498W_Latest">Data24!$FD$19</definedName>
    <definedName name="A128098502A">Data24!$HD$1:$HD$10,Data24!$HD$11:$HD$19</definedName>
    <definedName name="A128098502A_Data">Data24!$HD$11:$HD$19</definedName>
    <definedName name="A128098502A_Latest">Data24!$HD$19</definedName>
    <definedName name="A128098506K">Data24!$HG$1:$HG$10,Data24!$HG$11:$HG$19</definedName>
    <definedName name="A128098506K_Data">Data24!$HG$11:$HG$19</definedName>
    <definedName name="A128098506K_Latest">Data24!$HG$19</definedName>
    <definedName name="A128098510A">Data24!$HK$1:$HK$10,Data24!$HK$11:$HK$19</definedName>
    <definedName name="A128098510A_Data">Data24!$HK$11:$HK$19</definedName>
    <definedName name="A128098510A_Latest">Data24!$HK$19</definedName>
    <definedName name="A128098514K">Data24!$HL$1:$HL$10,Data24!$HL$11:$HL$19</definedName>
    <definedName name="A128098514K_Data">Data24!$HL$11:$HL$19</definedName>
    <definedName name="A128098514K_Latest">Data24!$HL$19</definedName>
    <definedName name="A128098518V">Data24!$GP$1:$GP$10,Data24!$GP$11:$GP$19</definedName>
    <definedName name="A128098518V_Data">Data24!$GP$11:$GP$19</definedName>
    <definedName name="A128098518V_Latest">Data24!$GP$19</definedName>
    <definedName name="A128098522K">Data24!$GQ$1:$GQ$10,Data24!$GQ$11:$GQ$19</definedName>
    <definedName name="A128098522K_Data">Data24!$GQ$11:$GQ$19</definedName>
    <definedName name="A128098522K_Latest">Data24!$GQ$19</definedName>
    <definedName name="A128098526V">Data24!$HR$1:$HR$10,Data24!$HR$11:$HR$19</definedName>
    <definedName name="A128098526V_Data">Data24!$HR$11:$HR$19</definedName>
    <definedName name="A128098526V_Latest">Data24!$HR$19</definedName>
    <definedName name="A128098530K">Data24!$HS$1:$HS$10,Data24!$HS$11:$HS$19</definedName>
    <definedName name="A128098530K_Data">Data24!$HS$11:$HS$19</definedName>
    <definedName name="A128098530K_Latest">Data24!$HS$19</definedName>
    <definedName name="A128098534V">Data24!$IN$1:$IN$10,Data24!$IN$11:$IN$19</definedName>
    <definedName name="A128098534V_Data">Data24!$IN$11:$IN$19</definedName>
    <definedName name="A128098534V_Latest">Data24!$IN$19</definedName>
    <definedName name="A128098538C">Data24!$IQ$1:$IQ$10,Data24!$IQ$11:$IQ$19</definedName>
    <definedName name="A128098538C_Data">Data24!$IQ$11:$IQ$19</definedName>
    <definedName name="A128098538C_Latest">Data24!$IQ$19</definedName>
    <definedName name="A128098542V">Data25!$C$1:$C$10,Data25!$C$11:$C$19</definedName>
    <definedName name="A128098542V_Data">Data25!$C$11:$C$19</definedName>
    <definedName name="A128098542V_Latest">Data25!$C$19</definedName>
    <definedName name="A128098546C">Data25!$X$1:$X$10,Data25!$X$11:$X$19</definedName>
    <definedName name="A128098546C_Data">Data25!$X$11:$X$19</definedName>
    <definedName name="A128098546C_Latest">Data25!$X$19</definedName>
    <definedName name="A128098550V">Data25!$AG$1:$AG$10,Data25!$AG$11:$AG$19</definedName>
    <definedName name="A128098550V_Data">Data25!$AG$11:$AG$19</definedName>
    <definedName name="A128098550V_Latest">Data25!$AG$19</definedName>
    <definedName name="A128098554C">Data25!$BA$1:$BA$10,Data25!$BA$11:$BA$19</definedName>
    <definedName name="A128098554C_Data">Data25!$BA$11:$BA$19</definedName>
    <definedName name="A128098554C_Latest">Data25!$BA$19</definedName>
    <definedName name="A128098558L">Data25!$BB$1:$BB$10,Data25!$BB$11:$BB$19</definedName>
    <definedName name="A128098558L_Data">Data25!$BB$11:$BB$19</definedName>
    <definedName name="A128098558L_Latest">Data25!$BB$19</definedName>
    <definedName name="A128098562C">Data25!$BG$1:$BG$10,Data25!$BG$11:$BG$19</definedName>
    <definedName name="A128098562C_Data">Data25!$BG$11:$BG$19</definedName>
    <definedName name="A128098562C_Latest">Data25!$BG$19</definedName>
    <definedName name="A128098566L">Data25!$BH$1:$BH$10,Data25!$BH$11:$BH$19</definedName>
    <definedName name="A128098566L_Data">Data25!$BH$11:$BH$19</definedName>
    <definedName name="A128098566L_Latest">Data25!$BH$19</definedName>
    <definedName name="A128098570C">Data25!$BS$1:$BS$10,Data25!$BS$11:$BS$19</definedName>
    <definedName name="A128098570C_Data">Data25!$BS$11:$BS$19</definedName>
    <definedName name="A128098570C_Latest">Data25!$BS$19</definedName>
    <definedName name="A128098574L">Data25!$AT$1:$AT$10,Data25!$AT$11:$AT$19</definedName>
    <definedName name="A128098574L_Data">Data25!$AT$11:$AT$19</definedName>
    <definedName name="A128098574L_Latest">Data25!$AT$19</definedName>
    <definedName name="A128098578W">Data25!$BV$1:$BV$10,Data25!$BV$11:$BV$19</definedName>
    <definedName name="A128098578W_Data">Data25!$BV$11:$BV$19</definedName>
    <definedName name="A128098578W_Latest">Data25!$BV$19</definedName>
    <definedName name="A128098582L">Data25!$AX$1:$AX$10,Data25!$AX$11:$AX$19</definedName>
    <definedName name="A128098582L_Data">Data25!$AX$11:$AX$19</definedName>
    <definedName name="A128098582L_Latest">Data25!$AX$19</definedName>
    <definedName name="A128098586W">Data25!$AZ$1:$AZ$10,Data25!$AZ$11:$AZ$19</definedName>
    <definedName name="A128098586W_Data">Data25!$AZ$11:$AZ$19</definedName>
    <definedName name="A128098586W_Latest">Data25!$AZ$19</definedName>
    <definedName name="A128098590L">Data25!$CI$1:$CI$10,Data25!$CI$11:$CI$19</definedName>
    <definedName name="A128098590L_Data">Data25!$CI$11:$CI$19</definedName>
    <definedName name="A128098590L_Latest">Data25!$CI$19</definedName>
    <definedName name="A128098594W">Data25!$CL$1:$CL$10,Data25!$CL$11:$CL$19</definedName>
    <definedName name="A128098594W_Data">Data25!$CL$11:$CL$19</definedName>
    <definedName name="A128098594W_Latest">Data25!$CL$19</definedName>
    <definedName name="A128098598F">Data25!$CC$1:$CC$10,Data25!$CC$11:$CC$19</definedName>
    <definedName name="A128098598F_Data">Data25!$CC$11:$CC$19</definedName>
    <definedName name="A128098598F_Latest">Data25!$CC$19</definedName>
    <definedName name="A128098606V">Data25!$DZ$1:$DZ$10,Data25!$DZ$11:$DZ$19</definedName>
    <definedName name="A128098606V_Data">Data25!$DZ$11:$DZ$19</definedName>
    <definedName name="A128098606V_Latest">Data25!$DZ$19</definedName>
    <definedName name="A128098610K">Data25!$ED$1:$ED$10,Data25!$ED$11:$ED$19</definedName>
    <definedName name="A128098610K_Data">Data25!$ED$11:$ED$19</definedName>
    <definedName name="A128098610K_Latest">Data25!$ED$19</definedName>
    <definedName name="A128098614V">Data25!$EK$1:$EK$10,Data25!$EK$11:$EK$19</definedName>
    <definedName name="A128098614V_Data">Data25!$EK$11:$EK$19</definedName>
    <definedName name="A128098614V_Latest">Data25!$EK$19</definedName>
    <definedName name="A128098618C">Data25!$DO$1:$DO$10,Data25!$DO$11:$DO$19</definedName>
    <definedName name="A128098618C_Data">Data25!$DO$11:$DO$19</definedName>
    <definedName name="A128098618C_Latest">Data25!$DO$19</definedName>
    <definedName name="A128098622V">Data25!$EP$1:$EP$10,Data25!$EP$11:$EP$19</definedName>
    <definedName name="A128098622V_Data">Data25!$EP$11:$EP$19</definedName>
    <definedName name="A128098622V_Latest">Data25!$EP$19</definedName>
    <definedName name="A128098626C">Data25!$FB$1:$FB$10,Data25!$FB$11:$FB$19</definedName>
    <definedName name="A128098626C_Data">Data25!$FB$11:$FB$19</definedName>
    <definedName name="A128098626C_Latest">Data25!$FB$19</definedName>
    <definedName name="A128098630V">Data25!$FQ$1:$FQ$10,Data25!$FQ$11:$FQ$19</definedName>
    <definedName name="A128098630V_Data">Data25!$FQ$11:$FQ$19</definedName>
    <definedName name="A128098630V_Latest">Data25!$FQ$19</definedName>
    <definedName name="A128098634C">Data23!$CA$1:$CA$10,Data23!$CA$11:$CA$19</definedName>
    <definedName name="A128098634C_Data">Data23!$CA$11:$CA$19</definedName>
    <definedName name="A128098634C_Latest">Data23!$CA$19</definedName>
    <definedName name="A128098638L">Data23!$CC$1:$CC$10,Data23!$CC$11:$CC$19</definedName>
    <definedName name="A128098638L_Data">Data23!$CC$11:$CC$19</definedName>
    <definedName name="A128098638L_Latest">Data23!$CC$19</definedName>
    <definedName name="A128098642C">Data23!$BO$1:$BO$10,Data23!$BO$11:$BO$19</definedName>
    <definedName name="A128098642C_Data">Data23!$BO$11:$BO$19</definedName>
    <definedName name="A128098642C_Latest">Data23!$BO$19</definedName>
    <definedName name="A128098646L">Data23!$DG$1:$DG$10,Data23!$DG$11:$DG$19</definedName>
    <definedName name="A128098646L_Data">Data23!$DG$11:$DG$19</definedName>
    <definedName name="A128098646L_Latest">Data23!$DG$19</definedName>
    <definedName name="A128098650C">Data23!$DM$1:$DM$10,Data23!$DM$11:$DM$19</definedName>
    <definedName name="A128098650C_Data">Data23!$DM$11:$DM$19</definedName>
    <definedName name="A128098650C_Latest">Data23!$DM$19</definedName>
    <definedName name="A128098654L">Data23!$DQ$1:$DQ$10,Data23!$DQ$11:$DQ$19</definedName>
    <definedName name="A128098654L_Data">Data23!$DQ$11:$DQ$19</definedName>
    <definedName name="A128098654L_Latest">Data23!$DQ$19</definedName>
    <definedName name="A128098658W">Data23!$CW$1:$CW$10,Data23!$CW$11:$CW$19</definedName>
    <definedName name="A128098658W_Data">Data23!$CW$11:$CW$19</definedName>
    <definedName name="A128098658W_Latest">Data23!$CW$19</definedName>
    <definedName name="A128098662L">Data23!$ED$1:$ED$10,Data23!$ED$11:$ED$19</definedName>
    <definedName name="A128098662L_Data">Data23!$ED$11:$ED$19</definedName>
    <definedName name="A128098662L_Latest">Data23!$ED$19</definedName>
    <definedName name="A128098670L">Data23!$DE$1:$DE$10,Data23!$DE$11:$DE$19</definedName>
    <definedName name="A128098670L_Data">Data23!$DE$11:$DE$19</definedName>
    <definedName name="A128098670L_Latest">Data23!$DE$19</definedName>
    <definedName name="A128098674W">Data23!$EJ$1:$EJ$10,Data23!$EJ$11:$EJ$19</definedName>
    <definedName name="A128098674W_Data">Data23!$EJ$11:$EJ$19</definedName>
    <definedName name="A128098674W_Latest">Data23!$EJ$19</definedName>
    <definedName name="A128098678F">Data23!$EK$1:$EK$10,Data23!$EK$11:$EK$19</definedName>
    <definedName name="A128098678F_Data">Data23!$EK$11:$EK$19</definedName>
    <definedName name="A128098678F_Latest">Data23!$EK$19</definedName>
    <definedName name="A128098682W">Data23!$EL$1:$EL$10,Data23!$EL$11:$EL$19</definedName>
    <definedName name="A128098682W_Data">Data23!$EL$11:$EL$19</definedName>
    <definedName name="A128098682W_Latest">Data23!$EL$19</definedName>
    <definedName name="A128098686F">Data23!$GD$1:$GD$10,Data23!$GD$11:$GD$19</definedName>
    <definedName name="A128098686F_Data">Data23!$GD$11:$GD$19</definedName>
    <definedName name="A128098686F_Latest">Data23!$GD$19</definedName>
    <definedName name="A128098690W">Data23!$GF$1:$GF$10,Data23!$GF$11:$GF$19</definedName>
    <definedName name="A128098690W_Data">Data23!$GF$11:$GF$19</definedName>
    <definedName name="A128098690W_Latest">Data23!$GF$19</definedName>
    <definedName name="A128098694F">Data23!$GH$1:$GH$10,Data23!$GH$11:$GH$19</definedName>
    <definedName name="A128098694F_Data">Data23!$GH$11:$GH$19</definedName>
    <definedName name="A128098694F_Latest">Data23!$GH$19</definedName>
    <definedName name="A128098698R">Data23!$GP$1:$GP$10,Data23!$GP$11:$GP$19</definedName>
    <definedName name="A128098698R_Data">Data23!$GP$11:$GP$19</definedName>
    <definedName name="A128098698R_Latest">Data23!$GP$19</definedName>
    <definedName name="A128098702V">Data23!$HE$1:$HE$10,Data23!$HE$11:$HE$19</definedName>
    <definedName name="A128098702V_Data">Data23!$HE$11:$HE$19</definedName>
    <definedName name="A128098702V_Latest">Data23!$HE$19</definedName>
    <definedName name="A128098706C">Data23!$HM$1:$HM$10,Data23!$HM$11:$HM$19</definedName>
    <definedName name="A128098706C_Data">Data23!$HM$11:$HM$19</definedName>
    <definedName name="A128098706C_Latest">Data23!$HM$19</definedName>
    <definedName name="A128098710V">Data23!$HQ$1:$HQ$10,Data23!$HQ$11:$HQ$19</definedName>
    <definedName name="A128098710V_Data">Data23!$HQ$11:$HQ$19</definedName>
    <definedName name="A128098710V_Latest">Data23!$HQ$19</definedName>
    <definedName name="A128098714C">Data23!$HC$1:$HC$10,Data23!$HC$11:$HC$19</definedName>
    <definedName name="A128098714C_Data">Data23!$HC$11:$HC$19</definedName>
    <definedName name="A128098714C_Latest">Data23!$HC$19</definedName>
    <definedName name="A128098718L">Data23!$IN$1:$IN$10,Data23!$IN$11:$IN$19</definedName>
    <definedName name="A128098718L_Data">Data23!$IN$11:$IN$19</definedName>
    <definedName name="A128098718L_Latest">Data23!$IN$19</definedName>
    <definedName name="A128098722C">Data23!$IP$1:$IP$10,Data23!$IP$11:$IP$19</definedName>
    <definedName name="A128098722C_Data">Data23!$IP$11:$IP$19</definedName>
    <definedName name="A128098722C_Latest">Data23!$IP$19</definedName>
    <definedName name="A128098726L">Data24!$N$1:$N$10,Data24!$N$11:$N$19</definedName>
    <definedName name="A128098726L_Data">Data24!$N$11:$N$19</definedName>
    <definedName name="A128098726L_Latest">Data24!$N$19</definedName>
    <definedName name="A128098730C">Data23!$IF$1:$IF$10,Data23!$IF$11:$IF$19</definedName>
    <definedName name="A128098730C_Data">Data23!$IF$11:$IF$19</definedName>
    <definedName name="A128098730C_Latest">Data23!$IF$19</definedName>
    <definedName name="A128098734L">Data23!$IK$1:$IK$10,Data23!$IK$11:$IK$19</definedName>
    <definedName name="A128098734L_Data">Data23!$IK$11:$IK$19</definedName>
    <definedName name="A128098734L_Latest">Data23!$IK$19</definedName>
    <definedName name="A128098738W">Data24!$AJ$1:$AJ$10,Data24!$AJ$11:$AJ$19</definedName>
    <definedName name="A128098738W_Data">Data24!$AJ$11:$AJ$19</definedName>
    <definedName name="A128098738W_Latest">Data24!$AJ$19</definedName>
    <definedName name="A128098742L">Data24!$AU$1:$AU$10,Data24!$AU$11:$AU$19</definedName>
    <definedName name="A128098742L_Data">Data24!$AU$11:$AU$19</definedName>
    <definedName name="A128098742L_Latest">Data24!$AU$19</definedName>
    <definedName name="A128098746W">Data24!$AX$1:$AX$10,Data24!$AX$11:$AX$19</definedName>
    <definedName name="A128098746W_Data">Data24!$AX$11:$AX$19</definedName>
    <definedName name="A128098746W_Latest">Data24!$AX$19</definedName>
    <definedName name="A128098750L">Data24!$BA$1:$BA$10,Data24!$BA$11:$BA$19</definedName>
    <definedName name="A128098750L_Data">Data24!$BA$11:$BA$19</definedName>
    <definedName name="A128098750L_Latest">Data24!$BA$19</definedName>
    <definedName name="A128098754W">Data24!$AA$1:$AA$10,Data24!$AA$11:$AA$19</definedName>
    <definedName name="A128098754W_Data">Data24!$AA$11:$AA$19</definedName>
    <definedName name="A128098754W_Latest">Data24!$AA$19</definedName>
    <definedName name="A128098758F">Data24!$BR$1:$BR$10,Data24!$BR$11:$BR$19</definedName>
    <definedName name="A128098758F_Data">Data24!$BR$11:$BR$19</definedName>
    <definedName name="A128098758F_Latest">Data24!$BR$19</definedName>
    <definedName name="A128098762W">Data24!$BH$1:$BH$10,Data24!$BH$11:$BH$19</definedName>
    <definedName name="A128098762W_Data">Data24!$BH$11:$BH$19</definedName>
    <definedName name="A128098762W_Latest">Data24!$BH$19</definedName>
    <definedName name="Date_Range">Data1!$A$2:$A$10,Data1!$A$11:$A$19</definedName>
    <definedName name="Date_Range_Data">Data1!$A$11:$A$19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J182" i="29" l="1" a="1"/>
  <c r="GJ182" i="29" s="1"/>
  <c r="GI182" i="29" a="1"/>
  <c r="GI182" i="29" s="1"/>
  <c r="GH182" i="29" a="1"/>
  <c r="GH182" i="29" s="1"/>
  <c r="GG182" i="29" a="1"/>
  <c r="GG182" i="29" s="1"/>
  <c r="GF182" i="29" a="1"/>
  <c r="GF182" i="29" s="1"/>
  <c r="GE182" i="29" a="1"/>
  <c r="GE182" i="29" s="1"/>
  <c r="GD182" i="29" a="1"/>
  <c r="GD182" i="29" s="1"/>
  <c r="GC182" i="29" a="1"/>
  <c r="GC182" i="29" s="1"/>
  <c r="GB182" i="29" a="1"/>
  <c r="GB182" i="29" s="1"/>
  <c r="GA182" i="29" a="1"/>
  <c r="GA182" i="29" s="1"/>
  <c r="FZ182" i="29" a="1"/>
  <c r="FZ182" i="29" s="1"/>
  <c r="FY182" i="29" a="1"/>
  <c r="FY182" i="29" s="1"/>
  <c r="FX182" i="29" a="1"/>
  <c r="FX182" i="29" s="1"/>
  <c r="FW182" i="29" a="1"/>
  <c r="FW182" i="29" s="1"/>
  <c r="FV182" i="29" a="1"/>
  <c r="FV182" i="29" s="1"/>
  <c r="FU182" i="29" a="1"/>
  <c r="FU182" i="29" s="1"/>
  <c r="FT182" i="29" a="1"/>
  <c r="FT182" i="29" s="1"/>
  <c r="FS182" i="29" a="1"/>
  <c r="FS182" i="29" s="1"/>
  <c r="FR182" i="29" a="1"/>
  <c r="FR182" i="29" s="1"/>
  <c r="FQ182" i="29" a="1"/>
  <c r="FQ182" i="29" s="1"/>
  <c r="FP182" i="29" a="1"/>
  <c r="FP182" i="29" s="1"/>
  <c r="FO182" i="29"/>
  <c r="FO182" i="29" a="1"/>
  <c r="FN182" i="29" a="1"/>
  <c r="FN182" i="29" s="1"/>
  <c r="FM182" i="29"/>
  <c r="FM182" i="29" a="1"/>
  <c r="FL182" i="29" a="1"/>
  <c r="FL182" i="29" s="1"/>
  <c r="FK182" i="29" a="1"/>
  <c r="FK182" i="29" s="1"/>
  <c r="FJ182" i="29" a="1"/>
  <c r="FJ182" i="29" s="1"/>
  <c r="FI182" i="29" a="1"/>
  <c r="FI182" i="29" s="1"/>
  <c r="FH182" i="29" a="1"/>
  <c r="FH182" i="29" s="1"/>
  <c r="FG182" i="29"/>
  <c r="FG182" i="29" a="1"/>
  <c r="FF182" i="29" a="1"/>
  <c r="FF182" i="29" s="1"/>
  <c r="FE182" i="29" a="1"/>
  <c r="FE182" i="29" s="1"/>
  <c r="FD182" i="29" a="1"/>
  <c r="FD182" i="29" s="1"/>
  <c r="FC182" i="29" a="1"/>
  <c r="FC182" i="29" s="1"/>
  <c r="FB182" i="29" a="1"/>
  <c r="FB182" i="29" s="1"/>
  <c r="FA182" i="29" a="1"/>
  <c r="FA182" i="29" s="1"/>
  <c r="EZ182" i="29" a="1"/>
  <c r="EZ182" i="29" s="1"/>
  <c r="EY182" i="29"/>
  <c r="EY182" i="29" a="1"/>
  <c r="EX182" i="29" a="1"/>
  <c r="EX182" i="29" s="1"/>
  <c r="EW182" i="29"/>
  <c r="EW182" i="29" a="1"/>
  <c r="EV182" i="29" a="1"/>
  <c r="EV182" i="29" s="1"/>
  <c r="EU182" i="29" a="1"/>
  <c r="EU182" i="29" s="1"/>
  <c r="ET182" i="29" a="1"/>
  <c r="ET182" i="29" s="1"/>
  <c r="ES182" i="29" a="1"/>
  <c r="ES182" i="29" s="1"/>
  <c r="ER182" i="29" a="1"/>
  <c r="ER182" i="29" s="1"/>
  <c r="EQ182" i="29"/>
  <c r="EQ182" i="29" a="1"/>
  <c r="EP182" i="29" a="1"/>
  <c r="EP182" i="29" s="1"/>
  <c r="EO182" i="29" a="1"/>
  <c r="EO182" i="29" s="1"/>
  <c r="EN182" i="29" a="1"/>
  <c r="EN182" i="29" s="1"/>
  <c r="EM182" i="29" a="1"/>
  <c r="EM182" i="29" s="1"/>
  <c r="EL182" i="29" a="1"/>
  <c r="EL182" i="29" s="1"/>
  <c r="EK182" i="29" a="1"/>
  <c r="EK182" i="29" s="1"/>
  <c r="EJ182" i="29" a="1"/>
  <c r="EJ182" i="29" s="1"/>
  <c r="EI182" i="29"/>
  <c r="EI182" i="29" a="1"/>
  <c r="EH182" i="29" a="1"/>
  <c r="EH182" i="29" s="1"/>
  <c r="EG182" i="29" a="1"/>
  <c r="EG182" i="29" s="1"/>
  <c r="EF182" i="29" a="1"/>
  <c r="EF182" i="29" s="1"/>
  <c r="EE182" i="29" a="1"/>
  <c r="EE182" i="29" s="1"/>
  <c r="ED182" i="29" a="1"/>
  <c r="ED182" i="29" s="1"/>
  <c r="EC182" i="29" a="1"/>
  <c r="EC182" i="29" s="1"/>
  <c r="EB182" i="29" a="1"/>
  <c r="EB182" i="29" s="1"/>
  <c r="EA182" i="29"/>
  <c r="EA182" i="29" a="1"/>
  <c r="DZ182" i="29" a="1"/>
  <c r="DZ182" i="29" s="1"/>
  <c r="DY182" i="29" a="1"/>
  <c r="DY182" i="29" s="1"/>
  <c r="DX182" i="29" a="1"/>
  <c r="DX182" i="29" s="1"/>
  <c r="DW182" i="29" a="1"/>
  <c r="DW182" i="29" s="1"/>
  <c r="DV182" i="29" a="1"/>
  <c r="DV182" i="29" s="1"/>
  <c r="DU182" i="29"/>
  <c r="DU182" i="29" a="1"/>
  <c r="DT182" i="29" a="1"/>
  <c r="DT182" i="29" s="1"/>
  <c r="DS182" i="29"/>
  <c r="DS182" i="29" a="1"/>
  <c r="DR182" i="29" a="1"/>
  <c r="DR182" i="29" s="1"/>
  <c r="DQ182" i="29"/>
  <c r="DQ182" i="29" a="1"/>
  <c r="DP182" i="29" a="1"/>
  <c r="DP182" i="29" s="1"/>
  <c r="DO182" i="29" a="1"/>
  <c r="DO182" i="29" s="1"/>
  <c r="DN182" i="29" a="1"/>
  <c r="DN182" i="29" s="1"/>
  <c r="DM182" i="29"/>
  <c r="DM182" i="29" a="1"/>
  <c r="DL182" i="29" a="1"/>
  <c r="DL182" i="29" s="1"/>
  <c r="DK182" i="29"/>
  <c r="DK182" i="29" a="1"/>
  <c r="DJ182" i="29" a="1"/>
  <c r="DJ182" i="29" s="1"/>
  <c r="DI182" i="29"/>
  <c r="DI182" i="29" a="1"/>
  <c r="DH182" i="29" a="1"/>
  <c r="DH182" i="29" s="1"/>
  <c r="DG182" i="29" a="1"/>
  <c r="DG182" i="29" s="1"/>
  <c r="DF182" i="29" a="1"/>
  <c r="DF182" i="29" s="1"/>
  <c r="DE182" i="29" a="1"/>
  <c r="DE182" i="29" s="1"/>
  <c r="DD182" i="29" a="1"/>
  <c r="DD182" i="29" s="1"/>
  <c r="DC182" i="29"/>
  <c r="DC182" i="29" a="1"/>
  <c r="DB182" i="29" a="1"/>
  <c r="DB182" i="29" s="1"/>
  <c r="DA182" i="29"/>
  <c r="DA182" i="29" a="1"/>
  <c r="CZ182" i="29" a="1"/>
  <c r="CZ182" i="29" s="1"/>
  <c r="CY182" i="29" a="1"/>
  <c r="CY182" i="29" s="1"/>
  <c r="CX182" i="29" a="1"/>
  <c r="CX182" i="29" s="1"/>
  <c r="CW182" i="29" a="1"/>
  <c r="CW182" i="29" s="1"/>
  <c r="CV182" i="29" a="1"/>
  <c r="CV182" i="29" s="1"/>
  <c r="CU182" i="29"/>
  <c r="CU182" i="29" a="1"/>
  <c r="CT182" i="29" a="1"/>
  <c r="CT182" i="29" s="1"/>
  <c r="CS182" i="29"/>
  <c r="CS182" i="29" a="1"/>
  <c r="CR182" i="29" a="1"/>
  <c r="CR182" i="29" s="1"/>
  <c r="CQ182" i="29" a="1"/>
  <c r="CQ182" i="29" s="1"/>
  <c r="CP182" i="29" a="1"/>
  <c r="CP182" i="29" s="1"/>
  <c r="CO182" i="29" a="1"/>
  <c r="CO182" i="29" s="1"/>
  <c r="CN182" i="29" a="1"/>
  <c r="CN182" i="29" s="1"/>
  <c r="CM182" i="29"/>
  <c r="CM182" i="29" a="1"/>
  <c r="CL182" i="29" a="1"/>
  <c r="CL182" i="29" s="1"/>
  <c r="CK182" i="29"/>
  <c r="CK182" i="29" a="1"/>
  <c r="CJ182" i="29" a="1"/>
  <c r="CJ182" i="29" s="1"/>
  <c r="CI182" i="29" a="1"/>
  <c r="CI182" i="29" s="1"/>
  <c r="CH182" i="29" a="1"/>
  <c r="CH182" i="29" s="1"/>
  <c r="CG182" i="29" a="1"/>
  <c r="CG182" i="29" s="1"/>
  <c r="CF182" i="29" a="1"/>
  <c r="CF182" i="29" s="1"/>
  <c r="CE182" i="29" a="1"/>
  <c r="CE182" i="29" s="1"/>
  <c r="CD182" i="29" a="1"/>
  <c r="CD182" i="29" s="1"/>
  <c r="CC182" i="29"/>
  <c r="CC182" i="29" a="1"/>
  <c r="CB182" i="29" a="1"/>
  <c r="CB182" i="29" s="1"/>
  <c r="CA182" i="29" a="1"/>
  <c r="CA182" i="29" s="1"/>
  <c r="BZ182" i="29" a="1"/>
  <c r="BZ182" i="29" s="1"/>
  <c r="BY182" i="29" a="1"/>
  <c r="BY182" i="29" s="1"/>
  <c r="BX182" i="29" a="1"/>
  <c r="BX182" i="29" s="1"/>
  <c r="BW182" i="29"/>
  <c r="BW182" i="29" a="1"/>
  <c r="BV182" i="29" a="1"/>
  <c r="BV182" i="29" s="1"/>
  <c r="BU182" i="29"/>
  <c r="BU182" i="29" a="1"/>
  <c r="BT182" i="29" a="1"/>
  <c r="BT182" i="29" s="1"/>
  <c r="BS182" i="29" a="1"/>
  <c r="BS182" i="29" s="1"/>
  <c r="BR182" i="29" a="1"/>
  <c r="BR182" i="29" s="1"/>
  <c r="BQ182" i="29" a="1"/>
  <c r="BQ182" i="29" s="1"/>
  <c r="BP182" i="29" a="1"/>
  <c r="BP182" i="29" s="1"/>
  <c r="BO182" i="29"/>
  <c r="BO182" i="29" a="1"/>
  <c r="BN182" i="29" a="1"/>
  <c r="BN182" i="29" s="1"/>
  <c r="BM182" i="29"/>
  <c r="BM182" i="29" a="1"/>
  <c r="BL182" i="29" a="1"/>
  <c r="BL182" i="29" s="1"/>
  <c r="BK182" i="29" a="1"/>
  <c r="BK182" i="29" s="1"/>
  <c r="BJ182" i="29" a="1"/>
  <c r="BJ182" i="29" s="1"/>
  <c r="BI182" i="29" a="1"/>
  <c r="BI182" i="29" s="1"/>
  <c r="BH182" i="29" a="1"/>
  <c r="BH182" i="29" s="1"/>
  <c r="BG182" i="29"/>
  <c r="BG182" i="29" a="1"/>
  <c r="BF182" i="29" a="1"/>
  <c r="BF182" i="29" s="1"/>
  <c r="BE182" i="29"/>
  <c r="BE182" i="29" a="1"/>
  <c r="BD182" i="29" a="1"/>
  <c r="BD182" i="29" s="1"/>
  <c r="BC182" i="29" a="1"/>
  <c r="BC182" i="29" s="1"/>
  <c r="BB182" i="29" a="1"/>
  <c r="BB182" i="29" s="1"/>
  <c r="BA182" i="29" a="1"/>
  <c r="BA182" i="29" s="1"/>
  <c r="AZ182" i="29" a="1"/>
  <c r="AZ182" i="29" s="1"/>
  <c r="AY182" i="29"/>
  <c r="AY182" i="29" a="1"/>
  <c r="AX182" i="29" a="1"/>
  <c r="AX182" i="29" s="1"/>
  <c r="AW182" i="29" a="1"/>
  <c r="AW182" i="29" s="1"/>
  <c r="AV182" i="29" a="1"/>
  <c r="AV182" i="29" s="1"/>
  <c r="AU182" i="29" a="1"/>
  <c r="AU182" i="29" s="1"/>
  <c r="AT182" i="29" a="1"/>
  <c r="AT182" i="29" s="1"/>
  <c r="AS182" i="29" a="1"/>
  <c r="AS182" i="29" s="1"/>
  <c r="AR182" i="29" a="1"/>
  <c r="AR182" i="29" s="1"/>
  <c r="AQ182" i="29"/>
  <c r="AQ182" i="29" a="1"/>
  <c r="AP182" i="29" a="1"/>
  <c r="AP182" i="29" s="1"/>
  <c r="AO182" i="29"/>
  <c r="AO182" i="29" a="1"/>
  <c r="AN182" i="29" a="1"/>
  <c r="AN182" i="29" s="1"/>
  <c r="AM182" i="29" a="1"/>
  <c r="AM182" i="29" s="1"/>
  <c r="AL182" i="29" a="1"/>
  <c r="AL182" i="29" s="1"/>
  <c r="AK182" i="29" a="1"/>
  <c r="AK182" i="29" s="1"/>
  <c r="AJ182" i="29" a="1"/>
  <c r="AJ182" i="29" s="1"/>
  <c r="AI182" i="29"/>
  <c r="AI182" i="29" a="1"/>
  <c r="AH182" i="29" a="1"/>
  <c r="AH182" i="29" s="1"/>
  <c r="AG182" i="29" a="1"/>
  <c r="AG182" i="29" s="1"/>
  <c r="AF182" i="29" a="1"/>
  <c r="AF182" i="29" s="1"/>
  <c r="AE182" i="29" a="1"/>
  <c r="AE182" i="29" s="1"/>
  <c r="AD182" i="29" a="1"/>
  <c r="AD182" i="29" s="1"/>
  <c r="AC182" i="29" a="1"/>
  <c r="AC182" i="29" s="1"/>
  <c r="AB182" i="29" a="1"/>
  <c r="AB182" i="29" s="1"/>
  <c r="AA182" i="29" a="1"/>
  <c r="AA182" i="29" s="1"/>
  <c r="Z182" i="29" a="1"/>
  <c r="Z182" i="29" s="1"/>
  <c r="Y182" i="29"/>
  <c r="Y182" i="29" a="1"/>
  <c r="X182" i="29" a="1"/>
  <c r="X182" i="29" s="1"/>
  <c r="W182" i="29" a="1"/>
  <c r="W182" i="29" s="1"/>
  <c r="V182" i="29" a="1"/>
  <c r="V182" i="29" s="1"/>
  <c r="U182" i="29" a="1"/>
  <c r="U182" i="29" s="1"/>
  <c r="T182" i="29" a="1"/>
  <c r="T182" i="29" s="1"/>
  <c r="S182" i="29" a="1"/>
  <c r="S182" i="29" s="1"/>
  <c r="R182" i="29" a="1"/>
  <c r="R182" i="29" s="1"/>
  <c r="Q182" i="29" a="1"/>
  <c r="Q182" i="29" s="1"/>
  <c r="P182" i="29" a="1"/>
  <c r="P182" i="29" s="1"/>
  <c r="O182" i="29" a="1"/>
  <c r="O182" i="29" s="1"/>
  <c r="N182" i="29" a="1"/>
  <c r="N182" i="29" s="1"/>
  <c r="M182" i="29" a="1"/>
  <c r="M182" i="29" s="1"/>
  <c r="L182" i="29" a="1"/>
  <c r="L182" i="29" s="1"/>
  <c r="K182" i="29" a="1"/>
  <c r="K182" i="29" s="1"/>
  <c r="J182" i="29" a="1"/>
  <c r="J182" i="29" s="1"/>
  <c r="I182" i="29" a="1"/>
  <c r="I182" i="29" s="1"/>
  <c r="H182" i="29" a="1"/>
  <c r="H182" i="29" s="1"/>
  <c r="G182" i="29" a="1"/>
  <c r="G182" i="29" s="1"/>
  <c r="F182" i="29" a="1"/>
  <c r="F182" i="29" s="1"/>
  <c r="E182" i="29" a="1"/>
  <c r="E182" i="29" s="1"/>
  <c r="D182" i="29" a="1"/>
  <c r="D182" i="29" s="1"/>
  <c r="GJ181" i="29" a="1"/>
  <c r="GJ181" i="29" s="1"/>
  <c r="GI181" i="29" a="1"/>
  <c r="GI181" i="29" s="1"/>
  <c r="GH181" i="29" a="1"/>
  <c r="GH181" i="29" s="1"/>
  <c r="GG181" i="29" a="1"/>
  <c r="GG181" i="29" s="1"/>
  <c r="GF181" i="29" a="1"/>
  <c r="GF181" i="29" s="1"/>
  <c r="GE181" i="29" a="1"/>
  <c r="GE181" i="29" s="1"/>
  <c r="GD181" i="29" a="1"/>
  <c r="GD181" i="29" s="1"/>
  <c r="GC181" i="29" a="1"/>
  <c r="GC181" i="29" s="1"/>
  <c r="GB181" i="29" a="1"/>
  <c r="GB181" i="29" s="1"/>
  <c r="GA181" i="29" a="1"/>
  <c r="GA181" i="29" s="1"/>
  <c r="FZ181" i="29" a="1"/>
  <c r="FZ181" i="29" s="1"/>
  <c r="FY181" i="29" a="1"/>
  <c r="FY181" i="29" s="1"/>
  <c r="FX181" i="29" a="1"/>
  <c r="FX181" i="29" s="1"/>
  <c r="FW181" i="29" a="1"/>
  <c r="FW181" i="29" s="1"/>
  <c r="FV181" i="29" a="1"/>
  <c r="FV181" i="29" s="1"/>
  <c r="FU181" i="29" a="1"/>
  <c r="FU181" i="29" s="1"/>
  <c r="FT181" i="29" a="1"/>
  <c r="FT181" i="29" s="1"/>
  <c r="FS181" i="29" a="1"/>
  <c r="FS181" i="29" s="1"/>
  <c r="FR181" i="29" a="1"/>
  <c r="FR181" i="29" s="1"/>
  <c r="FQ181" i="29" a="1"/>
  <c r="FQ181" i="29" s="1"/>
  <c r="FP181" i="29" a="1"/>
  <c r="FP181" i="29" s="1"/>
  <c r="FO181" i="29" a="1"/>
  <c r="FO181" i="29" s="1"/>
  <c r="FN181" i="29" a="1"/>
  <c r="FN181" i="29" s="1"/>
  <c r="FM181" i="29" a="1"/>
  <c r="FM181" i="29" s="1"/>
  <c r="FL181" i="29" a="1"/>
  <c r="FL181" i="29" s="1"/>
  <c r="FK181" i="29" a="1"/>
  <c r="FK181" i="29" s="1"/>
  <c r="FJ181" i="29" a="1"/>
  <c r="FJ181" i="29" s="1"/>
  <c r="FI181" i="29" a="1"/>
  <c r="FI181" i="29" s="1"/>
  <c r="FH181" i="29" a="1"/>
  <c r="FH181" i="29" s="1"/>
  <c r="FG181" i="29" a="1"/>
  <c r="FG181" i="29" s="1"/>
  <c r="FF181" i="29" a="1"/>
  <c r="FF181" i="29" s="1"/>
  <c r="FE181" i="29" a="1"/>
  <c r="FE181" i="29" s="1"/>
  <c r="FD181" i="29" a="1"/>
  <c r="FD181" i="29" s="1"/>
  <c r="FC181" i="29" a="1"/>
  <c r="FC181" i="29" s="1"/>
  <c r="FB181" i="29" a="1"/>
  <c r="FB181" i="29" s="1"/>
  <c r="FA181" i="29" a="1"/>
  <c r="FA181" i="29" s="1"/>
  <c r="EZ181" i="29" a="1"/>
  <c r="EZ181" i="29" s="1"/>
  <c r="EY181" i="29" a="1"/>
  <c r="EY181" i="29" s="1"/>
  <c r="EX181" i="29" a="1"/>
  <c r="EX181" i="29" s="1"/>
  <c r="EW181" i="29" a="1"/>
  <c r="EW181" i="29" s="1"/>
  <c r="EV181" i="29" a="1"/>
  <c r="EV181" i="29" s="1"/>
  <c r="EU181" i="29" a="1"/>
  <c r="EU181" i="29" s="1"/>
  <c r="ET181" i="29" a="1"/>
  <c r="ET181" i="29" s="1"/>
  <c r="ES181" i="29" a="1"/>
  <c r="ES181" i="29" s="1"/>
  <c r="ER181" i="29" a="1"/>
  <c r="ER181" i="29" s="1"/>
  <c r="EQ181" i="29" a="1"/>
  <c r="EQ181" i="29" s="1"/>
  <c r="EP181" i="29" a="1"/>
  <c r="EP181" i="29" s="1"/>
  <c r="EO181" i="29" a="1"/>
  <c r="EO181" i="29" s="1"/>
  <c r="EN181" i="29" a="1"/>
  <c r="EN181" i="29" s="1"/>
  <c r="EM181" i="29" a="1"/>
  <c r="EM181" i="29" s="1"/>
  <c r="EL181" i="29" a="1"/>
  <c r="EL181" i="29" s="1"/>
  <c r="EK181" i="29" a="1"/>
  <c r="EK181" i="29" s="1"/>
  <c r="EJ181" i="29" a="1"/>
  <c r="EJ181" i="29" s="1"/>
  <c r="EI181" i="29" a="1"/>
  <c r="EI181" i="29" s="1"/>
  <c r="EH181" i="29" a="1"/>
  <c r="EH181" i="29" s="1"/>
  <c r="EG181" i="29" a="1"/>
  <c r="EG181" i="29" s="1"/>
  <c r="EF181" i="29" a="1"/>
  <c r="EF181" i="29" s="1"/>
  <c r="EE181" i="29" a="1"/>
  <c r="EE181" i="29" s="1"/>
  <c r="ED181" i="29" a="1"/>
  <c r="ED181" i="29" s="1"/>
  <c r="EC181" i="29" a="1"/>
  <c r="EC181" i="29" s="1"/>
  <c r="EB181" i="29" a="1"/>
  <c r="EB181" i="29" s="1"/>
  <c r="EA181" i="29" a="1"/>
  <c r="EA181" i="29" s="1"/>
  <c r="DZ181" i="29" a="1"/>
  <c r="DZ181" i="29" s="1"/>
  <c r="DY181" i="29" a="1"/>
  <c r="DY181" i="29" s="1"/>
  <c r="DX181" i="29" a="1"/>
  <c r="DX181" i="29" s="1"/>
  <c r="DW181" i="29" a="1"/>
  <c r="DW181" i="29" s="1"/>
  <c r="DV181" i="29" a="1"/>
  <c r="DV181" i="29" s="1"/>
  <c r="DU181" i="29" a="1"/>
  <c r="DU181" i="29" s="1"/>
  <c r="DT181" i="29" a="1"/>
  <c r="DT181" i="29" s="1"/>
  <c r="DS181" i="29" a="1"/>
  <c r="DS181" i="29" s="1"/>
  <c r="DR181" i="29" a="1"/>
  <c r="DR181" i="29" s="1"/>
  <c r="DQ181" i="29" a="1"/>
  <c r="DQ181" i="29" s="1"/>
  <c r="DP181" i="29" a="1"/>
  <c r="DP181" i="29" s="1"/>
  <c r="DO181" i="29" a="1"/>
  <c r="DO181" i="29" s="1"/>
  <c r="DN181" i="29" a="1"/>
  <c r="DN181" i="29" s="1"/>
  <c r="DM181" i="29" a="1"/>
  <c r="DM181" i="29" s="1"/>
  <c r="DL181" i="29" a="1"/>
  <c r="DL181" i="29" s="1"/>
  <c r="DK181" i="29" a="1"/>
  <c r="DK181" i="29" s="1"/>
  <c r="DJ181" i="29" a="1"/>
  <c r="DJ181" i="29" s="1"/>
  <c r="DI181" i="29" a="1"/>
  <c r="DI181" i="29" s="1"/>
  <c r="DH181" i="29" a="1"/>
  <c r="DH181" i="29" s="1"/>
  <c r="DG181" i="29" a="1"/>
  <c r="DG181" i="29" s="1"/>
  <c r="DF181" i="29" a="1"/>
  <c r="DF181" i="29" s="1"/>
  <c r="DE181" i="29" a="1"/>
  <c r="DE181" i="29" s="1"/>
  <c r="DD181" i="29" a="1"/>
  <c r="DD181" i="29" s="1"/>
  <c r="DC181" i="29" a="1"/>
  <c r="DC181" i="29" s="1"/>
  <c r="DB181" i="29" a="1"/>
  <c r="DB181" i="29" s="1"/>
  <c r="DA181" i="29" a="1"/>
  <c r="DA181" i="29" s="1"/>
  <c r="CZ181" i="29" a="1"/>
  <c r="CZ181" i="29" s="1"/>
  <c r="CY181" i="29" a="1"/>
  <c r="CY181" i="29" s="1"/>
  <c r="CX181" i="29" a="1"/>
  <c r="CX181" i="29" s="1"/>
  <c r="CW181" i="29" a="1"/>
  <c r="CW181" i="29" s="1"/>
  <c r="CV181" i="29" a="1"/>
  <c r="CV181" i="29" s="1"/>
  <c r="CU181" i="29" a="1"/>
  <c r="CU181" i="29" s="1"/>
  <c r="CT181" i="29" a="1"/>
  <c r="CT181" i="29" s="1"/>
  <c r="CS181" i="29" a="1"/>
  <c r="CS181" i="29" s="1"/>
  <c r="CR181" i="29" a="1"/>
  <c r="CR181" i="29" s="1"/>
  <c r="CQ181" i="29" a="1"/>
  <c r="CQ181" i="29" s="1"/>
  <c r="CP181" i="29" a="1"/>
  <c r="CP181" i="29" s="1"/>
  <c r="CO181" i="29" a="1"/>
  <c r="CO181" i="29" s="1"/>
  <c r="CN181" i="29" a="1"/>
  <c r="CN181" i="29" s="1"/>
  <c r="CM181" i="29" a="1"/>
  <c r="CM181" i="29" s="1"/>
  <c r="CL181" i="29" a="1"/>
  <c r="CL181" i="29" s="1"/>
  <c r="CK181" i="29" a="1"/>
  <c r="CK181" i="29" s="1"/>
  <c r="CJ181" i="29" a="1"/>
  <c r="CJ181" i="29" s="1"/>
  <c r="CI181" i="29"/>
  <c r="CI181" i="29" a="1"/>
  <c r="CH181" i="29" a="1"/>
  <c r="CH181" i="29" s="1"/>
  <c r="CG181" i="29"/>
  <c r="CG181" i="29" a="1"/>
  <c r="CF181" i="29" a="1"/>
  <c r="CF181" i="29" s="1"/>
  <c r="CE181" i="29" a="1"/>
  <c r="CE181" i="29" s="1"/>
  <c r="CD181" i="29" a="1"/>
  <c r="CD181" i="29" s="1"/>
  <c r="CC181" i="29" a="1"/>
  <c r="CC181" i="29" s="1"/>
  <c r="CB181" i="29"/>
  <c r="CB181" i="29" a="1"/>
  <c r="CA181" i="29" a="1"/>
  <c r="CA181" i="29" s="1"/>
  <c r="BZ181" i="29"/>
  <c r="BZ181" i="29" a="1"/>
  <c r="BY181" i="29" a="1"/>
  <c r="BY181" i="29" s="1"/>
  <c r="BX181" i="29"/>
  <c r="BX181" i="29" a="1"/>
  <c r="BW181" i="29" a="1"/>
  <c r="BW181" i="29" s="1"/>
  <c r="BV181" i="29" a="1"/>
  <c r="BV181" i="29" s="1"/>
  <c r="BU181" i="29" a="1"/>
  <c r="BU181" i="29" s="1"/>
  <c r="BT181" i="29"/>
  <c r="BT181" i="29" a="1"/>
  <c r="BS181" i="29" a="1"/>
  <c r="BS181" i="29" s="1"/>
  <c r="BR181" i="29"/>
  <c r="BR181" i="29" a="1"/>
  <c r="BQ181" i="29" a="1"/>
  <c r="BQ181" i="29" s="1"/>
  <c r="BP181" i="29" a="1"/>
  <c r="BP181" i="29" s="1"/>
  <c r="BO181" i="29" a="1"/>
  <c r="BO181" i="29" s="1"/>
  <c r="BN181" i="29" a="1"/>
  <c r="BN181" i="29" s="1"/>
  <c r="BM181" i="29" a="1"/>
  <c r="BM181" i="29" s="1"/>
  <c r="BL181" i="29"/>
  <c r="BL181" i="29" a="1"/>
  <c r="BK181" i="29" a="1"/>
  <c r="BK181" i="29" s="1"/>
  <c r="BJ181" i="29"/>
  <c r="BJ181" i="29" a="1"/>
  <c r="BI181" i="29" a="1"/>
  <c r="BI181" i="29" s="1"/>
  <c r="BH181" i="29" a="1"/>
  <c r="BH181" i="29" s="1"/>
  <c r="BG181" i="29" a="1"/>
  <c r="BG181" i="29" s="1"/>
  <c r="BF181" i="29" a="1"/>
  <c r="BF181" i="29" s="1"/>
  <c r="BE181" i="29" a="1"/>
  <c r="BE181" i="29" s="1"/>
  <c r="BD181" i="29"/>
  <c r="BD181" i="29" a="1"/>
  <c r="BC181" i="29" a="1"/>
  <c r="BC181" i="29" s="1"/>
  <c r="BB181" i="29"/>
  <c r="BB181" i="29" a="1"/>
  <c r="BA181" i="29" a="1"/>
  <c r="BA181" i="29" s="1"/>
  <c r="AZ181" i="29" a="1"/>
  <c r="AZ181" i="29" s="1"/>
  <c r="AY181" i="29" a="1"/>
  <c r="AY181" i="29" s="1"/>
  <c r="AX181" i="29" a="1"/>
  <c r="AX181" i="29" s="1"/>
  <c r="AW181" i="29" a="1"/>
  <c r="AW181" i="29" s="1"/>
  <c r="AV181" i="29"/>
  <c r="AV181" i="29" a="1"/>
  <c r="AU181" i="29" a="1"/>
  <c r="AU181" i="29" s="1"/>
  <c r="AT181" i="29"/>
  <c r="AT181" i="29" a="1"/>
  <c r="AS181" i="29" a="1"/>
  <c r="AS181" i="29" s="1"/>
  <c r="AR181" i="29" a="1"/>
  <c r="AR181" i="29" s="1"/>
  <c r="AQ181" i="29" a="1"/>
  <c r="AQ181" i="29" s="1"/>
  <c r="AP181" i="29" a="1"/>
  <c r="AP181" i="29" s="1"/>
  <c r="AO181" i="29" a="1"/>
  <c r="AO181" i="29" s="1"/>
  <c r="AN181" i="29"/>
  <c r="AN181" i="29" a="1"/>
  <c r="AM181" i="29" a="1"/>
  <c r="AM181" i="29" s="1"/>
  <c r="AL181" i="29"/>
  <c r="AL181" i="29" a="1"/>
  <c r="AK181" i="29" a="1"/>
  <c r="AK181" i="29" s="1"/>
  <c r="AJ181" i="29" a="1"/>
  <c r="AJ181" i="29" s="1"/>
  <c r="AI181" i="29" a="1"/>
  <c r="AI181" i="29" s="1"/>
  <c r="AH181" i="29" a="1"/>
  <c r="AH181" i="29" s="1"/>
  <c r="AG181" i="29" a="1"/>
  <c r="AG181" i="29" s="1"/>
  <c r="AF181" i="29"/>
  <c r="AF181" i="29" a="1"/>
  <c r="AE181" i="29" a="1"/>
  <c r="AE181" i="29" s="1"/>
  <c r="AD181" i="29"/>
  <c r="AD181" i="29" a="1"/>
  <c r="AC181" i="29" a="1"/>
  <c r="AC181" i="29" s="1"/>
  <c r="AB181" i="29" a="1"/>
  <c r="AB181" i="29" s="1"/>
  <c r="AA181" i="29" a="1"/>
  <c r="AA181" i="29" s="1"/>
  <c r="Z181" i="29" a="1"/>
  <c r="Z181" i="29" s="1"/>
  <c r="Y181" i="29" a="1"/>
  <c r="Y181" i="29" s="1"/>
  <c r="X181" i="29" a="1"/>
  <c r="X181" i="29" s="1"/>
  <c r="W181" i="29" a="1"/>
  <c r="W181" i="29" s="1"/>
  <c r="V181" i="29"/>
  <c r="V181" i="29" a="1"/>
  <c r="U181" i="29" a="1"/>
  <c r="U181" i="29" s="1"/>
  <c r="T181" i="29" a="1"/>
  <c r="T181" i="29" s="1"/>
  <c r="S181" i="29" a="1"/>
  <c r="S181" i="29" s="1"/>
  <c r="R181" i="29" a="1"/>
  <c r="R181" i="29" s="1"/>
  <c r="Q181" i="29" a="1"/>
  <c r="Q181" i="29" s="1"/>
  <c r="P181" i="29" a="1"/>
  <c r="P181" i="29" s="1"/>
  <c r="O181" i="29" a="1"/>
  <c r="O181" i="29" s="1"/>
  <c r="N181" i="29"/>
  <c r="N181" i="29" a="1"/>
  <c r="M181" i="29" a="1"/>
  <c r="M181" i="29" s="1"/>
  <c r="L181" i="29" a="1"/>
  <c r="L181" i="29" s="1"/>
  <c r="K181" i="29" a="1"/>
  <c r="K181" i="29" s="1"/>
  <c r="J181" i="29"/>
  <c r="J181" i="29" a="1"/>
  <c r="I181" i="29" a="1"/>
  <c r="I181" i="29" s="1"/>
  <c r="H181" i="29" a="1"/>
  <c r="H181" i="29" s="1"/>
  <c r="G181" i="29" a="1"/>
  <c r="G181" i="29" s="1"/>
  <c r="F181" i="29"/>
  <c r="F181" i="29" a="1"/>
  <c r="E181" i="29" a="1"/>
  <c r="E181" i="29" s="1"/>
  <c r="D181" i="29" a="1"/>
  <c r="D181" i="29" s="1"/>
  <c r="GJ180" i="29" a="1"/>
  <c r="GJ180" i="29" s="1"/>
  <c r="GI180" i="29"/>
  <c r="GI180" i="29" a="1"/>
  <c r="GH180" i="29" a="1"/>
  <c r="GH180" i="29" s="1"/>
  <c r="GG180" i="29" a="1"/>
  <c r="GG180" i="29" s="1"/>
  <c r="GF180" i="29" a="1"/>
  <c r="GF180" i="29" s="1"/>
  <c r="GE180" i="29"/>
  <c r="GE180" i="29" a="1"/>
  <c r="GD180" i="29" a="1"/>
  <c r="GD180" i="29" s="1"/>
  <c r="GC180" i="29" a="1"/>
  <c r="GC180" i="29" s="1"/>
  <c r="GB180" i="29" a="1"/>
  <c r="GB180" i="29" s="1"/>
  <c r="GA180" i="29"/>
  <c r="GA180" i="29" a="1"/>
  <c r="FZ180" i="29" a="1"/>
  <c r="FZ180" i="29" s="1"/>
  <c r="FY180" i="29" a="1"/>
  <c r="FY180" i="29" s="1"/>
  <c r="FX180" i="29" a="1"/>
  <c r="FX180" i="29" s="1"/>
  <c r="FW180" i="29"/>
  <c r="FW180" i="29" a="1"/>
  <c r="FV180" i="29" a="1"/>
  <c r="FV180" i="29" s="1"/>
  <c r="FU180" i="29" a="1"/>
  <c r="FU180" i="29" s="1"/>
  <c r="FT180" i="29" a="1"/>
  <c r="FT180" i="29" s="1"/>
  <c r="FS180" i="29"/>
  <c r="FS180" i="29" a="1"/>
  <c r="FR180" i="29" a="1"/>
  <c r="FR180" i="29" s="1"/>
  <c r="FQ180" i="29" a="1"/>
  <c r="FQ180" i="29" s="1"/>
  <c r="FP180" i="29" a="1"/>
  <c r="FP180" i="29" s="1"/>
  <c r="FO180" i="29"/>
  <c r="FO180" i="29" a="1"/>
  <c r="FN180" i="29" a="1"/>
  <c r="FN180" i="29" s="1"/>
  <c r="FM180" i="29" a="1"/>
  <c r="FM180" i="29" s="1"/>
  <c r="FL180" i="29" a="1"/>
  <c r="FL180" i="29" s="1"/>
  <c r="FK180" i="29"/>
  <c r="FK180" i="29" a="1"/>
  <c r="FJ180" i="29" a="1"/>
  <c r="FJ180" i="29" s="1"/>
  <c r="FI180" i="29" a="1"/>
  <c r="FI180" i="29" s="1"/>
  <c r="FH180" i="29" a="1"/>
  <c r="FH180" i="29" s="1"/>
  <c r="FG180" i="29"/>
  <c r="FG180" i="29" a="1"/>
  <c r="FF180" i="29" a="1"/>
  <c r="FF180" i="29" s="1"/>
  <c r="FE180" i="29" a="1"/>
  <c r="FE180" i="29" s="1"/>
  <c r="FD180" i="29" a="1"/>
  <c r="FD180" i="29" s="1"/>
  <c r="FC180" i="29"/>
  <c r="FC180" i="29" a="1"/>
  <c r="FB180" i="29" a="1"/>
  <c r="FB180" i="29" s="1"/>
  <c r="FA180" i="29" a="1"/>
  <c r="FA180" i="29" s="1"/>
  <c r="EZ180" i="29" a="1"/>
  <c r="EZ180" i="29" s="1"/>
  <c r="EY180" i="29"/>
  <c r="EY180" i="29" a="1"/>
  <c r="EX180" i="29" a="1"/>
  <c r="EX180" i="29" s="1"/>
  <c r="EW180" i="29" a="1"/>
  <c r="EW180" i="29" s="1"/>
  <c r="EV180" i="29" a="1"/>
  <c r="EV180" i="29" s="1"/>
  <c r="EU180" i="29"/>
  <c r="EU180" i="29" a="1"/>
  <c r="ET180" i="29" a="1"/>
  <c r="ET180" i="29" s="1"/>
  <c r="ES180" i="29" a="1"/>
  <c r="ES180" i="29" s="1"/>
  <c r="ER180" i="29" a="1"/>
  <c r="ER180" i="29" s="1"/>
  <c r="EQ180" i="29"/>
  <c r="EQ180" i="29" a="1"/>
  <c r="EP180" i="29" a="1"/>
  <c r="EP180" i="29" s="1"/>
  <c r="EO180" i="29" a="1"/>
  <c r="EO180" i="29" s="1"/>
  <c r="EN180" i="29" a="1"/>
  <c r="EN180" i="29" s="1"/>
  <c r="EM180" i="29"/>
  <c r="EM180" i="29" a="1"/>
  <c r="EL180" i="29" a="1"/>
  <c r="EL180" i="29" s="1"/>
  <c r="EK180" i="29" a="1"/>
  <c r="EK180" i="29" s="1"/>
  <c r="EJ180" i="29" a="1"/>
  <c r="EJ180" i="29" s="1"/>
  <c r="EI180" i="29"/>
  <c r="EI180" i="29" a="1"/>
  <c r="EH180" i="29" a="1"/>
  <c r="EH180" i="29" s="1"/>
  <c r="EG180" i="29" a="1"/>
  <c r="EG180" i="29" s="1"/>
  <c r="EF180" i="29" a="1"/>
  <c r="EF180" i="29" s="1"/>
  <c r="EE180" i="29"/>
  <c r="EE180" i="29" a="1"/>
  <c r="ED180" i="29" a="1"/>
  <c r="ED180" i="29" s="1"/>
  <c r="EC180" i="29" a="1"/>
  <c r="EC180" i="29" s="1"/>
  <c r="EB180" i="29" a="1"/>
  <c r="EB180" i="29" s="1"/>
  <c r="EA180" i="29"/>
  <c r="EA180" i="29" a="1"/>
  <c r="DZ180" i="29" a="1"/>
  <c r="DZ180" i="29" s="1"/>
  <c r="DY180" i="29" a="1"/>
  <c r="DY180" i="29" s="1"/>
  <c r="DX180" i="29" a="1"/>
  <c r="DX180" i="29" s="1"/>
  <c r="DW180" i="29"/>
  <c r="DW180" i="29" a="1"/>
  <c r="DV180" i="29" a="1"/>
  <c r="DV180" i="29" s="1"/>
  <c r="DU180" i="29" a="1"/>
  <c r="DU180" i="29" s="1"/>
  <c r="DT180" i="29" a="1"/>
  <c r="DT180" i="29" s="1"/>
  <c r="DS180" i="29"/>
  <c r="DS180" i="29" a="1"/>
  <c r="DR180" i="29" a="1"/>
  <c r="DR180" i="29" s="1"/>
  <c r="DQ180" i="29" a="1"/>
  <c r="DQ180" i="29" s="1"/>
  <c r="DP180" i="29" a="1"/>
  <c r="DP180" i="29" s="1"/>
  <c r="DO180" i="29"/>
  <c r="DO180" i="29" a="1"/>
  <c r="DN180" i="29" a="1"/>
  <c r="DN180" i="29" s="1"/>
  <c r="DM180" i="29" a="1"/>
  <c r="DM180" i="29" s="1"/>
  <c r="DL180" i="29" a="1"/>
  <c r="DL180" i="29" s="1"/>
  <c r="DK180" i="29"/>
  <c r="DK180" i="29" a="1"/>
  <c r="DJ180" i="29" a="1"/>
  <c r="DJ180" i="29" s="1"/>
  <c r="DI180" i="29" a="1"/>
  <c r="DI180" i="29" s="1"/>
  <c r="DH180" i="29" a="1"/>
  <c r="DH180" i="29" s="1"/>
  <c r="DG180" i="29"/>
  <c r="DG180" i="29" a="1"/>
  <c r="DF180" i="29" a="1"/>
  <c r="DF180" i="29" s="1"/>
  <c r="DE180" i="29" a="1"/>
  <c r="DE180" i="29" s="1"/>
  <c r="DD180" i="29" a="1"/>
  <c r="DD180" i="29" s="1"/>
  <c r="DC180" i="29"/>
  <c r="DC180" i="29" a="1"/>
  <c r="DB180" i="29" a="1"/>
  <c r="DB180" i="29" s="1"/>
  <c r="DA180" i="29" a="1"/>
  <c r="DA180" i="29" s="1"/>
  <c r="CZ180" i="29" a="1"/>
  <c r="CZ180" i="29" s="1"/>
  <c r="CY180" i="29"/>
  <c r="CY180" i="29" a="1"/>
  <c r="CX180" i="29" a="1"/>
  <c r="CX180" i="29" s="1"/>
  <c r="CW180" i="29" a="1"/>
  <c r="CW180" i="29" s="1"/>
  <c r="CV180" i="29" a="1"/>
  <c r="CV180" i="29" s="1"/>
  <c r="CU180" i="29" a="1"/>
  <c r="CU180" i="29" s="1"/>
  <c r="CT180" i="29" a="1"/>
  <c r="CT180" i="29" s="1"/>
  <c r="CS180" i="29" a="1"/>
  <c r="CS180" i="29" s="1"/>
  <c r="CR180" i="29" a="1"/>
  <c r="CR180" i="29" s="1"/>
  <c r="CQ180" i="29" a="1"/>
  <c r="CQ180" i="29" s="1"/>
  <c r="CP180" i="29" a="1"/>
  <c r="CP180" i="29" s="1"/>
  <c r="CO180" i="29" a="1"/>
  <c r="CO180" i="29" s="1"/>
  <c r="CN180" i="29" a="1"/>
  <c r="CN180" i="29" s="1"/>
  <c r="CM180" i="29" a="1"/>
  <c r="CM180" i="29" s="1"/>
  <c r="CL180" i="29" a="1"/>
  <c r="CL180" i="29" s="1"/>
  <c r="CK180" i="29" a="1"/>
  <c r="CK180" i="29" s="1"/>
  <c r="CJ180" i="29" a="1"/>
  <c r="CJ180" i="29" s="1"/>
  <c r="CI180" i="29" a="1"/>
  <c r="CI180" i="29" s="1"/>
  <c r="CH180" i="29" a="1"/>
  <c r="CH180" i="29" s="1"/>
  <c r="CG180" i="29" a="1"/>
  <c r="CG180" i="29" s="1"/>
  <c r="CF180" i="29" a="1"/>
  <c r="CF180" i="29" s="1"/>
  <c r="CE180" i="29" a="1"/>
  <c r="CE180" i="29" s="1"/>
  <c r="CD180" i="29" a="1"/>
  <c r="CD180" i="29" s="1"/>
  <c r="CC180" i="29" a="1"/>
  <c r="CC180" i="29" s="1"/>
  <c r="CB180" i="29" a="1"/>
  <c r="CB180" i="29" s="1"/>
  <c r="CA180" i="29" a="1"/>
  <c r="CA180" i="29" s="1"/>
  <c r="BZ180" i="29" a="1"/>
  <c r="BZ180" i="29" s="1"/>
  <c r="BY180" i="29" a="1"/>
  <c r="BY180" i="29" s="1"/>
  <c r="BX180" i="29" a="1"/>
  <c r="BX180" i="29" s="1"/>
  <c r="BW180" i="29" a="1"/>
  <c r="BW180" i="29" s="1"/>
  <c r="BV180" i="29" a="1"/>
  <c r="BV180" i="29" s="1"/>
  <c r="BU180" i="29" a="1"/>
  <c r="BU180" i="29" s="1"/>
  <c r="BT180" i="29" a="1"/>
  <c r="BT180" i="29" s="1"/>
  <c r="BS180" i="29" a="1"/>
  <c r="BS180" i="29" s="1"/>
  <c r="BR180" i="29" a="1"/>
  <c r="BR180" i="29" s="1"/>
  <c r="BQ180" i="29" a="1"/>
  <c r="BQ180" i="29" s="1"/>
  <c r="BP180" i="29" a="1"/>
  <c r="BP180" i="29" s="1"/>
  <c r="BO180" i="29" a="1"/>
  <c r="BO180" i="29" s="1"/>
  <c r="BN180" i="29" a="1"/>
  <c r="BN180" i="29" s="1"/>
  <c r="BM180" i="29" a="1"/>
  <c r="BM180" i="29" s="1"/>
  <c r="BL180" i="29" a="1"/>
  <c r="BL180" i="29" s="1"/>
  <c r="BK180" i="29" a="1"/>
  <c r="BK180" i="29" s="1"/>
  <c r="BJ180" i="29" a="1"/>
  <c r="BJ180" i="29" s="1"/>
  <c r="BI180" i="29" a="1"/>
  <c r="BI180" i="29" s="1"/>
  <c r="BH180" i="29" a="1"/>
  <c r="BH180" i="29" s="1"/>
  <c r="BG180" i="29" a="1"/>
  <c r="BG180" i="29" s="1"/>
  <c r="BF180" i="29" a="1"/>
  <c r="BF180" i="29" s="1"/>
  <c r="BE180" i="29" a="1"/>
  <c r="BE180" i="29" s="1"/>
  <c r="BD180" i="29" a="1"/>
  <c r="BD180" i="29" s="1"/>
  <c r="BC180" i="29" a="1"/>
  <c r="BC180" i="29" s="1"/>
  <c r="BB180" i="29" a="1"/>
  <c r="BB180" i="29" s="1"/>
  <c r="BA180" i="29" a="1"/>
  <c r="BA180" i="29" s="1"/>
  <c r="AZ180" i="29" a="1"/>
  <c r="AZ180" i="29" s="1"/>
  <c r="AY180" i="29" a="1"/>
  <c r="AY180" i="29" s="1"/>
  <c r="AX180" i="29" a="1"/>
  <c r="AX180" i="29" s="1"/>
  <c r="AW180" i="29" a="1"/>
  <c r="AW180" i="29" s="1"/>
  <c r="AV180" i="29" a="1"/>
  <c r="AV180" i="29" s="1"/>
  <c r="AU180" i="29" a="1"/>
  <c r="AU180" i="29" s="1"/>
  <c r="AT180" i="29" a="1"/>
  <c r="AT180" i="29" s="1"/>
  <c r="AS180" i="29" a="1"/>
  <c r="AS180" i="29" s="1"/>
  <c r="AR180" i="29" a="1"/>
  <c r="AR180" i="29" s="1"/>
  <c r="AQ180" i="29" a="1"/>
  <c r="AQ180" i="29" s="1"/>
  <c r="AP180" i="29" a="1"/>
  <c r="AP180" i="29" s="1"/>
  <c r="AO180" i="29" a="1"/>
  <c r="AO180" i="29" s="1"/>
  <c r="AN180" i="29" a="1"/>
  <c r="AN180" i="29" s="1"/>
  <c r="AM180" i="29" a="1"/>
  <c r="AM180" i="29" s="1"/>
  <c r="AL180" i="29" a="1"/>
  <c r="AL180" i="29" s="1"/>
  <c r="AK180" i="29" a="1"/>
  <c r="AK180" i="29" s="1"/>
  <c r="AJ180" i="29" a="1"/>
  <c r="AJ180" i="29" s="1"/>
  <c r="AI180" i="29" a="1"/>
  <c r="AI180" i="29" s="1"/>
  <c r="AH180" i="29" a="1"/>
  <c r="AH180" i="29" s="1"/>
  <c r="AG180" i="29" a="1"/>
  <c r="AG180" i="29" s="1"/>
  <c r="AF180" i="29" a="1"/>
  <c r="AF180" i="29" s="1"/>
  <c r="AE180" i="29" a="1"/>
  <c r="AE180" i="29" s="1"/>
  <c r="AD180" i="29" a="1"/>
  <c r="AD180" i="29" s="1"/>
  <c r="AC180" i="29" a="1"/>
  <c r="AC180" i="29" s="1"/>
  <c r="AB180" i="29" a="1"/>
  <c r="AB180" i="29" s="1"/>
  <c r="AA180" i="29" a="1"/>
  <c r="AA180" i="29" s="1"/>
  <c r="Z180" i="29" a="1"/>
  <c r="Z180" i="29" s="1"/>
  <c r="Y180" i="29" a="1"/>
  <c r="Y180" i="29" s="1"/>
  <c r="X180" i="29" a="1"/>
  <c r="X180" i="29" s="1"/>
  <c r="W180" i="29" a="1"/>
  <c r="W180" i="29" s="1"/>
  <c r="V180" i="29" a="1"/>
  <c r="V180" i="29" s="1"/>
  <c r="U180" i="29" a="1"/>
  <c r="U180" i="29" s="1"/>
  <c r="T180" i="29" a="1"/>
  <c r="T180" i="29" s="1"/>
  <c r="S180" i="29" a="1"/>
  <c r="S180" i="29" s="1"/>
  <c r="R180" i="29" a="1"/>
  <c r="R180" i="29" s="1"/>
  <c r="Q180" i="29" a="1"/>
  <c r="Q180" i="29" s="1"/>
  <c r="P180" i="29" a="1"/>
  <c r="P180" i="29" s="1"/>
  <c r="O180" i="29" a="1"/>
  <c r="O180" i="29" s="1"/>
  <c r="N180" i="29" a="1"/>
  <c r="N180" i="29" s="1"/>
  <c r="M180" i="29" a="1"/>
  <c r="M180" i="29" s="1"/>
  <c r="L180" i="29" a="1"/>
  <c r="L180" i="29" s="1"/>
  <c r="K180" i="29" a="1"/>
  <c r="K180" i="29" s="1"/>
  <c r="J180" i="29" a="1"/>
  <c r="J180" i="29" s="1"/>
  <c r="I180" i="29" a="1"/>
  <c r="I180" i="29" s="1"/>
  <c r="H180" i="29" a="1"/>
  <c r="H180" i="29" s="1"/>
  <c r="G180" i="29" a="1"/>
  <c r="G180" i="29" s="1"/>
  <c r="F180" i="29" a="1"/>
  <c r="F180" i="29" s="1"/>
  <c r="E180" i="29" a="1"/>
  <c r="E180" i="29" s="1"/>
  <c r="D180" i="29" a="1"/>
  <c r="D180" i="29" s="1"/>
  <c r="GJ178" i="29" a="1"/>
  <c r="GJ178" i="29" s="1"/>
  <c r="GI178" i="29" a="1"/>
  <c r="GI178" i="29" s="1"/>
  <c r="GH178" i="29" a="1"/>
  <c r="GH178" i="29" s="1"/>
  <c r="GG178" i="29" a="1"/>
  <c r="GG178" i="29" s="1"/>
  <c r="GF178" i="29" a="1"/>
  <c r="GF178" i="29" s="1"/>
  <c r="GE178" i="29" a="1"/>
  <c r="GE178" i="29" s="1"/>
  <c r="GD178" i="29" a="1"/>
  <c r="GD178" i="29" s="1"/>
  <c r="GC178" i="29" a="1"/>
  <c r="GC178" i="29" s="1"/>
  <c r="GB178" i="29" a="1"/>
  <c r="GB178" i="29" s="1"/>
  <c r="GA178" i="29" a="1"/>
  <c r="GA178" i="29" s="1"/>
  <c r="FZ178" i="29" a="1"/>
  <c r="FZ178" i="29" s="1"/>
  <c r="FY178" i="29" a="1"/>
  <c r="FY178" i="29" s="1"/>
  <c r="FX178" i="29" a="1"/>
  <c r="FX178" i="29" s="1"/>
  <c r="FW178" i="29" a="1"/>
  <c r="FW178" i="29" s="1"/>
  <c r="FV178" i="29" a="1"/>
  <c r="FV178" i="29" s="1"/>
  <c r="FU178" i="29" a="1"/>
  <c r="FU178" i="29" s="1"/>
  <c r="FT178" i="29" a="1"/>
  <c r="FT178" i="29" s="1"/>
  <c r="FS178" i="29" a="1"/>
  <c r="FS178" i="29" s="1"/>
  <c r="FR178" i="29" a="1"/>
  <c r="FR178" i="29" s="1"/>
  <c r="FQ178" i="29" a="1"/>
  <c r="FQ178" i="29" s="1"/>
  <c r="FP178" i="29" a="1"/>
  <c r="FP178" i="29" s="1"/>
  <c r="FO178" i="29" a="1"/>
  <c r="FO178" i="29" s="1"/>
  <c r="FN178" i="29" a="1"/>
  <c r="FN178" i="29" s="1"/>
  <c r="FM178" i="29" a="1"/>
  <c r="FM178" i="29" s="1"/>
  <c r="FL178" i="29" a="1"/>
  <c r="FL178" i="29" s="1"/>
  <c r="FK178" i="29" a="1"/>
  <c r="FK178" i="29" s="1"/>
  <c r="FJ178" i="29" a="1"/>
  <c r="FJ178" i="29" s="1"/>
  <c r="FI178" i="29" a="1"/>
  <c r="FI178" i="29" s="1"/>
  <c r="FH178" i="29" a="1"/>
  <c r="FH178" i="29" s="1"/>
  <c r="FG178" i="29" a="1"/>
  <c r="FG178" i="29" s="1"/>
  <c r="FF178" i="29" a="1"/>
  <c r="FF178" i="29" s="1"/>
  <c r="FE178" i="29" a="1"/>
  <c r="FE178" i="29" s="1"/>
  <c r="FD178" i="29" a="1"/>
  <c r="FD178" i="29" s="1"/>
  <c r="FC178" i="29" a="1"/>
  <c r="FC178" i="29" s="1"/>
  <c r="FB178" i="29" a="1"/>
  <c r="FB178" i="29" s="1"/>
  <c r="FA178" i="29" a="1"/>
  <c r="FA178" i="29" s="1"/>
  <c r="EZ178" i="29" a="1"/>
  <c r="EZ178" i="29" s="1"/>
  <c r="EY178" i="29" a="1"/>
  <c r="EY178" i="29" s="1"/>
  <c r="EX178" i="29" a="1"/>
  <c r="EX178" i="29" s="1"/>
  <c r="EW178" i="29" a="1"/>
  <c r="EW178" i="29" s="1"/>
  <c r="EV178" i="29" a="1"/>
  <c r="EV178" i="29" s="1"/>
  <c r="EU178" i="29" a="1"/>
  <c r="EU178" i="29" s="1"/>
  <c r="ET178" i="29" a="1"/>
  <c r="ET178" i="29" s="1"/>
  <c r="ES178" i="29" a="1"/>
  <c r="ES178" i="29" s="1"/>
  <c r="ER178" i="29" a="1"/>
  <c r="ER178" i="29" s="1"/>
  <c r="EQ178" i="29" a="1"/>
  <c r="EQ178" i="29" s="1"/>
  <c r="EP178" i="29" a="1"/>
  <c r="EP178" i="29" s="1"/>
  <c r="EO178" i="29" a="1"/>
  <c r="EO178" i="29" s="1"/>
  <c r="EN178" i="29" a="1"/>
  <c r="EN178" i="29" s="1"/>
  <c r="EM178" i="29" a="1"/>
  <c r="EM178" i="29" s="1"/>
  <c r="EL178" i="29" a="1"/>
  <c r="EL178" i="29" s="1"/>
  <c r="EK178" i="29" a="1"/>
  <c r="EK178" i="29" s="1"/>
  <c r="EJ178" i="29" a="1"/>
  <c r="EJ178" i="29" s="1"/>
  <c r="EI178" i="29" a="1"/>
  <c r="EI178" i="29" s="1"/>
  <c r="EH178" i="29" a="1"/>
  <c r="EH178" i="29" s="1"/>
  <c r="EG178" i="29" a="1"/>
  <c r="EG178" i="29" s="1"/>
  <c r="EF178" i="29" a="1"/>
  <c r="EF178" i="29" s="1"/>
  <c r="EE178" i="29" a="1"/>
  <c r="EE178" i="29" s="1"/>
  <c r="ED178" i="29" a="1"/>
  <c r="ED178" i="29" s="1"/>
  <c r="EC178" i="29" a="1"/>
  <c r="EC178" i="29" s="1"/>
  <c r="EB178" i="29" a="1"/>
  <c r="EB178" i="29" s="1"/>
  <c r="EA178" i="29" a="1"/>
  <c r="EA178" i="29" s="1"/>
  <c r="DZ178" i="29" a="1"/>
  <c r="DZ178" i="29" s="1"/>
  <c r="DY178" i="29" a="1"/>
  <c r="DY178" i="29" s="1"/>
  <c r="DX178" i="29" a="1"/>
  <c r="DX178" i="29" s="1"/>
  <c r="DW178" i="29" a="1"/>
  <c r="DW178" i="29" s="1"/>
  <c r="DV178" i="29" a="1"/>
  <c r="DV178" i="29" s="1"/>
  <c r="DU178" i="29" a="1"/>
  <c r="DU178" i="29" s="1"/>
  <c r="DT178" i="29" a="1"/>
  <c r="DT178" i="29" s="1"/>
  <c r="DS178" i="29" a="1"/>
  <c r="DS178" i="29" s="1"/>
  <c r="DR178" i="29" a="1"/>
  <c r="DR178" i="29" s="1"/>
  <c r="DQ178" i="29" a="1"/>
  <c r="DQ178" i="29" s="1"/>
  <c r="DP178" i="29" a="1"/>
  <c r="DP178" i="29" s="1"/>
  <c r="DO178" i="29" a="1"/>
  <c r="DO178" i="29" s="1"/>
  <c r="DN178" i="29" a="1"/>
  <c r="DN178" i="29" s="1"/>
  <c r="DM178" i="29" a="1"/>
  <c r="DM178" i="29" s="1"/>
  <c r="DL178" i="29" a="1"/>
  <c r="DL178" i="29" s="1"/>
  <c r="DK178" i="29" a="1"/>
  <c r="DK178" i="29" s="1"/>
  <c r="DJ178" i="29" a="1"/>
  <c r="DJ178" i="29" s="1"/>
  <c r="DI178" i="29" a="1"/>
  <c r="DI178" i="29" s="1"/>
  <c r="DH178" i="29" a="1"/>
  <c r="DH178" i="29" s="1"/>
  <c r="DG178" i="29" a="1"/>
  <c r="DG178" i="29" s="1"/>
  <c r="DF178" i="29" a="1"/>
  <c r="DF178" i="29" s="1"/>
  <c r="DE178" i="29" a="1"/>
  <c r="DE178" i="29" s="1"/>
  <c r="DD178" i="29" a="1"/>
  <c r="DD178" i="29" s="1"/>
  <c r="DC178" i="29" a="1"/>
  <c r="DC178" i="29" s="1"/>
  <c r="DB178" i="29" a="1"/>
  <c r="DB178" i="29" s="1"/>
  <c r="DA178" i="29" a="1"/>
  <c r="DA178" i="29" s="1"/>
  <c r="CZ178" i="29" a="1"/>
  <c r="CZ178" i="29" s="1"/>
  <c r="CY178" i="29" a="1"/>
  <c r="CY178" i="29" s="1"/>
  <c r="CX178" i="29" a="1"/>
  <c r="CX178" i="29" s="1"/>
  <c r="CW178" i="29" a="1"/>
  <c r="CW178" i="29" s="1"/>
  <c r="CV178" i="29" a="1"/>
  <c r="CV178" i="29" s="1"/>
  <c r="CU178" i="29" a="1"/>
  <c r="CU178" i="29" s="1"/>
  <c r="CT178" i="29" a="1"/>
  <c r="CT178" i="29" s="1"/>
  <c r="CS178" i="29" a="1"/>
  <c r="CS178" i="29" s="1"/>
  <c r="CR178" i="29" a="1"/>
  <c r="CR178" i="29" s="1"/>
  <c r="CQ178" i="29" a="1"/>
  <c r="CQ178" i="29" s="1"/>
  <c r="CP178" i="29" a="1"/>
  <c r="CP178" i="29" s="1"/>
  <c r="CO178" i="29" a="1"/>
  <c r="CO178" i="29" s="1"/>
  <c r="CN178" i="29" a="1"/>
  <c r="CN178" i="29" s="1"/>
  <c r="CM178" i="29" a="1"/>
  <c r="CM178" i="29" s="1"/>
  <c r="CL178" i="29" a="1"/>
  <c r="CL178" i="29" s="1"/>
  <c r="CK178" i="29" a="1"/>
  <c r="CK178" i="29" s="1"/>
  <c r="CJ178" i="29" a="1"/>
  <c r="CJ178" i="29" s="1"/>
  <c r="CI178" i="29" a="1"/>
  <c r="CI178" i="29" s="1"/>
  <c r="CH178" i="29" a="1"/>
  <c r="CH178" i="29" s="1"/>
  <c r="CG178" i="29" a="1"/>
  <c r="CG178" i="29" s="1"/>
  <c r="CF178" i="29" a="1"/>
  <c r="CF178" i="29" s="1"/>
  <c r="CE178" i="29" a="1"/>
  <c r="CE178" i="29" s="1"/>
  <c r="CD178" i="29" a="1"/>
  <c r="CD178" i="29" s="1"/>
  <c r="CC178" i="29" a="1"/>
  <c r="CC178" i="29" s="1"/>
  <c r="CB178" i="29" a="1"/>
  <c r="CB178" i="29" s="1"/>
  <c r="CA178" i="29" a="1"/>
  <c r="CA178" i="29" s="1"/>
  <c r="BZ178" i="29" a="1"/>
  <c r="BZ178" i="29" s="1"/>
  <c r="BY178" i="29" a="1"/>
  <c r="BY178" i="29" s="1"/>
  <c r="BX178" i="29" a="1"/>
  <c r="BX178" i="29" s="1"/>
  <c r="BW178" i="29" a="1"/>
  <c r="BW178" i="29" s="1"/>
  <c r="BV178" i="29" a="1"/>
  <c r="BV178" i="29" s="1"/>
  <c r="BU178" i="29" a="1"/>
  <c r="BU178" i="29" s="1"/>
  <c r="BT178" i="29" a="1"/>
  <c r="BT178" i="29" s="1"/>
  <c r="BS178" i="29" a="1"/>
  <c r="BS178" i="29" s="1"/>
  <c r="BR178" i="29" a="1"/>
  <c r="BR178" i="29" s="1"/>
  <c r="BQ178" i="29" a="1"/>
  <c r="BQ178" i="29" s="1"/>
  <c r="BP178" i="29" a="1"/>
  <c r="BP178" i="29" s="1"/>
  <c r="BO178" i="29" a="1"/>
  <c r="BO178" i="29" s="1"/>
  <c r="BN178" i="29" a="1"/>
  <c r="BN178" i="29" s="1"/>
  <c r="BM178" i="29" a="1"/>
  <c r="BM178" i="29" s="1"/>
  <c r="BL178" i="29" a="1"/>
  <c r="BL178" i="29" s="1"/>
  <c r="BK178" i="29" a="1"/>
  <c r="BK178" i="29" s="1"/>
  <c r="BJ178" i="29" a="1"/>
  <c r="BJ178" i="29" s="1"/>
  <c r="BI178" i="29" a="1"/>
  <c r="BI178" i="29" s="1"/>
  <c r="BH178" i="29" a="1"/>
  <c r="BH178" i="29" s="1"/>
  <c r="BG178" i="29" a="1"/>
  <c r="BG178" i="29" s="1"/>
  <c r="BF178" i="29" a="1"/>
  <c r="BF178" i="29" s="1"/>
  <c r="BE178" i="29" a="1"/>
  <c r="BE178" i="29" s="1"/>
  <c r="BD178" i="29" a="1"/>
  <c r="BD178" i="29" s="1"/>
  <c r="BC178" i="29" a="1"/>
  <c r="BC178" i="29" s="1"/>
  <c r="BB178" i="29" a="1"/>
  <c r="BB178" i="29" s="1"/>
  <c r="BA178" i="29" a="1"/>
  <c r="BA178" i="29" s="1"/>
  <c r="AZ178" i="29" a="1"/>
  <c r="AZ178" i="29" s="1"/>
  <c r="AY178" i="29" a="1"/>
  <c r="AY178" i="29" s="1"/>
  <c r="AX178" i="29" a="1"/>
  <c r="AX178" i="29" s="1"/>
  <c r="AW178" i="29" a="1"/>
  <c r="AW178" i="29" s="1"/>
  <c r="AV178" i="29" a="1"/>
  <c r="AV178" i="29" s="1"/>
  <c r="AU178" i="29" a="1"/>
  <c r="AU178" i="29" s="1"/>
  <c r="AT178" i="29" a="1"/>
  <c r="AT178" i="29" s="1"/>
  <c r="AS178" i="29" a="1"/>
  <c r="AS178" i="29" s="1"/>
  <c r="AR178" i="29" a="1"/>
  <c r="AR178" i="29" s="1"/>
  <c r="AQ178" i="29" a="1"/>
  <c r="AQ178" i="29" s="1"/>
  <c r="AP178" i="29" a="1"/>
  <c r="AP178" i="29" s="1"/>
  <c r="AO178" i="29" a="1"/>
  <c r="AO178" i="29" s="1"/>
  <c r="AN178" i="29" a="1"/>
  <c r="AN178" i="29" s="1"/>
  <c r="AM178" i="29" a="1"/>
  <c r="AM178" i="29" s="1"/>
  <c r="AL178" i="29" a="1"/>
  <c r="AL178" i="29" s="1"/>
  <c r="AK178" i="29" a="1"/>
  <c r="AK178" i="29" s="1"/>
  <c r="AJ178" i="29" a="1"/>
  <c r="AJ178" i="29" s="1"/>
  <c r="AI178" i="29" a="1"/>
  <c r="AI178" i="29" s="1"/>
  <c r="AH178" i="29" a="1"/>
  <c r="AH178" i="29" s="1"/>
  <c r="AG178" i="29" a="1"/>
  <c r="AG178" i="29" s="1"/>
  <c r="AF178" i="29" a="1"/>
  <c r="AF178" i="29" s="1"/>
  <c r="AE178" i="29" a="1"/>
  <c r="AE178" i="29" s="1"/>
  <c r="AD178" i="29" a="1"/>
  <c r="AD178" i="29" s="1"/>
  <c r="AC178" i="29" a="1"/>
  <c r="AC178" i="29" s="1"/>
  <c r="AB178" i="29" a="1"/>
  <c r="AB178" i="29" s="1"/>
  <c r="AA178" i="29" a="1"/>
  <c r="AA178" i="29" s="1"/>
  <c r="Z178" i="29" a="1"/>
  <c r="Z178" i="29" s="1"/>
  <c r="Y178" i="29" a="1"/>
  <c r="Y178" i="29" s="1"/>
  <c r="X178" i="29" a="1"/>
  <c r="X178" i="29" s="1"/>
  <c r="W178" i="29" a="1"/>
  <c r="W178" i="29" s="1"/>
  <c r="V178" i="29" a="1"/>
  <c r="V178" i="29" s="1"/>
  <c r="U178" i="29" a="1"/>
  <c r="U178" i="29" s="1"/>
  <c r="T178" i="29" a="1"/>
  <c r="T178" i="29" s="1"/>
  <c r="S178" i="29" a="1"/>
  <c r="S178" i="29" s="1"/>
  <c r="R178" i="29" a="1"/>
  <c r="R178" i="29" s="1"/>
  <c r="Q178" i="29" a="1"/>
  <c r="Q178" i="29" s="1"/>
  <c r="P178" i="29" a="1"/>
  <c r="P178" i="29" s="1"/>
  <c r="O178" i="29" a="1"/>
  <c r="O178" i="29" s="1"/>
  <c r="N178" i="29" a="1"/>
  <c r="N178" i="29" s="1"/>
  <c r="M178" i="29" a="1"/>
  <c r="M178" i="29" s="1"/>
  <c r="L178" i="29" a="1"/>
  <c r="L178" i="29" s="1"/>
  <c r="K178" i="29" a="1"/>
  <c r="K178" i="29" s="1"/>
  <c r="J178" i="29" a="1"/>
  <c r="J178" i="29" s="1"/>
  <c r="I178" i="29" a="1"/>
  <c r="I178" i="29" s="1"/>
  <c r="H178" i="29" a="1"/>
  <c r="H178" i="29" s="1"/>
  <c r="G178" i="29" a="1"/>
  <c r="G178" i="29" s="1"/>
  <c r="F178" i="29" a="1"/>
  <c r="F178" i="29" s="1"/>
  <c r="E178" i="29" a="1"/>
  <c r="E178" i="29" s="1"/>
  <c r="D178" i="29" a="1"/>
  <c r="D178" i="29" s="1"/>
  <c r="GJ177" i="29" a="1"/>
  <c r="GJ177" i="29" s="1"/>
  <c r="GI177" i="29" a="1"/>
  <c r="GI177" i="29" s="1"/>
  <c r="GH177" i="29" a="1"/>
  <c r="GH177" i="29" s="1"/>
  <c r="GG177" i="29" a="1"/>
  <c r="GG177" i="29" s="1"/>
  <c r="GF177" i="29" a="1"/>
  <c r="GF177" i="29" s="1"/>
  <c r="GE177" i="29" a="1"/>
  <c r="GE177" i="29" s="1"/>
  <c r="GD177" i="29" a="1"/>
  <c r="GD177" i="29" s="1"/>
  <c r="GC177" i="29" a="1"/>
  <c r="GC177" i="29" s="1"/>
  <c r="GB177" i="29" a="1"/>
  <c r="GB177" i="29" s="1"/>
  <c r="GA177" i="29" a="1"/>
  <c r="GA177" i="29" s="1"/>
  <c r="FZ177" i="29" a="1"/>
  <c r="FZ177" i="29" s="1"/>
  <c r="FY177" i="29" a="1"/>
  <c r="FY177" i="29" s="1"/>
  <c r="FX177" i="29" a="1"/>
  <c r="FX177" i="29" s="1"/>
  <c r="FW177" i="29" a="1"/>
  <c r="FW177" i="29" s="1"/>
  <c r="FV177" i="29"/>
  <c r="FV177" i="29" a="1"/>
  <c r="FU177" i="29" a="1"/>
  <c r="FU177" i="29" s="1"/>
  <c r="FT177" i="29"/>
  <c r="FT177" i="29" a="1"/>
  <c r="FS177" i="29" a="1"/>
  <c r="FS177" i="29" s="1"/>
  <c r="FR177" i="29"/>
  <c r="FR177" i="29" a="1"/>
  <c r="FQ177" i="29" a="1"/>
  <c r="FQ177" i="29" s="1"/>
  <c r="FP177" i="29"/>
  <c r="FP177" i="29" a="1"/>
  <c r="FO177" i="29" a="1"/>
  <c r="FO177" i="29" s="1"/>
  <c r="FN177" i="29"/>
  <c r="FN177" i="29" a="1"/>
  <c r="FM177" i="29" a="1"/>
  <c r="FM177" i="29" s="1"/>
  <c r="FL177" i="29"/>
  <c r="FL177" i="29" a="1"/>
  <c r="FK177" i="29" a="1"/>
  <c r="FK177" i="29" s="1"/>
  <c r="FJ177" i="29"/>
  <c r="FJ177" i="29" a="1"/>
  <c r="FI177" i="29" a="1"/>
  <c r="FI177" i="29" s="1"/>
  <c r="FH177" i="29"/>
  <c r="FH177" i="29" a="1"/>
  <c r="FG177" i="29" a="1"/>
  <c r="FG177" i="29" s="1"/>
  <c r="FF177" i="29"/>
  <c r="FF177" i="29" a="1"/>
  <c r="FE177" i="29" a="1"/>
  <c r="FE177" i="29" s="1"/>
  <c r="FD177" i="29"/>
  <c r="FD177" i="29" a="1"/>
  <c r="FC177" i="29" a="1"/>
  <c r="FC177" i="29" s="1"/>
  <c r="FB177" i="29"/>
  <c r="FB177" i="29" a="1"/>
  <c r="FA177" i="29" a="1"/>
  <c r="FA177" i="29" s="1"/>
  <c r="EZ177" i="29"/>
  <c r="EZ177" i="29" a="1"/>
  <c r="EY177" i="29" a="1"/>
  <c r="EY177" i="29" s="1"/>
  <c r="EX177" i="29"/>
  <c r="EX177" i="29" a="1"/>
  <c r="EW177" i="29" a="1"/>
  <c r="EW177" i="29" s="1"/>
  <c r="EV177" i="29"/>
  <c r="EV177" i="29" a="1"/>
  <c r="EU177" i="29" a="1"/>
  <c r="EU177" i="29" s="1"/>
  <c r="ET177" i="29"/>
  <c r="ET177" i="29" a="1"/>
  <c r="ES177" i="29" a="1"/>
  <c r="ES177" i="29" s="1"/>
  <c r="ER177" i="29"/>
  <c r="ER177" i="29" a="1"/>
  <c r="EQ177" i="29" a="1"/>
  <c r="EQ177" i="29" s="1"/>
  <c r="EP177" i="29"/>
  <c r="EP177" i="29" a="1"/>
  <c r="EO177" i="29" a="1"/>
  <c r="EO177" i="29" s="1"/>
  <c r="EN177" i="29"/>
  <c r="EN177" i="29" a="1"/>
  <c r="EM177" i="29" a="1"/>
  <c r="EM177" i="29" s="1"/>
  <c r="EL177" i="29"/>
  <c r="EL177" i="29" a="1"/>
  <c r="EK177" i="29" a="1"/>
  <c r="EK177" i="29" s="1"/>
  <c r="EJ177" i="29"/>
  <c r="EJ177" i="29" a="1"/>
  <c r="EI177" i="29" a="1"/>
  <c r="EI177" i="29" s="1"/>
  <c r="EH177" i="29"/>
  <c r="EH177" i="29" a="1"/>
  <c r="EG177" i="29" a="1"/>
  <c r="EG177" i="29" s="1"/>
  <c r="EF177" i="29"/>
  <c r="EF177" i="29" a="1"/>
  <c r="EE177" i="29" a="1"/>
  <c r="EE177" i="29" s="1"/>
  <c r="ED177" i="29"/>
  <c r="ED177" i="29" a="1"/>
  <c r="EC177" i="29" a="1"/>
  <c r="EC177" i="29" s="1"/>
  <c r="EB177" i="29"/>
  <c r="EB177" i="29" a="1"/>
  <c r="EA177" i="29" a="1"/>
  <c r="EA177" i="29" s="1"/>
  <c r="DZ177" i="29"/>
  <c r="DZ177" i="29" a="1"/>
  <c r="DY177" i="29" a="1"/>
  <c r="DY177" i="29" s="1"/>
  <c r="DX177" i="29"/>
  <c r="DX177" i="29" a="1"/>
  <c r="DW177" i="29" a="1"/>
  <c r="DW177" i="29" s="1"/>
  <c r="DV177" i="29"/>
  <c r="DV177" i="29" a="1"/>
  <c r="DU177" i="29" a="1"/>
  <c r="DU177" i="29" s="1"/>
  <c r="DT177" i="29"/>
  <c r="DT177" i="29" a="1"/>
  <c r="DS177" i="29" a="1"/>
  <c r="DS177" i="29" s="1"/>
  <c r="DR177" i="29" a="1"/>
  <c r="DR177" i="29" s="1"/>
  <c r="DQ177" i="29" a="1"/>
  <c r="DQ177" i="29" s="1"/>
  <c r="DP177" i="29" a="1"/>
  <c r="DP177" i="29" s="1"/>
  <c r="DO177" i="29" a="1"/>
  <c r="DO177" i="29" s="1"/>
  <c r="DN177" i="29" a="1"/>
  <c r="DN177" i="29" s="1"/>
  <c r="DM177" i="29" a="1"/>
  <c r="DM177" i="29" s="1"/>
  <c r="DL177" i="29" a="1"/>
  <c r="DL177" i="29" s="1"/>
  <c r="DK177" i="29" a="1"/>
  <c r="DK177" i="29" s="1"/>
  <c r="DJ177" i="29" a="1"/>
  <c r="DJ177" i="29" s="1"/>
  <c r="DI177" i="29" a="1"/>
  <c r="DI177" i="29" s="1"/>
  <c r="DH177" i="29" a="1"/>
  <c r="DH177" i="29" s="1"/>
  <c r="DG177" i="29" a="1"/>
  <c r="DG177" i="29" s="1"/>
  <c r="DF177" i="29" a="1"/>
  <c r="DF177" i="29" s="1"/>
  <c r="DE177" i="29" a="1"/>
  <c r="DE177" i="29" s="1"/>
  <c r="DD177" i="29" a="1"/>
  <c r="DD177" i="29" s="1"/>
  <c r="DC177" i="29" a="1"/>
  <c r="DC177" i="29" s="1"/>
  <c r="DB177" i="29" a="1"/>
  <c r="DB177" i="29" s="1"/>
  <c r="DA177" i="29" a="1"/>
  <c r="DA177" i="29" s="1"/>
  <c r="CZ177" i="29" a="1"/>
  <c r="CZ177" i="29" s="1"/>
  <c r="CY177" i="29" a="1"/>
  <c r="CY177" i="29" s="1"/>
  <c r="CX177" i="29" a="1"/>
  <c r="CX177" i="29" s="1"/>
  <c r="CW177" i="29" a="1"/>
  <c r="CW177" i="29" s="1"/>
  <c r="CV177" i="29" a="1"/>
  <c r="CV177" i="29" s="1"/>
  <c r="CU177" i="29" a="1"/>
  <c r="CU177" i="29" s="1"/>
  <c r="CT177" i="29" a="1"/>
  <c r="CT177" i="29" s="1"/>
  <c r="CS177" i="29" a="1"/>
  <c r="CS177" i="29" s="1"/>
  <c r="CR177" i="29" a="1"/>
  <c r="CR177" i="29" s="1"/>
  <c r="CQ177" i="29" a="1"/>
  <c r="CQ177" i="29" s="1"/>
  <c r="CP177" i="29" a="1"/>
  <c r="CP177" i="29" s="1"/>
  <c r="CO177" i="29" a="1"/>
  <c r="CO177" i="29" s="1"/>
  <c r="CN177" i="29" a="1"/>
  <c r="CN177" i="29" s="1"/>
  <c r="CM177" i="29" a="1"/>
  <c r="CM177" i="29" s="1"/>
  <c r="CL177" i="29" a="1"/>
  <c r="CL177" i="29" s="1"/>
  <c r="CK177" i="29" a="1"/>
  <c r="CK177" i="29" s="1"/>
  <c r="CJ177" i="29" a="1"/>
  <c r="CJ177" i="29" s="1"/>
  <c r="CI177" i="29" a="1"/>
  <c r="CI177" i="29" s="1"/>
  <c r="CH177" i="29" a="1"/>
  <c r="CH177" i="29" s="1"/>
  <c r="CG177" i="29" a="1"/>
  <c r="CG177" i="29" s="1"/>
  <c r="CF177" i="29" a="1"/>
  <c r="CF177" i="29" s="1"/>
  <c r="CE177" i="29" a="1"/>
  <c r="CE177" i="29" s="1"/>
  <c r="CD177" i="29" a="1"/>
  <c r="CD177" i="29" s="1"/>
  <c r="CC177" i="29" a="1"/>
  <c r="CC177" i="29" s="1"/>
  <c r="CB177" i="29" a="1"/>
  <c r="CB177" i="29" s="1"/>
  <c r="CA177" i="29" a="1"/>
  <c r="CA177" i="29" s="1"/>
  <c r="BZ177" i="29" a="1"/>
  <c r="BZ177" i="29" s="1"/>
  <c r="BY177" i="29" a="1"/>
  <c r="BY177" i="29" s="1"/>
  <c r="BX177" i="29" a="1"/>
  <c r="BX177" i="29" s="1"/>
  <c r="BW177" i="29" a="1"/>
  <c r="BW177" i="29" s="1"/>
  <c r="BV177" i="29" a="1"/>
  <c r="BV177" i="29" s="1"/>
  <c r="BU177" i="29" a="1"/>
  <c r="BU177" i="29" s="1"/>
  <c r="BT177" i="29" a="1"/>
  <c r="BT177" i="29" s="1"/>
  <c r="BS177" i="29" a="1"/>
  <c r="BS177" i="29" s="1"/>
  <c r="BR177" i="29" a="1"/>
  <c r="BR177" i="29" s="1"/>
  <c r="BQ177" i="29" a="1"/>
  <c r="BQ177" i="29" s="1"/>
  <c r="BP177" i="29" a="1"/>
  <c r="BP177" i="29" s="1"/>
  <c r="BO177" i="29" a="1"/>
  <c r="BO177" i="29" s="1"/>
  <c r="BN177" i="29" a="1"/>
  <c r="BN177" i="29" s="1"/>
  <c r="BM177" i="29" a="1"/>
  <c r="BM177" i="29" s="1"/>
  <c r="BL177" i="29" a="1"/>
  <c r="BL177" i="29" s="1"/>
  <c r="BK177" i="29" a="1"/>
  <c r="BK177" i="29" s="1"/>
  <c r="BJ177" i="29" a="1"/>
  <c r="BJ177" i="29" s="1"/>
  <c r="BI177" i="29" a="1"/>
  <c r="BI177" i="29" s="1"/>
  <c r="BH177" i="29" a="1"/>
  <c r="BH177" i="29" s="1"/>
  <c r="BG177" i="29" a="1"/>
  <c r="BG177" i="29" s="1"/>
  <c r="BF177" i="29" a="1"/>
  <c r="BF177" i="29" s="1"/>
  <c r="BE177" i="29" a="1"/>
  <c r="BE177" i="29" s="1"/>
  <c r="BD177" i="29" a="1"/>
  <c r="BD177" i="29" s="1"/>
  <c r="BC177" i="29" a="1"/>
  <c r="BC177" i="29" s="1"/>
  <c r="BB177" i="29" a="1"/>
  <c r="BB177" i="29" s="1"/>
  <c r="BA177" i="29" a="1"/>
  <c r="BA177" i="29" s="1"/>
  <c r="AZ177" i="29" a="1"/>
  <c r="AZ177" i="29" s="1"/>
  <c r="AY177" i="29" a="1"/>
  <c r="AY177" i="29" s="1"/>
  <c r="AX177" i="29" a="1"/>
  <c r="AX177" i="29" s="1"/>
  <c r="AW177" i="29" a="1"/>
  <c r="AW177" i="29" s="1"/>
  <c r="AV177" i="29" a="1"/>
  <c r="AV177" i="29" s="1"/>
  <c r="AU177" i="29" a="1"/>
  <c r="AU177" i="29" s="1"/>
  <c r="AT177" i="29" a="1"/>
  <c r="AT177" i="29" s="1"/>
  <c r="AS177" i="29" a="1"/>
  <c r="AS177" i="29" s="1"/>
  <c r="AR177" i="29" a="1"/>
  <c r="AR177" i="29" s="1"/>
  <c r="AQ177" i="29" a="1"/>
  <c r="AQ177" i="29" s="1"/>
  <c r="AP177" i="29" a="1"/>
  <c r="AP177" i="29" s="1"/>
  <c r="AO177" i="29" a="1"/>
  <c r="AO177" i="29" s="1"/>
  <c r="AN177" i="29" a="1"/>
  <c r="AN177" i="29" s="1"/>
  <c r="AM177" i="29" a="1"/>
  <c r="AM177" i="29" s="1"/>
  <c r="AL177" i="29" a="1"/>
  <c r="AL177" i="29" s="1"/>
  <c r="AK177" i="29" a="1"/>
  <c r="AK177" i="29" s="1"/>
  <c r="AJ177" i="29" a="1"/>
  <c r="AJ177" i="29" s="1"/>
  <c r="AI177" i="29" a="1"/>
  <c r="AI177" i="29" s="1"/>
  <c r="AH177" i="29" a="1"/>
  <c r="AH177" i="29" s="1"/>
  <c r="AG177" i="29" a="1"/>
  <c r="AG177" i="29" s="1"/>
  <c r="AF177" i="29" a="1"/>
  <c r="AF177" i="29" s="1"/>
  <c r="AE177" i="29" a="1"/>
  <c r="AE177" i="29" s="1"/>
  <c r="AD177" i="29" a="1"/>
  <c r="AD177" i="29" s="1"/>
  <c r="AC177" i="29" a="1"/>
  <c r="AC177" i="29" s="1"/>
  <c r="AB177" i="29" a="1"/>
  <c r="AB177" i="29" s="1"/>
  <c r="AA177" i="29" a="1"/>
  <c r="AA177" i="29" s="1"/>
  <c r="Z177" i="29" a="1"/>
  <c r="Z177" i="29" s="1"/>
  <c r="Y177" i="29" a="1"/>
  <c r="Y177" i="29" s="1"/>
  <c r="X177" i="29" a="1"/>
  <c r="X177" i="29" s="1"/>
  <c r="W177" i="29" a="1"/>
  <c r="W177" i="29" s="1"/>
  <c r="V177" i="29" a="1"/>
  <c r="V177" i="29" s="1"/>
  <c r="U177" i="29" a="1"/>
  <c r="U177" i="29" s="1"/>
  <c r="T177" i="29" a="1"/>
  <c r="T177" i="29" s="1"/>
  <c r="S177" i="29" a="1"/>
  <c r="S177" i="29" s="1"/>
  <c r="R177" i="29" a="1"/>
  <c r="R177" i="29" s="1"/>
  <c r="Q177" i="29" a="1"/>
  <c r="Q177" i="29" s="1"/>
  <c r="P177" i="29" a="1"/>
  <c r="P177" i="29" s="1"/>
  <c r="O177" i="29" a="1"/>
  <c r="O177" i="29" s="1"/>
  <c r="N177" i="29" a="1"/>
  <c r="N177" i="29" s="1"/>
  <c r="M177" i="29" a="1"/>
  <c r="M177" i="29" s="1"/>
  <c r="L177" i="29" a="1"/>
  <c r="L177" i="29" s="1"/>
  <c r="K177" i="29" a="1"/>
  <c r="K177" i="29" s="1"/>
  <c r="J177" i="29" a="1"/>
  <c r="J177" i="29" s="1"/>
  <c r="I177" i="29" a="1"/>
  <c r="I177" i="29" s="1"/>
  <c r="H177" i="29" a="1"/>
  <c r="H177" i="29" s="1"/>
  <c r="G177" i="29" a="1"/>
  <c r="G177" i="29" s="1"/>
  <c r="F177" i="29" a="1"/>
  <c r="F177" i="29" s="1"/>
  <c r="E177" i="29" a="1"/>
  <c r="E177" i="29" s="1"/>
  <c r="D177" i="29" a="1"/>
  <c r="D177" i="29" s="1"/>
  <c r="GJ176" i="29" a="1"/>
  <c r="GJ176" i="29" s="1"/>
  <c r="GI176" i="29" a="1"/>
  <c r="GI176" i="29" s="1"/>
  <c r="GH176" i="29" a="1"/>
  <c r="GH176" i="29" s="1"/>
  <c r="GG176" i="29" a="1"/>
  <c r="GG176" i="29" s="1"/>
  <c r="GF176" i="29" a="1"/>
  <c r="GF176" i="29" s="1"/>
  <c r="GE176" i="29" a="1"/>
  <c r="GE176" i="29" s="1"/>
  <c r="GD176" i="29" a="1"/>
  <c r="GD176" i="29" s="1"/>
  <c r="GC176" i="29" a="1"/>
  <c r="GC176" i="29" s="1"/>
  <c r="GB176" i="29" a="1"/>
  <c r="GB176" i="29" s="1"/>
  <c r="GA176" i="29" a="1"/>
  <c r="GA176" i="29" s="1"/>
  <c r="FZ176" i="29" a="1"/>
  <c r="FZ176" i="29" s="1"/>
  <c r="FY176" i="29" a="1"/>
  <c r="FY176" i="29" s="1"/>
  <c r="FX176" i="29" a="1"/>
  <c r="FX176" i="29" s="1"/>
  <c r="FW176" i="29" a="1"/>
  <c r="FW176" i="29" s="1"/>
  <c r="FV176" i="29" a="1"/>
  <c r="FV176" i="29" s="1"/>
  <c r="FU176" i="29" a="1"/>
  <c r="FU176" i="29" s="1"/>
  <c r="FT176" i="29" a="1"/>
  <c r="FT176" i="29" s="1"/>
  <c r="FS176" i="29" a="1"/>
  <c r="FS176" i="29" s="1"/>
  <c r="FR176" i="29" a="1"/>
  <c r="FR176" i="29" s="1"/>
  <c r="FQ176" i="29" a="1"/>
  <c r="FQ176" i="29" s="1"/>
  <c r="FP176" i="29" a="1"/>
  <c r="FP176" i="29" s="1"/>
  <c r="FO176" i="29" a="1"/>
  <c r="FO176" i="29" s="1"/>
  <c r="FN176" i="29" a="1"/>
  <c r="FN176" i="29" s="1"/>
  <c r="FM176" i="29" a="1"/>
  <c r="FM176" i="29" s="1"/>
  <c r="FL176" i="29" a="1"/>
  <c r="FL176" i="29" s="1"/>
  <c r="FK176" i="29" a="1"/>
  <c r="FK176" i="29" s="1"/>
  <c r="FJ176" i="29" a="1"/>
  <c r="FJ176" i="29" s="1"/>
  <c r="FI176" i="29" a="1"/>
  <c r="FI176" i="29" s="1"/>
  <c r="FH176" i="29" a="1"/>
  <c r="FH176" i="29" s="1"/>
  <c r="FG176" i="29" a="1"/>
  <c r="FG176" i="29" s="1"/>
  <c r="FF176" i="29" a="1"/>
  <c r="FF176" i="29" s="1"/>
  <c r="FE176" i="29" a="1"/>
  <c r="FE176" i="29" s="1"/>
  <c r="FD176" i="29" a="1"/>
  <c r="FD176" i="29" s="1"/>
  <c r="FC176" i="29" a="1"/>
  <c r="FC176" i="29" s="1"/>
  <c r="FB176" i="29" a="1"/>
  <c r="FB176" i="29" s="1"/>
  <c r="FA176" i="29" a="1"/>
  <c r="FA176" i="29" s="1"/>
  <c r="EZ176" i="29" a="1"/>
  <c r="EZ176" i="29" s="1"/>
  <c r="EY176" i="29" a="1"/>
  <c r="EY176" i="29" s="1"/>
  <c r="EX176" i="29" a="1"/>
  <c r="EX176" i="29" s="1"/>
  <c r="EW176" i="29" a="1"/>
  <c r="EW176" i="29" s="1"/>
  <c r="EV176" i="29" a="1"/>
  <c r="EV176" i="29" s="1"/>
  <c r="EU176" i="29" a="1"/>
  <c r="EU176" i="29" s="1"/>
  <c r="ET176" i="29" a="1"/>
  <c r="ET176" i="29" s="1"/>
  <c r="ES176" i="29" a="1"/>
  <c r="ES176" i="29" s="1"/>
  <c r="ER176" i="29" a="1"/>
  <c r="ER176" i="29" s="1"/>
  <c r="EQ176" i="29" a="1"/>
  <c r="EQ176" i="29" s="1"/>
  <c r="EP176" i="29" a="1"/>
  <c r="EP176" i="29" s="1"/>
  <c r="EO176" i="29" a="1"/>
  <c r="EO176" i="29" s="1"/>
  <c r="EN176" i="29" a="1"/>
  <c r="EN176" i="29" s="1"/>
  <c r="EM176" i="29" a="1"/>
  <c r="EM176" i="29" s="1"/>
  <c r="EL176" i="29" a="1"/>
  <c r="EL176" i="29" s="1"/>
  <c r="EK176" i="29" a="1"/>
  <c r="EK176" i="29" s="1"/>
  <c r="EJ176" i="29" a="1"/>
  <c r="EJ176" i="29" s="1"/>
  <c r="EI176" i="29"/>
  <c r="EI176" i="29" a="1"/>
  <c r="EH176" i="29" a="1"/>
  <c r="EH176" i="29" s="1"/>
  <c r="EG176" i="29" a="1"/>
  <c r="EG176" i="29" s="1"/>
  <c r="EF176" i="29" a="1"/>
  <c r="EF176" i="29" s="1"/>
  <c r="EE176" i="29"/>
  <c r="EE176" i="29" a="1"/>
  <c r="ED176" i="29"/>
  <c r="ED176" i="29" a="1"/>
  <c r="EC176" i="29"/>
  <c r="EC176" i="29" a="1"/>
  <c r="EB176" i="29"/>
  <c r="EB176" i="29" a="1"/>
  <c r="EA176" i="29"/>
  <c r="EA176" i="29" a="1"/>
  <c r="DZ176" i="29"/>
  <c r="DZ176" i="29" a="1"/>
  <c r="DY176" i="29"/>
  <c r="DY176" i="29" a="1"/>
  <c r="DX176" i="29"/>
  <c r="DX176" i="29" a="1"/>
  <c r="DW176" i="29"/>
  <c r="DW176" i="29" a="1"/>
  <c r="DV176" i="29"/>
  <c r="DV176" i="29" a="1"/>
  <c r="DU176" i="29"/>
  <c r="DU176" i="29" a="1"/>
  <c r="DT176" i="29"/>
  <c r="DT176" i="29" a="1"/>
  <c r="DS176" i="29"/>
  <c r="DS176" i="29" a="1"/>
  <c r="DR176" i="29"/>
  <c r="DR176" i="29" a="1"/>
  <c r="DQ176" i="29"/>
  <c r="DQ176" i="29" a="1"/>
  <c r="DP176" i="29"/>
  <c r="DP176" i="29" a="1"/>
  <c r="DO176" i="29"/>
  <c r="DO176" i="29" a="1"/>
  <c r="DN176" i="29"/>
  <c r="DN176" i="29" a="1"/>
  <c r="DM176" i="29"/>
  <c r="DM176" i="29" a="1"/>
  <c r="DL176" i="29" a="1"/>
  <c r="DL176" i="29" s="1"/>
  <c r="DK176" i="29"/>
  <c r="DK176" i="29" a="1"/>
  <c r="DJ176" i="29" a="1"/>
  <c r="DJ176" i="29" s="1"/>
  <c r="DI176" i="29" a="1"/>
  <c r="DI176" i="29" s="1"/>
  <c r="DH176" i="29" a="1"/>
  <c r="DH176" i="29" s="1"/>
  <c r="DG176" i="29" a="1"/>
  <c r="DG176" i="29" s="1"/>
  <c r="DF176" i="29" a="1"/>
  <c r="DF176" i="29" s="1"/>
  <c r="DE176" i="29" a="1"/>
  <c r="DE176" i="29" s="1"/>
  <c r="DD176" i="29" a="1"/>
  <c r="DD176" i="29" s="1"/>
  <c r="DC176" i="29" a="1"/>
  <c r="DC176" i="29" s="1"/>
  <c r="DB176" i="29" a="1"/>
  <c r="DB176" i="29" s="1"/>
  <c r="DA176" i="29" a="1"/>
  <c r="DA176" i="29" s="1"/>
  <c r="CZ176" i="29" a="1"/>
  <c r="CZ176" i="29" s="1"/>
  <c r="CY176" i="29" a="1"/>
  <c r="CY176" i="29" s="1"/>
  <c r="CX176" i="29" a="1"/>
  <c r="CX176" i="29" s="1"/>
  <c r="CW176" i="29" a="1"/>
  <c r="CW176" i="29" s="1"/>
  <c r="CV176" i="29" a="1"/>
  <c r="CV176" i="29" s="1"/>
  <c r="CU176" i="29" a="1"/>
  <c r="CU176" i="29" s="1"/>
  <c r="CT176" i="29" a="1"/>
  <c r="CT176" i="29" s="1"/>
  <c r="CS176" i="29" a="1"/>
  <c r="CS176" i="29" s="1"/>
  <c r="CR176" i="29" a="1"/>
  <c r="CR176" i="29" s="1"/>
  <c r="CQ176" i="29" a="1"/>
  <c r="CQ176" i="29" s="1"/>
  <c r="CP176" i="29" a="1"/>
  <c r="CP176" i="29" s="1"/>
  <c r="CO176" i="29" a="1"/>
  <c r="CO176" i="29" s="1"/>
  <c r="CN176" i="29" a="1"/>
  <c r="CN176" i="29" s="1"/>
  <c r="CM176" i="29" a="1"/>
  <c r="CM176" i="29" s="1"/>
  <c r="CL176" i="29" a="1"/>
  <c r="CL176" i="29" s="1"/>
  <c r="CK176" i="29" a="1"/>
  <c r="CK176" i="29" s="1"/>
  <c r="CJ176" i="29" a="1"/>
  <c r="CJ176" i="29" s="1"/>
  <c r="CI176" i="29" a="1"/>
  <c r="CI176" i="29" s="1"/>
  <c r="CH176" i="29" a="1"/>
  <c r="CH176" i="29" s="1"/>
  <c r="CG176" i="29" a="1"/>
  <c r="CG176" i="29" s="1"/>
  <c r="CF176" i="29" a="1"/>
  <c r="CF176" i="29" s="1"/>
  <c r="CE176" i="29" a="1"/>
  <c r="CE176" i="29" s="1"/>
  <c r="CD176" i="29" a="1"/>
  <c r="CD176" i="29" s="1"/>
  <c r="CC176" i="29" a="1"/>
  <c r="CC176" i="29" s="1"/>
  <c r="CB176" i="29" a="1"/>
  <c r="CB176" i="29" s="1"/>
  <c r="CA176" i="29" a="1"/>
  <c r="CA176" i="29" s="1"/>
  <c r="BZ176" i="29" a="1"/>
  <c r="BZ176" i="29" s="1"/>
  <c r="BY176" i="29" a="1"/>
  <c r="BY176" i="29" s="1"/>
  <c r="BX176" i="29" a="1"/>
  <c r="BX176" i="29" s="1"/>
  <c r="BW176" i="29" a="1"/>
  <c r="BW176" i="29" s="1"/>
  <c r="BV176" i="29" a="1"/>
  <c r="BV176" i="29" s="1"/>
  <c r="BU176" i="29" a="1"/>
  <c r="BU176" i="29" s="1"/>
  <c r="BT176" i="29" a="1"/>
  <c r="BT176" i="29" s="1"/>
  <c r="BS176" i="29" a="1"/>
  <c r="BS176" i="29" s="1"/>
  <c r="BR176" i="29" a="1"/>
  <c r="BR176" i="29" s="1"/>
  <c r="BQ176" i="29" a="1"/>
  <c r="BQ176" i="29" s="1"/>
  <c r="BP176" i="29" a="1"/>
  <c r="BP176" i="29" s="1"/>
  <c r="BO176" i="29" a="1"/>
  <c r="BO176" i="29" s="1"/>
  <c r="BN176" i="29" a="1"/>
  <c r="BN176" i="29" s="1"/>
  <c r="BM176" i="29" a="1"/>
  <c r="BM176" i="29" s="1"/>
  <c r="BL176" i="29" a="1"/>
  <c r="BL176" i="29" s="1"/>
  <c r="BK176" i="29" a="1"/>
  <c r="BK176" i="29" s="1"/>
  <c r="BJ176" i="29" a="1"/>
  <c r="BJ176" i="29" s="1"/>
  <c r="BI176" i="29" a="1"/>
  <c r="BI176" i="29" s="1"/>
  <c r="BH176" i="29" a="1"/>
  <c r="BH176" i="29" s="1"/>
  <c r="BG176" i="29" a="1"/>
  <c r="BG176" i="29" s="1"/>
  <c r="BF176" i="29" a="1"/>
  <c r="BF176" i="29" s="1"/>
  <c r="BE176" i="29" a="1"/>
  <c r="BE176" i="29" s="1"/>
  <c r="BD176" i="29" a="1"/>
  <c r="BD176" i="29" s="1"/>
  <c r="BC176" i="29" a="1"/>
  <c r="BC176" i="29" s="1"/>
  <c r="BB176" i="29" a="1"/>
  <c r="BB176" i="29" s="1"/>
  <c r="BA176" i="29" a="1"/>
  <c r="BA176" i="29" s="1"/>
  <c r="AZ176" i="29" a="1"/>
  <c r="AZ176" i="29" s="1"/>
  <c r="AY176" i="29" a="1"/>
  <c r="AY176" i="29" s="1"/>
  <c r="AX176" i="29" a="1"/>
  <c r="AX176" i="29" s="1"/>
  <c r="AW176" i="29" a="1"/>
  <c r="AW176" i="29" s="1"/>
  <c r="AV176" i="29" a="1"/>
  <c r="AV176" i="29" s="1"/>
  <c r="AU176" i="29" a="1"/>
  <c r="AU176" i="29" s="1"/>
  <c r="AT176" i="29" a="1"/>
  <c r="AT176" i="29" s="1"/>
  <c r="AS176" i="29" a="1"/>
  <c r="AS176" i="29" s="1"/>
  <c r="AR176" i="29" a="1"/>
  <c r="AR176" i="29" s="1"/>
  <c r="AQ176" i="29" a="1"/>
  <c r="AQ176" i="29" s="1"/>
  <c r="AP176" i="29" a="1"/>
  <c r="AP176" i="29" s="1"/>
  <c r="AO176" i="29" a="1"/>
  <c r="AO176" i="29" s="1"/>
  <c r="AN176" i="29" a="1"/>
  <c r="AN176" i="29" s="1"/>
  <c r="AM176" i="29" a="1"/>
  <c r="AM176" i="29" s="1"/>
  <c r="AL176" i="29" a="1"/>
  <c r="AL176" i="29" s="1"/>
  <c r="AK176" i="29" a="1"/>
  <c r="AK176" i="29" s="1"/>
  <c r="AJ176" i="29" a="1"/>
  <c r="AJ176" i="29" s="1"/>
  <c r="AI176" i="29" a="1"/>
  <c r="AI176" i="29" s="1"/>
  <c r="AH176" i="29" a="1"/>
  <c r="AH176" i="29" s="1"/>
  <c r="AG176" i="29" a="1"/>
  <c r="AG176" i="29" s="1"/>
  <c r="AF176" i="29" a="1"/>
  <c r="AF176" i="29" s="1"/>
  <c r="AE176" i="29" a="1"/>
  <c r="AE176" i="29" s="1"/>
  <c r="AD176" i="29" a="1"/>
  <c r="AD176" i="29" s="1"/>
  <c r="AC176" i="29" a="1"/>
  <c r="AC176" i="29" s="1"/>
  <c r="AB176" i="29" a="1"/>
  <c r="AB176" i="29" s="1"/>
  <c r="AA176" i="29" a="1"/>
  <c r="AA176" i="29" s="1"/>
  <c r="Z176" i="29" a="1"/>
  <c r="Z176" i="29" s="1"/>
  <c r="Y176" i="29" a="1"/>
  <c r="Y176" i="29" s="1"/>
  <c r="X176" i="29" a="1"/>
  <c r="X176" i="29" s="1"/>
  <c r="W176" i="29" a="1"/>
  <c r="W176" i="29" s="1"/>
  <c r="V176" i="29" a="1"/>
  <c r="V176" i="29" s="1"/>
  <c r="U176" i="29" a="1"/>
  <c r="U176" i="29" s="1"/>
  <c r="T176" i="29" a="1"/>
  <c r="T176" i="29" s="1"/>
  <c r="S176" i="29" a="1"/>
  <c r="S176" i="29" s="1"/>
  <c r="R176" i="29" a="1"/>
  <c r="R176" i="29" s="1"/>
  <c r="Q176" i="29" a="1"/>
  <c r="Q176" i="29" s="1"/>
  <c r="P176" i="29" a="1"/>
  <c r="P176" i="29" s="1"/>
  <c r="O176" i="29" a="1"/>
  <c r="O176" i="29" s="1"/>
  <c r="N176" i="29" a="1"/>
  <c r="N176" i="29" s="1"/>
  <c r="M176" i="29" a="1"/>
  <c r="M176" i="29" s="1"/>
  <c r="L176" i="29" a="1"/>
  <c r="L176" i="29" s="1"/>
  <c r="K176" i="29" a="1"/>
  <c r="K176" i="29" s="1"/>
  <c r="J176" i="29" a="1"/>
  <c r="J176" i="29" s="1"/>
  <c r="I176" i="29" a="1"/>
  <c r="I176" i="29" s="1"/>
  <c r="H176" i="29" a="1"/>
  <c r="H176" i="29" s="1"/>
  <c r="G176" i="29" a="1"/>
  <c r="G176" i="29" s="1"/>
  <c r="F176" i="29" a="1"/>
  <c r="F176" i="29" s="1"/>
  <c r="E176" i="29" a="1"/>
  <c r="E176" i="29" s="1"/>
  <c r="D176" i="29" a="1"/>
  <c r="D176" i="29" s="1"/>
  <c r="GJ175" i="29" a="1"/>
  <c r="GJ175" i="29" s="1"/>
  <c r="GI175" i="29" a="1"/>
  <c r="GI175" i="29" s="1"/>
  <c r="GH175" i="29" a="1"/>
  <c r="GH175" i="29" s="1"/>
  <c r="GG175" i="29" a="1"/>
  <c r="GG175" i="29" s="1"/>
  <c r="GF175" i="29" a="1"/>
  <c r="GF175" i="29" s="1"/>
  <c r="GE175" i="29" a="1"/>
  <c r="GE175" i="29" s="1"/>
  <c r="GD175" i="29" a="1"/>
  <c r="GD175" i="29" s="1"/>
  <c r="GC175" i="29" a="1"/>
  <c r="GC175" i="29" s="1"/>
  <c r="GB175" i="29" a="1"/>
  <c r="GB175" i="29" s="1"/>
  <c r="GA175" i="29" a="1"/>
  <c r="GA175" i="29" s="1"/>
  <c r="FZ175" i="29" a="1"/>
  <c r="FZ175" i="29" s="1"/>
  <c r="FY175" i="29" a="1"/>
  <c r="FY175" i="29" s="1"/>
  <c r="FX175" i="29" a="1"/>
  <c r="FX175" i="29" s="1"/>
  <c r="FW175" i="29" a="1"/>
  <c r="FW175" i="29" s="1"/>
  <c r="FV175" i="29" a="1"/>
  <c r="FV175" i="29" s="1"/>
  <c r="FU175" i="29" a="1"/>
  <c r="FU175" i="29" s="1"/>
  <c r="FT175" i="29" a="1"/>
  <c r="FT175" i="29" s="1"/>
  <c r="FS175" i="29" a="1"/>
  <c r="FS175" i="29" s="1"/>
  <c r="FR175" i="29" a="1"/>
  <c r="FR175" i="29" s="1"/>
  <c r="FQ175" i="29" a="1"/>
  <c r="FQ175" i="29" s="1"/>
  <c r="FP175" i="29" a="1"/>
  <c r="FP175" i="29" s="1"/>
  <c r="FO175" i="29" a="1"/>
  <c r="FO175" i="29" s="1"/>
  <c r="FN175" i="29" a="1"/>
  <c r="FN175" i="29" s="1"/>
  <c r="FM175" i="29" a="1"/>
  <c r="FM175" i="29" s="1"/>
  <c r="FL175" i="29" a="1"/>
  <c r="FL175" i="29" s="1"/>
  <c r="FK175" i="29" a="1"/>
  <c r="FK175" i="29" s="1"/>
  <c r="FJ175" i="29" a="1"/>
  <c r="FJ175" i="29" s="1"/>
  <c r="FI175" i="29" a="1"/>
  <c r="FI175" i="29" s="1"/>
  <c r="FH175" i="29" a="1"/>
  <c r="FH175" i="29" s="1"/>
  <c r="FG175" i="29" a="1"/>
  <c r="FG175" i="29" s="1"/>
  <c r="FF175" i="29" a="1"/>
  <c r="FF175" i="29" s="1"/>
  <c r="FE175" i="29" a="1"/>
  <c r="FE175" i="29" s="1"/>
  <c r="FD175" i="29" a="1"/>
  <c r="FD175" i="29" s="1"/>
  <c r="FC175" i="29" a="1"/>
  <c r="FC175" i="29" s="1"/>
  <c r="FB175" i="29" a="1"/>
  <c r="FB175" i="29" s="1"/>
  <c r="FA175" i="29" a="1"/>
  <c r="FA175" i="29" s="1"/>
  <c r="EZ175" i="29" a="1"/>
  <c r="EZ175" i="29" s="1"/>
  <c r="EY175" i="29" a="1"/>
  <c r="EY175" i="29" s="1"/>
  <c r="EX175" i="29" a="1"/>
  <c r="EX175" i="29" s="1"/>
  <c r="EW175" i="29" a="1"/>
  <c r="EW175" i="29" s="1"/>
  <c r="EV175" i="29" a="1"/>
  <c r="EV175" i="29" s="1"/>
  <c r="EU175" i="29" a="1"/>
  <c r="EU175" i="29" s="1"/>
  <c r="ET175" i="29" a="1"/>
  <c r="ET175" i="29" s="1"/>
  <c r="ES175" i="29" a="1"/>
  <c r="ES175" i="29" s="1"/>
  <c r="ER175" i="29" a="1"/>
  <c r="ER175" i="29" s="1"/>
  <c r="EQ175" i="29" a="1"/>
  <c r="EQ175" i="29" s="1"/>
  <c r="EP175" i="29" a="1"/>
  <c r="EP175" i="29" s="1"/>
  <c r="EO175" i="29" a="1"/>
  <c r="EO175" i="29" s="1"/>
  <c r="EN175" i="29" a="1"/>
  <c r="EN175" i="29" s="1"/>
  <c r="EM175" i="29" a="1"/>
  <c r="EM175" i="29" s="1"/>
  <c r="EL175" i="29" a="1"/>
  <c r="EL175" i="29" s="1"/>
  <c r="EK175" i="29" a="1"/>
  <c r="EK175" i="29" s="1"/>
  <c r="EJ175" i="29" a="1"/>
  <c r="EJ175" i="29" s="1"/>
  <c r="EI175" i="29" a="1"/>
  <c r="EI175" i="29" s="1"/>
  <c r="EH175" i="29" a="1"/>
  <c r="EH175" i="29" s="1"/>
  <c r="EG175" i="29" a="1"/>
  <c r="EG175" i="29" s="1"/>
  <c r="EF175" i="29" a="1"/>
  <c r="EF175" i="29" s="1"/>
  <c r="EE175" i="29" a="1"/>
  <c r="EE175" i="29" s="1"/>
  <c r="ED175" i="29" a="1"/>
  <c r="ED175" i="29" s="1"/>
  <c r="EC175" i="29" a="1"/>
  <c r="EC175" i="29" s="1"/>
  <c r="EB175" i="29" a="1"/>
  <c r="EB175" i="29" s="1"/>
  <c r="EA175" i="29" a="1"/>
  <c r="EA175" i="29" s="1"/>
  <c r="DZ175" i="29" a="1"/>
  <c r="DZ175" i="29" s="1"/>
  <c r="DY175" i="29" a="1"/>
  <c r="DY175" i="29" s="1"/>
  <c r="DX175" i="29" a="1"/>
  <c r="DX175" i="29" s="1"/>
  <c r="DW175" i="29" a="1"/>
  <c r="DW175" i="29" s="1"/>
  <c r="DV175" i="29" a="1"/>
  <c r="DV175" i="29" s="1"/>
  <c r="DU175" i="29" a="1"/>
  <c r="DU175" i="29" s="1"/>
  <c r="DT175" i="29" a="1"/>
  <c r="DT175" i="29" s="1"/>
  <c r="DS175" i="29" a="1"/>
  <c r="DS175" i="29" s="1"/>
  <c r="DR175" i="29" a="1"/>
  <c r="DR175" i="29" s="1"/>
  <c r="DQ175" i="29" a="1"/>
  <c r="DQ175" i="29" s="1"/>
  <c r="DP175" i="29" a="1"/>
  <c r="DP175" i="29" s="1"/>
  <c r="DO175" i="29" a="1"/>
  <c r="DO175" i="29" s="1"/>
  <c r="DN175" i="29" a="1"/>
  <c r="DN175" i="29" s="1"/>
  <c r="DM175" i="29" a="1"/>
  <c r="DM175" i="29" s="1"/>
  <c r="DL175" i="29" a="1"/>
  <c r="DL175" i="29" s="1"/>
  <c r="DK175" i="29" a="1"/>
  <c r="DK175" i="29" s="1"/>
  <c r="DJ175" i="29" a="1"/>
  <c r="DJ175" i="29" s="1"/>
  <c r="DI175" i="29" a="1"/>
  <c r="DI175" i="29" s="1"/>
  <c r="DH175" i="29" a="1"/>
  <c r="DH175" i="29" s="1"/>
  <c r="DG175" i="29" a="1"/>
  <c r="DG175" i="29" s="1"/>
  <c r="DF175" i="29" a="1"/>
  <c r="DF175" i="29" s="1"/>
  <c r="DE175" i="29" a="1"/>
  <c r="DE175" i="29" s="1"/>
  <c r="DD175" i="29" a="1"/>
  <c r="DD175" i="29" s="1"/>
  <c r="DC175" i="29" a="1"/>
  <c r="DC175" i="29" s="1"/>
  <c r="DB175" i="29" a="1"/>
  <c r="DB175" i="29" s="1"/>
  <c r="DA175" i="29" a="1"/>
  <c r="DA175" i="29" s="1"/>
  <c r="CZ175" i="29" a="1"/>
  <c r="CZ175" i="29" s="1"/>
  <c r="CY175" i="29" a="1"/>
  <c r="CY175" i="29" s="1"/>
  <c r="CX175" i="29" a="1"/>
  <c r="CX175" i="29" s="1"/>
  <c r="CW175" i="29" a="1"/>
  <c r="CW175" i="29" s="1"/>
  <c r="CV175" i="29" a="1"/>
  <c r="CV175" i="29" s="1"/>
  <c r="CU175" i="29" a="1"/>
  <c r="CU175" i="29" s="1"/>
  <c r="CT175" i="29" a="1"/>
  <c r="CT175" i="29" s="1"/>
  <c r="CS175" i="29" a="1"/>
  <c r="CS175" i="29" s="1"/>
  <c r="CR175" i="29" a="1"/>
  <c r="CR175" i="29" s="1"/>
  <c r="CQ175" i="29" a="1"/>
  <c r="CQ175" i="29" s="1"/>
  <c r="CP175" i="29" a="1"/>
  <c r="CP175" i="29" s="1"/>
  <c r="CO175" i="29" a="1"/>
  <c r="CO175" i="29" s="1"/>
  <c r="CN175" i="29" a="1"/>
  <c r="CN175" i="29" s="1"/>
  <c r="CM175" i="29" a="1"/>
  <c r="CM175" i="29" s="1"/>
  <c r="CL175" i="29" a="1"/>
  <c r="CL175" i="29" s="1"/>
  <c r="CK175" i="29" a="1"/>
  <c r="CK175" i="29" s="1"/>
  <c r="CJ175" i="29" a="1"/>
  <c r="CJ175" i="29" s="1"/>
  <c r="CI175" i="29" a="1"/>
  <c r="CI175" i="29" s="1"/>
  <c r="CH175" i="29" a="1"/>
  <c r="CH175" i="29" s="1"/>
  <c r="CG175" i="29" a="1"/>
  <c r="CG175" i="29" s="1"/>
  <c r="CF175" i="29" a="1"/>
  <c r="CF175" i="29" s="1"/>
  <c r="CE175" i="29" a="1"/>
  <c r="CE175" i="29" s="1"/>
  <c r="CD175" i="29" a="1"/>
  <c r="CD175" i="29" s="1"/>
  <c r="CC175" i="29" a="1"/>
  <c r="CC175" i="29" s="1"/>
  <c r="CB175" i="29" a="1"/>
  <c r="CB175" i="29" s="1"/>
  <c r="CA175" i="29" a="1"/>
  <c r="CA175" i="29" s="1"/>
  <c r="BZ175" i="29" a="1"/>
  <c r="BZ175" i="29" s="1"/>
  <c r="BY175" i="29" a="1"/>
  <c r="BY175" i="29" s="1"/>
  <c r="BX175" i="29" a="1"/>
  <c r="BX175" i="29" s="1"/>
  <c r="BW175" i="29" a="1"/>
  <c r="BW175" i="29" s="1"/>
  <c r="BV175" i="29" a="1"/>
  <c r="BV175" i="29" s="1"/>
  <c r="BU175" i="29" a="1"/>
  <c r="BU175" i="29" s="1"/>
  <c r="BT175" i="29" a="1"/>
  <c r="BT175" i="29" s="1"/>
  <c r="BS175" i="29" a="1"/>
  <c r="BS175" i="29" s="1"/>
  <c r="BR175" i="29" a="1"/>
  <c r="BR175" i="29" s="1"/>
  <c r="BQ175" i="29" a="1"/>
  <c r="BQ175" i="29" s="1"/>
  <c r="BP175" i="29" a="1"/>
  <c r="BP175" i="29" s="1"/>
  <c r="BO175" i="29" a="1"/>
  <c r="BO175" i="29" s="1"/>
  <c r="BN175" i="29" a="1"/>
  <c r="BN175" i="29" s="1"/>
  <c r="BM175" i="29" a="1"/>
  <c r="BM175" i="29" s="1"/>
  <c r="BL175" i="29" a="1"/>
  <c r="BL175" i="29" s="1"/>
  <c r="BK175" i="29" a="1"/>
  <c r="BK175" i="29" s="1"/>
  <c r="BJ175" i="29" a="1"/>
  <c r="BJ175" i="29" s="1"/>
  <c r="BI175" i="29" a="1"/>
  <c r="BI175" i="29" s="1"/>
  <c r="BH175" i="29" a="1"/>
  <c r="BH175" i="29" s="1"/>
  <c r="BG175" i="29" a="1"/>
  <c r="BG175" i="29" s="1"/>
  <c r="BF175" i="29" a="1"/>
  <c r="BF175" i="29" s="1"/>
  <c r="BE175" i="29" a="1"/>
  <c r="BE175" i="29" s="1"/>
  <c r="BD175" i="29" a="1"/>
  <c r="BD175" i="29" s="1"/>
  <c r="BC175" i="29" a="1"/>
  <c r="BC175" i="29" s="1"/>
  <c r="BB175" i="29" a="1"/>
  <c r="BB175" i="29" s="1"/>
  <c r="BA175" i="29" a="1"/>
  <c r="BA175" i="29" s="1"/>
  <c r="AZ175" i="29" a="1"/>
  <c r="AZ175" i="29" s="1"/>
  <c r="AY175" i="29" a="1"/>
  <c r="AY175" i="29" s="1"/>
  <c r="AX175" i="29" a="1"/>
  <c r="AX175" i="29" s="1"/>
  <c r="AW175" i="29" a="1"/>
  <c r="AW175" i="29" s="1"/>
  <c r="AV175" i="29" a="1"/>
  <c r="AV175" i="29" s="1"/>
  <c r="AU175" i="29" a="1"/>
  <c r="AU175" i="29" s="1"/>
  <c r="AT175" i="29" a="1"/>
  <c r="AT175" i="29" s="1"/>
  <c r="AS175" i="29" a="1"/>
  <c r="AS175" i="29" s="1"/>
  <c r="AR175" i="29" a="1"/>
  <c r="AR175" i="29" s="1"/>
  <c r="AQ175" i="29" a="1"/>
  <c r="AQ175" i="29" s="1"/>
  <c r="AP175" i="29" a="1"/>
  <c r="AP175" i="29" s="1"/>
  <c r="AO175" i="29" a="1"/>
  <c r="AO175" i="29" s="1"/>
  <c r="AN175" i="29" a="1"/>
  <c r="AN175" i="29" s="1"/>
  <c r="AM175" i="29" a="1"/>
  <c r="AM175" i="29" s="1"/>
  <c r="AL175" i="29" a="1"/>
  <c r="AL175" i="29" s="1"/>
  <c r="AK175" i="29" a="1"/>
  <c r="AK175" i="29" s="1"/>
  <c r="AJ175" i="29" a="1"/>
  <c r="AJ175" i="29" s="1"/>
  <c r="AI175" i="29" a="1"/>
  <c r="AI175" i="29" s="1"/>
  <c r="AH175" i="29" a="1"/>
  <c r="AH175" i="29" s="1"/>
  <c r="AG175" i="29" a="1"/>
  <c r="AG175" i="29" s="1"/>
  <c r="AF175" i="29" a="1"/>
  <c r="AF175" i="29" s="1"/>
  <c r="AE175" i="29" a="1"/>
  <c r="AE175" i="29" s="1"/>
  <c r="AD175" i="29" a="1"/>
  <c r="AD175" i="29" s="1"/>
  <c r="AC175" i="29" a="1"/>
  <c r="AC175" i="29" s="1"/>
  <c r="AB175" i="29" a="1"/>
  <c r="AB175" i="29" s="1"/>
  <c r="AA175" i="29" a="1"/>
  <c r="AA175" i="29" s="1"/>
  <c r="Z175" i="29" a="1"/>
  <c r="Z175" i="29" s="1"/>
  <c r="Y175" i="29" a="1"/>
  <c r="Y175" i="29" s="1"/>
  <c r="X175" i="29" a="1"/>
  <c r="X175" i="29" s="1"/>
  <c r="W175" i="29" a="1"/>
  <c r="W175" i="29" s="1"/>
  <c r="V175" i="29" a="1"/>
  <c r="V175" i="29" s="1"/>
  <c r="U175" i="29" a="1"/>
  <c r="U175" i="29" s="1"/>
  <c r="T175" i="29" a="1"/>
  <c r="T175" i="29" s="1"/>
  <c r="S175" i="29" a="1"/>
  <c r="S175" i="29" s="1"/>
  <c r="R175" i="29" a="1"/>
  <c r="R175" i="29" s="1"/>
  <c r="Q175" i="29" a="1"/>
  <c r="Q175" i="29" s="1"/>
  <c r="P175" i="29" a="1"/>
  <c r="P175" i="29" s="1"/>
  <c r="O175" i="29" a="1"/>
  <c r="O175" i="29" s="1"/>
  <c r="N175" i="29" a="1"/>
  <c r="N175" i="29" s="1"/>
  <c r="M175" i="29" a="1"/>
  <c r="M175" i="29" s="1"/>
  <c r="L175" i="29" a="1"/>
  <c r="L175" i="29" s="1"/>
  <c r="K175" i="29" a="1"/>
  <c r="K175" i="29" s="1"/>
  <c r="J175" i="29" a="1"/>
  <c r="J175" i="29" s="1"/>
  <c r="I175" i="29" a="1"/>
  <c r="I175" i="29" s="1"/>
  <c r="H175" i="29" a="1"/>
  <c r="H175" i="29" s="1"/>
  <c r="G175" i="29" a="1"/>
  <c r="G175" i="29" s="1"/>
  <c r="F175" i="29" a="1"/>
  <c r="F175" i="29" s="1"/>
  <c r="E175" i="29" a="1"/>
  <c r="E175" i="29" s="1"/>
  <c r="D175" i="29" a="1"/>
  <c r="D175" i="29" s="1"/>
  <c r="GJ173" i="29" a="1"/>
  <c r="GJ173" i="29" s="1"/>
  <c r="GI173" i="29" a="1"/>
  <c r="GI173" i="29" s="1"/>
  <c r="GH173" i="29" a="1"/>
  <c r="GH173" i="29" s="1"/>
  <c r="GG173" i="29" a="1"/>
  <c r="GG173" i="29" s="1"/>
  <c r="GF173" i="29" a="1"/>
  <c r="GF173" i="29" s="1"/>
  <c r="GE173" i="29" a="1"/>
  <c r="GE173" i="29" s="1"/>
  <c r="GD173" i="29" a="1"/>
  <c r="GD173" i="29" s="1"/>
  <c r="GC173" i="29" a="1"/>
  <c r="GC173" i="29" s="1"/>
  <c r="GB173" i="29" a="1"/>
  <c r="GB173" i="29" s="1"/>
  <c r="GA173" i="29" a="1"/>
  <c r="GA173" i="29" s="1"/>
  <c r="FZ173" i="29" a="1"/>
  <c r="FZ173" i="29" s="1"/>
  <c r="FY173" i="29" a="1"/>
  <c r="FY173" i="29" s="1"/>
  <c r="FX173" i="29" a="1"/>
  <c r="FX173" i="29" s="1"/>
  <c r="FW173" i="29" a="1"/>
  <c r="FW173" i="29" s="1"/>
  <c r="FV173" i="29" a="1"/>
  <c r="FV173" i="29" s="1"/>
  <c r="FU173" i="29" a="1"/>
  <c r="FU173" i="29" s="1"/>
  <c r="FT173" i="29" a="1"/>
  <c r="FT173" i="29" s="1"/>
  <c r="FS173" i="29" a="1"/>
  <c r="FS173" i="29" s="1"/>
  <c r="FR173" i="29" a="1"/>
  <c r="FR173" i="29" s="1"/>
  <c r="FQ173" i="29" a="1"/>
  <c r="FQ173" i="29" s="1"/>
  <c r="FP173" i="29" a="1"/>
  <c r="FP173" i="29" s="1"/>
  <c r="FO173" i="29" a="1"/>
  <c r="FO173" i="29" s="1"/>
  <c r="FN173" i="29" a="1"/>
  <c r="FN173" i="29" s="1"/>
  <c r="FM173" i="29" a="1"/>
  <c r="FM173" i="29" s="1"/>
  <c r="FL173" i="29" a="1"/>
  <c r="FL173" i="29" s="1"/>
  <c r="FK173" i="29" a="1"/>
  <c r="FK173" i="29" s="1"/>
  <c r="FJ173" i="29" a="1"/>
  <c r="FJ173" i="29" s="1"/>
  <c r="FI173" i="29" a="1"/>
  <c r="FI173" i="29" s="1"/>
  <c r="FH173" i="29" a="1"/>
  <c r="FH173" i="29" s="1"/>
  <c r="FG173" i="29" a="1"/>
  <c r="FG173" i="29" s="1"/>
  <c r="FF173" i="29" a="1"/>
  <c r="FF173" i="29" s="1"/>
  <c r="FE173" i="29" a="1"/>
  <c r="FE173" i="29" s="1"/>
  <c r="FD173" i="29" a="1"/>
  <c r="FD173" i="29" s="1"/>
  <c r="FC173" i="29" a="1"/>
  <c r="FC173" i="29" s="1"/>
  <c r="FB173" i="29" a="1"/>
  <c r="FB173" i="29" s="1"/>
  <c r="FA173" i="29" a="1"/>
  <c r="FA173" i="29" s="1"/>
  <c r="EZ173" i="29" a="1"/>
  <c r="EZ173" i="29" s="1"/>
  <c r="EY173" i="29" a="1"/>
  <c r="EY173" i="29" s="1"/>
  <c r="EX173" i="29" a="1"/>
  <c r="EX173" i="29" s="1"/>
  <c r="EW173" i="29" a="1"/>
  <c r="EW173" i="29" s="1"/>
  <c r="EV173" i="29" a="1"/>
  <c r="EV173" i="29" s="1"/>
  <c r="EU173" i="29" a="1"/>
  <c r="EU173" i="29" s="1"/>
  <c r="ET173" i="29"/>
  <c r="ET173" i="29" a="1"/>
  <c r="ES173" i="29" a="1"/>
  <c r="ES173" i="29" s="1"/>
  <c r="ER173" i="29"/>
  <c r="ER173" i="29" a="1"/>
  <c r="EQ173" i="29" a="1"/>
  <c r="EQ173" i="29" s="1"/>
  <c r="EP173" i="29" a="1"/>
  <c r="EP173" i="29" s="1"/>
  <c r="EO173" i="29" a="1"/>
  <c r="EO173" i="29" s="1"/>
  <c r="EN173" i="29" a="1"/>
  <c r="EN173" i="29" s="1"/>
  <c r="EM173" i="29" a="1"/>
  <c r="EM173" i="29" s="1"/>
  <c r="EL173" i="29"/>
  <c r="EL173" i="29" a="1"/>
  <c r="EK173" i="29" a="1"/>
  <c r="EK173" i="29" s="1"/>
  <c r="EJ173" i="29"/>
  <c r="EJ173" i="29" a="1"/>
  <c r="EI173" i="29" a="1"/>
  <c r="EI173" i="29" s="1"/>
  <c r="EH173" i="29" a="1"/>
  <c r="EH173" i="29" s="1"/>
  <c r="EG173" i="29" a="1"/>
  <c r="EG173" i="29" s="1"/>
  <c r="EF173" i="29" a="1"/>
  <c r="EF173" i="29" s="1"/>
  <c r="EE173" i="29" a="1"/>
  <c r="EE173" i="29" s="1"/>
  <c r="ED173" i="29"/>
  <c r="ED173" i="29" a="1"/>
  <c r="EC173" i="29" a="1"/>
  <c r="EC173" i="29" s="1"/>
  <c r="EB173" i="29"/>
  <c r="EB173" i="29" a="1"/>
  <c r="EA173" i="29" a="1"/>
  <c r="EA173" i="29" s="1"/>
  <c r="DZ173" i="29" a="1"/>
  <c r="DZ173" i="29" s="1"/>
  <c r="DY173" i="29" a="1"/>
  <c r="DY173" i="29" s="1"/>
  <c r="DX173" i="29" a="1"/>
  <c r="DX173" i="29" s="1"/>
  <c r="DW173" i="29" a="1"/>
  <c r="DW173" i="29" s="1"/>
  <c r="DV173" i="29"/>
  <c r="DV173" i="29" a="1"/>
  <c r="DU173" i="29" a="1"/>
  <c r="DU173" i="29" s="1"/>
  <c r="DT173" i="29"/>
  <c r="DT173" i="29" a="1"/>
  <c r="DS173" i="29" a="1"/>
  <c r="DS173" i="29" s="1"/>
  <c r="DR173" i="29" a="1"/>
  <c r="DR173" i="29" s="1"/>
  <c r="DQ173" i="29" a="1"/>
  <c r="DQ173" i="29" s="1"/>
  <c r="DP173" i="29" a="1"/>
  <c r="DP173" i="29" s="1"/>
  <c r="DO173" i="29" a="1"/>
  <c r="DO173" i="29" s="1"/>
  <c r="DN173" i="29"/>
  <c r="DN173" i="29" a="1"/>
  <c r="DM173" i="29" a="1"/>
  <c r="DM173" i="29" s="1"/>
  <c r="DL173" i="29"/>
  <c r="DL173" i="29" a="1"/>
  <c r="DK173" i="29" a="1"/>
  <c r="DK173" i="29" s="1"/>
  <c r="DJ173" i="29" a="1"/>
  <c r="DJ173" i="29" s="1"/>
  <c r="DI173" i="29" a="1"/>
  <c r="DI173" i="29" s="1"/>
  <c r="DH173" i="29" a="1"/>
  <c r="DH173" i="29" s="1"/>
  <c r="DG173" i="29" a="1"/>
  <c r="DG173" i="29" s="1"/>
  <c r="DF173" i="29"/>
  <c r="DF173" i="29" a="1"/>
  <c r="DE173" i="29" a="1"/>
  <c r="DE173" i="29" s="1"/>
  <c r="DD173" i="29"/>
  <c r="DD173" i="29" a="1"/>
  <c r="DC173" i="29" a="1"/>
  <c r="DC173" i="29" s="1"/>
  <c r="DB173" i="29" a="1"/>
  <c r="DB173" i="29" s="1"/>
  <c r="DA173" i="29" a="1"/>
  <c r="DA173" i="29" s="1"/>
  <c r="CZ173" i="29" a="1"/>
  <c r="CZ173" i="29" s="1"/>
  <c r="CY173" i="29" a="1"/>
  <c r="CY173" i="29" s="1"/>
  <c r="CX173" i="29"/>
  <c r="CX173" i="29" a="1"/>
  <c r="CW173" i="29" a="1"/>
  <c r="CW173" i="29" s="1"/>
  <c r="CV173" i="29"/>
  <c r="CV173" i="29" a="1"/>
  <c r="CU173" i="29" a="1"/>
  <c r="CU173" i="29" s="1"/>
  <c r="CT173" i="29" a="1"/>
  <c r="CT173" i="29" s="1"/>
  <c r="CS173" i="29" a="1"/>
  <c r="CS173" i="29" s="1"/>
  <c r="CR173" i="29" a="1"/>
  <c r="CR173" i="29" s="1"/>
  <c r="CQ173" i="29" a="1"/>
  <c r="CQ173" i="29" s="1"/>
  <c r="CP173" i="29"/>
  <c r="CP173" i="29" a="1"/>
  <c r="CO173" i="29" a="1"/>
  <c r="CO173" i="29" s="1"/>
  <c r="CN173" i="29"/>
  <c r="CN173" i="29" a="1"/>
  <c r="CM173" i="29" a="1"/>
  <c r="CM173" i="29" s="1"/>
  <c r="CL173" i="29" a="1"/>
  <c r="CL173" i="29" s="1"/>
  <c r="CK173" i="29" a="1"/>
  <c r="CK173" i="29" s="1"/>
  <c r="CJ173" i="29" a="1"/>
  <c r="CJ173" i="29" s="1"/>
  <c r="CI173" i="29" a="1"/>
  <c r="CI173" i="29" s="1"/>
  <c r="CH173" i="29"/>
  <c r="CH173" i="29" a="1"/>
  <c r="CG173" i="29" a="1"/>
  <c r="CG173" i="29" s="1"/>
  <c r="CF173" i="29"/>
  <c r="CF173" i="29" a="1"/>
  <c r="CE173" i="29" a="1"/>
  <c r="CE173" i="29" s="1"/>
  <c r="CD173" i="29" a="1"/>
  <c r="CD173" i="29" s="1"/>
  <c r="CC173" i="29" a="1"/>
  <c r="CC173" i="29" s="1"/>
  <c r="CB173" i="29" a="1"/>
  <c r="CB173" i="29" s="1"/>
  <c r="CA173" i="29" a="1"/>
  <c r="CA173" i="29" s="1"/>
  <c r="BZ173" i="29"/>
  <c r="BZ173" i="29" a="1"/>
  <c r="BY173" i="29" a="1"/>
  <c r="BY173" i="29" s="1"/>
  <c r="BX173" i="29"/>
  <c r="BX173" i="29" a="1"/>
  <c r="BW173" i="29" a="1"/>
  <c r="BW173" i="29" s="1"/>
  <c r="BV173" i="29" a="1"/>
  <c r="BV173" i="29" s="1"/>
  <c r="BU173" i="29" a="1"/>
  <c r="BU173" i="29" s="1"/>
  <c r="BT173" i="29" a="1"/>
  <c r="BT173" i="29" s="1"/>
  <c r="BS173" i="29" a="1"/>
  <c r="BS173" i="29" s="1"/>
  <c r="BR173" i="29"/>
  <c r="BR173" i="29" a="1"/>
  <c r="BQ173" i="29" a="1"/>
  <c r="BQ173" i="29" s="1"/>
  <c r="BP173" i="29"/>
  <c r="BP173" i="29" a="1"/>
  <c r="BO173" i="29" a="1"/>
  <c r="BO173" i="29" s="1"/>
  <c r="BN173" i="29" a="1"/>
  <c r="BN173" i="29" s="1"/>
  <c r="BM173" i="29" a="1"/>
  <c r="BM173" i="29" s="1"/>
  <c r="BL173" i="29" a="1"/>
  <c r="BL173" i="29" s="1"/>
  <c r="BK173" i="29" a="1"/>
  <c r="BK173" i="29" s="1"/>
  <c r="BJ173" i="29"/>
  <c r="BJ173" i="29" a="1"/>
  <c r="BI173" i="29" a="1"/>
  <c r="BI173" i="29" s="1"/>
  <c r="BH173" i="29"/>
  <c r="BH173" i="29" a="1"/>
  <c r="BG173" i="29" a="1"/>
  <c r="BG173" i="29" s="1"/>
  <c r="BF173" i="29" a="1"/>
  <c r="BF173" i="29" s="1"/>
  <c r="BE173" i="29" a="1"/>
  <c r="BE173" i="29" s="1"/>
  <c r="BD173" i="29" a="1"/>
  <c r="BD173" i="29" s="1"/>
  <c r="BC173" i="29" a="1"/>
  <c r="BC173" i="29" s="1"/>
  <c r="BB173" i="29"/>
  <c r="BB173" i="29" a="1"/>
  <c r="BA173" i="29" a="1"/>
  <c r="BA173" i="29" s="1"/>
  <c r="AZ173" i="29"/>
  <c r="AZ173" i="29" a="1"/>
  <c r="AY173" i="29" a="1"/>
  <c r="AY173" i="29" s="1"/>
  <c r="AX173" i="29" a="1"/>
  <c r="AX173" i="29" s="1"/>
  <c r="AW173" i="29" a="1"/>
  <c r="AW173" i="29" s="1"/>
  <c r="AV173" i="29" a="1"/>
  <c r="AV173" i="29" s="1"/>
  <c r="AU173" i="29" a="1"/>
  <c r="AU173" i="29" s="1"/>
  <c r="AT173" i="29"/>
  <c r="AT173" i="29" a="1"/>
  <c r="AS173" i="29" a="1"/>
  <c r="AS173" i="29" s="1"/>
  <c r="AR173" i="29"/>
  <c r="AR173" i="29" a="1"/>
  <c r="AQ173" i="29" a="1"/>
  <c r="AQ173" i="29" s="1"/>
  <c r="AP173" i="29" a="1"/>
  <c r="AP173" i="29" s="1"/>
  <c r="AO173" i="29" a="1"/>
  <c r="AO173" i="29" s="1"/>
  <c r="AN173" i="29" a="1"/>
  <c r="AN173" i="29" s="1"/>
  <c r="AM173" i="29" a="1"/>
  <c r="AM173" i="29" s="1"/>
  <c r="AL173" i="29"/>
  <c r="AL173" i="29" a="1"/>
  <c r="AK173" i="29" a="1"/>
  <c r="AK173" i="29" s="1"/>
  <c r="AJ173" i="29"/>
  <c r="AJ173" i="29" a="1"/>
  <c r="AI173" i="29" a="1"/>
  <c r="AI173" i="29" s="1"/>
  <c r="AH173" i="29" a="1"/>
  <c r="AH173" i="29" s="1"/>
  <c r="AG173" i="29" a="1"/>
  <c r="AG173" i="29" s="1"/>
  <c r="AF173" i="29" a="1"/>
  <c r="AF173" i="29" s="1"/>
  <c r="AE173" i="29" a="1"/>
  <c r="AE173" i="29" s="1"/>
  <c r="AD173" i="29"/>
  <c r="AD173" i="29" a="1"/>
  <c r="AC173" i="29" a="1"/>
  <c r="AC173" i="29" s="1"/>
  <c r="AB173" i="29"/>
  <c r="AB173" i="29" a="1"/>
  <c r="AA173" i="29" a="1"/>
  <c r="AA173" i="29" s="1"/>
  <c r="Z173" i="29"/>
  <c r="Z173" i="29" a="1"/>
  <c r="Y173" i="29" a="1"/>
  <c r="Y173" i="29" s="1"/>
  <c r="X173" i="29"/>
  <c r="X173" i="29" a="1"/>
  <c r="W173" i="29" a="1"/>
  <c r="W173" i="29" s="1"/>
  <c r="V173" i="29"/>
  <c r="V173" i="29" a="1"/>
  <c r="U173" i="29" a="1"/>
  <c r="U173" i="29" s="1"/>
  <c r="T173" i="29"/>
  <c r="T173" i="29" a="1"/>
  <c r="S173" i="29" a="1"/>
  <c r="S173" i="29" s="1"/>
  <c r="R173" i="29"/>
  <c r="R173" i="29" a="1"/>
  <c r="Q173" i="29" a="1"/>
  <c r="Q173" i="29" s="1"/>
  <c r="P173" i="29"/>
  <c r="P173" i="29" a="1"/>
  <c r="O173" i="29" a="1"/>
  <c r="O173" i="29" s="1"/>
  <c r="N173" i="29"/>
  <c r="N173" i="29" a="1"/>
  <c r="M173" i="29" a="1"/>
  <c r="M173" i="29" s="1"/>
  <c r="L173" i="29"/>
  <c r="L173" i="29" a="1"/>
  <c r="K173" i="29" a="1"/>
  <c r="K173" i="29" s="1"/>
  <c r="J173" i="29"/>
  <c r="J173" i="29" a="1"/>
  <c r="I173" i="29" a="1"/>
  <c r="I173" i="29" s="1"/>
  <c r="H173" i="29"/>
  <c r="H173" i="29" a="1"/>
  <c r="G173" i="29" a="1"/>
  <c r="G173" i="29" s="1"/>
  <c r="F173" i="29"/>
  <c r="F173" i="29" a="1"/>
  <c r="E173" i="29" a="1"/>
  <c r="E173" i="29" s="1"/>
  <c r="D173" i="29"/>
  <c r="D173" i="29" a="1"/>
  <c r="GJ172" i="29" a="1"/>
  <c r="GJ172" i="29" s="1"/>
  <c r="GI172" i="29"/>
  <c r="GI172" i="29" a="1"/>
  <c r="GH172" i="29" a="1"/>
  <c r="GH172" i="29" s="1"/>
  <c r="GG172" i="29"/>
  <c r="GG172" i="29" a="1"/>
  <c r="GF172" i="29" a="1"/>
  <c r="GF172" i="29" s="1"/>
  <c r="GE172" i="29"/>
  <c r="GE172" i="29" a="1"/>
  <c r="GD172" i="29" a="1"/>
  <c r="GD172" i="29" s="1"/>
  <c r="GC172" i="29"/>
  <c r="GC172" i="29" a="1"/>
  <c r="GB172" i="29" a="1"/>
  <c r="GB172" i="29" s="1"/>
  <c r="GA172" i="29"/>
  <c r="GA172" i="29" a="1"/>
  <c r="FZ172" i="29" a="1"/>
  <c r="FZ172" i="29" s="1"/>
  <c r="FY172" i="29"/>
  <c r="FY172" i="29" a="1"/>
  <c r="FX172" i="29" a="1"/>
  <c r="FX172" i="29" s="1"/>
  <c r="FW172" i="29"/>
  <c r="FW172" i="29" a="1"/>
  <c r="FV172" i="29" a="1"/>
  <c r="FV172" i="29" s="1"/>
  <c r="FU172" i="29"/>
  <c r="FU172" i="29" a="1"/>
  <c r="FT172" i="29" a="1"/>
  <c r="FT172" i="29" s="1"/>
  <c r="FS172" i="29"/>
  <c r="FS172" i="29" a="1"/>
  <c r="FR172" i="29" a="1"/>
  <c r="FR172" i="29" s="1"/>
  <c r="FQ172" i="29"/>
  <c r="FQ172" i="29" a="1"/>
  <c r="FP172" i="29" a="1"/>
  <c r="FP172" i="29" s="1"/>
  <c r="FO172" i="29"/>
  <c r="FO172" i="29" a="1"/>
  <c r="FN172" i="29" a="1"/>
  <c r="FN172" i="29" s="1"/>
  <c r="FM172" i="29"/>
  <c r="FM172" i="29" a="1"/>
  <c r="FL172" i="29" a="1"/>
  <c r="FL172" i="29" s="1"/>
  <c r="FK172" i="29"/>
  <c r="FK172" i="29" a="1"/>
  <c r="FJ172" i="29" a="1"/>
  <c r="FJ172" i="29" s="1"/>
  <c r="FI172" i="29"/>
  <c r="FI172" i="29" a="1"/>
  <c r="FH172" i="29" a="1"/>
  <c r="FH172" i="29" s="1"/>
  <c r="FG172" i="29"/>
  <c r="FG172" i="29" a="1"/>
  <c r="FF172" i="29" a="1"/>
  <c r="FF172" i="29" s="1"/>
  <c r="FE172" i="29"/>
  <c r="FE172" i="29" a="1"/>
  <c r="FD172" i="29" a="1"/>
  <c r="FD172" i="29" s="1"/>
  <c r="FC172" i="29" a="1"/>
  <c r="FC172" i="29" s="1"/>
  <c r="FB172" i="29" a="1"/>
  <c r="FB172" i="29" s="1"/>
  <c r="FA172" i="29" a="1"/>
  <c r="FA172" i="29" s="1"/>
  <c r="EZ172" i="29" a="1"/>
  <c r="EZ172" i="29" s="1"/>
  <c r="EY172" i="29" a="1"/>
  <c r="EY172" i="29" s="1"/>
  <c r="EX172" i="29" a="1"/>
  <c r="EX172" i="29" s="1"/>
  <c r="EW172" i="29" a="1"/>
  <c r="EW172" i="29" s="1"/>
  <c r="EV172" i="29" a="1"/>
  <c r="EV172" i="29" s="1"/>
  <c r="EU172" i="29" a="1"/>
  <c r="EU172" i="29" s="1"/>
  <c r="ET172" i="29" a="1"/>
  <c r="ET172" i="29" s="1"/>
  <c r="ES172" i="29" a="1"/>
  <c r="ES172" i="29" s="1"/>
  <c r="ER172" i="29" a="1"/>
  <c r="ER172" i="29" s="1"/>
  <c r="EQ172" i="29" a="1"/>
  <c r="EQ172" i="29" s="1"/>
  <c r="EP172" i="29" a="1"/>
  <c r="EP172" i="29" s="1"/>
  <c r="EO172" i="29" a="1"/>
  <c r="EO172" i="29" s="1"/>
  <c r="EN172" i="29" a="1"/>
  <c r="EN172" i="29" s="1"/>
  <c r="EM172" i="29" a="1"/>
  <c r="EM172" i="29" s="1"/>
  <c r="EL172" i="29" a="1"/>
  <c r="EL172" i="29" s="1"/>
  <c r="EK172" i="29" a="1"/>
  <c r="EK172" i="29" s="1"/>
  <c r="EJ172" i="29" a="1"/>
  <c r="EJ172" i="29" s="1"/>
  <c r="EI172" i="29" a="1"/>
  <c r="EI172" i="29" s="1"/>
  <c r="EH172" i="29" a="1"/>
  <c r="EH172" i="29" s="1"/>
  <c r="EG172" i="29" a="1"/>
  <c r="EG172" i="29" s="1"/>
  <c r="EF172" i="29" a="1"/>
  <c r="EF172" i="29" s="1"/>
  <c r="EE172" i="29" a="1"/>
  <c r="EE172" i="29" s="1"/>
  <c r="ED172" i="29" a="1"/>
  <c r="ED172" i="29" s="1"/>
  <c r="EC172" i="29" a="1"/>
  <c r="EC172" i="29" s="1"/>
  <c r="EB172" i="29" a="1"/>
  <c r="EB172" i="29" s="1"/>
  <c r="EA172" i="29" a="1"/>
  <c r="EA172" i="29" s="1"/>
  <c r="DZ172" i="29" a="1"/>
  <c r="DZ172" i="29" s="1"/>
  <c r="DY172" i="29" a="1"/>
  <c r="DY172" i="29" s="1"/>
  <c r="DX172" i="29" a="1"/>
  <c r="DX172" i="29" s="1"/>
  <c r="DW172" i="29" a="1"/>
  <c r="DW172" i="29" s="1"/>
  <c r="DV172" i="29" a="1"/>
  <c r="DV172" i="29" s="1"/>
  <c r="DU172" i="29" a="1"/>
  <c r="DU172" i="29" s="1"/>
  <c r="DT172" i="29" a="1"/>
  <c r="DT172" i="29" s="1"/>
  <c r="DS172" i="29" a="1"/>
  <c r="DS172" i="29" s="1"/>
  <c r="DR172" i="29" a="1"/>
  <c r="DR172" i="29" s="1"/>
  <c r="DQ172" i="29" a="1"/>
  <c r="DQ172" i="29" s="1"/>
  <c r="DP172" i="29" a="1"/>
  <c r="DP172" i="29" s="1"/>
  <c r="DO172" i="29" a="1"/>
  <c r="DO172" i="29" s="1"/>
  <c r="DN172" i="29" a="1"/>
  <c r="DN172" i="29" s="1"/>
  <c r="DM172" i="29" a="1"/>
  <c r="DM172" i="29" s="1"/>
  <c r="DL172" i="29" a="1"/>
  <c r="DL172" i="29" s="1"/>
  <c r="DK172" i="29" a="1"/>
  <c r="DK172" i="29" s="1"/>
  <c r="DJ172" i="29" a="1"/>
  <c r="DJ172" i="29" s="1"/>
  <c r="DI172" i="29" a="1"/>
  <c r="DI172" i="29" s="1"/>
  <c r="DH172" i="29" a="1"/>
  <c r="DH172" i="29" s="1"/>
  <c r="DG172" i="29" a="1"/>
  <c r="DG172" i="29" s="1"/>
  <c r="DF172" i="29" a="1"/>
  <c r="DF172" i="29" s="1"/>
  <c r="DE172" i="29" a="1"/>
  <c r="DE172" i="29" s="1"/>
  <c r="DD172" i="29" a="1"/>
  <c r="DD172" i="29" s="1"/>
  <c r="DC172" i="29" a="1"/>
  <c r="DC172" i="29" s="1"/>
  <c r="DB172" i="29" a="1"/>
  <c r="DB172" i="29" s="1"/>
  <c r="DA172" i="29" a="1"/>
  <c r="DA172" i="29" s="1"/>
  <c r="CZ172" i="29" a="1"/>
  <c r="CZ172" i="29" s="1"/>
  <c r="CY172" i="29" a="1"/>
  <c r="CY172" i="29" s="1"/>
  <c r="CX172" i="29" a="1"/>
  <c r="CX172" i="29" s="1"/>
  <c r="CW172" i="29" a="1"/>
  <c r="CW172" i="29" s="1"/>
  <c r="CV172" i="29" a="1"/>
  <c r="CV172" i="29" s="1"/>
  <c r="CU172" i="29" a="1"/>
  <c r="CU172" i="29" s="1"/>
  <c r="CT172" i="29" a="1"/>
  <c r="CT172" i="29" s="1"/>
  <c r="CS172" i="29" a="1"/>
  <c r="CS172" i="29" s="1"/>
  <c r="CR172" i="29" a="1"/>
  <c r="CR172" i="29" s="1"/>
  <c r="CQ172" i="29" a="1"/>
  <c r="CQ172" i="29" s="1"/>
  <c r="CP172" i="29" a="1"/>
  <c r="CP172" i="29" s="1"/>
  <c r="CO172" i="29" a="1"/>
  <c r="CO172" i="29" s="1"/>
  <c r="CN172" i="29" a="1"/>
  <c r="CN172" i="29" s="1"/>
  <c r="CM172" i="29" a="1"/>
  <c r="CM172" i="29" s="1"/>
  <c r="CL172" i="29" a="1"/>
  <c r="CL172" i="29" s="1"/>
  <c r="CK172" i="29" a="1"/>
  <c r="CK172" i="29" s="1"/>
  <c r="CJ172" i="29" a="1"/>
  <c r="CJ172" i="29" s="1"/>
  <c r="CI172" i="29" a="1"/>
  <c r="CI172" i="29" s="1"/>
  <c r="CH172" i="29" a="1"/>
  <c r="CH172" i="29" s="1"/>
  <c r="CG172" i="29" a="1"/>
  <c r="CG172" i="29" s="1"/>
  <c r="CF172" i="29" a="1"/>
  <c r="CF172" i="29" s="1"/>
  <c r="CE172" i="29" a="1"/>
  <c r="CE172" i="29" s="1"/>
  <c r="CD172" i="29" a="1"/>
  <c r="CD172" i="29" s="1"/>
  <c r="CC172" i="29" a="1"/>
  <c r="CC172" i="29" s="1"/>
  <c r="CB172" i="29" a="1"/>
  <c r="CB172" i="29" s="1"/>
  <c r="CA172" i="29" a="1"/>
  <c r="CA172" i="29" s="1"/>
  <c r="BZ172" i="29" a="1"/>
  <c r="BZ172" i="29" s="1"/>
  <c r="BY172" i="29" a="1"/>
  <c r="BY172" i="29" s="1"/>
  <c r="BX172" i="29" a="1"/>
  <c r="BX172" i="29" s="1"/>
  <c r="BW172" i="29" a="1"/>
  <c r="BW172" i="29" s="1"/>
  <c r="BV172" i="29" a="1"/>
  <c r="BV172" i="29" s="1"/>
  <c r="BU172" i="29" a="1"/>
  <c r="BU172" i="29" s="1"/>
  <c r="BT172" i="29" a="1"/>
  <c r="BT172" i="29" s="1"/>
  <c r="BS172" i="29" a="1"/>
  <c r="BS172" i="29" s="1"/>
  <c r="BR172" i="29" a="1"/>
  <c r="BR172" i="29" s="1"/>
  <c r="BQ172" i="29" a="1"/>
  <c r="BQ172" i="29" s="1"/>
  <c r="BP172" i="29" a="1"/>
  <c r="BP172" i="29" s="1"/>
  <c r="BO172" i="29" a="1"/>
  <c r="BO172" i="29" s="1"/>
  <c r="BN172" i="29" a="1"/>
  <c r="BN172" i="29" s="1"/>
  <c r="BM172" i="29" a="1"/>
  <c r="BM172" i="29" s="1"/>
  <c r="BL172" i="29" a="1"/>
  <c r="BL172" i="29" s="1"/>
  <c r="BK172" i="29" a="1"/>
  <c r="BK172" i="29" s="1"/>
  <c r="BJ172" i="29" a="1"/>
  <c r="BJ172" i="29" s="1"/>
  <c r="BI172" i="29" a="1"/>
  <c r="BI172" i="29" s="1"/>
  <c r="BH172" i="29" a="1"/>
  <c r="BH172" i="29" s="1"/>
  <c r="BG172" i="29" a="1"/>
  <c r="BG172" i="29" s="1"/>
  <c r="BF172" i="29" a="1"/>
  <c r="BF172" i="29" s="1"/>
  <c r="BE172" i="29" a="1"/>
  <c r="BE172" i="29" s="1"/>
  <c r="BD172" i="29" a="1"/>
  <c r="BD172" i="29" s="1"/>
  <c r="BC172" i="29" a="1"/>
  <c r="BC172" i="29" s="1"/>
  <c r="BB172" i="29" a="1"/>
  <c r="BB172" i="29" s="1"/>
  <c r="BA172" i="29" a="1"/>
  <c r="BA172" i="29" s="1"/>
  <c r="AZ172" i="29" a="1"/>
  <c r="AZ172" i="29" s="1"/>
  <c r="AY172" i="29" a="1"/>
  <c r="AY172" i="29" s="1"/>
  <c r="AX172" i="29" a="1"/>
  <c r="AX172" i="29" s="1"/>
  <c r="AW172" i="29" a="1"/>
  <c r="AW172" i="29" s="1"/>
  <c r="AV172" i="29" a="1"/>
  <c r="AV172" i="29" s="1"/>
  <c r="AU172" i="29" a="1"/>
  <c r="AU172" i="29" s="1"/>
  <c r="AT172" i="29" a="1"/>
  <c r="AT172" i="29" s="1"/>
  <c r="AS172" i="29" a="1"/>
  <c r="AS172" i="29" s="1"/>
  <c r="AR172" i="29" a="1"/>
  <c r="AR172" i="29" s="1"/>
  <c r="AQ172" i="29" a="1"/>
  <c r="AQ172" i="29" s="1"/>
  <c r="AP172" i="29" a="1"/>
  <c r="AP172" i="29" s="1"/>
  <c r="AO172" i="29" a="1"/>
  <c r="AO172" i="29" s="1"/>
  <c r="AN172" i="29" a="1"/>
  <c r="AN172" i="29" s="1"/>
  <c r="AM172" i="29" a="1"/>
  <c r="AM172" i="29" s="1"/>
  <c r="AL172" i="29" a="1"/>
  <c r="AL172" i="29" s="1"/>
  <c r="AK172" i="29" a="1"/>
  <c r="AK172" i="29" s="1"/>
  <c r="AJ172" i="29" a="1"/>
  <c r="AJ172" i="29" s="1"/>
  <c r="AI172" i="29" a="1"/>
  <c r="AI172" i="29" s="1"/>
  <c r="AH172" i="29" a="1"/>
  <c r="AH172" i="29" s="1"/>
  <c r="AG172" i="29" a="1"/>
  <c r="AG172" i="29" s="1"/>
  <c r="AF172" i="29" a="1"/>
  <c r="AF172" i="29" s="1"/>
  <c r="AE172" i="29" a="1"/>
  <c r="AE172" i="29" s="1"/>
  <c r="AD172" i="29" a="1"/>
  <c r="AD172" i="29" s="1"/>
  <c r="AC172" i="29" a="1"/>
  <c r="AC172" i="29" s="1"/>
  <c r="AB172" i="29" a="1"/>
  <c r="AB172" i="29" s="1"/>
  <c r="AA172" i="29" a="1"/>
  <c r="AA172" i="29" s="1"/>
  <c r="Z172" i="29" a="1"/>
  <c r="Z172" i="29" s="1"/>
  <c r="Y172" i="29" a="1"/>
  <c r="Y172" i="29" s="1"/>
  <c r="X172" i="29" a="1"/>
  <c r="X172" i="29" s="1"/>
  <c r="W172" i="29" a="1"/>
  <c r="W172" i="29" s="1"/>
  <c r="V172" i="29" a="1"/>
  <c r="V172" i="29" s="1"/>
  <c r="U172" i="29" a="1"/>
  <c r="U172" i="29" s="1"/>
  <c r="T172" i="29" a="1"/>
  <c r="T172" i="29" s="1"/>
  <c r="S172" i="29" a="1"/>
  <c r="S172" i="29" s="1"/>
  <c r="R172" i="29" a="1"/>
  <c r="R172" i="29" s="1"/>
  <c r="Q172" i="29" a="1"/>
  <c r="Q172" i="29" s="1"/>
  <c r="P172" i="29" a="1"/>
  <c r="P172" i="29" s="1"/>
  <c r="O172" i="29" a="1"/>
  <c r="O172" i="29" s="1"/>
  <c r="N172" i="29" a="1"/>
  <c r="N172" i="29" s="1"/>
  <c r="M172" i="29" a="1"/>
  <c r="M172" i="29" s="1"/>
  <c r="L172" i="29" a="1"/>
  <c r="L172" i="29" s="1"/>
  <c r="K172" i="29" a="1"/>
  <c r="K172" i="29" s="1"/>
  <c r="J172" i="29" a="1"/>
  <c r="J172" i="29" s="1"/>
  <c r="I172" i="29" a="1"/>
  <c r="I172" i="29" s="1"/>
  <c r="H172" i="29" a="1"/>
  <c r="H172" i="29" s="1"/>
  <c r="G172" i="29" a="1"/>
  <c r="G172" i="29" s="1"/>
  <c r="F172" i="29" a="1"/>
  <c r="F172" i="29" s="1"/>
  <c r="E172" i="29" a="1"/>
  <c r="E172" i="29" s="1"/>
  <c r="D172" i="29" a="1"/>
  <c r="D172" i="29" s="1"/>
  <c r="GJ171" i="29" a="1"/>
  <c r="GJ171" i="29" s="1"/>
  <c r="GI171" i="29" a="1"/>
  <c r="GI171" i="29" s="1"/>
  <c r="GH171" i="29" a="1"/>
  <c r="GH171" i="29" s="1"/>
  <c r="GG171" i="29" a="1"/>
  <c r="GG171" i="29" s="1"/>
  <c r="GF171" i="29" a="1"/>
  <c r="GF171" i="29" s="1"/>
  <c r="GE171" i="29" a="1"/>
  <c r="GE171" i="29" s="1"/>
  <c r="GD171" i="29" a="1"/>
  <c r="GD171" i="29" s="1"/>
  <c r="GC171" i="29" a="1"/>
  <c r="GC171" i="29" s="1"/>
  <c r="GB171" i="29" a="1"/>
  <c r="GB171" i="29" s="1"/>
  <c r="GA171" i="29" a="1"/>
  <c r="GA171" i="29" s="1"/>
  <c r="FZ171" i="29" a="1"/>
  <c r="FZ171" i="29" s="1"/>
  <c r="FY171" i="29" a="1"/>
  <c r="FY171" i="29" s="1"/>
  <c r="FX171" i="29" a="1"/>
  <c r="FX171" i="29" s="1"/>
  <c r="FW171" i="29" a="1"/>
  <c r="FW171" i="29" s="1"/>
  <c r="FV171" i="29" a="1"/>
  <c r="FV171" i="29" s="1"/>
  <c r="FU171" i="29" a="1"/>
  <c r="FU171" i="29" s="1"/>
  <c r="FT171" i="29" a="1"/>
  <c r="FT171" i="29" s="1"/>
  <c r="FS171" i="29" a="1"/>
  <c r="FS171" i="29" s="1"/>
  <c r="FR171" i="29" a="1"/>
  <c r="FR171" i="29" s="1"/>
  <c r="FQ171" i="29" a="1"/>
  <c r="FQ171" i="29" s="1"/>
  <c r="FP171" i="29" a="1"/>
  <c r="FP171" i="29" s="1"/>
  <c r="FO171" i="29" a="1"/>
  <c r="FO171" i="29" s="1"/>
  <c r="FN171" i="29" a="1"/>
  <c r="FN171" i="29" s="1"/>
  <c r="FM171" i="29" a="1"/>
  <c r="FM171" i="29" s="1"/>
  <c r="FL171" i="29" a="1"/>
  <c r="FL171" i="29" s="1"/>
  <c r="FK171" i="29" a="1"/>
  <c r="FK171" i="29" s="1"/>
  <c r="FJ171" i="29" a="1"/>
  <c r="FJ171" i="29" s="1"/>
  <c r="FI171" i="29" a="1"/>
  <c r="FI171" i="29" s="1"/>
  <c r="FH171" i="29" a="1"/>
  <c r="FH171" i="29" s="1"/>
  <c r="FG171" i="29" a="1"/>
  <c r="FG171" i="29" s="1"/>
  <c r="FF171" i="29" a="1"/>
  <c r="FF171" i="29" s="1"/>
  <c r="FE171" i="29" a="1"/>
  <c r="FE171" i="29" s="1"/>
  <c r="FD171" i="29" a="1"/>
  <c r="FD171" i="29" s="1"/>
  <c r="FC171" i="29" a="1"/>
  <c r="FC171" i="29" s="1"/>
  <c r="FB171" i="29" a="1"/>
  <c r="FB171" i="29" s="1"/>
  <c r="FA171" i="29" a="1"/>
  <c r="FA171" i="29" s="1"/>
  <c r="EZ171" i="29" a="1"/>
  <c r="EZ171" i="29" s="1"/>
  <c r="EY171" i="29" a="1"/>
  <c r="EY171" i="29" s="1"/>
  <c r="EX171" i="29" a="1"/>
  <c r="EX171" i="29" s="1"/>
  <c r="EW171" i="29" a="1"/>
  <c r="EW171" i="29" s="1"/>
  <c r="EV171" i="29" a="1"/>
  <c r="EV171" i="29" s="1"/>
  <c r="EU171" i="29" a="1"/>
  <c r="EU171" i="29" s="1"/>
  <c r="ET171" i="29" a="1"/>
  <c r="ET171" i="29" s="1"/>
  <c r="ES171" i="29" a="1"/>
  <c r="ES171" i="29" s="1"/>
  <c r="ER171" i="29" a="1"/>
  <c r="ER171" i="29" s="1"/>
  <c r="EQ171" i="29" a="1"/>
  <c r="EQ171" i="29" s="1"/>
  <c r="EP171" i="29" a="1"/>
  <c r="EP171" i="29" s="1"/>
  <c r="EO171" i="29" a="1"/>
  <c r="EO171" i="29" s="1"/>
  <c r="EN171" i="29" a="1"/>
  <c r="EN171" i="29" s="1"/>
  <c r="EM171" i="29" a="1"/>
  <c r="EM171" i="29" s="1"/>
  <c r="EL171" i="29" a="1"/>
  <c r="EL171" i="29" s="1"/>
  <c r="EK171" i="29"/>
  <c r="EK171" i="29" a="1"/>
  <c r="EJ171" i="29" a="1"/>
  <c r="EJ171" i="29" s="1"/>
  <c r="EI171" i="29"/>
  <c r="EI171" i="29" a="1"/>
  <c r="EH171" i="29" a="1"/>
  <c r="EH171" i="29" s="1"/>
  <c r="EG171" i="29" a="1"/>
  <c r="EG171" i="29" s="1"/>
  <c r="EF171" i="29" a="1"/>
  <c r="EF171" i="29" s="1"/>
  <c r="EE171" i="29" a="1"/>
  <c r="EE171" i="29" s="1"/>
  <c r="ED171" i="29" a="1"/>
  <c r="ED171" i="29" s="1"/>
  <c r="EC171" i="29"/>
  <c r="EC171" i="29" a="1"/>
  <c r="EB171" i="29" a="1"/>
  <c r="EB171" i="29" s="1"/>
  <c r="EA171" i="29"/>
  <c r="EA171" i="29" a="1"/>
  <c r="DZ171" i="29" a="1"/>
  <c r="DZ171" i="29" s="1"/>
  <c r="DY171" i="29" a="1"/>
  <c r="DY171" i="29" s="1"/>
  <c r="DX171" i="29" a="1"/>
  <c r="DX171" i="29" s="1"/>
  <c r="DW171" i="29" a="1"/>
  <c r="DW171" i="29" s="1"/>
  <c r="DV171" i="29" a="1"/>
  <c r="DV171" i="29" s="1"/>
  <c r="DU171" i="29"/>
  <c r="DU171" i="29" a="1"/>
  <c r="DT171" i="29" a="1"/>
  <c r="DT171" i="29" s="1"/>
  <c r="DS171" i="29"/>
  <c r="DS171" i="29" a="1"/>
  <c r="DR171" i="29" a="1"/>
  <c r="DR171" i="29" s="1"/>
  <c r="DQ171" i="29" a="1"/>
  <c r="DQ171" i="29" s="1"/>
  <c r="DP171" i="29" a="1"/>
  <c r="DP171" i="29" s="1"/>
  <c r="DO171" i="29" a="1"/>
  <c r="DO171" i="29" s="1"/>
  <c r="DN171" i="29" a="1"/>
  <c r="DN171" i="29" s="1"/>
  <c r="DM171" i="29"/>
  <c r="DM171" i="29" a="1"/>
  <c r="DL171" i="29" a="1"/>
  <c r="DL171" i="29" s="1"/>
  <c r="DK171" i="29"/>
  <c r="DK171" i="29" a="1"/>
  <c r="DJ171" i="29" a="1"/>
  <c r="DJ171" i="29" s="1"/>
  <c r="DI171" i="29" a="1"/>
  <c r="DI171" i="29" s="1"/>
  <c r="DH171" i="29" a="1"/>
  <c r="DH171" i="29" s="1"/>
  <c r="DG171" i="29" a="1"/>
  <c r="DG171" i="29" s="1"/>
  <c r="DF171" i="29" a="1"/>
  <c r="DF171" i="29" s="1"/>
  <c r="DE171" i="29"/>
  <c r="DE171" i="29" a="1"/>
  <c r="DD171" i="29" a="1"/>
  <c r="DD171" i="29" s="1"/>
  <c r="DC171" i="29"/>
  <c r="DC171" i="29" a="1"/>
  <c r="DB171" i="29" a="1"/>
  <c r="DB171" i="29" s="1"/>
  <c r="DA171" i="29" a="1"/>
  <c r="DA171" i="29" s="1"/>
  <c r="CZ171" i="29" a="1"/>
  <c r="CZ171" i="29" s="1"/>
  <c r="CY171" i="29" a="1"/>
  <c r="CY171" i="29" s="1"/>
  <c r="CX171" i="29" a="1"/>
  <c r="CX171" i="29" s="1"/>
  <c r="CW171" i="29"/>
  <c r="CW171" i="29" a="1"/>
  <c r="CV171" i="29" a="1"/>
  <c r="CV171" i="29" s="1"/>
  <c r="CU171" i="29"/>
  <c r="CU171" i="29" a="1"/>
  <c r="CT171" i="29" a="1"/>
  <c r="CT171" i="29" s="1"/>
  <c r="CS171" i="29" a="1"/>
  <c r="CS171" i="29" s="1"/>
  <c r="CR171" i="29" a="1"/>
  <c r="CR171" i="29" s="1"/>
  <c r="CQ171" i="29" a="1"/>
  <c r="CQ171" i="29" s="1"/>
  <c r="CP171" i="29" a="1"/>
  <c r="CP171" i="29" s="1"/>
  <c r="CO171" i="29"/>
  <c r="CO171" i="29" a="1"/>
  <c r="CN171" i="29" a="1"/>
  <c r="CN171" i="29" s="1"/>
  <c r="CM171" i="29"/>
  <c r="CM171" i="29" a="1"/>
  <c r="CL171" i="29" a="1"/>
  <c r="CL171" i="29" s="1"/>
  <c r="CK171" i="29" a="1"/>
  <c r="CK171" i="29" s="1"/>
  <c r="CJ171" i="29" a="1"/>
  <c r="CJ171" i="29" s="1"/>
  <c r="CI171" i="29" a="1"/>
  <c r="CI171" i="29" s="1"/>
  <c r="CH171" i="29" a="1"/>
  <c r="CH171" i="29" s="1"/>
  <c r="CG171" i="29"/>
  <c r="CG171" i="29" a="1"/>
  <c r="CF171" i="29" a="1"/>
  <c r="CF171" i="29" s="1"/>
  <c r="CE171" i="29"/>
  <c r="CE171" i="29" a="1"/>
  <c r="CD171" i="29" a="1"/>
  <c r="CD171" i="29" s="1"/>
  <c r="CC171" i="29" a="1"/>
  <c r="CC171" i="29" s="1"/>
  <c r="CB171" i="29" a="1"/>
  <c r="CB171" i="29" s="1"/>
  <c r="CA171" i="29" a="1"/>
  <c r="CA171" i="29" s="1"/>
  <c r="BZ171" i="29" a="1"/>
  <c r="BZ171" i="29" s="1"/>
  <c r="BY171" i="29"/>
  <c r="BY171" i="29" a="1"/>
  <c r="BX171" i="29" a="1"/>
  <c r="BX171" i="29" s="1"/>
  <c r="BW171" i="29"/>
  <c r="BW171" i="29" a="1"/>
  <c r="BV171" i="29" a="1"/>
  <c r="BV171" i="29" s="1"/>
  <c r="BU171" i="29" a="1"/>
  <c r="BU171" i="29" s="1"/>
  <c r="BT171" i="29" a="1"/>
  <c r="BT171" i="29" s="1"/>
  <c r="BS171" i="29" a="1"/>
  <c r="BS171" i="29" s="1"/>
  <c r="BR171" i="29" a="1"/>
  <c r="BR171" i="29" s="1"/>
  <c r="BQ171" i="29"/>
  <c r="BQ171" i="29" a="1"/>
  <c r="BP171" i="29" a="1"/>
  <c r="BP171" i="29" s="1"/>
  <c r="BO171" i="29"/>
  <c r="BO171" i="29" a="1"/>
  <c r="BN171" i="29" a="1"/>
  <c r="BN171" i="29" s="1"/>
  <c r="BM171" i="29" a="1"/>
  <c r="BM171" i="29" s="1"/>
  <c r="BL171" i="29" a="1"/>
  <c r="BL171" i="29" s="1"/>
  <c r="BK171" i="29" a="1"/>
  <c r="BK171" i="29" s="1"/>
  <c r="BJ171" i="29" a="1"/>
  <c r="BJ171" i="29" s="1"/>
  <c r="BI171" i="29"/>
  <c r="BI171" i="29" a="1"/>
  <c r="BH171" i="29" a="1"/>
  <c r="BH171" i="29" s="1"/>
  <c r="BG171" i="29"/>
  <c r="BG171" i="29" a="1"/>
  <c r="BF171" i="29" a="1"/>
  <c r="BF171" i="29" s="1"/>
  <c r="BE171" i="29" a="1"/>
  <c r="BE171" i="29" s="1"/>
  <c r="BD171" i="29" a="1"/>
  <c r="BD171" i="29" s="1"/>
  <c r="BC171" i="29" a="1"/>
  <c r="BC171" i="29" s="1"/>
  <c r="BB171" i="29" a="1"/>
  <c r="BB171" i="29" s="1"/>
  <c r="BA171" i="29"/>
  <c r="BA171" i="29" a="1"/>
  <c r="AZ171" i="29" a="1"/>
  <c r="AZ171" i="29" s="1"/>
  <c r="AY171" i="29"/>
  <c r="AY171" i="29" a="1"/>
  <c r="AX171" i="29" a="1"/>
  <c r="AX171" i="29" s="1"/>
  <c r="AW171" i="29" a="1"/>
  <c r="AW171" i="29" s="1"/>
  <c r="AV171" i="29" a="1"/>
  <c r="AV171" i="29" s="1"/>
  <c r="AU171" i="29" a="1"/>
  <c r="AU171" i="29" s="1"/>
  <c r="AT171" i="29" a="1"/>
  <c r="AT171" i="29" s="1"/>
  <c r="AS171" i="29"/>
  <c r="AS171" i="29" a="1"/>
  <c r="AR171" i="29" a="1"/>
  <c r="AR171" i="29" s="1"/>
  <c r="AQ171" i="29"/>
  <c r="AQ171" i="29" a="1"/>
  <c r="AP171" i="29" a="1"/>
  <c r="AP171" i="29" s="1"/>
  <c r="AO171" i="29" a="1"/>
  <c r="AO171" i="29" s="1"/>
  <c r="AN171" i="29" a="1"/>
  <c r="AN171" i="29" s="1"/>
  <c r="AM171" i="29" a="1"/>
  <c r="AM171" i="29" s="1"/>
  <c r="AL171" i="29" a="1"/>
  <c r="AL171" i="29" s="1"/>
  <c r="AK171" i="29"/>
  <c r="AK171" i="29" a="1"/>
  <c r="AJ171" i="29" a="1"/>
  <c r="AJ171" i="29" s="1"/>
  <c r="AI171" i="29"/>
  <c r="AI171" i="29" a="1"/>
  <c r="AH171" i="29" a="1"/>
  <c r="AH171" i="29" s="1"/>
  <c r="AG171" i="29" a="1"/>
  <c r="AG171" i="29" s="1"/>
  <c r="AF171" i="29" a="1"/>
  <c r="AF171" i="29" s="1"/>
  <c r="AE171" i="29" a="1"/>
  <c r="AE171" i="29" s="1"/>
  <c r="AD171" i="29" a="1"/>
  <c r="AD171" i="29" s="1"/>
  <c r="AC171" i="29"/>
  <c r="AC171" i="29" a="1"/>
  <c r="AB171" i="29" a="1"/>
  <c r="AB171" i="29" s="1"/>
  <c r="AA171" i="29"/>
  <c r="AA171" i="29" a="1"/>
  <c r="Z171" i="29" a="1"/>
  <c r="Z171" i="29" s="1"/>
  <c r="Y171" i="29" a="1"/>
  <c r="Y171" i="29" s="1"/>
  <c r="X171" i="29" a="1"/>
  <c r="X171" i="29" s="1"/>
  <c r="W171" i="29" a="1"/>
  <c r="W171" i="29" s="1"/>
  <c r="V171" i="29" a="1"/>
  <c r="V171" i="29" s="1"/>
  <c r="U171" i="29"/>
  <c r="U171" i="29" a="1"/>
  <c r="T171" i="29" a="1"/>
  <c r="T171" i="29" s="1"/>
  <c r="S171" i="29"/>
  <c r="S171" i="29" a="1"/>
  <c r="R171" i="29" a="1"/>
  <c r="R171" i="29" s="1"/>
  <c r="Q171" i="29" a="1"/>
  <c r="Q171" i="29" s="1"/>
  <c r="P171" i="29" a="1"/>
  <c r="P171" i="29" s="1"/>
  <c r="O171" i="29" a="1"/>
  <c r="O171" i="29" s="1"/>
  <c r="N171" i="29" a="1"/>
  <c r="N171" i="29" s="1"/>
  <c r="M171" i="29"/>
  <c r="M171" i="29" a="1"/>
  <c r="L171" i="29" a="1"/>
  <c r="L171" i="29" s="1"/>
  <c r="K171" i="29"/>
  <c r="K171" i="29" a="1"/>
  <c r="J171" i="29" a="1"/>
  <c r="J171" i="29" s="1"/>
  <c r="I171" i="29" a="1"/>
  <c r="I171" i="29" s="1"/>
  <c r="H171" i="29"/>
  <c r="H171" i="29" a="1"/>
  <c r="G171" i="29" a="1"/>
  <c r="G171" i="29" s="1"/>
  <c r="F171" i="29"/>
  <c r="F171" i="29" a="1"/>
  <c r="E171" i="29" a="1"/>
  <c r="E171" i="29" s="1"/>
  <c r="D171" i="29"/>
  <c r="D171" i="29" a="1"/>
  <c r="GJ170" i="29" a="1"/>
  <c r="GJ170" i="29" s="1"/>
  <c r="GI170" i="29"/>
  <c r="GI170" i="29" a="1"/>
  <c r="GH170" i="29" a="1"/>
  <c r="GH170" i="29" s="1"/>
  <c r="GG170" i="29"/>
  <c r="GG170" i="29" a="1"/>
  <c r="GF170" i="29" a="1"/>
  <c r="GF170" i="29" s="1"/>
  <c r="GE170" i="29"/>
  <c r="GE170" i="29" a="1"/>
  <c r="GD170" i="29" a="1"/>
  <c r="GD170" i="29" s="1"/>
  <c r="GC170" i="29"/>
  <c r="GC170" i="29" a="1"/>
  <c r="GB170" i="29" a="1"/>
  <c r="GB170" i="29" s="1"/>
  <c r="GA170" i="29"/>
  <c r="GA170" i="29" a="1"/>
  <c r="FZ170" i="29" a="1"/>
  <c r="FZ170" i="29" s="1"/>
  <c r="FY170" i="29"/>
  <c r="FY170" i="29" a="1"/>
  <c r="FX170" i="29" a="1"/>
  <c r="FX170" i="29" s="1"/>
  <c r="FW170" i="29"/>
  <c r="FW170" i="29" a="1"/>
  <c r="FV170" i="29" a="1"/>
  <c r="FV170" i="29" s="1"/>
  <c r="FU170" i="29"/>
  <c r="FU170" i="29" a="1"/>
  <c r="FT170" i="29" a="1"/>
  <c r="FT170" i="29" s="1"/>
  <c r="FS170" i="29"/>
  <c r="FS170" i="29" a="1"/>
  <c r="FR170" i="29" a="1"/>
  <c r="FR170" i="29" s="1"/>
  <c r="FQ170" i="29"/>
  <c r="FQ170" i="29" a="1"/>
  <c r="FP170" i="29" a="1"/>
  <c r="FP170" i="29" s="1"/>
  <c r="FO170" i="29"/>
  <c r="FO170" i="29" a="1"/>
  <c r="FN170" i="29" a="1"/>
  <c r="FN170" i="29" s="1"/>
  <c r="FM170" i="29"/>
  <c r="FM170" i="29" a="1"/>
  <c r="FL170" i="29" a="1"/>
  <c r="FL170" i="29" s="1"/>
  <c r="FK170" i="29"/>
  <c r="FK170" i="29" a="1"/>
  <c r="FJ170" i="29" a="1"/>
  <c r="FJ170" i="29" s="1"/>
  <c r="FI170" i="29"/>
  <c r="FI170" i="29" a="1"/>
  <c r="FH170" i="29" a="1"/>
  <c r="FH170" i="29" s="1"/>
  <c r="FG170" i="29"/>
  <c r="FG170" i="29" a="1"/>
  <c r="FF170" i="29" a="1"/>
  <c r="FF170" i="29" s="1"/>
  <c r="FE170" i="29"/>
  <c r="FE170" i="29" a="1"/>
  <c r="FD170" i="29" a="1"/>
  <c r="FD170" i="29" s="1"/>
  <c r="FC170" i="29"/>
  <c r="FC170" i="29" a="1"/>
  <c r="FB170" i="29" a="1"/>
  <c r="FB170" i="29" s="1"/>
  <c r="FA170" i="29"/>
  <c r="FA170" i="29" a="1"/>
  <c r="EZ170" i="29" a="1"/>
  <c r="EZ170" i="29" s="1"/>
  <c r="EY170" i="29"/>
  <c r="EY170" i="29" a="1"/>
  <c r="EX170" i="29" a="1"/>
  <c r="EX170" i="29" s="1"/>
  <c r="EW170" i="29"/>
  <c r="EW170" i="29" a="1"/>
  <c r="EV170" i="29" a="1"/>
  <c r="EV170" i="29" s="1"/>
  <c r="EU170" i="29" a="1"/>
  <c r="EU170" i="29" s="1"/>
  <c r="ET170" i="29" a="1"/>
  <c r="ET170" i="29" s="1"/>
  <c r="ES170" i="29" a="1"/>
  <c r="ES170" i="29" s="1"/>
  <c r="ER170" i="29" a="1"/>
  <c r="ER170" i="29" s="1"/>
  <c r="EQ170" i="29" a="1"/>
  <c r="EQ170" i="29" s="1"/>
  <c r="EP170" i="29" a="1"/>
  <c r="EP170" i="29" s="1"/>
  <c r="EO170" i="29" a="1"/>
  <c r="EO170" i="29" s="1"/>
  <c r="EN170" i="29" a="1"/>
  <c r="EN170" i="29" s="1"/>
  <c r="EM170" i="29" a="1"/>
  <c r="EM170" i="29" s="1"/>
  <c r="EL170" i="29" a="1"/>
  <c r="EL170" i="29" s="1"/>
  <c r="EK170" i="29" a="1"/>
  <c r="EK170" i="29" s="1"/>
  <c r="EJ170" i="29" a="1"/>
  <c r="EJ170" i="29" s="1"/>
  <c r="EI170" i="29" a="1"/>
  <c r="EI170" i="29" s="1"/>
  <c r="EH170" i="29" a="1"/>
  <c r="EH170" i="29" s="1"/>
  <c r="EG170" i="29" a="1"/>
  <c r="EG170" i="29" s="1"/>
  <c r="EF170" i="29" a="1"/>
  <c r="EF170" i="29" s="1"/>
  <c r="EE170" i="29" a="1"/>
  <c r="EE170" i="29" s="1"/>
  <c r="ED170" i="29" a="1"/>
  <c r="ED170" i="29" s="1"/>
  <c r="EC170" i="29" a="1"/>
  <c r="EC170" i="29" s="1"/>
  <c r="EB170" i="29" a="1"/>
  <c r="EB170" i="29" s="1"/>
  <c r="EA170" i="29" a="1"/>
  <c r="EA170" i="29" s="1"/>
  <c r="DZ170" i="29" a="1"/>
  <c r="DZ170" i="29" s="1"/>
  <c r="DY170" i="29" a="1"/>
  <c r="DY170" i="29" s="1"/>
  <c r="DX170" i="29" a="1"/>
  <c r="DX170" i="29" s="1"/>
  <c r="DW170" i="29" a="1"/>
  <c r="DW170" i="29" s="1"/>
  <c r="DV170" i="29" a="1"/>
  <c r="DV170" i="29" s="1"/>
  <c r="DU170" i="29" a="1"/>
  <c r="DU170" i="29" s="1"/>
  <c r="DT170" i="29" a="1"/>
  <c r="DT170" i="29" s="1"/>
  <c r="DS170" i="29" a="1"/>
  <c r="DS170" i="29" s="1"/>
  <c r="DR170" i="29" a="1"/>
  <c r="DR170" i="29" s="1"/>
  <c r="DQ170" i="29" a="1"/>
  <c r="DQ170" i="29" s="1"/>
  <c r="DP170" i="29" a="1"/>
  <c r="DP170" i="29" s="1"/>
  <c r="DO170" i="29" a="1"/>
  <c r="DO170" i="29" s="1"/>
  <c r="DN170" i="29" a="1"/>
  <c r="DN170" i="29" s="1"/>
  <c r="DM170" i="29" a="1"/>
  <c r="DM170" i="29" s="1"/>
  <c r="DL170" i="29" a="1"/>
  <c r="DL170" i="29" s="1"/>
  <c r="DK170" i="29" a="1"/>
  <c r="DK170" i="29" s="1"/>
  <c r="DJ170" i="29" a="1"/>
  <c r="DJ170" i="29" s="1"/>
  <c r="DI170" i="29" a="1"/>
  <c r="DI170" i="29" s="1"/>
  <c r="DH170" i="29" a="1"/>
  <c r="DH170" i="29" s="1"/>
  <c r="DG170" i="29" a="1"/>
  <c r="DG170" i="29" s="1"/>
  <c r="DF170" i="29" a="1"/>
  <c r="DF170" i="29" s="1"/>
  <c r="DE170" i="29" a="1"/>
  <c r="DE170" i="29" s="1"/>
  <c r="DD170" i="29" a="1"/>
  <c r="DD170" i="29" s="1"/>
  <c r="DC170" i="29" a="1"/>
  <c r="DC170" i="29" s="1"/>
  <c r="DB170" i="29" a="1"/>
  <c r="DB170" i="29" s="1"/>
  <c r="DA170" i="29" a="1"/>
  <c r="DA170" i="29" s="1"/>
  <c r="CZ170" i="29" a="1"/>
  <c r="CZ170" i="29" s="1"/>
  <c r="CY170" i="29" a="1"/>
  <c r="CY170" i="29" s="1"/>
  <c r="CX170" i="29" a="1"/>
  <c r="CX170" i="29" s="1"/>
  <c r="CW170" i="29" a="1"/>
  <c r="CW170" i="29" s="1"/>
  <c r="CV170" i="29" a="1"/>
  <c r="CV170" i="29" s="1"/>
  <c r="CU170" i="29" a="1"/>
  <c r="CU170" i="29" s="1"/>
  <c r="CT170" i="29" a="1"/>
  <c r="CT170" i="29" s="1"/>
  <c r="CS170" i="29" a="1"/>
  <c r="CS170" i="29" s="1"/>
  <c r="CR170" i="29" a="1"/>
  <c r="CR170" i="29" s="1"/>
  <c r="CQ170" i="29" a="1"/>
  <c r="CQ170" i="29" s="1"/>
  <c r="CP170" i="29" a="1"/>
  <c r="CP170" i="29" s="1"/>
  <c r="CO170" i="29" a="1"/>
  <c r="CO170" i="29" s="1"/>
  <c r="CN170" i="29" a="1"/>
  <c r="CN170" i="29" s="1"/>
  <c r="CM170" i="29" a="1"/>
  <c r="CM170" i="29" s="1"/>
  <c r="CL170" i="29" a="1"/>
  <c r="CL170" i="29" s="1"/>
  <c r="CK170" i="29" a="1"/>
  <c r="CK170" i="29" s="1"/>
  <c r="CJ170" i="29" a="1"/>
  <c r="CJ170" i="29" s="1"/>
  <c r="CI170" i="29" a="1"/>
  <c r="CI170" i="29" s="1"/>
  <c r="CH170" i="29" a="1"/>
  <c r="CH170" i="29" s="1"/>
  <c r="CG170" i="29" a="1"/>
  <c r="CG170" i="29" s="1"/>
  <c r="CF170" i="29" a="1"/>
  <c r="CF170" i="29" s="1"/>
  <c r="CE170" i="29" a="1"/>
  <c r="CE170" i="29" s="1"/>
  <c r="CD170" i="29" a="1"/>
  <c r="CD170" i="29" s="1"/>
  <c r="CC170" i="29" a="1"/>
  <c r="CC170" i="29" s="1"/>
  <c r="CB170" i="29" a="1"/>
  <c r="CB170" i="29" s="1"/>
  <c r="CA170" i="29" a="1"/>
  <c r="CA170" i="29" s="1"/>
  <c r="BZ170" i="29" a="1"/>
  <c r="BZ170" i="29" s="1"/>
  <c r="BY170" i="29" a="1"/>
  <c r="BY170" i="29" s="1"/>
  <c r="BX170" i="29" a="1"/>
  <c r="BX170" i="29" s="1"/>
  <c r="BW170" i="29" a="1"/>
  <c r="BW170" i="29" s="1"/>
  <c r="BV170" i="29" a="1"/>
  <c r="BV170" i="29" s="1"/>
  <c r="BU170" i="29" a="1"/>
  <c r="BU170" i="29" s="1"/>
  <c r="BT170" i="29" a="1"/>
  <c r="BT170" i="29" s="1"/>
  <c r="BS170" i="29" a="1"/>
  <c r="BS170" i="29" s="1"/>
  <c r="BR170" i="29" a="1"/>
  <c r="BR170" i="29" s="1"/>
  <c r="BQ170" i="29" a="1"/>
  <c r="BQ170" i="29" s="1"/>
  <c r="BP170" i="29" a="1"/>
  <c r="BP170" i="29" s="1"/>
  <c r="BO170" i="29" a="1"/>
  <c r="BO170" i="29" s="1"/>
  <c r="BN170" i="29" a="1"/>
  <c r="BN170" i="29" s="1"/>
  <c r="BM170" i="29" a="1"/>
  <c r="BM170" i="29" s="1"/>
  <c r="BL170" i="29" a="1"/>
  <c r="BL170" i="29" s="1"/>
  <c r="BK170" i="29" a="1"/>
  <c r="BK170" i="29" s="1"/>
  <c r="BJ170" i="29" a="1"/>
  <c r="BJ170" i="29" s="1"/>
  <c r="BI170" i="29" a="1"/>
  <c r="BI170" i="29" s="1"/>
  <c r="BH170" i="29" a="1"/>
  <c r="BH170" i="29" s="1"/>
  <c r="BG170" i="29" a="1"/>
  <c r="BG170" i="29" s="1"/>
  <c r="BF170" i="29" a="1"/>
  <c r="BF170" i="29" s="1"/>
  <c r="BE170" i="29" a="1"/>
  <c r="BE170" i="29" s="1"/>
  <c r="BD170" i="29" a="1"/>
  <c r="BD170" i="29" s="1"/>
  <c r="BC170" i="29" a="1"/>
  <c r="BC170" i="29" s="1"/>
  <c r="BB170" i="29" a="1"/>
  <c r="BB170" i="29" s="1"/>
  <c r="BA170" i="29" a="1"/>
  <c r="BA170" i="29" s="1"/>
  <c r="AZ170" i="29" a="1"/>
  <c r="AZ170" i="29" s="1"/>
  <c r="AY170" i="29" a="1"/>
  <c r="AY170" i="29" s="1"/>
  <c r="AX170" i="29" a="1"/>
  <c r="AX170" i="29" s="1"/>
  <c r="AW170" i="29" a="1"/>
  <c r="AW170" i="29" s="1"/>
  <c r="AV170" i="29" a="1"/>
  <c r="AV170" i="29" s="1"/>
  <c r="AU170" i="29" a="1"/>
  <c r="AU170" i="29" s="1"/>
  <c r="AT170" i="29" a="1"/>
  <c r="AT170" i="29" s="1"/>
  <c r="AS170" i="29" a="1"/>
  <c r="AS170" i="29" s="1"/>
  <c r="AR170" i="29" a="1"/>
  <c r="AR170" i="29" s="1"/>
  <c r="AQ170" i="29" a="1"/>
  <c r="AQ170" i="29" s="1"/>
  <c r="AP170" i="29" a="1"/>
  <c r="AP170" i="29" s="1"/>
  <c r="AO170" i="29" a="1"/>
  <c r="AO170" i="29" s="1"/>
  <c r="AN170" i="29" a="1"/>
  <c r="AN170" i="29" s="1"/>
  <c r="AM170" i="29" a="1"/>
  <c r="AM170" i="29" s="1"/>
  <c r="AL170" i="29" a="1"/>
  <c r="AL170" i="29" s="1"/>
  <c r="AK170" i="29" a="1"/>
  <c r="AK170" i="29" s="1"/>
  <c r="AJ170" i="29" a="1"/>
  <c r="AJ170" i="29" s="1"/>
  <c r="AI170" i="29" a="1"/>
  <c r="AI170" i="29" s="1"/>
  <c r="AH170" i="29" a="1"/>
  <c r="AH170" i="29" s="1"/>
  <c r="AG170" i="29" a="1"/>
  <c r="AG170" i="29" s="1"/>
  <c r="AF170" i="29" a="1"/>
  <c r="AF170" i="29" s="1"/>
  <c r="AE170" i="29" a="1"/>
  <c r="AE170" i="29" s="1"/>
  <c r="AD170" i="29" a="1"/>
  <c r="AD170" i="29" s="1"/>
  <c r="AC170" i="29" a="1"/>
  <c r="AC170" i="29" s="1"/>
  <c r="AB170" i="29" a="1"/>
  <c r="AB170" i="29" s="1"/>
  <c r="AA170" i="29" a="1"/>
  <c r="AA170" i="29" s="1"/>
  <c r="Z170" i="29" a="1"/>
  <c r="Z170" i="29" s="1"/>
  <c r="Y170" i="29" a="1"/>
  <c r="Y170" i="29" s="1"/>
  <c r="X170" i="29" a="1"/>
  <c r="X170" i="29" s="1"/>
  <c r="W170" i="29" a="1"/>
  <c r="W170" i="29" s="1"/>
  <c r="V170" i="29" a="1"/>
  <c r="V170" i="29" s="1"/>
  <c r="U170" i="29" a="1"/>
  <c r="U170" i="29" s="1"/>
  <c r="T170" i="29" a="1"/>
  <c r="T170" i="29" s="1"/>
  <c r="S170" i="29" a="1"/>
  <c r="S170" i="29" s="1"/>
  <c r="R170" i="29" a="1"/>
  <c r="R170" i="29" s="1"/>
  <c r="Q170" i="29" a="1"/>
  <c r="Q170" i="29" s="1"/>
  <c r="P170" i="29" a="1"/>
  <c r="P170" i="29" s="1"/>
  <c r="O170" i="29" a="1"/>
  <c r="O170" i="29" s="1"/>
  <c r="N170" i="29" a="1"/>
  <c r="N170" i="29" s="1"/>
  <c r="M170" i="29" a="1"/>
  <c r="M170" i="29" s="1"/>
  <c r="L170" i="29" a="1"/>
  <c r="L170" i="29" s="1"/>
  <c r="K170" i="29" a="1"/>
  <c r="K170" i="29" s="1"/>
  <c r="J170" i="29" a="1"/>
  <c r="J170" i="29" s="1"/>
  <c r="I170" i="29" a="1"/>
  <c r="I170" i="29" s="1"/>
  <c r="H170" i="29" a="1"/>
  <c r="H170" i="29" s="1"/>
  <c r="G170" i="29" a="1"/>
  <c r="G170" i="29" s="1"/>
  <c r="F170" i="29" a="1"/>
  <c r="F170" i="29" s="1"/>
  <c r="E170" i="29" a="1"/>
  <c r="E170" i="29" s="1"/>
  <c r="D170" i="29" a="1"/>
  <c r="D170" i="29" s="1"/>
  <c r="GJ168" i="29" a="1"/>
  <c r="GJ168" i="29" s="1"/>
  <c r="GI168" i="29" a="1"/>
  <c r="GI168" i="29" s="1"/>
  <c r="GH168" i="29" a="1"/>
  <c r="GH168" i="29" s="1"/>
  <c r="GG168" i="29" a="1"/>
  <c r="GG168" i="29" s="1"/>
  <c r="GF168" i="29" a="1"/>
  <c r="GF168" i="29" s="1"/>
  <c r="GE168" i="29" a="1"/>
  <c r="GE168" i="29" s="1"/>
  <c r="GD168" i="29" a="1"/>
  <c r="GD168" i="29" s="1"/>
  <c r="GC168" i="29" a="1"/>
  <c r="GC168" i="29" s="1"/>
  <c r="GB168" i="29" a="1"/>
  <c r="GB168" i="29" s="1"/>
  <c r="GA168" i="29" a="1"/>
  <c r="GA168" i="29" s="1"/>
  <c r="FZ168" i="29" a="1"/>
  <c r="FZ168" i="29" s="1"/>
  <c r="FY168" i="29" a="1"/>
  <c r="FY168" i="29" s="1"/>
  <c r="FX168" i="29" a="1"/>
  <c r="FX168" i="29" s="1"/>
  <c r="FW168" i="29" a="1"/>
  <c r="FW168" i="29" s="1"/>
  <c r="FV168" i="29" a="1"/>
  <c r="FV168" i="29" s="1"/>
  <c r="FU168" i="29" a="1"/>
  <c r="FU168" i="29" s="1"/>
  <c r="FT168" i="29" a="1"/>
  <c r="FT168" i="29" s="1"/>
  <c r="FS168" i="29" a="1"/>
  <c r="FS168" i="29" s="1"/>
  <c r="FR168" i="29" a="1"/>
  <c r="FR168" i="29" s="1"/>
  <c r="FQ168" i="29" a="1"/>
  <c r="FQ168" i="29" s="1"/>
  <c r="FP168" i="29" a="1"/>
  <c r="FP168" i="29" s="1"/>
  <c r="FO168" i="29" a="1"/>
  <c r="FO168" i="29" s="1"/>
  <c r="FN168" i="29" a="1"/>
  <c r="FN168" i="29" s="1"/>
  <c r="FM168" i="29" a="1"/>
  <c r="FM168" i="29" s="1"/>
  <c r="FL168" i="29" a="1"/>
  <c r="FL168" i="29" s="1"/>
  <c r="FK168" i="29" a="1"/>
  <c r="FK168" i="29" s="1"/>
  <c r="FJ168" i="29" a="1"/>
  <c r="FJ168" i="29" s="1"/>
  <c r="FI168" i="29" a="1"/>
  <c r="FI168" i="29" s="1"/>
  <c r="FH168" i="29" a="1"/>
  <c r="FH168" i="29" s="1"/>
  <c r="FG168" i="29" a="1"/>
  <c r="FG168" i="29" s="1"/>
  <c r="FF168" i="29" a="1"/>
  <c r="FF168" i="29" s="1"/>
  <c r="FE168" i="29" a="1"/>
  <c r="FE168" i="29" s="1"/>
  <c r="FD168" i="29" a="1"/>
  <c r="FD168" i="29" s="1"/>
  <c r="FC168" i="29" a="1"/>
  <c r="FC168" i="29" s="1"/>
  <c r="FB168" i="29" a="1"/>
  <c r="FB168" i="29" s="1"/>
  <c r="FA168" i="29" a="1"/>
  <c r="FA168" i="29" s="1"/>
  <c r="EZ168" i="29" a="1"/>
  <c r="EZ168" i="29" s="1"/>
  <c r="EY168" i="29" a="1"/>
  <c r="EY168" i="29" s="1"/>
  <c r="EX168" i="29" a="1"/>
  <c r="EX168" i="29" s="1"/>
  <c r="EW168" i="29" a="1"/>
  <c r="EW168" i="29" s="1"/>
  <c r="EV168" i="29" a="1"/>
  <c r="EV168" i="29" s="1"/>
  <c r="EU168" i="29" a="1"/>
  <c r="EU168" i="29" s="1"/>
  <c r="ET168" i="29" a="1"/>
  <c r="ET168" i="29" s="1"/>
  <c r="ES168" i="29" a="1"/>
  <c r="ES168" i="29" s="1"/>
  <c r="ER168" i="29" a="1"/>
  <c r="ER168" i="29" s="1"/>
  <c r="EQ168" i="29" a="1"/>
  <c r="EQ168" i="29" s="1"/>
  <c r="EP168" i="29" a="1"/>
  <c r="EP168" i="29" s="1"/>
  <c r="EO168" i="29" a="1"/>
  <c r="EO168" i="29" s="1"/>
  <c r="EN168" i="29" a="1"/>
  <c r="EN168" i="29" s="1"/>
  <c r="EM168" i="29" a="1"/>
  <c r="EM168" i="29" s="1"/>
  <c r="EL168" i="29" a="1"/>
  <c r="EL168" i="29" s="1"/>
  <c r="EK168" i="29" a="1"/>
  <c r="EK168" i="29" s="1"/>
  <c r="EJ168" i="29" a="1"/>
  <c r="EJ168" i="29" s="1"/>
  <c r="EI168" i="29" a="1"/>
  <c r="EI168" i="29" s="1"/>
  <c r="EH168" i="29" a="1"/>
  <c r="EH168" i="29" s="1"/>
  <c r="EG168" i="29" a="1"/>
  <c r="EG168" i="29" s="1"/>
  <c r="EF168" i="29" a="1"/>
  <c r="EF168" i="29" s="1"/>
  <c r="EE168" i="29" a="1"/>
  <c r="EE168" i="29" s="1"/>
  <c r="ED168" i="29" a="1"/>
  <c r="ED168" i="29" s="1"/>
  <c r="EC168" i="29" a="1"/>
  <c r="EC168" i="29" s="1"/>
  <c r="EB168" i="29" a="1"/>
  <c r="EB168" i="29" s="1"/>
  <c r="EA168" i="29" a="1"/>
  <c r="EA168" i="29" s="1"/>
  <c r="DZ168" i="29" a="1"/>
  <c r="DZ168" i="29" s="1"/>
  <c r="DY168" i="29" a="1"/>
  <c r="DY168" i="29" s="1"/>
  <c r="DX168" i="29" a="1"/>
  <c r="DX168" i="29" s="1"/>
  <c r="DW168" i="29" a="1"/>
  <c r="DW168" i="29" s="1"/>
  <c r="DV168" i="29" a="1"/>
  <c r="DV168" i="29" s="1"/>
  <c r="DU168" i="29" a="1"/>
  <c r="DU168" i="29" s="1"/>
  <c r="DT168" i="29" a="1"/>
  <c r="DT168" i="29" s="1"/>
  <c r="DS168" i="29" a="1"/>
  <c r="DS168" i="29" s="1"/>
  <c r="DR168" i="29" a="1"/>
  <c r="DR168" i="29" s="1"/>
  <c r="DQ168" i="29" a="1"/>
  <c r="DQ168" i="29" s="1"/>
  <c r="DP168" i="29" a="1"/>
  <c r="DP168" i="29" s="1"/>
  <c r="DO168" i="29" a="1"/>
  <c r="DO168" i="29" s="1"/>
  <c r="DN168" i="29" a="1"/>
  <c r="DN168" i="29" s="1"/>
  <c r="DM168" i="29" a="1"/>
  <c r="DM168" i="29" s="1"/>
  <c r="DL168" i="29" a="1"/>
  <c r="DL168" i="29" s="1"/>
  <c r="DK168" i="29" a="1"/>
  <c r="DK168" i="29" s="1"/>
  <c r="DJ168" i="29" a="1"/>
  <c r="DJ168" i="29" s="1"/>
  <c r="DI168" i="29" a="1"/>
  <c r="DI168" i="29" s="1"/>
  <c r="DH168" i="29" a="1"/>
  <c r="DH168" i="29" s="1"/>
  <c r="DG168" i="29" a="1"/>
  <c r="DG168" i="29" s="1"/>
  <c r="DF168" i="29" a="1"/>
  <c r="DF168" i="29" s="1"/>
  <c r="DE168" i="29" a="1"/>
  <c r="DE168" i="29" s="1"/>
  <c r="DD168" i="29" a="1"/>
  <c r="DD168" i="29" s="1"/>
  <c r="DC168" i="29" a="1"/>
  <c r="DC168" i="29" s="1"/>
  <c r="DB168" i="29" a="1"/>
  <c r="DB168" i="29" s="1"/>
  <c r="DA168" i="29" a="1"/>
  <c r="DA168" i="29" s="1"/>
  <c r="CZ168" i="29" a="1"/>
  <c r="CZ168" i="29" s="1"/>
  <c r="CY168" i="29" a="1"/>
  <c r="CY168" i="29" s="1"/>
  <c r="CX168" i="29" a="1"/>
  <c r="CX168" i="29" s="1"/>
  <c r="CW168" i="29" a="1"/>
  <c r="CW168" i="29" s="1"/>
  <c r="CV168" i="29" a="1"/>
  <c r="CV168" i="29" s="1"/>
  <c r="CU168" i="29" a="1"/>
  <c r="CU168" i="29" s="1"/>
  <c r="CT168" i="29" a="1"/>
  <c r="CT168" i="29" s="1"/>
  <c r="CS168" i="29" a="1"/>
  <c r="CS168" i="29" s="1"/>
  <c r="CR168" i="29" a="1"/>
  <c r="CR168" i="29" s="1"/>
  <c r="CQ168" i="29" a="1"/>
  <c r="CQ168" i="29" s="1"/>
  <c r="CP168" i="29" a="1"/>
  <c r="CP168" i="29" s="1"/>
  <c r="CO168" i="29" a="1"/>
  <c r="CO168" i="29" s="1"/>
  <c r="CN168" i="29" a="1"/>
  <c r="CN168" i="29" s="1"/>
  <c r="CM168" i="29" a="1"/>
  <c r="CM168" i="29" s="1"/>
  <c r="CL168" i="29" a="1"/>
  <c r="CL168" i="29" s="1"/>
  <c r="CK168" i="29" a="1"/>
  <c r="CK168" i="29" s="1"/>
  <c r="CJ168" i="29" a="1"/>
  <c r="CJ168" i="29" s="1"/>
  <c r="CI168" i="29" a="1"/>
  <c r="CI168" i="29" s="1"/>
  <c r="CH168" i="29" a="1"/>
  <c r="CH168" i="29" s="1"/>
  <c r="CG168" i="29" a="1"/>
  <c r="CG168" i="29" s="1"/>
  <c r="CF168" i="29" a="1"/>
  <c r="CF168" i="29" s="1"/>
  <c r="CE168" i="29" a="1"/>
  <c r="CE168" i="29" s="1"/>
  <c r="CD168" i="29" a="1"/>
  <c r="CD168" i="29" s="1"/>
  <c r="CC168" i="29" a="1"/>
  <c r="CC168" i="29" s="1"/>
  <c r="CB168" i="29" a="1"/>
  <c r="CB168" i="29" s="1"/>
  <c r="CA168" i="29" a="1"/>
  <c r="CA168" i="29" s="1"/>
  <c r="BZ168" i="29" a="1"/>
  <c r="BZ168" i="29" s="1"/>
  <c r="BY168" i="29" a="1"/>
  <c r="BY168" i="29" s="1"/>
  <c r="BX168" i="29" a="1"/>
  <c r="BX168" i="29" s="1"/>
  <c r="BW168" i="29" a="1"/>
  <c r="BW168" i="29" s="1"/>
  <c r="BV168" i="29" a="1"/>
  <c r="BV168" i="29" s="1"/>
  <c r="BU168" i="29" a="1"/>
  <c r="BU168" i="29" s="1"/>
  <c r="BT168" i="29" a="1"/>
  <c r="BT168" i="29" s="1"/>
  <c r="BS168" i="29" a="1"/>
  <c r="BS168" i="29" s="1"/>
  <c r="BR168" i="29" a="1"/>
  <c r="BR168" i="29" s="1"/>
  <c r="BQ168" i="29" a="1"/>
  <c r="BQ168" i="29" s="1"/>
  <c r="BP168" i="29" a="1"/>
  <c r="BP168" i="29" s="1"/>
  <c r="BO168" i="29" a="1"/>
  <c r="BO168" i="29" s="1"/>
  <c r="BN168" i="29" a="1"/>
  <c r="BN168" i="29" s="1"/>
  <c r="BM168" i="29" a="1"/>
  <c r="BM168" i="29" s="1"/>
  <c r="BL168" i="29" a="1"/>
  <c r="BL168" i="29" s="1"/>
  <c r="BK168" i="29" a="1"/>
  <c r="BK168" i="29" s="1"/>
  <c r="BJ168" i="29" a="1"/>
  <c r="BJ168" i="29" s="1"/>
  <c r="BI168" i="29" a="1"/>
  <c r="BI168" i="29" s="1"/>
  <c r="BH168" i="29" a="1"/>
  <c r="BH168" i="29" s="1"/>
  <c r="BG168" i="29" a="1"/>
  <c r="BG168" i="29" s="1"/>
  <c r="BF168" i="29" a="1"/>
  <c r="BF168" i="29" s="1"/>
  <c r="BE168" i="29" a="1"/>
  <c r="BE168" i="29" s="1"/>
  <c r="BD168" i="29" a="1"/>
  <c r="BD168" i="29" s="1"/>
  <c r="BC168" i="29" a="1"/>
  <c r="BC168" i="29" s="1"/>
  <c r="BB168" i="29" a="1"/>
  <c r="BB168" i="29" s="1"/>
  <c r="BA168" i="29" a="1"/>
  <c r="BA168" i="29" s="1"/>
  <c r="AZ168" i="29" a="1"/>
  <c r="AZ168" i="29" s="1"/>
  <c r="AY168" i="29" a="1"/>
  <c r="AY168" i="29" s="1"/>
  <c r="AX168" i="29" a="1"/>
  <c r="AX168" i="29" s="1"/>
  <c r="AW168" i="29" a="1"/>
  <c r="AW168" i="29" s="1"/>
  <c r="AV168" i="29" a="1"/>
  <c r="AV168" i="29" s="1"/>
  <c r="AU168" i="29" a="1"/>
  <c r="AU168" i="29" s="1"/>
  <c r="AT168" i="29" a="1"/>
  <c r="AT168" i="29" s="1"/>
  <c r="AS168" i="29" a="1"/>
  <c r="AS168" i="29" s="1"/>
  <c r="AR168" i="29" a="1"/>
  <c r="AR168" i="29" s="1"/>
  <c r="AQ168" i="29" a="1"/>
  <c r="AQ168" i="29" s="1"/>
  <c r="AP168" i="29" a="1"/>
  <c r="AP168" i="29" s="1"/>
  <c r="AO168" i="29" a="1"/>
  <c r="AO168" i="29" s="1"/>
  <c r="AN168" i="29" a="1"/>
  <c r="AN168" i="29" s="1"/>
  <c r="AM168" i="29" a="1"/>
  <c r="AM168" i="29" s="1"/>
  <c r="AL168" i="29" a="1"/>
  <c r="AL168" i="29" s="1"/>
  <c r="AK168" i="29" a="1"/>
  <c r="AK168" i="29" s="1"/>
  <c r="AJ168" i="29" a="1"/>
  <c r="AJ168" i="29" s="1"/>
  <c r="AI168" i="29" a="1"/>
  <c r="AI168" i="29" s="1"/>
  <c r="AH168" i="29" a="1"/>
  <c r="AH168" i="29" s="1"/>
  <c r="AG168" i="29" a="1"/>
  <c r="AG168" i="29" s="1"/>
  <c r="AF168" i="29" a="1"/>
  <c r="AF168" i="29" s="1"/>
  <c r="AE168" i="29" a="1"/>
  <c r="AE168" i="29" s="1"/>
  <c r="AD168" i="29" a="1"/>
  <c r="AD168" i="29" s="1"/>
  <c r="AC168" i="29" a="1"/>
  <c r="AC168" i="29" s="1"/>
  <c r="AB168" i="29" a="1"/>
  <c r="AB168" i="29" s="1"/>
  <c r="AA168" i="29" a="1"/>
  <c r="AA168" i="29" s="1"/>
  <c r="Z168" i="29" a="1"/>
  <c r="Z168" i="29" s="1"/>
  <c r="Y168" i="29" a="1"/>
  <c r="Y168" i="29" s="1"/>
  <c r="X168" i="29" a="1"/>
  <c r="X168" i="29" s="1"/>
  <c r="W168" i="29" a="1"/>
  <c r="W168" i="29" s="1"/>
  <c r="V168" i="29" a="1"/>
  <c r="V168" i="29" s="1"/>
  <c r="U168" i="29" a="1"/>
  <c r="U168" i="29" s="1"/>
  <c r="T168" i="29" a="1"/>
  <c r="T168" i="29" s="1"/>
  <c r="S168" i="29" a="1"/>
  <c r="S168" i="29" s="1"/>
  <c r="R168" i="29" a="1"/>
  <c r="R168" i="29" s="1"/>
  <c r="Q168" i="29" a="1"/>
  <c r="Q168" i="29" s="1"/>
  <c r="P168" i="29" a="1"/>
  <c r="P168" i="29" s="1"/>
  <c r="O168" i="29" a="1"/>
  <c r="O168" i="29" s="1"/>
  <c r="N168" i="29" a="1"/>
  <c r="N168" i="29" s="1"/>
  <c r="M168" i="29" a="1"/>
  <c r="M168" i="29" s="1"/>
  <c r="L168" i="29" a="1"/>
  <c r="L168" i="29" s="1"/>
  <c r="K168" i="29" a="1"/>
  <c r="K168" i="29" s="1"/>
  <c r="J168" i="29" a="1"/>
  <c r="J168" i="29" s="1"/>
  <c r="I168" i="29" a="1"/>
  <c r="I168" i="29" s="1"/>
  <c r="H168" i="29" a="1"/>
  <c r="H168" i="29" s="1"/>
  <c r="G168" i="29" a="1"/>
  <c r="G168" i="29" s="1"/>
  <c r="F168" i="29" a="1"/>
  <c r="F168" i="29" s="1"/>
  <c r="E168" i="29" a="1"/>
  <c r="E168" i="29" s="1"/>
  <c r="D168" i="29" a="1"/>
  <c r="D168" i="29" s="1"/>
  <c r="GJ167" i="29" a="1"/>
  <c r="GJ167" i="29" s="1"/>
  <c r="GI167" i="29" a="1"/>
  <c r="GI167" i="29" s="1"/>
  <c r="GH167" i="29" a="1"/>
  <c r="GH167" i="29" s="1"/>
  <c r="GG167" i="29" a="1"/>
  <c r="GG167" i="29" s="1"/>
  <c r="GF167" i="29" a="1"/>
  <c r="GF167" i="29" s="1"/>
  <c r="GE167" i="29" a="1"/>
  <c r="GE167" i="29" s="1"/>
  <c r="GD167" i="29" a="1"/>
  <c r="GD167" i="29" s="1"/>
  <c r="GC167" i="29" a="1"/>
  <c r="GC167" i="29" s="1"/>
  <c r="GB167" i="29" a="1"/>
  <c r="GB167" i="29" s="1"/>
  <c r="GA167" i="29" a="1"/>
  <c r="GA167" i="29" s="1"/>
  <c r="FZ167" i="29" a="1"/>
  <c r="FZ167" i="29" s="1"/>
  <c r="FY167" i="29" a="1"/>
  <c r="FY167" i="29" s="1"/>
  <c r="FX167" i="29" a="1"/>
  <c r="FX167" i="29" s="1"/>
  <c r="FW167" i="29" a="1"/>
  <c r="FW167" i="29" s="1"/>
  <c r="FV167" i="29" a="1"/>
  <c r="FV167" i="29" s="1"/>
  <c r="FU167" i="29" a="1"/>
  <c r="FU167" i="29" s="1"/>
  <c r="FT167" i="29" a="1"/>
  <c r="FT167" i="29" s="1"/>
  <c r="FS167" i="29" a="1"/>
  <c r="FS167" i="29" s="1"/>
  <c r="FR167" i="29" a="1"/>
  <c r="FR167" i="29" s="1"/>
  <c r="FQ167" i="29" a="1"/>
  <c r="FQ167" i="29" s="1"/>
  <c r="FP167" i="29" a="1"/>
  <c r="FP167" i="29" s="1"/>
  <c r="FO167" i="29" a="1"/>
  <c r="FO167" i="29" s="1"/>
  <c r="FN167" i="29" a="1"/>
  <c r="FN167" i="29" s="1"/>
  <c r="FM167" i="29" a="1"/>
  <c r="FM167" i="29" s="1"/>
  <c r="FL167" i="29" a="1"/>
  <c r="FL167" i="29" s="1"/>
  <c r="FK167" i="29" a="1"/>
  <c r="FK167" i="29" s="1"/>
  <c r="FJ167" i="29" a="1"/>
  <c r="FJ167" i="29" s="1"/>
  <c r="FI167" i="29" a="1"/>
  <c r="FI167" i="29" s="1"/>
  <c r="FH167" i="29" a="1"/>
  <c r="FH167" i="29" s="1"/>
  <c r="FG167" i="29" a="1"/>
  <c r="FG167" i="29" s="1"/>
  <c r="FF167" i="29" a="1"/>
  <c r="FF167" i="29" s="1"/>
  <c r="FE167" i="29" a="1"/>
  <c r="FE167" i="29" s="1"/>
  <c r="FD167" i="29" a="1"/>
  <c r="FD167" i="29" s="1"/>
  <c r="FC167" i="29" a="1"/>
  <c r="FC167" i="29" s="1"/>
  <c r="FB167" i="29" a="1"/>
  <c r="FB167" i="29" s="1"/>
  <c r="FA167" i="29" a="1"/>
  <c r="FA167" i="29" s="1"/>
  <c r="EZ167" i="29" a="1"/>
  <c r="EZ167" i="29" s="1"/>
  <c r="EY167" i="29" a="1"/>
  <c r="EY167" i="29" s="1"/>
  <c r="EX167" i="29" a="1"/>
  <c r="EX167" i="29" s="1"/>
  <c r="EW167" i="29" a="1"/>
  <c r="EW167" i="29" s="1"/>
  <c r="EV167" i="29" a="1"/>
  <c r="EV167" i="29" s="1"/>
  <c r="EU167" i="29" a="1"/>
  <c r="EU167" i="29" s="1"/>
  <c r="ET167" i="29" a="1"/>
  <c r="ET167" i="29" s="1"/>
  <c r="ES167" i="29" a="1"/>
  <c r="ES167" i="29" s="1"/>
  <c r="ER167" i="29" a="1"/>
  <c r="ER167" i="29" s="1"/>
  <c r="EQ167" i="29" a="1"/>
  <c r="EQ167" i="29" s="1"/>
  <c r="EP167" i="29" a="1"/>
  <c r="EP167" i="29" s="1"/>
  <c r="EO167" i="29" a="1"/>
  <c r="EO167" i="29" s="1"/>
  <c r="EN167" i="29" a="1"/>
  <c r="EN167" i="29" s="1"/>
  <c r="EM167" i="29" a="1"/>
  <c r="EM167" i="29" s="1"/>
  <c r="EL167" i="29" a="1"/>
  <c r="EL167" i="29" s="1"/>
  <c r="EK167" i="29" a="1"/>
  <c r="EK167" i="29" s="1"/>
  <c r="EJ167" i="29" a="1"/>
  <c r="EJ167" i="29" s="1"/>
  <c r="EI167" i="29" a="1"/>
  <c r="EI167" i="29" s="1"/>
  <c r="EH167" i="29" a="1"/>
  <c r="EH167" i="29" s="1"/>
  <c r="EG167" i="29" a="1"/>
  <c r="EG167" i="29" s="1"/>
  <c r="EF167" i="29" a="1"/>
  <c r="EF167" i="29" s="1"/>
  <c r="EE167" i="29" a="1"/>
  <c r="EE167" i="29" s="1"/>
  <c r="ED167" i="29" a="1"/>
  <c r="ED167" i="29" s="1"/>
  <c r="EC167" i="29" a="1"/>
  <c r="EC167" i="29" s="1"/>
  <c r="EB167" i="29" a="1"/>
  <c r="EB167" i="29" s="1"/>
  <c r="EA167" i="29" a="1"/>
  <c r="EA167" i="29" s="1"/>
  <c r="DZ167" i="29" a="1"/>
  <c r="DZ167" i="29" s="1"/>
  <c r="DY167" i="29" a="1"/>
  <c r="DY167" i="29" s="1"/>
  <c r="DX167" i="29" a="1"/>
  <c r="DX167" i="29" s="1"/>
  <c r="DW167" i="29" a="1"/>
  <c r="DW167" i="29" s="1"/>
  <c r="DV167" i="29" a="1"/>
  <c r="DV167" i="29" s="1"/>
  <c r="DU167" i="29" a="1"/>
  <c r="DU167" i="29" s="1"/>
  <c r="DT167" i="29" a="1"/>
  <c r="DT167" i="29" s="1"/>
  <c r="DS167" i="29" a="1"/>
  <c r="DS167" i="29" s="1"/>
  <c r="DR167" i="29" a="1"/>
  <c r="DR167" i="29" s="1"/>
  <c r="DQ167" i="29" a="1"/>
  <c r="DQ167" i="29" s="1"/>
  <c r="DP167" i="29" a="1"/>
  <c r="DP167" i="29" s="1"/>
  <c r="DO167" i="29" a="1"/>
  <c r="DO167" i="29" s="1"/>
  <c r="DN167" i="29" a="1"/>
  <c r="DN167" i="29" s="1"/>
  <c r="DM167" i="29" a="1"/>
  <c r="DM167" i="29" s="1"/>
  <c r="DL167" i="29" a="1"/>
  <c r="DL167" i="29" s="1"/>
  <c r="DK167" i="29" a="1"/>
  <c r="DK167" i="29" s="1"/>
  <c r="DJ167" i="29" a="1"/>
  <c r="DJ167" i="29" s="1"/>
  <c r="DI167" i="29" a="1"/>
  <c r="DI167" i="29" s="1"/>
  <c r="DH167" i="29" a="1"/>
  <c r="DH167" i="29" s="1"/>
  <c r="DG167" i="29" a="1"/>
  <c r="DG167" i="29" s="1"/>
  <c r="DF167" i="29" a="1"/>
  <c r="DF167" i="29" s="1"/>
  <c r="DE167" i="29" a="1"/>
  <c r="DE167" i="29" s="1"/>
  <c r="DD167" i="29" a="1"/>
  <c r="DD167" i="29" s="1"/>
  <c r="DC167" i="29" a="1"/>
  <c r="DC167" i="29" s="1"/>
  <c r="DB167" i="29" a="1"/>
  <c r="DB167" i="29" s="1"/>
  <c r="DA167" i="29" a="1"/>
  <c r="DA167" i="29" s="1"/>
  <c r="CZ167" i="29" a="1"/>
  <c r="CZ167" i="29" s="1"/>
  <c r="CY167" i="29" a="1"/>
  <c r="CY167" i="29" s="1"/>
  <c r="CX167" i="29" a="1"/>
  <c r="CX167" i="29" s="1"/>
  <c r="CW167" i="29" a="1"/>
  <c r="CW167" i="29" s="1"/>
  <c r="CV167" i="29" a="1"/>
  <c r="CV167" i="29" s="1"/>
  <c r="CU167" i="29" a="1"/>
  <c r="CU167" i="29" s="1"/>
  <c r="CT167" i="29" a="1"/>
  <c r="CT167" i="29" s="1"/>
  <c r="CS167" i="29" a="1"/>
  <c r="CS167" i="29" s="1"/>
  <c r="CR167" i="29" a="1"/>
  <c r="CR167" i="29" s="1"/>
  <c r="CQ167" i="29" a="1"/>
  <c r="CQ167" i="29" s="1"/>
  <c r="CP167" i="29" a="1"/>
  <c r="CP167" i="29" s="1"/>
  <c r="CO167" i="29" a="1"/>
  <c r="CO167" i="29" s="1"/>
  <c r="CN167" i="29" a="1"/>
  <c r="CN167" i="29" s="1"/>
  <c r="CM167" i="29" a="1"/>
  <c r="CM167" i="29" s="1"/>
  <c r="CL167" i="29" a="1"/>
  <c r="CL167" i="29" s="1"/>
  <c r="CK167" i="29" a="1"/>
  <c r="CK167" i="29" s="1"/>
  <c r="CJ167" i="29" a="1"/>
  <c r="CJ167" i="29" s="1"/>
  <c r="CI167" i="29" a="1"/>
  <c r="CI167" i="29" s="1"/>
  <c r="CH167" i="29" a="1"/>
  <c r="CH167" i="29" s="1"/>
  <c r="CG167" i="29" a="1"/>
  <c r="CG167" i="29" s="1"/>
  <c r="CF167" i="29" a="1"/>
  <c r="CF167" i="29" s="1"/>
  <c r="CE167" i="29" a="1"/>
  <c r="CE167" i="29" s="1"/>
  <c r="CD167" i="29" a="1"/>
  <c r="CD167" i="29" s="1"/>
  <c r="CC167" i="29" a="1"/>
  <c r="CC167" i="29" s="1"/>
  <c r="CB167" i="29" a="1"/>
  <c r="CB167" i="29" s="1"/>
  <c r="CA167" i="29" a="1"/>
  <c r="CA167" i="29" s="1"/>
  <c r="BZ167" i="29" a="1"/>
  <c r="BZ167" i="29" s="1"/>
  <c r="BY167" i="29" a="1"/>
  <c r="BY167" i="29" s="1"/>
  <c r="BX167" i="29" a="1"/>
  <c r="BX167" i="29" s="1"/>
  <c r="BW167" i="29" a="1"/>
  <c r="BW167" i="29" s="1"/>
  <c r="BV167" i="29" a="1"/>
  <c r="BV167" i="29" s="1"/>
  <c r="BU167" i="29" a="1"/>
  <c r="BU167" i="29" s="1"/>
  <c r="BT167" i="29" a="1"/>
  <c r="BT167" i="29" s="1"/>
  <c r="BS167" i="29" a="1"/>
  <c r="BS167" i="29" s="1"/>
  <c r="BR167" i="29" a="1"/>
  <c r="BR167" i="29" s="1"/>
  <c r="BQ167" i="29" a="1"/>
  <c r="BQ167" i="29" s="1"/>
  <c r="BP167" i="29" a="1"/>
  <c r="BP167" i="29" s="1"/>
  <c r="BO167" i="29" a="1"/>
  <c r="BO167" i="29" s="1"/>
  <c r="BN167" i="29" a="1"/>
  <c r="BN167" i="29" s="1"/>
  <c r="BM167" i="29" a="1"/>
  <c r="BM167" i="29" s="1"/>
  <c r="BL167" i="29" a="1"/>
  <c r="BL167" i="29" s="1"/>
  <c r="BK167" i="29" a="1"/>
  <c r="BK167" i="29" s="1"/>
  <c r="BJ167" i="29" a="1"/>
  <c r="BJ167" i="29" s="1"/>
  <c r="BI167" i="29" a="1"/>
  <c r="BI167" i="29" s="1"/>
  <c r="BH167" i="29" a="1"/>
  <c r="BH167" i="29" s="1"/>
  <c r="BG167" i="29" a="1"/>
  <c r="BG167" i="29" s="1"/>
  <c r="BF167" i="29" a="1"/>
  <c r="BF167" i="29" s="1"/>
  <c r="BE167" i="29" a="1"/>
  <c r="BE167" i="29" s="1"/>
  <c r="BD167" i="29" a="1"/>
  <c r="BD167" i="29" s="1"/>
  <c r="BC167" i="29" a="1"/>
  <c r="BC167" i="29" s="1"/>
  <c r="BB167" i="29" a="1"/>
  <c r="BB167" i="29" s="1"/>
  <c r="BA167" i="29" a="1"/>
  <c r="BA167" i="29" s="1"/>
  <c r="AZ167" i="29" a="1"/>
  <c r="AZ167" i="29" s="1"/>
  <c r="AY167" i="29" a="1"/>
  <c r="AY167" i="29" s="1"/>
  <c r="AX167" i="29" a="1"/>
  <c r="AX167" i="29" s="1"/>
  <c r="AW167" i="29" a="1"/>
  <c r="AW167" i="29" s="1"/>
  <c r="AV167" i="29" a="1"/>
  <c r="AV167" i="29" s="1"/>
  <c r="AU167" i="29" a="1"/>
  <c r="AU167" i="29" s="1"/>
  <c r="AT167" i="29" a="1"/>
  <c r="AT167" i="29" s="1"/>
  <c r="AS167" i="29" a="1"/>
  <c r="AS167" i="29" s="1"/>
  <c r="AR167" i="29" a="1"/>
  <c r="AR167" i="29" s="1"/>
  <c r="AQ167" i="29" a="1"/>
  <c r="AQ167" i="29" s="1"/>
  <c r="AP167" i="29" a="1"/>
  <c r="AP167" i="29" s="1"/>
  <c r="AO167" i="29" a="1"/>
  <c r="AO167" i="29" s="1"/>
  <c r="AN167" i="29" a="1"/>
  <c r="AN167" i="29" s="1"/>
  <c r="AM167" i="29" a="1"/>
  <c r="AM167" i="29" s="1"/>
  <c r="AL167" i="29" a="1"/>
  <c r="AL167" i="29" s="1"/>
  <c r="AK167" i="29" a="1"/>
  <c r="AK167" i="29" s="1"/>
  <c r="AJ167" i="29" a="1"/>
  <c r="AJ167" i="29" s="1"/>
  <c r="AI167" i="29" a="1"/>
  <c r="AI167" i="29" s="1"/>
  <c r="AH167" i="29" a="1"/>
  <c r="AH167" i="29" s="1"/>
  <c r="AG167" i="29" a="1"/>
  <c r="AG167" i="29" s="1"/>
  <c r="AF167" i="29" a="1"/>
  <c r="AF167" i="29" s="1"/>
  <c r="AE167" i="29" a="1"/>
  <c r="AE167" i="29" s="1"/>
  <c r="AD167" i="29" a="1"/>
  <c r="AD167" i="29" s="1"/>
  <c r="AC167" i="29" a="1"/>
  <c r="AC167" i="29" s="1"/>
  <c r="AB167" i="29" a="1"/>
  <c r="AB167" i="29" s="1"/>
  <c r="AA167" i="29" a="1"/>
  <c r="AA167" i="29" s="1"/>
  <c r="Z167" i="29" a="1"/>
  <c r="Z167" i="29" s="1"/>
  <c r="Y167" i="29" a="1"/>
  <c r="Y167" i="29" s="1"/>
  <c r="X167" i="29" a="1"/>
  <c r="X167" i="29" s="1"/>
  <c r="W167" i="29" a="1"/>
  <c r="W167" i="29" s="1"/>
  <c r="V167" i="29" a="1"/>
  <c r="V167" i="29" s="1"/>
  <c r="U167" i="29" a="1"/>
  <c r="U167" i="29" s="1"/>
  <c r="T167" i="29" a="1"/>
  <c r="T167" i="29" s="1"/>
  <c r="S167" i="29" a="1"/>
  <c r="S167" i="29" s="1"/>
  <c r="R167" i="29" a="1"/>
  <c r="R167" i="29" s="1"/>
  <c r="Q167" i="29" a="1"/>
  <c r="Q167" i="29" s="1"/>
  <c r="P167" i="29" a="1"/>
  <c r="P167" i="29" s="1"/>
  <c r="O167" i="29" a="1"/>
  <c r="O167" i="29" s="1"/>
  <c r="N167" i="29" a="1"/>
  <c r="N167" i="29" s="1"/>
  <c r="M167" i="29" a="1"/>
  <c r="M167" i="29" s="1"/>
  <c r="L167" i="29" a="1"/>
  <c r="L167" i="29" s="1"/>
  <c r="K167" i="29" a="1"/>
  <c r="K167" i="29" s="1"/>
  <c r="J167" i="29" a="1"/>
  <c r="J167" i="29" s="1"/>
  <c r="I167" i="29" a="1"/>
  <c r="I167" i="29" s="1"/>
  <c r="H167" i="29" a="1"/>
  <c r="H167" i="29" s="1"/>
  <c r="G167" i="29" a="1"/>
  <c r="G167" i="29" s="1"/>
  <c r="F167" i="29" a="1"/>
  <c r="F167" i="29" s="1"/>
  <c r="E167" i="29" a="1"/>
  <c r="E167" i="29" s="1"/>
  <c r="D167" i="29" a="1"/>
  <c r="D167" i="29" s="1"/>
  <c r="GJ166" i="29" a="1"/>
  <c r="GJ166" i="29" s="1"/>
  <c r="GI166" i="29" a="1"/>
  <c r="GI166" i="29" s="1"/>
  <c r="GH166" i="29" a="1"/>
  <c r="GH166" i="29" s="1"/>
  <c r="GG166" i="29" a="1"/>
  <c r="GG166" i="29" s="1"/>
  <c r="GF166" i="29" a="1"/>
  <c r="GF166" i="29" s="1"/>
  <c r="GE166" i="29" a="1"/>
  <c r="GE166" i="29" s="1"/>
  <c r="GD166" i="29" a="1"/>
  <c r="GD166" i="29" s="1"/>
  <c r="GC166" i="29" a="1"/>
  <c r="GC166" i="29" s="1"/>
  <c r="GB166" i="29" a="1"/>
  <c r="GB166" i="29" s="1"/>
  <c r="GA166" i="29" a="1"/>
  <c r="GA166" i="29" s="1"/>
  <c r="FZ166" i="29" a="1"/>
  <c r="FZ166" i="29" s="1"/>
  <c r="FY166" i="29" a="1"/>
  <c r="FY166" i="29" s="1"/>
  <c r="FX166" i="29" a="1"/>
  <c r="FX166" i="29" s="1"/>
  <c r="FW166" i="29" a="1"/>
  <c r="FW166" i="29" s="1"/>
  <c r="FV166" i="29" a="1"/>
  <c r="FV166" i="29" s="1"/>
  <c r="FU166" i="29" a="1"/>
  <c r="FU166" i="29" s="1"/>
  <c r="FT166" i="29" a="1"/>
  <c r="FT166" i="29" s="1"/>
  <c r="FS166" i="29" a="1"/>
  <c r="FS166" i="29" s="1"/>
  <c r="FR166" i="29" a="1"/>
  <c r="FR166" i="29" s="1"/>
  <c r="FQ166" i="29" a="1"/>
  <c r="FQ166" i="29" s="1"/>
  <c r="FP166" i="29" a="1"/>
  <c r="FP166" i="29" s="1"/>
  <c r="FO166" i="29" a="1"/>
  <c r="FO166" i="29" s="1"/>
  <c r="FN166" i="29" a="1"/>
  <c r="FN166" i="29" s="1"/>
  <c r="FM166" i="29" a="1"/>
  <c r="FM166" i="29" s="1"/>
  <c r="FL166" i="29" a="1"/>
  <c r="FL166" i="29" s="1"/>
  <c r="FK166" i="29" a="1"/>
  <c r="FK166" i="29" s="1"/>
  <c r="FJ166" i="29" a="1"/>
  <c r="FJ166" i="29" s="1"/>
  <c r="FI166" i="29" a="1"/>
  <c r="FI166" i="29" s="1"/>
  <c r="FH166" i="29" a="1"/>
  <c r="FH166" i="29" s="1"/>
  <c r="FG166" i="29" a="1"/>
  <c r="FG166" i="29" s="1"/>
  <c r="FF166" i="29" a="1"/>
  <c r="FF166" i="29" s="1"/>
  <c r="FE166" i="29" a="1"/>
  <c r="FE166" i="29" s="1"/>
  <c r="FD166" i="29" a="1"/>
  <c r="FD166" i="29" s="1"/>
  <c r="FC166" i="29" a="1"/>
  <c r="FC166" i="29" s="1"/>
  <c r="FB166" i="29" a="1"/>
  <c r="FB166" i="29" s="1"/>
  <c r="FA166" i="29" a="1"/>
  <c r="FA166" i="29" s="1"/>
  <c r="EZ166" i="29" a="1"/>
  <c r="EZ166" i="29" s="1"/>
  <c r="EY166" i="29" a="1"/>
  <c r="EY166" i="29" s="1"/>
  <c r="EX166" i="29" a="1"/>
  <c r="EX166" i="29" s="1"/>
  <c r="EW166" i="29" a="1"/>
  <c r="EW166" i="29" s="1"/>
  <c r="EV166" i="29" a="1"/>
  <c r="EV166" i="29" s="1"/>
  <c r="EU166" i="29" a="1"/>
  <c r="EU166" i="29" s="1"/>
  <c r="ET166" i="29" a="1"/>
  <c r="ET166" i="29" s="1"/>
  <c r="ES166" i="29" a="1"/>
  <c r="ES166" i="29" s="1"/>
  <c r="ER166" i="29" a="1"/>
  <c r="ER166" i="29" s="1"/>
  <c r="EQ166" i="29" a="1"/>
  <c r="EQ166" i="29" s="1"/>
  <c r="EP166" i="29" a="1"/>
  <c r="EP166" i="29" s="1"/>
  <c r="EO166" i="29" a="1"/>
  <c r="EO166" i="29" s="1"/>
  <c r="EN166" i="29" a="1"/>
  <c r="EN166" i="29" s="1"/>
  <c r="EM166" i="29" a="1"/>
  <c r="EM166" i="29" s="1"/>
  <c r="EL166" i="29" a="1"/>
  <c r="EL166" i="29" s="1"/>
  <c r="EK166" i="29" a="1"/>
  <c r="EK166" i="29" s="1"/>
  <c r="EJ166" i="29" a="1"/>
  <c r="EJ166" i="29" s="1"/>
  <c r="EI166" i="29" a="1"/>
  <c r="EI166" i="29" s="1"/>
  <c r="EH166" i="29" a="1"/>
  <c r="EH166" i="29" s="1"/>
  <c r="EG166" i="29" a="1"/>
  <c r="EG166" i="29" s="1"/>
  <c r="EF166" i="29" a="1"/>
  <c r="EF166" i="29" s="1"/>
  <c r="EE166" i="29" a="1"/>
  <c r="EE166" i="29" s="1"/>
  <c r="ED166" i="29" a="1"/>
  <c r="ED166" i="29" s="1"/>
  <c r="EC166" i="29" a="1"/>
  <c r="EC166" i="29" s="1"/>
  <c r="EB166" i="29" a="1"/>
  <c r="EB166" i="29" s="1"/>
  <c r="EA166" i="29" a="1"/>
  <c r="EA166" i="29" s="1"/>
  <c r="DZ166" i="29" a="1"/>
  <c r="DZ166" i="29" s="1"/>
  <c r="DY166" i="29" a="1"/>
  <c r="DY166" i="29" s="1"/>
  <c r="DX166" i="29" a="1"/>
  <c r="DX166" i="29" s="1"/>
  <c r="DW166" i="29" a="1"/>
  <c r="DW166" i="29" s="1"/>
  <c r="DV166" i="29" a="1"/>
  <c r="DV166" i="29" s="1"/>
  <c r="DU166" i="29" a="1"/>
  <c r="DU166" i="29" s="1"/>
  <c r="DT166" i="29"/>
  <c r="DT166" i="29" a="1"/>
  <c r="DS166" i="29" a="1"/>
  <c r="DS166" i="29" s="1"/>
  <c r="DR166" i="29" a="1"/>
  <c r="DR166" i="29" s="1"/>
  <c r="DQ166" i="29" a="1"/>
  <c r="DQ166" i="29" s="1"/>
  <c r="DP166" i="29"/>
  <c r="DP166" i="29" a="1"/>
  <c r="DO166" i="29" a="1"/>
  <c r="DO166" i="29" s="1"/>
  <c r="DN166" i="29" a="1"/>
  <c r="DN166" i="29" s="1"/>
  <c r="DM166" i="29" a="1"/>
  <c r="DM166" i="29" s="1"/>
  <c r="DL166" i="29" a="1"/>
  <c r="DL166" i="29" s="1"/>
  <c r="DK166" i="29" a="1"/>
  <c r="DK166" i="29" s="1"/>
  <c r="DJ166" i="29" a="1"/>
  <c r="DJ166" i="29" s="1"/>
  <c r="DI166" i="29" a="1"/>
  <c r="DI166" i="29" s="1"/>
  <c r="DH166" i="29" a="1"/>
  <c r="DH166" i="29" s="1"/>
  <c r="DG166" i="29" a="1"/>
  <c r="DG166" i="29" s="1"/>
  <c r="DF166" i="29" a="1"/>
  <c r="DF166" i="29" s="1"/>
  <c r="DE166" i="29" a="1"/>
  <c r="DE166" i="29" s="1"/>
  <c r="DD166" i="29" a="1"/>
  <c r="DD166" i="29" s="1"/>
  <c r="DC166" i="29" a="1"/>
  <c r="DC166" i="29" s="1"/>
  <c r="DB166" i="29" a="1"/>
  <c r="DB166" i="29" s="1"/>
  <c r="DA166" i="29" a="1"/>
  <c r="DA166" i="29" s="1"/>
  <c r="CZ166" i="29" a="1"/>
  <c r="CZ166" i="29" s="1"/>
  <c r="CY166" i="29" a="1"/>
  <c r="CY166" i="29" s="1"/>
  <c r="CX166" i="29" a="1"/>
  <c r="CX166" i="29" s="1"/>
  <c r="CW166" i="29" a="1"/>
  <c r="CW166" i="29" s="1"/>
  <c r="CV166" i="29"/>
  <c r="CV166" i="29" a="1"/>
  <c r="CU166" i="29" a="1"/>
  <c r="CU166" i="29" s="1"/>
  <c r="CT166" i="29"/>
  <c r="CT166" i="29" a="1"/>
  <c r="CS166" i="29" a="1"/>
  <c r="CS166" i="29" s="1"/>
  <c r="CR166" i="29" a="1"/>
  <c r="CR166" i="29" s="1"/>
  <c r="CQ166" i="29" a="1"/>
  <c r="CQ166" i="29" s="1"/>
  <c r="CP166" i="29" a="1"/>
  <c r="CP166" i="29" s="1"/>
  <c r="CO166" i="29" a="1"/>
  <c r="CO166" i="29" s="1"/>
  <c r="CN166" i="29"/>
  <c r="CN166" i="29" a="1"/>
  <c r="CM166" i="29" a="1"/>
  <c r="CM166" i="29" s="1"/>
  <c r="CL166" i="29"/>
  <c r="CL166" i="29" a="1"/>
  <c r="CK166" i="29" a="1"/>
  <c r="CK166" i="29" s="1"/>
  <c r="CJ166" i="29" a="1"/>
  <c r="CJ166" i="29" s="1"/>
  <c r="CI166" i="29" a="1"/>
  <c r="CI166" i="29" s="1"/>
  <c r="CH166" i="29" a="1"/>
  <c r="CH166" i="29" s="1"/>
  <c r="CG166" i="29" a="1"/>
  <c r="CG166" i="29" s="1"/>
  <c r="CF166" i="29"/>
  <c r="CF166" i="29" a="1"/>
  <c r="CE166" i="29" a="1"/>
  <c r="CE166" i="29" s="1"/>
  <c r="CD166" i="29"/>
  <c r="CD166" i="29" a="1"/>
  <c r="CC166" i="29" a="1"/>
  <c r="CC166" i="29" s="1"/>
  <c r="CB166" i="29" a="1"/>
  <c r="CB166" i="29" s="1"/>
  <c r="CA166" i="29" a="1"/>
  <c r="CA166" i="29" s="1"/>
  <c r="BZ166" i="29" a="1"/>
  <c r="BZ166" i="29" s="1"/>
  <c r="BY166" i="29" a="1"/>
  <c r="BY166" i="29" s="1"/>
  <c r="BX166" i="29"/>
  <c r="BX166" i="29" a="1"/>
  <c r="BW166" i="29" a="1"/>
  <c r="BW166" i="29" s="1"/>
  <c r="BV166" i="29"/>
  <c r="BV166" i="29" a="1"/>
  <c r="BU166" i="29" a="1"/>
  <c r="BU166" i="29" s="1"/>
  <c r="BT166" i="29" a="1"/>
  <c r="BT166" i="29" s="1"/>
  <c r="BS166" i="29" a="1"/>
  <c r="BS166" i="29" s="1"/>
  <c r="BR166" i="29" a="1"/>
  <c r="BR166" i="29" s="1"/>
  <c r="BQ166" i="29" a="1"/>
  <c r="BQ166" i="29" s="1"/>
  <c r="BP166" i="29"/>
  <c r="BP166" i="29" a="1"/>
  <c r="BO166" i="29" a="1"/>
  <c r="BO166" i="29" s="1"/>
  <c r="BN166" i="29"/>
  <c r="BN166" i="29" a="1"/>
  <c r="BM166" i="29" a="1"/>
  <c r="BM166" i="29" s="1"/>
  <c r="BL166" i="29" a="1"/>
  <c r="BL166" i="29" s="1"/>
  <c r="BK166" i="29" a="1"/>
  <c r="BK166" i="29" s="1"/>
  <c r="BJ166" i="29" a="1"/>
  <c r="BJ166" i="29" s="1"/>
  <c r="BI166" i="29" a="1"/>
  <c r="BI166" i="29" s="1"/>
  <c r="BH166" i="29"/>
  <c r="BH166" i="29" a="1"/>
  <c r="BG166" i="29" a="1"/>
  <c r="BG166" i="29" s="1"/>
  <c r="BF166" i="29"/>
  <c r="BF166" i="29" a="1"/>
  <c r="BE166" i="29" a="1"/>
  <c r="BE166" i="29" s="1"/>
  <c r="BD166" i="29" a="1"/>
  <c r="BD166" i="29" s="1"/>
  <c r="BC166" i="29" a="1"/>
  <c r="BC166" i="29" s="1"/>
  <c r="BB166" i="29" a="1"/>
  <c r="BB166" i="29" s="1"/>
  <c r="BA166" i="29" a="1"/>
  <c r="BA166" i="29" s="1"/>
  <c r="AZ166" i="29"/>
  <c r="AZ166" i="29" a="1"/>
  <c r="AY166" i="29" a="1"/>
  <c r="AY166" i="29" s="1"/>
  <c r="AX166" i="29"/>
  <c r="AX166" i="29" a="1"/>
  <c r="AW166" i="29" a="1"/>
  <c r="AW166" i="29" s="1"/>
  <c r="AV166" i="29" a="1"/>
  <c r="AV166" i="29" s="1"/>
  <c r="AU166" i="29" a="1"/>
  <c r="AU166" i="29" s="1"/>
  <c r="AT166" i="29" a="1"/>
  <c r="AT166" i="29" s="1"/>
  <c r="AS166" i="29" a="1"/>
  <c r="AS166" i="29" s="1"/>
  <c r="AR166" i="29"/>
  <c r="AR166" i="29" a="1"/>
  <c r="AQ166" i="29" a="1"/>
  <c r="AQ166" i="29" s="1"/>
  <c r="AP166" i="29"/>
  <c r="AP166" i="29" a="1"/>
  <c r="AO166" i="29" a="1"/>
  <c r="AO166" i="29" s="1"/>
  <c r="AN166" i="29" a="1"/>
  <c r="AN166" i="29" s="1"/>
  <c r="AM166" i="29" a="1"/>
  <c r="AM166" i="29" s="1"/>
  <c r="AL166" i="29" a="1"/>
  <c r="AL166" i="29" s="1"/>
  <c r="AK166" i="29" a="1"/>
  <c r="AK166" i="29" s="1"/>
  <c r="AJ166" i="29"/>
  <c r="AJ166" i="29" a="1"/>
  <c r="AI166" i="29" a="1"/>
  <c r="AI166" i="29" s="1"/>
  <c r="AH166" i="29"/>
  <c r="AH166" i="29" a="1"/>
  <c r="AG166" i="29" a="1"/>
  <c r="AG166" i="29" s="1"/>
  <c r="AF166" i="29" a="1"/>
  <c r="AF166" i="29" s="1"/>
  <c r="AE166" i="29" a="1"/>
  <c r="AE166" i="29" s="1"/>
  <c r="AD166" i="29" a="1"/>
  <c r="AD166" i="29" s="1"/>
  <c r="AC166" i="29" a="1"/>
  <c r="AC166" i="29" s="1"/>
  <c r="AB166" i="29"/>
  <c r="AB166" i="29" a="1"/>
  <c r="AA166" i="29" a="1"/>
  <c r="AA166" i="29" s="1"/>
  <c r="Z166" i="29"/>
  <c r="Z166" i="29" a="1"/>
  <c r="Y166" i="29" a="1"/>
  <c r="Y166" i="29" s="1"/>
  <c r="X166" i="29" a="1"/>
  <c r="X166" i="29" s="1"/>
  <c r="W166" i="29" a="1"/>
  <c r="W166" i="29" s="1"/>
  <c r="V166" i="29" a="1"/>
  <c r="V166" i="29" s="1"/>
  <c r="U166" i="29" a="1"/>
  <c r="U166" i="29" s="1"/>
  <c r="T166" i="29"/>
  <c r="T166" i="29" a="1"/>
  <c r="S166" i="29" a="1"/>
  <c r="S166" i="29" s="1"/>
  <c r="R166" i="29"/>
  <c r="R166" i="29" a="1"/>
  <c r="Q166" i="29" a="1"/>
  <c r="Q166" i="29" s="1"/>
  <c r="P166" i="29" a="1"/>
  <c r="P166" i="29" s="1"/>
  <c r="O166" i="29" a="1"/>
  <c r="O166" i="29" s="1"/>
  <c r="N166" i="29" a="1"/>
  <c r="N166" i="29" s="1"/>
  <c r="M166" i="29" a="1"/>
  <c r="M166" i="29" s="1"/>
  <c r="L166" i="29"/>
  <c r="L166" i="29" a="1"/>
  <c r="K166" i="29" a="1"/>
  <c r="K166" i="29" s="1"/>
  <c r="J166" i="29"/>
  <c r="J166" i="29" a="1"/>
  <c r="I166" i="29" a="1"/>
  <c r="I166" i="29" s="1"/>
  <c r="H166" i="29" a="1"/>
  <c r="H166" i="29" s="1"/>
  <c r="G166" i="29" a="1"/>
  <c r="G166" i="29" s="1"/>
  <c r="F166" i="29" a="1"/>
  <c r="F166" i="29" s="1"/>
  <c r="E166" i="29" a="1"/>
  <c r="E166" i="29" s="1"/>
  <c r="D166" i="29"/>
  <c r="D166" i="29" a="1"/>
  <c r="GJ163" i="29" a="1"/>
  <c r="GJ163" i="29" s="1"/>
  <c r="GI163" i="29"/>
  <c r="GI163" i="29" a="1"/>
  <c r="GH163" i="29" a="1"/>
  <c r="GH163" i="29" s="1"/>
  <c r="GG163" i="29" a="1"/>
  <c r="GG163" i="29" s="1"/>
  <c r="GF163" i="29" a="1"/>
  <c r="GF163" i="29" s="1"/>
  <c r="GE163" i="29" a="1"/>
  <c r="GE163" i="29" s="1"/>
  <c r="GD163" i="29" a="1"/>
  <c r="GD163" i="29" s="1"/>
  <c r="GC163" i="29"/>
  <c r="GC163" i="29" a="1"/>
  <c r="GB163" i="29" a="1"/>
  <c r="GB163" i="29" s="1"/>
  <c r="GA163" i="29"/>
  <c r="GA163" i="29" a="1"/>
  <c r="FZ163" i="29" a="1"/>
  <c r="FZ163" i="29" s="1"/>
  <c r="FY163" i="29" a="1"/>
  <c r="FY163" i="29" s="1"/>
  <c r="FX163" i="29" a="1"/>
  <c r="FX163" i="29" s="1"/>
  <c r="FW163" i="29" a="1"/>
  <c r="FW163" i="29" s="1"/>
  <c r="FV163" i="29" a="1"/>
  <c r="FV163" i="29" s="1"/>
  <c r="FU163" i="29"/>
  <c r="FU163" i="29" a="1"/>
  <c r="FT163" i="29" a="1"/>
  <c r="FT163" i="29" s="1"/>
  <c r="FS163" i="29"/>
  <c r="FS163" i="29" a="1"/>
  <c r="FR163" i="29" a="1"/>
  <c r="FR163" i="29" s="1"/>
  <c r="FQ163" i="29" a="1"/>
  <c r="FQ163" i="29" s="1"/>
  <c r="FP163" i="29" a="1"/>
  <c r="FP163" i="29" s="1"/>
  <c r="FO163" i="29" a="1"/>
  <c r="FO163" i="29" s="1"/>
  <c r="FN163" i="29" a="1"/>
  <c r="FN163" i="29" s="1"/>
  <c r="FM163" i="29"/>
  <c r="FM163" i="29" a="1"/>
  <c r="FL163" i="29" a="1"/>
  <c r="FL163" i="29" s="1"/>
  <c r="FK163" i="29"/>
  <c r="FK163" i="29" a="1"/>
  <c r="FJ163" i="29" a="1"/>
  <c r="FJ163" i="29" s="1"/>
  <c r="FI163" i="29" a="1"/>
  <c r="FI163" i="29" s="1"/>
  <c r="FH163" i="29" a="1"/>
  <c r="FH163" i="29" s="1"/>
  <c r="FG163" i="29" a="1"/>
  <c r="FG163" i="29" s="1"/>
  <c r="FF163" i="29" a="1"/>
  <c r="FF163" i="29" s="1"/>
  <c r="FE163" i="29"/>
  <c r="FE163" i="29" a="1"/>
  <c r="FD163" i="29" a="1"/>
  <c r="FD163" i="29" s="1"/>
  <c r="FC163" i="29"/>
  <c r="FC163" i="29" a="1"/>
  <c r="FB163" i="29" a="1"/>
  <c r="FB163" i="29" s="1"/>
  <c r="FA163" i="29" a="1"/>
  <c r="FA163" i="29" s="1"/>
  <c r="EZ163" i="29" a="1"/>
  <c r="EZ163" i="29" s="1"/>
  <c r="EY163" i="29" a="1"/>
  <c r="EY163" i="29" s="1"/>
  <c r="EX163" i="29" a="1"/>
  <c r="EX163" i="29" s="1"/>
  <c r="EW163" i="29"/>
  <c r="EW163" i="29" a="1"/>
  <c r="EV163" i="29" a="1"/>
  <c r="EV163" i="29" s="1"/>
  <c r="EU163" i="29"/>
  <c r="EU163" i="29" a="1"/>
  <c r="ET163" i="29" a="1"/>
  <c r="ET163" i="29" s="1"/>
  <c r="ES163" i="29" a="1"/>
  <c r="ES163" i="29" s="1"/>
  <c r="ER163" i="29" a="1"/>
  <c r="ER163" i="29" s="1"/>
  <c r="EQ163" i="29" a="1"/>
  <c r="EQ163" i="29" s="1"/>
  <c r="EP163" i="29" a="1"/>
  <c r="EP163" i="29" s="1"/>
  <c r="EO163" i="29"/>
  <c r="EO163" i="29" a="1"/>
  <c r="EN163" i="29" a="1"/>
  <c r="EN163" i="29" s="1"/>
  <c r="EM163" i="29"/>
  <c r="EM163" i="29" a="1"/>
  <c r="EL163" i="29" a="1"/>
  <c r="EL163" i="29" s="1"/>
  <c r="EK163" i="29" a="1"/>
  <c r="EK163" i="29" s="1"/>
  <c r="EJ163" i="29" a="1"/>
  <c r="EJ163" i="29" s="1"/>
  <c r="EI163" i="29" a="1"/>
  <c r="EI163" i="29" s="1"/>
  <c r="EH163" i="29" a="1"/>
  <c r="EH163" i="29" s="1"/>
  <c r="EG163" i="29"/>
  <c r="EG163" i="29" a="1"/>
  <c r="EF163" i="29" a="1"/>
  <c r="EF163" i="29" s="1"/>
  <c r="EE163" i="29"/>
  <c r="EE163" i="29" a="1"/>
  <c r="ED163" i="29" a="1"/>
  <c r="ED163" i="29" s="1"/>
  <c r="EC163" i="29" a="1"/>
  <c r="EC163" i="29" s="1"/>
  <c r="EB163" i="29" a="1"/>
  <c r="EB163" i="29" s="1"/>
  <c r="EA163" i="29" a="1"/>
  <c r="EA163" i="29" s="1"/>
  <c r="DZ163" i="29" a="1"/>
  <c r="DZ163" i="29" s="1"/>
  <c r="DY163" i="29"/>
  <c r="DY163" i="29" a="1"/>
  <c r="DX163" i="29" a="1"/>
  <c r="DX163" i="29" s="1"/>
  <c r="DW163" i="29"/>
  <c r="DW163" i="29" a="1"/>
  <c r="DV163" i="29" a="1"/>
  <c r="DV163" i="29" s="1"/>
  <c r="DU163" i="29" a="1"/>
  <c r="DU163" i="29" s="1"/>
  <c r="DT163" i="29" a="1"/>
  <c r="DT163" i="29" s="1"/>
  <c r="DS163" i="29" a="1"/>
  <c r="DS163" i="29" s="1"/>
  <c r="DR163" i="29" a="1"/>
  <c r="DR163" i="29" s="1"/>
  <c r="DQ163" i="29"/>
  <c r="DQ163" i="29" a="1"/>
  <c r="DP163" i="29" a="1"/>
  <c r="DP163" i="29" s="1"/>
  <c r="DO163" i="29"/>
  <c r="DO163" i="29" a="1"/>
  <c r="DN163" i="29" a="1"/>
  <c r="DN163" i="29" s="1"/>
  <c r="DM163" i="29" a="1"/>
  <c r="DM163" i="29" s="1"/>
  <c r="DL163" i="29" a="1"/>
  <c r="DL163" i="29" s="1"/>
  <c r="DK163" i="29" a="1"/>
  <c r="DK163" i="29" s="1"/>
  <c r="DJ163" i="29" a="1"/>
  <c r="DJ163" i="29" s="1"/>
  <c r="DI163" i="29"/>
  <c r="DI163" i="29" a="1"/>
  <c r="DH163" i="29" a="1"/>
  <c r="DH163" i="29" s="1"/>
  <c r="DG163" i="29"/>
  <c r="DG163" i="29" a="1"/>
  <c r="DF163" i="29" a="1"/>
  <c r="DF163" i="29" s="1"/>
  <c r="DE163" i="29" a="1"/>
  <c r="DE163" i="29" s="1"/>
  <c r="DD163" i="29" a="1"/>
  <c r="DD163" i="29" s="1"/>
  <c r="DC163" i="29" a="1"/>
  <c r="DC163" i="29" s="1"/>
  <c r="DB163" i="29" a="1"/>
  <c r="DB163" i="29" s="1"/>
  <c r="DA163" i="29"/>
  <c r="DA163" i="29" a="1"/>
  <c r="CZ163" i="29" a="1"/>
  <c r="CZ163" i="29" s="1"/>
  <c r="CY163" i="29"/>
  <c r="CY163" i="29" a="1"/>
  <c r="CX163" i="29" a="1"/>
  <c r="CX163" i="29" s="1"/>
  <c r="CW163" i="29" a="1"/>
  <c r="CW163" i="29" s="1"/>
  <c r="CV163" i="29" a="1"/>
  <c r="CV163" i="29" s="1"/>
  <c r="CU163" i="29" a="1"/>
  <c r="CU163" i="29" s="1"/>
  <c r="CT163" i="29" a="1"/>
  <c r="CT163" i="29" s="1"/>
  <c r="CS163" i="29"/>
  <c r="CS163" i="29" a="1"/>
  <c r="CR163" i="29" a="1"/>
  <c r="CR163" i="29" s="1"/>
  <c r="CQ163" i="29"/>
  <c r="CQ163" i="29" a="1"/>
  <c r="CP163" i="29" a="1"/>
  <c r="CP163" i="29" s="1"/>
  <c r="CO163" i="29" a="1"/>
  <c r="CO163" i="29" s="1"/>
  <c r="CN163" i="29" a="1"/>
  <c r="CN163" i="29" s="1"/>
  <c r="CM163" i="29" a="1"/>
  <c r="CM163" i="29" s="1"/>
  <c r="CL163" i="29" a="1"/>
  <c r="CL163" i="29" s="1"/>
  <c r="CK163" i="29"/>
  <c r="CK163" i="29" a="1"/>
  <c r="CJ163" i="29" a="1"/>
  <c r="CJ163" i="29" s="1"/>
  <c r="CI163" i="29"/>
  <c r="CI163" i="29" a="1"/>
  <c r="CH163" i="29" a="1"/>
  <c r="CH163" i="29" s="1"/>
  <c r="CG163" i="29" a="1"/>
  <c r="CG163" i="29" s="1"/>
  <c r="CF163" i="29" a="1"/>
  <c r="CF163" i="29" s="1"/>
  <c r="CE163" i="29" a="1"/>
  <c r="CE163" i="29" s="1"/>
  <c r="CD163" i="29" a="1"/>
  <c r="CD163" i="29" s="1"/>
  <c r="CC163" i="29"/>
  <c r="CC163" i="29" a="1"/>
  <c r="CB163" i="29" a="1"/>
  <c r="CB163" i="29" s="1"/>
  <c r="CA163" i="29"/>
  <c r="CA163" i="29" a="1"/>
  <c r="BZ163" i="29" a="1"/>
  <c r="BZ163" i="29" s="1"/>
  <c r="BY163" i="29" a="1"/>
  <c r="BY163" i="29" s="1"/>
  <c r="BX163" i="29" a="1"/>
  <c r="BX163" i="29" s="1"/>
  <c r="BW163" i="29" a="1"/>
  <c r="BW163" i="29" s="1"/>
  <c r="BV163" i="29" a="1"/>
  <c r="BV163" i="29" s="1"/>
  <c r="BU163" i="29"/>
  <c r="BU163" i="29" a="1"/>
  <c r="BT163" i="29" a="1"/>
  <c r="BT163" i="29" s="1"/>
  <c r="BS163" i="29"/>
  <c r="BS163" i="29" a="1"/>
  <c r="BR163" i="29" a="1"/>
  <c r="BR163" i="29" s="1"/>
  <c r="BQ163" i="29" a="1"/>
  <c r="BQ163" i="29" s="1"/>
  <c r="BP163" i="29" a="1"/>
  <c r="BP163" i="29" s="1"/>
  <c r="BO163" i="29" a="1"/>
  <c r="BO163" i="29" s="1"/>
  <c r="BN163" i="29" a="1"/>
  <c r="BN163" i="29" s="1"/>
  <c r="BM163" i="29"/>
  <c r="BM163" i="29" a="1"/>
  <c r="BL163" i="29" a="1"/>
  <c r="BL163" i="29" s="1"/>
  <c r="BK163" i="29"/>
  <c r="BK163" i="29" a="1"/>
  <c r="BJ163" i="29" a="1"/>
  <c r="BJ163" i="29" s="1"/>
  <c r="BI163" i="29" a="1"/>
  <c r="BI163" i="29" s="1"/>
  <c r="BH163" i="29" a="1"/>
  <c r="BH163" i="29" s="1"/>
  <c r="BG163" i="29" a="1"/>
  <c r="BG163" i="29" s="1"/>
  <c r="BF163" i="29" a="1"/>
  <c r="BF163" i="29" s="1"/>
  <c r="BE163" i="29"/>
  <c r="BE163" i="29" a="1"/>
  <c r="BD163" i="29" a="1"/>
  <c r="BD163" i="29" s="1"/>
  <c r="BC163" i="29"/>
  <c r="BC163" i="29" a="1"/>
  <c r="BB163" i="29" a="1"/>
  <c r="BB163" i="29" s="1"/>
  <c r="BA163" i="29" a="1"/>
  <c r="BA163" i="29" s="1"/>
  <c r="AZ163" i="29" a="1"/>
  <c r="AZ163" i="29" s="1"/>
  <c r="AY163" i="29" a="1"/>
  <c r="AY163" i="29" s="1"/>
  <c r="AX163" i="29" a="1"/>
  <c r="AX163" i="29" s="1"/>
  <c r="AW163" i="29"/>
  <c r="AW163" i="29" a="1"/>
  <c r="AV163" i="29" a="1"/>
  <c r="AV163" i="29" s="1"/>
  <c r="AU163" i="29"/>
  <c r="AU163" i="29" a="1"/>
  <c r="AT163" i="29" a="1"/>
  <c r="AT163" i="29" s="1"/>
  <c r="AS163" i="29" a="1"/>
  <c r="AS163" i="29" s="1"/>
  <c r="AR163" i="29" a="1"/>
  <c r="AR163" i="29" s="1"/>
  <c r="AQ163" i="29" a="1"/>
  <c r="AQ163" i="29" s="1"/>
  <c r="AP163" i="29" a="1"/>
  <c r="AP163" i="29" s="1"/>
  <c r="AO163" i="29"/>
  <c r="AO163" i="29" a="1"/>
  <c r="AN163" i="29" a="1"/>
  <c r="AN163" i="29" s="1"/>
  <c r="AM163" i="29"/>
  <c r="AM163" i="29" a="1"/>
  <c r="AL163" i="29" a="1"/>
  <c r="AL163" i="29" s="1"/>
  <c r="AK163" i="29" a="1"/>
  <c r="AK163" i="29" s="1"/>
  <c r="AJ163" i="29" a="1"/>
  <c r="AJ163" i="29" s="1"/>
  <c r="AI163" i="29" a="1"/>
  <c r="AI163" i="29" s="1"/>
  <c r="AH163" i="29" a="1"/>
  <c r="AH163" i="29" s="1"/>
  <c r="AG163" i="29"/>
  <c r="AG163" i="29" a="1"/>
  <c r="AF163" i="29" a="1"/>
  <c r="AF163" i="29" s="1"/>
  <c r="AE163" i="29"/>
  <c r="AE163" i="29" a="1"/>
  <c r="AD163" i="29" a="1"/>
  <c r="AD163" i="29" s="1"/>
  <c r="AC163" i="29" a="1"/>
  <c r="AC163" i="29" s="1"/>
  <c r="AB163" i="29" a="1"/>
  <c r="AB163" i="29" s="1"/>
  <c r="AA163" i="29" a="1"/>
  <c r="AA163" i="29" s="1"/>
  <c r="Z163" i="29" a="1"/>
  <c r="Z163" i="29" s="1"/>
  <c r="Y163" i="29"/>
  <c r="Y163" i="29" a="1"/>
  <c r="X163" i="29" a="1"/>
  <c r="X163" i="29" s="1"/>
  <c r="W163" i="29"/>
  <c r="W163" i="29" a="1"/>
  <c r="V163" i="29" a="1"/>
  <c r="V163" i="29" s="1"/>
  <c r="U163" i="29" a="1"/>
  <c r="U163" i="29" s="1"/>
  <c r="T163" i="29" a="1"/>
  <c r="T163" i="29" s="1"/>
  <c r="S163" i="29" a="1"/>
  <c r="S163" i="29" s="1"/>
  <c r="R163" i="29" a="1"/>
  <c r="R163" i="29" s="1"/>
  <c r="Q163" i="29"/>
  <c r="Q163" i="29" a="1"/>
  <c r="P163" i="29" a="1"/>
  <c r="P163" i="29" s="1"/>
  <c r="O163" i="29"/>
  <c r="O163" i="29" a="1"/>
  <c r="N163" i="29" a="1"/>
  <c r="N163" i="29" s="1"/>
  <c r="M163" i="29" a="1"/>
  <c r="M163" i="29" s="1"/>
  <c r="L163" i="29" a="1"/>
  <c r="L163" i="29" s="1"/>
  <c r="K163" i="29" a="1"/>
  <c r="K163" i="29" s="1"/>
  <c r="J163" i="29" a="1"/>
  <c r="J163" i="29" s="1"/>
  <c r="I163" i="29"/>
  <c r="I163" i="29" a="1"/>
  <c r="H163" i="29" a="1"/>
  <c r="H163" i="29" s="1"/>
  <c r="G163" i="29"/>
  <c r="G163" i="29" a="1"/>
  <c r="F163" i="29" a="1"/>
  <c r="F163" i="29" s="1"/>
  <c r="E163" i="29" a="1"/>
  <c r="E163" i="29" s="1"/>
  <c r="D163" i="29" a="1"/>
  <c r="D163" i="29" s="1"/>
  <c r="GJ162" i="29" a="1"/>
  <c r="GJ162" i="29" s="1"/>
  <c r="GI162" i="29" a="1"/>
  <c r="GI162" i="29" s="1"/>
  <c r="GH162" i="29"/>
  <c r="GH162" i="29" a="1"/>
  <c r="GG162" i="29" a="1"/>
  <c r="GG162" i="29" s="1"/>
  <c r="GF162" i="29"/>
  <c r="GF162" i="29" a="1"/>
  <c r="GE162" i="29" a="1"/>
  <c r="GE162" i="29" s="1"/>
  <c r="GD162" i="29" a="1"/>
  <c r="GD162" i="29" s="1"/>
  <c r="GC162" i="29" a="1"/>
  <c r="GC162" i="29" s="1"/>
  <c r="GB162" i="29" a="1"/>
  <c r="GB162" i="29" s="1"/>
  <c r="GA162" i="29" a="1"/>
  <c r="GA162" i="29" s="1"/>
  <c r="FZ162" i="29"/>
  <c r="FZ162" i="29" a="1"/>
  <c r="FY162" i="29" a="1"/>
  <c r="FY162" i="29" s="1"/>
  <c r="FX162" i="29"/>
  <c r="FX162" i="29" a="1"/>
  <c r="FW162" i="29" a="1"/>
  <c r="FW162" i="29" s="1"/>
  <c r="FV162" i="29" a="1"/>
  <c r="FV162" i="29" s="1"/>
  <c r="FU162" i="29" a="1"/>
  <c r="FU162" i="29" s="1"/>
  <c r="FT162" i="29" a="1"/>
  <c r="FT162" i="29" s="1"/>
  <c r="FS162" i="29" a="1"/>
  <c r="FS162" i="29" s="1"/>
  <c r="FR162" i="29"/>
  <c r="FR162" i="29" a="1"/>
  <c r="FQ162" i="29" a="1"/>
  <c r="FQ162" i="29" s="1"/>
  <c r="FP162" i="29"/>
  <c r="FP162" i="29" a="1"/>
  <c r="FO162" i="29" a="1"/>
  <c r="FO162" i="29" s="1"/>
  <c r="FN162" i="29" a="1"/>
  <c r="FN162" i="29" s="1"/>
  <c r="FM162" i="29" a="1"/>
  <c r="FM162" i="29" s="1"/>
  <c r="FL162" i="29" a="1"/>
  <c r="FL162" i="29" s="1"/>
  <c r="FK162" i="29" a="1"/>
  <c r="FK162" i="29" s="1"/>
  <c r="FJ162" i="29"/>
  <c r="FJ162" i="29" a="1"/>
  <c r="FI162" i="29" a="1"/>
  <c r="FI162" i="29" s="1"/>
  <c r="FH162" i="29"/>
  <c r="FH162" i="29" a="1"/>
  <c r="FG162" i="29" a="1"/>
  <c r="FG162" i="29" s="1"/>
  <c r="FF162" i="29" a="1"/>
  <c r="FF162" i="29" s="1"/>
  <c r="FE162" i="29" a="1"/>
  <c r="FE162" i="29" s="1"/>
  <c r="FD162" i="29" a="1"/>
  <c r="FD162" i="29" s="1"/>
  <c r="FC162" i="29" a="1"/>
  <c r="FC162" i="29" s="1"/>
  <c r="FB162" i="29"/>
  <c r="FB162" i="29" a="1"/>
  <c r="FA162" i="29" a="1"/>
  <c r="FA162" i="29" s="1"/>
  <c r="EZ162" i="29"/>
  <c r="EZ162" i="29" a="1"/>
  <c r="EY162" i="29" a="1"/>
  <c r="EY162" i="29" s="1"/>
  <c r="EX162" i="29" a="1"/>
  <c r="EX162" i="29" s="1"/>
  <c r="EW162" i="29" a="1"/>
  <c r="EW162" i="29" s="1"/>
  <c r="EV162" i="29" a="1"/>
  <c r="EV162" i="29" s="1"/>
  <c r="EU162" i="29" a="1"/>
  <c r="EU162" i="29" s="1"/>
  <c r="ET162" i="29"/>
  <c r="ET162" i="29" a="1"/>
  <c r="ES162" i="29" a="1"/>
  <c r="ES162" i="29" s="1"/>
  <c r="ER162" i="29"/>
  <c r="ER162" i="29" a="1"/>
  <c r="EQ162" i="29" a="1"/>
  <c r="EQ162" i="29" s="1"/>
  <c r="EP162" i="29" a="1"/>
  <c r="EP162" i="29" s="1"/>
  <c r="EO162" i="29" a="1"/>
  <c r="EO162" i="29" s="1"/>
  <c r="EN162" i="29" a="1"/>
  <c r="EN162" i="29" s="1"/>
  <c r="EM162" i="29" a="1"/>
  <c r="EM162" i="29" s="1"/>
  <c r="EL162" i="29"/>
  <c r="EL162" i="29" a="1"/>
  <c r="EK162" i="29" a="1"/>
  <c r="EK162" i="29" s="1"/>
  <c r="EJ162" i="29"/>
  <c r="EJ162" i="29" a="1"/>
  <c r="EI162" i="29" a="1"/>
  <c r="EI162" i="29" s="1"/>
  <c r="EH162" i="29" a="1"/>
  <c r="EH162" i="29" s="1"/>
  <c r="EG162" i="29" a="1"/>
  <c r="EG162" i="29" s="1"/>
  <c r="EF162" i="29" a="1"/>
  <c r="EF162" i="29" s="1"/>
  <c r="EE162" i="29" a="1"/>
  <c r="EE162" i="29" s="1"/>
  <c r="ED162" i="29"/>
  <c r="ED162" i="29" a="1"/>
  <c r="EC162" i="29" a="1"/>
  <c r="EC162" i="29" s="1"/>
  <c r="EB162" i="29"/>
  <c r="EB162" i="29" a="1"/>
  <c r="EA162" i="29" a="1"/>
  <c r="EA162" i="29" s="1"/>
  <c r="DZ162" i="29" a="1"/>
  <c r="DZ162" i="29" s="1"/>
  <c r="DY162" i="29" a="1"/>
  <c r="DY162" i="29" s="1"/>
  <c r="DX162" i="29" a="1"/>
  <c r="DX162" i="29" s="1"/>
  <c r="DW162" i="29" a="1"/>
  <c r="DW162" i="29" s="1"/>
  <c r="DV162" i="29"/>
  <c r="DV162" i="29" a="1"/>
  <c r="DU162" i="29" a="1"/>
  <c r="DU162" i="29" s="1"/>
  <c r="DT162" i="29"/>
  <c r="DT162" i="29" a="1"/>
  <c r="DS162" i="29" a="1"/>
  <c r="DS162" i="29" s="1"/>
  <c r="DR162" i="29" a="1"/>
  <c r="DR162" i="29" s="1"/>
  <c r="DQ162" i="29" a="1"/>
  <c r="DQ162" i="29" s="1"/>
  <c r="DP162" i="29" a="1"/>
  <c r="DP162" i="29" s="1"/>
  <c r="DO162" i="29" a="1"/>
  <c r="DO162" i="29" s="1"/>
  <c r="DN162" i="29"/>
  <c r="DN162" i="29" a="1"/>
  <c r="DM162" i="29" a="1"/>
  <c r="DM162" i="29" s="1"/>
  <c r="DL162" i="29"/>
  <c r="DL162" i="29" a="1"/>
  <c r="DK162" i="29" a="1"/>
  <c r="DK162" i="29" s="1"/>
  <c r="DJ162" i="29" a="1"/>
  <c r="DJ162" i="29" s="1"/>
  <c r="DI162" i="29" a="1"/>
  <c r="DI162" i="29" s="1"/>
  <c r="DH162" i="29" a="1"/>
  <c r="DH162" i="29" s="1"/>
  <c r="DG162" i="29" a="1"/>
  <c r="DG162" i="29" s="1"/>
  <c r="DF162" i="29"/>
  <c r="DF162" i="29" a="1"/>
  <c r="DE162" i="29" a="1"/>
  <c r="DE162" i="29" s="1"/>
  <c r="DD162" i="29"/>
  <c r="DD162" i="29" a="1"/>
  <c r="DC162" i="29" a="1"/>
  <c r="DC162" i="29" s="1"/>
  <c r="DB162" i="29" a="1"/>
  <c r="DB162" i="29" s="1"/>
  <c r="DA162" i="29" a="1"/>
  <c r="DA162" i="29" s="1"/>
  <c r="CZ162" i="29" a="1"/>
  <c r="CZ162" i="29" s="1"/>
  <c r="CY162" i="29" a="1"/>
  <c r="CY162" i="29" s="1"/>
  <c r="CX162" i="29"/>
  <c r="CX162" i="29" a="1"/>
  <c r="CW162" i="29" a="1"/>
  <c r="CW162" i="29" s="1"/>
  <c r="CV162" i="29"/>
  <c r="CV162" i="29" a="1"/>
  <c r="CU162" i="29" a="1"/>
  <c r="CU162" i="29" s="1"/>
  <c r="CT162" i="29" a="1"/>
  <c r="CT162" i="29" s="1"/>
  <c r="CS162" i="29" a="1"/>
  <c r="CS162" i="29" s="1"/>
  <c r="CR162" i="29" a="1"/>
  <c r="CR162" i="29" s="1"/>
  <c r="CQ162" i="29" a="1"/>
  <c r="CQ162" i="29" s="1"/>
  <c r="CP162" i="29"/>
  <c r="CP162" i="29" a="1"/>
  <c r="CO162" i="29" a="1"/>
  <c r="CO162" i="29" s="1"/>
  <c r="CN162" i="29"/>
  <c r="CN162" i="29" a="1"/>
  <c r="CM162" i="29" a="1"/>
  <c r="CM162" i="29" s="1"/>
  <c r="CL162" i="29" a="1"/>
  <c r="CL162" i="29" s="1"/>
  <c r="CK162" i="29" a="1"/>
  <c r="CK162" i="29" s="1"/>
  <c r="CJ162" i="29" a="1"/>
  <c r="CJ162" i="29" s="1"/>
  <c r="CI162" i="29" a="1"/>
  <c r="CI162" i="29" s="1"/>
  <c r="CH162" i="29"/>
  <c r="CH162" i="29" a="1"/>
  <c r="CG162" i="29" a="1"/>
  <c r="CG162" i="29" s="1"/>
  <c r="CF162" i="29"/>
  <c r="CF162" i="29" a="1"/>
  <c r="CE162" i="29" a="1"/>
  <c r="CE162" i="29" s="1"/>
  <c r="CD162" i="29" a="1"/>
  <c r="CD162" i="29" s="1"/>
  <c r="CC162" i="29" a="1"/>
  <c r="CC162" i="29" s="1"/>
  <c r="CB162" i="29" a="1"/>
  <c r="CB162" i="29" s="1"/>
  <c r="CA162" i="29" a="1"/>
  <c r="CA162" i="29" s="1"/>
  <c r="BZ162" i="29"/>
  <c r="BZ162" i="29" a="1"/>
  <c r="BY162" i="29" a="1"/>
  <c r="BY162" i="29" s="1"/>
  <c r="BX162" i="29"/>
  <c r="BX162" i="29" a="1"/>
  <c r="BW162" i="29" a="1"/>
  <c r="BW162" i="29" s="1"/>
  <c r="BV162" i="29" a="1"/>
  <c r="BV162" i="29" s="1"/>
  <c r="BU162" i="29" a="1"/>
  <c r="BU162" i="29" s="1"/>
  <c r="BT162" i="29" a="1"/>
  <c r="BT162" i="29" s="1"/>
  <c r="BS162" i="29" a="1"/>
  <c r="BS162" i="29" s="1"/>
  <c r="BR162" i="29"/>
  <c r="BR162" i="29" a="1"/>
  <c r="BQ162" i="29" a="1"/>
  <c r="BQ162" i="29" s="1"/>
  <c r="BP162" i="29"/>
  <c r="BP162" i="29" a="1"/>
  <c r="BO162" i="29" a="1"/>
  <c r="BO162" i="29" s="1"/>
  <c r="BN162" i="29" a="1"/>
  <c r="BN162" i="29" s="1"/>
  <c r="BM162" i="29" a="1"/>
  <c r="BM162" i="29" s="1"/>
  <c r="BL162" i="29" a="1"/>
  <c r="BL162" i="29" s="1"/>
  <c r="BK162" i="29" a="1"/>
  <c r="BK162" i="29" s="1"/>
  <c r="BJ162" i="29"/>
  <c r="BJ162" i="29" a="1"/>
  <c r="BI162" i="29" a="1"/>
  <c r="BI162" i="29" s="1"/>
  <c r="BH162" i="29"/>
  <c r="BH162" i="29" a="1"/>
  <c r="BG162" i="29" a="1"/>
  <c r="BG162" i="29" s="1"/>
  <c r="BF162" i="29" a="1"/>
  <c r="BF162" i="29" s="1"/>
  <c r="BE162" i="29" a="1"/>
  <c r="BE162" i="29" s="1"/>
  <c r="BD162" i="29" a="1"/>
  <c r="BD162" i="29" s="1"/>
  <c r="BC162" i="29" a="1"/>
  <c r="BC162" i="29" s="1"/>
  <c r="BB162" i="29"/>
  <c r="BB162" i="29" a="1"/>
  <c r="BA162" i="29" a="1"/>
  <c r="BA162" i="29" s="1"/>
  <c r="AZ162" i="29"/>
  <c r="AZ162" i="29" a="1"/>
  <c r="AY162" i="29" a="1"/>
  <c r="AY162" i="29" s="1"/>
  <c r="AX162" i="29" a="1"/>
  <c r="AX162" i="29" s="1"/>
  <c r="AW162" i="29" a="1"/>
  <c r="AW162" i="29" s="1"/>
  <c r="AV162" i="29" a="1"/>
  <c r="AV162" i="29" s="1"/>
  <c r="AU162" i="29" a="1"/>
  <c r="AU162" i="29" s="1"/>
  <c r="AT162" i="29"/>
  <c r="AT162" i="29" a="1"/>
  <c r="AS162" i="29" a="1"/>
  <c r="AS162" i="29" s="1"/>
  <c r="AR162" i="29"/>
  <c r="AR162" i="29" a="1"/>
  <c r="AQ162" i="29" a="1"/>
  <c r="AQ162" i="29" s="1"/>
  <c r="AP162" i="29" a="1"/>
  <c r="AP162" i="29" s="1"/>
  <c r="AO162" i="29" a="1"/>
  <c r="AO162" i="29" s="1"/>
  <c r="AN162" i="29" a="1"/>
  <c r="AN162" i="29" s="1"/>
  <c r="AM162" i="29" a="1"/>
  <c r="AM162" i="29" s="1"/>
  <c r="AL162" i="29"/>
  <c r="AL162" i="29" a="1"/>
  <c r="AK162" i="29" a="1"/>
  <c r="AK162" i="29" s="1"/>
  <c r="AJ162" i="29"/>
  <c r="AJ162" i="29" a="1"/>
  <c r="AI162" i="29" a="1"/>
  <c r="AI162" i="29" s="1"/>
  <c r="AH162" i="29" a="1"/>
  <c r="AH162" i="29" s="1"/>
  <c r="AG162" i="29" a="1"/>
  <c r="AG162" i="29" s="1"/>
  <c r="AF162" i="29" a="1"/>
  <c r="AF162" i="29" s="1"/>
  <c r="AE162" i="29" a="1"/>
  <c r="AE162" i="29" s="1"/>
  <c r="AD162" i="29"/>
  <c r="AD162" i="29" a="1"/>
  <c r="AC162" i="29" a="1"/>
  <c r="AC162" i="29" s="1"/>
  <c r="AB162" i="29"/>
  <c r="AB162" i="29" a="1"/>
  <c r="AA162" i="29" a="1"/>
  <c r="AA162" i="29" s="1"/>
  <c r="Z162" i="29" a="1"/>
  <c r="Z162" i="29" s="1"/>
  <c r="Y162" i="29" a="1"/>
  <c r="Y162" i="29" s="1"/>
  <c r="X162" i="29" a="1"/>
  <c r="X162" i="29" s="1"/>
  <c r="W162" i="29" a="1"/>
  <c r="W162" i="29" s="1"/>
  <c r="V162" i="29"/>
  <c r="V162" i="29" a="1"/>
  <c r="U162" i="29" a="1"/>
  <c r="U162" i="29" s="1"/>
  <c r="T162" i="29"/>
  <c r="T162" i="29" a="1"/>
  <c r="S162" i="29" a="1"/>
  <c r="S162" i="29" s="1"/>
  <c r="R162" i="29" a="1"/>
  <c r="R162" i="29" s="1"/>
  <c r="Q162" i="29" a="1"/>
  <c r="Q162" i="29" s="1"/>
  <c r="P162" i="29" a="1"/>
  <c r="P162" i="29" s="1"/>
  <c r="O162" i="29" a="1"/>
  <c r="O162" i="29" s="1"/>
  <c r="N162" i="29"/>
  <c r="N162" i="29" a="1"/>
  <c r="M162" i="29" a="1"/>
  <c r="M162" i="29" s="1"/>
  <c r="L162" i="29"/>
  <c r="L162" i="29" a="1"/>
  <c r="K162" i="29" a="1"/>
  <c r="K162" i="29" s="1"/>
  <c r="J162" i="29" a="1"/>
  <c r="J162" i="29" s="1"/>
  <c r="I162" i="29" a="1"/>
  <c r="I162" i="29" s="1"/>
  <c r="H162" i="29" a="1"/>
  <c r="H162" i="29" s="1"/>
  <c r="G162" i="29" a="1"/>
  <c r="G162" i="29" s="1"/>
  <c r="F162" i="29"/>
  <c r="F162" i="29" a="1"/>
  <c r="E162" i="29" a="1"/>
  <c r="E162" i="29" s="1"/>
  <c r="D162" i="29"/>
  <c r="D162" i="29" a="1"/>
  <c r="GJ161" i="29" a="1"/>
  <c r="GJ161" i="29" s="1"/>
  <c r="GI161" i="29" a="1"/>
  <c r="GI161" i="29" s="1"/>
  <c r="GH161" i="29" a="1"/>
  <c r="GH161" i="29" s="1"/>
  <c r="GG161" i="29" a="1"/>
  <c r="GG161" i="29" s="1"/>
  <c r="GF161" i="29" a="1"/>
  <c r="GF161" i="29" s="1"/>
  <c r="GE161" i="29"/>
  <c r="GE161" i="29" a="1"/>
  <c r="GD161" i="29" a="1"/>
  <c r="GD161" i="29" s="1"/>
  <c r="GC161" i="29"/>
  <c r="GC161" i="29" a="1"/>
  <c r="GB161" i="29" a="1"/>
  <c r="GB161" i="29" s="1"/>
  <c r="GA161" i="29" a="1"/>
  <c r="GA161" i="29" s="1"/>
  <c r="FZ161" i="29" a="1"/>
  <c r="FZ161" i="29" s="1"/>
  <c r="FY161" i="29" a="1"/>
  <c r="FY161" i="29" s="1"/>
  <c r="FX161" i="29" a="1"/>
  <c r="FX161" i="29" s="1"/>
  <c r="FW161" i="29"/>
  <c r="FW161" i="29" a="1"/>
  <c r="FV161" i="29" a="1"/>
  <c r="FV161" i="29" s="1"/>
  <c r="FU161" i="29"/>
  <c r="FU161" i="29" a="1"/>
  <c r="FT161" i="29" a="1"/>
  <c r="FT161" i="29" s="1"/>
  <c r="FS161" i="29" a="1"/>
  <c r="FS161" i="29" s="1"/>
  <c r="FR161" i="29" a="1"/>
  <c r="FR161" i="29" s="1"/>
  <c r="FQ161" i="29" a="1"/>
  <c r="FQ161" i="29" s="1"/>
  <c r="FP161" i="29" a="1"/>
  <c r="FP161" i="29" s="1"/>
  <c r="FO161" i="29"/>
  <c r="FO161" i="29" a="1"/>
  <c r="FN161" i="29" a="1"/>
  <c r="FN161" i="29" s="1"/>
  <c r="FM161" i="29"/>
  <c r="FM161" i="29" a="1"/>
  <c r="FL161" i="29" a="1"/>
  <c r="FL161" i="29" s="1"/>
  <c r="FK161" i="29" a="1"/>
  <c r="FK161" i="29" s="1"/>
  <c r="FJ161" i="29" a="1"/>
  <c r="FJ161" i="29" s="1"/>
  <c r="FI161" i="29" a="1"/>
  <c r="FI161" i="29" s="1"/>
  <c r="FH161" i="29" a="1"/>
  <c r="FH161" i="29" s="1"/>
  <c r="FG161" i="29"/>
  <c r="FG161" i="29" a="1"/>
  <c r="FF161" i="29" a="1"/>
  <c r="FF161" i="29" s="1"/>
  <c r="FE161" i="29"/>
  <c r="FE161" i="29" a="1"/>
  <c r="FD161" i="29" a="1"/>
  <c r="FD161" i="29" s="1"/>
  <c r="FC161" i="29" a="1"/>
  <c r="FC161" i="29" s="1"/>
  <c r="FB161" i="29" a="1"/>
  <c r="FB161" i="29" s="1"/>
  <c r="FA161" i="29" a="1"/>
  <c r="FA161" i="29" s="1"/>
  <c r="EZ161" i="29" a="1"/>
  <c r="EZ161" i="29" s="1"/>
  <c r="EY161" i="29"/>
  <c r="EY161" i="29" a="1"/>
  <c r="EX161" i="29" a="1"/>
  <c r="EX161" i="29" s="1"/>
  <c r="EW161" i="29"/>
  <c r="EW161" i="29" a="1"/>
  <c r="EV161" i="29" a="1"/>
  <c r="EV161" i="29" s="1"/>
  <c r="EU161" i="29" a="1"/>
  <c r="EU161" i="29" s="1"/>
  <c r="ET161" i="29" a="1"/>
  <c r="ET161" i="29" s="1"/>
  <c r="ES161" i="29" a="1"/>
  <c r="ES161" i="29" s="1"/>
  <c r="ER161" i="29" a="1"/>
  <c r="ER161" i="29" s="1"/>
  <c r="EQ161" i="29"/>
  <c r="EQ161" i="29" a="1"/>
  <c r="EP161" i="29" a="1"/>
  <c r="EP161" i="29" s="1"/>
  <c r="EO161" i="29"/>
  <c r="EO161" i="29" a="1"/>
  <c r="EN161" i="29" a="1"/>
  <c r="EN161" i="29" s="1"/>
  <c r="EM161" i="29" a="1"/>
  <c r="EM161" i="29" s="1"/>
  <c r="EL161" i="29" a="1"/>
  <c r="EL161" i="29" s="1"/>
  <c r="EK161" i="29" a="1"/>
  <c r="EK161" i="29" s="1"/>
  <c r="EJ161" i="29" a="1"/>
  <c r="EJ161" i="29" s="1"/>
  <c r="EI161" i="29"/>
  <c r="EI161" i="29" a="1"/>
  <c r="EH161" i="29" a="1"/>
  <c r="EH161" i="29" s="1"/>
  <c r="EG161" i="29"/>
  <c r="EG161" i="29" a="1"/>
  <c r="EF161" i="29" a="1"/>
  <c r="EF161" i="29" s="1"/>
  <c r="EE161" i="29" a="1"/>
  <c r="EE161" i="29" s="1"/>
  <c r="ED161" i="29" a="1"/>
  <c r="ED161" i="29" s="1"/>
  <c r="EC161" i="29" a="1"/>
  <c r="EC161" i="29" s="1"/>
  <c r="EB161" i="29" a="1"/>
  <c r="EB161" i="29" s="1"/>
  <c r="EA161" i="29"/>
  <c r="EA161" i="29" a="1"/>
  <c r="DZ161" i="29" a="1"/>
  <c r="DZ161" i="29" s="1"/>
  <c r="DY161" i="29"/>
  <c r="DY161" i="29" a="1"/>
  <c r="DX161" i="29" a="1"/>
  <c r="DX161" i="29" s="1"/>
  <c r="DW161" i="29" a="1"/>
  <c r="DW161" i="29" s="1"/>
  <c r="DV161" i="29" a="1"/>
  <c r="DV161" i="29" s="1"/>
  <c r="DU161" i="29" a="1"/>
  <c r="DU161" i="29" s="1"/>
  <c r="DT161" i="29" a="1"/>
  <c r="DT161" i="29" s="1"/>
  <c r="DS161" i="29"/>
  <c r="DS161" i="29" a="1"/>
  <c r="DR161" i="29" a="1"/>
  <c r="DR161" i="29" s="1"/>
  <c r="DQ161" i="29"/>
  <c r="DQ161" i="29" a="1"/>
  <c r="DP161" i="29" a="1"/>
  <c r="DP161" i="29" s="1"/>
  <c r="DO161" i="29" a="1"/>
  <c r="DO161" i="29" s="1"/>
  <c r="DN161" i="29" a="1"/>
  <c r="DN161" i="29" s="1"/>
  <c r="DM161" i="29" a="1"/>
  <c r="DM161" i="29" s="1"/>
  <c r="DL161" i="29" a="1"/>
  <c r="DL161" i="29" s="1"/>
  <c r="DK161" i="29"/>
  <c r="DK161" i="29" a="1"/>
  <c r="DJ161" i="29" a="1"/>
  <c r="DJ161" i="29" s="1"/>
  <c r="DI161" i="29"/>
  <c r="DI161" i="29" a="1"/>
  <c r="DH161" i="29" a="1"/>
  <c r="DH161" i="29" s="1"/>
  <c r="DG161" i="29" a="1"/>
  <c r="DG161" i="29" s="1"/>
  <c r="DF161" i="29" a="1"/>
  <c r="DF161" i="29" s="1"/>
  <c r="DE161" i="29" a="1"/>
  <c r="DE161" i="29" s="1"/>
  <c r="DD161" i="29" a="1"/>
  <c r="DD161" i="29" s="1"/>
  <c r="DC161" i="29"/>
  <c r="DC161" i="29" a="1"/>
  <c r="DB161" i="29" a="1"/>
  <c r="DB161" i="29" s="1"/>
  <c r="DA161" i="29"/>
  <c r="DA161" i="29" a="1"/>
  <c r="CZ161" i="29" a="1"/>
  <c r="CZ161" i="29" s="1"/>
  <c r="CY161" i="29" a="1"/>
  <c r="CY161" i="29" s="1"/>
  <c r="CX161" i="29" a="1"/>
  <c r="CX161" i="29" s="1"/>
  <c r="CW161" i="29" a="1"/>
  <c r="CW161" i="29" s="1"/>
  <c r="CV161" i="29" a="1"/>
  <c r="CV161" i="29" s="1"/>
  <c r="CU161" i="29"/>
  <c r="CU161" i="29" a="1"/>
  <c r="CT161" i="29" a="1"/>
  <c r="CT161" i="29" s="1"/>
  <c r="CS161" i="29"/>
  <c r="CS161" i="29" a="1"/>
  <c r="CR161" i="29" a="1"/>
  <c r="CR161" i="29" s="1"/>
  <c r="CQ161" i="29" a="1"/>
  <c r="CQ161" i="29" s="1"/>
  <c r="CP161" i="29" a="1"/>
  <c r="CP161" i="29" s="1"/>
  <c r="CO161" i="29" a="1"/>
  <c r="CO161" i="29" s="1"/>
  <c r="CN161" i="29" a="1"/>
  <c r="CN161" i="29" s="1"/>
  <c r="CM161" i="29"/>
  <c r="CM161" i="29" a="1"/>
  <c r="CL161" i="29" a="1"/>
  <c r="CL161" i="29" s="1"/>
  <c r="CK161" i="29"/>
  <c r="CK161" i="29" a="1"/>
  <c r="CJ161" i="29" a="1"/>
  <c r="CJ161" i="29" s="1"/>
  <c r="CI161" i="29" a="1"/>
  <c r="CI161" i="29" s="1"/>
  <c r="CH161" i="29" a="1"/>
  <c r="CH161" i="29" s="1"/>
  <c r="CG161" i="29" a="1"/>
  <c r="CG161" i="29" s="1"/>
  <c r="CF161" i="29" a="1"/>
  <c r="CF161" i="29" s="1"/>
  <c r="CE161" i="29"/>
  <c r="CE161" i="29" a="1"/>
  <c r="CD161" i="29" a="1"/>
  <c r="CD161" i="29" s="1"/>
  <c r="CC161" i="29"/>
  <c r="CC161" i="29" a="1"/>
  <c r="CB161" i="29" a="1"/>
  <c r="CB161" i="29" s="1"/>
  <c r="CA161" i="29" a="1"/>
  <c r="CA161" i="29" s="1"/>
  <c r="BZ161" i="29" a="1"/>
  <c r="BZ161" i="29" s="1"/>
  <c r="BY161" i="29" a="1"/>
  <c r="BY161" i="29" s="1"/>
  <c r="BX161" i="29" a="1"/>
  <c r="BX161" i="29" s="1"/>
  <c r="BW161" i="29"/>
  <c r="BW161" i="29" a="1"/>
  <c r="BV161" i="29" a="1"/>
  <c r="BV161" i="29" s="1"/>
  <c r="BU161" i="29"/>
  <c r="BU161" i="29" a="1"/>
  <c r="BT161" i="29" a="1"/>
  <c r="BT161" i="29" s="1"/>
  <c r="BS161" i="29" a="1"/>
  <c r="BS161" i="29" s="1"/>
  <c r="BR161" i="29" a="1"/>
  <c r="BR161" i="29" s="1"/>
  <c r="BQ161" i="29" a="1"/>
  <c r="BQ161" i="29" s="1"/>
  <c r="BP161" i="29" a="1"/>
  <c r="BP161" i="29" s="1"/>
  <c r="BO161" i="29"/>
  <c r="BO161" i="29" a="1"/>
  <c r="BN161" i="29" a="1"/>
  <c r="BN161" i="29" s="1"/>
  <c r="BM161" i="29"/>
  <c r="BM161" i="29" a="1"/>
  <c r="BL161" i="29" a="1"/>
  <c r="BL161" i="29" s="1"/>
  <c r="BK161" i="29" a="1"/>
  <c r="BK161" i="29" s="1"/>
  <c r="BJ161" i="29" a="1"/>
  <c r="BJ161" i="29" s="1"/>
  <c r="BI161" i="29" a="1"/>
  <c r="BI161" i="29" s="1"/>
  <c r="BH161" i="29" a="1"/>
  <c r="BH161" i="29" s="1"/>
  <c r="BG161" i="29"/>
  <c r="BG161" i="29" a="1"/>
  <c r="BF161" i="29" a="1"/>
  <c r="BF161" i="29" s="1"/>
  <c r="BE161" i="29"/>
  <c r="BE161" i="29" a="1"/>
  <c r="BD161" i="29" a="1"/>
  <c r="BD161" i="29" s="1"/>
  <c r="BC161" i="29" a="1"/>
  <c r="BC161" i="29" s="1"/>
  <c r="BB161" i="29" a="1"/>
  <c r="BB161" i="29" s="1"/>
  <c r="BA161" i="29" a="1"/>
  <c r="BA161" i="29" s="1"/>
  <c r="AZ161" i="29" a="1"/>
  <c r="AZ161" i="29" s="1"/>
  <c r="AY161" i="29"/>
  <c r="AY161" i="29" a="1"/>
  <c r="AX161" i="29" a="1"/>
  <c r="AX161" i="29" s="1"/>
  <c r="AW161" i="29"/>
  <c r="AW161" i="29" a="1"/>
  <c r="AV161" i="29" a="1"/>
  <c r="AV161" i="29" s="1"/>
  <c r="AU161" i="29" a="1"/>
  <c r="AU161" i="29" s="1"/>
  <c r="AT161" i="29" a="1"/>
  <c r="AT161" i="29" s="1"/>
  <c r="AS161" i="29" a="1"/>
  <c r="AS161" i="29" s="1"/>
  <c r="AR161" i="29" a="1"/>
  <c r="AR161" i="29" s="1"/>
  <c r="AQ161" i="29"/>
  <c r="AQ161" i="29" a="1"/>
  <c r="AP161" i="29" a="1"/>
  <c r="AP161" i="29" s="1"/>
  <c r="AO161" i="29"/>
  <c r="AO161" i="29" a="1"/>
  <c r="AN161" i="29" a="1"/>
  <c r="AN161" i="29" s="1"/>
  <c r="AM161" i="29" a="1"/>
  <c r="AM161" i="29" s="1"/>
  <c r="AL161" i="29" a="1"/>
  <c r="AL161" i="29" s="1"/>
  <c r="AK161" i="29" a="1"/>
  <c r="AK161" i="29" s="1"/>
  <c r="AJ161" i="29" a="1"/>
  <c r="AJ161" i="29" s="1"/>
  <c r="AI161" i="29"/>
  <c r="AI161" i="29" a="1"/>
  <c r="AH161" i="29" a="1"/>
  <c r="AH161" i="29" s="1"/>
  <c r="AG161" i="29"/>
  <c r="AG161" i="29" a="1"/>
  <c r="AF161" i="29" a="1"/>
  <c r="AF161" i="29" s="1"/>
  <c r="AE161" i="29" a="1"/>
  <c r="AE161" i="29" s="1"/>
  <c r="AD161" i="29" a="1"/>
  <c r="AD161" i="29" s="1"/>
  <c r="AC161" i="29" a="1"/>
  <c r="AC161" i="29" s="1"/>
  <c r="AB161" i="29" a="1"/>
  <c r="AB161" i="29" s="1"/>
  <c r="AA161" i="29"/>
  <c r="AA161" i="29" a="1"/>
  <c r="Z161" i="29" a="1"/>
  <c r="Z161" i="29" s="1"/>
  <c r="Y161" i="29"/>
  <c r="Y161" i="29" a="1"/>
  <c r="X161" i="29" a="1"/>
  <c r="X161" i="29" s="1"/>
  <c r="W161" i="29" a="1"/>
  <c r="W161" i="29" s="1"/>
  <c r="V161" i="29" a="1"/>
  <c r="V161" i="29" s="1"/>
  <c r="U161" i="29" a="1"/>
  <c r="U161" i="29" s="1"/>
  <c r="T161" i="29" a="1"/>
  <c r="T161" i="29" s="1"/>
  <c r="S161" i="29"/>
  <c r="S161" i="29" a="1"/>
  <c r="R161" i="29" a="1"/>
  <c r="R161" i="29" s="1"/>
  <c r="Q161" i="29"/>
  <c r="Q161" i="29" a="1"/>
  <c r="P161" i="29" a="1"/>
  <c r="P161" i="29" s="1"/>
  <c r="O161" i="29" a="1"/>
  <c r="O161" i="29" s="1"/>
  <c r="N161" i="29" a="1"/>
  <c r="N161" i="29" s="1"/>
  <c r="M161" i="29" a="1"/>
  <c r="M161" i="29" s="1"/>
  <c r="L161" i="29" a="1"/>
  <c r="L161" i="29" s="1"/>
  <c r="K161" i="29"/>
  <c r="K161" i="29" a="1"/>
  <c r="J161" i="29" a="1"/>
  <c r="J161" i="29" s="1"/>
  <c r="I161" i="29"/>
  <c r="I161" i="29" a="1"/>
  <c r="H161" i="29" a="1"/>
  <c r="H161" i="29" s="1"/>
  <c r="G161" i="29" a="1"/>
  <c r="G161" i="29" s="1"/>
  <c r="F161" i="29" a="1"/>
  <c r="F161" i="29" s="1"/>
  <c r="E161" i="29" a="1"/>
  <c r="E161" i="29" s="1"/>
  <c r="D161" i="29"/>
  <c r="D161" i="29" a="1"/>
  <c r="GJ158" i="29" a="1"/>
  <c r="GJ158" i="29" s="1"/>
  <c r="GI158" i="29"/>
  <c r="GI158" i="29" a="1"/>
  <c r="GH158" i="29" a="1"/>
  <c r="GH158" i="29" s="1"/>
  <c r="GG158" i="29"/>
  <c r="GG158" i="29" a="1"/>
  <c r="GF158" i="29" a="1"/>
  <c r="GF158" i="29" s="1"/>
  <c r="GE158" i="29"/>
  <c r="GE158" i="29" a="1"/>
  <c r="GD158" i="29" a="1"/>
  <c r="GD158" i="29" s="1"/>
  <c r="GC158" i="29"/>
  <c r="GC158" i="29" a="1"/>
  <c r="GB158" i="29" a="1"/>
  <c r="GB158" i="29" s="1"/>
  <c r="GA158" i="29"/>
  <c r="GA158" i="29" a="1"/>
  <c r="FZ158" i="29" a="1"/>
  <c r="FZ158" i="29" s="1"/>
  <c r="FY158" i="29" a="1"/>
  <c r="FY158" i="29" s="1"/>
  <c r="FX158" i="29" a="1"/>
  <c r="FX158" i="29" s="1"/>
  <c r="FW158" i="29" a="1"/>
  <c r="FW158" i="29" s="1"/>
  <c r="FV158" i="29" a="1"/>
  <c r="FV158" i="29" s="1"/>
  <c r="FU158" i="29"/>
  <c r="FU158" i="29" a="1"/>
  <c r="FT158" i="29" a="1"/>
  <c r="FT158" i="29" s="1"/>
  <c r="FS158" i="29" a="1"/>
  <c r="FS158" i="29" s="1"/>
  <c r="FR158" i="29" a="1"/>
  <c r="FR158" i="29" s="1"/>
  <c r="FQ158" i="29" a="1"/>
  <c r="FQ158" i="29" s="1"/>
  <c r="FP158" i="29" a="1"/>
  <c r="FP158" i="29" s="1"/>
  <c r="FO158" i="29" a="1"/>
  <c r="FO158" i="29" s="1"/>
  <c r="FN158" i="29" a="1"/>
  <c r="FN158" i="29" s="1"/>
  <c r="FM158" i="29"/>
  <c r="FM158" i="29" a="1"/>
  <c r="FL158" i="29" a="1"/>
  <c r="FL158" i="29" s="1"/>
  <c r="FK158" i="29"/>
  <c r="FK158" i="29" a="1"/>
  <c r="FJ158" i="29" a="1"/>
  <c r="FJ158" i="29" s="1"/>
  <c r="FI158" i="29" a="1"/>
  <c r="FI158" i="29" s="1"/>
  <c r="FH158" i="29" a="1"/>
  <c r="FH158" i="29" s="1"/>
  <c r="FG158" i="29" a="1"/>
  <c r="FG158" i="29" s="1"/>
  <c r="FF158" i="29" a="1"/>
  <c r="FF158" i="29" s="1"/>
  <c r="FE158" i="29"/>
  <c r="FE158" i="29" a="1"/>
  <c r="FD158" i="29" a="1"/>
  <c r="FD158" i="29" s="1"/>
  <c r="FC158" i="29"/>
  <c r="FC158" i="29" a="1"/>
  <c r="FB158" i="29" a="1"/>
  <c r="FB158" i="29" s="1"/>
  <c r="FA158" i="29" a="1"/>
  <c r="FA158" i="29" s="1"/>
  <c r="EZ158" i="29" a="1"/>
  <c r="EZ158" i="29" s="1"/>
  <c r="EY158" i="29" a="1"/>
  <c r="EY158" i="29" s="1"/>
  <c r="EX158" i="29" a="1"/>
  <c r="EX158" i="29" s="1"/>
  <c r="EW158" i="29"/>
  <c r="EW158" i="29" a="1"/>
  <c r="EV158" i="29" a="1"/>
  <c r="EV158" i="29" s="1"/>
  <c r="EU158" i="29"/>
  <c r="EU158" i="29" a="1"/>
  <c r="ET158" i="29" a="1"/>
  <c r="ET158" i="29" s="1"/>
  <c r="ES158" i="29" a="1"/>
  <c r="ES158" i="29" s="1"/>
  <c r="ER158" i="29" a="1"/>
  <c r="ER158" i="29" s="1"/>
  <c r="EQ158" i="29" a="1"/>
  <c r="EQ158" i="29" s="1"/>
  <c r="EP158" i="29" a="1"/>
  <c r="EP158" i="29" s="1"/>
  <c r="EO158" i="29"/>
  <c r="EO158" i="29" a="1"/>
  <c r="EN158" i="29" a="1"/>
  <c r="EN158" i="29" s="1"/>
  <c r="EM158" i="29"/>
  <c r="EM158" i="29" a="1"/>
  <c r="EL158" i="29" a="1"/>
  <c r="EL158" i="29" s="1"/>
  <c r="EK158" i="29" a="1"/>
  <c r="EK158" i="29" s="1"/>
  <c r="EJ158" i="29" a="1"/>
  <c r="EJ158" i="29" s="1"/>
  <c r="EI158" i="29" a="1"/>
  <c r="EI158" i="29" s="1"/>
  <c r="EH158" i="29" a="1"/>
  <c r="EH158" i="29" s="1"/>
  <c r="EG158" i="29"/>
  <c r="EG158" i="29" a="1"/>
  <c r="EF158" i="29" a="1"/>
  <c r="EF158" i="29" s="1"/>
  <c r="EE158" i="29"/>
  <c r="EE158" i="29" a="1"/>
  <c r="ED158" i="29" a="1"/>
  <c r="ED158" i="29" s="1"/>
  <c r="EC158" i="29" a="1"/>
  <c r="EC158" i="29" s="1"/>
  <c r="EB158" i="29" a="1"/>
  <c r="EB158" i="29" s="1"/>
  <c r="EA158" i="29" a="1"/>
  <c r="EA158" i="29" s="1"/>
  <c r="DZ158" i="29" a="1"/>
  <c r="DZ158" i="29" s="1"/>
  <c r="DY158" i="29"/>
  <c r="DY158" i="29" a="1"/>
  <c r="DX158" i="29" a="1"/>
  <c r="DX158" i="29" s="1"/>
  <c r="DW158" i="29"/>
  <c r="DW158" i="29" a="1"/>
  <c r="DV158" i="29" a="1"/>
  <c r="DV158" i="29" s="1"/>
  <c r="DU158" i="29" a="1"/>
  <c r="DU158" i="29" s="1"/>
  <c r="DT158" i="29" a="1"/>
  <c r="DT158" i="29" s="1"/>
  <c r="DS158" i="29" a="1"/>
  <c r="DS158" i="29" s="1"/>
  <c r="DR158" i="29" a="1"/>
  <c r="DR158" i="29" s="1"/>
  <c r="DQ158" i="29"/>
  <c r="DQ158" i="29" a="1"/>
  <c r="DP158" i="29" a="1"/>
  <c r="DP158" i="29" s="1"/>
  <c r="DO158" i="29"/>
  <c r="DO158" i="29" a="1"/>
  <c r="DN158" i="29" a="1"/>
  <c r="DN158" i="29" s="1"/>
  <c r="DM158" i="29" a="1"/>
  <c r="DM158" i="29" s="1"/>
  <c r="DL158" i="29" a="1"/>
  <c r="DL158" i="29" s="1"/>
  <c r="DK158" i="29" a="1"/>
  <c r="DK158" i="29" s="1"/>
  <c r="DJ158" i="29" a="1"/>
  <c r="DJ158" i="29" s="1"/>
  <c r="DI158" i="29"/>
  <c r="DI158" i="29" a="1"/>
  <c r="DH158" i="29" a="1"/>
  <c r="DH158" i="29" s="1"/>
  <c r="DG158" i="29"/>
  <c r="DG158" i="29" a="1"/>
  <c r="DF158" i="29" a="1"/>
  <c r="DF158" i="29" s="1"/>
  <c r="DE158" i="29" a="1"/>
  <c r="DE158" i="29" s="1"/>
  <c r="DD158" i="29" a="1"/>
  <c r="DD158" i="29" s="1"/>
  <c r="DC158" i="29" a="1"/>
  <c r="DC158" i="29" s="1"/>
  <c r="DB158" i="29" a="1"/>
  <c r="DB158" i="29" s="1"/>
  <c r="DA158" i="29"/>
  <c r="DA158" i="29" a="1"/>
  <c r="CZ158" i="29" a="1"/>
  <c r="CZ158" i="29" s="1"/>
  <c r="CY158" i="29"/>
  <c r="CY158" i="29" a="1"/>
  <c r="CX158" i="29" a="1"/>
  <c r="CX158" i="29" s="1"/>
  <c r="CW158" i="29" a="1"/>
  <c r="CW158" i="29" s="1"/>
  <c r="CV158" i="29" a="1"/>
  <c r="CV158" i="29" s="1"/>
  <c r="CU158" i="29" a="1"/>
  <c r="CU158" i="29" s="1"/>
  <c r="CT158" i="29" a="1"/>
  <c r="CT158" i="29" s="1"/>
  <c r="CS158" i="29"/>
  <c r="CS158" i="29" a="1"/>
  <c r="CR158" i="29" a="1"/>
  <c r="CR158" i="29" s="1"/>
  <c r="CQ158" i="29"/>
  <c r="CQ158" i="29" a="1"/>
  <c r="CP158" i="29" a="1"/>
  <c r="CP158" i="29" s="1"/>
  <c r="CO158" i="29" a="1"/>
  <c r="CO158" i="29" s="1"/>
  <c r="CN158" i="29" a="1"/>
  <c r="CN158" i="29" s="1"/>
  <c r="CM158" i="29" a="1"/>
  <c r="CM158" i="29" s="1"/>
  <c r="CL158" i="29" a="1"/>
  <c r="CL158" i="29" s="1"/>
  <c r="CK158" i="29"/>
  <c r="CK158" i="29" a="1"/>
  <c r="CJ158" i="29" a="1"/>
  <c r="CJ158" i="29" s="1"/>
  <c r="CI158" i="29" a="1"/>
  <c r="CI158" i="29" s="1"/>
  <c r="CH158" i="29" a="1"/>
  <c r="CH158" i="29" s="1"/>
  <c r="CG158" i="29" a="1"/>
  <c r="CG158" i="29" s="1"/>
  <c r="CF158" i="29" a="1"/>
  <c r="CF158" i="29" s="1"/>
  <c r="CE158" i="29" a="1"/>
  <c r="CE158" i="29" s="1"/>
  <c r="CD158" i="29" a="1"/>
  <c r="CD158" i="29" s="1"/>
  <c r="CC158" i="29"/>
  <c r="CC158" i="29" a="1"/>
  <c r="CB158" i="29" a="1"/>
  <c r="CB158" i="29" s="1"/>
  <c r="CA158" i="29"/>
  <c r="CA158" i="29" a="1"/>
  <c r="BZ158" i="29" a="1"/>
  <c r="BZ158" i="29" s="1"/>
  <c r="BY158" i="29" a="1"/>
  <c r="BY158" i="29" s="1"/>
  <c r="BX158" i="29" a="1"/>
  <c r="BX158" i="29" s="1"/>
  <c r="BW158" i="29" a="1"/>
  <c r="BW158" i="29" s="1"/>
  <c r="BV158" i="29" a="1"/>
  <c r="BV158" i="29" s="1"/>
  <c r="BU158" i="29"/>
  <c r="BU158" i="29" a="1"/>
  <c r="BT158" i="29" a="1"/>
  <c r="BT158" i="29" s="1"/>
  <c r="BS158" i="29" a="1"/>
  <c r="BS158" i="29" s="1"/>
  <c r="BR158" i="29" a="1"/>
  <c r="BR158" i="29" s="1"/>
  <c r="BQ158" i="29" a="1"/>
  <c r="BQ158" i="29" s="1"/>
  <c r="BP158" i="29" a="1"/>
  <c r="BP158" i="29" s="1"/>
  <c r="BO158" i="29" a="1"/>
  <c r="BO158" i="29" s="1"/>
  <c r="BN158" i="29" a="1"/>
  <c r="BN158" i="29" s="1"/>
  <c r="BM158" i="29"/>
  <c r="BM158" i="29" a="1"/>
  <c r="BL158" i="29" a="1"/>
  <c r="BL158" i="29" s="1"/>
  <c r="BK158" i="29"/>
  <c r="BK158" i="29" a="1"/>
  <c r="BJ158" i="29" a="1"/>
  <c r="BJ158" i="29" s="1"/>
  <c r="BI158" i="29" a="1"/>
  <c r="BI158" i="29" s="1"/>
  <c r="BH158" i="29" a="1"/>
  <c r="BH158" i="29" s="1"/>
  <c r="BG158" i="29" a="1"/>
  <c r="BG158" i="29" s="1"/>
  <c r="BF158" i="29" a="1"/>
  <c r="BF158" i="29" s="1"/>
  <c r="BE158" i="29"/>
  <c r="BE158" i="29" a="1"/>
  <c r="BD158" i="29" a="1"/>
  <c r="BD158" i="29" s="1"/>
  <c r="BC158" i="29"/>
  <c r="BC158" i="29" a="1"/>
  <c r="BB158" i="29" a="1"/>
  <c r="BB158" i="29" s="1"/>
  <c r="BA158" i="29" a="1"/>
  <c r="BA158" i="29" s="1"/>
  <c r="AZ158" i="29" a="1"/>
  <c r="AZ158" i="29" s="1"/>
  <c r="AY158" i="29" a="1"/>
  <c r="AY158" i="29" s="1"/>
  <c r="AX158" i="29" a="1"/>
  <c r="AX158" i="29" s="1"/>
  <c r="AW158" i="29"/>
  <c r="AW158" i="29" a="1"/>
  <c r="AV158" i="29" a="1"/>
  <c r="AV158" i="29" s="1"/>
  <c r="AU158" i="29"/>
  <c r="AU158" i="29" a="1"/>
  <c r="AT158" i="29" a="1"/>
  <c r="AT158" i="29" s="1"/>
  <c r="AS158" i="29" a="1"/>
  <c r="AS158" i="29" s="1"/>
  <c r="AR158" i="29" a="1"/>
  <c r="AR158" i="29" s="1"/>
  <c r="AQ158" i="29" a="1"/>
  <c r="AQ158" i="29" s="1"/>
  <c r="AP158" i="29" a="1"/>
  <c r="AP158" i="29" s="1"/>
  <c r="AO158" i="29"/>
  <c r="AO158" i="29" a="1"/>
  <c r="AN158" i="29" a="1"/>
  <c r="AN158" i="29" s="1"/>
  <c r="AM158" i="29"/>
  <c r="AM158" i="29" a="1"/>
  <c r="AL158" i="29" a="1"/>
  <c r="AL158" i="29" s="1"/>
  <c r="AK158" i="29" a="1"/>
  <c r="AK158" i="29" s="1"/>
  <c r="AJ158" i="29" a="1"/>
  <c r="AJ158" i="29" s="1"/>
  <c r="AI158" i="29" a="1"/>
  <c r="AI158" i="29" s="1"/>
  <c r="AH158" i="29" a="1"/>
  <c r="AH158" i="29" s="1"/>
  <c r="AG158" i="29"/>
  <c r="AG158" i="29" a="1"/>
  <c r="AF158" i="29" a="1"/>
  <c r="AF158" i="29" s="1"/>
  <c r="AE158" i="29"/>
  <c r="AE158" i="29" a="1"/>
  <c r="AD158" i="29" a="1"/>
  <c r="AD158" i="29" s="1"/>
  <c r="AC158" i="29" a="1"/>
  <c r="AC158" i="29" s="1"/>
  <c r="AB158" i="29" a="1"/>
  <c r="AB158" i="29" s="1"/>
  <c r="AA158" i="29" a="1"/>
  <c r="AA158" i="29" s="1"/>
  <c r="Z158" i="29" a="1"/>
  <c r="Z158" i="29" s="1"/>
  <c r="Y158" i="29"/>
  <c r="Y158" i="29" a="1"/>
  <c r="X158" i="29" a="1"/>
  <c r="X158" i="29" s="1"/>
  <c r="W158" i="29"/>
  <c r="W158" i="29" a="1"/>
  <c r="V158" i="29" a="1"/>
  <c r="V158" i="29" s="1"/>
  <c r="U158" i="29" a="1"/>
  <c r="U158" i="29" s="1"/>
  <c r="T158" i="29" a="1"/>
  <c r="T158" i="29" s="1"/>
  <c r="S158" i="29" a="1"/>
  <c r="S158" i="29" s="1"/>
  <c r="R158" i="29" a="1"/>
  <c r="R158" i="29" s="1"/>
  <c r="Q158" i="29"/>
  <c r="Q158" i="29" a="1"/>
  <c r="P158" i="29" a="1"/>
  <c r="P158" i="29" s="1"/>
  <c r="O158" i="29"/>
  <c r="O158" i="29" a="1"/>
  <c r="N158" i="29" a="1"/>
  <c r="N158" i="29" s="1"/>
  <c r="M158" i="29" a="1"/>
  <c r="M158" i="29" s="1"/>
  <c r="L158" i="29" a="1"/>
  <c r="L158" i="29" s="1"/>
  <c r="K158" i="29" a="1"/>
  <c r="K158" i="29" s="1"/>
  <c r="J158" i="29" a="1"/>
  <c r="J158" i="29" s="1"/>
  <c r="I158" i="29"/>
  <c r="I158" i="29" a="1"/>
  <c r="H158" i="29" a="1"/>
  <c r="H158" i="29" s="1"/>
  <c r="G158" i="29"/>
  <c r="G158" i="29" a="1"/>
  <c r="F158" i="29" a="1"/>
  <c r="F158" i="29" s="1"/>
  <c r="E158" i="29" a="1"/>
  <c r="E158" i="29" s="1"/>
  <c r="D158" i="29" a="1"/>
  <c r="D158" i="29" s="1"/>
  <c r="GJ157" i="29" a="1"/>
  <c r="GJ157" i="29" s="1"/>
  <c r="GI157" i="29" a="1"/>
  <c r="GI157" i="29" s="1"/>
  <c r="GH157" i="29"/>
  <c r="GH157" i="29" a="1"/>
  <c r="GG157" i="29" a="1"/>
  <c r="GG157" i="29" s="1"/>
  <c r="GF157" i="29"/>
  <c r="GF157" i="29" a="1"/>
  <c r="GE157" i="29" a="1"/>
  <c r="GE157" i="29" s="1"/>
  <c r="GD157" i="29" a="1"/>
  <c r="GD157" i="29" s="1"/>
  <c r="GC157" i="29" a="1"/>
  <c r="GC157" i="29" s="1"/>
  <c r="GB157" i="29" a="1"/>
  <c r="GB157" i="29" s="1"/>
  <c r="GA157" i="29" a="1"/>
  <c r="GA157" i="29" s="1"/>
  <c r="FZ157" i="29"/>
  <c r="FZ157" i="29" a="1"/>
  <c r="FY157" i="29" a="1"/>
  <c r="FY157" i="29" s="1"/>
  <c r="FX157" i="29"/>
  <c r="FX157" i="29" a="1"/>
  <c r="FW157" i="29" a="1"/>
  <c r="FW157" i="29" s="1"/>
  <c r="FV157" i="29" a="1"/>
  <c r="FV157" i="29" s="1"/>
  <c r="FU157" i="29" a="1"/>
  <c r="FU157" i="29" s="1"/>
  <c r="FT157" i="29" a="1"/>
  <c r="FT157" i="29" s="1"/>
  <c r="FS157" i="29" a="1"/>
  <c r="FS157" i="29" s="1"/>
  <c r="FR157" i="29"/>
  <c r="FR157" i="29" a="1"/>
  <c r="FQ157" i="29" a="1"/>
  <c r="FQ157" i="29" s="1"/>
  <c r="FP157" i="29"/>
  <c r="FP157" i="29" a="1"/>
  <c r="FO157" i="29" a="1"/>
  <c r="FO157" i="29" s="1"/>
  <c r="FN157" i="29" a="1"/>
  <c r="FN157" i="29" s="1"/>
  <c r="FM157" i="29" a="1"/>
  <c r="FM157" i="29" s="1"/>
  <c r="FL157" i="29" a="1"/>
  <c r="FL157" i="29" s="1"/>
  <c r="FK157" i="29" a="1"/>
  <c r="FK157" i="29" s="1"/>
  <c r="FJ157" i="29"/>
  <c r="FJ157" i="29" a="1"/>
  <c r="FI157" i="29" a="1"/>
  <c r="FI157" i="29" s="1"/>
  <c r="FH157" i="29"/>
  <c r="FH157" i="29" a="1"/>
  <c r="FG157" i="29" a="1"/>
  <c r="FG157" i="29" s="1"/>
  <c r="FF157" i="29" a="1"/>
  <c r="FF157" i="29" s="1"/>
  <c r="FE157" i="29" a="1"/>
  <c r="FE157" i="29" s="1"/>
  <c r="FD157" i="29" a="1"/>
  <c r="FD157" i="29" s="1"/>
  <c r="FC157" i="29" a="1"/>
  <c r="FC157" i="29" s="1"/>
  <c r="FB157" i="29"/>
  <c r="FB157" i="29" a="1"/>
  <c r="FA157" i="29" a="1"/>
  <c r="FA157" i="29" s="1"/>
  <c r="EZ157" i="29"/>
  <c r="EZ157" i="29" a="1"/>
  <c r="EY157" i="29" a="1"/>
  <c r="EY157" i="29" s="1"/>
  <c r="EX157" i="29"/>
  <c r="EX157" i="29" a="1"/>
  <c r="EW157" i="29" a="1"/>
  <c r="EW157" i="29" s="1"/>
  <c r="EV157" i="29" a="1"/>
  <c r="EV157" i="29" s="1"/>
  <c r="EU157" i="29" a="1"/>
  <c r="EU157" i="29" s="1"/>
  <c r="ET157" i="29"/>
  <c r="ET157" i="29" a="1"/>
  <c r="ES157" i="29" a="1"/>
  <c r="ES157" i="29" s="1"/>
  <c r="ER157" i="29"/>
  <c r="ER157" i="29" a="1"/>
  <c r="EQ157" i="29" a="1"/>
  <c r="EQ157" i="29" s="1"/>
  <c r="EP157" i="29"/>
  <c r="EP157" i="29" a="1"/>
  <c r="EO157" i="29" a="1"/>
  <c r="EO157" i="29" s="1"/>
  <c r="EN157" i="29" a="1"/>
  <c r="EN157" i="29" s="1"/>
  <c r="EM157" i="29" a="1"/>
  <c r="EM157" i="29" s="1"/>
  <c r="EL157" i="29"/>
  <c r="EL157" i="29" a="1"/>
  <c r="EK157" i="29" a="1"/>
  <c r="EK157" i="29" s="1"/>
  <c r="EJ157" i="29"/>
  <c r="EJ157" i="29" a="1"/>
  <c r="EI157" i="29" a="1"/>
  <c r="EI157" i="29" s="1"/>
  <c r="EH157" i="29"/>
  <c r="EH157" i="29" a="1"/>
  <c r="EG157" i="29" a="1"/>
  <c r="EG157" i="29" s="1"/>
  <c r="EF157" i="29" a="1"/>
  <c r="EF157" i="29" s="1"/>
  <c r="EE157" i="29" a="1"/>
  <c r="EE157" i="29" s="1"/>
  <c r="ED157" i="29"/>
  <c r="ED157" i="29" a="1"/>
  <c r="EC157" i="29" a="1"/>
  <c r="EC157" i="29" s="1"/>
  <c r="EB157" i="29"/>
  <c r="EB157" i="29" a="1"/>
  <c r="EA157" i="29" a="1"/>
  <c r="EA157" i="29" s="1"/>
  <c r="DZ157" i="29"/>
  <c r="DZ157" i="29" a="1"/>
  <c r="DY157" i="29" a="1"/>
  <c r="DY157" i="29" s="1"/>
  <c r="DX157" i="29" a="1"/>
  <c r="DX157" i="29" s="1"/>
  <c r="DW157" i="29" a="1"/>
  <c r="DW157" i="29" s="1"/>
  <c r="DV157" i="29"/>
  <c r="DV157" i="29" a="1"/>
  <c r="DU157" i="29" a="1"/>
  <c r="DU157" i="29" s="1"/>
  <c r="DT157" i="29"/>
  <c r="DT157" i="29" a="1"/>
  <c r="DS157" i="29" a="1"/>
  <c r="DS157" i="29" s="1"/>
  <c r="DR157" i="29"/>
  <c r="DR157" i="29" a="1"/>
  <c r="DQ157" i="29" a="1"/>
  <c r="DQ157" i="29" s="1"/>
  <c r="DP157" i="29" a="1"/>
  <c r="DP157" i="29" s="1"/>
  <c r="DO157" i="29" a="1"/>
  <c r="DO157" i="29" s="1"/>
  <c r="DN157" i="29"/>
  <c r="DN157" i="29" a="1"/>
  <c r="DM157" i="29" a="1"/>
  <c r="DM157" i="29" s="1"/>
  <c r="DL157" i="29"/>
  <c r="DL157" i="29" a="1"/>
  <c r="DK157" i="29" a="1"/>
  <c r="DK157" i="29" s="1"/>
  <c r="DJ157" i="29"/>
  <c r="DJ157" i="29" a="1"/>
  <c r="DI157" i="29" a="1"/>
  <c r="DI157" i="29" s="1"/>
  <c r="DH157" i="29" a="1"/>
  <c r="DH157" i="29" s="1"/>
  <c r="DG157" i="29" a="1"/>
  <c r="DG157" i="29" s="1"/>
  <c r="DF157" i="29"/>
  <c r="DF157" i="29" a="1"/>
  <c r="DE157" i="29" a="1"/>
  <c r="DE157" i="29" s="1"/>
  <c r="DD157" i="29"/>
  <c r="DD157" i="29" a="1"/>
  <c r="DC157" i="29" a="1"/>
  <c r="DC157" i="29" s="1"/>
  <c r="DB157" i="29"/>
  <c r="DB157" i="29" a="1"/>
  <c r="DA157" i="29" a="1"/>
  <c r="DA157" i="29" s="1"/>
  <c r="CZ157" i="29" a="1"/>
  <c r="CZ157" i="29" s="1"/>
  <c r="CY157" i="29" a="1"/>
  <c r="CY157" i="29" s="1"/>
  <c r="CX157" i="29"/>
  <c r="CX157" i="29" a="1"/>
  <c r="CW157" i="29" a="1"/>
  <c r="CW157" i="29" s="1"/>
  <c r="CV157" i="29"/>
  <c r="CV157" i="29" a="1"/>
  <c r="CU157" i="29" a="1"/>
  <c r="CU157" i="29" s="1"/>
  <c r="CT157" i="29"/>
  <c r="CT157" i="29" a="1"/>
  <c r="CS157" i="29" a="1"/>
  <c r="CS157" i="29" s="1"/>
  <c r="CR157" i="29" a="1"/>
  <c r="CR157" i="29" s="1"/>
  <c r="CQ157" i="29" a="1"/>
  <c r="CQ157" i="29" s="1"/>
  <c r="CP157" i="29"/>
  <c r="CP157" i="29" a="1"/>
  <c r="CO157" i="29" a="1"/>
  <c r="CO157" i="29" s="1"/>
  <c r="CN157" i="29"/>
  <c r="CN157" i="29" a="1"/>
  <c r="CM157" i="29" a="1"/>
  <c r="CM157" i="29" s="1"/>
  <c r="CL157" i="29" a="1"/>
  <c r="CL157" i="29" s="1"/>
  <c r="CK157" i="29" a="1"/>
  <c r="CK157" i="29" s="1"/>
  <c r="CJ157" i="29" a="1"/>
  <c r="CJ157" i="29" s="1"/>
  <c r="CI157" i="29" a="1"/>
  <c r="CI157" i="29" s="1"/>
  <c r="CH157" i="29"/>
  <c r="CH157" i="29" a="1"/>
  <c r="CG157" i="29" a="1"/>
  <c r="CG157" i="29" s="1"/>
  <c r="CF157" i="29"/>
  <c r="CF157" i="29" a="1"/>
  <c r="CE157" i="29" a="1"/>
  <c r="CE157" i="29" s="1"/>
  <c r="CD157" i="29" a="1"/>
  <c r="CD157" i="29" s="1"/>
  <c r="CC157" i="29" a="1"/>
  <c r="CC157" i="29" s="1"/>
  <c r="CB157" i="29" a="1"/>
  <c r="CB157" i="29" s="1"/>
  <c r="CA157" i="29" a="1"/>
  <c r="CA157" i="29" s="1"/>
  <c r="BZ157" i="29"/>
  <c r="BZ157" i="29" a="1"/>
  <c r="BY157" i="29" a="1"/>
  <c r="BY157" i="29" s="1"/>
  <c r="BX157" i="29"/>
  <c r="BX157" i="29" a="1"/>
  <c r="BW157" i="29" a="1"/>
  <c r="BW157" i="29" s="1"/>
  <c r="BV157" i="29"/>
  <c r="BV157" i="29" a="1"/>
  <c r="BU157" i="29" a="1"/>
  <c r="BU157" i="29" s="1"/>
  <c r="BT157" i="29" a="1"/>
  <c r="BT157" i="29" s="1"/>
  <c r="BS157" i="29" a="1"/>
  <c r="BS157" i="29" s="1"/>
  <c r="BR157" i="29"/>
  <c r="BR157" i="29" a="1"/>
  <c r="BQ157" i="29" a="1"/>
  <c r="BQ157" i="29" s="1"/>
  <c r="BP157" i="29"/>
  <c r="BP157" i="29" a="1"/>
  <c r="BO157" i="29" a="1"/>
  <c r="BO157" i="29" s="1"/>
  <c r="BN157" i="29"/>
  <c r="BN157" i="29" a="1"/>
  <c r="BM157" i="29" a="1"/>
  <c r="BM157" i="29" s="1"/>
  <c r="BL157" i="29" a="1"/>
  <c r="BL157" i="29" s="1"/>
  <c r="BK157" i="29" a="1"/>
  <c r="BK157" i="29" s="1"/>
  <c r="BJ157" i="29"/>
  <c r="BJ157" i="29" a="1"/>
  <c r="BI157" i="29" a="1"/>
  <c r="BI157" i="29" s="1"/>
  <c r="BH157" i="29"/>
  <c r="BH157" i="29" a="1"/>
  <c r="BG157" i="29" a="1"/>
  <c r="BG157" i="29" s="1"/>
  <c r="BF157" i="29"/>
  <c r="BF157" i="29" a="1"/>
  <c r="BE157" i="29" a="1"/>
  <c r="BE157" i="29" s="1"/>
  <c r="BD157" i="29" a="1"/>
  <c r="BD157" i="29" s="1"/>
  <c r="BC157" i="29" a="1"/>
  <c r="BC157" i="29" s="1"/>
  <c r="BB157" i="29"/>
  <c r="BB157" i="29" a="1"/>
  <c r="BA157" i="29" a="1"/>
  <c r="BA157" i="29" s="1"/>
  <c r="AZ157" i="29"/>
  <c r="AZ157" i="29" a="1"/>
  <c r="AY157" i="29" a="1"/>
  <c r="AY157" i="29" s="1"/>
  <c r="AX157" i="29"/>
  <c r="AX157" i="29" a="1"/>
  <c r="AW157" i="29" a="1"/>
  <c r="AW157" i="29" s="1"/>
  <c r="AV157" i="29" a="1"/>
  <c r="AV157" i="29" s="1"/>
  <c r="AU157" i="29" a="1"/>
  <c r="AU157" i="29" s="1"/>
  <c r="AT157" i="29"/>
  <c r="AT157" i="29" a="1"/>
  <c r="AS157" i="29" a="1"/>
  <c r="AS157" i="29" s="1"/>
  <c r="AR157" i="29"/>
  <c r="AR157" i="29" a="1"/>
  <c r="AQ157" i="29" a="1"/>
  <c r="AQ157" i="29" s="1"/>
  <c r="AP157" i="29"/>
  <c r="AP157" i="29" a="1"/>
  <c r="AO157" i="29" a="1"/>
  <c r="AO157" i="29" s="1"/>
  <c r="AN157" i="29" a="1"/>
  <c r="AN157" i="29" s="1"/>
  <c r="AM157" i="29" a="1"/>
  <c r="AM157" i="29" s="1"/>
  <c r="AL157" i="29"/>
  <c r="AL157" i="29" a="1"/>
  <c r="AK157" i="29" a="1"/>
  <c r="AK157" i="29" s="1"/>
  <c r="AJ157" i="29"/>
  <c r="AJ157" i="29" a="1"/>
  <c r="AI157" i="29" a="1"/>
  <c r="AI157" i="29" s="1"/>
  <c r="AH157" i="29"/>
  <c r="AH157" i="29" a="1"/>
  <c r="AG157" i="29" a="1"/>
  <c r="AG157" i="29" s="1"/>
  <c r="AF157" i="29" a="1"/>
  <c r="AF157" i="29" s="1"/>
  <c r="AE157" i="29" a="1"/>
  <c r="AE157" i="29" s="1"/>
  <c r="AD157" i="29"/>
  <c r="AD157" i="29" a="1"/>
  <c r="AC157" i="29" a="1"/>
  <c r="AC157" i="29" s="1"/>
  <c r="AB157" i="29"/>
  <c r="AB157" i="29" a="1"/>
  <c r="AA157" i="29" a="1"/>
  <c r="AA157" i="29" s="1"/>
  <c r="Z157" i="29"/>
  <c r="Z157" i="29" a="1"/>
  <c r="Y157" i="29" a="1"/>
  <c r="Y157" i="29" s="1"/>
  <c r="X157" i="29" a="1"/>
  <c r="X157" i="29" s="1"/>
  <c r="W157" i="29" a="1"/>
  <c r="W157" i="29" s="1"/>
  <c r="V157" i="29"/>
  <c r="V157" i="29" a="1"/>
  <c r="U157" i="29" a="1"/>
  <c r="U157" i="29" s="1"/>
  <c r="T157" i="29"/>
  <c r="T157" i="29" a="1"/>
  <c r="S157" i="29" a="1"/>
  <c r="S157" i="29" s="1"/>
  <c r="R157" i="29"/>
  <c r="R157" i="29" a="1"/>
  <c r="Q157" i="29" a="1"/>
  <c r="Q157" i="29" s="1"/>
  <c r="P157" i="29" a="1"/>
  <c r="P157" i="29" s="1"/>
  <c r="O157" i="29" a="1"/>
  <c r="O157" i="29" s="1"/>
  <c r="N157" i="29"/>
  <c r="N157" i="29" a="1"/>
  <c r="M157" i="29" a="1"/>
  <c r="M157" i="29" s="1"/>
  <c r="L157" i="29"/>
  <c r="L157" i="29" a="1"/>
  <c r="K157" i="29" a="1"/>
  <c r="K157" i="29" s="1"/>
  <c r="J157" i="29"/>
  <c r="J157" i="29" a="1"/>
  <c r="I157" i="29" a="1"/>
  <c r="I157" i="29" s="1"/>
  <c r="H157" i="29" a="1"/>
  <c r="H157" i="29" s="1"/>
  <c r="G157" i="29" a="1"/>
  <c r="G157" i="29" s="1"/>
  <c r="F157" i="29"/>
  <c r="F157" i="29" a="1"/>
  <c r="E157" i="29" a="1"/>
  <c r="E157" i="29" s="1"/>
  <c r="D157" i="29"/>
  <c r="D157" i="29" a="1"/>
  <c r="GJ156" i="29" a="1"/>
  <c r="GJ156" i="29" s="1"/>
  <c r="GI156" i="29"/>
  <c r="GI156" i="29" a="1"/>
  <c r="GH156" i="29" a="1"/>
  <c r="GH156" i="29" s="1"/>
  <c r="GG156" i="29" a="1"/>
  <c r="GG156" i="29" s="1"/>
  <c r="GF156" i="29" a="1"/>
  <c r="GF156" i="29" s="1"/>
  <c r="GE156" i="29"/>
  <c r="GE156" i="29" a="1"/>
  <c r="GD156" i="29" a="1"/>
  <c r="GD156" i="29" s="1"/>
  <c r="GC156" i="29"/>
  <c r="GC156" i="29" a="1"/>
  <c r="GB156" i="29" a="1"/>
  <c r="GB156" i="29" s="1"/>
  <c r="GA156" i="29"/>
  <c r="GA156" i="29" a="1"/>
  <c r="FZ156" i="29" a="1"/>
  <c r="FZ156" i="29" s="1"/>
  <c r="FY156" i="29" a="1"/>
  <c r="FY156" i="29" s="1"/>
  <c r="FX156" i="29" a="1"/>
  <c r="FX156" i="29" s="1"/>
  <c r="FW156" i="29"/>
  <c r="FW156" i="29" a="1"/>
  <c r="FV156" i="29" a="1"/>
  <c r="FV156" i="29" s="1"/>
  <c r="FU156" i="29"/>
  <c r="FU156" i="29" a="1"/>
  <c r="FT156" i="29" a="1"/>
  <c r="FT156" i="29" s="1"/>
  <c r="FS156" i="29"/>
  <c r="FS156" i="29" a="1"/>
  <c r="FR156" i="29" a="1"/>
  <c r="FR156" i="29" s="1"/>
  <c r="FQ156" i="29" a="1"/>
  <c r="FQ156" i="29" s="1"/>
  <c r="FP156" i="29" a="1"/>
  <c r="FP156" i="29" s="1"/>
  <c r="FO156" i="29"/>
  <c r="FO156" i="29" a="1"/>
  <c r="FN156" i="29" a="1"/>
  <c r="FN156" i="29" s="1"/>
  <c r="FM156" i="29"/>
  <c r="FM156" i="29" a="1"/>
  <c r="FL156" i="29" a="1"/>
  <c r="FL156" i="29" s="1"/>
  <c r="FK156" i="29"/>
  <c r="FK156" i="29" a="1"/>
  <c r="FJ156" i="29" a="1"/>
  <c r="FJ156" i="29" s="1"/>
  <c r="FI156" i="29" a="1"/>
  <c r="FI156" i="29" s="1"/>
  <c r="FH156" i="29" a="1"/>
  <c r="FH156" i="29" s="1"/>
  <c r="FG156" i="29"/>
  <c r="FG156" i="29" a="1"/>
  <c r="FF156" i="29" a="1"/>
  <c r="FF156" i="29" s="1"/>
  <c r="FE156" i="29"/>
  <c r="FE156" i="29" a="1"/>
  <c r="FD156" i="29" a="1"/>
  <c r="FD156" i="29" s="1"/>
  <c r="FC156" i="29"/>
  <c r="FC156" i="29" a="1"/>
  <c r="FB156" i="29" a="1"/>
  <c r="FB156" i="29" s="1"/>
  <c r="FA156" i="29" a="1"/>
  <c r="FA156" i="29" s="1"/>
  <c r="EZ156" i="29" a="1"/>
  <c r="EZ156" i="29" s="1"/>
  <c r="EY156" i="29"/>
  <c r="EY156" i="29" a="1"/>
  <c r="EX156" i="29" a="1"/>
  <c r="EX156" i="29" s="1"/>
  <c r="EW156" i="29" a="1"/>
  <c r="EW156" i="29" s="1"/>
  <c r="EV156" i="29" a="1"/>
  <c r="EV156" i="29" s="1"/>
  <c r="EU156" i="29"/>
  <c r="EU156" i="29" a="1"/>
  <c r="ET156" i="29" a="1"/>
  <c r="ET156" i="29" s="1"/>
  <c r="ES156" i="29" a="1"/>
  <c r="ES156" i="29" s="1"/>
  <c r="ER156" i="29" a="1"/>
  <c r="ER156" i="29" s="1"/>
  <c r="EQ156" i="29"/>
  <c r="EQ156" i="29" a="1"/>
  <c r="EP156" i="29" a="1"/>
  <c r="EP156" i="29" s="1"/>
  <c r="EO156" i="29" a="1"/>
  <c r="EO156" i="29" s="1"/>
  <c r="EN156" i="29" a="1"/>
  <c r="EN156" i="29" s="1"/>
  <c r="EM156" i="29"/>
  <c r="EM156" i="29" a="1"/>
  <c r="EL156" i="29" a="1"/>
  <c r="EL156" i="29" s="1"/>
  <c r="EK156" i="29" a="1"/>
  <c r="EK156" i="29" s="1"/>
  <c r="EJ156" i="29" a="1"/>
  <c r="EJ156" i="29" s="1"/>
  <c r="EI156" i="29"/>
  <c r="EI156" i="29" a="1"/>
  <c r="EH156" i="29" a="1"/>
  <c r="EH156" i="29" s="1"/>
  <c r="EG156" i="29" a="1"/>
  <c r="EG156" i="29" s="1"/>
  <c r="EF156" i="29" a="1"/>
  <c r="EF156" i="29" s="1"/>
  <c r="EE156" i="29"/>
  <c r="EE156" i="29" a="1"/>
  <c r="ED156" i="29" a="1"/>
  <c r="ED156" i="29" s="1"/>
  <c r="EC156" i="29" a="1"/>
  <c r="EC156" i="29" s="1"/>
  <c r="EB156" i="29" a="1"/>
  <c r="EB156" i="29" s="1"/>
  <c r="EA156" i="29"/>
  <c r="EA156" i="29" a="1"/>
  <c r="DZ156" i="29" a="1"/>
  <c r="DZ156" i="29" s="1"/>
  <c r="DY156" i="29" a="1"/>
  <c r="DY156" i="29" s="1"/>
  <c r="DX156" i="29" a="1"/>
  <c r="DX156" i="29" s="1"/>
  <c r="DW156" i="29" a="1"/>
  <c r="DW156" i="29" s="1"/>
  <c r="DV156" i="29" a="1"/>
  <c r="DV156" i="29" s="1"/>
  <c r="DU156" i="29" a="1"/>
  <c r="DU156" i="29" s="1"/>
  <c r="DT156" i="29" a="1"/>
  <c r="DT156" i="29" s="1"/>
  <c r="DS156" i="29"/>
  <c r="DS156" i="29" a="1"/>
  <c r="DR156" i="29" a="1"/>
  <c r="DR156" i="29" s="1"/>
  <c r="DQ156" i="29" a="1"/>
  <c r="DQ156" i="29" s="1"/>
  <c r="DP156" i="29" a="1"/>
  <c r="DP156" i="29" s="1"/>
  <c r="DO156" i="29" a="1"/>
  <c r="DO156" i="29" s="1"/>
  <c r="DN156" i="29" a="1"/>
  <c r="DN156" i="29" s="1"/>
  <c r="DM156" i="29" a="1"/>
  <c r="DM156" i="29" s="1"/>
  <c r="DL156" i="29" a="1"/>
  <c r="DL156" i="29" s="1"/>
  <c r="DK156" i="29"/>
  <c r="DK156" i="29" a="1"/>
  <c r="DJ156" i="29" a="1"/>
  <c r="DJ156" i="29" s="1"/>
  <c r="DI156" i="29"/>
  <c r="DI156" i="29" a="1"/>
  <c r="DH156" i="29" a="1"/>
  <c r="DH156" i="29" s="1"/>
  <c r="DG156" i="29" a="1"/>
  <c r="DG156" i="29" s="1"/>
  <c r="DF156" i="29" a="1"/>
  <c r="DF156" i="29" s="1"/>
  <c r="DE156" i="29" a="1"/>
  <c r="DE156" i="29" s="1"/>
  <c r="DD156" i="29" a="1"/>
  <c r="DD156" i="29" s="1"/>
  <c r="DC156" i="29"/>
  <c r="DC156" i="29" a="1"/>
  <c r="DB156" i="29" a="1"/>
  <c r="DB156" i="29" s="1"/>
  <c r="DA156" i="29" a="1"/>
  <c r="DA156" i="29" s="1"/>
  <c r="CZ156" i="29" a="1"/>
  <c r="CZ156" i="29" s="1"/>
  <c r="CY156" i="29" a="1"/>
  <c r="CY156" i="29" s="1"/>
  <c r="CX156" i="29" a="1"/>
  <c r="CX156" i="29" s="1"/>
  <c r="CW156" i="29" a="1"/>
  <c r="CW156" i="29" s="1"/>
  <c r="CV156" i="29" a="1"/>
  <c r="CV156" i="29" s="1"/>
  <c r="CU156" i="29"/>
  <c r="CU156" i="29" a="1"/>
  <c r="CT156" i="29" a="1"/>
  <c r="CT156" i="29" s="1"/>
  <c r="CS156" i="29" a="1"/>
  <c r="CS156" i="29" s="1"/>
  <c r="CR156" i="29" a="1"/>
  <c r="CR156" i="29" s="1"/>
  <c r="CQ156" i="29" a="1"/>
  <c r="CQ156" i="29" s="1"/>
  <c r="CP156" i="29" a="1"/>
  <c r="CP156" i="29" s="1"/>
  <c r="CO156" i="29" a="1"/>
  <c r="CO156" i="29" s="1"/>
  <c r="CN156" i="29" a="1"/>
  <c r="CN156" i="29" s="1"/>
  <c r="CM156" i="29"/>
  <c r="CM156" i="29" a="1"/>
  <c r="CL156" i="29" a="1"/>
  <c r="CL156" i="29" s="1"/>
  <c r="CK156" i="29"/>
  <c r="CK156" i="29" a="1"/>
  <c r="CJ156" i="29" a="1"/>
  <c r="CJ156" i="29" s="1"/>
  <c r="CI156" i="29" a="1"/>
  <c r="CI156" i="29" s="1"/>
  <c r="CH156" i="29" a="1"/>
  <c r="CH156" i="29" s="1"/>
  <c r="CG156" i="29" a="1"/>
  <c r="CG156" i="29" s="1"/>
  <c r="CF156" i="29" a="1"/>
  <c r="CF156" i="29" s="1"/>
  <c r="CE156" i="29"/>
  <c r="CE156" i="29" a="1"/>
  <c r="CD156" i="29" a="1"/>
  <c r="CD156" i="29" s="1"/>
  <c r="CC156" i="29"/>
  <c r="CC156" i="29" a="1"/>
  <c r="CB156" i="29" a="1"/>
  <c r="CB156" i="29" s="1"/>
  <c r="CA156" i="29" a="1"/>
  <c r="CA156" i="29" s="1"/>
  <c r="BZ156" i="29" a="1"/>
  <c r="BZ156" i="29" s="1"/>
  <c r="BY156" i="29" a="1"/>
  <c r="BY156" i="29" s="1"/>
  <c r="BX156" i="29" a="1"/>
  <c r="BX156" i="29" s="1"/>
  <c r="BW156" i="29"/>
  <c r="BW156" i="29" a="1"/>
  <c r="BV156" i="29" a="1"/>
  <c r="BV156" i="29" s="1"/>
  <c r="BU156" i="29"/>
  <c r="BU156" i="29" a="1"/>
  <c r="BT156" i="29" a="1"/>
  <c r="BT156" i="29" s="1"/>
  <c r="BS156" i="29" a="1"/>
  <c r="BS156" i="29" s="1"/>
  <c r="BR156" i="29" a="1"/>
  <c r="BR156" i="29" s="1"/>
  <c r="BQ156" i="29" a="1"/>
  <c r="BQ156" i="29" s="1"/>
  <c r="BP156" i="29" a="1"/>
  <c r="BP156" i="29" s="1"/>
  <c r="BO156" i="29"/>
  <c r="BO156" i="29" a="1"/>
  <c r="BN156" i="29" a="1"/>
  <c r="BN156" i="29" s="1"/>
  <c r="BM156" i="29"/>
  <c r="BM156" i="29" a="1"/>
  <c r="BL156" i="29" a="1"/>
  <c r="BL156" i="29" s="1"/>
  <c r="BK156" i="29" a="1"/>
  <c r="BK156" i="29" s="1"/>
  <c r="BJ156" i="29" a="1"/>
  <c r="BJ156" i="29" s="1"/>
  <c r="BI156" i="29" a="1"/>
  <c r="BI156" i="29" s="1"/>
  <c r="BH156" i="29" a="1"/>
  <c r="BH156" i="29" s="1"/>
  <c r="BG156" i="29"/>
  <c r="BG156" i="29" a="1"/>
  <c r="BF156" i="29" a="1"/>
  <c r="BF156" i="29" s="1"/>
  <c r="BE156" i="29"/>
  <c r="BE156" i="29" a="1"/>
  <c r="BD156" i="29" a="1"/>
  <c r="BD156" i="29" s="1"/>
  <c r="BC156" i="29"/>
  <c r="BC156" i="29" a="1"/>
  <c r="BB156" i="29" a="1"/>
  <c r="BB156" i="29" s="1"/>
  <c r="BA156" i="29" a="1"/>
  <c r="BA156" i="29" s="1"/>
  <c r="AZ156" i="29" a="1"/>
  <c r="AZ156" i="29" s="1"/>
  <c r="AY156" i="29" a="1"/>
  <c r="AY156" i="29" s="1"/>
  <c r="AX156" i="29" a="1"/>
  <c r="AX156" i="29" s="1"/>
  <c r="AW156" i="29" a="1"/>
  <c r="AW156" i="29" s="1"/>
  <c r="AV156" i="29" a="1"/>
  <c r="AV156" i="29" s="1"/>
  <c r="AU156" i="29" a="1"/>
  <c r="AU156" i="29" s="1"/>
  <c r="AT156" i="29" a="1"/>
  <c r="AT156" i="29" s="1"/>
  <c r="AS156" i="29" a="1"/>
  <c r="AS156" i="29" s="1"/>
  <c r="AR156" i="29" a="1"/>
  <c r="AR156" i="29" s="1"/>
  <c r="AQ156" i="29" a="1"/>
  <c r="AQ156" i="29" s="1"/>
  <c r="AP156" i="29" a="1"/>
  <c r="AP156" i="29" s="1"/>
  <c r="AO156" i="29" a="1"/>
  <c r="AO156" i="29" s="1"/>
  <c r="AN156" i="29" a="1"/>
  <c r="AN156" i="29" s="1"/>
  <c r="AM156" i="29" a="1"/>
  <c r="AM156" i="29" s="1"/>
  <c r="AL156" i="29" a="1"/>
  <c r="AL156" i="29" s="1"/>
  <c r="AK156" i="29" a="1"/>
  <c r="AK156" i="29" s="1"/>
  <c r="AJ156" i="29" a="1"/>
  <c r="AJ156" i="29" s="1"/>
  <c r="AI156" i="29" a="1"/>
  <c r="AI156" i="29" s="1"/>
  <c r="AH156" i="29" a="1"/>
  <c r="AH156" i="29" s="1"/>
  <c r="AG156" i="29" a="1"/>
  <c r="AG156" i="29" s="1"/>
  <c r="AF156" i="29" a="1"/>
  <c r="AF156" i="29" s="1"/>
  <c r="AE156" i="29" a="1"/>
  <c r="AE156" i="29" s="1"/>
  <c r="AD156" i="29" a="1"/>
  <c r="AD156" i="29" s="1"/>
  <c r="AC156" i="29" a="1"/>
  <c r="AC156" i="29" s="1"/>
  <c r="AB156" i="29" a="1"/>
  <c r="AB156" i="29" s="1"/>
  <c r="AA156" i="29" a="1"/>
  <c r="AA156" i="29" s="1"/>
  <c r="Z156" i="29" a="1"/>
  <c r="Z156" i="29" s="1"/>
  <c r="Y156" i="29" a="1"/>
  <c r="Y156" i="29" s="1"/>
  <c r="X156" i="29" a="1"/>
  <c r="X156" i="29" s="1"/>
  <c r="W156" i="29" a="1"/>
  <c r="W156" i="29" s="1"/>
  <c r="V156" i="29" a="1"/>
  <c r="V156" i="29" s="1"/>
  <c r="U156" i="29" a="1"/>
  <c r="U156" i="29" s="1"/>
  <c r="T156" i="29" a="1"/>
  <c r="T156" i="29" s="1"/>
  <c r="S156" i="29" a="1"/>
  <c r="S156" i="29" s="1"/>
  <c r="R156" i="29" a="1"/>
  <c r="R156" i="29" s="1"/>
  <c r="Q156" i="29" a="1"/>
  <c r="Q156" i="29" s="1"/>
  <c r="P156" i="29" a="1"/>
  <c r="P156" i="29" s="1"/>
  <c r="O156" i="29" a="1"/>
  <c r="O156" i="29" s="1"/>
  <c r="N156" i="29" a="1"/>
  <c r="N156" i="29" s="1"/>
  <c r="M156" i="29" a="1"/>
  <c r="M156" i="29" s="1"/>
  <c r="L156" i="29" a="1"/>
  <c r="L156" i="29" s="1"/>
  <c r="K156" i="29" a="1"/>
  <c r="K156" i="29" s="1"/>
  <c r="J156" i="29" a="1"/>
  <c r="J156" i="29" s="1"/>
  <c r="I156" i="29" a="1"/>
  <c r="I156" i="29" s="1"/>
  <c r="H156" i="29" a="1"/>
  <c r="H156" i="29" s="1"/>
  <c r="G156" i="29" a="1"/>
  <c r="G156" i="29" s="1"/>
  <c r="F156" i="29" a="1"/>
  <c r="F156" i="29" s="1"/>
  <c r="E156" i="29" a="1"/>
  <c r="E156" i="29" s="1"/>
  <c r="D156" i="29" a="1"/>
  <c r="D156" i="29" s="1"/>
  <c r="GJ154" i="29" a="1"/>
  <c r="GJ154" i="29" s="1"/>
  <c r="GI154" i="29" a="1"/>
  <c r="GI154" i="29" s="1"/>
  <c r="GH154" i="29" a="1"/>
  <c r="GH154" i="29" s="1"/>
  <c r="GG154" i="29" a="1"/>
  <c r="GG154" i="29" s="1"/>
  <c r="GF154" i="29" a="1"/>
  <c r="GF154" i="29" s="1"/>
  <c r="GE154" i="29" a="1"/>
  <c r="GE154" i="29" s="1"/>
  <c r="GD154" i="29" a="1"/>
  <c r="GD154" i="29" s="1"/>
  <c r="GC154" i="29" a="1"/>
  <c r="GC154" i="29" s="1"/>
  <c r="GB154" i="29" a="1"/>
  <c r="GB154" i="29" s="1"/>
  <c r="GA154" i="29" a="1"/>
  <c r="GA154" i="29" s="1"/>
  <c r="FZ154" i="29" a="1"/>
  <c r="FZ154" i="29" s="1"/>
  <c r="FY154" i="29" a="1"/>
  <c r="FY154" i="29" s="1"/>
  <c r="FX154" i="29" a="1"/>
  <c r="FX154" i="29" s="1"/>
  <c r="FW154" i="29" a="1"/>
  <c r="FW154" i="29" s="1"/>
  <c r="FV154" i="29" a="1"/>
  <c r="FV154" i="29" s="1"/>
  <c r="FU154" i="29" a="1"/>
  <c r="FU154" i="29" s="1"/>
  <c r="FT154" i="29" a="1"/>
  <c r="FT154" i="29" s="1"/>
  <c r="FS154" i="29" a="1"/>
  <c r="FS154" i="29" s="1"/>
  <c r="FR154" i="29" a="1"/>
  <c r="FR154" i="29" s="1"/>
  <c r="FQ154" i="29" a="1"/>
  <c r="FQ154" i="29" s="1"/>
  <c r="FP154" i="29" a="1"/>
  <c r="FP154" i="29" s="1"/>
  <c r="FO154" i="29" a="1"/>
  <c r="FO154" i="29" s="1"/>
  <c r="FN154" i="29" a="1"/>
  <c r="FN154" i="29" s="1"/>
  <c r="FM154" i="29" a="1"/>
  <c r="FM154" i="29" s="1"/>
  <c r="FL154" i="29" a="1"/>
  <c r="FL154" i="29" s="1"/>
  <c r="FK154" i="29" a="1"/>
  <c r="FK154" i="29" s="1"/>
  <c r="FJ154" i="29" a="1"/>
  <c r="FJ154" i="29" s="1"/>
  <c r="FI154" i="29" a="1"/>
  <c r="FI154" i="29" s="1"/>
  <c r="FH154" i="29" a="1"/>
  <c r="FH154" i="29" s="1"/>
  <c r="FG154" i="29" a="1"/>
  <c r="FG154" i="29" s="1"/>
  <c r="FF154" i="29" a="1"/>
  <c r="FF154" i="29" s="1"/>
  <c r="FE154" i="29" a="1"/>
  <c r="FE154" i="29" s="1"/>
  <c r="FD154" i="29" a="1"/>
  <c r="FD154" i="29" s="1"/>
  <c r="FC154" i="29" a="1"/>
  <c r="FC154" i="29" s="1"/>
  <c r="FB154" i="29" a="1"/>
  <c r="FB154" i="29" s="1"/>
  <c r="FA154" i="29" a="1"/>
  <c r="FA154" i="29" s="1"/>
  <c r="EZ154" i="29" a="1"/>
  <c r="EZ154" i="29" s="1"/>
  <c r="EY154" i="29" a="1"/>
  <c r="EY154" i="29" s="1"/>
  <c r="EX154" i="29" a="1"/>
  <c r="EX154" i="29" s="1"/>
  <c r="EW154" i="29" a="1"/>
  <c r="EW154" i="29" s="1"/>
  <c r="EV154" i="29" a="1"/>
  <c r="EV154" i="29" s="1"/>
  <c r="EU154" i="29" a="1"/>
  <c r="EU154" i="29" s="1"/>
  <c r="ET154" i="29" a="1"/>
  <c r="ET154" i="29" s="1"/>
  <c r="ES154" i="29" a="1"/>
  <c r="ES154" i="29" s="1"/>
  <c r="ER154" i="29" a="1"/>
  <c r="ER154" i="29" s="1"/>
  <c r="EQ154" i="29" a="1"/>
  <c r="EQ154" i="29" s="1"/>
  <c r="EP154" i="29" a="1"/>
  <c r="EP154" i="29" s="1"/>
  <c r="EO154" i="29" a="1"/>
  <c r="EO154" i="29" s="1"/>
  <c r="EN154" i="29" a="1"/>
  <c r="EN154" i="29" s="1"/>
  <c r="EM154" i="29" a="1"/>
  <c r="EM154" i="29" s="1"/>
  <c r="EL154" i="29" a="1"/>
  <c r="EL154" i="29" s="1"/>
  <c r="EK154" i="29" a="1"/>
  <c r="EK154" i="29" s="1"/>
  <c r="EJ154" i="29" a="1"/>
  <c r="EJ154" i="29" s="1"/>
  <c r="EI154" i="29" a="1"/>
  <c r="EI154" i="29" s="1"/>
  <c r="EH154" i="29" a="1"/>
  <c r="EH154" i="29" s="1"/>
  <c r="EG154" i="29" a="1"/>
  <c r="EG154" i="29" s="1"/>
  <c r="EF154" i="29" a="1"/>
  <c r="EF154" i="29" s="1"/>
  <c r="EE154" i="29" a="1"/>
  <c r="EE154" i="29" s="1"/>
  <c r="ED154" i="29" a="1"/>
  <c r="ED154" i="29" s="1"/>
  <c r="EC154" i="29" a="1"/>
  <c r="EC154" i="29" s="1"/>
  <c r="EB154" i="29" a="1"/>
  <c r="EB154" i="29" s="1"/>
  <c r="EA154" i="29" a="1"/>
  <c r="EA154" i="29" s="1"/>
  <c r="DZ154" i="29" a="1"/>
  <c r="DZ154" i="29" s="1"/>
  <c r="DY154" i="29" a="1"/>
  <c r="DY154" i="29" s="1"/>
  <c r="DX154" i="29" a="1"/>
  <c r="DX154" i="29" s="1"/>
  <c r="DW154" i="29" a="1"/>
  <c r="DW154" i="29" s="1"/>
  <c r="DV154" i="29" a="1"/>
  <c r="DV154" i="29" s="1"/>
  <c r="DU154" i="29" a="1"/>
  <c r="DU154" i="29" s="1"/>
  <c r="DT154" i="29" a="1"/>
  <c r="DT154" i="29" s="1"/>
  <c r="DS154" i="29" a="1"/>
  <c r="DS154" i="29" s="1"/>
  <c r="DR154" i="29" a="1"/>
  <c r="DR154" i="29" s="1"/>
  <c r="DQ154" i="29" a="1"/>
  <c r="DQ154" i="29" s="1"/>
  <c r="DP154" i="29" a="1"/>
  <c r="DP154" i="29" s="1"/>
  <c r="DO154" i="29" a="1"/>
  <c r="DO154" i="29" s="1"/>
  <c r="DN154" i="29" a="1"/>
  <c r="DN154" i="29" s="1"/>
  <c r="DM154" i="29" a="1"/>
  <c r="DM154" i="29" s="1"/>
  <c r="DL154" i="29" a="1"/>
  <c r="DL154" i="29" s="1"/>
  <c r="DK154" i="29" a="1"/>
  <c r="DK154" i="29" s="1"/>
  <c r="DJ154" i="29" a="1"/>
  <c r="DJ154" i="29" s="1"/>
  <c r="DI154" i="29" a="1"/>
  <c r="DI154" i="29" s="1"/>
  <c r="DH154" i="29" a="1"/>
  <c r="DH154" i="29" s="1"/>
  <c r="DG154" i="29" a="1"/>
  <c r="DG154" i="29" s="1"/>
  <c r="DF154" i="29" a="1"/>
  <c r="DF154" i="29" s="1"/>
  <c r="DE154" i="29" a="1"/>
  <c r="DE154" i="29" s="1"/>
  <c r="DD154" i="29" a="1"/>
  <c r="DD154" i="29" s="1"/>
  <c r="DC154" i="29" a="1"/>
  <c r="DC154" i="29" s="1"/>
  <c r="DB154" i="29" a="1"/>
  <c r="DB154" i="29" s="1"/>
  <c r="DA154" i="29" a="1"/>
  <c r="DA154" i="29" s="1"/>
  <c r="CZ154" i="29" a="1"/>
  <c r="CZ154" i="29" s="1"/>
  <c r="CY154" i="29" a="1"/>
  <c r="CY154" i="29" s="1"/>
  <c r="CX154" i="29" a="1"/>
  <c r="CX154" i="29" s="1"/>
  <c r="CW154" i="29" a="1"/>
  <c r="CW154" i="29" s="1"/>
  <c r="CV154" i="29" a="1"/>
  <c r="CV154" i="29" s="1"/>
  <c r="CU154" i="29" a="1"/>
  <c r="CU154" i="29" s="1"/>
  <c r="CT154" i="29" a="1"/>
  <c r="CT154" i="29" s="1"/>
  <c r="CS154" i="29" a="1"/>
  <c r="CS154" i="29" s="1"/>
  <c r="CR154" i="29" a="1"/>
  <c r="CR154" i="29" s="1"/>
  <c r="CQ154" i="29" a="1"/>
  <c r="CQ154" i="29" s="1"/>
  <c r="CP154" i="29" a="1"/>
  <c r="CP154" i="29" s="1"/>
  <c r="CO154" i="29" a="1"/>
  <c r="CO154" i="29" s="1"/>
  <c r="CN154" i="29" a="1"/>
  <c r="CN154" i="29" s="1"/>
  <c r="CM154" i="29" a="1"/>
  <c r="CM154" i="29" s="1"/>
  <c r="CL154" i="29" a="1"/>
  <c r="CL154" i="29" s="1"/>
  <c r="CK154" i="29" a="1"/>
  <c r="CK154" i="29" s="1"/>
  <c r="CJ154" i="29" a="1"/>
  <c r="CJ154" i="29" s="1"/>
  <c r="CI154" i="29" a="1"/>
  <c r="CI154" i="29" s="1"/>
  <c r="CH154" i="29" a="1"/>
  <c r="CH154" i="29" s="1"/>
  <c r="CG154" i="29" a="1"/>
  <c r="CG154" i="29" s="1"/>
  <c r="CF154" i="29" a="1"/>
  <c r="CF154" i="29" s="1"/>
  <c r="CE154" i="29" a="1"/>
  <c r="CE154" i="29" s="1"/>
  <c r="CD154" i="29" a="1"/>
  <c r="CD154" i="29" s="1"/>
  <c r="CC154" i="29" a="1"/>
  <c r="CC154" i="29" s="1"/>
  <c r="CB154" i="29" a="1"/>
  <c r="CB154" i="29" s="1"/>
  <c r="CA154" i="29" a="1"/>
  <c r="CA154" i="29" s="1"/>
  <c r="BZ154" i="29" a="1"/>
  <c r="BZ154" i="29" s="1"/>
  <c r="BY154" i="29" a="1"/>
  <c r="BY154" i="29" s="1"/>
  <c r="BX154" i="29" a="1"/>
  <c r="BX154" i="29" s="1"/>
  <c r="BW154" i="29" a="1"/>
  <c r="BW154" i="29" s="1"/>
  <c r="BV154" i="29" a="1"/>
  <c r="BV154" i="29" s="1"/>
  <c r="BU154" i="29" a="1"/>
  <c r="BU154" i="29" s="1"/>
  <c r="BT154" i="29" a="1"/>
  <c r="BT154" i="29" s="1"/>
  <c r="BS154" i="29" a="1"/>
  <c r="BS154" i="29" s="1"/>
  <c r="BR154" i="29" a="1"/>
  <c r="BR154" i="29" s="1"/>
  <c r="BQ154" i="29" a="1"/>
  <c r="BQ154" i="29" s="1"/>
  <c r="BP154" i="29" a="1"/>
  <c r="BP154" i="29" s="1"/>
  <c r="BO154" i="29" a="1"/>
  <c r="BO154" i="29" s="1"/>
  <c r="BN154" i="29" a="1"/>
  <c r="BN154" i="29" s="1"/>
  <c r="BM154" i="29" a="1"/>
  <c r="BM154" i="29" s="1"/>
  <c r="BL154" i="29" a="1"/>
  <c r="BL154" i="29" s="1"/>
  <c r="BK154" i="29" a="1"/>
  <c r="BK154" i="29" s="1"/>
  <c r="BJ154" i="29" a="1"/>
  <c r="BJ154" i="29" s="1"/>
  <c r="BI154" i="29" a="1"/>
  <c r="BI154" i="29" s="1"/>
  <c r="BH154" i="29" a="1"/>
  <c r="BH154" i="29" s="1"/>
  <c r="BG154" i="29" a="1"/>
  <c r="BG154" i="29" s="1"/>
  <c r="BF154" i="29" a="1"/>
  <c r="BF154" i="29" s="1"/>
  <c r="BE154" i="29" a="1"/>
  <c r="BE154" i="29" s="1"/>
  <c r="BD154" i="29" a="1"/>
  <c r="BD154" i="29" s="1"/>
  <c r="BC154" i="29" a="1"/>
  <c r="BC154" i="29" s="1"/>
  <c r="BB154" i="29" a="1"/>
  <c r="BB154" i="29" s="1"/>
  <c r="BA154" i="29" a="1"/>
  <c r="BA154" i="29" s="1"/>
  <c r="AZ154" i="29" a="1"/>
  <c r="AZ154" i="29" s="1"/>
  <c r="AY154" i="29" a="1"/>
  <c r="AY154" i="29" s="1"/>
  <c r="AX154" i="29" a="1"/>
  <c r="AX154" i="29" s="1"/>
  <c r="AW154" i="29" a="1"/>
  <c r="AW154" i="29" s="1"/>
  <c r="AV154" i="29" a="1"/>
  <c r="AV154" i="29" s="1"/>
  <c r="AU154" i="29" a="1"/>
  <c r="AU154" i="29" s="1"/>
  <c r="AT154" i="29" a="1"/>
  <c r="AT154" i="29" s="1"/>
  <c r="AS154" i="29" a="1"/>
  <c r="AS154" i="29" s="1"/>
  <c r="AR154" i="29" a="1"/>
  <c r="AR154" i="29" s="1"/>
  <c r="AQ154" i="29" a="1"/>
  <c r="AQ154" i="29" s="1"/>
  <c r="AP154" i="29" a="1"/>
  <c r="AP154" i="29" s="1"/>
  <c r="AO154" i="29" a="1"/>
  <c r="AO154" i="29" s="1"/>
  <c r="AN154" i="29" a="1"/>
  <c r="AN154" i="29" s="1"/>
  <c r="AM154" i="29" a="1"/>
  <c r="AM154" i="29" s="1"/>
  <c r="AL154" i="29" a="1"/>
  <c r="AL154" i="29" s="1"/>
  <c r="AK154" i="29" a="1"/>
  <c r="AK154" i="29" s="1"/>
  <c r="AJ154" i="29" a="1"/>
  <c r="AJ154" i="29" s="1"/>
  <c r="AI154" i="29" a="1"/>
  <c r="AI154" i="29" s="1"/>
  <c r="AH154" i="29" a="1"/>
  <c r="AH154" i="29" s="1"/>
  <c r="AG154" i="29" a="1"/>
  <c r="AG154" i="29" s="1"/>
  <c r="AF154" i="29" a="1"/>
  <c r="AF154" i="29" s="1"/>
  <c r="AE154" i="29" a="1"/>
  <c r="AE154" i="29" s="1"/>
  <c r="AD154" i="29" a="1"/>
  <c r="AD154" i="29" s="1"/>
  <c r="AC154" i="29" a="1"/>
  <c r="AC154" i="29" s="1"/>
  <c r="AB154" i="29" a="1"/>
  <c r="AB154" i="29" s="1"/>
  <c r="AA154" i="29" a="1"/>
  <c r="AA154" i="29" s="1"/>
  <c r="Z154" i="29" a="1"/>
  <c r="Z154" i="29" s="1"/>
  <c r="Y154" i="29" a="1"/>
  <c r="Y154" i="29" s="1"/>
  <c r="X154" i="29" a="1"/>
  <c r="X154" i="29" s="1"/>
  <c r="W154" i="29" a="1"/>
  <c r="W154" i="29" s="1"/>
  <c r="V154" i="29" a="1"/>
  <c r="V154" i="29" s="1"/>
  <c r="U154" i="29" a="1"/>
  <c r="U154" i="29" s="1"/>
  <c r="T154" i="29" a="1"/>
  <c r="T154" i="29" s="1"/>
  <c r="S154" i="29" a="1"/>
  <c r="S154" i="29" s="1"/>
  <c r="R154" i="29" a="1"/>
  <c r="R154" i="29" s="1"/>
  <c r="Q154" i="29" a="1"/>
  <c r="Q154" i="29" s="1"/>
  <c r="P154" i="29" a="1"/>
  <c r="P154" i="29" s="1"/>
  <c r="O154" i="29" a="1"/>
  <c r="O154" i="29" s="1"/>
  <c r="N154" i="29" a="1"/>
  <c r="N154" i="29" s="1"/>
  <c r="M154" i="29" a="1"/>
  <c r="M154" i="29" s="1"/>
  <c r="L154" i="29" a="1"/>
  <c r="L154" i="29" s="1"/>
  <c r="K154" i="29" a="1"/>
  <c r="K154" i="29" s="1"/>
  <c r="J154" i="29" a="1"/>
  <c r="J154" i="29" s="1"/>
  <c r="I154" i="29" a="1"/>
  <c r="I154" i="29" s="1"/>
  <c r="H154" i="29" a="1"/>
  <c r="H154" i="29" s="1"/>
  <c r="G154" i="29" a="1"/>
  <c r="G154" i="29" s="1"/>
  <c r="F154" i="29" a="1"/>
  <c r="F154" i="29" s="1"/>
  <c r="E154" i="29" a="1"/>
  <c r="E154" i="29" s="1"/>
  <c r="D154" i="29" a="1"/>
  <c r="D154" i="29" s="1"/>
  <c r="GJ153" i="29" a="1"/>
  <c r="GJ153" i="29" s="1"/>
  <c r="GI153" i="29" a="1"/>
  <c r="GI153" i="29" s="1"/>
  <c r="GH153" i="29" a="1"/>
  <c r="GH153" i="29" s="1"/>
  <c r="GG153" i="29" a="1"/>
  <c r="GG153" i="29" s="1"/>
  <c r="GF153" i="29" a="1"/>
  <c r="GF153" i="29" s="1"/>
  <c r="GE153" i="29" a="1"/>
  <c r="GE153" i="29" s="1"/>
  <c r="GD153" i="29" a="1"/>
  <c r="GD153" i="29" s="1"/>
  <c r="GC153" i="29" a="1"/>
  <c r="GC153" i="29" s="1"/>
  <c r="GB153" i="29" a="1"/>
  <c r="GB153" i="29" s="1"/>
  <c r="GA153" i="29" a="1"/>
  <c r="GA153" i="29" s="1"/>
  <c r="FZ153" i="29" a="1"/>
  <c r="FZ153" i="29" s="1"/>
  <c r="FY153" i="29" a="1"/>
  <c r="FY153" i="29" s="1"/>
  <c r="FX153" i="29" a="1"/>
  <c r="FX153" i="29" s="1"/>
  <c r="FW153" i="29" a="1"/>
  <c r="FW153" i="29" s="1"/>
  <c r="FV153" i="29" a="1"/>
  <c r="FV153" i="29" s="1"/>
  <c r="FU153" i="29" a="1"/>
  <c r="FU153" i="29" s="1"/>
  <c r="FT153" i="29" a="1"/>
  <c r="FT153" i="29" s="1"/>
  <c r="FS153" i="29" a="1"/>
  <c r="FS153" i="29" s="1"/>
  <c r="FR153" i="29" a="1"/>
  <c r="FR153" i="29" s="1"/>
  <c r="FQ153" i="29" a="1"/>
  <c r="FQ153" i="29" s="1"/>
  <c r="FP153" i="29" a="1"/>
  <c r="FP153" i="29" s="1"/>
  <c r="FO153" i="29" a="1"/>
  <c r="FO153" i="29" s="1"/>
  <c r="FN153" i="29" a="1"/>
  <c r="FN153" i="29" s="1"/>
  <c r="FM153" i="29" a="1"/>
  <c r="FM153" i="29" s="1"/>
  <c r="FL153" i="29" a="1"/>
  <c r="FL153" i="29" s="1"/>
  <c r="FK153" i="29" a="1"/>
  <c r="FK153" i="29" s="1"/>
  <c r="FJ153" i="29" a="1"/>
  <c r="FJ153" i="29" s="1"/>
  <c r="FI153" i="29" a="1"/>
  <c r="FI153" i="29" s="1"/>
  <c r="FH153" i="29" a="1"/>
  <c r="FH153" i="29" s="1"/>
  <c r="FG153" i="29" a="1"/>
  <c r="FG153" i="29" s="1"/>
  <c r="FF153" i="29" a="1"/>
  <c r="FF153" i="29" s="1"/>
  <c r="FE153" i="29" a="1"/>
  <c r="FE153" i="29" s="1"/>
  <c r="FD153" i="29" a="1"/>
  <c r="FD153" i="29" s="1"/>
  <c r="FC153" i="29" a="1"/>
  <c r="FC153" i="29" s="1"/>
  <c r="FB153" i="29" a="1"/>
  <c r="FB153" i="29" s="1"/>
  <c r="FA153" i="29" a="1"/>
  <c r="FA153" i="29" s="1"/>
  <c r="EZ153" i="29" a="1"/>
  <c r="EZ153" i="29" s="1"/>
  <c r="EY153" i="29" a="1"/>
  <c r="EY153" i="29" s="1"/>
  <c r="EX153" i="29" a="1"/>
  <c r="EX153" i="29" s="1"/>
  <c r="EW153" i="29" a="1"/>
  <c r="EW153" i="29" s="1"/>
  <c r="EV153" i="29" a="1"/>
  <c r="EV153" i="29" s="1"/>
  <c r="EU153" i="29" a="1"/>
  <c r="EU153" i="29" s="1"/>
  <c r="ET153" i="29" a="1"/>
  <c r="ET153" i="29" s="1"/>
  <c r="ES153" i="29" a="1"/>
  <c r="ES153" i="29" s="1"/>
  <c r="ER153" i="29" a="1"/>
  <c r="ER153" i="29" s="1"/>
  <c r="EQ153" i="29" a="1"/>
  <c r="EQ153" i="29" s="1"/>
  <c r="EP153" i="29" a="1"/>
  <c r="EP153" i="29" s="1"/>
  <c r="EO153" i="29" a="1"/>
  <c r="EO153" i="29" s="1"/>
  <c r="EN153" i="29" a="1"/>
  <c r="EN153" i="29" s="1"/>
  <c r="EM153" i="29" a="1"/>
  <c r="EM153" i="29" s="1"/>
  <c r="EL153" i="29" a="1"/>
  <c r="EL153" i="29" s="1"/>
  <c r="EK153" i="29" a="1"/>
  <c r="EK153" i="29" s="1"/>
  <c r="EJ153" i="29" a="1"/>
  <c r="EJ153" i="29" s="1"/>
  <c r="EI153" i="29" a="1"/>
  <c r="EI153" i="29" s="1"/>
  <c r="EH153" i="29" a="1"/>
  <c r="EH153" i="29" s="1"/>
  <c r="EG153" i="29" a="1"/>
  <c r="EG153" i="29" s="1"/>
  <c r="EF153" i="29" a="1"/>
  <c r="EF153" i="29" s="1"/>
  <c r="EE153" i="29" a="1"/>
  <c r="EE153" i="29" s="1"/>
  <c r="ED153" i="29" a="1"/>
  <c r="ED153" i="29" s="1"/>
  <c r="EC153" i="29" a="1"/>
  <c r="EC153" i="29" s="1"/>
  <c r="EB153" i="29" a="1"/>
  <c r="EB153" i="29" s="1"/>
  <c r="EA153" i="29" a="1"/>
  <c r="EA153" i="29" s="1"/>
  <c r="DZ153" i="29" a="1"/>
  <c r="DZ153" i="29" s="1"/>
  <c r="DY153" i="29" a="1"/>
  <c r="DY153" i="29" s="1"/>
  <c r="DX153" i="29" a="1"/>
  <c r="DX153" i="29" s="1"/>
  <c r="DW153" i="29" a="1"/>
  <c r="DW153" i="29" s="1"/>
  <c r="DV153" i="29" a="1"/>
  <c r="DV153" i="29" s="1"/>
  <c r="DU153" i="29" a="1"/>
  <c r="DU153" i="29" s="1"/>
  <c r="DT153" i="29" a="1"/>
  <c r="DT153" i="29" s="1"/>
  <c r="DS153" i="29" a="1"/>
  <c r="DS153" i="29" s="1"/>
  <c r="DR153" i="29" a="1"/>
  <c r="DR153" i="29" s="1"/>
  <c r="DQ153" i="29" a="1"/>
  <c r="DQ153" i="29" s="1"/>
  <c r="DP153" i="29" a="1"/>
  <c r="DP153" i="29" s="1"/>
  <c r="DO153" i="29" a="1"/>
  <c r="DO153" i="29" s="1"/>
  <c r="DN153" i="29" a="1"/>
  <c r="DN153" i="29" s="1"/>
  <c r="DM153" i="29" a="1"/>
  <c r="DM153" i="29" s="1"/>
  <c r="DL153" i="29" a="1"/>
  <c r="DL153" i="29" s="1"/>
  <c r="DK153" i="29" a="1"/>
  <c r="DK153" i="29" s="1"/>
  <c r="DJ153" i="29" a="1"/>
  <c r="DJ153" i="29" s="1"/>
  <c r="DI153" i="29" a="1"/>
  <c r="DI153" i="29" s="1"/>
  <c r="DH153" i="29" a="1"/>
  <c r="DH153" i="29" s="1"/>
  <c r="DG153" i="29" a="1"/>
  <c r="DG153" i="29" s="1"/>
  <c r="DF153" i="29" a="1"/>
  <c r="DF153" i="29" s="1"/>
  <c r="DE153" i="29" a="1"/>
  <c r="DE153" i="29" s="1"/>
  <c r="DD153" i="29" a="1"/>
  <c r="DD153" i="29" s="1"/>
  <c r="DC153" i="29" a="1"/>
  <c r="DC153" i="29" s="1"/>
  <c r="DB153" i="29" a="1"/>
  <c r="DB153" i="29" s="1"/>
  <c r="DA153" i="29" a="1"/>
  <c r="DA153" i="29" s="1"/>
  <c r="CZ153" i="29" a="1"/>
  <c r="CZ153" i="29" s="1"/>
  <c r="CY153" i="29" a="1"/>
  <c r="CY153" i="29" s="1"/>
  <c r="CX153" i="29" a="1"/>
  <c r="CX153" i="29" s="1"/>
  <c r="CW153" i="29" a="1"/>
  <c r="CW153" i="29" s="1"/>
  <c r="CV153" i="29" a="1"/>
  <c r="CV153" i="29" s="1"/>
  <c r="CU153" i="29" a="1"/>
  <c r="CU153" i="29" s="1"/>
  <c r="CT153" i="29" a="1"/>
  <c r="CT153" i="29" s="1"/>
  <c r="CS153" i="29" a="1"/>
  <c r="CS153" i="29" s="1"/>
  <c r="CR153" i="29" a="1"/>
  <c r="CR153" i="29" s="1"/>
  <c r="CQ153" i="29" a="1"/>
  <c r="CQ153" i="29" s="1"/>
  <c r="CP153" i="29" a="1"/>
  <c r="CP153" i="29" s="1"/>
  <c r="CO153" i="29" a="1"/>
  <c r="CO153" i="29" s="1"/>
  <c r="CN153" i="29" a="1"/>
  <c r="CN153" i="29" s="1"/>
  <c r="CM153" i="29" a="1"/>
  <c r="CM153" i="29" s="1"/>
  <c r="CL153" i="29" a="1"/>
  <c r="CL153" i="29" s="1"/>
  <c r="CK153" i="29" a="1"/>
  <c r="CK153" i="29" s="1"/>
  <c r="CJ153" i="29" a="1"/>
  <c r="CJ153" i="29" s="1"/>
  <c r="CI153" i="29" a="1"/>
  <c r="CI153" i="29" s="1"/>
  <c r="CH153" i="29" a="1"/>
  <c r="CH153" i="29" s="1"/>
  <c r="CG153" i="29" a="1"/>
  <c r="CG153" i="29" s="1"/>
  <c r="CF153" i="29" a="1"/>
  <c r="CF153" i="29" s="1"/>
  <c r="CE153" i="29" a="1"/>
  <c r="CE153" i="29" s="1"/>
  <c r="CD153" i="29" a="1"/>
  <c r="CD153" i="29" s="1"/>
  <c r="CC153" i="29" a="1"/>
  <c r="CC153" i="29" s="1"/>
  <c r="CB153" i="29" a="1"/>
  <c r="CB153" i="29" s="1"/>
  <c r="CA153" i="29" a="1"/>
  <c r="CA153" i="29" s="1"/>
  <c r="BZ153" i="29" a="1"/>
  <c r="BZ153" i="29" s="1"/>
  <c r="BY153" i="29" a="1"/>
  <c r="BY153" i="29" s="1"/>
  <c r="BX153" i="29" a="1"/>
  <c r="BX153" i="29" s="1"/>
  <c r="BW153" i="29" a="1"/>
  <c r="BW153" i="29" s="1"/>
  <c r="BV153" i="29" a="1"/>
  <c r="BV153" i="29" s="1"/>
  <c r="BU153" i="29" a="1"/>
  <c r="BU153" i="29" s="1"/>
  <c r="BT153" i="29" a="1"/>
  <c r="BT153" i="29" s="1"/>
  <c r="BS153" i="29" a="1"/>
  <c r="BS153" i="29" s="1"/>
  <c r="BR153" i="29" a="1"/>
  <c r="BR153" i="29" s="1"/>
  <c r="BQ153" i="29" a="1"/>
  <c r="BQ153" i="29" s="1"/>
  <c r="BP153" i="29" a="1"/>
  <c r="BP153" i="29" s="1"/>
  <c r="BO153" i="29" a="1"/>
  <c r="BO153" i="29" s="1"/>
  <c r="BN153" i="29" a="1"/>
  <c r="BN153" i="29" s="1"/>
  <c r="BM153" i="29" a="1"/>
  <c r="BM153" i="29" s="1"/>
  <c r="BL153" i="29" a="1"/>
  <c r="BL153" i="29" s="1"/>
  <c r="BK153" i="29" a="1"/>
  <c r="BK153" i="29" s="1"/>
  <c r="BJ153" i="29" a="1"/>
  <c r="BJ153" i="29" s="1"/>
  <c r="BI153" i="29" a="1"/>
  <c r="BI153" i="29" s="1"/>
  <c r="BH153" i="29" a="1"/>
  <c r="BH153" i="29" s="1"/>
  <c r="BG153" i="29" a="1"/>
  <c r="BG153" i="29" s="1"/>
  <c r="BF153" i="29" a="1"/>
  <c r="BF153" i="29" s="1"/>
  <c r="BE153" i="29" a="1"/>
  <c r="BE153" i="29" s="1"/>
  <c r="BD153" i="29" a="1"/>
  <c r="BD153" i="29" s="1"/>
  <c r="BC153" i="29" a="1"/>
  <c r="BC153" i="29" s="1"/>
  <c r="BB153" i="29" a="1"/>
  <c r="BB153" i="29" s="1"/>
  <c r="BA153" i="29" a="1"/>
  <c r="BA153" i="29" s="1"/>
  <c r="AZ153" i="29" a="1"/>
  <c r="AZ153" i="29" s="1"/>
  <c r="AY153" i="29" a="1"/>
  <c r="AY153" i="29" s="1"/>
  <c r="AX153" i="29" a="1"/>
  <c r="AX153" i="29" s="1"/>
  <c r="AW153" i="29" a="1"/>
  <c r="AW153" i="29" s="1"/>
  <c r="AV153" i="29" a="1"/>
  <c r="AV153" i="29" s="1"/>
  <c r="AU153" i="29" a="1"/>
  <c r="AU153" i="29" s="1"/>
  <c r="AT153" i="29" a="1"/>
  <c r="AT153" i="29" s="1"/>
  <c r="AS153" i="29" a="1"/>
  <c r="AS153" i="29" s="1"/>
  <c r="AR153" i="29" a="1"/>
  <c r="AR153" i="29" s="1"/>
  <c r="AQ153" i="29" a="1"/>
  <c r="AQ153" i="29" s="1"/>
  <c r="AP153" i="29" a="1"/>
  <c r="AP153" i="29" s="1"/>
  <c r="AO153" i="29" a="1"/>
  <c r="AO153" i="29" s="1"/>
  <c r="AN153" i="29" a="1"/>
  <c r="AN153" i="29" s="1"/>
  <c r="AM153" i="29" a="1"/>
  <c r="AM153" i="29" s="1"/>
  <c r="AL153" i="29" a="1"/>
  <c r="AL153" i="29" s="1"/>
  <c r="AK153" i="29" a="1"/>
  <c r="AK153" i="29" s="1"/>
  <c r="AJ153" i="29" a="1"/>
  <c r="AJ153" i="29" s="1"/>
  <c r="AI153" i="29" a="1"/>
  <c r="AI153" i="29" s="1"/>
  <c r="AH153" i="29" a="1"/>
  <c r="AH153" i="29" s="1"/>
  <c r="AG153" i="29" a="1"/>
  <c r="AG153" i="29" s="1"/>
  <c r="AF153" i="29" a="1"/>
  <c r="AF153" i="29" s="1"/>
  <c r="AE153" i="29" a="1"/>
  <c r="AE153" i="29" s="1"/>
  <c r="AD153" i="29" a="1"/>
  <c r="AD153" i="29" s="1"/>
  <c r="AC153" i="29" a="1"/>
  <c r="AC153" i="29" s="1"/>
  <c r="AB153" i="29" a="1"/>
  <c r="AB153" i="29" s="1"/>
  <c r="AA153" i="29" a="1"/>
  <c r="AA153" i="29" s="1"/>
  <c r="Z153" i="29" a="1"/>
  <c r="Z153" i="29" s="1"/>
  <c r="Y153" i="29" a="1"/>
  <c r="Y153" i="29" s="1"/>
  <c r="X153" i="29" a="1"/>
  <c r="X153" i="29" s="1"/>
  <c r="W153" i="29" a="1"/>
  <c r="W153" i="29" s="1"/>
  <c r="V153" i="29" a="1"/>
  <c r="V153" i="29" s="1"/>
  <c r="U153" i="29" a="1"/>
  <c r="U153" i="29" s="1"/>
  <c r="T153" i="29" a="1"/>
  <c r="T153" i="29" s="1"/>
  <c r="S153" i="29" a="1"/>
  <c r="S153" i="29" s="1"/>
  <c r="R153" i="29" a="1"/>
  <c r="R153" i="29" s="1"/>
  <c r="Q153" i="29" a="1"/>
  <c r="Q153" i="29" s="1"/>
  <c r="P153" i="29" a="1"/>
  <c r="P153" i="29" s="1"/>
  <c r="O153" i="29" a="1"/>
  <c r="O153" i="29" s="1"/>
  <c r="N153" i="29" a="1"/>
  <c r="N153" i="29" s="1"/>
  <c r="M153" i="29" a="1"/>
  <c r="M153" i="29" s="1"/>
  <c r="L153" i="29" a="1"/>
  <c r="L153" i="29" s="1"/>
  <c r="K153" i="29" a="1"/>
  <c r="K153" i="29" s="1"/>
  <c r="J153" i="29" a="1"/>
  <c r="J153" i="29" s="1"/>
  <c r="I153" i="29" a="1"/>
  <c r="I153" i="29" s="1"/>
  <c r="H153" i="29" a="1"/>
  <c r="H153" i="29" s="1"/>
  <c r="G153" i="29" a="1"/>
  <c r="G153" i="29" s="1"/>
  <c r="F153" i="29" a="1"/>
  <c r="F153" i="29" s="1"/>
  <c r="E153" i="29" a="1"/>
  <c r="E153" i="29" s="1"/>
  <c r="D153" i="29" a="1"/>
  <c r="D153" i="29" s="1"/>
  <c r="GJ152" i="29" a="1"/>
  <c r="GJ152" i="29" s="1"/>
  <c r="GI152" i="29" a="1"/>
  <c r="GI152" i="29" s="1"/>
  <c r="GH152" i="29" a="1"/>
  <c r="GH152" i="29" s="1"/>
  <c r="GG152" i="29" a="1"/>
  <c r="GG152" i="29" s="1"/>
  <c r="GF152" i="29" a="1"/>
  <c r="GF152" i="29" s="1"/>
  <c r="GE152" i="29" a="1"/>
  <c r="GE152" i="29" s="1"/>
  <c r="GD152" i="29" a="1"/>
  <c r="GD152" i="29" s="1"/>
  <c r="GC152" i="29" a="1"/>
  <c r="GC152" i="29" s="1"/>
  <c r="GB152" i="29" a="1"/>
  <c r="GB152" i="29" s="1"/>
  <c r="GA152" i="29" a="1"/>
  <c r="GA152" i="29" s="1"/>
  <c r="FZ152" i="29" a="1"/>
  <c r="FZ152" i="29" s="1"/>
  <c r="FY152" i="29" a="1"/>
  <c r="FY152" i="29" s="1"/>
  <c r="FX152" i="29" a="1"/>
  <c r="FX152" i="29" s="1"/>
  <c r="FW152" i="29" a="1"/>
  <c r="FW152" i="29" s="1"/>
  <c r="FV152" i="29" a="1"/>
  <c r="FV152" i="29" s="1"/>
  <c r="FU152" i="29" a="1"/>
  <c r="FU152" i="29" s="1"/>
  <c r="FT152" i="29" a="1"/>
  <c r="FT152" i="29" s="1"/>
  <c r="FS152" i="29" a="1"/>
  <c r="FS152" i="29" s="1"/>
  <c r="FR152" i="29" a="1"/>
  <c r="FR152" i="29" s="1"/>
  <c r="FQ152" i="29" a="1"/>
  <c r="FQ152" i="29" s="1"/>
  <c r="FP152" i="29" a="1"/>
  <c r="FP152" i="29" s="1"/>
  <c r="FO152" i="29" a="1"/>
  <c r="FO152" i="29" s="1"/>
  <c r="FN152" i="29" a="1"/>
  <c r="FN152" i="29" s="1"/>
  <c r="FM152" i="29" a="1"/>
  <c r="FM152" i="29" s="1"/>
  <c r="FL152" i="29" a="1"/>
  <c r="FL152" i="29" s="1"/>
  <c r="FK152" i="29" a="1"/>
  <c r="FK152" i="29" s="1"/>
  <c r="FJ152" i="29" a="1"/>
  <c r="FJ152" i="29" s="1"/>
  <c r="FI152" i="29" a="1"/>
  <c r="FI152" i="29" s="1"/>
  <c r="FH152" i="29" a="1"/>
  <c r="FH152" i="29" s="1"/>
  <c r="FG152" i="29" a="1"/>
  <c r="FG152" i="29" s="1"/>
  <c r="FF152" i="29" a="1"/>
  <c r="FF152" i="29" s="1"/>
  <c r="FE152" i="29" a="1"/>
  <c r="FE152" i="29" s="1"/>
  <c r="FD152" i="29" a="1"/>
  <c r="FD152" i="29" s="1"/>
  <c r="FC152" i="29" a="1"/>
  <c r="FC152" i="29" s="1"/>
  <c r="FB152" i="29" a="1"/>
  <c r="FB152" i="29" s="1"/>
  <c r="FA152" i="29" a="1"/>
  <c r="FA152" i="29" s="1"/>
  <c r="EZ152" i="29" a="1"/>
  <c r="EZ152" i="29" s="1"/>
  <c r="EY152" i="29" a="1"/>
  <c r="EY152" i="29" s="1"/>
  <c r="EX152" i="29" a="1"/>
  <c r="EX152" i="29" s="1"/>
  <c r="EW152" i="29" a="1"/>
  <c r="EW152" i="29" s="1"/>
  <c r="EV152" i="29" a="1"/>
  <c r="EV152" i="29" s="1"/>
  <c r="EU152" i="29" a="1"/>
  <c r="EU152" i="29" s="1"/>
  <c r="ET152" i="29" a="1"/>
  <c r="ET152" i="29" s="1"/>
  <c r="ES152" i="29" a="1"/>
  <c r="ES152" i="29" s="1"/>
  <c r="ER152" i="29" a="1"/>
  <c r="ER152" i="29" s="1"/>
  <c r="EQ152" i="29" a="1"/>
  <c r="EQ152" i="29" s="1"/>
  <c r="EP152" i="29" a="1"/>
  <c r="EP152" i="29" s="1"/>
  <c r="EO152" i="29" a="1"/>
  <c r="EO152" i="29" s="1"/>
  <c r="EN152" i="29" a="1"/>
  <c r="EN152" i="29" s="1"/>
  <c r="EM152" i="29" a="1"/>
  <c r="EM152" i="29" s="1"/>
  <c r="EL152" i="29" a="1"/>
  <c r="EL152" i="29" s="1"/>
  <c r="EK152" i="29" a="1"/>
  <c r="EK152" i="29" s="1"/>
  <c r="EJ152" i="29" a="1"/>
  <c r="EJ152" i="29" s="1"/>
  <c r="EI152" i="29" a="1"/>
  <c r="EI152" i="29" s="1"/>
  <c r="EH152" i="29" a="1"/>
  <c r="EH152" i="29" s="1"/>
  <c r="EG152" i="29" a="1"/>
  <c r="EG152" i="29" s="1"/>
  <c r="EF152" i="29" a="1"/>
  <c r="EF152" i="29" s="1"/>
  <c r="EE152" i="29" a="1"/>
  <c r="EE152" i="29" s="1"/>
  <c r="ED152" i="29" a="1"/>
  <c r="ED152" i="29" s="1"/>
  <c r="EC152" i="29" a="1"/>
  <c r="EC152" i="29" s="1"/>
  <c r="EB152" i="29" a="1"/>
  <c r="EB152" i="29" s="1"/>
  <c r="EA152" i="29" a="1"/>
  <c r="EA152" i="29" s="1"/>
  <c r="DZ152" i="29" a="1"/>
  <c r="DZ152" i="29" s="1"/>
  <c r="DY152" i="29" a="1"/>
  <c r="DY152" i="29" s="1"/>
  <c r="DX152" i="29" a="1"/>
  <c r="DX152" i="29" s="1"/>
  <c r="DW152" i="29" a="1"/>
  <c r="DW152" i="29" s="1"/>
  <c r="DV152" i="29" a="1"/>
  <c r="DV152" i="29" s="1"/>
  <c r="DU152" i="29" a="1"/>
  <c r="DU152" i="29" s="1"/>
  <c r="DT152" i="29" a="1"/>
  <c r="DT152" i="29" s="1"/>
  <c r="DS152" i="29" a="1"/>
  <c r="DS152" i="29" s="1"/>
  <c r="DR152" i="29" a="1"/>
  <c r="DR152" i="29" s="1"/>
  <c r="DQ152" i="29" a="1"/>
  <c r="DQ152" i="29" s="1"/>
  <c r="DP152" i="29" a="1"/>
  <c r="DP152" i="29" s="1"/>
  <c r="DO152" i="29" a="1"/>
  <c r="DO152" i="29" s="1"/>
  <c r="DN152" i="29" a="1"/>
  <c r="DN152" i="29" s="1"/>
  <c r="DM152" i="29" a="1"/>
  <c r="DM152" i="29" s="1"/>
  <c r="DL152" i="29" a="1"/>
  <c r="DL152" i="29" s="1"/>
  <c r="DK152" i="29" a="1"/>
  <c r="DK152" i="29" s="1"/>
  <c r="DJ152" i="29" a="1"/>
  <c r="DJ152" i="29" s="1"/>
  <c r="DI152" i="29" a="1"/>
  <c r="DI152" i="29" s="1"/>
  <c r="DH152" i="29" a="1"/>
  <c r="DH152" i="29" s="1"/>
  <c r="DG152" i="29" a="1"/>
  <c r="DG152" i="29" s="1"/>
  <c r="DF152" i="29" a="1"/>
  <c r="DF152" i="29" s="1"/>
  <c r="DE152" i="29" a="1"/>
  <c r="DE152" i="29" s="1"/>
  <c r="DD152" i="29" a="1"/>
  <c r="DD152" i="29" s="1"/>
  <c r="DC152" i="29" a="1"/>
  <c r="DC152" i="29" s="1"/>
  <c r="DB152" i="29" a="1"/>
  <c r="DB152" i="29" s="1"/>
  <c r="DA152" i="29" a="1"/>
  <c r="DA152" i="29" s="1"/>
  <c r="CZ152" i="29" a="1"/>
  <c r="CZ152" i="29" s="1"/>
  <c r="CY152" i="29" a="1"/>
  <c r="CY152" i="29" s="1"/>
  <c r="CX152" i="29" a="1"/>
  <c r="CX152" i="29" s="1"/>
  <c r="CW152" i="29" a="1"/>
  <c r="CW152" i="29" s="1"/>
  <c r="CV152" i="29" a="1"/>
  <c r="CV152" i="29" s="1"/>
  <c r="CU152" i="29" a="1"/>
  <c r="CU152" i="29" s="1"/>
  <c r="CT152" i="29" a="1"/>
  <c r="CT152" i="29" s="1"/>
  <c r="CS152" i="29" a="1"/>
  <c r="CS152" i="29" s="1"/>
  <c r="CR152" i="29" a="1"/>
  <c r="CR152" i="29" s="1"/>
  <c r="CQ152" i="29" a="1"/>
  <c r="CQ152" i="29" s="1"/>
  <c r="CP152" i="29" a="1"/>
  <c r="CP152" i="29" s="1"/>
  <c r="CO152" i="29" a="1"/>
  <c r="CO152" i="29" s="1"/>
  <c r="CN152" i="29" a="1"/>
  <c r="CN152" i="29" s="1"/>
  <c r="CM152" i="29" a="1"/>
  <c r="CM152" i="29" s="1"/>
  <c r="CL152" i="29" a="1"/>
  <c r="CL152" i="29" s="1"/>
  <c r="CK152" i="29" a="1"/>
  <c r="CK152" i="29" s="1"/>
  <c r="CJ152" i="29" a="1"/>
  <c r="CJ152" i="29" s="1"/>
  <c r="CI152" i="29" a="1"/>
  <c r="CI152" i="29" s="1"/>
  <c r="CH152" i="29" a="1"/>
  <c r="CH152" i="29" s="1"/>
  <c r="CG152" i="29" a="1"/>
  <c r="CG152" i="29" s="1"/>
  <c r="CF152" i="29" a="1"/>
  <c r="CF152" i="29" s="1"/>
  <c r="CE152" i="29" a="1"/>
  <c r="CE152" i="29" s="1"/>
  <c r="CD152" i="29" a="1"/>
  <c r="CD152" i="29" s="1"/>
  <c r="CC152" i="29" a="1"/>
  <c r="CC152" i="29" s="1"/>
  <c r="CB152" i="29" a="1"/>
  <c r="CB152" i="29" s="1"/>
  <c r="CA152" i="29" a="1"/>
  <c r="CA152" i="29" s="1"/>
  <c r="BZ152" i="29" a="1"/>
  <c r="BZ152" i="29" s="1"/>
  <c r="BY152" i="29" a="1"/>
  <c r="BY152" i="29" s="1"/>
  <c r="BX152" i="29" a="1"/>
  <c r="BX152" i="29" s="1"/>
  <c r="BW152" i="29" a="1"/>
  <c r="BW152" i="29" s="1"/>
  <c r="BV152" i="29" a="1"/>
  <c r="BV152" i="29" s="1"/>
  <c r="BU152" i="29" a="1"/>
  <c r="BU152" i="29" s="1"/>
  <c r="BT152" i="29" a="1"/>
  <c r="BT152" i="29" s="1"/>
  <c r="BS152" i="29" a="1"/>
  <c r="BS152" i="29" s="1"/>
  <c r="BR152" i="29" a="1"/>
  <c r="BR152" i="29" s="1"/>
  <c r="BQ152" i="29" a="1"/>
  <c r="BQ152" i="29" s="1"/>
  <c r="BP152" i="29" a="1"/>
  <c r="BP152" i="29" s="1"/>
  <c r="BO152" i="29" a="1"/>
  <c r="BO152" i="29" s="1"/>
  <c r="BN152" i="29" a="1"/>
  <c r="BN152" i="29" s="1"/>
  <c r="BM152" i="29" a="1"/>
  <c r="BM152" i="29" s="1"/>
  <c r="BL152" i="29" a="1"/>
  <c r="BL152" i="29" s="1"/>
  <c r="BK152" i="29" a="1"/>
  <c r="BK152" i="29" s="1"/>
  <c r="BJ152" i="29" a="1"/>
  <c r="BJ152" i="29" s="1"/>
  <c r="BI152" i="29" a="1"/>
  <c r="BI152" i="29" s="1"/>
  <c r="BH152" i="29" a="1"/>
  <c r="BH152" i="29" s="1"/>
  <c r="BG152" i="29" a="1"/>
  <c r="BG152" i="29" s="1"/>
  <c r="BF152" i="29" a="1"/>
  <c r="BF152" i="29" s="1"/>
  <c r="BE152" i="29" a="1"/>
  <c r="BE152" i="29" s="1"/>
  <c r="BD152" i="29" a="1"/>
  <c r="BD152" i="29" s="1"/>
  <c r="BC152" i="29" a="1"/>
  <c r="BC152" i="29" s="1"/>
  <c r="BB152" i="29" a="1"/>
  <c r="BB152" i="29" s="1"/>
  <c r="BA152" i="29" a="1"/>
  <c r="BA152" i="29" s="1"/>
  <c r="AZ152" i="29" a="1"/>
  <c r="AZ152" i="29" s="1"/>
  <c r="AY152" i="29" a="1"/>
  <c r="AY152" i="29" s="1"/>
  <c r="AX152" i="29" a="1"/>
  <c r="AX152" i="29" s="1"/>
  <c r="AW152" i="29" a="1"/>
  <c r="AW152" i="29" s="1"/>
  <c r="AV152" i="29" a="1"/>
  <c r="AV152" i="29" s="1"/>
  <c r="AU152" i="29" a="1"/>
  <c r="AU152" i="29" s="1"/>
  <c r="AT152" i="29" a="1"/>
  <c r="AT152" i="29" s="1"/>
  <c r="AS152" i="29" a="1"/>
  <c r="AS152" i="29" s="1"/>
  <c r="AR152" i="29" a="1"/>
  <c r="AR152" i="29" s="1"/>
  <c r="AQ152" i="29" a="1"/>
  <c r="AQ152" i="29" s="1"/>
  <c r="AP152" i="29" a="1"/>
  <c r="AP152" i="29" s="1"/>
  <c r="AO152" i="29" a="1"/>
  <c r="AO152" i="29" s="1"/>
  <c r="AN152" i="29" a="1"/>
  <c r="AN152" i="29" s="1"/>
  <c r="AM152" i="29" a="1"/>
  <c r="AM152" i="29" s="1"/>
  <c r="AL152" i="29" a="1"/>
  <c r="AL152" i="29" s="1"/>
  <c r="AK152" i="29" a="1"/>
  <c r="AK152" i="29" s="1"/>
  <c r="AJ152" i="29" a="1"/>
  <c r="AJ152" i="29" s="1"/>
  <c r="AI152" i="29" a="1"/>
  <c r="AI152" i="29" s="1"/>
  <c r="AH152" i="29" a="1"/>
  <c r="AH152" i="29" s="1"/>
  <c r="AG152" i="29" a="1"/>
  <c r="AG152" i="29" s="1"/>
  <c r="AF152" i="29" a="1"/>
  <c r="AF152" i="29" s="1"/>
  <c r="AE152" i="29" a="1"/>
  <c r="AE152" i="29" s="1"/>
  <c r="AD152" i="29" a="1"/>
  <c r="AD152" i="29" s="1"/>
  <c r="AC152" i="29" a="1"/>
  <c r="AC152" i="29" s="1"/>
  <c r="AB152" i="29" a="1"/>
  <c r="AB152" i="29" s="1"/>
  <c r="AA152" i="29" a="1"/>
  <c r="AA152" i="29" s="1"/>
  <c r="Z152" i="29" a="1"/>
  <c r="Z152" i="29" s="1"/>
  <c r="Y152" i="29" a="1"/>
  <c r="Y152" i="29" s="1"/>
  <c r="X152" i="29" a="1"/>
  <c r="X152" i="29" s="1"/>
  <c r="W152" i="29" a="1"/>
  <c r="W152" i="29" s="1"/>
  <c r="V152" i="29" a="1"/>
  <c r="V152" i="29" s="1"/>
  <c r="U152" i="29" a="1"/>
  <c r="U152" i="29" s="1"/>
  <c r="T152" i="29" a="1"/>
  <c r="T152" i="29" s="1"/>
  <c r="S152" i="29" a="1"/>
  <c r="S152" i="29" s="1"/>
  <c r="R152" i="29" a="1"/>
  <c r="R152" i="29" s="1"/>
  <c r="Q152" i="29" a="1"/>
  <c r="Q152" i="29" s="1"/>
  <c r="P152" i="29" a="1"/>
  <c r="P152" i="29" s="1"/>
  <c r="O152" i="29" a="1"/>
  <c r="O152" i="29" s="1"/>
  <c r="N152" i="29" a="1"/>
  <c r="N152" i="29" s="1"/>
  <c r="M152" i="29" a="1"/>
  <c r="M152" i="29" s="1"/>
  <c r="L152" i="29" a="1"/>
  <c r="L152" i="29" s="1"/>
  <c r="K152" i="29" a="1"/>
  <c r="K152" i="29" s="1"/>
  <c r="J152" i="29" a="1"/>
  <c r="J152" i="29" s="1"/>
  <c r="I152" i="29" a="1"/>
  <c r="I152" i="29" s="1"/>
  <c r="H152" i="29" a="1"/>
  <c r="H152" i="29" s="1"/>
  <c r="G152" i="29" a="1"/>
  <c r="G152" i="29" s="1"/>
  <c r="F152" i="29" a="1"/>
  <c r="F152" i="29" s="1"/>
  <c r="E152" i="29" a="1"/>
  <c r="E152" i="29" s="1"/>
  <c r="D152" i="29" a="1"/>
  <c r="D152" i="29" s="1"/>
  <c r="GJ150" i="29" a="1"/>
  <c r="GJ150" i="29" s="1"/>
  <c r="GI150" i="29" a="1"/>
  <c r="GI150" i="29" s="1"/>
  <c r="GH150" i="29" a="1"/>
  <c r="GH150" i="29" s="1"/>
  <c r="GG150" i="29" a="1"/>
  <c r="GG150" i="29" s="1"/>
  <c r="GF150" i="29" a="1"/>
  <c r="GF150" i="29" s="1"/>
  <c r="GE150" i="29" a="1"/>
  <c r="GE150" i="29" s="1"/>
  <c r="GD150" i="29" a="1"/>
  <c r="GD150" i="29" s="1"/>
  <c r="GC150" i="29" a="1"/>
  <c r="GC150" i="29" s="1"/>
  <c r="GB150" i="29" a="1"/>
  <c r="GB150" i="29" s="1"/>
  <c r="GA150" i="29" a="1"/>
  <c r="GA150" i="29" s="1"/>
  <c r="FZ150" i="29" a="1"/>
  <c r="FZ150" i="29" s="1"/>
  <c r="FY150" i="29" a="1"/>
  <c r="FY150" i="29" s="1"/>
  <c r="FX150" i="29" a="1"/>
  <c r="FX150" i="29" s="1"/>
  <c r="FW150" i="29" a="1"/>
  <c r="FW150" i="29" s="1"/>
  <c r="FV150" i="29" a="1"/>
  <c r="FV150" i="29" s="1"/>
  <c r="FU150" i="29" a="1"/>
  <c r="FU150" i="29" s="1"/>
  <c r="FT150" i="29" a="1"/>
  <c r="FT150" i="29" s="1"/>
  <c r="FS150" i="29" a="1"/>
  <c r="FS150" i="29" s="1"/>
  <c r="FR150" i="29" a="1"/>
  <c r="FR150" i="29" s="1"/>
  <c r="FQ150" i="29" a="1"/>
  <c r="FQ150" i="29" s="1"/>
  <c r="FP150" i="29" a="1"/>
  <c r="FP150" i="29" s="1"/>
  <c r="FO150" i="29" a="1"/>
  <c r="FO150" i="29" s="1"/>
  <c r="FN150" i="29" a="1"/>
  <c r="FN150" i="29" s="1"/>
  <c r="FM150" i="29" a="1"/>
  <c r="FM150" i="29" s="1"/>
  <c r="FL150" i="29" a="1"/>
  <c r="FL150" i="29" s="1"/>
  <c r="FK150" i="29" a="1"/>
  <c r="FK150" i="29" s="1"/>
  <c r="FJ150" i="29" a="1"/>
  <c r="FJ150" i="29" s="1"/>
  <c r="FI150" i="29" a="1"/>
  <c r="FI150" i="29" s="1"/>
  <c r="FH150" i="29" a="1"/>
  <c r="FH150" i="29" s="1"/>
  <c r="FG150" i="29" a="1"/>
  <c r="FG150" i="29" s="1"/>
  <c r="FF150" i="29" a="1"/>
  <c r="FF150" i="29" s="1"/>
  <c r="FE150" i="29" a="1"/>
  <c r="FE150" i="29" s="1"/>
  <c r="FD150" i="29" a="1"/>
  <c r="FD150" i="29" s="1"/>
  <c r="FC150" i="29" a="1"/>
  <c r="FC150" i="29" s="1"/>
  <c r="FB150" i="29" a="1"/>
  <c r="FB150" i="29" s="1"/>
  <c r="FA150" i="29" a="1"/>
  <c r="FA150" i="29" s="1"/>
  <c r="EZ150" i="29" a="1"/>
  <c r="EZ150" i="29" s="1"/>
  <c r="EY150" i="29" a="1"/>
  <c r="EY150" i="29" s="1"/>
  <c r="EX150" i="29" a="1"/>
  <c r="EX150" i="29" s="1"/>
  <c r="EW150" i="29" a="1"/>
  <c r="EW150" i="29" s="1"/>
  <c r="EV150" i="29" a="1"/>
  <c r="EV150" i="29" s="1"/>
  <c r="EU150" i="29" a="1"/>
  <c r="EU150" i="29" s="1"/>
  <c r="ET150" i="29" a="1"/>
  <c r="ET150" i="29" s="1"/>
  <c r="ES150" i="29" a="1"/>
  <c r="ES150" i="29" s="1"/>
  <c r="ER150" i="29" a="1"/>
  <c r="ER150" i="29" s="1"/>
  <c r="EQ150" i="29" a="1"/>
  <c r="EQ150" i="29" s="1"/>
  <c r="EP150" i="29" a="1"/>
  <c r="EP150" i="29" s="1"/>
  <c r="EO150" i="29" a="1"/>
  <c r="EO150" i="29" s="1"/>
  <c r="EN150" i="29" a="1"/>
  <c r="EN150" i="29" s="1"/>
  <c r="EM150" i="29" a="1"/>
  <c r="EM150" i="29" s="1"/>
  <c r="EL150" i="29" a="1"/>
  <c r="EL150" i="29" s="1"/>
  <c r="EK150" i="29" a="1"/>
  <c r="EK150" i="29" s="1"/>
  <c r="EJ150" i="29" a="1"/>
  <c r="EJ150" i="29" s="1"/>
  <c r="EI150" i="29" a="1"/>
  <c r="EI150" i="29" s="1"/>
  <c r="EH150" i="29" a="1"/>
  <c r="EH150" i="29" s="1"/>
  <c r="EG150" i="29" a="1"/>
  <c r="EG150" i="29" s="1"/>
  <c r="EF150" i="29" a="1"/>
  <c r="EF150" i="29" s="1"/>
  <c r="EE150" i="29" a="1"/>
  <c r="EE150" i="29" s="1"/>
  <c r="ED150" i="29" a="1"/>
  <c r="ED150" i="29" s="1"/>
  <c r="EC150" i="29" a="1"/>
  <c r="EC150" i="29" s="1"/>
  <c r="EB150" i="29" a="1"/>
  <c r="EB150" i="29" s="1"/>
  <c r="EA150" i="29" a="1"/>
  <c r="EA150" i="29" s="1"/>
  <c r="DZ150" i="29" a="1"/>
  <c r="DZ150" i="29" s="1"/>
  <c r="DY150" i="29" a="1"/>
  <c r="DY150" i="29" s="1"/>
  <c r="DX150" i="29" a="1"/>
  <c r="DX150" i="29" s="1"/>
  <c r="DW150" i="29" a="1"/>
  <c r="DW150" i="29" s="1"/>
  <c r="DV150" i="29" a="1"/>
  <c r="DV150" i="29" s="1"/>
  <c r="DU150" i="29" a="1"/>
  <c r="DU150" i="29" s="1"/>
  <c r="DT150" i="29" a="1"/>
  <c r="DT150" i="29" s="1"/>
  <c r="DS150" i="29" a="1"/>
  <c r="DS150" i="29" s="1"/>
  <c r="DR150" i="29" a="1"/>
  <c r="DR150" i="29" s="1"/>
  <c r="DQ150" i="29" a="1"/>
  <c r="DQ150" i="29" s="1"/>
  <c r="DP150" i="29" a="1"/>
  <c r="DP150" i="29" s="1"/>
  <c r="DO150" i="29" a="1"/>
  <c r="DO150" i="29" s="1"/>
  <c r="DN150" i="29" a="1"/>
  <c r="DN150" i="29" s="1"/>
  <c r="DM150" i="29" a="1"/>
  <c r="DM150" i="29" s="1"/>
  <c r="DL150" i="29" a="1"/>
  <c r="DL150" i="29" s="1"/>
  <c r="DK150" i="29" a="1"/>
  <c r="DK150" i="29" s="1"/>
  <c r="DJ150" i="29" a="1"/>
  <c r="DJ150" i="29" s="1"/>
  <c r="DI150" i="29" a="1"/>
  <c r="DI150" i="29" s="1"/>
  <c r="DH150" i="29" a="1"/>
  <c r="DH150" i="29" s="1"/>
  <c r="DG150" i="29" a="1"/>
  <c r="DG150" i="29" s="1"/>
  <c r="DF150" i="29" a="1"/>
  <c r="DF150" i="29" s="1"/>
  <c r="DE150" i="29" a="1"/>
  <c r="DE150" i="29" s="1"/>
  <c r="DD150" i="29" a="1"/>
  <c r="DD150" i="29" s="1"/>
  <c r="DC150" i="29" a="1"/>
  <c r="DC150" i="29" s="1"/>
  <c r="DB150" i="29" a="1"/>
  <c r="DB150" i="29" s="1"/>
  <c r="DA150" i="29" a="1"/>
  <c r="DA150" i="29" s="1"/>
  <c r="CZ150" i="29" a="1"/>
  <c r="CZ150" i="29" s="1"/>
  <c r="CY150" i="29" a="1"/>
  <c r="CY150" i="29" s="1"/>
  <c r="CX150" i="29" a="1"/>
  <c r="CX150" i="29" s="1"/>
  <c r="CW150" i="29" a="1"/>
  <c r="CW150" i="29" s="1"/>
  <c r="CV150" i="29" a="1"/>
  <c r="CV150" i="29" s="1"/>
  <c r="CU150" i="29" a="1"/>
  <c r="CU150" i="29" s="1"/>
  <c r="CT150" i="29" a="1"/>
  <c r="CT150" i="29" s="1"/>
  <c r="CS150" i="29" a="1"/>
  <c r="CS150" i="29" s="1"/>
  <c r="CR150" i="29" a="1"/>
  <c r="CR150" i="29" s="1"/>
  <c r="CQ150" i="29" a="1"/>
  <c r="CQ150" i="29" s="1"/>
  <c r="CP150" i="29" a="1"/>
  <c r="CP150" i="29" s="1"/>
  <c r="CO150" i="29" a="1"/>
  <c r="CO150" i="29" s="1"/>
  <c r="CN150" i="29" a="1"/>
  <c r="CN150" i="29" s="1"/>
  <c r="CM150" i="29" a="1"/>
  <c r="CM150" i="29" s="1"/>
  <c r="CL150" i="29" a="1"/>
  <c r="CL150" i="29" s="1"/>
  <c r="CK150" i="29" a="1"/>
  <c r="CK150" i="29" s="1"/>
  <c r="CJ150" i="29" a="1"/>
  <c r="CJ150" i="29" s="1"/>
  <c r="CI150" i="29" a="1"/>
  <c r="CI150" i="29" s="1"/>
  <c r="CH150" i="29" a="1"/>
  <c r="CH150" i="29" s="1"/>
  <c r="CG150" i="29" a="1"/>
  <c r="CG150" i="29" s="1"/>
  <c r="CF150" i="29" a="1"/>
  <c r="CF150" i="29" s="1"/>
  <c r="CE150" i="29" a="1"/>
  <c r="CE150" i="29" s="1"/>
  <c r="CD150" i="29" a="1"/>
  <c r="CD150" i="29" s="1"/>
  <c r="CC150" i="29" a="1"/>
  <c r="CC150" i="29" s="1"/>
  <c r="CB150" i="29" a="1"/>
  <c r="CB150" i="29" s="1"/>
  <c r="CA150" i="29" a="1"/>
  <c r="CA150" i="29" s="1"/>
  <c r="BZ150" i="29" a="1"/>
  <c r="BZ150" i="29" s="1"/>
  <c r="BY150" i="29" a="1"/>
  <c r="BY150" i="29" s="1"/>
  <c r="BX150" i="29" a="1"/>
  <c r="BX150" i="29" s="1"/>
  <c r="BW150" i="29" a="1"/>
  <c r="BW150" i="29" s="1"/>
  <c r="BV150" i="29" a="1"/>
  <c r="BV150" i="29" s="1"/>
  <c r="BU150" i="29" a="1"/>
  <c r="BU150" i="29" s="1"/>
  <c r="BT150" i="29" a="1"/>
  <c r="BT150" i="29" s="1"/>
  <c r="BS150" i="29" a="1"/>
  <c r="BS150" i="29" s="1"/>
  <c r="BR150" i="29" a="1"/>
  <c r="BR150" i="29" s="1"/>
  <c r="BQ150" i="29" a="1"/>
  <c r="BQ150" i="29" s="1"/>
  <c r="BP150" i="29" a="1"/>
  <c r="BP150" i="29" s="1"/>
  <c r="BO150" i="29" a="1"/>
  <c r="BO150" i="29" s="1"/>
  <c r="BN150" i="29" a="1"/>
  <c r="BN150" i="29" s="1"/>
  <c r="BM150" i="29" a="1"/>
  <c r="BM150" i="29" s="1"/>
  <c r="BL150" i="29" a="1"/>
  <c r="BL150" i="29" s="1"/>
  <c r="BK150" i="29" a="1"/>
  <c r="BK150" i="29" s="1"/>
  <c r="BJ150" i="29" a="1"/>
  <c r="BJ150" i="29" s="1"/>
  <c r="BI150" i="29" a="1"/>
  <c r="BI150" i="29" s="1"/>
  <c r="BH150" i="29" a="1"/>
  <c r="BH150" i="29" s="1"/>
  <c r="BG150" i="29" a="1"/>
  <c r="BG150" i="29" s="1"/>
  <c r="BF150" i="29" a="1"/>
  <c r="BF150" i="29" s="1"/>
  <c r="BE150" i="29" a="1"/>
  <c r="BE150" i="29" s="1"/>
  <c r="BD150" i="29" a="1"/>
  <c r="BD150" i="29" s="1"/>
  <c r="BC150" i="29" a="1"/>
  <c r="BC150" i="29" s="1"/>
  <c r="BB150" i="29" a="1"/>
  <c r="BB150" i="29" s="1"/>
  <c r="BA150" i="29" a="1"/>
  <c r="BA150" i="29" s="1"/>
  <c r="AZ150" i="29" a="1"/>
  <c r="AZ150" i="29" s="1"/>
  <c r="AY150" i="29" a="1"/>
  <c r="AY150" i="29" s="1"/>
  <c r="AX150" i="29" a="1"/>
  <c r="AX150" i="29" s="1"/>
  <c r="AW150" i="29" a="1"/>
  <c r="AW150" i="29" s="1"/>
  <c r="AV150" i="29" a="1"/>
  <c r="AV150" i="29" s="1"/>
  <c r="AU150" i="29" a="1"/>
  <c r="AU150" i="29" s="1"/>
  <c r="AT150" i="29" a="1"/>
  <c r="AT150" i="29" s="1"/>
  <c r="AS150" i="29" a="1"/>
  <c r="AS150" i="29" s="1"/>
  <c r="AR150" i="29" a="1"/>
  <c r="AR150" i="29" s="1"/>
  <c r="AQ150" i="29" a="1"/>
  <c r="AQ150" i="29" s="1"/>
  <c r="AP150" i="29" a="1"/>
  <c r="AP150" i="29" s="1"/>
  <c r="AO150" i="29" a="1"/>
  <c r="AO150" i="29" s="1"/>
  <c r="AN150" i="29" a="1"/>
  <c r="AN150" i="29" s="1"/>
  <c r="AM150" i="29" a="1"/>
  <c r="AM150" i="29" s="1"/>
  <c r="AL150" i="29" a="1"/>
  <c r="AL150" i="29" s="1"/>
  <c r="AK150" i="29" a="1"/>
  <c r="AK150" i="29" s="1"/>
  <c r="AJ150" i="29" a="1"/>
  <c r="AJ150" i="29" s="1"/>
  <c r="AI150" i="29" a="1"/>
  <c r="AI150" i="29" s="1"/>
  <c r="AH150" i="29" a="1"/>
  <c r="AH150" i="29" s="1"/>
  <c r="AG150" i="29" a="1"/>
  <c r="AG150" i="29" s="1"/>
  <c r="AF150" i="29" a="1"/>
  <c r="AF150" i="29" s="1"/>
  <c r="AE150" i="29" a="1"/>
  <c r="AE150" i="29" s="1"/>
  <c r="AD150" i="29" a="1"/>
  <c r="AD150" i="29" s="1"/>
  <c r="AC150" i="29" a="1"/>
  <c r="AC150" i="29" s="1"/>
  <c r="AB150" i="29" a="1"/>
  <c r="AB150" i="29" s="1"/>
  <c r="AA150" i="29" a="1"/>
  <c r="AA150" i="29" s="1"/>
  <c r="Z150" i="29" a="1"/>
  <c r="Z150" i="29" s="1"/>
  <c r="Y150" i="29" a="1"/>
  <c r="Y150" i="29" s="1"/>
  <c r="X150" i="29" a="1"/>
  <c r="X150" i="29" s="1"/>
  <c r="W150" i="29" a="1"/>
  <c r="W150" i="29" s="1"/>
  <c r="V150" i="29" a="1"/>
  <c r="V150" i="29" s="1"/>
  <c r="U150" i="29" a="1"/>
  <c r="U150" i="29" s="1"/>
  <c r="T150" i="29" a="1"/>
  <c r="T150" i="29" s="1"/>
  <c r="S150" i="29" a="1"/>
  <c r="S150" i="29" s="1"/>
  <c r="R150" i="29" a="1"/>
  <c r="R150" i="29" s="1"/>
  <c r="Q150" i="29" a="1"/>
  <c r="Q150" i="29" s="1"/>
  <c r="P150" i="29" a="1"/>
  <c r="P150" i="29" s="1"/>
  <c r="O150" i="29" a="1"/>
  <c r="O150" i="29" s="1"/>
  <c r="N150" i="29" a="1"/>
  <c r="N150" i="29" s="1"/>
  <c r="M150" i="29" a="1"/>
  <c r="M150" i="29" s="1"/>
  <c r="L150" i="29" a="1"/>
  <c r="L150" i="29" s="1"/>
  <c r="K150" i="29" a="1"/>
  <c r="K150" i="29" s="1"/>
  <c r="J150" i="29" a="1"/>
  <c r="J150" i="29" s="1"/>
  <c r="I150" i="29" a="1"/>
  <c r="I150" i="29" s="1"/>
  <c r="H150" i="29" a="1"/>
  <c r="H150" i="29" s="1"/>
  <c r="G150" i="29" a="1"/>
  <c r="G150" i="29" s="1"/>
  <c r="F150" i="29" a="1"/>
  <c r="F150" i="29" s="1"/>
  <c r="E150" i="29" a="1"/>
  <c r="E150" i="29" s="1"/>
  <c r="D150" i="29" a="1"/>
  <c r="D150" i="29" s="1"/>
  <c r="GJ149" i="29" a="1"/>
  <c r="GJ149" i="29" s="1"/>
  <c r="GI149" i="29" a="1"/>
  <c r="GI149" i="29" s="1"/>
  <c r="GH149" i="29" a="1"/>
  <c r="GH149" i="29" s="1"/>
  <c r="GG149" i="29" a="1"/>
  <c r="GG149" i="29" s="1"/>
  <c r="GF149" i="29" a="1"/>
  <c r="GF149" i="29" s="1"/>
  <c r="GE149" i="29" a="1"/>
  <c r="GE149" i="29" s="1"/>
  <c r="GD149" i="29" a="1"/>
  <c r="GD149" i="29" s="1"/>
  <c r="GC149" i="29" a="1"/>
  <c r="GC149" i="29" s="1"/>
  <c r="GB149" i="29" a="1"/>
  <c r="GB149" i="29" s="1"/>
  <c r="GA149" i="29" a="1"/>
  <c r="GA149" i="29" s="1"/>
  <c r="FZ149" i="29" a="1"/>
  <c r="FZ149" i="29" s="1"/>
  <c r="FY149" i="29" a="1"/>
  <c r="FY149" i="29" s="1"/>
  <c r="FX149" i="29" a="1"/>
  <c r="FX149" i="29" s="1"/>
  <c r="FW149" i="29" a="1"/>
  <c r="FW149" i="29" s="1"/>
  <c r="FV149" i="29" a="1"/>
  <c r="FV149" i="29" s="1"/>
  <c r="FU149" i="29" a="1"/>
  <c r="FU149" i="29" s="1"/>
  <c r="FT149" i="29" a="1"/>
  <c r="FT149" i="29" s="1"/>
  <c r="FS149" i="29" a="1"/>
  <c r="FS149" i="29" s="1"/>
  <c r="FR149" i="29" a="1"/>
  <c r="FR149" i="29" s="1"/>
  <c r="FQ149" i="29" a="1"/>
  <c r="FQ149" i="29" s="1"/>
  <c r="FP149" i="29" a="1"/>
  <c r="FP149" i="29" s="1"/>
  <c r="FO149" i="29" a="1"/>
  <c r="FO149" i="29" s="1"/>
  <c r="FN149" i="29" a="1"/>
  <c r="FN149" i="29" s="1"/>
  <c r="FM149" i="29" a="1"/>
  <c r="FM149" i="29" s="1"/>
  <c r="FL149" i="29" a="1"/>
  <c r="FL149" i="29" s="1"/>
  <c r="FK149" i="29" a="1"/>
  <c r="FK149" i="29" s="1"/>
  <c r="FJ149" i="29" a="1"/>
  <c r="FJ149" i="29" s="1"/>
  <c r="FI149" i="29" a="1"/>
  <c r="FI149" i="29" s="1"/>
  <c r="FH149" i="29" a="1"/>
  <c r="FH149" i="29" s="1"/>
  <c r="FG149" i="29" a="1"/>
  <c r="FG149" i="29" s="1"/>
  <c r="FF149" i="29" a="1"/>
  <c r="FF149" i="29" s="1"/>
  <c r="FE149" i="29" a="1"/>
  <c r="FE149" i="29" s="1"/>
  <c r="FD149" i="29" a="1"/>
  <c r="FD149" i="29" s="1"/>
  <c r="FC149" i="29" a="1"/>
  <c r="FC149" i="29" s="1"/>
  <c r="FB149" i="29" a="1"/>
  <c r="FB149" i="29" s="1"/>
  <c r="FA149" i="29" a="1"/>
  <c r="FA149" i="29" s="1"/>
  <c r="EZ149" i="29" a="1"/>
  <c r="EZ149" i="29" s="1"/>
  <c r="EY149" i="29" a="1"/>
  <c r="EY149" i="29" s="1"/>
  <c r="EX149" i="29" a="1"/>
  <c r="EX149" i="29" s="1"/>
  <c r="EW149" i="29" a="1"/>
  <c r="EW149" i="29" s="1"/>
  <c r="EV149" i="29" a="1"/>
  <c r="EV149" i="29" s="1"/>
  <c r="EU149" i="29" a="1"/>
  <c r="EU149" i="29" s="1"/>
  <c r="ET149" i="29" a="1"/>
  <c r="ET149" i="29" s="1"/>
  <c r="ES149" i="29" a="1"/>
  <c r="ES149" i="29" s="1"/>
  <c r="ER149" i="29" a="1"/>
  <c r="ER149" i="29" s="1"/>
  <c r="EQ149" i="29" a="1"/>
  <c r="EQ149" i="29" s="1"/>
  <c r="EP149" i="29" a="1"/>
  <c r="EP149" i="29" s="1"/>
  <c r="EO149" i="29" a="1"/>
  <c r="EO149" i="29" s="1"/>
  <c r="EN149" i="29" a="1"/>
  <c r="EN149" i="29" s="1"/>
  <c r="EM149" i="29" a="1"/>
  <c r="EM149" i="29" s="1"/>
  <c r="EL149" i="29" a="1"/>
  <c r="EL149" i="29" s="1"/>
  <c r="EK149" i="29" a="1"/>
  <c r="EK149" i="29" s="1"/>
  <c r="EJ149" i="29" a="1"/>
  <c r="EJ149" i="29" s="1"/>
  <c r="EI149" i="29" a="1"/>
  <c r="EI149" i="29" s="1"/>
  <c r="EH149" i="29" a="1"/>
  <c r="EH149" i="29" s="1"/>
  <c r="EG149" i="29" a="1"/>
  <c r="EG149" i="29" s="1"/>
  <c r="EF149" i="29" a="1"/>
  <c r="EF149" i="29" s="1"/>
  <c r="EE149" i="29" a="1"/>
  <c r="EE149" i="29" s="1"/>
  <c r="ED149" i="29" a="1"/>
  <c r="ED149" i="29" s="1"/>
  <c r="EC149" i="29" a="1"/>
  <c r="EC149" i="29" s="1"/>
  <c r="EB149" i="29" a="1"/>
  <c r="EB149" i="29" s="1"/>
  <c r="EA149" i="29" a="1"/>
  <c r="EA149" i="29" s="1"/>
  <c r="DZ149" i="29" a="1"/>
  <c r="DZ149" i="29" s="1"/>
  <c r="DY149" i="29" a="1"/>
  <c r="DY149" i="29" s="1"/>
  <c r="DX149" i="29" a="1"/>
  <c r="DX149" i="29" s="1"/>
  <c r="DW149" i="29" a="1"/>
  <c r="DW149" i="29" s="1"/>
  <c r="DV149" i="29" a="1"/>
  <c r="DV149" i="29" s="1"/>
  <c r="DU149" i="29" a="1"/>
  <c r="DU149" i="29" s="1"/>
  <c r="DT149" i="29" a="1"/>
  <c r="DT149" i="29" s="1"/>
  <c r="DS149" i="29" a="1"/>
  <c r="DS149" i="29" s="1"/>
  <c r="DR149" i="29" a="1"/>
  <c r="DR149" i="29" s="1"/>
  <c r="DQ149" i="29" a="1"/>
  <c r="DQ149" i="29" s="1"/>
  <c r="DP149" i="29" a="1"/>
  <c r="DP149" i="29" s="1"/>
  <c r="DO149" i="29" a="1"/>
  <c r="DO149" i="29" s="1"/>
  <c r="DN149" i="29" a="1"/>
  <c r="DN149" i="29" s="1"/>
  <c r="DM149" i="29" a="1"/>
  <c r="DM149" i="29" s="1"/>
  <c r="DL149" i="29" a="1"/>
  <c r="DL149" i="29" s="1"/>
  <c r="DK149" i="29" a="1"/>
  <c r="DK149" i="29" s="1"/>
  <c r="DJ149" i="29" a="1"/>
  <c r="DJ149" i="29" s="1"/>
  <c r="DI149" i="29" a="1"/>
  <c r="DI149" i="29" s="1"/>
  <c r="DH149" i="29" a="1"/>
  <c r="DH149" i="29" s="1"/>
  <c r="DG149" i="29" a="1"/>
  <c r="DG149" i="29" s="1"/>
  <c r="DF149" i="29" a="1"/>
  <c r="DF149" i="29" s="1"/>
  <c r="DE149" i="29" a="1"/>
  <c r="DE149" i="29" s="1"/>
  <c r="DD149" i="29" a="1"/>
  <c r="DD149" i="29" s="1"/>
  <c r="DC149" i="29" a="1"/>
  <c r="DC149" i="29" s="1"/>
  <c r="DB149" i="29" a="1"/>
  <c r="DB149" i="29" s="1"/>
  <c r="DA149" i="29" a="1"/>
  <c r="DA149" i="29" s="1"/>
  <c r="CZ149" i="29" a="1"/>
  <c r="CZ149" i="29" s="1"/>
  <c r="CY149" i="29" a="1"/>
  <c r="CY149" i="29" s="1"/>
  <c r="CX149" i="29" a="1"/>
  <c r="CX149" i="29" s="1"/>
  <c r="CW149" i="29" a="1"/>
  <c r="CW149" i="29" s="1"/>
  <c r="CV149" i="29" a="1"/>
  <c r="CV149" i="29" s="1"/>
  <c r="CU149" i="29" a="1"/>
  <c r="CU149" i="29" s="1"/>
  <c r="CT149" i="29" a="1"/>
  <c r="CT149" i="29" s="1"/>
  <c r="CS149" i="29" a="1"/>
  <c r="CS149" i="29" s="1"/>
  <c r="CR149" i="29" a="1"/>
  <c r="CR149" i="29" s="1"/>
  <c r="CQ149" i="29" a="1"/>
  <c r="CQ149" i="29" s="1"/>
  <c r="CP149" i="29" a="1"/>
  <c r="CP149" i="29" s="1"/>
  <c r="CO149" i="29" a="1"/>
  <c r="CO149" i="29" s="1"/>
  <c r="CN149" i="29" a="1"/>
  <c r="CN149" i="29" s="1"/>
  <c r="CM149" i="29" a="1"/>
  <c r="CM149" i="29" s="1"/>
  <c r="CL149" i="29" a="1"/>
  <c r="CL149" i="29" s="1"/>
  <c r="CK149" i="29" a="1"/>
  <c r="CK149" i="29" s="1"/>
  <c r="CJ149" i="29" a="1"/>
  <c r="CJ149" i="29" s="1"/>
  <c r="CI149" i="29" a="1"/>
  <c r="CI149" i="29" s="1"/>
  <c r="CH149" i="29" a="1"/>
  <c r="CH149" i="29" s="1"/>
  <c r="CG149" i="29" a="1"/>
  <c r="CG149" i="29" s="1"/>
  <c r="CF149" i="29" a="1"/>
  <c r="CF149" i="29" s="1"/>
  <c r="CE149" i="29" a="1"/>
  <c r="CE149" i="29" s="1"/>
  <c r="CD149" i="29" a="1"/>
  <c r="CD149" i="29" s="1"/>
  <c r="CC149" i="29" a="1"/>
  <c r="CC149" i="29" s="1"/>
  <c r="CB149" i="29" a="1"/>
  <c r="CB149" i="29" s="1"/>
  <c r="CA149" i="29" a="1"/>
  <c r="CA149" i="29" s="1"/>
  <c r="BZ149" i="29" a="1"/>
  <c r="BZ149" i="29" s="1"/>
  <c r="BY149" i="29" a="1"/>
  <c r="BY149" i="29" s="1"/>
  <c r="BX149" i="29" a="1"/>
  <c r="BX149" i="29" s="1"/>
  <c r="BW149" i="29" a="1"/>
  <c r="BW149" i="29" s="1"/>
  <c r="BV149" i="29" a="1"/>
  <c r="BV149" i="29" s="1"/>
  <c r="BU149" i="29" a="1"/>
  <c r="BU149" i="29" s="1"/>
  <c r="BT149" i="29" a="1"/>
  <c r="BT149" i="29" s="1"/>
  <c r="BS149" i="29" a="1"/>
  <c r="BS149" i="29" s="1"/>
  <c r="BR149" i="29" a="1"/>
  <c r="BR149" i="29" s="1"/>
  <c r="BQ149" i="29" a="1"/>
  <c r="BQ149" i="29" s="1"/>
  <c r="BP149" i="29" a="1"/>
  <c r="BP149" i="29" s="1"/>
  <c r="BO149" i="29" a="1"/>
  <c r="BO149" i="29" s="1"/>
  <c r="BN149" i="29" a="1"/>
  <c r="BN149" i="29" s="1"/>
  <c r="BM149" i="29" a="1"/>
  <c r="BM149" i="29" s="1"/>
  <c r="BL149" i="29" a="1"/>
  <c r="BL149" i="29" s="1"/>
  <c r="BK149" i="29" a="1"/>
  <c r="BK149" i="29" s="1"/>
  <c r="BJ149" i="29" a="1"/>
  <c r="BJ149" i="29" s="1"/>
  <c r="BI149" i="29" a="1"/>
  <c r="BI149" i="29" s="1"/>
  <c r="BH149" i="29" a="1"/>
  <c r="BH149" i="29" s="1"/>
  <c r="BG149" i="29" a="1"/>
  <c r="BG149" i="29" s="1"/>
  <c r="BF149" i="29" a="1"/>
  <c r="BF149" i="29" s="1"/>
  <c r="BE149" i="29" a="1"/>
  <c r="BE149" i="29" s="1"/>
  <c r="BD149" i="29" a="1"/>
  <c r="BD149" i="29" s="1"/>
  <c r="BC149" i="29" a="1"/>
  <c r="BC149" i="29" s="1"/>
  <c r="BB149" i="29" a="1"/>
  <c r="BB149" i="29" s="1"/>
  <c r="BA149" i="29" a="1"/>
  <c r="BA149" i="29" s="1"/>
  <c r="AZ149" i="29" a="1"/>
  <c r="AZ149" i="29" s="1"/>
  <c r="AY149" i="29" a="1"/>
  <c r="AY149" i="29" s="1"/>
  <c r="AX149" i="29" a="1"/>
  <c r="AX149" i="29" s="1"/>
  <c r="AW149" i="29" a="1"/>
  <c r="AW149" i="29" s="1"/>
  <c r="AV149" i="29" a="1"/>
  <c r="AV149" i="29" s="1"/>
  <c r="AU149" i="29" a="1"/>
  <c r="AU149" i="29" s="1"/>
  <c r="AT149" i="29" a="1"/>
  <c r="AT149" i="29" s="1"/>
  <c r="AS149" i="29" a="1"/>
  <c r="AS149" i="29" s="1"/>
  <c r="AR149" i="29" a="1"/>
  <c r="AR149" i="29" s="1"/>
  <c r="AQ149" i="29" a="1"/>
  <c r="AQ149" i="29" s="1"/>
  <c r="AP149" i="29" a="1"/>
  <c r="AP149" i="29" s="1"/>
  <c r="AO149" i="29" a="1"/>
  <c r="AO149" i="29" s="1"/>
  <c r="AN149" i="29" a="1"/>
  <c r="AN149" i="29" s="1"/>
  <c r="AM149" i="29" a="1"/>
  <c r="AM149" i="29" s="1"/>
  <c r="AL149" i="29" a="1"/>
  <c r="AL149" i="29" s="1"/>
  <c r="AK149" i="29" a="1"/>
  <c r="AK149" i="29" s="1"/>
  <c r="AJ149" i="29" a="1"/>
  <c r="AJ149" i="29" s="1"/>
  <c r="AI149" i="29" a="1"/>
  <c r="AI149" i="29" s="1"/>
  <c r="AH149" i="29" a="1"/>
  <c r="AH149" i="29" s="1"/>
  <c r="AG149" i="29" a="1"/>
  <c r="AG149" i="29" s="1"/>
  <c r="AF149" i="29" a="1"/>
  <c r="AF149" i="29" s="1"/>
  <c r="AE149" i="29" a="1"/>
  <c r="AE149" i="29" s="1"/>
  <c r="AD149" i="29" a="1"/>
  <c r="AD149" i="29" s="1"/>
  <c r="AC149" i="29" a="1"/>
  <c r="AC149" i="29" s="1"/>
  <c r="AB149" i="29" a="1"/>
  <c r="AB149" i="29" s="1"/>
  <c r="AA149" i="29" a="1"/>
  <c r="AA149" i="29" s="1"/>
  <c r="Z149" i="29" a="1"/>
  <c r="Z149" i="29" s="1"/>
  <c r="Y149" i="29" a="1"/>
  <c r="Y149" i="29" s="1"/>
  <c r="X149" i="29" a="1"/>
  <c r="X149" i="29" s="1"/>
  <c r="W149" i="29" a="1"/>
  <c r="W149" i="29" s="1"/>
  <c r="V149" i="29" a="1"/>
  <c r="V149" i="29" s="1"/>
  <c r="U149" i="29" a="1"/>
  <c r="U149" i="29" s="1"/>
  <c r="T149" i="29" a="1"/>
  <c r="T149" i="29" s="1"/>
  <c r="S149" i="29" a="1"/>
  <c r="S149" i="29" s="1"/>
  <c r="R149" i="29" a="1"/>
  <c r="R149" i="29" s="1"/>
  <c r="Q149" i="29" a="1"/>
  <c r="Q149" i="29" s="1"/>
  <c r="P149" i="29" a="1"/>
  <c r="P149" i="29" s="1"/>
  <c r="O149" i="29" a="1"/>
  <c r="O149" i="29" s="1"/>
  <c r="N149" i="29" a="1"/>
  <c r="N149" i="29" s="1"/>
  <c r="M149" i="29" a="1"/>
  <c r="M149" i="29" s="1"/>
  <c r="L149" i="29" a="1"/>
  <c r="L149" i="29" s="1"/>
  <c r="K149" i="29" a="1"/>
  <c r="K149" i="29" s="1"/>
  <c r="J149" i="29" a="1"/>
  <c r="J149" i="29" s="1"/>
  <c r="I149" i="29" a="1"/>
  <c r="I149" i="29" s="1"/>
  <c r="H149" i="29" a="1"/>
  <c r="H149" i="29" s="1"/>
  <c r="G149" i="29" a="1"/>
  <c r="G149" i="29" s="1"/>
  <c r="F149" i="29" a="1"/>
  <c r="F149" i="29" s="1"/>
  <c r="E149" i="29" a="1"/>
  <c r="E149" i="29" s="1"/>
  <c r="D149" i="29" a="1"/>
  <c r="D149" i="29" s="1"/>
  <c r="GJ148" i="29" a="1"/>
  <c r="GJ148" i="29" s="1"/>
  <c r="GI148" i="29" a="1"/>
  <c r="GI148" i="29" s="1"/>
  <c r="GH148" i="29" a="1"/>
  <c r="GH148" i="29" s="1"/>
  <c r="GG148" i="29" a="1"/>
  <c r="GG148" i="29" s="1"/>
  <c r="GF148" i="29" a="1"/>
  <c r="GF148" i="29" s="1"/>
  <c r="GE148" i="29" a="1"/>
  <c r="GE148" i="29" s="1"/>
  <c r="GD148" i="29" a="1"/>
  <c r="GD148" i="29" s="1"/>
  <c r="GC148" i="29" a="1"/>
  <c r="GC148" i="29" s="1"/>
  <c r="GB148" i="29" a="1"/>
  <c r="GB148" i="29" s="1"/>
  <c r="GA148" i="29" a="1"/>
  <c r="GA148" i="29" s="1"/>
  <c r="FZ148" i="29" a="1"/>
  <c r="FZ148" i="29" s="1"/>
  <c r="FY148" i="29" a="1"/>
  <c r="FY148" i="29" s="1"/>
  <c r="FX148" i="29" a="1"/>
  <c r="FX148" i="29" s="1"/>
  <c r="FW148" i="29" a="1"/>
  <c r="FW148" i="29" s="1"/>
  <c r="FV148" i="29" a="1"/>
  <c r="FV148" i="29" s="1"/>
  <c r="FU148" i="29" a="1"/>
  <c r="FU148" i="29" s="1"/>
  <c r="FT148" i="29" a="1"/>
  <c r="FT148" i="29" s="1"/>
  <c r="FS148" i="29" a="1"/>
  <c r="FS148" i="29" s="1"/>
  <c r="FR148" i="29" a="1"/>
  <c r="FR148" i="29" s="1"/>
  <c r="FQ148" i="29" a="1"/>
  <c r="FQ148" i="29" s="1"/>
  <c r="FP148" i="29" a="1"/>
  <c r="FP148" i="29" s="1"/>
  <c r="FO148" i="29" a="1"/>
  <c r="FO148" i="29" s="1"/>
  <c r="FN148" i="29" a="1"/>
  <c r="FN148" i="29" s="1"/>
  <c r="FM148" i="29" a="1"/>
  <c r="FM148" i="29" s="1"/>
  <c r="FL148" i="29" a="1"/>
  <c r="FL148" i="29" s="1"/>
  <c r="FK148" i="29" a="1"/>
  <c r="FK148" i="29" s="1"/>
  <c r="FJ148" i="29" a="1"/>
  <c r="FJ148" i="29" s="1"/>
  <c r="FI148" i="29" a="1"/>
  <c r="FI148" i="29" s="1"/>
  <c r="FH148" i="29" a="1"/>
  <c r="FH148" i="29" s="1"/>
  <c r="FG148" i="29" a="1"/>
  <c r="FG148" i="29" s="1"/>
  <c r="FF148" i="29" a="1"/>
  <c r="FF148" i="29" s="1"/>
  <c r="FE148" i="29" a="1"/>
  <c r="FE148" i="29" s="1"/>
  <c r="FD148" i="29" a="1"/>
  <c r="FD148" i="29" s="1"/>
  <c r="FC148" i="29" a="1"/>
  <c r="FC148" i="29" s="1"/>
  <c r="FB148" i="29" a="1"/>
  <c r="FB148" i="29" s="1"/>
  <c r="FA148" i="29" a="1"/>
  <c r="FA148" i="29" s="1"/>
  <c r="EZ148" i="29" a="1"/>
  <c r="EZ148" i="29" s="1"/>
  <c r="EY148" i="29" a="1"/>
  <c r="EY148" i="29" s="1"/>
  <c r="EX148" i="29" a="1"/>
  <c r="EX148" i="29" s="1"/>
  <c r="EW148" i="29" a="1"/>
  <c r="EW148" i="29" s="1"/>
  <c r="EV148" i="29" a="1"/>
  <c r="EV148" i="29" s="1"/>
  <c r="EU148" i="29" a="1"/>
  <c r="EU148" i="29" s="1"/>
  <c r="ET148" i="29" a="1"/>
  <c r="ET148" i="29" s="1"/>
  <c r="ES148" i="29" a="1"/>
  <c r="ES148" i="29" s="1"/>
  <c r="ER148" i="29" a="1"/>
  <c r="ER148" i="29" s="1"/>
  <c r="EQ148" i="29" a="1"/>
  <c r="EQ148" i="29" s="1"/>
  <c r="EP148" i="29" a="1"/>
  <c r="EP148" i="29" s="1"/>
  <c r="EO148" i="29" a="1"/>
  <c r="EO148" i="29" s="1"/>
  <c r="EN148" i="29" a="1"/>
  <c r="EN148" i="29" s="1"/>
  <c r="EM148" i="29" a="1"/>
  <c r="EM148" i="29" s="1"/>
  <c r="EL148" i="29" a="1"/>
  <c r="EL148" i="29" s="1"/>
  <c r="EK148" i="29" a="1"/>
  <c r="EK148" i="29" s="1"/>
  <c r="EJ148" i="29" a="1"/>
  <c r="EJ148" i="29" s="1"/>
  <c r="EI148" i="29" a="1"/>
  <c r="EI148" i="29" s="1"/>
  <c r="EH148" i="29" a="1"/>
  <c r="EH148" i="29" s="1"/>
  <c r="EG148" i="29" a="1"/>
  <c r="EG148" i="29" s="1"/>
  <c r="EF148" i="29" a="1"/>
  <c r="EF148" i="29" s="1"/>
  <c r="EE148" i="29" a="1"/>
  <c r="EE148" i="29" s="1"/>
  <c r="ED148" i="29" a="1"/>
  <c r="ED148" i="29" s="1"/>
  <c r="EC148" i="29" a="1"/>
  <c r="EC148" i="29" s="1"/>
  <c r="EB148" i="29" a="1"/>
  <c r="EB148" i="29" s="1"/>
  <c r="EA148" i="29" a="1"/>
  <c r="EA148" i="29" s="1"/>
  <c r="DZ148" i="29" a="1"/>
  <c r="DZ148" i="29" s="1"/>
  <c r="DY148" i="29" a="1"/>
  <c r="DY148" i="29" s="1"/>
  <c r="DX148" i="29" a="1"/>
  <c r="DX148" i="29" s="1"/>
  <c r="DW148" i="29" a="1"/>
  <c r="DW148" i="29" s="1"/>
  <c r="DV148" i="29" a="1"/>
  <c r="DV148" i="29" s="1"/>
  <c r="DU148" i="29" a="1"/>
  <c r="DU148" i="29" s="1"/>
  <c r="DT148" i="29" a="1"/>
  <c r="DT148" i="29" s="1"/>
  <c r="DS148" i="29" a="1"/>
  <c r="DS148" i="29" s="1"/>
  <c r="DR148" i="29" a="1"/>
  <c r="DR148" i="29" s="1"/>
  <c r="DQ148" i="29" a="1"/>
  <c r="DQ148" i="29" s="1"/>
  <c r="DP148" i="29" a="1"/>
  <c r="DP148" i="29" s="1"/>
  <c r="DO148" i="29" a="1"/>
  <c r="DO148" i="29" s="1"/>
  <c r="DN148" i="29" a="1"/>
  <c r="DN148" i="29" s="1"/>
  <c r="DM148" i="29" a="1"/>
  <c r="DM148" i="29" s="1"/>
  <c r="DL148" i="29" a="1"/>
  <c r="DL148" i="29" s="1"/>
  <c r="DK148" i="29" a="1"/>
  <c r="DK148" i="29" s="1"/>
  <c r="DJ148" i="29" a="1"/>
  <c r="DJ148" i="29" s="1"/>
  <c r="DI148" i="29" a="1"/>
  <c r="DI148" i="29" s="1"/>
  <c r="DH148" i="29" a="1"/>
  <c r="DH148" i="29" s="1"/>
  <c r="DG148" i="29" a="1"/>
  <c r="DG148" i="29" s="1"/>
  <c r="DF148" i="29" a="1"/>
  <c r="DF148" i="29" s="1"/>
  <c r="DE148" i="29" a="1"/>
  <c r="DE148" i="29" s="1"/>
  <c r="DD148" i="29" a="1"/>
  <c r="DD148" i="29" s="1"/>
  <c r="DC148" i="29" a="1"/>
  <c r="DC148" i="29" s="1"/>
  <c r="DB148" i="29" a="1"/>
  <c r="DB148" i="29" s="1"/>
  <c r="DA148" i="29" a="1"/>
  <c r="DA148" i="29" s="1"/>
  <c r="CZ148" i="29" a="1"/>
  <c r="CZ148" i="29" s="1"/>
  <c r="CY148" i="29" a="1"/>
  <c r="CY148" i="29" s="1"/>
  <c r="CX148" i="29" a="1"/>
  <c r="CX148" i="29" s="1"/>
  <c r="CW148" i="29" a="1"/>
  <c r="CW148" i="29" s="1"/>
  <c r="CV148" i="29" a="1"/>
  <c r="CV148" i="29" s="1"/>
  <c r="CU148" i="29" a="1"/>
  <c r="CU148" i="29" s="1"/>
  <c r="CT148" i="29" a="1"/>
  <c r="CT148" i="29" s="1"/>
  <c r="CS148" i="29" a="1"/>
  <c r="CS148" i="29" s="1"/>
  <c r="CR148" i="29" a="1"/>
  <c r="CR148" i="29" s="1"/>
  <c r="CQ148" i="29" a="1"/>
  <c r="CQ148" i="29" s="1"/>
  <c r="CP148" i="29" a="1"/>
  <c r="CP148" i="29" s="1"/>
  <c r="CO148" i="29" a="1"/>
  <c r="CO148" i="29" s="1"/>
  <c r="CN148" i="29" a="1"/>
  <c r="CN148" i="29" s="1"/>
  <c r="CM148" i="29" a="1"/>
  <c r="CM148" i="29" s="1"/>
  <c r="CL148" i="29" a="1"/>
  <c r="CL148" i="29" s="1"/>
  <c r="CK148" i="29" a="1"/>
  <c r="CK148" i="29" s="1"/>
  <c r="CJ148" i="29" a="1"/>
  <c r="CJ148" i="29" s="1"/>
  <c r="CI148" i="29" a="1"/>
  <c r="CI148" i="29" s="1"/>
  <c r="CH148" i="29" a="1"/>
  <c r="CH148" i="29" s="1"/>
  <c r="CG148" i="29" a="1"/>
  <c r="CG148" i="29" s="1"/>
  <c r="CF148" i="29" a="1"/>
  <c r="CF148" i="29" s="1"/>
  <c r="CE148" i="29"/>
  <c r="CE148" i="29" a="1"/>
  <c r="CD148" i="29" a="1"/>
  <c r="CD148" i="29" s="1"/>
  <c r="CC148" i="29" a="1"/>
  <c r="CC148" i="29" s="1"/>
  <c r="CB148" i="29" a="1"/>
  <c r="CB148" i="29" s="1"/>
  <c r="CA148" i="29"/>
  <c r="CA148" i="29" a="1"/>
  <c r="BZ148" i="29" a="1"/>
  <c r="BZ148" i="29" s="1"/>
  <c r="BY148" i="29" a="1"/>
  <c r="BY148" i="29" s="1"/>
  <c r="BX148" i="29" a="1"/>
  <c r="BX148" i="29" s="1"/>
  <c r="BW148" i="29"/>
  <c r="BW148" i="29" a="1"/>
  <c r="BV148" i="29" a="1"/>
  <c r="BV148" i="29" s="1"/>
  <c r="BU148" i="29" a="1"/>
  <c r="BU148" i="29" s="1"/>
  <c r="BT148" i="29" a="1"/>
  <c r="BT148" i="29" s="1"/>
  <c r="BS148" i="29"/>
  <c r="BS148" i="29" a="1"/>
  <c r="BR148" i="29" a="1"/>
  <c r="BR148" i="29" s="1"/>
  <c r="BQ148" i="29" a="1"/>
  <c r="BQ148" i="29" s="1"/>
  <c r="BP148" i="29" a="1"/>
  <c r="BP148" i="29" s="1"/>
  <c r="BO148" i="29"/>
  <c r="BO148" i="29" a="1"/>
  <c r="BN148" i="29" a="1"/>
  <c r="BN148" i="29" s="1"/>
  <c r="BM148" i="29" a="1"/>
  <c r="BM148" i="29" s="1"/>
  <c r="BL148" i="29" a="1"/>
  <c r="BL148" i="29" s="1"/>
  <c r="BK148" i="29"/>
  <c r="BK148" i="29" a="1"/>
  <c r="BJ148" i="29" a="1"/>
  <c r="BJ148" i="29" s="1"/>
  <c r="BI148" i="29" a="1"/>
  <c r="BI148" i="29" s="1"/>
  <c r="BH148" i="29" a="1"/>
  <c r="BH148" i="29" s="1"/>
  <c r="BG148" i="29"/>
  <c r="BG148" i="29" a="1"/>
  <c r="BF148" i="29" a="1"/>
  <c r="BF148" i="29" s="1"/>
  <c r="BE148" i="29" a="1"/>
  <c r="BE148" i="29" s="1"/>
  <c r="BD148" i="29" a="1"/>
  <c r="BD148" i="29" s="1"/>
  <c r="BC148" i="29"/>
  <c r="BC148" i="29" a="1"/>
  <c r="BB148" i="29" a="1"/>
  <c r="BB148" i="29" s="1"/>
  <c r="BA148" i="29" a="1"/>
  <c r="BA148" i="29" s="1"/>
  <c r="AZ148" i="29" a="1"/>
  <c r="AZ148" i="29" s="1"/>
  <c r="AY148" i="29"/>
  <c r="AY148" i="29" a="1"/>
  <c r="AX148" i="29" a="1"/>
  <c r="AX148" i="29" s="1"/>
  <c r="AW148" i="29" a="1"/>
  <c r="AW148" i="29" s="1"/>
  <c r="AV148" i="29" a="1"/>
  <c r="AV148" i="29" s="1"/>
  <c r="AU148" i="29"/>
  <c r="AU148" i="29" a="1"/>
  <c r="AT148" i="29" a="1"/>
  <c r="AT148" i="29" s="1"/>
  <c r="AS148" i="29" a="1"/>
  <c r="AS148" i="29" s="1"/>
  <c r="AR148" i="29" a="1"/>
  <c r="AR148" i="29" s="1"/>
  <c r="AQ148" i="29"/>
  <c r="AQ148" i="29" a="1"/>
  <c r="AP148" i="29" a="1"/>
  <c r="AP148" i="29" s="1"/>
  <c r="AO148" i="29" a="1"/>
  <c r="AO148" i="29" s="1"/>
  <c r="AN148" i="29" a="1"/>
  <c r="AN148" i="29" s="1"/>
  <c r="AM148" i="29"/>
  <c r="AM148" i="29" a="1"/>
  <c r="AL148" i="29" a="1"/>
  <c r="AL148" i="29" s="1"/>
  <c r="AK148" i="29" a="1"/>
  <c r="AK148" i="29" s="1"/>
  <c r="AJ148" i="29" a="1"/>
  <c r="AJ148" i="29" s="1"/>
  <c r="AI148" i="29"/>
  <c r="AI148" i="29" a="1"/>
  <c r="AH148" i="29" a="1"/>
  <c r="AH148" i="29" s="1"/>
  <c r="AG148" i="29" a="1"/>
  <c r="AG148" i="29" s="1"/>
  <c r="AF148" i="29" a="1"/>
  <c r="AF148" i="29" s="1"/>
  <c r="AE148" i="29"/>
  <c r="AE148" i="29" a="1"/>
  <c r="AD148" i="29" a="1"/>
  <c r="AD148" i="29" s="1"/>
  <c r="AC148" i="29" a="1"/>
  <c r="AC148" i="29" s="1"/>
  <c r="AB148" i="29" a="1"/>
  <c r="AB148" i="29" s="1"/>
  <c r="AA148" i="29"/>
  <c r="AA148" i="29" a="1"/>
  <c r="Z148" i="29" a="1"/>
  <c r="Z148" i="29" s="1"/>
  <c r="Y148" i="29" a="1"/>
  <c r="Y148" i="29" s="1"/>
  <c r="X148" i="29" a="1"/>
  <c r="X148" i="29" s="1"/>
  <c r="W148" i="29"/>
  <c r="W148" i="29" a="1"/>
  <c r="V148" i="29" a="1"/>
  <c r="V148" i="29" s="1"/>
  <c r="U148" i="29" a="1"/>
  <c r="U148" i="29" s="1"/>
  <c r="T148" i="29" a="1"/>
  <c r="T148" i="29" s="1"/>
  <c r="S148" i="29"/>
  <c r="S148" i="29" a="1"/>
  <c r="R148" i="29" a="1"/>
  <c r="R148" i="29" s="1"/>
  <c r="Q148" i="29" a="1"/>
  <c r="Q148" i="29" s="1"/>
  <c r="P148" i="29" a="1"/>
  <c r="P148" i="29" s="1"/>
  <c r="O148" i="29"/>
  <c r="O148" i="29" a="1"/>
  <c r="N148" i="29" a="1"/>
  <c r="N148" i="29" s="1"/>
  <c r="M148" i="29" a="1"/>
  <c r="M148" i="29" s="1"/>
  <c r="L148" i="29" a="1"/>
  <c r="L148" i="29" s="1"/>
  <c r="K148" i="29"/>
  <c r="K148" i="29" a="1"/>
  <c r="J148" i="29" a="1"/>
  <c r="J148" i="29" s="1"/>
  <c r="I148" i="29" a="1"/>
  <c r="I148" i="29" s="1"/>
  <c r="H148" i="29" a="1"/>
  <c r="H148" i="29" s="1"/>
  <c r="G148" i="29"/>
  <c r="G148" i="29" a="1"/>
  <c r="F148" i="29" a="1"/>
  <c r="F148" i="29" s="1"/>
  <c r="E148" i="29" a="1"/>
  <c r="E148" i="29" s="1"/>
  <c r="D148" i="29" a="1"/>
  <c r="D148" i="29" s="1"/>
  <c r="GJ146" i="29"/>
  <c r="GJ146" i="29" a="1"/>
  <c r="GI146" i="29" a="1"/>
  <c r="GI146" i="29" s="1"/>
  <c r="GH146" i="29" a="1"/>
  <c r="GH146" i="29" s="1"/>
  <c r="GG146" i="29" a="1"/>
  <c r="GG146" i="29" s="1"/>
  <c r="GF146" i="29"/>
  <c r="GF146" i="29" a="1"/>
  <c r="GE146" i="29" a="1"/>
  <c r="GE146" i="29" s="1"/>
  <c r="GD146" i="29" a="1"/>
  <c r="GD146" i="29" s="1"/>
  <c r="GC146" i="29" a="1"/>
  <c r="GC146" i="29" s="1"/>
  <c r="GB146" i="29"/>
  <c r="GB146" i="29" a="1"/>
  <c r="GA146" i="29" a="1"/>
  <c r="GA146" i="29" s="1"/>
  <c r="FZ146" i="29" a="1"/>
  <c r="FZ146" i="29" s="1"/>
  <c r="FY146" i="29" a="1"/>
  <c r="FY146" i="29" s="1"/>
  <c r="FX146" i="29"/>
  <c r="FX146" i="29" a="1"/>
  <c r="FW146" i="29" a="1"/>
  <c r="FW146" i="29" s="1"/>
  <c r="FV146" i="29" a="1"/>
  <c r="FV146" i="29" s="1"/>
  <c r="FU146" i="29" a="1"/>
  <c r="FU146" i="29" s="1"/>
  <c r="FT146" i="29"/>
  <c r="FT146" i="29" a="1"/>
  <c r="FS146" i="29" a="1"/>
  <c r="FS146" i="29" s="1"/>
  <c r="FR146" i="29" a="1"/>
  <c r="FR146" i="29" s="1"/>
  <c r="FQ146" i="29" a="1"/>
  <c r="FQ146" i="29" s="1"/>
  <c r="FP146" i="29"/>
  <c r="FP146" i="29" a="1"/>
  <c r="FO146" i="29" a="1"/>
  <c r="FO146" i="29" s="1"/>
  <c r="FN146" i="29" a="1"/>
  <c r="FN146" i="29" s="1"/>
  <c r="FM146" i="29" a="1"/>
  <c r="FM146" i="29" s="1"/>
  <c r="FL146" i="29"/>
  <c r="FL146" i="29" a="1"/>
  <c r="FK146" i="29" a="1"/>
  <c r="FK146" i="29" s="1"/>
  <c r="FJ146" i="29" a="1"/>
  <c r="FJ146" i="29" s="1"/>
  <c r="FI146" i="29" a="1"/>
  <c r="FI146" i="29" s="1"/>
  <c r="FH146" i="29"/>
  <c r="FH146" i="29" a="1"/>
  <c r="FG146" i="29" a="1"/>
  <c r="FG146" i="29" s="1"/>
  <c r="FF146" i="29" a="1"/>
  <c r="FF146" i="29" s="1"/>
  <c r="FE146" i="29" a="1"/>
  <c r="FE146" i="29" s="1"/>
  <c r="FD146" i="29"/>
  <c r="FD146" i="29" a="1"/>
  <c r="FC146" i="29" a="1"/>
  <c r="FC146" i="29" s="1"/>
  <c r="FB146" i="29" a="1"/>
  <c r="FB146" i="29" s="1"/>
  <c r="FA146" i="29" a="1"/>
  <c r="FA146" i="29" s="1"/>
  <c r="EZ146" i="29"/>
  <c r="EZ146" i="29" a="1"/>
  <c r="EY146" i="29" a="1"/>
  <c r="EY146" i="29" s="1"/>
  <c r="EX146" i="29" a="1"/>
  <c r="EX146" i="29" s="1"/>
  <c r="EW146" i="29" a="1"/>
  <c r="EW146" i="29" s="1"/>
  <c r="EV146" i="29"/>
  <c r="EV146" i="29" a="1"/>
  <c r="EU146" i="29" a="1"/>
  <c r="EU146" i="29" s="1"/>
  <c r="ET146" i="29" a="1"/>
  <c r="ET146" i="29" s="1"/>
  <c r="ES146" i="29" a="1"/>
  <c r="ES146" i="29" s="1"/>
  <c r="ER146" i="29"/>
  <c r="ER146" i="29" a="1"/>
  <c r="EQ146" i="29" a="1"/>
  <c r="EQ146" i="29" s="1"/>
  <c r="EP146" i="29" a="1"/>
  <c r="EP146" i="29" s="1"/>
  <c r="EO146" i="29" a="1"/>
  <c r="EO146" i="29" s="1"/>
  <c r="EN146" i="29"/>
  <c r="EN146" i="29" a="1"/>
  <c r="EM146" i="29" a="1"/>
  <c r="EM146" i="29" s="1"/>
  <c r="EL146" i="29" a="1"/>
  <c r="EL146" i="29" s="1"/>
  <c r="EK146" i="29" a="1"/>
  <c r="EK146" i="29" s="1"/>
  <c r="EJ146" i="29" a="1"/>
  <c r="EJ146" i="29" s="1"/>
  <c r="EI146" i="29" a="1"/>
  <c r="EI146" i="29" s="1"/>
  <c r="EH146" i="29" a="1"/>
  <c r="EH146" i="29" s="1"/>
  <c r="EG146" i="29" a="1"/>
  <c r="EG146" i="29" s="1"/>
  <c r="EF146" i="29" a="1"/>
  <c r="EF146" i="29" s="1"/>
  <c r="EE146" i="29" a="1"/>
  <c r="EE146" i="29" s="1"/>
  <c r="ED146" i="29" a="1"/>
  <c r="ED146" i="29" s="1"/>
  <c r="EC146" i="29" a="1"/>
  <c r="EC146" i="29" s="1"/>
  <c r="EB146" i="29" a="1"/>
  <c r="EB146" i="29" s="1"/>
  <c r="EA146" i="29" a="1"/>
  <c r="EA146" i="29" s="1"/>
  <c r="DZ146" i="29" a="1"/>
  <c r="DZ146" i="29" s="1"/>
  <c r="DY146" i="29" a="1"/>
  <c r="DY146" i="29" s="1"/>
  <c r="DX146" i="29" a="1"/>
  <c r="DX146" i="29" s="1"/>
  <c r="DW146" i="29" a="1"/>
  <c r="DW146" i="29" s="1"/>
  <c r="DV146" i="29" a="1"/>
  <c r="DV146" i="29" s="1"/>
  <c r="DU146" i="29" a="1"/>
  <c r="DU146" i="29" s="1"/>
  <c r="DT146" i="29" a="1"/>
  <c r="DT146" i="29" s="1"/>
  <c r="DS146" i="29" a="1"/>
  <c r="DS146" i="29" s="1"/>
  <c r="DR146" i="29" a="1"/>
  <c r="DR146" i="29" s="1"/>
  <c r="DQ146" i="29" a="1"/>
  <c r="DQ146" i="29" s="1"/>
  <c r="DP146" i="29" a="1"/>
  <c r="DP146" i="29" s="1"/>
  <c r="DO146" i="29" a="1"/>
  <c r="DO146" i="29" s="1"/>
  <c r="DN146" i="29" a="1"/>
  <c r="DN146" i="29" s="1"/>
  <c r="DM146" i="29" a="1"/>
  <c r="DM146" i="29" s="1"/>
  <c r="DL146" i="29" a="1"/>
  <c r="DL146" i="29" s="1"/>
  <c r="DK146" i="29" a="1"/>
  <c r="DK146" i="29" s="1"/>
  <c r="DJ146" i="29" a="1"/>
  <c r="DJ146" i="29" s="1"/>
  <c r="DI146" i="29" a="1"/>
  <c r="DI146" i="29" s="1"/>
  <c r="DH146" i="29" a="1"/>
  <c r="DH146" i="29" s="1"/>
  <c r="DG146" i="29" a="1"/>
  <c r="DG146" i="29" s="1"/>
  <c r="DF146" i="29" a="1"/>
  <c r="DF146" i="29" s="1"/>
  <c r="DE146" i="29" a="1"/>
  <c r="DE146" i="29" s="1"/>
  <c r="DD146" i="29" a="1"/>
  <c r="DD146" i="29" s="1"/>
  <c r="DC146" i="29" a="1"/>
  <c r="DC146" i="29" s="1"/>
  <c r="DB146" i="29" a="1"/>
  <c r="DB146" i="29" s="1"/>
  <c r="DA146" i="29" a="1"/>
  <c r="DA146" i="29" s="1"/>
  <c r="CZ146" i="29" a="1"/>
  <c r="CZ146" i="29" s="1"/>
  <c r="CY146" i="29" a="1"/>
  <c r="CY146" i="29" s="1"/>
  <c r="CX146" i="29" a="1"/>
  <c r="CX146" i="29" s="1"/>
  <c r="CW146" i="29" a="1"/>
  <c r="CW146" i="29" s="1"/>
  <c r="CV146" i="29" a="1"/>
  <c r="CV146" i="29" s="1"/>
  <c r="CU146" i="29" a="1"/>
  <c r="CU146" i="29" s="1"/>
  <c r="CT146" i="29" a="1"/>
  <c r="CT146" i="29" s="1"/>
  <c r="CS146" i="29" a="1"/>
  <c r="CS146" i="29" s="1"/>
  <c r="CR146" i="29" a="1"/>
  <c r="CR146" i="29" s="1"/>
  <c r="CQ146" i="29" a="1"/>
  <c r="CQ146" i="29" s="1"/>
  <c r="CP146" i="29" a="1"/>
  <c r="CP146" i="29" s="1"/>
  <c r="CO146" i="29" a="1"/>
  <c r="CO146" i="29" s="1"/>
  <c r="CN146" i="29" a="1"/>
  <c r="CN146" i="29" s="1"/>
  <c r="CM146" i="29" a="1"/>
  <c r="CM146" i="29" s="1"/>
  <c r="CL146" i="29" a="1"/>
  <c r="CL146" i="29" s="1"/>
  <c r="CK146" i="29" a="1"/>
  <c r="CK146" i="29" s="1"/>
  <c r="CJ146" i="29" a="1"/>
  <c r="CJ146" i="29" s="1"/>
  <c r="CI146" i="29" a="1"/>
  <c r="CI146" i="29" s="1"/>
  <c r="CH146" i="29" a="1"/>
  <c r="CH146" i="29" s="1"/>
  <c r="CG146" i="29" a="1"/>
  <c r="CG146" i="29" s="1"/>
  <c r="CF146" i="29" a="1"/>
  <c r="CF146" i="29" s="1"/>
  <c r="CE146" i="29" a="1"/>
  <c r="CE146" i="29" s="1"/>
  <c r="CD146" i="29" a="1"/>
  <c r="CD146" i="29" s="1"/>
  <c r="CC146" i="29" a="1"/>
  <c r="CC146" i="29" s="1"/>
  <c r="CB146" i="29" a="1"/>
  <c r="CB146" i="29" s="1"/>
  <c r="CA146" i="29" a="1"/>
  <c r="CA146" i="29" s="1"/>
  <c r="BZ146" i="29" a="1"/>
  <c r="BZ146" i="29" s="1"/>
  <c r="BY146" i="29" a="1"/>
  <c r="BY146" i="29" s="1"/>
  <c r="BX146" i="29" a="1"/>
  <c r="BX146" i="29" s="1"/>
  <c r="BW146" i="29" a="1"/>
  <c r="BW146" i="29" s="1"/>
  <c r="BV146" i="29" a="1"/>
  <c r="BV146" i="29" s="1"/>
  <c r="BU146" i="29" a="1"/>
  <c r="BU146" i="29" s="1"/>
  <c r="BT146" i="29" a="1"/>
  <c r="BT146" i="29" s="1"/>
  <c r="BS146" i="29" a="1"/>
  <c r="BS146" i="29" s="1"/>
  <c r="BR146" i="29" a="1"/>
  <c r="BR146" i="29" s="1"/>
  <c r="BQ146" i="29" a="1"/>
  <c r="BQ146" i="29" s="1"/>
  <c r="BP146" i="29" a="1"/>
  <c r="BP146" i="29" s="1"/>
  <c r="BO146" i="29" a="1"/>
  <c r="BO146" i="29" s="1"/>
  <c r="BN146" i="29" a="1"/>
  <c r="BN146" i="29" s="1"/>
  <c r="BM146" i="29" a="1"/>
  <c r="BM146" i="29" s="1"/>
  <c r="BL146" i="29" a="1"/>
  <c r="BL146" i="29" s="1"/>
  <c r="BK146" i="29" a="1"/>
  <c r="BK146" i="29" s="1"/>
  <c r="BJ146" i="29" a="1"/>
  <c r="BJ146" i="29" s="1"/>
  <c r="BI146" i="29" a="1"/>
  <c r="BI146" i="29" s="1"/>
  <c r="BH146" i="29" a="1"/>
  <c r="BH146" i="29" s="1"/>
  <c r="BG146" i="29" a="1"/>
  <c r="BG146" i="29" s="1"/>
  <c r="BF146" i="29" a="1"/>
  <c r="BF146" i="29" s="1"/>
  <c r="BE146" i="29" a="1"/>
  <c r="BE146" i="29" s="1"/>
  <c r="BD146" i="29" a="1"/>
  <c r="BD146" i="29" s="1"/>
  <c r="BC146" i="29" a="1"/>
  <c r="BC146" i="29" s="1"/>
  <c r="BB146" i="29" a="1"/>
  <c r="BB146" i="29" s="1"/>
  <c r="BA146" i="29" a="1"/>
  <c r="BA146" i="29" s="1"/>
  <c r="AZ146" i="29" a="1"/>
  <c r="AZ146" i="29" s="1"/>
  <c r="AY146" i="29" a="1"/>
  <c r="AY146" i="29" s="1"/>
  <c r="AX146" i="29" a="1"/>
  <c r="AX146" i="29" s="1"/>
  <c r="AW146" i="29" a="1"/>
  <c r="AW146" i="29" s="1"/>
  <c r="AV146" i="29" a="1"/>
  <c r="AV146" i="29" s="1"/>
  <c r="AU146" i="29" a="1"/>
  <c r="AU146" i="29" s="1"/>
  <c r="AT146" i="29" a="1"/>
  <c r="AT146" i="29" s="1"/>
  <c r="AS146" i="29" a="1"/>
  <c r="AS146" i="29" s="1"/>
  <c r="AR146" i="29" a="1"/>
  <c r="AR146" i="29" s="1"/>
  <c r="AQ146" i="29" a="1"/>
  <c r="AQ146" i="29" s="1"/>
  <c r="AP146" i="29" a="1"/>
  <c r="AP146" i="29" s="1"/>
  <c r="AO146" i="29" a="1"/>
  <c r="AO146" i="29" s="1"/>
  <c r="AN146" i="29" a="1"/>
  <c r="AN146" i="29" s="1"/>
  <c r="AM146" i="29" a="1"/>
  <c r="AM146" i="29" s="1"/>
  <c r="AL146" i="29" a="1"/>
  <c r="AL146" i="29" s="1"/>
  <c r="AK146" i="29" a="1"/>
  <c r="AK146" i="29" s="1"/>
  <c r="AJ146" i="29" a="1"/>
  <c r="AJ146" i="29" s="1"/>
  <c r="AI146" i="29" a="1"/>
  <c r="AI146" i="29" s="1"/>
  <c r="AH146" i="29" a="1"/>
  <c r="AH146" i="29" s="1"/>
  <c r="AG146" i="29" a="1"/>
  <c r="AG146" i="29" s="1"/>
  <c r="AF146" i="29" a="1"/>
  <c r="AF146" i="29" s="1"/>
  <c r="AE146" i="29" a="1"/>
  <c r="AE146" i="29" s="1"/>
  <c r="AD146" i="29" a="1"/>
  <c r="AD146" i="29" s="1"/>
  <c r="AC146" i="29" a="1"/>
  <c r="AC146" i="29" s="1"/>
  <c r="AB146" i="29" a="1"/>
  <c r="AB146" i="29" s="1"/>
  <c r="AA146" i="29" a="1"/>
  <c r="AA146" i="29" s="1"/>
  <c r="Z146" i="29" a="1"/>
  <c r="Z146" i="29" s="1"/>
  <c r="Y146" i="29" a="1"/>
  <c r="Y146" i="29" s="1"/>
  <c r="X146" i="29" a="1"/>
  <c r="X146" i="29" s="1"/>
  <c r="W146" i="29" a="1"/>
  <c r="W146" i="29" s="1"/>
  <c r="V146" i="29" a="1"/>
  <c r="V146" i="29" s="1"/>
  <c r="U146" i="29" a="1"/>
  <c r="U146" i="29" s="1"/>
  <c r="T146" i="29" a="1"/>
  <c r="T146" i="29" s="1"/>
  <c r="S146" i="29" a="1"/>
  <c r="S146" i="29" s="1"/>
  <c r="R146" i="29" a="1"/>
  <c r="R146" i="29" s="1"/>
  <c r="Q146" i="29" a="1"/>
  <c r="Q146" i="29" s="1"/>
  <c r="P146" i="29" a="1"/>
  <c r="P146" i="29" s="1"/>
  <c r="O146" i="29" a="1"/>
  <c r="O146" i="29" s="1"/>
  <c r="N146" i="29" a="1"/>
  <c r="N146" i="29" s="1"/>
  <c r="M146" i="29" a="1"/>
  <c r="M146" i="29" s="1"/>
  <c r="L146" i="29" a="1"/>
  <c r="L146" i="29" s="1"/>
  <c r="K146" i="29" a="1"/>
  <c r="K146" i="29" s="1"/>
  <c r="J146" i="29" a="1"/>
  <c r="J146" i="29" s="1"/>
  <c r="I146" i="29" a="1"/>
  <c r="I146" i="29" s="1"/>
  <c r="H146" i="29" a="1"/>
  <c r="H146" i="29" s="1"/>
  <c r="G146" i="29" a="1"/>
  <c r="G146" i="29" s="1"/>
  <c r="F146" i="29" a="1"/>
  <c r="F146" i="29" s="1"/>
  <c r="E146" i="29" a="1"/>
  <c r="E146" i="29" s="1"/>
  <c r="D146" i="29" a="1"/>
  <c r="D146" i="29" s="1"/>
  <c r="GJ145" i="29" a="1"/>
  <c r="GJ145" i="29" s="1"/>
  <c r="GI145" i="29" a="1"/>
  <c r="GI145" i="29" s="1"/>
  <c r="GH145" i="29" a="1"/>
  <c r="GH145" i="29" s="1"/>
  <c r="GG145" i="29" a="1"/>
  <c r="GG145" i="29" s="1"/>
  <c r="GF145" i="29" a="1"/>
  <c r="GF145" i="29" s="1"/>
  <c r="GE145" i="29" a="1"/>
  <c r="GE145" i="29" s="1"/>
  <c r="GD145" i="29" a="1"/>
  <c r="GD145" i="29" s="1"/>
  <c r="GC145" i="29" a="1"/>
  <c r="GC145" i="29" s="1"/>
  <c r="GB145" i="29" a="1"/>
  <c r="GB145" i="29" s="1"/>
  <c r="GA145" i="29" a="1"/>
  <c r="GA145" i="29" s="1"/>
  <c r="FZ145" i="29" a="1"/>
  <c r="FZ145" i="29" s="1"/>
  <c r="FY145" i="29" a="1"/>
  <c r="FY145" i="29" s="1"/>
  <c r="FX145" i="29" a="1"/>
  <c r="FX145" i="29" s="1"/>
  <c r="FW145" i="29" a="1"/>
  <c r="FW145" i="29" s="1"/>
  <c r="FV145" i="29" a="1"/>
  <c r="FV145" i="29" s="1"/>
  <c r="FU145" i="29" a="1"/>
  <c r="FU145" i="29" s="1"/>
  <c r="FT145" i="29" a="1"/>
  <c r="FT145" i="29" s="1"/>
  <c r="FS145" i="29" a="1"/>
  <c r="FS145" i="29" s="1"/>
  <c r="FR145" i="29" a="1"/>
  <c r="FR145" i="29" s="1"/>
  <c r="FQ145" i="29" a="1"/>
  <c r="FQ145" i="29" s="1"/>
  <c r="FP145" i="29" a="1"/>
  <c r="FP145" i="29" s="1"/>
  <c r="FO145" i="29" a="1"/>
  <c r="FO145" i="29" s="1"/>
  <c r="FN145" i="29" a="1"/>
  <c r="FN145" i="29" s="1"/>
  <c r="FM145" i="29" a="1"/>
  <c r="FM145" i="29" s="1"/>
  <c r="FL145" i="29" a="1"/>
  <c r="FL145" i="29" s="1"/>
  <c r="FK145" i="29" a="1"/>
  <c r="FK145" i="29" s="1"/>
  <c r="FJ145" i="29" a="1"/>
  <c r="FJ145" i="29" s="1"/>
  <c r="FI145" i="29" a="1"/>
  <c r="FI145" i="29" s="1"/>
  <c r="FH145" i="29" a="1"/>
  <c r="FH145" i="29" s="1"/>
  <c r="FG145" i="29" a="1"/>
  <c r="FG145" i="29" s="1"/>
  <c r="FF145" i="29" a="1"/>
  <c r="FF145" i="29" s="1"/>
  <c r="FE145" i="29" a="1"/>
  <c r="FE145" i="29" s="1"/>
  <c r="FD145" i="29" a="1"/>
  <c r="FD145" i="29" s="1"/>
  <c r="FC145" i="29" a="1"/>
  <c r="FC145" i="29" s="1"/>
  <c r="FB145" i="29" a="1"/>
  <c r="FB145" i="29" s="1"/>
  <c r="FA145" i="29" a="1"/>
  <c r="FA145" i="29" s="1"/>
  <c r="EZ145" i="29" a="1"/>
  <c r="EZ145" i="29" s="1"/>
  <c r="EY145" i="29" a="1"/>
  <c r="EY145" i="29" s="1"/>
  <c r="EX145" i="29" a="1"/>
  <c r="EX145" i="29" s="1"/>
  <c r="EW145" i="29" a="1"/>
  <c r="EW145" i="29" s="1"/>
  <c r="EV145" i="29" a="1"/>
  <c r="EV145" i="29" s="1"/>
  <c r="EU145" i="29" a="1"/>
  <c r="EU145" i="29" s="1"/>
  <c r="ET145" i="29" a="1"/>
  <c r="ET145" i="29" s="1"/>
  <c r="ES145" i="29" a="1"/>
  <c r="ES145" i="29" s="1"/>
  <c r="ER145" i="29" a="1"/>
  <c r="ER145" i="29" s="1"/>
  <c r="EQ145" i="29" a="1"/>
  <c r="EQ145" i="29" s="1"/>
  <c r="EP145" i="29" a="1"/>
  <c r="EP145" i="29" s="1"/>
  <c r="EO145" i="29" a="1"/>
  <c r="EO145" i="29" s="1"/>
  <c r="EN145" i="29" a="1"/>
  <c r="EN145" i="29" s="1"/>
  <c r="EM145" i="29" a="1"/>
  <c r="EM145" i="29" s="1"/>
  <c r="EL145" i="29" a="1"/>
  <c r="EL145" i="29" s="1"/>
  <c r="EK145" i="29" a="1"/>
  <c r="EK145" i="29" s="1"/>
  <c r="EJ145" i="29" a="1"/>
  <c r="EJ145" i="29" s="1"/>
  <c r="EI145" i="29" a="1"/>
  <c r="EI145" i="29" s="1"/>
  <c r="EH145" i="29" a="1"/>
  <c r="EH145" i="29" s="1"/>
  <c r="EG145" i="29" a="1"/>
  <c r="EG145" i="29" s="1"/>
  <c r="EF145" i="29" a="1"/>
  <c r="EF145" i="29" s="1"/>
  <c r="EE145" i="29" a="1"/>
  <c r="EE145" i="29" s="1"/>
  <c r="ED145" i="29" a="1"/>
  <c r="ED145" i="29" s="1"/>
  <c r="EC145" i="29" a="1"/>
  <c r="EC145" i="29" s="1"/>
  <c r="EB145" i="29" a="1"/>
  <c r="EB145" i="29" s="1"/>
  <c r="EA145" i="29" a="1"/>
  <c r="EA145" i="29" s="1"/>
  <c r="DZ145" i="29" a="1"/>
  <c r="DZ145" i="29" s="1"/>
  <c r="DY145" i="29" a="1"/>
  <c r="DY145" i="29" s="1"/>
  <c r="DX145" i="29" a="1"/>
  <c r="DX145" i="29" s="1"/>
  <c r="DW145" i="29" a="1"/>
  <c r="DW145" i="29" s="1"/>
  <c r="DV145" i="29" a="1"/>
  <c r="DV145" i="29" s="1"/>
  <c r="DU145" i="29" a="1"/>
  <c r="DU145" i="29" s="1"/>
  <c r="DT145" i="29" a="1"/>
  <c r="DT145" i="29" s="1"/>
  <c r="DS145" i="29" a="1"/>
  <c r="DS145" i="29" s="1"/>
  <c r="DR145" i="29" a="1"/>
  <c r="DR145" i="29" s="1"/>
  <c r="DQ145" i="29" a="1"/>
  <c r="DQ145" i="29" s="1"/>
  <c r="DP145" i="29" a="1"/>
  <c r="DP145" i="29" s="1"/>
  <c r="DO145" i="29" a="1"/>
  <c r="DO145" i="29" s="1"/>
  <c r="DN145" i="29" a="1"/>
  <c r="DN145" i="29" s="1"/>
  <c r="DM145" i="29" a="1"/>
  <c r="DM145" i="29" s="1"/>
  <c r="DL145" i="29" a="1"/>
  <c r="DL145" i="29" s="1"/>
  <c r="DK145" i="29" a="1"/>
  <c r="DK145" i="29" s="1"/>
  <c r="DJ145" i="29" a="1"/>
  <c r="DJ145" i="29" s="1"/>
  <c r="DI145" i="29" a="1"/>
  <c r="DI145" i="29" s="1"/>
  <c r="DH145" i="29" a="1"/>
  <c r="DH145" i="29" s="1"/>
  <c r="DG145" i="29" a="1"/>
  <c r="DG145" i="29" s="1"/>
  <c r="DF145" i="29" a="1"/>
  <c r="DF145" i="29" s="1"/>
  <c r="DE145" i="29" a="1"/>
  <c r="DE145" i="29" s="1"/>
  <c r="DD145" i="29" a="1"/>
  <c r="DD145" i="29" s="1"/>
  <c r="DC145" i="29" a="1"/>
  <c r="DC145" i="29" s="1"/>
  <c r="DB145" i="29" a="1"/>
  <c r="DB145" i="29" s="1"/>
  <c r="DA145" i="29" a="1"/>
  <c r="DA145" i="29" s="1"/>
  <c r="CZ145" i="29" a="1"/>
  <c r="CZ145" i="29" s="1"/>
  <c r="CY145" i="29" a="1"/>
  <c r="CY145" i="29" s="1"/>
  <c r="CX145" i="29" a="1"/>
  <c r="CX145" i="29" s="1"/>
  <c r="CW145" i="29" a="1"/>
  <c r="CW145" i="29" s="1"/>
  <c r="CV145" i="29" a="1"/>
  <c r="CV145" i="29" s="1"/>
  <c r="CU145" i="29" a="1"/>
  <c r="CU145" i="29" s="1"/>
  <c r="CT145" i="29" a="1"/>
  <c r="CT145" i="29" s="1"/>
  <c r="CS145" i="29" a="1"/>
  <c r="CS145" i="29" s="1"/>
  <c r="CR145" i="29" a="1"/>
  <c r="CR145" i="29" s="1"/>
  <c r="CQ145" i="29" a="1"/>
  <c r="CQ145" i="29" s="1"/>
  <c r="CP145" i="29" a="1"/>
  <c r="CP145" i="29" s="1"/>
  <c r="CO145" i="29" a="1"/>
  <c r="CO145" i="29" s="1"/>
  <c r="CN145" i="29" a="1"/>
  <c r="CN145" i="29" s="1"/>
  <c r="CM145" i="29" a="1"/>
  <c r="CM145" i="29" s="1"/>
  <c r="CL145" i="29" a="1"/>
  <c r="CL145" i="29" s="1"/>
  <c r="CK145" i="29" a="1"/>
  <c r="CK145" i="29" s="1"/>
  <c r="CJ145" i="29" a="1"/>
  <c r="CJ145" i="29" s="1"/>
  <c r="CI145" i="29" a="1"/>
  <c r="CI145" i="29" s="1"/>
  <c r="CH145" i="29" a="1"/>
  <c r="CH145" i="29" s="1"/>
  <c r="CG145" i="29" a="1"/>
  <c r="CG145" i="29" s="1"/>
  <c r="CF145" i="29" a="1"/>
  <c r="CF145" i="29" s="1"/>
  <c r="CE145" i="29" a="1"/>
  <c r="CE145" i="29" s="1"/>
  <c r="CD145" i="29" a="1"/>
  <c r="CD145" i="29" s="1"/>
  <c r="CC145" i="29" a="1"/>
  <c r="CC145" i="29" s="1"/>
  <c r="CB145" i="29" a="1"/>
  <c r="CB145" i="29" s="1"/>
  <c r="CA145" i="29" a="1"/>
  <c r="CA145" i="29" s="1"/>
  <c r="BZ145" i="29" a="1"/>
  <c r="BZ145" i="29" s="1"/>
  <c r="BY145" i="29" a="1"/>
  <c r="BY145" i="29" s="1"/>
  <c r="BX145" i="29" a="1"/>
  <c r="BX145" i="29" s="1"/>
  <c r="BW145" i="29" a="1"/>
  <c r="BW145" i="29" s="1"/>
  <c r="BV145" i="29" a="1"/>
  <c r="BV145" i="29" s="1"/>
  <c r="BU145" i="29" a="1"/>
  <c r="BU145" i="29" s="1"/>
  <c r="BT145" i="29" a="1"/>
  <c r="BT145" i="29" s="1"/>
  <c r="BS145" i="29" a="1"/>
  <c r="BS145" i="29" s="1"/>
  <c r="BR145" i="29" a="1"/>
  <c r="BR145" i="29" s="1"/>
  <c r="BQ145" i="29" a="1"/>
  <c r="BQ145" i="29" s="1"/>
  <c r="BP145" i="29" a="1"/>
  <c r="BP145" i="29" s="1"/>
  <c r="BO145" i="29" a="1"/>
  <c r="BO145" i="29" s="1"/>
  <c r="BN145" i="29" a="1"/>
  <c r="BN145" i="29" s="1"/>
  <c r="BM145" i="29" a="1"/>
  <c r="BM145" i="29" s="1"/>
  <c r="BL145" i="29" a="1"/>
  <c r="BL145" i="29" s="1"/>
  <c r="BK145" i="29" a="1"/>
  <c r="BK145" i="29" s="1"/>
  <c r="BJ145" i="29" a="1"/>
  <c r="BJ145" i="29" s="1"/>
  <c r="BI145" i="29" a="1"/>
  <c r="BI145" i="29" s="1"/>
  <c r="BH145" i="29" a="1"/>
  <c r="BH145" i="29" s="1"/>
  <c r="BG145" i="29" a="1"/>
  <c r="BG145" i="29" s="1"/>
  <c r="BF145" i="29" a="1"/>
  <c r="BF145" i="29" s="1"/>
  <c r="BE145" i="29" a="1"/>
  <c r="BE145" i="29" s="1"/>
  <c r="BD145" i="29" a="1"/>
  <c r="BD145" i="29" s="1"/>
  <c r="BC145" i="29" a="1"/>
  <c r="BC145" i="29" s="1"/>
  <c r="BB145" i="29" a="1"/>
  <c r="BB145" i="29" s="1"/>
  <c r="BA145" i="29" a="1"/>
  <c r="BA145" i="29" s="1"/>
  <c r="AZ145" i="29" a="1"/>
  <c r="AZ145" i="29" s="1"/>
  <c r="AY145" i="29" a="1"/>
  <c r="AY145" i="29" s="1"/>
  <c r="AX145" i="29" a="1"/>
  <c r="AX145" i="29" s="1"/>
  <c r="AW145" i="29" a="1"/>
  <c r="AW145" i="29" s="1"/>
  <c r="AV145" i="29" a="1"/>
  <c r="AV145" i="29" s="1"/>
  <c r="AU145" i="29" a="1"/>
  <c r="AU145" i="29" s="1"/>
  <c r="AT145" i="29" a="1"/>
  <c r="AT145" i="29" s="1"/>
  <c r="AS145" i="29" a="1"/>
  <c r="AS145" i="29" s="1"/>
  <c r="AR145" i="29" a="1"/>
  <c r="AR145" i="29" s="1"/>
  <c r="AQ145" i="29" a="1"/>
  <c r="AQ145" i="29" s="1"/>
  <c r="AP145" i="29" a="1"/>
  <c r="AP145" i="29" s="1"/>
  <c r="AO145" i="29" a="1"/>
  <c r="AO145" i="29" s="1"/>
  <c r="AN145" i="29" a="1"/>
  <c r="AN145" i="29" s="1"/>
  <c r="AM145" i="29" a="1"/>
  <c r="AM145" i="29" s="1"/>
  <c r="AL145" i="29" a="1"/>
  <c r="AL145" i="29" s="1"/>
  <c r="AK145" i="29" a="1"/>
  <c r="AK145" i="29" s="1"/>
  <c r="AJ145" i="29" a="1"/>
  <c r="AJ145" i="29" s="1"/>
  <c r="AI145" i="29" a="1"/>
  <c r="AI145" i="29" s="1"/>
  <c r="AH145" i="29" a="1"/>
  <c r="AH145" i="29" s="1"/>
  <c r="AG145" i="29" a="1"/>
  <c r="AG145" i="29" s="1"/>
  <c r="AF145" i="29" a="1"/>
  <c r="AF145" i="29" s="1"/>
  <c r="AE145" i="29" a="1"/>
  <c r="AE145" i="29" s="1"/>
  <c r="AD145" i="29" a="1"/>
  <c r="AD145" i="29" s="1"/>
  <c r="AC145" i="29" a="1"/>
  <c r="AC145" i="29" s="1"/>
  <c r="AB145" i="29" a="1"/>
  <c r="AB145" i="29" s="1"/>
  <c r="AA145" i="29" a="1"/>
  <c r="AA145" i="29" s="1"/>
  <c r="Z145" i="29" a="1"/>
  <c r="Z145" i="29" s="1"/>
  <c r="Y145" i="29" a="1"/>
  <c r="Y145" i="29" s="1"/>
  <c r="X145" i="29"/>
  <c r="X145" i="29" a="1"/>
  <c r="W145" i="29" a="1"/>
  <c r="W145" i="29" s="1"/>
  <c r="V145" i="29" a="1"/>
  <c r="V145" i="29" s="1"/>
  <c r="U145" i="29" a="1"/>
  <c r="U145" i="29" s="1"/>
  <c r="T145" i="29"/>
  <c r="T145" i="29" a="1"/>
  <c r="S145" i="29" a="1"/>
  <c r="S145" i="29" s="1"/>
  <c r="R145" i="29"/>
  <c r="R145" i="29" a="1"/>
  <c r="Q145" i="29" a="1"/>
  <c r="Q145" i="29" s="1"/>
  <c r="P145" i="29"/>
  <c r="P145" i="29" a="1"/>
  <c r="O145" i="29" a="1"/>
  <c r="O145" i="29" s="1"/>
  <c r="N145" i="29" a="1"/>
  <c r="N145" i="29" s="1"/>
  <c r="M145" i="29" a="1"/>
  <c r="M145" i="29" s="1"/>
  <c r="L145" i="29"/>
  <c r="L145" i="29" a="1"/>
  <c r="K145" i="29" a="1"/>
  <c r="K145" i="29" s="1"/>
  <c r="J145" i="29"/>
  <c r="J145" i="29" a="1"/>
  <c r="I145" i="29" a="1"/>
  <c r="I145" i="29" s="1"/>
  <c r="H145" i="29"/>
  <c r="H145" i="29" a="1"/>
  <c r="G145" i="29" a="1"/>
  <c r="G145" i="29" s="1"/>
  <c r="F145" i="29" a="1"/>
  <c r="F145" i="29" s="1"/>
  <c r="E145" i="29" a="1"/>
  <c r="E145" i="29" s="1"/>
  <c r="D145" i="29"/>
  <c r="D145" i="29" a="1"/>
  <c r="GJ143" i="29" a="1"/>
  <c r="GJ143" i="29" s="1"/>
  <c r="GI143" i="29"/>
  <c r="GI143" i="29" a="1"/>
  <c r="GH143" i="29" a="1"/>
  <c r="GH143" i="29" s="1"/>
  <c r="GG143" i="29"/>
  <c r="GG143" i="29" a="1"/>
  <c r="GF143" i="29" a="1"/>
  <c r="GF143" i="29" s="1"/>
  <c r="GE143" i="29" a="1"/>
  <c r="GE143" i="29" s="1"/>
  <c r="GD143" i="29" a="1"/>
  <c r="GD143" i="29" s="1"/>
  <c r="GC143" i="29"/>
  <c r="GC143" i="29" a="1"/>
  <c r="GB143" i="29" a="1"/>
  <c r="GB143" i="29" s="1"/>
  <c r="GA143" i="29"/>
  <c r="GA143" i="29" a="1"/>
  <c r="FZ143" i="29" a="1"/>
  <c r="FZ143" i="29" s="1"/>
  <c r="FY143" i="29"/>
  <c r="FY143" i="29" a="1"/>
  <c r="FX143" i="29" a="1"/>
  <c r="FX143" i="29" s="1"/>
  <c r="FW143" i="29" a="1"/>
  <c r="FW143" i="29" s="1"/>
  <c r="FV143" i="29" a="1"/>
  <c r="FV143" i="29" s="1"/>
  <c r="FU143" i="29"/>
  <c r="FU143" i="29" a="1"/>
  <c r="FT143" i="29" a="1"/>
  <c r="FT143" i="29" s="1"/>
  <c r="FS143" i="29" a="1"/>
  <c r="FS143" i="29" s="1"/>
  <c r="FR143" i="29" a="1"/>
  <c r="FR143" i="29" s="1"/>
  <c r="FQ143" i="29"/>
  <c r="FQ143" i="29" a="1"/>
  <c r="FP143" i="29" a="1"/>
  <c r="FP143" i="29" s="1"/>
  <c r="FO143" i="29" a="1"/>
  <c r="FO143" i="29" s="1"/>
  <c r="FN143" i="29" a="1"/>
  <c r="FN143" i="29" s="1"/>
  <c r="FM143" i="29"/>
  <c r="FM143" i="29" a="1"/>
  <c r="FL143" i="29" a="1"/>
  <c r="FL143" i="29" s="1"/>
  <c r="FK143" i="29"/>
  <c r="FK143" i="29" a="1"/>
  <c r="FJ143" i="29" a="1"/>
  <c r="FJ143" i="29" s="1"/>
  <c r="FI143" i="29"/>
  <c r="FI143" i="29" a="1"/>
  <c r="FH143" i="29" a="1"/>
  <c r="FH143" i="29" s="1"/>
  <c r="FG143" i="29" a="1"/>
  <c r="FG143" i="29" s="1"/>
  <c r="FF143" i="29" a="1"/>
  <c r="FF143" i="29" s="1"/>
  <c r="FE143" i="29"/>
  <c r="FE143" i="29" a="1"/>
  <c r="FD143" i="29" a="1"/>
  <c r="FD143" i="29" s="1"/>
  <c r="FC143" i="29"/>
  <c r="FC143" i="29" a="1"/>
  <c r="FB143" i="29" a="1"/>
  <c r="FB143" i="29" s="1"/>
  <c r="FA143" i="29"/>
  <c r="FA143" i="29" a="1"/>
  <c r="EZ143" i="29" a="1"/>
  <c r="EZ143" i="29" s="1"/>
  <c r="EY143" i="29" a="1"/>
  <c r="EY143" i="29" s="1"/>
  <c r="EX143" i="29" a="1"/>
  <c r="EX143" i="29" s="1"/>
  <c r="EW143" i="29"/>
  <c r="EW143" i="29" a="1"/>
  <c r="EV143" i="29" a="1"/>
  <c r="EV143" i="29" s="1"/>
  <c r="EU143" i="29"/>
  <c r="EU143" i="29" a="1"/>
  <c r="ET143" i="29" a="1"/>
  <c r="ET143" i="29" s="1"/>
  <c r="ES143" i="29"/>
  <c r="ES143" i="29" a="1"/>
  <c r="ER143" i="29" a="1"/>
  <c r="ER143" i="29" s="1"/>
  <c r="EQ143" i="29" a="1"/>
  <c r="EQ143" i="29" s="1"/>
  <c r="EP143" i="29" a="1"/>
  <c r="EP143" i="29" s="1"/>
  <c r="EO143" i="29"/>
  <c r="EO143" i="29" a="1"/>
  <c r="EN143" i="29" a="1"/>
  <c r="EN143" i="29" s="1"/>
  <c r="EM143" i="29"/>
  <c r="EM143" i="29" a="1"/>
  <c r="EL143" i="29" a="1"/>
  <c r="EL143" i="29" s="1"/>
  <c r="EK143" i="29"/>
  <c r="EK143" i="29" a="1"/>
  <c r="EJ143" i="29" a="1"/>
  <c r="EJ143" i="29" s="1"/>
  <c r="EI143" i="29" a="1"/>
  <c r="EI143" i="29" s="1"/>
  <c r="EH143" i="29" a="1"/>
  <c r="EH143" i="29" s="1"/>
  <c r="EG143" i="29"/>
  <c r="EG143" i="29" a="1"/>
  <c r="EF143" i="29" a="1"/>
  <c r="EF143" i="29" s="1"/>
  <c r="EE143" i="29"/>
  <c r="EE143" i="29" a="1"/>
  <c r="ED143" i="29" a="1"/>
  <c r="ED143" i="29" s="1"/>
  <c r="EC143" i="29"/>
  <c r="EC143" i="29" a="1"/>
  <c r="EB143" i="29" a="1"/>
  <c r="EB143" i="29" s="1"/>
  <c r="EA143" i="29" a="1"/>
  <c r="EA143" i="29" s="1"/>
  <c r="DZ143" i="29" a="1"/>
  <c r="DZ143" i="29" s="1"/>
  <c r="DY143" i="29"/>
  <c r="DY143" i="29" a="1"/>
  <c r="DX143" i="29" a="1"/>
  <c r="DX143" i="29" s="1"/>
  <c r="DW143" i="29"/>
  <c r="DW143" i="29" a="1"/>
  <c r="DV143" i="29" a="1"/>
  <c r="DV143" i="29" s="1"/>
  <c r="DU143" i="29"/>
  <c r="DU143" i="29" a="1"/>
  <c r="DT143" i="29" a="1"/>
  <c r="DT143" i="29" s="1"/>
  <c r="DS143" i="29" a="1"/>
  <c r="DS143" i="29" s="1"/>
  <c r="DR143" i="29" a="1"/>
  <c r="DR143" i="29" s="1"/>
  <c r="DQ143" i="29"/>
  <c r="DQ143" i="29" a="1"/>
  <c r="DP143" i="29" a="1"/>
  <c r="DP143" i="29" s="1"/>
  <c r="DO143" i="29"/>
  <c r="DO143" i="29" a="1"/>
  <c r="DN143" i="29" a="1"/>
  <c r="DN143" i="29" s="1"/>
  <c r="DM143" i="29"/>
  <c r="DM143" i="29" a="1"/>
  <c r="DL143" i="29" a="1"/>
  <c r="DL143" i="29" s="1"/>
  <c r="DK143" i="29" a="1"/>
  <c r="DK143" i="29" s="1"/>
  <c r="DJ143" i="29" a="1"/>
  <c r="DJ143" i="29" s="1"/>
  <c r="DI143" i="29"/>
  <c r="DI143" i="29" a="1"/>
  <c r="DH143" i="29" a="1"/>
  <c r="DH143" i="29" s="1"/>
  <c r="DG143" i="29"/>
  <c r="DG143" i="29" a="1"/>
  <c r="DF143" i="29" a="1"/>
  <c r="DF143" i="29" s="1"/>
  <c r="DE143" i="29"/>
  <c r="DE143" i="29" a="1"/>
  <c r="DD143" i="29" a="1"/>
  <c r="DD143" i="29" s="1"/>
  <c r="DC143" i="29" a="1"/>
  <c r="DC143" i="29" s="1"/>
  <c r="DB143" i="29" a="1"/>
  <c r="DB143" i="29" s="1"/>
  <c r="DA143" i="29"/>
  <c r="DA143" i="29" a="1"/>
  <c r="CZ143" i="29" a="1"/>
  <c r="CZ143" i="29" s="1"/>
  <c r="CY143" i="29"/>
  <c r="CY143" i="29" a="1"/>
  <c r="CX143" i="29" a="1"/>
  <c r="CX143" i="29" s="1"/>
  <c r="CW143" i="29"/>
  <c r="CW143" i="29" a="1"/>
  <c r="CV143" i="29" a="1"/>
  <c r="CV143" i="29" s="1"/>
  <c r="CU143" i="29" a="1"/>
  <c r="CU143" i="29" s="1"/>
  <c r="CT143" i="29" a="1"/>
  <c r="CT143" i="29" s="1"/>
  <c r="CS143" i="29"/>
  <c r="CS143" i="29" a="1"/>
  <c r="CR143" i="29" a="1"/>
  <c r="CR143" i="29" s="1"/>
  <c r="CQ143" i="29"/>
  <c r="CQ143" i="29" a="1"/>
  <c r="CP143" i="29" a="1"/>
  <c r="CP143" i="29" s="1"/>
  <c r="CO143" i="29"/>
  <c r="CO143" i="29" a="1"/>
  <c r="CN143" i="29" a="1"/>
  <c r="CN143" i="29" s="1"/>
  <c r="CM143" i="29" a="1"/>
  <c r="CM143" i="29" s="1"/>
  <c r="CL143" i="29" a="1"/>
  <c r="CL143" i="29" s="1"/>
  <c r="CK143" i="29"/>
  <c r="CK143" i="29" a="1"/>
  <c r="CJ143" i="29" a="1"/>
  <c r="CJ143" i="29" s="1"/>
  <c r="CI143" i="29"/>
  <c r="CI143" i="29" a="1"/>
  <c r="CH143" i="29" a="1"/>
  <c r="CH143" i="29" s="1"/>
  <c r="CG143" i="29"/>
  <c r="CG143" i="29" a="1"/>
  <c r="CF143" i="29" a="1"/>
  <c r="CF143" i="29" s="1"/>
  <c r="CE143" i="29" a="1"/>
  <c r="CE143" i="29" s="1"/>
  <c r="CD143" i="29" a="1"/>
  <c r="CD143" i="29" s="1"/>
  <c r="CC143" i="29"/>
  <c r="CC143" i="29" a="1"/>
  <c r="CB143" i="29" a="1"/>
  <c r="CB143" i="29" s="1"/>
  <c r="CA143" i="29"/>
  <c r="CA143" i="29" a="1"/>
  <c r="BZ143" i="29" a="1"/>
  <c r="BZ143" i="29" s="1"/>
  <c r="BY143" i="29"/>
  <c r="BY143" i="29" a="1"/>
  <c r="BX143" i="29" a="1"/>
  <c r="BX143" i="29" s="1"/>
  <c r="BW143" i="29" a="1"/>
  <c r="BW143" i="29" s="1"/>
  <c r="BV143" i="29" a="1"/>
  <c r="BV143" i="29" s="1"/>
  <c r="BU143" i="29"/>
  <c r="BU143" i="29" a="1"/>
  <c r="BT143" i="29" a="1"/>
  <c r="BT143" i="29" s="1"/>
  <c r="BS143" i="29"/>
  <c r="BS143" i="29" a="1"/>
  <c r="BR143" i="29" a="1"/>
  <c r="BR143" i="29" s="1"/>
  <c r="BQ143" i="29"/>
  <c r="BQ143" i="29" a="1"/>
  <c r="BP143" i="29" a="1"/>
  <c r="BP143" i="29" s="1"/>
  <c r="BO143" i="29" a="1"/>
  <c r="BO143" i="29" s="1"/>
  <c r="BN143" i="29" a="1"/>
  <c r="BN143" i="29" s="1"/>
  <c r="BM143" i="29"/>
  <c r="BM143" i="29" a="1"/>
  <c r="BL143" i="29" a="1"/>
  <c r="BL143" i="29" s="1"/>
  <c r="BK143" i="29"/>
  <c r="BK143" i="29" a="1"/>
  <c r="BJ143" i="29" a="1"/>
  <c r="BJ143" i="29" s="1"/>
  <c r="BI143" i="29"/>
  <c r="BI143" i="29" a="1"/>
  <c r="BH143" i="29" a="1"/>
  <c r="BH143" i="29" s="1"/>
  <c r="BG143" i="29" a="1"/>
  <c r="BG143" i="29" s="1"/>
  <c r="BF143" i="29" a="1"/>
  <c r="BF143" i="29" s="1"/>
  <c r="BE143" i="29"/>
  <c r="BE143" i="29" a="1"/>
  <c r="BD143" i="29" a="1"/>
  <c r="BD143" i="29" s="1"/>
  <c r="BC143" i="29"/>
  <c r="BC143" i="29" a="1"/>
  <c r="BB143" i="29" a="1"/>
  <c r="BB143" i="29" s="1"/>
  <c r="BA143" i="29"/>
  <c r="BA143" i="29" a="1"/>
  <c r="AZ143" i="29" a="1"/>
  <c r="AZ143" i="29" s="1"/>
  <c r="AY143" i="29" a="1"/>
  <c r="AY143" i="29" s="1"/>
  <c r="AX143" i="29" a="1"/>
  <c r="AX143" i="29" s="1"/>
  <c r="AW143" i="29"/>
  <c r="AW143" i="29" a="1"/>
  <c r="AV143" i="29" a="1"/>
  <c r="AV143" i="29" s="1"/>
  <c r="AU143" i="29"/>
  <c r="AU143" i="29" a="1"/>
  <c r="AT143" i="29" a="1"/>
  <c r="AT143" i="29" s="1"/>
  <c r="AS143" i="29"/>
  <c r="AS143" i="29" a="1"/>
  <c r="AR143" i="29" a="1"/>
  <c r="AR143" i="29" s="1"/>
  <c r="AQ143" i="29" a="1"/>
  <c r="AQ143" i="29" s="1"/>
  <c r="AP143" i="29" a="1"/>
  <c r="AP143" i="29" s="1"/>
  <c r="AO143" i="29"/>
  <c r="AO143" i="29" a="1"/>
  <c r="AN143" i="29" a="1"/>
  <c r="AN143" i="29" s="1"/>
  <c r="AM143" i="29"/>
  <c r="AM143" i="29" a="1"/>
  <c r="AL143" i="29" a="1"/>
  <c r="AL143" i="29" s="1"/>
  <c r="AK143" i="29"/>
  <c r="AK143" i="29" a="1"/>
  <c r="AJ143" i="29" a="1"/>
  <c r="AJ143" i="29" s="1"/>
  <c r="AI143" i="29" a="1"/>
  <c r="AI143" i="29" s="1"/>
  <c r="AH143" i="29" a="1"/>
  <c r="AH143" i="29" s="1"/>
  <c r="AG143" i="29"/>
  <c r="AG143" i="29" a="1"/>
  <c r="AF143" i="29" a="1"/>
  <c r="AF143" i="29" s="1"/>
  <c r="AE143" i="29"/>
  <c r="AE143" i="29" a="1"/>
  <c r="AD143" i="29" a="1"/>
  <c r="AD143" i="29" s="1"/>
  <c r="AC143" i="29"/>
  <c r="AC143" i="29" a="1"/>
  <c r="AB143" i="29" a="1"/>
  <c r="AB143" i="29" s="1"/>
  <c r="AA143" i="29" a="1"/>
  <c r="AA143" i="29" s="1"/>
  <c r="Z143" i="29" a="1"/>
  <c r="Z143" i="29" s="1"/>
  <c r="Y143" i="29"/>
  <c r="Y143" i="29" a="1"/>
  <c r="X143" i="29" a="1"/>
  <c r="X143" i="29" s="1"/>
  <c r="W143" i="29"/>
  <c r="W143" i="29" a="1"/>
  <c r="V143" i="29" a="1"/>
  <c r="V143" i="29" s="1"/>
  <c r="U143" i="29"/>
  <c r="U143" i="29" a="1"/>
  <c r="T143" i="29" a="1"/>
  <c r="T143" i="29" s="1"/>
  <c r="S143" i="29" a="1"/>
  <c r="S143" i="29" s="1"/>
  <c r="R143" i="29" a="1"/>
  <c r="R143" i="29" s="1"/>
  <c r="Q143" i="29"/>
  <c r="Q143" i="29" a="1"/>
  <c r="P143" i="29" a="1"/>
  <c r="P143" i="29" s="1"/>
  <c r="O143" i="29"/>
  <c r="O143" i="29" a="1"/>
  <c r="N143" i="29" a="1"/>
  <c r="N143" i="29" s="1"/>
  <c r="M143" i="29"/>
  <c r="M143" i="29" a="1"/>
  <c r="L143" i="29" a="1"/>
  <c r="L143" i="29" s="1"/>
  <c r="K143" i="29" a="1"/>
  <c r="K143" i="29" s="1"/>
  <c r="J143" i="29" a="1"/>
  <c r="J143" i="29" s="1"/>
  <c r="I143" i="29"/>
  <c r="I143" i="29" a="1"/>
  <c r="H143" i="29" a="1"/>
  <c r="H143" i="29" s="1"/>
  <c r="G143" i="29"/>
  <c r="G143" i="29" a="1"/>
  <c r="F143" i="29" a="1"/>
  <c r="F143" i="29" s="1"/>
  <c r="E143" i="29"/>
  <c r="E143" i="29" a="1"/>
  <c r="D143" i="29" a="1"/>
  <c r="D143" i="29" s="1"/>
  <c r="GJ142" i="29" a="1"/>
  <c r="GJ142" i="29" s="1"/>
  <c r="GI142" i="29" a="1"/>
  <c r="GI142" i="29" s="1"/>
  <c r="GH142" i="29"/>
  <c r="GH142" i="29" a="1"/>
  <c r="GG142" i="29" a="1"/>
  <c r="GG142" i="29" s="1"/>
  <c r="GF142" i="29"/>
  <c r="GF142" i="29" a="1"/>
  <c r="GE142" i="29" a="1"/>
  <c r="GE142" i="29" s="1"/>
  <c r="GD142" i="29"/>
  <c r="GD142" i="29" a="1"/>
  <c r="GC142" i="29" a="1"/>
  <c r="GC142" i="29" s="1"/>
  <c r="GB142" i="29" a="1"/>
  <c r="GB142" i="29" s="1"/>
  <c r="GA142" i="29" a="1"/>
  <c r="GA142" i="29" s="1"/>
  <c r="FZ142" i="29"/>
  <c r="FZ142" i="29" a="1"/>
  <c r="FY142" i="29" a="1"/>
  <c r="FY142" i="29" s="1"/>
  <c r="FX142" i="29"/>
  <c r="FX142" i="29" a="1"/>
  <c r="FW142" i="29" a="1"/>
  <c r="FW142" i="29" s="1"/>
  <c r="FV142" i="29"/>
  <c r="FV142" i="29" a="1"/>
  <c r="FU142" i="29" a="1"/>
  <c r="FU142" i="29" s="1"/>
  <c r="FT142" i="29" a="1"/>
  <c r="FT142" i="29" s="1"/>
  <c r="FS142" i="29" a="1"/>
  <c r="FS142" i="29" s="1"/>
  <c r="FR142" i="29"/>
  <c r="FR142" i="29" a="1"/>
  <c r="FQ142" i="29" a="1"/>
  <c r="FQ142" i="29" s="1"/>
  <c r="FP142" i="29"/>
  <c r="FP142" i="29" a="1"/>
  <c r="FO142" i="29" a="1"/>
  <c r="FO142" i="29" s="1"/>
  <c r="FN142" i="29"/>
  <c r="FN142" i="29" a="1"/>
  <c r="FM142" i="29" a="1"/>
  <c r="FM142" i="29" s="1"/>
  <c r="FL142" i="29" a="1"/>
  <c r="FL142" i="29" s="1"/>
  <c r="FK142" i="29" a="1"/>
  <c r="FK142" i="29" s="1"/>
  <c r="FJ142" i="29"/>
  <c r="FJ142" i="29" a="1"/>
  <c r="FI142" i="29" a="1"/>
  <c r="FI142" i="29" s="1"/>
  <c r="FH142" i="29"/>
  <c r="FH142" i="29" a="1"/>
  <c r="FG142" i="29" a="1"/>
  <c r="FG142" i="29" s="1"/>
  <c r="FF142" i="29" a="1"/>
  <c r="FF142" i="29" s="1"/>
  <c r="FE142" i="29" a="1"/>
  <c r="FE142" i="29" s="1"/>
  <c r="FD142" i="29" a="1"/>
  <c r="FD142" i="29" s="1"/>
  <c r="FC142" i="29" a="1"/>
  <c r="FC142" i="29" s="1"/>
  <c r="FB142" i="29"/>
  <c r="FB142" i="29" a="1"/>
  <c r="FA142" i="29" a="1"/>
  <c r="FA142" i="29" s="1"/>
  <c r="EZ142" i="29"/>
  <c r="EZ142" i="29" a="1"/>
  <c r="EY142" i="29" a="1"/>
  <c r="EY142" i="29" s="1"/>
  <c r="EX142" i="29" a="1"/>
  <c r="EX142" i="29" s="1"/>
  <c r="EW142" i="29" a="1"/>
  <c r="EW142" i="29" s="1"/>
  <c r="EV142" i="29" a="1"/>
  <c r="EV142" i="29" s="1"/>
  <c r="EU142" i="29" a="1"/>
  <c r="EU142" i="29" s="1"/>
  <c r="ET142" i="29"/>
  <c r="ET142" i="29" a="1"/>
  <c r="ES142" i="29" a="1"/>
  <c r="ES142" i="29" s="1"/>
  <c r="ER142" i="29"/>
  <c r="ER142" i="29" a="1"/>
  <c r="EQ142" i="29" a="1"/>
  <c r="EQ142" i="29" s="1"/>
  <c r="EP142" i="29" a="1"/>
  <c r="EP142" i="29" s="1"/>
  <c r="EO142" i="29" a="1"/>
  <c r="EO142" i="29" s="1"/>
  <c r="EN142" i="29" a="1"/>
  <c r="EN142" i="29" s="1"/>
  <c r="EM142" i="29" a="1"/>
  <c r="EM142" i="29" s="1"/>
  <c r="EL142" i="29"/>
  <c r="EL142" i="29" a="1"/>
  <c r="EK142" i="29" a="1"/>
  <c r="EK142" i="29" s="1"/>
  <c r="EJ142" i="29"/>
  <c r="EJ142" i="29" a="1"/>
  <c r="EI142" i="29" a="1"/>
  <c r="EI142" i="29" s="1"/>
  <c r="EH142" i="29" a="1"/>
  <c r="EH142" i="29" s="1"/>
  <c r="EG142" i="29" a="1"/>
  <c r="EG142" i="29" s="1"/>
  <c r="EF142" i="29" a="1"/>
  <c r="EF142" i="29" s="1"/>
  <c r="EE142" i="29" a="1"/>
  <c r="EE142" i="29" s="1"/>
  <c r="ED142" i="29"/>
  <c r="ED142" i="29" a="1"/>
  <c r="EC142" i="29" a="1"/>
  <c r="EC142" i="29" s="1"/>
  <c r="EB142" i="29"/>
  <c r="EB142" i="29" a="1"/>
  <c r="EA142" i="29" a="1"/>
  <c r="EA142" i="29" s="1"/>
  <c r="DZ142" i="29" a="1"/>
  <c r="DZ142" i="29" s="1"/>
  <c r="DY142" i="29" a="1"/>
  <c r="DY142" i="29" s="1"/>
  <c r="DX142" i="29" a="1"/>
  <c r="DX142" i="29" s="1"/>
  <c r="DW142" i="29" a="1"/>
  <c r="DW142" i="29" s="1"/>
  <c r="DV142" i="29"/>
  <c r="DV142" i="29" a="1"/>
  <c r="DU142" i="29" a="1"/>
  <c r="DU142" i="29" s="1"/>
  <c r="DT142" i="29"/>
  <c r="DT142" i="29" a="1"/>
  <c r="DS142" i="29" a="1"/>
  <c r="DS142" i="29" s="1"/>
  <c r="DR142" i="29" a="1"/>
  <c r="DR142" i="29" s="1"/>
  <c r="DQ142" i="29" a="1"/>
  <c r="DQ142" i="29" s="1"/>
  <c r="DP142" i="29" a="1"/>
  <c r="DP142" i="29" s="1"/>
  <c r="DO142" i="29" a="1"/>
  <c r="DO142" i="29" s="1"/>
  <c r="DN142" i="29"/>
  <c r="DN142" i="29" a="1"/>
  <c r="DM142" i="29" a="1"/>
  <c r="DM142" i="29" s="1"/>
  <c r="DL142" i="29"/>
  <c r="DL142" i="29" a="1"/>
  <c r="DK142" i="29" a="1"/>
  <c r="DK142" i="29" s="1"/>
  <c r="DJ142" i="29" a="1"/>
  <c r="DJ142" i="29" s="1"/>
  <c r="DI142" i="29" a="1"/>
  <c r="DI142" i="29" s="1"/>
  <c r="DH142" i="29" a="1"/>
  <c r="DH142" i="29" s="1"/>
  <c r="DG142" i="29" a="1"/>
  <c r="DG142" i="29" s="1"/>
  <c r="DF142" i="29"/>
  <c r="DF142" i="29" a="1"/>
  <c r="DE142" i="29" a="1"/>
  <c r="DE142" i="29" s="1"/>
  <c r="DD142" i="29"/>
  <c r="DD142" i="29" a="1"/>
  <c r="DC142" i="29" a="1"/>
  <c r="DC142" i="29" s="1"/>
  <c r="DB142" i="29" a="1"/>
  <c r="DB142" i="29" s="1"/>
  <c r="DA142" i="29" a="1"/>
  <c r="DA142" i="29" s="1"/>
  <c r="CZ142" i="29" a="1"/>
  <c r="CZ142" i="29" s="1"/>
  <c r="CY142" i="29" a="1"/>
  <c r="CY142" i="29" s="1"/>
  <c r="CX142" i="29"/>
  <c r="CX142" i="29" a="1"/>
  <c r="CW142" i="29" a="1"/>
  <c r="CW142" i="29" s="1"/>
  <c r="CV142" i="29"/>
  <c r="CV142" i="29" a="1"/>
  <c r="CU142" i="29" a="1"/>
  <c r="CU142" i="29" s="1"/>
  <c r="CT142" i="29" a="1"/>
  <c r="CT142" i="29" s="1"/>
  <c r="CS142" i="29" a="1"/>
  <c r="CS142" i="29" s="1"/>
  <c r="CR142" i="29" a="1"/>
  <c r="CR142" i="29" s="1"/>
  <c r="CQ142" i="29" a="1"/>
  <c r="CQ142" i="29" s="1"/>
  <c r="CP142" i="29"/>
  <c r="CP142" i="29" a="1"/>
  <c r="CO142" i="29" a="1"/>
  <c r="CO142" i="29" s="1"/>
  <c r="CN142" i="29"/>
  <c r="CN142" i="29" a="1"/>
  <c r="CM142" i="29" a="1"/>
  <c r="CM142" i="29" s="1"/>
  <c r="CL142" i="29" a="1"/>
  <c r="CL142" i="29" s="1"/>
  <c r="CK142" i="29" a="1"/>
  <c r="CK142" i="29" s="1"/>
  <c r="CJ142" i="29" a="1"/>
  <c r="CJ142" i="29" s="1"/>
  <c r="CI142" i="29" a="1"/>
  <c r="CI142" i="29" s="1"/>
  <c r="CH142" i="29"/>
  <c r="CH142" i="29" a="1"/>
  <c r="CG142" i="29" a="1"/>
  <c r="CG142" i="29" s="1"/>
  <c r="CF142" i="29"/>
  <c r="CF142" i="29" a="1"/>
  <c r="CE142" i="29" a="1"/>
  <c r="CE142" i="29" s="1"/>
  <c r="CD142" i="29" a="1"/>
  <c r="CD142" i="29" s="1"/>
  <c r="CC142" i="29" a="1"/>
  <c r="CC142" i="29" s="1"/>
  <c r="CB142" i="29" a="1"/>
  <c r="CB142" i="29" s="1"/>
  <c r="CA142" i="29" a="1"/>
  <c r="CA142" i="29" s="1"/>
  <c r="BZ142" i="29"/>
  <c r="BZ142" i="29" a="1"/>
  <c r="BY142" i="29" a="1"/>
  <c r="BY142" i="29" s="1"/>
  <c r="BX142" i="29"/>
  <c r="BX142" i="29" a="1"/>
  <c r="BW142" i="29" a="1"/>
  <c r="BW142" i="29" s="1"/>
  <c r="BV142" i="29" a="1"/>
  <c r="BV142" i="29" s="1"/>
  <c r="BU142" i="29" a="1"/>
  <c r="BU142" i="29" s="1"/>
  <c r="BT142" i="29" a="1"/>
  <c r="BT142" i="29" s="1"/>
  <c r="BS142" i="29" a="1"/>
  <c r="BS142" i="29" s="1"/>
  <c r="BR142" i="29"/>
  <c r="BR142" i="29" a="1"/>
  <c r="BQ142" i="29" a="1"/>
  <c r="BQ142" i="29" s="1"/>
  <c r="BP142" i="29"/>
  <c r="BP142" i="29" a="1"/>
  <c r="BO142" i="29" a="1"/>
  <c r="BO142" i="29" s="1"/>
  <c r="BN142" i="29" a="1"/>
  <c r="BN142" i="29" s="1"/>
  <c r="BM142" i="29" a="1"/>
  <c r="BM142" i="29" s="1"/>
  <c r="BL142" i="29" a="1"/>
  <c r="BL142" i="29" s="1"/>
  <c r="BK142" i="29" a="1"/>
  <c r="BK142" i="29" s="1"/>
  <c r="BJ142" i="29"/>
  <c r="BJ142" i="29" a="1"/>
  <c r="BI142" i="29" a="1"/>
  <c r="BI142" i="29" s="1"/>
  <c r="BH142" i="29"/>
  <c r="BH142" i="29" a="1"/>
  <c r="BG142" i="29" a="1"/>
  <c r="BG142" i="29" s="1"/>
  <c r="BF142" i="29" a="1"/>
  <c r="BF142" i="29" s="1"/>
  <c r="BE142" i="29" a="1"/>
  <c r="BE142" i="29" s="1"/>
  <c r="BD142" i="29" a="1"/>
  <c r="BD142" i="29" s="1"/>
  <c r="BC142" i="29" a="1"/>
  <c r="BC142" i="29" s="1"/>
  <c r="BB142" i="29"/>
  <c r="BB142" i="29" a="1"/>
  <c r="BA142" i="29" a="1"/>
  <c r="BA142" i="29" s="1"/>
  <c r="AZ142" i="29"/>
  <c r="AZ142" i="29" a="1"/>
  <c r="AY142" i="29" a="1"/>
  <c r="AY142" i="29" s="1"/>
  <c r="AX142" i="29" a="1"/>
  <c r="AX142" i="29" s="1"/>
  <c r="AW142" i="29" a="1"/>
  <c r="AW142" i="29" s="1"/>
  <c r="AV142" i="29" a="1"/>
  <c r="AV142" i="29" s="1"/>
  <c r="AU142" i="29" a="1"/>
  <c r="AU142" i="29" s="1"/>
  <c r="AT142" i="29"/>
  <c r="AT142" i="29" a="1"/>
  <c r="AS142" i="29" a="1"/>
  <c r="AS142" i="29" s="1"/>
  <c r="AR142" i="29"/>
  <c r="AR142" i="29" a="1"/>
  <c r="AQ142" i="29" a="1"/>
  <c r="AQ142" i="29" s="1"/>
  <c r="AP142" i="29" a="1"/>
  <c r="AP142" i="29" s="1"/>
  <c r="AO142" i="29" a="1"/>
  <c r="AO142" i="29" s="1"/>
  <c r="AN142" i="29" a="1"/>
  <c r="AN142" i="29" s="1"/>
  <c r="AM142" i="29" a="1"/>
  <c r="AM142" i="29" s="1"/>
  <c r="AL142" i="29"/>
  <c r="AL142" i="29" a="1"/>
  <c r="AK142" i="29" a="1"/>
  <c r="AK142" i="29" s="1"/>
  <c r="AJ142" i="29"/>
  <c r="AJ142" i="29" a="1"/>
  <c r="AI142" i="29" a="1"/>
  <c r="AI142" i="29" s="1"/>
  <c r="AH142" i="29" a="1"/>
  <c r="AH142" i="29" s="1"/>
  <c r="AG142" i="29" a="1"/>
  <c r="AG142" i="29" s="1"/>
  <c r="AF142" i="29" a="1"/>
  <c r="AF142" i="29" s="1"/>
  <c r="AE142" i="29" a="1"/>
  <c r="AE142" i="29" s="1"/>
  <c r="AD142" i="29"/>
  <c r="AD142" i="29" a="1"/>
  <c r="AC142" i="29" a="1"/>
  <c r="AC142" i="29" s="1"/>
  <c r="AB142" i="29"/>
  <c r="AB142" i="29" a="1"/>
  <c r="AA142" i="29" a="1"/>
  <c r="AA142" i="29" s="1"/>
  <c r="Z142" i="29" a="1"/>
  <c r="Z142" i="29" s="1"/>
  <c r="Y142" i="29" a="1"/>
  <c r="Y142" i="29" s="1"/>
  <c r="X142" i="29" a="1"/>
  <c r="X142" i="29" s="1"/>
  <c r="W142" i="29" a="1"/>
  <c r="W142" i="29" s="1"/>
  <c r="V142" i="29"/>
  <c r="V142" i="29" a="1"/>
  <c r="U142" i="29" a="1"/>
  <c r="U142" i="29" s="1"/>
  <c r="T142" i="29"/>
  <c r="T142" i="29" a="1"/>
  <c r="S142" i="29" a="1"/>
  <c r="S142" i="29" s="1"/>
  <c r="R142" i="29" a="1"/>
  <c r="R142" i="29" s="1"/>
  <c r="Q142" i="29" a="1"/>
  <c r="Q142" i="29" s="1"/>
  <c r="P142" i="29" a="1"/>
  <c r="P142" i="29" s="1"/>
  <c r="O142" i="29" a="1"/>
  <c r="O142" i="29" s="1"/>
  <c r="N142" i="29"/>
  <c r="N142" i="29" a="1"/>
  <c r="M142" i="29" a="1"/>
  <c r="M142" i="29" s="1"/>
  <c r="L142" i="29"/>
  <c r="L142" i="29" a="1"/>
  <c r="K142" i="29" a="1"/>
  <c r="K142" i="29" s="1"/>
  <c r="J142" i="29" a="1"/>
  <c r="J142" i="29" s="1"/>
  <c r="I142" i="29" a="1"/>
  <c r="I142" i="29" s="1"/>
  <c r="H142" i="29" a="1"/>
  <c r="H142" i="29" s="1"/>
  <c r="G142" i="29" a="1"/>
  <c r="G142" i="29" s="1"/>
  <c r="F142" i="29"/>
  <c r="F142" i="29" a="1"/>
  <c r="E142" i="29" a="1"/>
  <c r="E142" i="29" s="1"/>
  <c r="D142" i="29"/>
  <c r="D142" i="29" a="1"/>
  <c r="GJ139" i="29" a="1"/>
  <c r="GJ139" i="29" s="1"/>
  <c r="GI139" i="29" a="1"/>
  <c r="GI139" i="29" s="1"/>
  <c r="GH139" i="29" a="1"/>
  <c r="GH139" i="29" s="1"/>
  <c r="GG139" i="29" a="1"/>
  <c r="GG139" i="29" s="1"/>
  <c r="GF139" i="29" a="1"/>
  <c r="GF139" i="29" s="1"/>
  <c r="GE139" i="29"/>
  <c r="GE139" i="29" a="1"/>
  <c r="GD139" i="29" a="1"/>
  <c r="GD139" i="29" s="1"/>
  <c r="GC139" i="29"/>
  <c r="GC139" i="29" a="1"/>
  <c r="GB139" i="29" a="1"/>
  <c r="GB139" i="29" s="1"/>
  <c r="GA139" i="29" a="1"/>
  <c r="GA139" i="29" s="1"/>
  <c r="FZ139" i="29" a="1"/>
  <c r="FZ139" i="29" s="1"/>
  <c r="FY139" i="29" a="1"/>
  <c r="FY139" i="29" s="1"/>
  <c r="FX139" i="29" a="1"/>
  <c r="FX139" i="29" s="1"/>
  <c r="FW139" i="29"/>
  <c r="FW139" i="29" a="1"/>
  <c r="FV139" i="29" a="1"/>
  <c r="FV139" i="29" s="1"/>
  <c r="FU139" i="29"/>
  <c r="FU139" i="29" a="1"/>
  <c r="FT139" i="29" a="1"/>
  <c r="FT139" i="29" s="1"/>
  <c r="FS139" i="29" a="1"/>
  <c r="FS139" i="29" s="1"/>
  <c r="FR139" i="29" a="1"/>
  <c r="FR139" i="29" s="1"/>
  <c r="FQ139" i="29" a="1"/>
  <c r="FQ139" i="29" s="1"/>
  <c r="FP139" i="29" a="1"/>
  <c r="FP139" i="29" s="1"/>
  <c r="FO139" i="29"/>
  <c r="FO139" i="29" a="1"/>
  <c r="FN139" i="29" a="1"/>
  <c r="FN139" i="29" s="1"/>
  <c r="FM139" i="29"/>
  <c r="FM139" i="29" a="1"/>
  <c r="FL139" i="29" a="1"/>
  <c r="FL139" i="29" s="1"/>
  <c r="FK139" i="29" a="1"/>
  <c r="FK139" i="29" s="1"/>
  <c r="FJ139" i="29" a="1"/>
  <c r="FJ139" i="29" s="1"/>
  <c r="FI139" i="29" a="1"/>
  <c r="FI139" i="29" s="1"/>
  <c r="FH139" i="29" a="1"/>
  <c r="FH139" i="29" s="1"/>
  <c r="FG139" i="29"/>
  <c r="FG139" i="29" a="1"/>
  <c r="FF139" i="29" a="1"/>
  <c r="FF139" i="29" s="1"/>
  <c r="FE139" i="29"/>
  <c r="FE139" i="29" a="1"/>
  <c r="FD139" i="29" a="1"/>
  <c r="FD139" i="29" s="1"/>
  <c r="FC139" i="29" a="1"/>
  <c r="FC139" i="29" s="1"/>
  <c r="FB139" i="29" a="1"/>
  <c r="FB139" i="29" s="1"/>
  <c r="FA139" i="29" a="1"/>
  <c r="FA139" i="29" s="1"/>
  <c r="EZ139" i="29" a="1"/>
  <c r="EZ139" i="29" s="1"/>
  <c r="EY139" i="29"/>
  <c r="EY139" i="29" a="1"/>
  <c r="EX139" i="29" a="1"/>
  <c r="EX139" i="29" s="1"/>
  <c r="EW139" i="29"/>
  <c r="EW139" i="29" a="1"/>
  <c r="EV139" i="29" a="1"/>
  <c r="EV139" i="29" s="1"/>
  <c r="EU139" i="29" a="1"/>
  <c r="EU139" i="29" s="1"/>
  <c r="ET139" i="29" a="1"/>
  <c r="ET139" i="29" s="1"/>
  <c r="ES139" i="29" a="1"/>
  <c r="ES139" i="29" s="1"/>
  <c r="ER139" i="29" a="1"/>
  <c r="ER139" i="29" s="1"/>
  <c r="EQ139" i="29"/>
  <c r="EQ139" i="29" a="1"/>
  <c r="EP139" i="29" a="1"/>
  <c r="EP139" i="29" s="1"/>
  <c r="EO139" i="29"/>
  <c r="EO139" i="29" a="1"/>
  <c r="EN139" i="29" a="1"/>
  <c r="EN139" i="29" s="1"/>
  <c r="EM139" i="29" a="1"/>
  <c r="EM139" i="29" s="1"/>
  <c r="EL139" i="29" a="1"/>
  <c r="EL139" i="29" s="1"/>
  <c r="EK139" i="29" a="1"/>
  <c r="EK139" i="29" s="1"/>
  <c r="EJ139" i="29" a="1"/>
  <c r="EJ139" i="29" s="1"/>
  <c r="EI139" i="29"/>
  <c r="EI139" i="29" a="1"/>
  <c r="EH139" i="29" a="1"/>
  <c r="EH139" i="29" s="1"/>
  <c r="EG139" i="29"/>
  <c r="EG139" i="29" a="1"/>
  <c r="EF139" i="29" a="1"/>
  <c r="EF139" i="29" s="1"/>
  <c r="EE139" i="29" a="1"/>
  <c r="EE139" i="29" s="1"/>
  <c r="ED139" i="29" a="1"/>
  <c r="ED139" i="29" s="1"/>
  <c r="EC139" i="29" a="1"/>
  <c r="EC139" i="29" s="1"/>
  <c r="EB139" i="29" a="1"/>
  <c r="EB139" i="29" s="1"/>
  <c r="EA139" i="29"/>
  <c r="EA139" i="29" a="1"/>
  <c r="DZ139" i="29" a="1"/>
  <c r="DZ139" i="29" s="1"/>
  <c r="DY139" i="29"/>
  <c r="DY139" i="29" a="1"/>
  <c r="DX139" i="29" a="1"/>
  <c r="DX139" i="29" s="1"/>
  <c r="DW139" i="29" a="1"/>
  <c r="DW139" i="29" s="1"/>
  <c r="DV139" i="29"/>
  <c r="DV139" i="29" a="1"/>
  <c r="DU139" i="29" a="1"/>
  <c r="DU139" i="29" s="1"/>
  <c r="DT139" i="29"/>
  <c r="DT139" i="29" a="1"/>
  <c r="DS139" i="29" a="1"/>
  <c r="DS139" i="29" s="1"/>
  <c r="DR139" i="29"/>
  <c r="DR139" i="29" a="1"/>
  <c r="DQ139" i="29" a="1"/>
  <c r="DQ139" i="29" s="1"/>
  <c r="DP139" i="29"/>
  <c r="DP139" i="29" a="1"/>
  <c r="DO139" i="29" a="1"/>
  <c r="DO139" i="29" s="1"/>
  <c r="DN139" i="29"/>
  <c r="DN139" i="29" a="1"/>
  <c r="DM139" i="29" a="1"/>
  <c r="DM139" i="29" s="1"/>
  <c r="DL139" i="29"/>
  <c r="DL139" i="29" a="1"/>
  <c r="DK139" i="29" a="1"/>
  <c r="DK139" i="29" s="1"/>
  <c r="DJ139" i="29"/>
  <c r="DJ139" i="29" a="1"/>
  <c r="DI139" i="29" a="1"/>
  <c r="DI139" i="29" s="1"/>
  <c r="DH139" i="29"/>
  <c r="DH139" i="29" a="1"/>
  <c r="DG139" i="29" a="1"/>
  <c r="DG139" i="29" s="1"/>
  <c r="DF139" i="29"/>
  <c r="DF139" i="29" a="1"/>
  <c r="DE139" i="29" a="1"/>
  <c r="DE139" i="29" s="1"/>
  <c r="DD139" i="29"/>
  <c r="DD139" i="29" a="1"/>
  <c r="DC139" i="29" a="1"/>
  <c r="DC139" i="29" s="1"/>
  <c r="DB139" i="29"/>
  <c r="DB139" i="29" a="1"/>
  <c r="DA139" i="29" a="1"/>
  <c r="DA139" i="29" s="1"/>
  <c r="CZ139" i="29"/>
  <c r="CZ139" i="29" a="1"/>
  <c r="CY139" i="29" a="1"/>
  <c r="CY139" i="29" s="1"/>
  <c r="CX139" i="29"/>
  <c r="CX139" i="29" a="1"/>
  <c r="CW139" i="29" a="1"/>
  <c r="CW139" i="29" s="1"/>
  <c r="CV139" i="29"/>
  <c r="CV139" i="29" a="1"/>
  <c r="CU139" i="29" a="1"/>
  <c r="CU139" i="29" s="1"/>
  <c r="CT139" i="29"/>
  <c r="CT139" i="29" a="1"/>
  <c r="CS139" i="29" a="1"/>
  <c r="CS139" i="29" s="1"/>
  <c r="CR139" i="29"/>
  <c r="CR139" i="29" a="1"/>
  <c r="CQ139" i="29" a="1"/>
  <c r="CQ139" i="29" s="1"/>
  <c r="CP139" i="29"/>
  <c r="CP139" i="29" a="1"/>
  <c r="CO139" i="29" a="1"/>
  <c r="CO139" i="29" s="1"/>
  <c r="CN139" i="29"/>
  <c r="CN139" i="29" a="1"/>
  <c r="CM139" i="29" a="1"/>
  <c r="CM139" i="29" s="1"/>
  <c r="CL139" i="29"/>
  <c r="CL139" i="29" a="1"/>
  <c r="CK139" i="29" a="1"/>
  <c r="CK139" i="29" s="1"/>
  <c r="CJ139" i="29"/>
  <c r="CJ139" i="29" a="1"/>
  <c r="CI139" i="29" a="1"/>
  <c r="CI139" i="29" s="1"/>
  <c r="CH139" i="29"/>
  <c r="CH139" i="29" a="1"/>
  <c r="CG139" i="29" a="1"/>
  <c r="CG139" i="29" s="1"/>
  <c r="CF139" i="29"/>
  <c r="CF139" i="29" a="1"/>
  <c r="CE139" i="29" a="1"/>
  <c r="CE139" i="29" s="1"/>
  <c r="CD139" i="29"/>
  <c r="CD139" i="29" a="1"/>
  <c r="CC139" i="29" a="1"/>
  <c r="CC139" i="29" s="1"/>
  <c r="CB139" i="29"/>
  <c r="CB139" i="29" a="1"/>
  <c r="CA139" i="29" a="1"/>
  <c r="CA139" i="29" s="1"/>
  <c r="BZ139" i="29"/>
  <c r="BZ139" i="29" a="1"/>
  <c r="BY139" i="29" a="1"/>
  <c r="BY139" i="29" s="1"/>
  <c r="BX139" i="29"/>
  <c r="BX139" i="29" a="1"/>
  <c r="BW139" i="29" a="1"/>
  <c r="BW139" i="29" s="1"/>
  <c r="BV139" i="29"/>
  <c r="BV139" i="29" a="1"/>
  <c r="BU139" i="29" a="1"/>
  <c r="BU139" i="29" s="1"/>
  <c r="BT139" i="29" a="1"/>
  <c r="BT139" i="29" s="1"/>
  <c r="BS139" i="29" a="1"/>
  <c r="BS139" i="29" s="1"/>
  <c r="BR139" i="29" a="1"/>
  <c r="BR139" i="29" s="1"/>
  <c r="BQ139" i="29" a="1"/>
  <c r="BQ139" i="29" s="1"/>
  <c r="BP139" i="29" a="1"/>
  <c r="BP139" i="29" s="1"/>
  <c r="BO139" i="29" a="1"/>
  <c r="BO139" i="29" s="1"/>
  <c r="BN139" i="29" a="1"/>
  <c r="BN139" i="29" s="1"/>
  <c r="BM139" i="29" a="1"/>
  <c r="BM139" i="29" s="1"/>
  <c r="BL139" i="29" a="1"/>
  <c r="BL139" i="29" s="1"/>
  <c r="BK139" i="29" a="1"/>
  <c r="BK139" i="29" s="1"/>
  <c r="BJ139" i="29" a="1"/>
  <c r="BJ139" i="29" s="1"/>
  <c r="BI139" i="29" a="1"/>
  <c r="BI139" i="29" s="1"/>
  <c r="BH139" i="29" a="1"/>
  <c r="BH139" i="29" s="1"/>
  <c r="BG139" i="29" a="1"/>
  <c r="BG139" i="29" s="1"/>
  <c r="BF139" i="29" a="1"/>
  <c r="BF139" i="29" s="1"/>
  <c r="BE139" i="29" a="1"/>
  <c r="BE139" i="29" s="1"/>
  <c r="BD139" i="29" a="1"/>
  <c r="BD139" i="29" s="1"/>
  <c r="BC139" i="29" a="1"/>
  <c r="BC139" i="29" s="1"/>
  <c r="BB139" i="29" a="1"/>
  <c r="BB139" i="29" s="1"/>
  <c r="BA139" i="29" a="1"/>
  <c r="BA139" i="29" s="1"/>
  <c r="AZ139" i="29" a="1"/>
  <c r="AZ139" i="29" s="1"/>
  <c r="AY139" i="29" a="1"/>
  <c r="AY139" i="29" s="1"/>
  <c r="AX139" i="29" a="1"/>
  <c r="AX139" i="29" s="1"/>
  <c r="AW139" i="29" a="1"/>
  <c r="AW139" i="29" s="1"/>
  <c r="AV139" i="29" a="1"/>
  <c r="AV139" i="29" s="1"/>
  <c r="AU139" i="29" a="1"/>
  <c r="AU139" i="29" s="1"/>
  <c r="AT139" i="29" a="1"/>
  <c r="AT139" i="29" s="1"/>
  <c r="AS139" i="29" a="1"/>
  <c r="AS139" i="29" s="1"/>
  <c r="AR139" i="29" a="1"/>
  <c r="AR139" i="29" s="1"/>
  <c r="AQ139" i="29" a="1"/>
  <c r="AQ139" i="29" s="1"/>
  <c r="AP139" i="29" a="1"/>
  <c r="AP139" i="29" s="1"/>
  <c r="AO139" i="29" a="1"/>
  <c r="AO139" i="29" s="1"/>
  <c r="AN139" i="29" a="1"/>
  <c r="AN139" i="29" s="1"/>
  <c r="AM139" i="29" a="1"/>
  <c r="AM139" i="29" s="1"/>
  <c r="AL139" i="29" a="1"/>
  <c r="AL139" i="29" s="1"/>
  <c r="AK139" i="29" a="1"/>
  <c r="AK139" i="29" s="1"/>
  <c r="AJ139" i="29" a="1"/>
  <c r="AJ139" i="29" s="1"/>
  <c r="AI139" i="29" a="1"/>
  <c r="AI139" i="29" s="1"/>
  <c r="AH139" i="29" a="1"/>
  <c r="AH139" i="29" s="1"/>
  <c r="AG139" i="29" a="1"/>
  <c r="AG139" i="29" s="1"/>
  <c r="AF139" i="29" a="1"/>
  <c r="AF139" i="29" s="1"/>
  <c r="AE139" i="29" a="1"/>
  <c r="AE139" i="29" s="1"/>
  <c r="AD139" i="29" a="1"/>
  <c r="AD139" i="29" s="1"/>
  <c r="AC139" i="29" a="1"/>
  <c r="AC139" i="29" s="1"/>
  <c r="AB139" i="29" a="1"/>
  <c r="AB139" i="29" s="1"/>
  <c r="AA139" i="29" a="1"/>
  <c r="AA139" i="29" s="1"/>
  <c r="Z139" i="29" a="1"/>
  <c r="Z139" i="29" s="1"/>
  <c r="Y139" i="29" a="1"/>
  <c r="Y139" i="29" s="1"/>
  <c r="X139" i="29" a="1"/>
  <c r="X139" i="29" s="1"/>
  <c r="W139" i="29" a="1"/>
  <c r="W139" i="29" s="1"/>
  <c r="V139" i="29" a="1"/>
  <c r="V139" i="29" s="1"/>
  <c r="U139" i="29" a="1"/>
  <c r="U139" i="29" s="1"/>
  <c r="T139" i="29" a="1"/>
  <c r="T139" i="29" s="1"/>
  <c r="S139" i="29" a="1"/>
  <c r="S139" i="29" s="1"/>
  <c r="R139" i="29" a="1"/>
  <c r="R139" i="29" s="1"/>
  <c r="Q139" i="29" a="1"/>
  <c r="Q139" i="29" s="1"/>
  <c r="P139" i="29" a="1"/>
  <c r="P139" i="29" s="1"/>
  <c r="O139" i="29" a="1"/>
  <c r="O139" i="29" s="1"/>
  <c r="N139" i="29" a="1"/>
  <c r="N139" i="29" s="1"/>
  <c r="M139" i="29" a="1"/>
  <c r="M139" i="29" s="1"/>
  <c r="L139" i="29" a="1"/>
  <c r="L139" i="29" s="1"/>
  <c r="K139" i="29" a="1"/>
  <c r="K139" i="29" s="1"/>
  <c r="J139" i="29" a="1"/>
  <c r="J139" i="29" s="1"/>
  <c r="I139" i="29" a="1"/>
  <c r="I139" i="29" s="1"/>
  <c r="H139" i="29" a="1"/>
  <c r="H139" i="29" s="1"/>
  <c r="G139" i="29" a="1"/>
  <c r="G139" i="29" s="1"/>
  <c r="F139" i="29" a="1"/>
  <c r="F139" i="29" s="1"/>
  <c r="E139" i="29" a="1"/>
  <c r="E139" i="29" s="1"/>
  <c r="D139" i="29" a="1"/>
  <c r="D139" i="29" s="1"/>
  <c r="GJ138" i="29" a="1"/>
  <c r="GJ138" i="29" s="1"/>
  <c r="GI138" i="29" a="1"/>
  <c r="GI138" i="29" s="1"/>
  <c r="GH138" i="29" a="1"/>
  <c r="GH138" i="29" s="1"/>
  <c r="GG138" i="29" a="1"/>
  <c r="GG138" i="29" s="1"/>
  <c r="GF138" i="29" a="1"/>
  <c r="GF138" i="29" s="1"/>
  <c r="GE138" i="29" a="1"/>
  <c r="GE138" i="29" s="1"/>
  <c r="GD138" i="29" a="1"/>
  <c r="GD138" i="29" s="1"/>
  <c r="GC138" i="29" a="1"/>
  <c r="GC138" i="29" s="1"/>
  <c r="GB138" i="29" a="1"/>
  <c r="GB138" i="29" s="1"/>
  <c r="GA138" i="29" a="1"/>
  <c r="GA138" i="29" s="1"/>
  <c r="FZ138" i="29" a="1"/>
  <c r="FZ138" i="29" s="1"/>
  <c r="FY138" i="29" a="1"/>
  <c r="FY138" i="29" s="1"/>
  <c r="FX138" i="29" a="1"/>
  <c r="FX138" i="29" s="1"/>
  <c r="FW138" i="29" a="1"/>
  <c r="FW138" i="29" s="1"/>
  <c r="FV138" i="29" a="1"/>
  <c r="FV138" i="29" s="1"/>
  <c r="FU138" i="29" a="1"/>
  <c r="FU138" i="29" s="1"/>
  <c r="FT138" i="29" a="1"/>
  <c r="FT138" i="29" s="1"/>
  <c r="FS138" i="29" a="1"/>
  <c r="FS138" i="29" s="1"/>
  <c r="FR138" i="29" a="1"/>
  <c r="FR138" i="29" s="1"/>
  <c r="FQ138" i="29" a="1"/>
  <c r="FQ138" i="29" s="1"/>
  <c r="FP138" i="29" a="1"/>
  <c r="FP138" i="29" s="1"/>
  <c r="FO138" i="29" a="1"/>
  <c r="FO138" i="29" s="1"/>
  <c r="FN138" i="29" a="1"/>
  <c r="FN138" i="29" s="1"/>
  <c r="FM138" i="29" a="1"/>
  <c r="FM138" i="29" s="1"/>
  <c r="FL138" i="29" a="1"/>
  <c r="FL138" i="29" s="1"/>
  <c r="FK138" i="29" a="1"/>
  <c r="FK138" i="29" s="1"/>
  <c r="FJ138" i="29" a="1"/>
  <c r="FJ138" i="29" s="1"/>
  <c r="FI138" i="29" a="1"/>
  <c r="FI138" i="29" s="1"/>
  <c r="FH138" i="29" a="1"/>
  <c r="FH138" i="29" s="1"/>
  <c r="FG138" i="29" a="1"/>
  <c r="FG138" i="29" s="1"/>
  <c r="FF138" i="29" a="1"/>
  <c r="FF138" i="29" s="1"/>
  <c r="FE138" i="29" a="1"/>
  <c r="FE138" i="29" s="1"/>
  <c r="FD138" i="29" a="1"/>
  <c r="FD138" i="29" s="1"/>
  <c r="FC138" i="29" a="1"/>
  <c r="FC138" i="29" s="1"/>
  <c r="FB138" i="29" a="1"/>
  <c r="FB138" i="29" s="1"/>
  <c r="FA138" i="29" a="1"/>
  <c r="FA138" i="29" s="1"/>
  <c r="EZ138" i="29" a="1"/>
  <c r="EZ138" i="29" s="1"/>
  <c r="EY138" i="29" a="1"/>
  <c r="EY138" i="29" s="1"/>
  <c r="EX138" i="29" a="1"/>
  <c r="EX138" i="29" s="1"/>
  <c r="EW138" i="29" a="1"/>
  <c r="EW138" i="29" s="1"/>
  <c r="EV138" i="29" a="1"/>
  <c r="EV138" i="29" s="1"/>
  <c r="EU138" i="29" a="1"/>
  <c r="EU138" i="29" s="1"/>
  <c r="ET138" i="29" a="1"/>
  <c r="ET138" i="29" s="1"/>
  <c r="ES138" i="29" a="1"/>
  <c r="ES138" i="29" s="1"/>
  <c r="ER138" i="29" a="1"/>
  <c r="ER138" i="29" s="1"/>
  <c r="EQ138" i="29" a="1"/>
  <c r="EQ138" i="29" s="1"/>
  <c r="EP138" i="29" a="1"/>
  <c r="EP138" i="29" s="1"/>
  <c r="EO138" i="29" a="1"/>
  <c r="EO138" i="29" s="1"/>
  <c r="EN138" i="29" a="1"/>
  <c r="EN138" i="29" s="1"/>
  <c r="EM138" i="29" a="1"/>
  <c r="EM138" i="29" s="1"/>
  <c r="EL138" i="29" a="1"/>
  <c r="EL138" i="29" s="1"/>
  <c r="EK138" i="29" a="1"/>
  <c r="EK138" i="29" s="1"/>
  <c r="EJ138" i="29" a="1"/>
  <c r="EJ138" i="29" s="1"/>
  <c r="EI138" i="29" a="1"/>
  <c r="EI138" i="29" s="1"/>
  <c r="EH138" i="29" a="1"/>
  <c r="EH138" i="29" s="1"/>
  <c r="EG138" i="29" a="1"/>
  <c r="EG138" i="29" s="1"/>
  <c r="EF138" i="29" a="1"/>
  <c r="EF138" i="29" s="1"/>
  <c r="EE138" i="29" a="1"/>
  <c r="EE138" i="29" s="1"/>
  <c r="ED138" i="29" a="1"/>
  <c r="ED138" i="29" s="1"/>
  <c r="EC138" i="29" a="1"/>
  <c r="EC138" i="29" s="1"/>
  <c r="EB138" i="29" a="1"/>
  <c r="EB138" i="29" s="1"/>
  <c r="EA138" i="29" a="1"/>
  <c r="EA138" i="29" s="1"/>
  <c r="DZ138" i="29" a="1"/>
  <c r="DZ138" i="29" s="1"/>
  <c r="DY138" i="29" a="1"/>
  <c r="DY138" i="29" s="1"/>
  <c r="DX138" i="29" a="1"/>
  <c r="DX138" i="29" s="1"/>
  <c r="DW138" i="29" a="1"/>
  <c r="DW138" i="29" s="1"/>
  <c r="DV138" i="29" a="1"/>
  <c r="DV138" i="29" s="1"/>
  <c r="DU138" i="29" a="1"/>
  <c r="DU138" i="29" s="1"/>
  <c r="DT138" i="29" a="1"/>
  <c r="DT138" i="29" s="1"/>
  <c r="DS138" i="29" a="1"/>
  <c r="DS138" i="29" s="1"/>
  <c r="DR138" i="29" a="1"/>
  <c r="DR138" i="29" s="1"/>
  <c r="DQ138" i="29" a="1"/>
  <c r="DQ138" i="29" s="1"/>
  <c r="DP138" i="29" a="1"/>
  <c r="DP138" i="29" s="1"/>
  <c r="DO138" i="29" a="1"/>
  <c r="DO138" i="29" s="1"/>
  <c r="DN138" i="29" a="1"/>
  <c r="DN138" i="29" s="1"/>
  <c r="DM138" i="29" a="1"/>
  <c r="DM138" i="29" s="1"/>
  <c r="DL138" i="29" a="1"/>
  <c r="DL138" i="29" s="1"/>
  <c r="DK138" i="29" a="1"/>
  <c r="DK138" i="29" s="1"/>
  <c r="DJ138" i="29" a="1"/>
  <c r="DJ138" i="29" s="1"/>
  <c r="DI138" i="29" a="1"/>
  <c r="DI138" i="29" s="1"/>
  <c r="DH138" i="29" a="1"/>
  <c r="DH138" i="29" s="1"/>
  <c r="DG138" i="29" a="1"/>
  <c r="DG138" i="29" s="1"/>
  <c r="DF138" i="29" a="1"/>
  <c r="DF138" i="29" s="1"/>
  <c r="DE138" i="29" a="1"/>
  <c r="DE138" i="29" s="1"/>
  <c r="DD138" i="29" a="1"/>
  <c r="DD138" i="29" s="1"/>
  <c r="DC138" i="29" a="1"/>
  <c r="DC138" i="29" s="1"/>
  <c r="DB138" i="29" a="1"/>
  <c r="DB138" i="29" s="1"/>
  <c r="DA138" i="29" a="1"/>
  <c r="DA138" i="29" s="1"/>
  <c r="CZ138" i="29" a="1"/>
  <c r="CZ138" i="29" s="1"/>
  <c r="CY138" i="29" a="1"/>
  <c r="CY138" i="29" s="1"/>
  <c r="CX138" i="29" a="1"/>
  <c r="CX138" i="29" s="1"/>
  <c r="CW138" i="29" a="1"/>
  <c r="CW138" i="29" s="1"/>
  <c r="CV138" i="29" a="1"/>
  <c r="CV138" i="29" s="1"/>
  <c r="CU138" i="29" a="1"/>
  <c r="CU138" i="29" s="1"/>
  <c r="CT138" i="29" a="1"/>
  <c r="CT138" i="29" s="1"/>
  <c r="CS138" i="29" a="1"/>
  <c r="CS138" i="29" s="1"/>
  <c r="CR138" i="29" a="1"/>
  <c r="CR138" i="29" s="1"/>
  <c r="CQ138" i="29" a="1"/>
  <c r="CQ138" i="29" s="1"/>
  <c r="CP138" i="29" a="1"/>
  <c r="CP138" i="29" s="1"/>
  <c r="CO138" i="29" a="1"/>
  <c r="CO138" i="29" s="1"/>
  <c r="CN138" i="29" a="1"/>
  <c r="CN138" i="29" s="1"/>
  <c r="CM138" i="29" a="1"/>
  <c r="CM138" i="29" s="1"/>
  <c r="CL138" i="29" a="1"/>
  <c r="CL138" i="29" s="1"/>
  <c r="CK138" i="29" a="1"/>
  <c r="CK138" i="29" s="1"/>
  <c r="CJ138" i="29" a="1"/>
  <c r="CJ138" i="29" s="1"/>
  <c r="CI138" i="29" a="1"/>
  <c r="CI138" i="29" s="1"/>
  <c r="CH138" i="29" a="1"/>
  <c r="CH138" i="29" s="1"/>
  <c r="CG138" i="29" a="1"/>
  <c r="CG138" i="29" s="1"/>
  <c r="CF138" i="29" a="1"/>
  <c r="CF138" i="29" s="1"/>
  <c r="CE138" i="29" a="1"/>
  <c r="CE138" i="29" s="1"/>
  <c r="CD138" i="29" a="1"/>
  <c r="CD138" i="29" s="1"/>
  <c r="CC138" i="29" a="1"/>
  <c r="CC138" i="29" s="1"/>
  <c r="CB138" i="29" a="1"/>
  <c r="CB138" i="29" s="1"/>
  <c r="CA138" i="29" a="1"/>
  <c r="CA138" i="29" s="1"/>
  <c r="BZ138" i="29" a="1"/>
  <c r="BZ138" i="29" s="1"/>
  <c r="BY138" i="29" a="1"/>
  <c r="BY138" i="29" s="1"/>
  <c r="BX138" i="29" a="1"/>
  <c r="BX138" i="29" s="1"/>
  <c r="BW138" i="29" a="1"/>
  <c r="BW138" i="29" s="1"/>
  <c r="BV138" i="29" a="1"/>
  <c r="BV138" i="29" s="1"/>
  <c r="BU138" i="29" a="1"/>
  <c r="BU138" i="29" s="1"/>
  <c r="BT138" i="29" a="1"/>
  <c r="BT138" i="29" s="1"/>
  <c r="BS138" i="29" a="1"/>
  <c r="BS138" i="29" s="1"/>
  <c r="BR138" i="29" a="1"/>
  <c r="BR138" i="29" s="1"/>
  <c r="BQ138" i="29" a="1"/>
  <c r="BQ138" i="29" s="1"/>
  <c r="BP138" i="29" a="1"/>
  <c r="BP138" i="29" s="1"/>
  <c r="BO138" i="29" a="1"/>
  <c r="BO138" i="29" s="1"/>
  <c r="BN138" i="29" a="1"/>
  <c r="BN138" i="29" s="1"/>
  <c r="BM138" i="29" a="1"/>
  <c r="BM138" i="29" s="1"/>
  <c r="BL138" i="29" a="1"/>
  <c r="BL138" i="29" s="1"/>
  <c r="BK138" i="29" a="1"/>
  <c r="BK138" i="29" s="1"/>
  <c r="BJ138" i="29" a="1"/>
  <c r="BJ138" i="29" s="1"/>
  <c r="BI138" i="29" a="1"/>
  <c r="BI138" i="29" s="1"/>
  <c r="BH138" i="29" a="1"/>
  <c r="BH138" i="29" s="1"/>
  <c r="BG138" i="29" a="1"/>
  <c r="BG138" i="29" s="1"/>
  <c r="BF138" i="29" a="1"/>
  <c r="BF138" i="29" s="1"/>
  <c r="BE138" i="29" a="1"/>
  <c r="BE138" i="29" s="1"/>
  <c r="BD138" i="29" a="1"/>
  <c r="BD138" i="29" s="1"/>
  <c r="BC138" i="29" a="1"/>
  <c r="BC138" i="29" s="1"/>
  <c r="BB138" i="29" a="1"/>
  <c r="BB138" i="29" s="1"/>
  <c r="BA138" i="29" a="1"/>
  <c r="BA138" i="29" s="1"/>
  <c r="AZ138" i="29" a="1"/>
  <c r="AZ138" i="29" s="1"/>
  <c r="AY138" i="29" a="1"/>
  <c r="AY138" i="29" s="1"/>
  <c r="AX138" i="29" a="1"/>
  <c r="AX138" i="29" s="1"/>
  <c r="AW138" i="29" a="1"/>
  <c r="AW138" i="29" s="1"/>
  <c r="AV138" i="29" a="1"/>
  <c r="AV138" i="29" s="1"/>
  <c r="AU138" i="29" a="1"/>
  <c r="AU138" i="29" s="1"/>
  <c r="AT138" i="29" a="1"/>
  <c r="AT138" i="29" s="1"/>
  <c r="AS138" i="29" a="1"/>
  <c r="AS138" i="29" s="1"/>
  <c r="AR138" i="29" a="1"/>
  <c r="AR138" i="29" s="1"/>
  <c r="AQ138" i="29" a="1"/>
  <c r="AQ138" i="29" s="1"/>
  <c r="AP138" i="29" a="1"/>
  <c r="AP138" i="29" s="1"/>
  <c r="AO138" i="29" a="1"/>
  <c r="AO138" i="29" s="1"/>
  <c r="AN138" i="29" a="1"/>
  <c r="AN138" i="29" s="1"/>
  <c r="AM138" i="29" a="1"/>
  <c r="AM138" i="29" s="1"/>
  <c r="AL138" i="29" a="1"/>
  <c r="AL138" i="29" s="1"/>
  <c r="AK138" i="29" a="1"/>
  <c r="AK138" i="29" s="1"/>
  <c r="AJ138" i="29" a="1"/>
  <c r="AJ138" i="29" s="1"/>
  <c r="AI138" i="29" a="1"/>
  <c r="AI138" i="29" s="1"/>
  <c r="AH138" i="29" a="1"/>
  <c r="AH138" i="29" s="1"/>
  <c r="AG138" i="29" a="1"/>
  <c r="AG138" i="29" s="1"/>
  <c r="AF138" i="29" a="1"/>
  <c r="AF138" i="29" s="1"/>
  <c r="AE138" i="29" a="1"/>
  <c r="AE138" i="29" s="1"/>
  <c r="AD138" i="29" a="1"/>
  <c r="AD138" i="29" s="1"/>
  <c r="AC138" i="29" a="1"/>
  <c r="AC138" i="29" s="1"/>
  <c r="AB138" i="29" a="1"/>
  <c r="AB138" i="29" s="1"/>
  <c r="AA138" i="29" a="1"/>
  <c r="AA138" i="29" s="1"/>
  <c r="Z138" i="29" a="1"/>
  <c r="Z138" i="29" s="1"/>
  <c r="Y138" i="29" a="1"/>
  <c r="Y138" i="29" s="1"/>
  <c r="X138" i="29" a="1"/>
  <c r="X138" i="29" s="1"/>
  <c r="W138" i="29" a="1"/>
  <c r="W138" i="29" s="1"/>
  <c r="V138" i="29" a="1"/>
  <c r="V138" i="29" s="1"/>
  <c r="U138" i="29" a="1"/>
  <c r="U138" i="29" s="1"/>
  <c r="T138" i="29" a="1"/>
  <c r="T138" i="29" s="1"/>
  <c r="S138" i="29" a="1"/>
  <c r="S138" i="29" s="1"/>
  <c r="R138" i="29" a="1"/>
  <c r="R138" i="29" s="1"/>
  <c r="Q138" i="29" a="1"/>
  <c r="Q138" i="29" s="1"/>
  <c r="P138" i="29" a="1"/>
  <c r="P138" i="29" s="1"/>
  <c r="O138" i="29" a="1"/>
  <c r="O138" i="29" s="1"/>
  <c r="N138" i="29" a="1"/>
  <c r="N138" i="29" s="1"/>
  <c r="M138" i="29" a="1"/>
  <c r="M138" i="29" s="1"/>
  <c r="L138" i="29" a="1"/>
  <c r="L138" i="29" s="1"/>
  <c r="K138" i="29" a="1"/>
  <c r="K138" i="29" s="1"/>
  <c r="J138" i="29" a="1"/>
  <c r="J138" i="29" s="1"/>
  <c r="I138" i="29" a="1"/>
  <c r="I138" i="29" s="1"/>
  <c r="H138" i="29" a="1"/>
  <c r="H138" i="29" s="1"/>
  <c r="G138" i="29" a="1"/>
  <c r="G138" i="29" s="1"/>
  <c r="F138" i="29" a="1"/>
  <c r="F138" i="29" s="1"/>
  <c r="E138" i="29" a="1"/>
  <c r="E138" i="29" s="1"/>
  <c r="D138" i="29" a="1"/>
  <c r="D138" i="29" s="1"/>
  <c r="GJ137" i="29" a="1"/>
  <c r="GJ137" i="29" s="1"/>
  <c r="GI137" i="29" a="1"/>
  <c r="GI137" i="29" s="1"/>
  <c r="GH137" i="29" a="1"/>
  <c r="GH137" i="29" s="1"/>
  <c r="GG137" i="29" a="1"/>
  <c r="GG137" i="29" s="1"/>
  <c r="GF137" i="29" a="1"/>
  <c r="GF137" i="29" s="1"/>
  <c r="GE137" i="29" a="1"/>
  <c r="GE137" i="29" s="1"/>
  <c r="GD137" i="29" a="1"/>
  <c r="GD137" i="29" s="1"/>
  <c r="GC137" i="29" a="1"/>
  <c r="GC137" i="29" s="1"/>
  <c r="GB137" i="29" a="1"/>
  <c r="GB137" i="29" s="1"/>
  <c r="GA137" i="29" a="1"/>
  <c r="GA137" i="29" s="1"/>
  <c r="FZ137" i="29" a="1"/>
  <c r="FZ137" i="29" s="1"/>
  <c r="FY137" i="29" a="1"/>
  <c r="FY137" i="29" s="1"/>
  <c r="FX137" i="29" a="1"/>
  <c r="FX137" i="29" s="1"/>
  <c r="FW137" i="29" a="1"/>
  <c r="FW137" i="29" s="1"/>
  <c r="FV137" i="29" a="1"/>
  <c r="FV137" i="29" s="1"/>
  <c r="FU137" i="29" a="1"/>
  <c r="FU137" i="29" s="1"/>
  <c r="FT137" i="29" a="1"/>
  <c r="FT137" i="29" s="1"/>
  <c r="FS137" i="29" a="1"/>
  <c r="FS137" i="29" s="1"/>
  <c r="FR137" i="29" a="1"/>
  <c r="FR137" i="29" s="1"/>
  <c r="FQ137" i="29" a="1"/>
  <c r="FQ137" i="29" s="1"/>
  <c r="FP137" i="29" a="1"/>
  <c r="FP137" i="29" s="1"/>
  <c r="FO137" i="29" a="1"/>
  <c r="FO137" i="29" s="1"/>
  <c r="FN137" i="29" a="1"/>
  <c r="FN137" i="29" s="1"/>
  <c r="FM137" i="29" a="1"/>
  <c r="FM137" i="29" s="1"/>
  <c r="FL137" i="29" a="1"/>
  <c r="FL137" i="29" s="1"/>
  <c r="FK137" i="29" a="1"/>
  <c r="FK137" i="29" s="1"/>
  <c r="FJ137" i="29" a="1"/>
  <c r="FJ137" i="29" s="1"/>
  <c r="FI137" i="29" a="1"/>
  <c r="FI137" i="29" s="1"/>
  <c r="FH137" i="29" a="1"/>
  <c r="FH137" i="29" s="1"/>
  <c r="FG137" i="29" a="1"/>
  <c r="FG137" i="29" s="1"/>
  <c r="FF137" i="29" a="1"/>
  <c r="FF137" i="29" s="1"/>
  <c r="FE137" i="29" a="1"/>
  <c r="FE137" i="29" s="1"/>
  <c r="FD137" i="29" a="1"/>
  <c r="FD137" i="29" s="1"/>
  <c r="FC137" i="29" a="1"/>
  <c r="FC137" i="29" s="1"/>
  <c r="FB137" i="29" a="1"/>
  <c r="FB137" i="29" s="1"/>
  <c r="FA137" i="29" a="1"/>
  <c r="FA137" i="29" s="1"/>
  <c r="EZ137" i="29" a="1"/>
  <c r="EZ137" i="29" s="1"/>
  <c r="EY137" i="29" a="1"/>
  <c r="EY137" i="29" s="1"/>
  <c r="EX137" i="29" a="1"/>
  <c r="EX137" i="29" s="1"/>
  <c r="EW137" i="29" a="1"/>
  <c r="EW137" i="29" s="1"/>
  <c r="EV137" i="29" a="1"/>
  <c r="EV137" i="29" s="1"/>
  <c r="EU137" i="29" a="1"/>
  <c r="EU137" i="29" s="1"/>
  <c r="ET137" i="29" a="1"/>
  <c r="ET137" i="29" s="1"/>
  <c r="ES137" i="29" a="1"/>
  <c r="ES137" i="29" s="1"/>
  <c r="ER137" i="29" a="1"/>
  <c r="ER137" i="29" s="1"/>
  <c r="EQ137" i="29" a="1"/>
  <c r="EQ137" i="29" s="1"/>
  <c r="EP137" i="29" a="1"/>
  <c r="EP137" i="29" s="1"/>
  <c r="EO137" i="29" a="1"/>
  <c r="EO137" i="29" s="1"/>
  <c r="EN137" i="29" a="1"/>
  <c r="EN137" i="29" s="1"/>
  <c r="EM137" i="29" a="1"/>
  <c r="EM137" i="29" s="1"/>
  <c r="EL137" i="29" a="1"/>
  <c r="EL137" i="29" s="1"/>
  <c r="EK137" i="29" a="1"/>
  <c r="EK137" i="29" s="1"/>
  <c r="EJ137" i="29" a="1"/>
  <c r="EJ137" i="29" s="1"/>
  <c r="EI137" i="29" a="1"/>
  <c r="EI137" i="29" s="1"/>
  <c r="EH137" i="29" a="1"/>
  <c r="EH137" i="29" s="1"/>
  <c r="EG137" i="29" a="1"/>
  <c r="EG137" i="29" s="1"/>
  <c r="EF137" i="29" a="1"/>
  <c r="EF137" i="29" s="1"/>
  <c r="EE137" i="29" a="1"/>
  <c r="EE137" i="29" s="1"/>
  <c r="ED137" i="29" a="1"/>
  <c r="ED137" i="29" s="1"/>
  <c r="EC137" i="29" a="1"/>
  <c r="EC137" i="29" s="1"/>
  <c r="EB137" i="29" a="1"/>
  <c r="EB137" i="29" s="1"/>
  <c r="EA137" i="29" a="1"/>
  <c r="EA137" i="29" s="1"/>
  <c r="DZ137" i="29" a="1"/>
  <c r="DZ137" i="29" s="1"/>
  <c r="DY137" i="29" a="1"/>
  <c r="DY137" i="29" s="1"/>
  <c r="DX137" i="29" a="1"/>
  <c r="DX137" i="29" s="1"/>
  <c r="DW137" i="29" a="1"/>
  <c r="DW137" i="29" s="1"/>
  <c r="DV137" i="29" a="1"/>
  <c r="DV137" i="29" s="1"/>
  <c r="DU137" i="29" a="1"/>
  <c r="DU137" i="29" s="1"/>
  <c r="DT137" i="29" a="1"/>
  <c r="DT137" i="29" s="1"/>
  <c r="DS137" i="29" a="1"/>
  <c r="DS137" i="29" s="1"/>
  <c r="DR137" i="29" a="1"/>
  <c r="DR137" i="29" s="1"/>
  <c r="DQ137" i="29" a="1"/>
  <c r="DQ137" i="29" s="1"/>
  <c r="DP137" i="29" a="1"/>
  <c r="DP137" i="29" s="1"/>
  <c r="DO137" i="29" a="1"/>
  <c r="DO137" i="29" s="1"/>
  <c r="DN137" i="29" a="1"/>
  <c r="DN137" i="29" s="1"/>
  <c r="DM137" i="29" a="1"/>
  <c r="DM137" i="29" s="1"/>
  <c r="DL137" i="29" a="1"/>
  <c r="DL137" i="29" s="1"/>
  <c r="DK137" i="29" a="1"/>
  <c r="DK137" i="29" s="1"/>
  <c r="DJ137" i="29" a="1"/>
  <c r="DJ137" i="29" s="1"/>
  <c r="DI137" i="29" a="1"/>
  <c r="DI137" i="29" s="1"/>
  <c r="DH137" i="29" a="1"/>
  <c r="DH137" i="29" s="1"/>
  <c r="DG137" i="29" a="1"/>
  <c r="DG137" i="29" s="1"/>
  <c r="DF137" i="29" a="1"/>
  <c r="DF137" i="29" s="1"/>
  <c r="DE137" i="29" a="1"/>
  <c r="DE137" i="29" s="1"/>
  <c r="DD137" i="29" a="1"/>
  <c r="DD137" i="29" s="1"/>
  <c r="DC137" i="29" a="1"/>
  <c r="DC137" i="29" s="1"/>
  <c r="DB137" i="29" a="1"/>
  <c r="DB137" i="29" s="1"/>
  <c r="DA137" i="29" a="1"/>
  <c r="DA137" i="29" s="1"/>
  <c r="CZ137" i="29" a="1"/>
  <c r="CZ137" i="29" s="1"/>
  <c r="CY137" i="29" a="1"/>
  <c r="CY137" i="29" s="1"/>
  <c r="CX137" i="29" a="1"/>
  <c r="CX137" i="29" s="1"/>
  <c r="CW137" i="29" a="1"/>
  <c r="CW137" i="29" s="1"/>
  <c r="CV137" i="29" a="1"/>
  <c r="CV137" i="29" s="1"/>
  <c r="CU137" i="29" a="1"/>
  <c r="CU137" i="29" s="1"/>
  <c r="CT137" i="29" a="1"/>
  <c r="CT137" i="29" s="1"/>
  <c r="CS137" i="29" a="1"/>
  <c r="CS137" i="29" s="1"/>
  <c r="CR137" i="29" a="1"/>
  <c r="CR137" i="29" s="1"/>
  <c r="CQ137" i="29" a="1"/>
  <c r="CQ137" i="29" s="1"/>
  <c r="CP137" i="29" a="1"/>
  <c r="CP137" i="29" s="1"/>
  <c r="CO137" i="29" a="1"/>
  <c r="CO137" i="29" s="1"/>
  <c r="CN137" i="29" a="1"/>
  <c r="CN137" i="29" s="1"/>
  <c r="CM137" i="29" a="1"/>
  <c r="CM137" i="29" s="1"/>
  <c r="CL137" i="29" a="1"/>
  <c r="CL137" i="29" s="1"/>
  <c r="CK137" i="29" a="1"/>
  <c r="CK137" i="29" s="1"/>
  <c r="CJ137" i="29" a="1"/>
  <c r="CJ137" i="29" s="1"/>
  <c r="CI137" i="29" a="1"/>
  <c r="CI137" i="29" s="1"/>
  <c r="CH137" i="29" a="1"/>
  <c r="CH137" i="29" s="1"/>
  <c r="CG137" i="29" a="1"/>
  <c r="CG137" i="29" s="1"/>
  <c r="CF137" i="29" a="1"/>
  <c r="CF137" i="29" s="1"/>
  <c r="CE137" i="29" a="1"/>
  <c r="CE137" i="29" s="1"/>
  <c r="CD137" i="29" a="1"/>
  <c r="CD137" i="29" s="1"/>
  <c r="CC137" i="29" a="1"/>
  <c r="CC137" i="29" s="1"/>
  <c r="CB137" i="29" a="1"/>
  <c r="CB137" i="29" s="1"/>
  <c r="CA137" i="29" a="1"/>
  <c r="CA137" i="29" s="1"/>
  <c r="BZ137" i="29" a="1"/>
  <c r="BZ137" i="29" s="1"/>
  <c r="BY137" i="29" a="1"/>
  <c r="BY137" i="29" s="1"/>
  <c r="BX137" i="29" a="1"/>
  <c r="BX137" i="29" s="1"/>
  <c r="BW137" i="29" a="1"/>
  <c r="BW137" i="29" s="1"/>
  <c r="BV137" i="29" a="1"/>
  <c r="BV137" i="29" s="1"/>
  <c r="BU137" i="29" a="1"/>
  <c r="BU137" i="29" s="1"/>
  <c r="BT137" i="29" a="1"/>
  <c r="BT137" i="29" s="1"/>
  <c r="BS137" i="29" a="1"/>
  <c r="BS137" i="29" s="1"/>
  <c r="BR137" i="29" a="1"/>
  <c r="BR137" i="29" s="1"/>
  <c r="BQ137" i="29" a="1"/>
  <c r="BQ137" i="29" s="1"/>
  <c r="BP137" i="29" a="1"/>
  <c r="BP137" i="29" s="1"/>
  <c r="BO137" i="29" a="1"/>
  <c r="BO137" i="29" s="1"/>
  <c r="BN137" i="29" a="1"/>
  <c r="BN137" i="29" s="1"/>
  <c r="BM137" i="29" a="1"/>
  <c r="BM137" i="29" s="1"/>
  <c r="BL137" i="29" a="1"/>
  <c r="BL137" i="29" s="1"/>
  <c r="BK137" i="29" a="1"/>
  <c r="BK137" i="29" s="1"/>
  <c r="BJ137" i="29" a="1"/>
  <c r="BJ137" i="29" s="1"/>
  <c r="BI137" i="29" a="1"/>
  <c r="BI137" i="29" s="1"/>
  <c r="BH137" i="29" a="1"/>
  <c r="BH137" i="29" s="1"/>
  <c r="BG137" i="29" a="1"/>
  <c r="BG137" i="29" s="1"/>
  <c r="BF137" i="29" a="1"/>
  <c r="BF137" i="29" s="1"/>
  <c r="BE137" i="29" a="1"/>
  <c r="BE137" i="29" s="1"/>
  <c r="BD137" i="29" a="1"/>
  <c r="BD137" i="29" s="1"/>
  <c r="BC137" i="29" a="1"/>
  <c r="BC137" i="29" s="1"/>
  <c r="BB137" i="29" a="1"/>
  <c r="BB137" i="29" s="1"/>
  <c r="BA137" i="29" a="1"/>
  <c r="BA137" i="29" s="1"/>
  <c r="AZ137" i="29" a="1"/>
  <c r="AZ137" i="29" s="1"/>
  <c r="AY137" i="29" a="1"/>
  <c r="AY137" i="29" s="1"/>
  <c r="AX137" i="29" a="1"/>
  <c r="AX137" i="29" s="1"/>
  <c r="AW137" i="29" a="1"/>
  <c r="AW137" i="29" s="1"/>
  <c r="AV137" i="29" a="1"/>
  <c r="AV137" i="29" s="1"/>
  <c r="AU137" i="29" a="1"/>
  <c r="AU137" i="29" s="1"/>
  <c r="AT137" i="29" a="1"/>
  <c r="AT137" i="29" s="1"/>
  <c r="AS137" i="29" a="1"/>
  <c r="AS137" i="29" s="1"/>
  <c r="AR137" i="29" a="1"/>
  <c r="AR137" i="29" s="1"/>
  <c r="AQ137" i="29" a="1"/>
  <c r="AQ137" i="29" s="1"/>
  <c r="AP137" i="29" a="1"/>
  <c r="AP137" i="29" s="1"/>
  <c r="AO137" i="29" a="1"/>
  <c r="AO137" i="29" s="1"/>
  <c r="AN137" i="29" a="1"/>
  <c r="AN137" i="29" s="1"/>
  <c r="AM137" i="29" a="1"/>
  <c r="AM137" i="29" s="1"/>
  <c r="AL137" i="29" a="1"/>
  <c r="AL137" i="29" s="1"/>
  <c r="AK137" i="29" a="1"/>
  <c r="AK137" i="29" s="1"/>
  <c r="AJ137" i="29" a="1"/>
  <c r="AJ137" i="29" s="1"/>
  <c r="AI137" i="29" a="1"/>
  <c r="AI137" i="29" s="1"/>
  <c r="AH137" i="29" a="1"/>
  <c r="AH137" i="29" s="1"/>
  <c r="AG137" i="29" a="1"/>
  <c r="AG137" i="29" s="1"/>
  <c r="AF137" i="29" a="1"/>
  <c r="AF137" i="29" s="1"/>
  <c r="AE137" i="29" a="1"/>
  <c r="AE137" i="29" s="1"/>
  <c r="AD137" i="29" a="1"/>
  <c r="AD137" i="29" s="1"/>
  <c r="AC137" i="29" a="1"/>
  <c r="AC137" i="29" s="1"/>
  <c r="AB137" i="29" a="1"/>
  <c r="AB137" i="29" s="1"/>
  <c r="AA137" i="29" a="1"/>
  <c r="AA137" i="29" s="1"/>
  <c r="Z137" i="29" a="1"/>
  <c r="Z137" i="29" s="1"/>
  <c r="Y137" i="29" a="1"/>
  <c r="Y137" i="29" s="1"/>
  <c r="X137" i="29" a="1"/>
  <c r="X137" i="29" s="1"/>
  <c r="W137" i="29" a="1"/>
  <c r="W137" i="29" s="1"/>
  <c r="V137" i="29" a="1"/>
  <c r="V137" i="29" s="1"/>
  <c r="U137" i="29" a="1"/>
  <c r="U137" i="29" s="1"/>
  <c r="T137" i="29" a="1"/>
  <c r="T137" i="29" s="1"/>
  <c r="S137" i="29" a="1"/>
  <c r="S137" i="29" s="1"/>
  <c r="R137" i="29" a="1"/>
  <c r="R137" i="29" s="1"/>
  <c r="Q137" i="29" a="1"/>
  <c r="Q137" i="29" s="1"/>
  <c r="P137" i="29" a="1"/>
  <c r="P137" i="29" s="1"/>
  <c r="O137" i="29" a="1"/>
  <c r="O137" i="29" s="1"/>
  <c r="N137" i="29" a="1"/>
  <c r="N137" i="29" s="1"/>
  <c r="M137" i="29" a="1"/>
  <c r="M137" i="29" s="1"/>
  <c r="L137" i="29" a="1"/>
  <c r="L137" i="29" s="1"/>
  <c r="K137" i="29" a="1"/>
  <c r="K137" i="29" s="1"/>
  <c r="J137" i="29" a="1"/>
  <c r="J137" i="29" s="1"/>
  <c r="I137" i="29" a="1"/>
  <c r="I137" i="29" s="1"/>
  <c r="H137" i="29" a="1"/>
  <c r="H137" i="29" s="1"/>
  <c r="G137" i="29" a="1"/>
  <c r="G137" i="29" s="1"/>
  <c r="F137" i="29" a="1"/>
  <c r="F137" i="29" s="1"/>
  <c r="E137" i="29" a="1"/>
  <c r="E137" i="29" s="1"/>
  <c r="D137" i="29" a="1"/>
  <c r="D137" i="29" s="1"/>
  <c r="GJ134" i="29" a="1"/>
  <c r="GJ134" i="29" s="1"/>
  <c r="GI134" i="29" a="1"/>
  <c r="GI134" i="29" s="1"/>
  <c r="GH134" i="29" a="1"/>
  <c r="GH134" i="29" s="1"/>
  <c r="GG134" i="29" a="1"/>
  <c r="GG134" i="29" s="1"/>
  <c r="GF134" i="29" a="1"/>
  <c r="GF134" i="29" s="1"/>
  <c r="GE134" i="29" a="1"/>
  <c r="GE134" i="29" s="1"/>
  <c r="GD134" i="29" a="1"/>
  <c r="GD134" i="29" s="1"/>
  <c r="GC134" i="29" a="1"/>
  <c r="GC134" i="29" s="1"/>
  <c r="GB134" i="29" a="1"/>
  <c r="GB134" i="29" s="1"/>
  <c r="GA134" i="29" a="1"/>
  <c r="GA134" i="29" s="1"/>
  <c r="FZ134" i="29" a="1"/>
  <c r="FZ134" i="29" s="1"/>
  <c r="FY134" i="29" a="1"/>
  <c r="FY134" i="29" s="1"/>
  <c r="FX134" i="29" a="1"/>
  <c r="FX134" i="29" s="1"/>
  <c r="FW134" i="29" a="1"/>
  <c r="FW134" i="29" s="1"/>
  <c r="FV134" i="29" a="1"/>
  <c r="FV134" i="29" s="1"/>
  <c r="FU134" i="29" a="1"/>
  <c r="FU134" i="29" s="1"/>
  <c r="FT134" i="29" a="1"/>
  <c r="FT134" i="29" s="1"/>
  <c r="FS134" i="29" a="1"/>
  <c r="FS134" i="29" s="1"/>
  <c r="FR134" i="29" a="1"/>
  <c r="FR134" i="29" s="1"/>
  <c r="FQ134" i="29" a="1"/>
  <c r="FQ134" i="29" s="1"/>
  <c r="FP134" i="29" a="1"/>
  <c r="FP134" i="29" s="1"/>
  <c r="FO134" i="29" a="1"/>
  <c r="FO134" i="29" s="1"/>
  <c r="FN134" i="29" a="1"/>
  <c r="FN134" i="29" s="1"/>
  <c r="FM134" i="29" a="1"/>
  <c r="FM134" i="29" s="1"/>
  <c r="FL134" i="29" a="1"/>
  <c r="FL134" i="29" s="1"/>
  <c r="FK134" i="29" a="1"/>
  <c r="FK134" i="29" s="1"/>
  <c r="FJ134" i="29" a="1"/>
  <c r="FJ134" i="29" s="1"/>
  <c r="FI134" i="29" a="1"/>
  <c r="FI134" i="29" s="1"/>
  <c r="FH134" i="29" a="1"/>
  <c r="FH134" i="29" s="1"/>
  <c r="FG134" i="29" a="1"/>
  <c r="FG134" i="29" s="1"/>
  <c r="FF134" i="29" a="1"/>
  <c r="FF134" i="29" s="1"/>
  <c r="FE134" i="29" a="1"/>
  <c r="FE134" i="29" s="1"/>
  <c r="FD134" i="29" a="1"/>
  <c r="FD134" i="29" s="1"/>
  <c r="FC134" i="29" a="1"/>
  <c r="FC134" i="29" s="1"/>
  <c r="FB134" i="29" a="1"/>
  <c r="FB134" i="29" s="1"/>
  <c r="FA134" i="29" a="1"/>
  <c r="FA134" i="29" s="1"/>
  <c r="EZ134" i="29" a="1"/>
  <c r="EZ134" i="29" s="1"/>
  <c r="EY134" i="29" a="1"/>
  <c r="EY134" i="29" s="1"/>
  <c r="EX134" i="29" a="1"/>
  <c r="EX134" i="29" s="1"/>
  <c r="EW134" i="29" a="1"/>
  <c r="EW134" i="29" s="1"/>
  <c r="EV134" i="29" a="1"/>
  <c r="EV134" i="29" s="1"/>
  <c r="EU134" i="29" a="1"/>
  <c r="EU134" i="29" s="1"/>
  <c r="ET134" i="29" a="1"/>
  <c r="ET134" i="29" s="1"/>
  <c r="ES134" i="29" a="1"/>
  <c r="ES134" i="29" s="1"/>
  <c r="ER134" i="29" a="1"/>
  <c r="ER134" i="29" s="1"/>
  <c r="EQ134" i="29" a="1"/>
  <c r="EQ134" i="29" s="1"/>
  <c r="EP134" i="29" a="1"/>
  <c r="EP134" i="29" s="1"/>
  <c r="EO134" i="29" a="1"/>
  <c r="EO134" i="29" s="1"/>
  <c r="EN134" i="29" a="1"/>
  <c r="EN134" i="29" s="1"/>
  <c r="EM134" i="29" a="1"/>
  <c r="EM134" i="29" s="1"/>
  <c r="EL134" i="29" a="1"/>
  <c r="EL134" i="29" s="1"/>
  <c r="EK134" i="29" a="1"/>
  <c r="EK134" i="29" s="1"/>
  <c r="EJ134" i="29" a="1"/>
  <c r="EJ134" i="29" s="1"/>
  <c r="EI134" i="29" a="1"/>
  <c r="EI134" i="29" s="1"/>
  <c r="EH134" i="29" a="1"/>
  <c r="EH134" i="29" s="1"/>
  <c r="EG134" i="29" a="1"/>
  <c r="EG134" i="29" s="1"/>
  <c r="EF134" i="29" a="1"/>
  <c r="EF134" i="29" s="1"/>
  <c r="EE134" i="29" a="1"/>
  <c r="EE134" i="29" s="1"/>
  <c r="ED134" i="29" a="1"/>
  <c r="ED134" i="29" s="1"/>
  <c r="EC134" i="29" a="1"/>
  <c r="EC134" i="29" s="1"/>
  <c r="EB134" i="29" a="1"/>
  <c r="EB134" i="29" s="1"/>
  <c r="EA134" i="29" a="1"/>
  <c r="EA134" i="29" s="1"/>
  <c r="DZ134" i="29" a="1"/>
  <c r="DZ134" i="29" s="1"/>
  <c r="DY134" i="29" a="1"/>
  <c r="DY134" i="29" s="1"/>
  <c r="DX134" i="29" a="1"/>
  <c r="DX134" i="29" s="1"/>
  <c r="DW134" i="29" a="1"/>
  <c r="DW134" i="29" s="1"/>
  <c r="DV134" i="29" a="1"/>
  <c r="DV134" i="29" s="1"/>
  <c r="DU134" i="29" a="1"/>
  <c r="DU134" i="29" s="1"/>
  <c r="DT134" i="29" a="1"/>
  <c r="DT134" i="29" s="1"/>
  <c r="DS134" i="29" a="1"/>
  <c r="DS134" i="29" s="1"/>
  <c r="DR134" i="29" a="1"/>
  <c r="DR134" i="29" s="1"/>
  <c r="DQ134" i="29" a="1"/>
  <c r="DQ134" i="29" s="1"/>
  <c r="DP134" i="29" a="1"/>
  <c r="DP134" i="29" s="1"/>
  <c r="DO134" i="29" a="1"/>
  <c r="DO134" i="29" s="1"/>
  <c r="DN134" i="29" a="1"/>
  <c r="DN134" i="29" s="1"/>
  <c r="DM134" i="29" a="1"/>
  <c r="DM134" i="29" s="1"/>
  <c r="DL134" i="29" a="1"/>
  <c r="DL134" i="29" s="1"/>
  <c r="DK134" i="29" a="1"/>
  <c r="DK134" i="29" s="1"/>
  <c r="DJ134" i="29" a="1"/>
  <c r="DJ134" i="29" s="1"/>
  <c r="DI134" i="29" a="1"/>
  <c r="DI134" i="29" s="1"/>
  <c r="DH134" i="29" a="1"/>
  <c r="DH134" i="29" s="1"/>
  <c r="DG134" i="29" a="1"/>
  <c r="DG134" i="29" s="1"/>
  <c r="DF134" i="29" a="1"/>
  <c r="DF134" i="29" s="1"/>
  <c r="DE134" i="29" a="1"/>
  <c r="DE134" i="29" s="1"/>
  <c r="DD134" i="29" a="1"/>
  <c r="DD134" i="29" s="1"/>
  <c r="DC134" i="29" a="1"/>
  <c r="DC134" i="29" s="1"/>
  <c r="DB134" i="29" a="1"/>
  <c r="DB134" i="29" s="1"/>
  <c r="DA134" i="29" a="1"/>
  <c r="DA134" i="29" s="1"/>
  <c r="CZ134" i="29" a="1"/>
  <c r="CZ134" i="29" s="1"/>
  <c r="CY134" i="29" a="1"/>
  <c r="CY134" i="29" s="1"/>
  <c r="CX134" i="29" a="1"/>
  <c r="CX134" i="29" s="1"/>
  <c r="CW134" i="29" a="1"/>
  <c r="CW134" i="29" s="1"/>
  <c r="CV134" i="29" a="1"/>
  <c r="CV134" i="29" s="1"/>
  <c r="CU134" i="29" a="1"/>
  <c r="CU134" i="29" s="1"/>
  <c r="CT134" i="29" a="1"/>
  <c r="CT134" i="29" s="1"/>
  <c r="CS134" i="29" a="1"/>
  <c r="CS134" i="29" s="1"/>
  <c r="CR134" i="29" a="1"/>
  <c r="CR134" i="29" s="1"/>
  <c r="CQ134" i="29" a="1"/>
  <c r="CQ134" i="29" s="1"/>
  <c r="CP134" i="29" a="1"/>
  <c r="CP134" i="29" s="1"/>
  <c r="CO134" i="29" a="1"/>
  <c r="CO134" i="29" s="1"/>
  <c r="CN134" i="29" a="1"/>
  <c r="CN134" i="29" s="1"/>
  <c r="CM134" i="29" a="1"/>
  <c r="CM134" i="29" s="1"/>
  <c r="CL134" i="29" a="1"/>
  <c r="CL134" i="29" s="1"/>
  <c r="CK134" i="29" a="1"/>
  <c r="CK134" i="29" s="1"/>
  <c r="CJ134" i="29" a="1"/>
  <c r="CJ134" i="29" s="1"/>
  <c r="CI134" i="29" a="1"/>
  <c r="CI134" i="29" s="1"/>
  <c r="CH134" i="29" a="1"/>
  <c r="CH134" i="29" s="1"/>
  <c r="CG134" i="29" a="1"/>
  <c r="CG134" i="29" s="1"/>
  <c r="CF134" i="29" a="1"/>
  <c r="CF134" i="29" s="1"/>
  <c r="CE134" i="29" a="1"/>
  <c r="CE134" i="29" s="1"/>
  <c r="CD134" i="29" a="1"/>
  <c r="CD134" i="29" s="1"/>
  <c r="CC134" i="29" a="1"/>
  <c r="CC134" i="29" s="1"/>
  <c r="CB134" i="29" a="1"/>
  <c r="CB134" i="29" s="1"/>
  <c r="CA134" i="29" a="1"/>
  <c r="CA134" i="29" s="1"/>
  <c r="BZ134" i="29" a="1"/>
  <c r="BZ134" i="29" s="1"/>
  <c r="BY134" i="29" a="1"/>
  <c r="BY134" i="29" s="1"/>
  <c r="BX134" i="29" a="1"/>
  <c r="BX134" i="29" s="1"/>
  <c r="BW134" i="29" a="1"/>
  <c r="BW134" i="29" s="1"/>
  <c r="BV134" i="29" a="1"/>
  <c r="BV134" i="29" s="1"/>
  <c r="BU134" i="29" a="1"/>
  <c r="BU134" i="29" s="1"/>
  <c r="BT134" i="29" a="1"/>
  <c r="BT134" i="29" s="1"/>
  <c r="BS134" i="29" a="1"/>
  <c r="BS134" i="29" s="1"/>
  <c r="BR134" i="29" a="1"/>
  <c r="BR134" i="29" s="1"/>
  <c r="BQ134" i="29" a="1"/>
  <c r="BQ134" i="29" s="1"/>
  <c r="BP134" i="29"/>
  <c r="BP134" i="29" a="1"/>
  <c r="BO134" i="29" a="1"/>
  <c r="BO134" i="29" s="1"/>
  <c r="BN134" i="29" a="1"/>
  <c r="BN134" i="29" s="1"/>
  <c r="BM134" i="29" a="1"/>
  <c r="BM134" i="29" s="1"/>
  <c r="BL134" i="29"/>
  <c r="BL134" i="29" a="1"/>
  <c r="BK134" i="29" a="1"/>
  <c r="BK134" i="29" s="1"/>
  <c r="BJ134" i="29" a="1"/>
  <c r="BJ134" i="29" s="1"/>
  <c r="BI134" i="29" a="1"/>
  <c r="BI134" i="29" s="1"/>
  <c r="BH134" i="29"/>
  <c r="BH134" i="29" a="1"/>
  <c r="BG134" i="29" a="1"/>
  <c r="BG134" i="29" s="1"/>
  <c r="BF134" i="29" a="1"/>
  <c r="BF134" i="29" s="1"/>
  <c r="BE134" i="29" a="1"/>
  <c r="BE134" i="29" s="1"/>
  <c r="BD134" i="29"/>
  <c r="BD134" i="29" a="1"/>
  <c r="BC134" i="29" a="1"/>
  <c r="BC134" i="29" s="1"/>
  <c r="BB134" i="29" a="1"/>
  <c r="BB134" i="29" s="1"/>
  <c r="BA134" i="29" a="1"/>
  <c r="BA134" i="29" s="1"/>
  <c r="AZ134" i="29"/>
  <c r="AZ134" i="29" a="1"/>
  <c r="AY134" i="29" a="1"/>
  <c r="AY134" i="29" s="1"/>
  <c r="AX134" i="29" a="1"/>
  <c r="AX134" i="29" s="1"/>
  <c r="AW134" i="29" a="1"/>
  <c r="AW134" i="29" s="1"/>
  <c r="AV134" i="29"/>
  <c r="AV134" i="29" a="1"/>
  <c r="AU134" i="29" a="1"/>
  <c r="AU134" i="29" s="1"/>
  <c r="AT134" i="29" a="1"/>
  <c r="AT134" i="29" s="1"/>
  <c r="AS134" i="29" a="1"/>
  <c r="AS134" i="29" s="1"/>
  <c r="AR134" i="29"/>
  <c r="AR134" i="29" a="1"/>
  <c r="AQ134" i="29" a="1"/>
  <c r="AQ134" i="29" s="1"/>
  <c r="AP134" i="29" a="1"/>
  <c r="AP134" i="29" s="1"/>
  <c r="AO134" i="29" a="1"/>
  <c r="AO134" i="29" s="1"/>
  <c r="AN134" i="29"/>
  <c r="AN134" i="29" a="1"/>
  <c r="AM134" i="29" a="1"/>
  <c r="AM134" i="29" s="1"/>
  <c r="AL134" i="29" a="1"/>
  <c r="AL134" i="29" s="1"/>
  <c r="AK134" i="29" a="1"/>
  <c r="AK134" i="29" s="1"/>
  <c r="AJ134" i="29"/>
  <c r="AJ134" i="29" a="1"/>
  <c r="AI134" i="29" a="1"/>
  <c r="AI134" i="29" s="1"/>
  <c r="AH134" i="29" a="1"/>
  <c r="AH134" i="29" s="1"/>
  <c r="AG134" i="29" a="1"/>
  <c r="AG134" i="29" s="1"/>
  <c r="AF134" i="29"/>
  <c r="AF134" i="29" a="1"/>
  <c r="AE134" i="29" a="1"/>
  <c r="AE134" i="29" s="1"/>
  <c r="AD134" i="29" a="1"/>
  <c r="AD134" i="29" s="1"/>
  <c r="AC134" i="29" a="1"/>
  <c r="AC134" i="29" s="1"/>
  <c r="AB134" i="29"/>
  <c r="AB134" i="29" a="1"/>
  <c r="AA134" i="29" a="1"/>
  <c r="AA134" i="29" s="1"/>
  <c r="Z134" i="29" a="1"/>
  <c r="Z134" i="29" s="1"/>
  <c r="Y134" i="29" a="1"/>
  <c r="Y134" i="29" s="1"/>
  <c r="X134" i="29"/>
  <c r="X134" i="29" a="1"/>
  <c r="W134" i="29" a="1"/>
  <c r="W134" i="29" s="1"/>
  <c r="V134" i="29" a="1"/>
  <c r="V134" i="29" s="1"/>
  <c r="U134" i="29" a="1"/>
  <c r="U134" i="29" s="1"/>
  <c r="T134" i="29"/>
  <c r="T134" i="29" a="1"/>
  <c r="S134" i="29" a="1"/>
  <c r="S134" i="29" s="1"/>
  <c r="R134" i="29" a="1"/>
  <c r="R134" i="29" s="1"/>
  <c r="Q134" i="29" a="1"/>
  <c r="Q134" i="29" s="1"/>
  <c r="P134" i="29"/>
  <c r="P134" i="29" a="1"/>
  <c r="O134" i="29" a="1"/>
  <c r="O134" i="29" s="1"/>
  <c r="N134" i="29" a="1"/>
  <c r="N134" i="29" s="1"/>
  <c r="M134" i="29" a="1"/>
  <c r="M134" i="29" s="1"/>
  <c r="L134" i="29"/>
  <c r="L134" i="29" a="1"/>
  <c r="K134" i="29" a="1"/>
  <c r="K134" i="29" s="1"/>
  <c r="J134" i="29" a="1"/>
  <c r="J134" i="29" s="1"/>
  <c r="I134" i="29" a="1"/>
  <c r="I134" i="29" s="1"/>
  <c r="H134" i="29"/>
  <c r="H134" i="29" a="1"/>
  <c r="G134" i="29" a="1"/>
  <c r="G134" i="29" s="1"/>
  <c r="F134" i="29" a="1"/>
  <c r="F134" i="29" s="1"/>
  <c r="E134" i="29" a="1"/>
  <c r="E134" i="29" s="1"/>
  <c r="D134" i="29"/>
  <c r="D134" i="29" a="1"/>
  <c r="GJ133" i="29" a="1"/>
  <c r="GJ133" i="29" s="1"/>
  <c r="GI133" i="29" a="1"/>
  <c r="GI133" i="29" s="1"/>
  <c r="GH133" i="29" a="1"/>
  <c r="GH133" i="29" s="1"/>
  <c r="GG133" i="29"/>
  <c r="GG133" i="29" a="1"/>
  <c r="GF133" i="29" a="1"/>
  <c r="GF133" i="29" s="1"/>
  <c r="GE133" i="29" a="1"/>
  <c r="GE133" i="29" s="1"/>
  <c r="GD133" i="29" a="1"/>
  <c r="GD133" i="29" s="1"/>
  <c r="GC133" i="29"/>
  <c r="GC133" i="29" a="1"/>
  <c r="GB133" i="29" a="1"/>
  <c r="GB133" i="29" s="1"/>
  <c r="GA133" i="29" a="1"/>
  <c r="GA133" i="29" s="1"/>
  <c r="FZ133" i="29" a="1"/>
  <c r="FZ133" i="29" s="1"/>
  <c r="FY133" i="29"/>
  <c r="FY133" i="29" a="1"/>
  <c r="FX133" i="29" a="1"/>
  <c r="FX133" i="29" s="1"/>
  <c r="FW133" i="29" a="1"/>
  <c r="FW133" i="29" s="1"/>
  <c r="FV133" i="29" a="1"/>
  <c r="FV133" i="29" s="1"/>
  <c r="FU133" i="29"/>
  <c r="FU133" i="29" a="1"/>
  <c r="FT133" i="29" a="1"/>
  <c r="FT133" i="29" s="1"/>
  <c r="FS133" i="29" a="1"/>
  <c r="FS133" i="29" s="1"/>
  <c r="FR133" i="29" a="1"/>
  <c r="FR133" i="29" s="1"/>
  <c r="FQ133" i="29"/>
  <c r="FQ133" i="29" a="1"/>
  <c r="FP133" i="29" a="1"/>
  <c r="FP133" i="29" s="1"/>
  <c r="FO133" i="29" a="1"/>
  <c r="FO133" i="29" s="1"/>
  <c r="FN133" i="29" a="1"/>
  <c r="FN133" i="29" s="1"/>
  <c r="FM133" i="29"/>
  <c r="FM133" i="29" a="1"/>
  <c r="FL133" i="29" a="1"/>
  <c r="FL133" i="29" s="1"/>
  <c r="FK133" i="29" a="1"/>
  <c r="FK133" i="29" s="1"/>
  <c r="FJ133" i="29" a="1"/>
  <c r="FJ133" i="29" s="1"/>
  <c r="FI133" i="29"/>
  <c r="FI133" i="29" a="1"/>
  <c r="FH133" i="29" a="1"/>
  <c r="FH133" i="29" s="1"/>
  <c r="FG133" i="29" a="1"/>
  <c r="FG133" i="29" s="1"/>
  <c r="FF133" i="29" a="1"/>
  <c r="FF133" i="29" s="1"/>
  <c r="FE133" i="29"/>
  <c r="FE133" i="29" a="1"/>
  <c r="FD133" i="29" a="1"/>
  <c r="FD133" i="29" s="1"/>
  <c r="FC133" i="29" a="1"/>
  <c r="FC133" i="29" s="1"/>
  <c r="FB133" i="29" a="1"/>
  <c r="FB133" i="29" s="1"/>
  <c r="FA133" i="29"/>
  <c r="FA133" i="29" a="1"/>
  <c r="EZ133" i="29" a="1"/>
  <c r="EZ133" i="29" s="1"/>
  <c r="EY133" i="29" a="1"/>
  <c r="EY133" i="29" s="1"/>
  <c r="EX133" i="29" a="1"/>
  <c r="EX133" i="29" s="1"/>
  <c r="EW133" i="29"/>
  <c r="EW133" i="29" a="1"/>
  <c r="EV133" i="29" a="1"/>
  <c r="EV133" i="29" s="1"/>
  <c r="EU133" i="29" a="1"/>
  <c r="EU133" i="29" s="1"/>
  <c r="ET133" i="29" a="1"/>
  <c r="ET133" i="29" s="1"/>
  <c r="ES133" i="29"/>
  <c r="ES133" i="29" a="1"/>
  <c r="ER133" i="29" a="1"/>
  <c r="ER133" i="29" s="1"/>
  <c r="EQ133" i="29" a="1"/>
  <c r="EQ133" i="29" s="1"/>
  <c r="EP133" i="29" a="1"/>
  <c r="EP133" i="29" s="1"/>
  <c r="EO133" i="29"/>
  <c r="EO133" i="29" a="1"/>
  <c r="EN133" i="29" a="1"/>
  <c r="EN133" i="29" s="1"/>
  <c r="EM133" i="29" a="1"/>
  <c r="EM133" i="29" s="1"/>
  <c r="EL133" i="29" a="1"/>
  <c r="EL133" i="29" s="1"/>
  <c r="EK133" i="29"/>
  <c r="EK133" i="29" a="1"/>
  <c r="EJ133" i="29"/>
  <c r="EJ133" i="29" a="1"/>
  <c r="EI133" i="29"/>
  <c r="EI133" i="29" a="1"/>
  <c r="EH133" i="29"/>
  <c r="EH133" i="29" a="1"/>
  <c r="EG133" i="29"/>
  <c r="EG133" i="29" a="1"/>
  <c r="EF133" i="29"/>
  <c r="EF133" i="29" a="1"/>
  <c r="EE133" i="29"/>
  <c r="EE133" i="29" a="1"/>
  <c r="ED133" i="29"/>
  <c r="ED133" i="29" a="1"/>
  <c r="EC133" i="29"/>
  <c r="EC133" i="29" a="1"/>
  <c r="EB133" i="29"/>
  <c r="EB133" i="29" a="1"/>
  <c r="EA133" i="29"/>
  <c r="EA133" i="29" a="1"/>
  <c r="DZ133" i="29"/>
  <c r="DZ133" i="29" a="1"/>
  <c r="DY133" i="29"/>
  <c r="DY133" i="29" a="1"/>
  <c r="DX133" i="29"/>
  <c r="DX133" i="29" a="1"/>
  <c r="DW133" i="29"/>
  <c r="DW133" i="29" a="1"/>
  <c r="DV133" i="29"/>
  <c r="DV133" i="29" a="1"/>
  <c r="DU133" i="29"/>
  <c r="DU133" i="29" a="1"/>
  <c r="DT133" i="29"/>
  <c r="DT133" i="29" a="1"/>
  <c r="DS133" i="29"/>
  <c r="DS133" i="29" a="1"/>
  <c r="DR133" i="29"/>
  <c r="DR133" i="29" a="1"/>
  <c r="DQ133" i="29"/>
  <c r="DQ133" i="29" a="1"/>
  <c r="DP133" i="29"/>
  <c r="DP133" i="29" a="1"/>
  <c r="DO133" i="29"/>
  <c r="DO133" i="29" a="1"/>
  <c r="DN133" i="29"/>
  <c r="DN133" i="29" a="1"/>
  <c r="DM133" i="29"/>
  <c r="DM133" i="29" a="1"/>
  <c r="DL133" i="29"/>
  <c r="DL133" i="29" a="1"/>
  <c r="DK133" i="29"/>
  <c r="DK133" i="29" a="1"/>
  <c r="DJ133" i="29"/>
  <c r="DJ133" i="29" a="1"/>
  <c r="DI133" i="29"/>
  <c r="DI133" i="29" a="1"/>
  <c r="DH133" i="29"/>
  <c r="DH133" i="29" a="1"/>
  <c r="DG133" i="29"/>
  <c r="DG133" i="29" a="1"/>
  <c r="DF133" i="29"/>
  <c r="DF133" i="29" a="1"/>
  <c r="DE133" i="29"/>
  <c r="DE133" i="29" a="1"/>
  <c r="DD133" i="29"/>
  <c r="DD133" i="29" a="1"/>
  <c r="DC133" i="29"/>
  <c r="DC133" i="29" a="1"/>
  <c r="DB133" i="29"/>
  <c r="DB133" i="29" a="1"/>
  <c r="DA133" i="29"/>
  <c r="DA133" i="29" a="1"/>
  <c r="CZ133" i="29"/>
  <c r="CZ133" i="29" a="1"/>
  <c r="CY133" i="29"/>
  <c r="CY133" i="29" a="1"/>
  <c r="CX133" i="29"/>
  <c r="CX133" i="29" a="1"/>
  <c r="CW133" i="29"/>
  <c r="CW133" i="29" a="1"/>
  <c r="CV133" i="29"/>
  <c r="CV133" i="29" a="1"/>
  <c r="CU133" i="29"/>
  <c r="CU133" i="29" a="1"/>
  <c r="CT133" i="29"/>
  <c r="CT133" i="29" a="1"/>
  <c r="CS133" i="29"/>
  <c r="CS133" i="29" a="1"/>
  <c r="CR133" i="29"/>
  <c r="CR133" i="29" a="1"/>
  <c r="CQ133" i="29"/>
  <c r="CQ133" i="29" a="1"/>
  <c r="CP133" i="29"/>
  <c r="CP133" i="29" a="1"/>
  <c r="CO133" i="29"/>
  <c r="CO133" i="29" a="1"/>
  <c r="CN133" i="29"/>
  <c r="CN133" i="29" a="1"/>
  <c r="CM133" i="29"/>
  <c r="CM133" i="29" a="1"/>
  <c r="CL133" i="29"/>
  <c r="CL133" i="29" a="1"/>
  <c r="CK133" i="29"/>
  <c r="CK133" i="29" a="1"/>
  <c r="CJ133" i="29"/>
  <c r="CJ133" i="29" a="1"/>
  <c r="CI133" i="29"/>
  <c r="CI133" i="29" a="1"/>
  <c r="CH133" i="29"/>
  <c r="CH133" i="29" a="1"/>
  <c r="CG133" i="29"/>
  <c r="CG133" i="29" a="1"/>
  <c r="CF133" i="29"/>
  <c r="CF133" i="29" a="1"/>
  <c r="CE133" i="29"/>
  <c r="CE133" i="29" a="1"/>
  <c r="CD133" i="29"/>
  <c r="CD133" i="29" a="1"/>
  <c r="CC133" i="29"/>
  <c r="CC133" i="29" a="1"/>
  <c r="CB133" i="29"/>
  <c r="CB133" i="29" a="1"/>
  <c r="CA133" i="29"/>
  <c r="CA133" i="29" a="1"/>
  <c r="BZ133" i="29"/>
  <c r="BZ133" i="29" a="1"/>
  <c r="BY133" i="29"/>
  <c r="BY133" i="29" a="1"/>
  <c r="BX133" i="29"/>
  <c r="BX133" i="29" a="1"/>
  <c r="BW133" i="29"/>
  <c r="BW133" i="29" a="1"/>
  <c r="BV133" i="29"/>
  <c r="BV133" i="29" a="1"/>
  <c r="BU133" i="29"/>
  <c r="BU133" i="29" a="1"/>
  <c r="BT133" i="29" a="1"/>
  <c r="BT133" i="29" s="1"/>
  <c r="BS133" i="29"/>
  <c r="BS133" i="29" a="1"/>
  <c r="BR133" i="29" a="1"/>
  <c r="BR133" i="29" s="1"/>
  <c r="BQ133" i="29"/>
  <c r="BQ133" i="29" a="1"/>
  <c r="BP133" i="29" a="1"/>
  <c r="BP133" i="29" s="1"/>
  <c r="BO133" i="29"/>
  <c r="BO133" i="29" a="1"/>
  <c r="BN133" i="29" a="1"/>
  <c r="BN133" i="29" s="1"/>
  <c r="BM133" i="29"/>
  <c r="BM133" i="29" a="1"/>
  <c r="BL133" i="29" a="1"/>
  <c r="BL133" i="29" s="1"/>
  <c r="BK133" i="29"/>
  <c r="BK133" i="29" a="1"/>
  <c r="BJ133" i="29" a="1"/>
  <c r="BJ133" i="29" s="1"/>
  <c r="BI133" i="29"/>
  <c r="BI133" i="29" a="1"/>
  <c r="BH133" i="29" a="1"/>
  <c r="BH133" i="29" s="1"/>
  <c r="BG133" i="29"/>
  <c r="BG133" i="29" a="1"/>
  <c r="BF133" i="29" a="1"/>
  <c r="BF133" i="29" s="1"/>
  <c r="BE133" i="29"/>
  <c r="BE133" i="29" a="1"/>
  <c r="BD133" i="29" a="1"/>
  <c r="BD133" i="29" s="1"/>
  <c r="BC133" i="29"/>
  <c r="BC133" i="29" a="1"/>
  <c r="BB133" i="29" a="1"/>
  <c r="BB133" i="29" s="1"/>
  <c r="BA133" i="29"/>
  <c r="BA133" i="29" a="1"/>
  <c r="AZ133" i="29" a="1"/>
  <c r="AZ133" i="29" s="1"/>
  <c r="AY133" i="29"/>
  <c r="AY133" i="29" a="1"/>
  <c r="AX133" i="29" a="1"/>
  <c r="AX133" i="29" s="1"/>
  <c r="AW133" i="29"/>
  <c r="AW133" i="29" a="1"/>
  <c r="AV133" i="29" a="1"/>
  <c r="AV133" i="29" s="1"/>
  <c r="AU133" i="29"/>
  <c r="AU133" i="29" a="1"/>
  <c r="AT133" i="29" a="1"/>
  <c r="AT133" i="29" s="1"/>
  <c r="AS133" i="29"/>
  <c r="AS133" i="29" a="1"/>
  <c r="AR133" i="29" a="1"/>
  <c r="AR133" i="29" s="1"/>
  <c r="AQ133" i="29"/>
  <c r="AQ133" i="29" a="1"/>
  <c r="AP133" i="29" a="1"/>
  <c r="AP133" i="29" s="1"/>
  <c r="AO133" i="29"/>
  <c r="AO133" i="29" a="1"/>
  <c r="AN133" i="29" a="1"/>
  <c r="AN133" i="29" s="1"/>
  <c r="AM133" i="29"/>
  <c r="AM133" i="29" a="1"/>
  <c r="AL133" i="29" a="1"/>
  <c r="AL133" i="29" s="1"/>
  <c r="AK133" i="29"/>
  <c r="AK133" i="29" a="1"/>
  <c r="AJ133" i="29" a="1"/>
  <c r="AJ133" i="29" s="1"/>
  <c r="AI133" i="29"/>
  <c r="AI133" i="29" a="1"/>
  <c r="AH133" i="29" a="1"/>
  <c r="AH133" i="29" s="1"/>
  <c r="AG133" i="29"/>
  <c r="AG133" i="29" a="1"/>
  <c r="AF133" i="29" a="1"/>
  <c r="AF133" i="29" s="1"/>
  <c r="AE133" i="29"/>
  <c r="AE133" i="29" a="1"/>
  <c r="AD133" i="29" a="1"/>
  <c r="AD133" i="29" s="1"/>
  <c r="AC133" i="29"/>
  <c r="AC133" i="29" a="1"/>
  <c r="AB133" i="29" a="1"/>
  <c r="AB133" i="29" s="1"/>
  <c r="AA133" i="29"/>
  <c r="AA133" i="29" a="1"/>
  <c r="Z133" i="29" a="1"/>
  <c r="Z133" i="29" s="1"/>
  <c r="Y133" i="29"/>
  <c r="Y133" i="29" a="1"/>
  <c r="X133" i="29" a="1"/>
  <c r="X133" i="29" s="1"/>
  <c r="W133" i="29"/>
  <c r="W133" i="29" a="1"/>
  <c r="V133" i="29" a="1"/>
  <c r="V133" i="29" s="1"/>
  <c r="U133" i="29"/>
  <c r="U133" i="29" a="1"/>
  <c r="T133" i="29" a="1"/>
  <c r="T133" i="29" s="1"/>
  <c r="S133" i="29"/>
  <c r="S133" i="29" a="1"/>
  <c r="R133" i="29" a="1"/>
  <c r="R133" i="29" s="1"/>
  <c r="Q133" i="29"/>
  <c r="Q133" i="29" a="1"/>
  <c r="P133" i="29" a="1"/>
  <c r="P133" i="29" s="1"/>
  <c r="O133" i="29"/>
  <c r="O133" i="29" a="1"/>
  <c r="N133" i="29" a="1"/>
  <c r="N133" i="29" s="1"/>
  <c r="M133" i="29"/>
  <c r="M133" i="29" a="1"/>
  <c r="L133" i="29" a="1"/>
  <c r="L133" i="29" s="1"/>
  <c r="K133" i="29"/>
  <c r="K133" i="29" a="1"/>
  <c r="J133" i="29" a="1"/>
  <c r="J133" i="29" s="1"/>
  <c r="I133" i="29"/>
  <c r="I133" i="29" a="1"/>
  <c r="H133" i="29" a="1"/>
  <c r="H133" i="29" s="1"/>
  <c r="G133" i="29"/>
  <c r="G133" i="29" a="1"/>
  <c r="F133" i="29" a="1"/>
  <c r="F133" i="29" s="1"/>
  <c r="E133" i="29"/>
  <c r="E133" i="29" a="1"/>
  <c r="D133" i="29" a="1"/>
  <c r="D133" i="29" s="1"/>
  <c r="GJ132" i="29"/>
  <c r="GJ132" i="29" a="1"/>
  <c r="GI132" i="29" a="1"/>
  <c r="GI132" i="29" s="1"/>
  <c r="GH132" i="29"/>
  <c r="GH132" i="29" a="1"/>
  <c r="GG132" i="29" a="1"/>
  <c r="GG132" i="29" s="1"/>
  <c r="GF132" i="29"/>
  <c r="GF132" i="29" a="1"/>
  <c r="GE132" i="29" a="1"/>
  <c r="GE132" i="29" s="1"/>
  <c r="GD132" i="29"/>
  <c r="GD132" i="29" a="1"/>
  <c r="GC132" i="29" a="1"/>
  <c r="GC132" i="29" s="1"/>
  <c r="GB132" i="29"/>
  <c r="GB132" i="29" a="1"/>
  <c r="GA132" i="29" a="1"/>
  <c r="GA132" i="29" s="1"/>
  <c r="FZ132" i="29"/>
  <c r="FZ132" i="29" a="1"/>
  <c r="FY132" i="29" a="1"/>
  <c r="FY132" i="29" s="1"/>
  <c r="FX132" i="29"/>
  <c r="FX132" i="29" a="1"/>
  <c r="FW132" i="29" a="1"/>
  <c r="FW132" i="29" s="1"/>
  <c r="FV132" i="29"/>
  <c r="FV132" i="29" a="1"/>
  <c r="FU132" i="29" a="1"/>
  <c r="FU132" i="29" s="1"/>
  <c r="FT132" i="29"/>
  <c r="FT132" i="29" a="1"/>
  <c r="FS132" i="29" a="1"/>
  <c r="FS132" i="29" s="1"/>
  <c r="FR132" i="29"/>
  <c r="FR132" i="29" a="1"/>
  <c r="FQ132" i="29" a="1"/>
  <c r="FQ132" i="29" s="1"/>
  <c r="FP132" i="29"/>
  <c r="FP132" i="29" a="1"/>
  <c r="FO132" i="29" a="1"/>
  <c r="FO132" i="29" s="1"/>
  <c r="FN132" i="29" a="1"/>
  <c r="FN132" i="29" s="1"/>
  <c r="FM132" i="29" a="1"/>
  <c r="FM132" i="29" s="1"/>
  <c r="FL132" i="29" a="1"/>
  <c r="FL132" i="29" s="1"/>
  <c r="FK132" i="29" a="1"/>
  <c r="FK132" i="29" s="1"/>
  <c r="FJ132" i="29" a="1"/>
  <c r="FJ132" i="29" s="1"/>
  <c r="FI132" i="29" a="1"/>
  <c r="FI132" i="29" s="1"/>
  <c r="FH132" i="29" a="1"/>
  <c r="FH132" i="29" s="1"/>
  <c r="FG132" i="29" a="1"/>
  <c r="FG132" i="29" s="1"/>
  <c r="FF132" i="29" a="1"/>
  <c r="FF132" i="29" s="1"/>
  <c r="FE132" i="29" a="1"/>
  <c r="FE132" i="29" s="1"/>
  <c r="FD132" i="29" a="1"/>
  <c r="FD132" i="29" s="1"/>
  <c r="FC132" i="29" a="1"/>
  <c r="FC132" i="29" s="1"/>
  <c r="FB132" i="29" a="1"/>
  <c r="FB132" i="29" s="1"/>
  <c r="FA132" i="29" a="1"/>
  <c r="FA132" i="29" s="1"/>
  <c r="EZ132" i="29" a="1"/>
  <c r="EZ132" i="29" s="1"/>
  <c r="EY132" i="29" a="1"/>
  <c r="EY132" i="29" s="1"/>
  <c r="EX132" i="29" a="1"/>
  <c r="EX132" i="29" s="1"/>
  <c r="EW132" i="29" a="1"/>
  <c r="EW132" i="29" s="1"/>
  <c r="EV132" i="29" a="1"/>
  <c r="EV132" i="29" s="1"/>
  <c r="EU132" i="29" a="1"/>
  <c r="EU132" i="29" s="1"/>
  <c r="ET132" i="29" a="1"/>
  <c r="ET132" i="29" s="1"/>
  <c r="ES132" i="29" a="1"/>
  <c r="ES132" i="29" s="1"/>
  <c r="ER132" i="29" a="1"/>
  <c r="ER132" i="29" s="1"/>
  <c r="EQ132" i="29" a="1"/>
  <c r="EQ132" i="29" s="1"/>
  <c r="EP132" i="29" a="1"/>
  <c r="EP132" i="29" s="1"/>
  <c r="EO132" i="29" a="1"/>
  <c r="EO132" i="29" s="1"/>
  <c r="EN132" i="29" a="1"/>
  <c r="EN132" i="29" s="1"/>
  <c r="EM132" i="29" a="1"/>
  <c r="EM132" i="29" s="1"/>
  <c r="EL132" i="29" a="1"/>
  <c r="EL132" i="29" s="1"/>
  <c r="EK132" i="29" a="1"/>
  <c r="EK132" i="29" s="1"/>
  <c r="EJ132" i="29" a="1"/>
  <c r="EJ132" i="29" s="1"/>
  <c r="EI132" i="29" a="1"/>
  <c r="EI132" i="29" s="1"/>
  <c r="EH132" i="29" a="1"/>
  <c r="EH132" i="29" s="1"/>
  <c r="EG132" i="29" a="1"/>
  <c r="EG132" i="29" s="1"/>
  <c r="EF132" i="29" a="1"/>
  <c r="EF132" i="29" s="1"/>
  <c r="EE132" i="29" a="1"/>
  <c r="EE132" i="29" s="1"/>
  <c r="ED132" i="29" a="1"/>
  <c r="ED132" i="29" s="1"/>
  <c r="EC132" i="29" a="1"/>
  <c r="EC132" i="29" s="1"/>
  <c r="EB132" i="29" a="1"/>
  <c r="EB132" i="29" s="1"/>
  <c r="EA132" i="29" a="1"/>
  <c r="EA132" i="29" s="1"/>
  <c r="DZ132" i="29" a="1"/>
  <c r="DZ132" i="29" s="1"/>
  <c r="DY132" i="29" a="1"/>
  <c r="DY132" i="29" s="1"/>
  <c r="DX132" i="29" a="1"/>
  <c r="DX132" i="29" s="1"/>
  <c r="DW132" i="29" a="1"/>
  <c r="DW132" i="29" s="1"/>
  <c r="DV132" i="29" a="1"/>
  <c r="DV132" i="29" s="1"/>
  <c r="DU132" i="29" a="1"/>
  <c r="DU132" i="29" s="1"/>
  <c r="DT132" i="29" a="1"/>
  <c r="DT132" i="29" s="1"/>
  <c r="DS132" i="29" a="1"/>
  <c r="DS132" i="29" s="1"/>
  <c r="DR132" i="29" a="1"/>
  <c r="DR132" i="29" s="1"/>
  <c r="DQ132" i="29" a="1"/>
  <c r="DQ132" i="29" s="1"/>
  <c r="DP132" i="29" a="1"/>
  <c r="DP132" i="29" s="1"/>
  <c r="DO132" i="29" a="1"/>
  <c r="DO132" i="29" s="1"/>
  <c r="DN132" i="29" a="1"/>
  <c r="DN132" i="29" s="1"/>
  <c r="DM132" i="29" a="1"/>
  <c r="DM132" i="29" s="1"/>
  <c r="DL132" i="29" a="1"/>
  <c r="DL132" i="29" s="1"/>
  <c r="DK132" i="29" a="1"/>
  <c r="DK132" i="29" s="1"/>
  <c r="DJ132" i="29" a="1"/>
  <c r="DJ132" i="29" s="1"/>
  <c r="DI132" i="29" a="1"/>
  <c r="DI132" i="29" s="1"/>
  <c r="DH132" i="29" a="1"/>
  <c r="DH132" i="29" s="1"/>
  <c r="DG132" i="29" a="1"/>
  <c r="DG132" i="29" s="1"/>
  <c r="DF132" i="29" a="1"/>
  <c r="DF132" i="29" s="1"/>
  <c r="DE132" i="29" a="1"/>
  <c r="DE132" i="29" s="1"/>
  <c r="DD132" i="29" a="1"/>
  <c r="DD132" i="29" s="1"/>
  <c r="DC132" i="29" a="1"/>
  <c r="DC132" i="29" s="1"/>
  <c r="DB132" i="29" a="1"/>
  <c r="DB132" i="29" s="1"/>
  <c r="DA132" i="29" a="1"/>
  <c r="DA132" i="29" s="1"/>
  <c r="CZ132" i="29" a="1"/>
  <c r="CZ132" i="29" s="1"/>
  <c r="CY132" i="29" a="1"/>
  <c r="CY132" i="29" s="1"/>
  <c r="CX132" i="29" a="1"/>
  <c r="CX132" i="29" s="1"/>
  <c r="CW132" i="29" a="1"/>
  <c r="CW132" i="29" s="1"/>
  <c r="CV132" i="29" a="1"/>
  <c r="CV132" i="29" s="1"/>
  <c r="CU132" i="29" a="1"/>
  <c r="CU132" i="29" s="1"/>
  <c r="CT132" i="29" a="1"/>
  <c r="CT132" i="29" s="1"/>
  <c r="CS132" i="29" a="1"/>
  <c r="CS132" i="29" s="1"/>
  <c r="CR132" i="29" a="1"/>
  <c r="CR132" i="29" s="1"/>
  <c r="CQ132" i="29" a="1"/>
  <c r="CQ132" i="29" s="1"/>
  <c r="CP132" i="29" a="1"/>
  <c r="CP132" i="29" s="1"/>
  <c r="CO132" i="29" a="1"/>
  <c r="CO132" i="29" s="1"/>
  <c r="CN132" i="29" a="1"/>
  <c r="CN132" i="29" s="1"/>
  <c r="CM132" i="29" a="1"/>
  <c r="CM132" i="29" s="1"/>
  <c r="CL132" i="29" a="1"/>
  <c r="CL132" i="29" s="1"/>
  <c r="CK132" i="29" a="1"/>
  <c r="CK132" i="29" s="1"/>
  <c r="CJ132" i="29" a="1"/>
  <c r="CJ132" i="29" s="1"/>
  <c r="CI132" i="29" a="1"/>
  <c r="CI132" i="29" s="1"/>
  <c r="CH132" i="29" a="1"/>
  <c r="CH132" i="29" s="1"/>
  <c r="CG132" i="29" a="1"/>
  <c r="CG132" i="29" s="1"/>
  <c r="CF132" i="29" a="1"/>
  <c r="CF132" i="29" s="1"/>
  <c r="CE132" i="29" a="1"/>
  <c r="CE132" i="29" s="1"/>
  <c r="CD132" i="29" a="1"/>
  <c r="CD132" i="29" s="1"/>
  <c r="CC132" i="29" a="1"/>
  <c r="CC132" i="29" s="1"/>
  <c r="CB132" i="29" a="1"/>
  <c r="CB132" i="29" s="1"/>
  <c r="CA132" i="29" a="1"/>
  <c r="CA132" i="29" s="1"/>
  <c r="BZ132" i="29" a="1"/>
  <c r="BZ132" i="29" s="1"/>
  <c r="BY132" i="29" a="1"/>
  <c r="BY132" i="29" s="1"/>
  <c r="BX132" i="29" a="1"/>
  <c r="BX132" i="29" s="1"/>
  <c r="BW132" i="29" a="1"/>
  <c r="BW132" i="29" s="1"/>
  <c r="BV132" i="29" a="1"/>
  <c r="BV132" i="29" s="1"/>
  <c r="BU132" i="29" a="1"/>
  <c r="BU132" i="29" s="1"/>
  <c r="BT132" i="29" a="1"/>
  <c r="BT132" i="29" s="1"/>
  <c r="BS132" i="29" a="1"/>
  <c r="BS132" i="29" s="1"/>
  <c r="BR132" i="29" a="1"/>
  <c r="BR132" i="29" s="1"/>
  <c r="BQ132" i="29" a="1"/>
  <c r="BQ132" i="29" s="1"/>
  <c r="BP132" i="29" a="1"/>
  <c r="BP132" i="29" s="1"/>
  <c r="BO132" i="29" a="1"/>
  <c r="BO132" i="29" s="1"/>
  <c r="BN132" i="29" a="1"/>
  <c r="BN132" i="29" s="1"/>
  <c r="BM132" i="29" a="1"/>
  <c r="BM132" i="29" s="1"/>
  <c r="BL132" i="29" a="1"/>
  <c r="BL132" i="29" s="1"/>
  <c r="BK132" i="29" a="1"/>
  <c r="BK132" i="29" s="1"/>
  <c r="BJ132" i="29" a="1"/>
  <c r="BJ132" i="29" s="1"/>
  <c r="BI132" i="29" a="1"/>
  <c r="BI132" i="29" s="1"/>
  <c r="BH132" i="29" a="1"/>
  <c r="BH132" i="29" s="1"/>
  <c r="BG132" i="29" a="1"/>
  <c r="BG132" i="29" s="1"/>
  <c r="BF132" i="29" a="1"/>
  <c r="BF132" i="29" s="1"/>
  <c r="BE132" i="29" a="1"/>
  <c r="BE132" i="29" s="1"/>
  <c r="BD132" i="29" a="1"/>
  <c r="BD132" i="29" s="1"/>
  <c r="BC132" i="29" a="1"/>
  <c r="BC132" i="29" s="1"/>
  <c r="BB132" i="29" a="1"/>
  <c r="BB132" i="29" s="1"/>
  <c r="BA132" i="29" a="1"/>
  <c r="BA132" i="29" s="1"/>
  <c r="AZ132" i="29" a="1"/>
  <c r="AZ132" i="29" s="1"/>
  <c r="AY132" i="29" a="1"/>
  <c r="AY132" i="29" s="1"/>
  <c r="AX132" i="29" a="1"/>
  <c r="AX132" i="29" s="1"/>
  <c r="AW132" i="29" a="1"/>
  <c r="AW132" i="29" s="1"/>
  <c r="AV132" i="29" a="1"/>
  <c r="AV132" i="29" s="1"/>
  <c r="AU132" i="29" a="1"/>
  <c r="AU132" i="29" s="1"/>
  <c r="AT132" i="29" a="1"/>
  <c r="AT132" i="29" s="1"/>
  <c r="AS132" i="29" a="1"/>
  <c r="AS132" i="29" s="1"/>
  <c r="AR132" i="29" a="1"/>
  <c r="AR132" i="29" s="1"/>
  <c r="AQ132" i="29" a="1"/>
  <c r="AQ132" i="29" s="1"/>
  <c r="AP132" i="29" a="1"/>
  <c r="AP132" i="29" s="1"/>
  <c r="AO132" i="29" a="1"/>
  <c r="AO132" i="29" s="1"/>
  <c r="AN132" i="29" a="1"/>
  <c r="AN132" i="29" s="1"/>
  <c r="AM132" i="29" a="1"/>
  <c r="AM132" i="29" s="1"/>
  <c r="AL132" i="29" a="1"/>
  <c r="AL132" i="29" s="1"/>
  <c r="AK132" i="29" a="1"/>
  <c r="AK132" i="29" s="1"/>
  <c r="AJ132" i="29" a="1"/>
  <c r="AJ132" i="29" s="1"/>
  <c r="AI132" i="29" a="1"/>
  <c r="AI132" i="29" s="1"/>
  <c r="AH132" i="29" a="1"/>
  <c r="AH132" i="29" s="1"/>
  <c r="AG132" i="29" a="1"/>
  <c r="AG132" i="29" s="1"/>
  <c r="AF132" i="29" a="1"/>
  <c r="AF132" i="29" s="1"/>
  <c r="AE132" i="29" a="1"/>
  <c r="AE132" i="29" s="1"/>
  <c r="AD132" i="29" a="1"/>
  <c r="AD132" i="29" s="1"/>
  <c r="AC132" i="29" a="1"/>
  <c r="AC132" i="29" s="1"/>
  <c r="AB132" i="29" a="1"/>
  <c r="AB132" i="29" s="1"/>
  <c r="AA132" i="29" a="1"/>
  <c r="AA132" i="29" s="1"/>
  <c r="Z132" i="29" a="1"/>
  <c r="Z132" i="29" s="1"/>
  <c r="Y132" i="29" a="1"/>
  <c r="Y132" i="29" s="1"/>
  <c r="X132" i="29" a="1"/>
  <c r="X132" i="29" s="1"/>
  <c r="W132" i="29" a="1"/>
  <c r="W132" i="29" s="1"/>
  <c r="V132" i="29" a="1"/>
  <c r="V132" i="29" s="1"/>
  <c r="U132" i="29" a="1"/>
  <c r="U132" i="29" s="1"/>
  <c r="T132" i="29" a="1"/>
  <c r="T132" i="29" s="1"/>
  <c r="S132" i="29" a="1"/>
  <c r="S132" i="29" s="1"/>
  <c r="R132" i="29" a="1"/>
  <c r="R132" i="29" s="1"/>
  <c r="Q132" i="29" a="1"/>
  <c r="Q132" i="29" s="1"/>
  <c r="P132" i="29" a="1"/>
  <c r="P132" i="29" s="1"/>
  <c r="O132" i="29" a="1"/>
  <c r="O132" i="29" s="1"/>
  <c r="N132" i="29" a="1"/>
  <c r="N132" i="29" s="1"/>
  <c r="M132" i="29" a="1"/>
  <c r="M132" i="29" s="1"/>
  <c r="L132" i="29" a="1"/>
  <c r="L132" i="29" s="1"/>
  <c r="K132" i="29" a="1"/>
  <c r="K132" i="29" s="1"/>
  <c r="J132" i="29" a="1"/>
  <c r="J132" i="29" s="1"/>
  <c r="I132" i="29" a="1"/>
  <c r="I132" i="29" s="1"/>
  <c r="H132" i="29" a="1"/>
  <c r="H132" i="29" s="1"/>
  <c r="G132" i="29" a="1"/>
  <c r="G132" i="29" s="1"/>
  <c r="F132" i="29" a="1"/>
  <c r="F132" i="29" s="1"/>
  <c r="E132" i="29" a="1"/>
  <c r="E132" i="29" s="1"/>
  <c r="D132" i="29" a="1"/>
  <c r="D132" i="29" s="1"/>
  <c r="GJ129" i="29" a="1"/>
  <c r="GJ129" i="29" s="1"/>
  <c r="GI129" i="29" a="1"/>
  <c r="GI129" i="29" s="1"/>
  <c r="GH129" i="29" a="1"/>
  <c r="GH129" i="29" s="1"/>
  <c r="GG129" i="29" a="1"/>
  <c r="GG129" i="29" s="1"/>
  <c r="GF129" i="29" a="1"/>
  <c r="GF129" i="29" s="1"/>
  <c r="GE129" i="29" a="1"/>
  <c r="GE129" i="29" s="1"/>
  <c r="GD129" i="29" a="1"/>
  <c r="GD129" i="29" s="1"/>
  <c r="GC129" i="29" a="1"/>
  <c r="GC129" i="29" s="1"/>
  <c r="GB129" i="29" a="1"/>
  <c r="GB129" i="29" s="1"/>
  <c r="GA129" i="29" a="1"/>
  <c r="GA129" i="29" s="1"/>
  <c r="FZ129" i="29" a="1"/>
  <c r="FZ129" i="29" s="1"/>
  <c r="FY129" i="29" a="1"/>
  <c r="FY129" i="29" s="1"/>
  <c r="FX129" i="29" a="1"/>
  <c r="FX129" i="29" s="1"/>
  <c r="FW129" i="29" a="1"/>
  <c r="FW129" i="29" s="1"/>
  <c r="FV129" i="29" a="1"/>
  <c r="FV129" i="29" s="1"/>
  <c r="FU129" i="29" a="1"/>
  <c r="FU129" i="29" s="1"/>
  <c r="FT129" i="29" a="1"/>
  <c r="FT129" i="29" s="1"/>
  <c r="FS129" i="29" a="1"/>
  <c r="FS129" i="29" s="1"/>
  <c r="FR129" i="29" a="1"/>
  <c r="FR129" i="29" s="1"/>
  <c r="FQ129" i="29" a="1"/>
  <c r="FQ129" i="29" s="1"/>
  <c r="FP129" i="29" a="1"/>
  <c r="FP129" i="29" s="1"/>
  <c r="FO129" i="29" a="1"/>
  <c r="FO129" i="29" s="1"/>
  <c r="FN129" i="29" a="1"/>
  <c r="FN129" i="29" s="1"/>
  <c r="FM129" i="29" a="1"/>
  <c r="FM129" i="29" s="1"/>
  <c r="FL129" i="29" a="1"/>
  <c r="FL129" i="29" s="1"/>
  <c r="FK129" i="29" a="1"/>
  <c r="FK129" i="29" s="1"/>
  <c r="FJ129" i="29" a="1"/>
  <c r="FJ129" i="29" s="1"/>
  <c r="FI129" i="29" a="1"/>
  <c r="FI129" i="29" s="1"/>
  <c r="FH129" i="29" a="1"/>
  <c r="FH129" i="29" s="1"/>
  <c r="FG129" i="29" a="1"/>
  <c r="FG129" i="29" s="1"/>
  <c r="FF129" i="29" a="1"/>
  <c r="FF129" i="29" s="1"/>
  <c r="FE129" i="29" a="1"/>
  <c r="FE129" i="29" s="1"/>
  <c r="FD129" i="29" a="1"/>
  <c r="FD129" i="29" s="1"/>
  <c r="FC129" i="29" a="1"/>
  <c r="FC129" i="29" s="1"/>
  <c r="FB129" i="29" a="1"/>
  <c r="FB129" i="29" s="1"/>
  <c r="FA129" i="29" a="1"/>
  <c r="FA129" i="29" s="1"/>
  <c r="EZ129" i="29" a="1"/>
  <c r="EZ129" i="29" s="1"/>
  <c r="EY129" i="29" a="1"/>
  <c r="EY129" i="29" s="1"/>
  <c r="EX129" i="29" a="1"/>
  <c r="EX129" i="29" s="1"/>
  <c r="EW129" i="29" a="1"/>
  <c r="EW129" i="29" s="1"/>
  <c r="EV129" i="29" a="1"/>
  <c r="EV129" i="29" s="1"/>
  <c r="EU129" i="29" a="1"/>
  <c r="EU129" i="29" s="1"/>
  <c r="ET129" i="29" a="1"/>
  <c r="ET129" i="29" s="1"/>
  <c r="ES129" i="29" a="1"/>
  <c r="ES129" i="29" s="1"/>
  <c r="ER129" i="29" a="1"/>
  <c r="ER129" i="29" s="1"/>
  <c r="EQ129" i="29" a="1"/>
  <c r="EQ129" i="29" s="1"/>
  <c r="EP129" i="29" a="1"/>
  <c r="EP129" i="29" s="1"/>
  <c r="EO129" i="29" a="1"/>
  <c r="EO129" i="29" s="1"/>
  <c r="EN129" i="29" a="1"/>
  <c r="EN129" i="29" s="1"/>
  <c r="EM129" i="29" a="1"/>
  <c r="EM129" i="29" s="1"/>
  <c r="EL129" i="29" a="1"/>
  <c r="EL129" i="29" s="1"/>
  <c r="EK129" i="29" a="1"/>
  <c r="EK129" i="29" s="1"/>
  <c r="EJ129" i="29" a="1"/>
  <c r="EJ129" i="29" s="1"/>
  <c r="EI129" i="29" a="1"/>
  <c r="EI129" i="29" s="1"/>
  <c r="EH129" i="29" a="1"/>
  <c r="EH129" i="29" s="1"/>
  <c r="EG129" i="29" a="1"/>
  <c r="EG129" i="29" s="1"/>
  <c r="EF129" i="29" a="1"/>
  <c r="EF129" i="29" s="1"/>
  <c r="EE129" i="29" a="1"/>
  <c r="EE129" i="29" s="1"/>
  <c r="ED129" i="29" a="1"/>
  <c r="ED129" i="29" s="1"/>
  <c r="EC129" i="29" a="1"/>
  <c r="EC129" i="29" s="1"/>
  <c r="EB129" i="29" a="1"/>
  <c r="EB129" i="29" s="1"/>
  <c r="EA129" i="29" a="1"/>
  <c r="EA129" i="29" s="1"/>
  <c r="DZ129" i="29" a="1"/>
  <c r="DZ129" i="29" s="1"/>
  <c r="DY129" i="29" a="1"/>
  <c r="DY129" i="29" s="1"/>
  <c r="DX129" i="29" a="1"/>
  <c r="DX129" i="29" s="1"/>
  <c r="DW129" i="29" a="1"/>
  <c r="DW129" i="29" s="1"/>
  <c r="DV129" i="29" a="1"/>
  <c r="DV129" i="29" s="1"/>
  <c r="DU129" i="29" a="1"/>
  <c r="DU129" i="29" s="1"/>
  <c r="DT129" i="29" a="1"/>
  <c r="DT129" i="29" s="1"/>
  <c r="DS129" i="29" a="1"/>
  <c r="DS129" i="29" s="1"/>
  <c r="DR129" i="29" a="1"/>
  <c r="DR129" i="29" s="1"/>
  <c r="DQ129" i="29" a="1"/>
  <c r="DQ129" i="29" s="1"/>
  <c r="DP129" i="29" a="1"/>
  <c r="DP129" i="29" s="1"/>
  <c r="DO129" i="29" a="1"/>
  <c r="DO129" i="29" s="1"/>
  <c r="DN129" i="29" a="1"/>
  <c r="DN129" i="29" s="1"/>
  <c r="DM129" i="29" a="1"/>
  <c r="DM129" i="29" s="1"/>
  <c r="DL129" i="29" a="1"/>
  <c r="DL129" i="29" s="1"/>
  <c r="DK129" i="29" a="1"/>
  <c r="DK129" i="29" s="1"/>
  <c r="DJ129" i="29" a="1"/>
  <c r="DJ129" i="29" s="1"/>
  <c r="DI129" i="29" a="1"/>
  <c r="DI129" i="29" s="1"/>
  <c r="DH129" i="29" a="1"/>
  <c r="DH129" i="29" s="1"/>
  <c r="DG129" i="29" a="1"/>
  <c r="DG129" i="29" s="1"/>
  <c r="DF129" i="29" a="1"/>
  <c r="DF129" i="29" s="1"/>
  <c r="DE129" i="29" a="1"/>
  <c r="DE129" i="29" s="1"/>
  <c r="DD129" i="29" a="1"/>
  <c r="DD129" i="29" s="1"/>
  <c r="DC129" i="29" a="1"/>
  <c r="DC129" i="29" s="1"/>
  <c r="DB129" i="29" a="1"/>
  <c r="DB129" i="29" s="1"/>
  <c r="DA129" i="29" a="1"/>
  <c r="DA129" i="29" s="1"/>
  <c r="CZ129" i="29" a="1"/>
  <c r="CZ129" i="29" s="1"/>
  <c r="CY129" i="29" a="1"/>
  <c r="CY129" i="29" s="1"/>
  <c r="CX129" i="29" a="1"/>
  <c r="CX129" i="29" s="1"/>
  <c r="CW129" i="29" a="1"/>
  <c r="CW129" i="29" s="1"/>
  <c r="CV129" i="29" a="1"/>
  <c r="CV129" i="29" s="1"/>
  <c r="CU129" i="29" a="1"/>
  <c r="CU129" i="29" s="1"/>
  <c r="CT129" i="29" a="1"/>
  <c r="CT129" i="29" s="1"/>
  <c r="CS129" i="29" a="1"/>
  <c r="CS129" i="29" s="1"/>
  <c r="CR129" i="29" a="1"/>
  <c r="CR129" i="29" s="1"/>
  <c r="CQ129" i="29" a="1"/>
  <c r="CQ129" i="29" s="1"/>
  <c r="CP129" i="29" a="1"/>
  <c r="CP129" i="29" s="1"/>
  <c r="CO129" i="29" a="1"/>
  <c r="CO129" i="29" s="1"/>
  <c r="CN129" i="29" a="1"/>
  <c r="CN129" i="29" s="1"/>
  <c r="CM129" i="29" a="1"/>
  <c r="CM129" i="29" s="1"/>
  <c r="CL129" i="29" a="1"/>
  <c r="CL129" i="29" s="1"/>
  <c r="CK129" i="29" a="1"/>
  <c r="CK129" i="29" s="1"/>
  <c r="CJ129" i="29" a="1"/>
  <c r="CJ129" i="29" s="1"/>
  <c r="CI129" i="29" a="1"/>
  <c r="CI129" i="29" s="1"/>
  <c r="CH129" i="29" a="1"/>
  <c r="CH129" i="29" s="1"/>
  <c r="CG129" i="29" a="1"/>
  <c r="CG129" i="29" s="1"/>
  <c r="CF129" i="29" a="1"/>
  <c r="CF129" i="29" s="1"/>
  <c r="CE129" i="29" a="1"/>
  <c r="CE129" i="29" s="1"/>
  <c r="CD129" i="29" a="1"/>
  <c r="CD129" i="29" s="1"/>
  <c r="CC129" i="29" a="1"/>
  <c r="CC129" i="29" s="1"/>
  <c r="CB129" i="29" a="1"/>
  <c r="CB129" i="29" s="1"/>
  <c r="CA129" i="29" a="1"/>
  <c r="CA129" i="29" s="1"/>
  <c r="BZ129" i="29" a="1"/>
  <c r="BZ129" i="29" s="1"/>
  <c r="BY129" i="29" a="1"/>
  <c r="BY129" i="29" s="1"/>
  <c r="BX129" i="29" a="1"/>
  <c r="BX129" i="29" s="1"/>
  <c r="BW129" i="29" a="1"/>
  <c r="BW129" i="29" s="1"/>
  <c r="BV129" i="29" a="1"/>
  <c r="BV129" i="29" s="1"/>
  <c r="BU129" i="29" a="1"/>
  <c r="BU129" i="29" s="1"/>
  <c r="BT129" i="29" a="1"/>
  <c r="BT129" i="29" s="1"/>
  <c r="BS129" i="29" a="1"/>
  <c r="BS129" i="29" s="1"/>
  <c r="BR129" i="29" a="1"/>
  <c r="BR129" i="29" s="1"/>
  <c r="BQ129" i="29" a="1"/>
  <c r="BQ129" i="29" s="1"/>
  <c r="BP129" i="29" a="1"/>
  <c r="BP129" i="29" s="1"/>
  <c r="BO129" i="29" a="1"/>
  <c r="BO129" i="29" s="1"/>
  <c r="BN129" i="29" a="1"/>
  <c r="BN129" i="29" s="1"/>
  <c r="BM129" i="29" a="1"/>
  <c r="BM129" i="29" s="1"/>
  <c r="BL129" i="29" a="1"/>
  <c r="BL129" i="29" s="1"/>
  <c r="BK129" i="29" a="1"/>
  <c r="BK129" i="29" s="1"/>
  <c r="BJ129" i="29" a="1"/>
  <c r="BJ129" i="29" s="1"/>
  <c r="BI129" i="29" a="1"/>
  <c r="BI129" i="29" s="1"/>
  <c r="BH129" i="29" a="1"/>
  <c r="BH129" i="29" s="1"/>
  <c r="BG129" i="29" a="1"/>
  <c r="BG129" i="29" s="1"/>
  <c r="BF129" i="29" a="1"/>
  <c r="BF129" i="29" s="1"/>
  <c r="BE129" i="29" a="1"/>
  <c r="BE129" i="29" s="1"/>
  <c r="BD129" i="29" a="1"/>
  <c r="BD129" i="29" s="1"/>
  <c r="BC129" i="29" a="1"/>
  <c r="BC129" i="29" s="1"/>
  <c r="BB129" i="29" a="1"/>
  <c r="BB129" i="29" s="1"/>
  <c r="BA129" i="29" a="1"/>
  <c r="BA129" i="29" s="1"/>
  <c r="AZ129" i="29" a="1"/>
  <c r="AZ129" i="29" s="1"/>
  <c r="AY129" i="29" a="1"/>
  <c r="AY129" i="29" s="1"/>
  <c r="AX129" i="29" a="1"/>
  <c r="AX129" i="29" s="1"/>
  <c r="AW129" i="29" a="1"/>
  <c r="AW129" i="29" s="1"/>
  <c r="AV129" i="29" a="1"/>
  <c r="AV129" i="29" s="1"/>
  <c r="AU129" i="29" a="1"/>
  <c r="AU129" i="29" s="1"/>
  <c r="AT129" i="29" a="1"/>
  <c r="AT129" i="29" s="1"/>
  <c r="AS129" i="29" a="1"/>
  <c r="AS129" i="29" s="1"/>
  <c r="AR129" i="29" a="1"/>
  <c r="AR129" i="29" s="1"/>
  <c r="AQ129" i="29" a="1"/>
  <c r="AQ129" i="29" s="1"/>
  <c r="AP129" i="29" a="1"/>
  <c r="AP129" i="29" s="1"/>
  <c r="AO129" i="29" a="1"/>
  <c r="AO129" i="29" s="1"/>
  <c r="AN129" i="29" a="1"/>
  <c r="AN129" i="29" s="1"/>
  <c r="AM129" i="29" a="1"/>
  <c r="AM129" i="29" s="1"/>
  <c r="AL129" i="29" a="1"/>
  <c r="AL129" i="29" s="1"/>
  <c r="AK129" i="29" a="1"/>
  <c r="AK129" i="29" s="1"/>
  <c r="AJ129" i="29" a="1"/>
  <c r="AJ129" i="29" s="1"/>
  <c r="AI129" i="29" a="1"/>
  <c r="AI129" i="29" s="1"/>
  <c r="AH129" i="29" a="1"/>
  <c r="AH129" i="29" s="1"/>
  <c r="AG129" i="29" a="1"/>
  <c r="AG129" i="29" s="1"/>
  <c r="AF129" i="29" a="1"/>
  <c r="AF129" i="29" s="1"/>
  <c r="AE129" i="29" a="1"/>
  <c r="AE129" i="29" s="1"/>
  <c r="AD129" i="29" a="1"/>
  <c r="AD129" i="29" s="1"/>
  <c r="AC129" i="29" a="1"/>
  <c r="AC129" i="29" s="1"/>
  <c r="AB129" i="29" a="1"/>
  <c r="AB129" i="29" s="1"/>
  <c r="AA129" i="29" a="1"/>
  <c r="AA129" i="29" s="1"/>
  <c r="Z129" i="29" a="1"/>
  <c r="Z129" i="29" s="1"/>
  <c r="Y129" i="29" a="1"/>
  <c r="Y129" i="29" s="1"/>
  <c r="X129" i="29" a="1"/>
  <c r="X129" i="29" s="1"/>
  <c r="W129" i="29" a="1"/>
  <c r="W129" i="29" s="1"/>
  <c r="V129" i="29" a="1"/>
  <c r="V129" i="29" s="1"/>
  <c r="U129" i="29" a="1"/>
  <c r="U129" i="29" s="1"/>
  <c r="T129" i="29" a="1"/>
  <c r="T129" i="29" s="1"/>
  <c r="S129" i="29" a="1"/>
  <c r="S129" i="29" s="1"/>
  <c r="R129" i="29" a="1"/>
  <c r="R129" i="29" s="1"/>
  <c r="Q129" i="29" a="1"/>
  <c r="Q129" i="29" s="1"/>
  <c r="P129" i="29" a="1"/>
  <c r="P129" i="29" s="1"/>
  <c r="O129" i="29" a="1"/>
  <c r="O129" i="29" s="1"/>
  <c r="N129" i="29" a="1"/>
  <c r="N129" i="29" s="1"/>
  <c r="M129" i="29" a="1"/>
  <c r="M129" i="29" s="1"/>
  <c r="L129" i="29" a="1"/>
  <c r="L129" i="29" s="1"/>
  <c r="K129" i="29" a="1"/>
  <c r="K129" i="29" s="1"/>
  <c r="J129" i="29" a="1"/>
  <c r="J129" i="29" s="1"/>
  <c r="I129" i="29" a="1"/>
  <c r="I129" i="29" s="1"/>
  <c r="H129" i="29" a="1"/>
  <c r="H129" i="29" s="1"/>
  <c r="G129" i="29" a="1"/>
  <c r="G129" i="29" s="1"/>
  <c r="F129" i="29" a="1"/>
  <c r="F129" i="29" s="1"/>
  <c r="E129" i="29" a="1"/>
  <c r="E129" i="29" s="1"/>
  <c r="D129" i="29" a="1"/>
  <c r="D129" i="29" s="1"/>
  <c r="GJ128" i="29" a="1"/>
  <c r="GJ128" i="29" s="1"/>
  <c r="GI128" i="29" a="1"/>
  <c r="GI128" i="29" s="1"/>
  <c r="GH128" i="29" a="1"/>
  <c r="GH128" i="29" s="1"/>
  <c r="GG128" i="29" a="1"/>
  <c r="GG128" i="29" s="1"/>
  <c r="GF128" i="29" a="1"/>
  <c r="GF128" i="29" s="1"/>
  <c r="GE128" i="29" a="1"/>
  <c r="GE128" i="29" s="1"/>
  <c r="GD128" i="29" a="1"/>
  <c r="GD128" i="29" s="1"/>
  <c r="GC128" i="29" a="1"/>
  <c r="GC128" i="29" s="1"/>
  <c r="GB128" i="29" a="1"/>
  <c r="GB128" i="29" s="1"/>
  <c r="GA128" i="29" a="1"/>
  <c r="GA128" i="29" s="1"/>
  <c r="FZ128" i="29" a="1"/>
  <c r="FZ128" i="29" s="1"/>
  <c r="FY128" i="29" a="1"/>
  <c r="FY128" i="29" s="1"/>
  <c r="FX128" i="29" a="1"/>
  <c r="FX128" i="29" s="1"/>
  <c r="FW128" i="29" a="1"/>
  <c r="FW128" i="29" s="1"/>
  <c r="FV128" i="29" a="1"/>
  <c r="FV128" i="29" s="1"/>
  <c r="FU128" i="29" a="1"/>
  <c r="FU128" i="29" s="1"/>
  <c r="FT128" i="29" a="1"/>
  <c r="FT128" i="29" s="1"/>
  <c r="FS128" i="29" a="1"/>
  <c r="FS128" i="29" s="1"/>
  <c r="FR128" i="29" a="1"/>
  <c r="FR128" i="29" s="1"/>
  <c r="FQ128" i="29" a="1"/>
  <c r="FQ128" i="29" s="1"/>
  <c r="FP128" i="29" a="1"/>
  <c r="FP128" i="29" s="1"/>
  <c r="FO128" i="29" a="1"/>
  <c r="FO128" i="29" s="1"/>
  <c r="FN128" i="29" a="1"/>
  <c r="FN128" i="29" s="1"/>
  <c r="FM128" i="29" a="1"/>
  <c r="FM128" i="29" s="1"/>
  <c r="FL128" i="29" a="1"/>
  <c r="FL128" i="29" s="1"/>
  <c r="FK128" i="29" a="1"/>
  <c r="FK128" i="29" s="1"/>
  <c r="FJ128" i="29" a="1"/>
  <c r="FJ128" i="29" s="1"/>
  <c r="FI128" i="29" a="1"/>
  <c r="FI128" i="29" s="1"/>
  <c r="FH128" i="29" a="1"/>
  <c r="FH128" i="29" s="1"/>
  <c r="FG128" i="29" a="1"/>
  <c r="FG128" i="29" s="1"/>
  <c r="FF128" i="29" a="1"/>
  <c r="FF128" i="29" s="1"/>
  <c r="FE128" i="29" a="1"/>
  <c r="FE128" i="29" s="1"/>
  <c r="FD128" i="29" a="1"/>
  <c r="FD128" i="29" s="1"/>
  <c r="FC128" i="29" a="1"/>
  <c r="FC128" i="29" s="1"/>
  <c r="FB128" i="29" a="1"/>
  <c r="FB128" i="29" s="1"/>
  <c r="FA128" i="29" a="1"/>
  <c r="FA128" i="29" s="1"/>
  <c r="EZ128" i="29" a="1"/>
  <c r="EZ128" i="29" s="1"/>
  <c r="EY128" i="29" a="1"/>
  <c r="EY128" i="29" s="1"/>
  <c r="EX128" i="29" a="1"/>
  <c r="EX128" i="29" s="1"/>
  <c r="EW128" i="29" a="1"/>
  <c r="EW128" i="29" s="1"/>
  <c r="EV128" i="29" a="1"/>
  <c r="EV128" i="29" s="1"/>
  <c r="EU128" i="29" a="1"/>
  <c r="EU128" i="29" s="1"/>
  <c r="ET128" i="29" a="1"/>
  <c r="ET128" i="29" s="1"/>
  <c r="ES128" i="29" a="1"/>
  <c r="ES128" i="29" s="1"/>
  <c r="ER128" i="29" a="1"/>
  <c r="ER128" i="29" s="1"/>
  <c r="EQ128" i="29" a="1"/>
  <c r="EQ128" i="29" s="1"/>
  <c r="EP128" i="29" a="1"/>
  <c r="EP128" i="29" s="1"/>
  <c r="EO128" i="29" a="1"/>
  <c r="EO128" i="29" s="1"/>
  <c r="EN128" i="29" a="1"/>
  <c r="EN128" i="29" s="1"/>
  <c r="EM128" i="29" a="1"/>
  <c r="EM128" i="29" s="1"/>
  <c r="EL128" i="29" a="1"/>
  <c r="EL128" i="29" s="1"/>
  <c r="EK128" i="29" a="1"/>
  <c r="EK128" i="29" s="1"/>
  <c r="EJ128" i="29" a="1"/>
  <c r="EJ128" i="29" s="1"/>
  <c r="EI128" i="29" a="1"/>
  <c r="EI128" i="29" s="1"/>
  <c r="EH128" i="29" a="1"/>
  <c r="EH128" i="29" s="1"/>
  <c r="EG128" i="29" a="1"/>
  <c r="EG128" i="29" s="1"/>
  <c r="EF128" i="29" a="1"/>
  <c r="EF128" i="29" s="1"/>
  <c r="EE128" i="29" a="1"/>
  <c r="EE128" i="29" s="1"/>
  <c r="ED128" i="29" a="1"/>
  <c r="ED128" i="29" s="1"/>
  <c r="EC128" i="29" a="1"/>
  <c r="EC128" i="29" s="1"/>
  <c r="EB128" i="29" a="1"/>
  <c r="EB128" i="29" s="1"/>
  <c r="EA128" i="29" a="1"/>
  <c r="EA128" i="29" s="1"/>
  <c r="DZ128" i="29" a="1"/>
  <c r="DZ128" i="29" s="1"/>
  <c r="DY128" i="29" a="1"/>
  <c r="DY128" i="29" s="1"/>
  <c r="DX128" i="29" a="1"/>
  <c r="DX128" i="29" s="1"/>
  <c r="DW128" i="29" a="1"/>
  <c r="DW128" i="29" s="1"/>
  <c r="DV128" i="29" a="1"/>
  <c r="DV128" i="29" s="1"/>
  <c r="DU128" i="29" a="1"/>
  <c r="DU128" i="29" s="1"/>
  <c r="DT128" i="29" a="1"/>
  <c r="DT128" i="29" s="1"/>
  <c r="DS128" i="29" a="1"/>
  <c r="DS128" i="29" s="1"/>
  <c r="DR128" i="29" a="1"/>
  <c r="DR128" i="29" s="1"/>
  <c r="DQ128" i="29" a="1"/>
  <c r="DQ128" i="29" s="1"/>
  <c r="DP128" i="29" a="1"/>
  <c r="DP128" i="29" s="1"/>
  <c r="DO128" i="29" a="1"/>
  <c r="DO128" i="29" s="1"/>
  <c r="DN128" i="29" a="1"/>
  <c r="DN128" i="29" s="1"/>
  <c r="DM128" i="29" a="1"/>
  <c r="DM128" i="29" s="1"/>
  <c r="DL128" i="29" a="1"/>
  <c r="DL128" i="29" s="1"/>
  <c r="DK128" i="29" a="1"/>
  <c r="DK128" i="29" s="1"/>
  <c r="DJ128" i="29" a="1"/>
  <c r="DJ128" i="29" s="1"/>
  <c r="DI128" i="29" a="1"/>
  <c r="DI128" i="29" s="1"/>
  <c r="DH128" i="29" a="1"/>
  <c r="DH128" i="29" s="1"/>
  <c r="DG128" i="29" a="1"/>
  <c r="DG128" i="29" s="1"/>
  <c r="DF128" i="29" a="1"/>
  <c r="DF128" i="29" s="1"/>
  <c r="DE128" i="29" a="1"/>
  <c r="DE128" i="29" s="1"/>
  <c r="DD128" i="29" a="1"/>
  <c r="DD128" i="29" s="1"/>
  <c r="DC128" i="29" a="1"/>
  <c r="DC128" i="29" s="1"/>
  <c r="DB128" i="29" a="1"/>
  <c r="DB128" i="29" s="1"/>
  <c r="DA128" i="29" a="1"/>
  <c r="DA128" i="29" s="1"/>
  <c r="CZ128" i="29" a="1"/>
  <c r="CZ128" i="29" s="1"/>
  <c r="CY128" i="29" a="1"/>
  <c r="CY128" i="29" s="1"/>
  <c r="CX128" i="29" a="1"/>
  <c r="CX128" i="29" s="1"/>
  <c r="CW128" i="29" a="1"/>
  <c r="CW128" i="29" s="1"/>
  <c r="CV128" i="29" a="1"/>
  <c r="CV128" i="29" s="1"/>
  <c r="CU128" i="29" a="1"/>
  <c r="CU128" i="29" s="1"/>
  <c r="CT128" i="29" a="1"/>
  <c r="CT128" i="29" s="1"/>
  <c r="CS128" i="29" a="1"/>
  <c r="CS128" i="29" s="1"/>
  <c r="CR128" i="29" a="1"/>
  <c r="CR128" i="29" s="1"/>
  <c r="CQ128" i="29" a="1"/>
  <c r="CQ128" i="29" s="1"/>
  <c r="CP128" i="29" a="1"/>
  <c r="CP128" i="29" s="1"/>
  <c r="CO128" i="29" a="1"/>
  <c r="CO128" i="29" s="1"/>
  <c r="CN128" i="29" a="1"/>
  <c r="CN128" i="29" s="1"/>
  <c r="CM128" i="29" a="1"/>
  <c r="CM128" i="29" s="1"/>
  <c r="CL128" i="29" a="1"/>
  <c r="CL128" i="29" s="1"/>
  <c r="CK128" i="29" a="1"/>
  <c r="CK128" i="29" s="1"/>
  <c r="CJ128" i="29" a="1"/>
  <c r="CJ128" i="29" s="1"/>
  <c r="CI128" i="29" a="1"/>
  <c r="CI128" i="29" s="1"/>
  <c r="CH128" i="29" a="1"/>
  <c r="CH128" i="29" s="1"/>
  <c r="CG128" i="29" a="1"/>
  <c r="CG128" i="29" s="1"/>
  <c r="CF128" i="29" a="1"/>
  <c r="CF128" i="29" s="1"/>
  <c r="CE128" i="29" a="1"/>
  <c r="CE128" i="29" s="1"/>
  <c r="CD128" i="29" a="1"/>
  <c r="CD128" i="29" s="1"/>
  <c r="CC128" i="29" a="1"/>
  <c r="CC128" i="29" s="1"/>
  <c r="CB128" i="29" a="1"/>
  <c r="CB128" i="29" s="1"/>
  <c r="CA128" i="29" a="1"/>
  <c r="CA128" i="29" s="1"/>
  <c r="BZ128" i="29" a="1"/>
  <c r="BZ128" i="29" s="1"/>
  <c r="BY128" i="29" a="1"/>
  <c r="BY128" i="29" s="1"/>
  <c r="BX128" i="29" a="1"/>
  <c r="BX128" i="29" s="1"/>
  <c r="BW128" i="29" a="1"/>
  <c r="BW128" i="29" s="1"/>
  <c r="BV128" i="29" a="1"/>
  <c r="BV128" i="29" s="1"/>
  <c r="BU128" i="29" a="1"/>
  <c r="BU128" i="29" s="1"/>
  <c r="BT128" i="29" a="1"/>
  <c r="BT128" i="29" s="1"/>
  <c r="BS128" i="29" a="1"/>
  <c r="BS128" i="29" s="1"/>
  <c r="BR128" i="29" a="1"/>
  <c r="BR128" i="29" s="1"/>
  <c r="BQ128" i="29" a="1"/>
  <c r="BQ128" i="29" s="1"/>
  <c r="BP128" i="29" a="1"/>
  <c r="BP128" i="29" s="1"/>
  <c r="BO128" i="29" a="1"/>
  <c r="BO128" i="29" s="1"/>
  <c r="BN128" i="29" a="1"/>
  <c r="BN128" i="29" s="1"/>
  <c r="BM128" i="29" a="1"/>
  <c r="BM128" i="29" s="1"/>
  <c r="BL128" i="29" a="1"/>
  <c r="BL128" i="29" s="1"/>
  <c r="BK128" i="29" a="1"/>
  <c r="BK128" i="29" s="1"/>
  <c r="BJ128" i="29" a="1"/>
  <c r="BJ128" i="29" s="1"/>
  <c r="BI128" i="29" a="1"/>
  <c r="BI128" i="29" s="1"/>
  <c r="BH128" i="29" a="1"/>
  <c r="BH128" i="29" s="1"/>
  <c r="BG128" i="29" a="1"/>
  <c r="BG128" i="29" s="1"/>
  <c r="BF128" i="29" a="1"/>
  <c r="BF128" i="29" s="1"/>
  <c r="BE128" i="29" a="1"/>
  <c r="BE128" i="29" s="1"/>
  <c r="BD128" i="29" a="1"/>
  <c r="BD128" i="29" s="1"/>
  <c r="BC128" i="29" a="1"/>
  <c r="BC128" i="29" s="1"/>
  <c r="BB128" i="29" a="1"/>
  <c r="BB128" i="29" s="1"/>
  <c r="BA128" i="29" a="1"/>
  <c r="BA128" i="29" s="1"/>
  <c r="AZ128" i="29" a="1"/>
  <c r="AZ128" i="29" s="1"/>
  <c r="AY128" i="29" a="1"/>
  <c r="AY128" i="29" s="1"/>
  <c r="AX128" i="29" a="1"/>
  <c r="AX128" i="29" s="1"/>
  <c r="AW128" i="29" a="1"/>
  <c r="AW128" i="29" s="1"/>
  <c r="AV128" i="29" a="1"/>
  <c r="AV128" i="29" s="1"/>
  <c r="AU128" i="29" a="1"/>
  <c r="AU128" i="29" s="1"/>
  <c r="AT128" i="29" a="1"/>
  <c r="AT128" i="29" s="1"/>
  <c r="AS128" i="29" a="1"/>
  <c r="AS128" i="29" s="1"/>
  <c r="AR128" i="29" a="1"/>
  <c r="AR128" i="29" s="1"/>
  <c r="AQ128" i="29" a="1"/>
  <c r="AQ128" i="29" s="1"/>
  <c r="AP128" i="29" a="1"/>
  <c r="AP128" i="29" s="1"/>
  <c r="AO128" i="29" a="1"/>
  <c r="AO128" i="29" s="1"/>
  <c r="AN128" i="29" a="1"/>
  <c r="AN128" i="29" s="1"/>
  <c r="AM128" i="29" a="1"/>
  <c r="AM128" i="29" s="1"/>
  <c r="AL128" i="29" a="1"/>
  <c r="AL128" i="29" s="1"/>
  <c r="AK128" i="29" a="1"/>
  <c r="AK128" i="29" s="1"/>
  <c r="AJ128" i="29" a="1"/>
  <c r="AJ128" i="29" s="1"/>
  <c r="AI128" i="29" a="1"/>
  <c r="AI128" i="29" s="1"/>
  <c r="AH128" i="29" a="1"/>
  <c r="AH128" i="29" s="1"/>
  <c r="AG128" i="29" a="1"/>
  <c r="AG128" i="29" s="1"/>
  <c r="AF128" i="29" a="1"/>
  <c r="AF128" i="29" s="1"/>
  <c r="AE128" i="29" a="1"/>
  <c r="AE128" i="29" s="1"/>
  <c r="AD128" i="29" a="1"/>
  <c r="AD128" i="29" s="1"/>
  <c r="AC128" i="29" a="1"/>
  <c r="AC128" i="29" s="1"/>
  <c r="AB128" i="29" a="1"/>
  <c r="AB128" i="29" s="1"/>
  <c r="AA128" i="29" a="1"/>
  <c r="AA128" i="29" s="1"/>
  <c r="Z128" i="29" a="1"/>
  <c r="Z128" i="29" s="1"/>
  <c r="Y128" i="29" a="1"/>
  <c r="Y128" i="29" s="1"/>
  <c r="X128" i="29" a="1"/>
  <c r="X128" i="29" s="1"/>
  <c r="W128" i="29" a="1"/>
  <c r="W128" i="29" s="1"/>
  <c r="V128" i="29" a="1"/>
  <c r="V128" i="29" s="1"/>
  <c r="U128" i="29" a="1"/>
  <c r="U128" i="29" s="1"/>
  <c r="T128" i="29" a="1"/>
  <c r="T128" i="29" s="1"/>
  <c r="S128" i="29" a="1"/>
  <c r="S128" i="29" s="1"/>
  <c r="R128" i="29" a="1"/>
  <c r="R128" i="29" s="1"/>
  <c r="Q128" i="29" a="1"/>
  <c r="Q128" i="29" s="1"/>
  <c r="P128" i="29" a="1"/>
  <c r="P128" i="29" s="1"/>
  <c r="O128" i="29" a="1"/>
  <c r="O128" i="29" s="1"/>
  <c r="N128" i="29" a="1"/>
  <c r="N128" i="29" s="1"/>
  <c r="M128" i="29" a="1"/>
  <c r="M128" i="29" s="1"/>
  <c r="L128" i="29" a="1"/>
  <c r="L128" i="29" s="1"/>
  <c r="K128" i="29" a="1"/>
  <c r="K128" i="29" s="1"/>
  <c r="J128" i="29" a="1"/>
  <c r="J128" i="29" s="1"/>
  <c r="I128" i="29" a="1"/>
  <c r="I128" i="29" s="1"/>
  <c r="H128" i="29" a="1"/>
  <c r="H128" i="29" s="1"/>
  <c r="G128" i="29" a="1"/>
  <c r="G128" i="29" s="1"/>
  <c r="F128" i="29" a="1"/>
  <c r="F128" i="29" s="1"/>
  <c r="E128" i="29" a="1"/>
  <c r="E128" i="29" s="1"/>
  <c r="D128" i="29" a="1"/>
  <c r="D128" i="29" s="1"/>
  <c r="GJ127" i="29" a="1"/>
  <c r="GJ127" i="29" s="1"/>
  <c r="GI127" i="29" a="1"/>
  <c r="GI127" i="29" s="1"/>
  <c r="GH127" i="29" a="1"/>
  <c r="GH127" i="29" s="1"/>
  <c r="GG127" i="29" a="1"/>
  <c r="GG127" i="29" s="1"/>
  <c r="GF127" i="29" a="1"/>
  <c r="GF127" i="29" s="1"/>
  <c r="GE127" i="29" a="1"/>
  <c r="GE127" i="29" s="1"/>
  <c r="GD127" i="29" a="1"/>
  <c r="GD127" i="29" s="1"/>
  <c r="GC127" i="29" a="1"/>
  <c r="GC127" i="29" s="1"/>
  <c r="GB127" i="29" a="1"/>
  <c r="GB127" i="29" s="1"/>
  <c r="GA127" i="29" a="1"/>
  <c r="GA127" i="29" s="1"/>
  <c r="FZ127" i="29" a="1"/>
  <c r="FZ127" i="29" s="1"/>
  <c r="FY127" i="29" a="1"/>
  <c r="FY127" i="29" s="1"/>
  <c r="FX127" i="29" a="1"/>
  <c r="FX127" i="29" s="1"/>
  <c r="FW127" i="29" a="1"/>
  <c r="FW127" i="29" s="1"/>
  <c r="FV127" i="29" a="1"/>
  <c r="FV127" i="29" s="1"/>
  <c r="FU127" i="29" a="1"/>
  <c r="FU127" i="29" s="1"/>
  <c r="FT127" i="29" a="1"/>
  <c r="FT127" i="29" s="1"/>
  <c r="FS127" i="29" a="1"/>
  <c r="FS127" i="29" s="1"/>
  <c r="FR127" i="29" a="1"/>
  <c r="FR127" i="29" s="1"/>
  <c r="FQ127" i="29" a="1"/>
  <c r="FQ127" i="29" s="1"/>
  <c r="FP127" i="29" a="1"/>
  <c r="FP127" i="29" s="1"/>
  <c r="FO127" i="29" a="1"/>
  <c r="FO127" i="29" s="1"/>
  <c r="FN127" i="29" a="1"/>
  <c r="FN127" i="29" s="1"/>
  <c r="FM127" i="29" a="1"/>
  <c r="FM127" i="29" s="1"/>
  <c r="FL127" i="29" a="1"/>
  <c r="FL127" i="29" s="1"/>
  <c r="FK127" i="29" a="1"/>
  <c r="FK127" i="29" s="1"/>
  <c r="FJ127" i="29" a="1"/>
  <c r="FJ127" i="29" s="1"/>
  <c r="FI127" i="29" a="1"/>
  <c r="FI127" i="29" s="1"/>
  <c r="FH127" i="29" a="1"/>
  <c r="FH127" i="29" s="1"/>
  <c r="FG127" i="29" a="1"/>
  <c r="FG127" i="29" s="1"/>
  <c r="FF127" i="29" a="1"/>
  <c r="FF127" i="29" s="1"/>
  <c r="FE127" i="29" a="1"/>
  <c r="FE127" i="29" s="1"/>
  <c r="FD127" i="29" a="1"/>
  <c r="FD127" i="29" s="1"/>
  <c r="FC127" i="29" a="1"/>
  <c r="FC127" i="29" s="1"/>
  <c r="FB127" i="29" a="1"/>
  <c r="FB127" i="29" s="1"/>
  <c r="FA127" i="29" a="1"/>
  <c r="FA127" i="29" s="1"/>
  <c r="EZ127" i="29" a="1"/>
  <c r="EZ127" i="29" s="1"/>
  <c r="EY127" i="29" a="1"/>
  <c r="EY127" i="29" s="1"/>
  <c r="EX127" i="29" a="1"/>
  <c r="EX127" i="29" s="1"/>
  <c r="EW127" i="29" a="1"/>
  <c r="EW127" i="29" s="1"/>
  <c r="EV127" i="29" a="1"/>
  <c r="EV127" i="29" s="1"/>
  <c r="EU127" i="29" a="1"/>
  <c r="EU127" i="29" s="1"/>
  <c r="ET127" i="29" a="1"/>
  <c r="ET127" i="29" s="1"/>
  <c r="ES127" i="29" a="1"/>
  <c r="ES127" i="29" s="1"/>
  <c r="ER127" i="29" a="1"/>
  <c r="ER127" i="29" s="1"/>
  <c r="EQ127" i="29" a="1"/>
  <c r="EQ127" i="29" s="1"/>
  <c r="EP127" i="29" a="1"/>
  <c r="EP127" i="29" s="1"/>
  <c r="EO127" i="29" a="1"/>
  <c r="EO127" i="29" s="1"/>
  <c r="EN127" i="29" a="1"/>
  <c r="EN127" i="29" s="1"/>
  <c r="EM127" i="29" a="1"/>
  <c r="EM127" i="29" s="1"/>
  <c r="EL127" i="29" a="1"/>
  <c r="EL127" i="29" s="1"/>
  <c r="EK127" i="29" a="1"/>
  <c r="EK127" i="29" s="1"/>
  <c r="EJ127" i="29" a="1"/>
  <c r="EJ127" i="29" s="1"/>
  <c r="EI127" i="29" a="1"/>
  <c r="EI127" i="29" s="1"/>
  <c r="EH127" i="29" a="1"/>
  <c r="EH127" i="29" s="1"/>
  <c r="EG127" i="29" a="1"/>
  <c r="EG127" i="29" s="1"/>
  <c r="EF127" i="29" a="1"/>
  <c r="EF127" i="29" s="1"/>
  <c r="EE127" i="29" a="1"/>
  <c r="EE127" i="29" s="1"/>
  <c r="ED127" i="29" a="1"/>
  <c r="ED127" i="29" s="1"/>
  <c r="EC127" i="29" a="1"/>
  <c r="EC127" i="29" s="1"/>
  <c r="EB127" i="29" a="1"/>
  <c r="EB127" i="29" s="1"/>
  <c r="EA127" i="29" a="1"/>
  <c r="EA127" i="29" s="1"/>
  <c r="DZ127" i="29" a="1"/>
  <c r="DZ127" i="29" s="1"/>
  <c r="DY127" i="29" a="1"/>
  <c r="DY127" i="29" s="1"/>
  <c r="DX127" i="29" a="1"/>
  <c r="DX127" i="29" s="1"/>
  <c r="DW127" i="29" a="1"/>
  <c r="DW127" i="29" s="1"/>
  <c r="DV127" i="29" a="1"/>
  <c r="DV127" i="29" s="1"/>
  <c r="DU127" i="29" a="1"/>
  <c r="DU127" i="29" s="1"/>
  <c r="DT127" i="29" a="1"/>
  <c r="DT127" i="29" s="1"/>
  <c r="DS127" i="29" a="1"/>
  <c r="DS127" i="29" s="1"/>
  <c r="DR127" i="29" a="1"/>
  <c r="DR127" i="29" s="1"/>
  <c r="DQ127" i="29" a="1"/>
  <c r="DQ127" i="29" s="1"/>
  <c r="DP127" i="29" a="1"/>
  <c r="DP127" i="29" s="1"/>
  <c r="DO127" i="29" a="1"/>
  <c r="DO127" i="29" s="1"/>
  <c r="DN127" i="29" a="1"/>
  <c r="DN127" i="29" s="1"/>
  <c r="DM127" i="29" a="1"/>
  <c r="DM127" i="29" s="1"/>
  <c r="DL127" i="29" a="1"/>
  <c r="DL127" i="29" s="1"/>
  <c r="DK127" i="29" a="1"/>
  <c r="DK127" i="29" s="1"/>
  <c r="DJ127" i="29" a="1"/>
  <c r="DJ127" i="29" s="1"/>
  <c r="DI127" i="29" a="1"/>
  <c r="DI127" i="29" s="1"/>
  <c r="DH127" i="29" a="1"/>
  <c r="DH127" i="29" s="1"/>
  <c r="DG127" i="29" a="1"/>
  <c r="DG127" i="29" s="1"/>
  <c r="DF127" i="29" a="1"/>
  <c r="DF127" i="29" s="1"/>
  <c r="DE127" i="29" a="1"/>
  <c r="DE127" i="29" s="1"/>
  <c r="DD127" i="29" a="1"/>
  <c r="DD127" i="29" s="1"/>
  <c r="DC127" i="29" a="1"/>
  <c r="DC127" i="29" s="1"/>
  <c r="DB127" i="29" a="1"/>
  <c r="DB127" i="29" s="1"/>
  <c r="DA127" i="29" a="1"/>
  <c r="DA127" i="29" s="1"/>
  <c r="CZ127" i="29" a="1"/>
  <c r="CZ127" i="29" s="1"/>
  <c r="CY127" i="29" a="1"/>
  <c r="CY127" i="29" s="1"/>
  <c r="CX127" i="29" a="1"/>
  <c r="CX127" i="29" s="1"/>
  <c r="CW127" i="29" a="1"/>
  <c r="CW127" i="29" s="1"/>
  <c r="CV127" i="29" a="1"/>
  <c r="CV127" i="29" s="1"/>
  <c r="CU127" i="29" a="1"/>
  <c r="CU127" i="29" s="1"/>
  <c r="CT127" i="29" a="1"/>
  <c r="CT127" i="29" s="1"/>
  <c r="CS127" i="29" a="1"/>
  <c r="CS127" i="29" s="1"/>
  <c r="CR127" i="29" a="1"/>
  <c r="CR127" i="29" s="1"/>
  <c r="CQ127" i="29" a="1"/>
  <c r="CQ127" i="29" s="1"/>
  <c r="CP127" i="29" a="1"/>
  <c r="CP127" i="29" s="1"/>
  <c r="CO127" i="29" a="1"/>
  <c r="CO127" i="29" s="1"/>
  <c r="CN127" i="29" a="1"/>
  <c r="CN127" i="29" s="1"/>
  <c r="CM127" i="29" a="1"/>
  <c r="CM127" i="29" s="1"/>
  <c r="CL127" i="29" a="1"/>
  <c r="CL127" i="29" s="1"/>
  <c r="CK127" i="29" a="1"/>
  <c r="CK127" i="29" s="1"/>
  <c r="CJ127" i="29" a="1"/>
  <c r="CJ127" i="29" s="1"/>
  <c r="CI127" i="29" a="1"/>
  <c r="CI127" i="29" s="1"/>
  <c r="CH127" i="29" a="1"/>
  <c r="CH127" i="29" s="1"/>
  <c r="CG127" i="29" a="1"/>
  <c r="CG127" i="29" s="1"/>
  <c r="CF127" i="29" a="1"/>
  <c r="CF127" i="29" s="1"/>
  <c r="CE127" i="29" a="1"/>
  <c r="CE127" i="29" s="1"/>
  <c r="CD127" i="29" a="1"/>
  <c r="CD127" i="29" s="1"/>
  <c r="CC127" i="29" a="1"/>
  <c r="CC127" i="29" s="1"/>
  <c r="CB127" i="29" a="1"/>
  <c r="CB127" i="29" s="1"/>
  <c r="CA127" i="29" a="1"/>
  <c r="CA127" i="29" s="1"/>
  <c r="BZ127" i="29" a="1"/>
  <c r="BZ127" i="29" s="1"/>
  <c r="BY127" i="29" a="1"/>
  <c r="BY127" i="29" s="1"/>
  <c r="BX127" i="29" a="1"/>
  <c r="BX127" i="29" s="1"/>
  <c r="BW127" i="29" a="1"/>
  <c r="BW127" i="29" s="1"/>
  <c r="BV127" i="29" a="1"/>
  <c r="BV127" i="29" s="1"/>
  <c r="BU127" i="29" a="1"/>
  <c r="BU127" i="29" s="1"/>
  <c r="BT127" i="29" a="1"/>
  <c r="BT127" i="29" s="1"/>
  <c r="BS127" i="29" a="1"/>
  <c r="BS127" i="29" s="1"/>
  <c r="BR127" i="29" a="1"/>
  <c r="BR127" i="29" s="1"/>
  <c r="BQ127" i="29" a="1"/>
  <c r="BQ127" i="29" s="1"/>
  <c r="BP127" i="29" a="1"/>
  <c r="BP127" i="29" s="1"/>
  <c r="BO127" i="29" a="1"/>
  <c r="BO127" i="29" s="1"/>
  <c r="BN127" i="29" a="1"/>
  <c r="BN127" i="29" s="1"/>
  <c r="BM127" i="29" a="1"/>
  <c r="BM127" i="29" s="1"/>
  <c r="BL127" i="29" a="1"/>
  <c r="BL127" i="29" s="1"/>
  <c r="BK127" i="29" a="1"/>
  <c r="BK127" i="29" s="1"/>
  <c r="BJ127" i="29" a="1"/>
  <c r="BJ127" i="29" s="1"/>
  <c r="BI127" i="29" a="1"/>
  <c r="BI127" i="29" s="1"/>
  <c r="BH127" i="29" a="1"/>
  <c r="BH127" i="29" s="1"/>
  <c r="BG127" i="29" a="1"/>
  <c r="BG127" i="29" s="1"/>
  <c r="BF127" i="29" a="1"/>
  <c r="BF127" i="29" s="1"/>
  <c r="BE127" i="29" a="1"/>
  <c r="BE127" i="29" s="1"/>
  <c r="BD127" i="29" a="1"/>
  <c r="BD127" i="29" s="1"/>
  <c r="BC127" i="29" a="1"/>
  <c r="BC127" i="29" s="1"/>
  <c r="BB127" i="29" a="1"/>
  <c r="BB127" i="29" s="1"/>
  <c r="BA127" i="29" a="1"/>
  <c r="BA127" i="29" s="1"/>
  <c r="AZ127" i="29" a="1"/>
  <c r="AZ127" i="29" s="1"/>
  <c r="AY127" i="29" a="1"/>
  <c r="AY127" i="29" s="1"/>
  <c r="AX127" i="29" a="1"/>
  <c r="AX127" i="29" s="1"/>
  <c r="AW127" i="29" a="1"/>
  <c r="AW127" i="29" s="1"/>
  <c r="AV127" i="29" a="1"/>
  <c r="AV127" i="29" s="1"/>
  <c r="AU127" i="29" a="1"/>
  <c r="AU127" i="29" s="1"/>
  <c r="AT127" i="29" a="1"/>
  <c r="AT127" i="29" s="1"/>
  <c r="AS127" i="29" a="1"/>
  <c r="AS127" i="29" s="1"/>
  <c r="AR127" i="29" a="1"/>
  <c r="AR127" i="29" s="1"/>
  <c r="AQ127" i="29" a="1"/>
  <c r="AQ127" i="29" s="1"/>
  <c r="AP127" i="29" a="1"/>
  <c r="AP127" i="29" s="1"/>
  <c r="AO127" i="29" a="1"/>
  <c r="AO127" i="29" s="1"/>
  <c r="AN127" i="29" a="1"/>
  <c r="AN127" i="29" s="1"/>
  <c r="AM127" i="29" a="1"/>
  <c r="AM127" i="29" s="1"/>
  <c r="AL127" i="29" a="1"/>
  <c r="AL127" i="29" s="1"/>
  <c r="AK127" i="29" a="1"/>
  <c r="AK127" i="29" s="1"/>
  <c r="AJ127" i="29" a="1"/>
  <c r="AJ127" i="29" s="1"/>
  <c r="AI127" i="29" a="1"/>
  <c r="AI127" i="29" s="1"/>
  <c r="AH127" i="29" a="1"/>
  <c r="AH127" i="29" s="1"/>
  <c r="AG127" i="29" a="1"/>
  <c r="AG127" i="29" s="1"/>
  <c r="AF127" i="29" a="1"/>
  <c r="AF127" i="29" s="1"/>
  <c r="AE127" i="29" a="1"/>
  <c r="AE127" i="29" s="1"/>
  <c r="AD127" i="29" a="1"/>
  <c r="AD127" i="29" s="1"/>
  <c r="AC127" i="29" a="1"/>
  <c r="AC127" i="29" s="1"/>
  <c r="AB127" i="29" a="1"/>
  <c r="AB127" i="29" s="1"/>
  <c r="AA127" i="29" a="1"/>
  <c r="AA127" i="29" s="1"/>
  <c r="Z127" i="29" a="1"/>
  <c r="Z127" i="29" s="1"/>
  <c r="Y127" i="29" a="1"/>
  <c r="Y127" i="29" s="1"/>
  <c r="X127" i="29" a="1"/>
  <c r="X127" i="29" s="1"/>
  <c r="W127" i="29" a="1"/>
  <c r="W127" i="29" s="1"/>
  <c r="V127" i="29" a="1"/>
  <c r="V127" i="29" s="1"/>
  <c r="U127" i="29" a="1"/>
  <c r="U127" i="29" s="1"/>
  <c r="T127" i="29" a="1"/>
  <c r="T127" i="29" s="1"/>
  <c r="S127" i="29" a="1"/>
  <c r="S127" i="29" s="1"/>
  <c r="R127" i="29" a="1"/>
  <c r="R127" i="29" s="1"/>
  <c r="Q127" i="29" a="1"/>
  <c r="Q127" i="29" s="1"/>
  <c r="P127" i="29" a="1"/>
  <c r="P127" i="29" s="1"/>
  <c r="O127" i="29" a="1"/>
  <c r="O127" i="29" s="1"/>
  <c r="N127" i="29" a="1"/>
  <c r="N127" i="29" s="1"/>
  <c r="M127" i="29" a="1"/>
  <c r="M127" i="29" s="1"/>
  <c r="L127" i="29" a="1"/>
  <c r="L127" i="29" s="1"/>
  <c r="K127" i="29" a="1"/>
  <c r="K127" i="29" s="1"/>
  <c r="J127" i="29" a="1"/>
  <c r="J127" i="29" s="1"/>
  <c r="I127" i="29" a="1"/>
  <c r="I127" i="29" s="1"/>
  <c r="H127" i="29" a="1"/>
  <c r="H127" i="29" s="1"/>
  <c r="G127" i="29" a="1"/>
  <c r="G127" i="29" s="1"/>
  <c r="F127" i="29" a="1"/>
  <c r="F127" i="29" s="1"/>
  <c r="E127" i="29" a="1"/>
  <c r="E127" i="29" s="1"/>
  <c r="D127" i="29" a="1"/>
  <c r="D127" i="29" s="1"/>
  <c r="GJ125" i="29" a="1"/>
  <c r="GJ125" i="29" s="1"/>
  <c r="GI125" i="29" a="1"/>
  <c r="GI125" i="29" s="1"/>
  <c r="GH125" i="29" a="1"/>
  <c r="GH125" i="29" s="1"/>
  <c r="GG125" i="29" a="1"/>
  <c r="GG125" i="29" s="1"/>
  <c r="GF125" i="29" a="1"/>
  <c r="GF125" i="29" s="1"/>
  <c r="GE125" i="29" a="1"/>
  <c r="GE125" i="29" s="1"/>
  <c r="GD125" i="29" a="1"/>
  <c r="GD125" i="29" s="1"/>
  <c r="GC125" i="29" a="1"/>
  <c r="GC125" i="29" s="1"/>
  <c r="GB125" i="29" a="1"/>
  <c r="GB125" i="29" s="1"/>
  <c r="GA125" i="29" a="1"/>
  <c r="GA125" i="29" s="1"/>
  <c r="FZ125" i="29" a="1"/>
  <c r="FZ125" i="29" s="1"/>
  <c r="FY125" i="29" a="1"/>
  <c r="FY125" i="29" s="1"/>
  <c r="FX125" i="29" a="1"/>
  <c r="FX125" i="29" s="1"/>
  <c r="FW125" i="29" a="1"/>
  <c r="FW125" i="29" s="1"/>
  <c r="FV125" i="29" a="1"/>
  <c r="FV125" i="29" s="1"/>
  <c r="FU125" i="29" a="1"/>
  <c r="FU125" i="29" s="1"/>
  <c r="FT125" i="29" a="1"/>
  <c r="FT125" i="29" s="1"/>
  <c r="FS125" i="29" a="1"/>
  <c r="FS125" i="29" s="1"/>
  <c r="FR125" i="29" a="1"/>
  <c r="FR125" i="29" s="1"/>
  <c r="FQ125" i="29" a="1"/>
  <c r="FQ125" i="29" s="1"/>
  <c r="FP125" i="29" a="1"/>
  <c r="FP125" i="29" s="1"/>
  <c r="FO125" i="29" a="1"/>
  <c r="FO125" i="29" s="1"/>
  <c r="FN125" i="29" a="1"/>
  <c r="FN125" i="29" s="1"/>
  <c r="FM125" i="29" a="1"/>
  <c r="FM125" i="29" s="1"/>
  <c r="FL125" i="29" a="1"/>
  <c r="FL125" i="29" s="1"/>
  <c r="FK125" i="29" a="1"/>
  <c r="FK125" i="29" s="1"/>
  <c r="FJ125" i="29" a="1"/>
  <c r="FJ125" i="29" s="1"/>
  <c r="FI125" i="29" a="1"/>
  <c r="FI125" i="29" s="1"/>
  <c r="FH125" i="29" a="1"/>
  <c r="FH125" i="29" s="1"/>
  <c r="FG125" i="29" a="1"/>
  <c r="FG125" i="29" s="1"/>
  <c r="FF125" i="29" a="1"/>
  <c r="FF125" i="29" s="1"/>
  <c r="FE125" i="29" a="1"/>
  <c r="FE125" i="29" s="1"/>
  <c r="FD125" i="29" a="1"/>
  <c r="FD125" i="29" s="1"/>
  <c r="FC125" i="29" a="1"/>
  <c r="FC125" i="29" s="1"/>
  <c r="FB125" i="29" a="1"/>
  <c r="FB125" i="29" s="1"/>
  <c r="FA125" i="29" a="1"/>
  <c r="FA125" i="29" s="1"/>
  <c r="EZ125" i="29" a="1"/>
  <c r="EZ125" i="29" s="1"/>
  <c r="EY125" i="29" a="1"/>
  <c r="EY125" i="29" s="1"/>
  <c r="EX125" i="29" a="1"/>
  <c r="EX125" i="29" s="1"/>
  <c r="EW125" i="29" a="1"/>
  <c r="EW125" i="29" s="1"/>
  <c r="EV125" i="29" a="1"/>
  <c r="EV125" i="29" s="1"/>
  <c r="EU125" i="29" a="1"/>
  <c r="EU125" i="29" s="1"/>
  <c r="ET125" i="29" a="1"/>
  <c r="ET125" i="29" s="1"/>
  <c r="ES125" i="29" a="1"/>
  <c r="ES125" i="29" s="1"/>
  <c r="ER125" i="29" a="1"/>
  <c r="ER125" i="29" s="1"/>
  <c r="EQ125" i="29" a="1"/>
  <c r="EQ125" i="29" s="1"/>
  <c r="EP125" i="29" a="1"/>
  <c r="EP125" i="29" s="1"/>
  <c r="EO125" i="29" a="1"/>
  <c r="EO125" i="29" s="1"/>
  <c r="EN125" i="29" a="1"/>
  <c r="EN125" i="29" s="1"/>
  <c r="EM125" i="29" a="1"/>
  <c r="EM125" i="29" s="1"/>
  <c r="EL125" i="29" a="1"/>
  <c r="EL125" i="29" s="1"/>
  <c r="EK125" i="29" a="1"/>
  <c r="EK125" i="29" s="1"/>
  <c r="EJ125" i="29" a="1"/>
  <c r="EJ125" i="29" s="1"/>
  <c r="EI125" i="29" a="1"/>
  <c r="EI125" i="29" s="1"/>
  <c r="EH125" i="29" a="1"/>
  <c r="EH125" i="29" s="1"/>
  <c r="EG125" i="29" a="1"/>
  <c r="EG125" i="29" s="1"/>
  <c r="EF125" i="29" a="1"/>
  <c r="EF125" i="29" s="1"/>
  <c r="EE125" i="29" a="1"/>
  <c r="EE125" i="29" s="1"/>
  <c r="ED125" i="29" a="1"/>
  <c r="ED125" i="29" s="1"/>
  <c r="EC125" i="29" a="1"/>
  <c r="EC125" i="29" s="1"/>
  <c r="EB125" i="29" a="1"/>
  <c r="EB125" i="29" s="1"/>
  <c r="EA125" i="29" a="1"/>
  <c r="EA125" i="29" s="1"/>
  <c r="DZ125" i="29" a="1"/>
  <c r="DZ125" i="29" s="1"/>
  <c r="DY125" i="29" a="1"/>
  <c r="DY125" i="29" s="1"/>
  <c r="DX125" i="29" a="1"/>
  <c r="DX125" i="29" s="1"/>
  <c r="DW125" i="29" a="1"/>
  <c r="DW125" i="29" s="1"/>
  <c r="DV125" i="29" a="1"/>
  <c r="DV125" i="29" s="1"/>
  <c r="DU125" i="29" a="1"/>
  <c r="DU125" i="29" s="1"/>
  <c r="DT125" i="29" a="1"/>
  <c r="DT125" i="29" s="1"/>
  <c r="DS125" i="29" a="1"/>
  <c r="DS125" i="29" s="1"/>
  <c r="DR125" i="29" a="1"/>
  <c r="DR125" i="29" s="1"/>
  <c r="DQ125" i="29" a="1"/>
  <c r="DQ125" i="29" s="1"/>
  <c r="DP125" i="29" a="1"/>
  <c r="DP125" i="29" s="1"/>
  <c r="DO125" i="29" a="1"/>
  <c r="DO125" i="29" s="1"/>
  <c r="DN125" i="29" a="1"/>
  <c r="DN125" i="29" s="1"/>
  <c r="DM125" i="29" a="1"/>
  <c r="DM125" i="29" s="1"/>
  <c r="DL125" i="29" a="1"/>
  <c r="DL125" i="29" s="1"/>
  <c r="DK125" i="29" a="1"/>
  <c r="DK125" i="29" s="1"/>
  <c r="DJ125" i="29" a="1"/>
  <c r="DJ125" i="29" s="1"/>
  <c r="DI125" i="29" a="1"/>
  <c r="DI125" i="29" s="1"/>
  <c r="DH125" i="29" a="1"/>
  <c r="DH125" i="29" s="1"/>
  <c r="DG125" i="29" a="1"/>
  <c r="DG125" i="29" s="1"/>
  <c r="DF125" i="29" a="1"/>
  <c r="DF125" i="29" s="1"/>
  <c r="DE125" i="29" a="1"/>
  <c r="DE125" i="29" s="1"/>
  <c r="DD125" i="29" a="1"/>
  <c r="DD125" i="29" s="1"/>
  <c r="DC125" i="29" a="1"/>
  <c r="DC125" i="29" s="1"/>
  <c r="DB125" i="29" a="1"/>
  <c r="DB125" i="29" s="1"/>
  <c r="DA125" i="29" a="1"/>
  <c r="DA125" i="29" s="1"/>
  <c r="CZ125" i="29" a="1"/>
  <c r="CZ125" i="29" s="1"/>
  <c r="CY125" i="29" a="1"/>
  <c r="CY125" i="29" s="1"/>
  <c r="CX125" i="29" a="1"/>
  <c r="CX125" i="29" s="1"/>
  <c r="CW125" i="29" a="1"/>
  <c r="CW125" i="29" s="1"/>
  <c r="CV125" i="29" a="1"/>
  <c r="CV125" i="29" s="1"/>
  <c r="CU125" i="29" a="1"/>
  <c r="CU125" i="29" s="1"/>
  <c r="CT125" i="29" a="1"/>
  <c r="CT125" i="29" s="1"/>
  <c r="CS125" i="29" a="1"/>
  <c r="CS125" i="29" s="1"/>
  <c r="CR125" i="29" a="1"/>
  <c r="CR125" i="29" s="1"/>
  <c r="CQ125" i="29" a="1"/>
  <c r="CQ125" i="29" s="1"/>
  <c r="CP125" i="29" a="1"/>
  <c r="CP125" i="29" s="1"/>
  <c r="CO125" i="29" a="1"/>
  <c r="CO125" i="29" s="1"/>
  <c r="CN125" i="29" a="1"/>
  <c r="CN125" i="29" s="1"/>
  <c r="CM125" i="29" a="1"/>
  <c r="CM125" i="29" s="1"/>
  <c r="CL125" i="29" a="1"/>
  <c r="CL125" i="29" s="1"/>
  <c r="CK125" i="29" a="1"/>
  <c r="CK125" i="29" s="1"/>
  <c r="CJ125" i="29" a="1"/>
  <c r="CJ125" i="29" s="1"/>
  <c r="CI125" i="29" a="1"/>
  <c r="CI125" i="29" s="1"/>
  <c r="CH125" i="29" a="1"/>
  <c r="CH125" i="29" s="1"/>
  <c r="CG125" i="29" a="1"/>
  <c r="CG125" i="29" s="1"/>
  <c r="CF125" i="29" a="1"/>
  <c r="CF125" i="29" s="1"/>
  <c r="CE125" i="29" a="1"/>
  <c r="CE125" i="29" s="1"/>
  <c r="CD125" i="29" a="1"/>
  <c r="CD125" i="29" s="1"/>
  <c r="CC125" i="29" a="1"/>
  <c r="CC125" i="29" s="1"/>
  <c r="CB125" i="29" a="1"/>
  <c r="CB125" i="29" s="1"/>
  <c r="CA125" i="29" a="1"/>
  <c r="CA125" i="29" s="1"/>
  <c r="BZ125" i="29" a="1"/>
  <c r="BZ125" i="29" s="1"/>
  <c r="BY125" i="29" a="1"/>
  <c r="BY125" i="29" s="1"/>
  <c r="BX125" i="29" a="1"/>
  <c r="BX125" i="29" s="1"/>
  <c r="BW125" i="29" a="1"/>
  <c r="BW125" i="29" s="1"/>
  <c r="BV125" i="29" a="1"/>
  <c r="BV125" i="29" s="1"/>
  <c r="BU125" i="29" a="1"/>
  <c r="BU125" i="29" s="1"/>
  <c r="BT125" i="29" a="1"/>
  <c r="BT125" i="29" s="1"/>
  <c r="BS125" i="29" a="1"/>
  <c r="BS125" i="29" s="1"/>
  <c r="BR125" i="29" a="1"/>
  <c r="BR125" i="29" s="1"/>
  <c r="BQ125" i="29" a="1"/>
  <c r="BQ125" i="29" s="1"/>
  <c r="BP125" i="29" a="1"/>
  <c r="BP125" i="29" s="1"/>
  <c r="BO125" i="29" a="1"/>
  <c r="BO125" i="29" s="1"/>
  <c r="BN125" i="29" a="1"/>
  <c r="BN125" i="29" s="1"/>
  <c r="BM125" i="29" a="1"/>
  <c r="BM125" i="29" s="1"/>
  <c r="BL125" i="29" a="1"/>
  <c r="BL125" i="29" s="1"/>
  <c r="BK125" i="29" a="1"/>
  <c r="BK125" i="29" s="1"/>
  <c r="BJ125" i="29" a="1"/>
  <c r="BJ125" i="29" s="1"/>
  <c r="BI125" i="29" a="1"/>
  <c r="BI125" i="29" s="1"/>
  <c r="BH125" i="29" a="1"/>
  <c r="BH125" i="29" s="1"/>
  <c r="BG125" i="29" a="1"/>
  <c r="BG125" i="29" s="1"/>
  <c r="BF125" i="29" a="1"/>
  <c r="BF125" i="29" s="1"/>
  <c r="BE125" i="29" a="1"/>
  <c r="BE125" i="29" s="1"/>
  <c r="BD125" i="29" a="1"/>
  <c r="BD125" i="29" s="1"/>
  <c r="BC125" i="29" a="1"/>
  <c r="BC125" i="29" s="1"/>
  <c r="BB125" i="29" a="1"/>
  <c r="BB125" i="29" s="1"/>
  <c r="BA125" i="29" a="1"/>
  <c r="BA125" i="29" s="1"/>
  <c r="AZ125" i="29" a="1"/>
  <c r="AZ125" i="29" s="1"/>
  <c r="AY125" i="29" a="1"/>
  <c r="AY125" i="29" s="1"/>
  <c r="AX125" i="29" a="1"/>
  <c r="AX125" i="29" s="1"/>
  <c r="AW125" i="29" a="1"/>
  <c r="AW125" i="29" s="1"/>
  <c r="AV125" i="29" a="1"/>
  <c r="AV125" i="29" s="1"/>
  <c r="AU125" i="29" a="1"/>
  <c r="AU125" i="29" s="1"/>
  <c r="AT125" i="29" a="1"/>
  <c r="AT125" i="29" s="1"/>
  <c r="AS125" i="29" a="1"/>
  <c r="AS125" i="29" s="1"/>
  <c r="AR125" i="29" a="1"/>
  <c r="AR125" i="29" s="1"/>
  <c r="AQ125" i="29" a="1"/>
  <c r="AQ125" i="29" s="1"/>
  <c r="AP125" i="29" a="1"/>
  <c r="AP125" i="29" s="1"/>
  <c r="AO125" i="29" a="1"/>
  <c r="AO125" i="29" s="1"/>
  <c r="AN125" i="29" a="1"/>
  <c r="AN125" i="29" s="1"/>
  <c r="AM125" i="29" a="1"/>
  <c r="AM125" i="29" s="1"/>
  <c r="AL125" i="29" a="1"/>
  <c r="AL125" i="29" s="1"/>
  <c r="AK125" i="29" a="1"/>
  <c r="AK125" i="29" s="1"/>
  <c r="AJ125" i="29" a="1"/>
  <c r="AJ125" i="29" s="1"/>
  <c r="AI125" i="29" a="1"/>
  <c r="AI125" i="29" s="1"/>
  <c r="AH125" i="29" a="1"/>
  <c r="AH125" i="29" s="1"/>
  <c r="AG125" i="29" a="1"/>
  <c r="AG125" i="29" s="1"/>
  <c r="AF125" i="29" a="1"/>
  <c r="AF125" i="29" s="1"/>
  <c r="AE125" i="29" a="1"/>
  <c r="AE125" i="29" s="1"/>
  <c r="AD125" i="29" a="1"/>
  <c r="AD125" i="29" s="1"/>
  <c r="AC125" i="29" a="1"/>
  <c r="AC125" i="29" s="1"/>
  <c r="AB125" i="29" a="1"/>
  <c r="AB125" i="29" s="1"/>
  <c r="AA125" i="29" a="1"/>
  <c r="AA125" i="29" s="1"/>
  <c r="Z125" i="29" a="1"/>
  <c r="Z125" i="29" s="1"/>
  <c r="Y125" i="29" a="1"/>
  <c r="Y125" i="29" s="1"/>
  <c r="X125" i="29" a="1"/>
  <c r="X125" i="29" s="1"/>
  <c r="W125" i="29" a="1"/>
  <c r="W125" i="29" s="1"/>
  <c r="V125" i="29" a="1"/>
  <c r="V125" i="29" s="1"/>
  <c r="U125" i="29" a="1"/>
  <c r="U125" i="29" s="1"/>
  <c r="T125" i="29" a="1"/>
  <c r="T125" i="29" s="1"/>
  <c r="S125" i="29" a="1"/>
  <c r="S125" i="29" s="1"/>
  <c r="R125" i="29" a="1"/>
  <c r="R125" i="29" s="1"/>
  <c r="Q125" i="29" a="1"/>
  <c r="Q125" i="29" s="1"/>
  <c r="P125" i="29" a="1"/>
  <c r="P125" i="29" s="1"/>
  <c r="O125" i="29" a="1"/>
  <c r="O125" i="29" s="1"/>
  <c r="N125" i="29" a="1"/>
  <c r="N125" i="29" s="1"/>
  <c r="M125" i="29" a="1"/>
  <c r="M125" i="29" s="1"/>
  <c r="L125" i="29" a="1"/>
  <c r="L125" i="29" s="1"/>
  <c r="K125" i="29" a="1"/>
  <c r="K125" i="29" s="1"/>
  <c r="J125" i="29" a="1"/>
  <c r="J125" i="29" s="1"/>
  <c r="I125" i="29" a="1"/>
  <c r="I125" i="29" s="1"/>
  <c r="H125" i="29" a="1"/>
  <c r="H125" i="29" s="1"/>
  <c r="G125" i="29" a="1"/>
  <c r="G125" i="29" s="1"/>
  <c r="F125" i="29" a="1"/>
  <c r="F125" i="29" s="1"/>
  <c r="E125" i="29" a="1"/>
  <c r="E125" i="29" s="1"/>
  <c r="D125" i="29" a="1"/>
  <c r="D125" i="29" s="1"/>
  <c r="GJ124" i="29" a="1"/>
  <c r="GJ124" i="29" s="1"/>
  <c r="GI124" i="29" a="1"/>
  <c r="GI124" i="29" s="1"/>
  <c r="GH124" i="29" a="1"/>
  <c r="GH124" i="29" s="1"/>
  <c r="GG124" i="29" a="1"/>
  <c r="GG124" i="29" s="1"/>
  <c r="GF124" i="29" a="1"/>
  <c r="GF124" i="29" s="1"/>
  <c r="GE124" i="29" a="1"/>
  <c r="GE124" i="29" s="1"/>
  <c r="GD124" i="29" a="1"/>
  <c r="GD124" i="29" s="1"/>
  <c r="GC124" i="29" a="1"/>
  <c r="GC124" i="29" s="1"/>
  <c r="GB124" i="29" a="1"/>
  <c r="GB124" i="29" s="1"/>
  <c r="GA124" i="29" a="1"/>
  <c r="GA124" i="29" s="1"/>
  <c r="FZ124" i="29" a="1"/>
  <c r="FZ124" i="29" s="1"/>
  <c r="FY124" i="29" a="1"/>
  <c r="FY124" i="29" s="1"/>
  <c r="FX124" i="29" a="1"/>
  <c r="FX124" i="29" s="1"/>
  <c r="FW124" i="29" a="1"/>
  <c r="FW124" i="29" s="1"/>
  <c r="FV124" i="29" a="1"/>
  <c r="FV124" i="29" s="1"/>
  <c r="FU124" i="29" a="1"/>
  <c r="FU124" i="29" s="1"/>
  <c r="FT124" i="29" a="1"/>
  <c r="FT124" i="29" s="1"/>
  <c r="FS124" i="29" a="1"/>
  <c r="FS124" i="29" s="1"/>
  <c r="FR124" i="29" a="1"/>
  <c r="FR124" i="29" s="1"/>
  <c r="FQ124" i="29" a="1"/>
  <c r="FQ124" i="29" s="1"/>
  <c r="FP124" i="29" a="1"/>
  <c r="FP124" i="29" s="1"/>
  <c r="FO124" i="29" a="1"/>
  <c r="FO124" i="29" s="1"/>
  <c r="FN124" i="29" a="1"/>
  <c r="FN124" i="29" s="1"/>
  <c r="FM124" i="29" a="1"/>
  <c r="FM124" i="29" s="1"/>
  <c r="FL124" i="29" a="1"/>
  <c r="FL124" i="29" s="1"/>
  <c r="FK124" i="29" a="1"/>
  <c r="FK124" i="29" s="1"/>
  <c r="FJ124" i="29" a="1"/>
  <c r="FJ124" i="29" s="1"/>
  <c r="FI124" i="29" a="1"/>
  <c r="FI124" i="29" s="1"/>
  <c r="FH124" i="29" a="1"/>
  <c r="FH124" i="29" s="1"/>
  <c r="FG124" i="29" a="1"/>
  <c r="FG124" i="29" s="1"/>
  <c r="FF124" i="29" a="1"/>
  <c r="FF124" i="29" s="1"/>
  <c r="FE124" i="29" a="1"/>
  <c r="FE124" i="29" s="1"/>
  <c r="FD124" i="29" a="1"/>
  <c r="FD124" i="29" s="1"/>
  <c r="FC124" i="29" a="1"/>
  <c r="FC124" i="29" s="1"/>
  <c r="FB124" i="29" a="1"/>
  <c r="FB124" i="29" s="1"/>
  <c r="FA124" i="29" a="1"/>
  <c r="FA124" i="29" s="1"/>
  <c r="EZ124" i="29" a="1"/>
  <c r="EZ124" i="29" s="1"/>
  <c r="EY124" i="29" a="1"/>
  <c r="EY124" i="29" s="1"/>
  <c r="EX124" i="29" a="1"/>
  <c r="EX124" i="29" s="1"/>
  <c r="EW124" i="29" a="1"/>
  <c r="EW124" i="29" s="1"/>
  <c r="EV124" i="29" a="1"/>
  <c r="EV124" i="29" s="1"/>
  <c r="EU124" i="29" a="1"/>
  <c r="EU124" i="29" s="1"/>
  <c r="ET124" i="29" a="1"/>
  <c r="ET124" i="29" s="1"/>
  <c r="ES124" i="29" a="1"/>
  <c r="ES124" i="29" s="1"/>
  <c r="ER124" i="29" a="1"/>
  <c r="ER124" i="29" s="1"/>
  <c r="EQ124" i="29" a="1"/>
  <c r="EQ124" i="29" s="1"/>
  <c r="EP124" i="29" a="1"/>
  <c r="EP124" i="29" s="1"/>
  <c r="EO124" i="29" a="1"/>
  <c r="EO124" i="29" s="1"/>
  <c r="EN124" i="29" a="1"/>
  <c r="EN124" i="29" s="1"/>
  <c r="EM124" i="29" a="1"/>
  <c r="EM124" i="29" s="1"/>
  <c r="EL124" i="29" a="1"/>
  <c r="EL124" i="29" s="1"/>
  <c r="EK124" i="29" a="1"/>
  <c r="EK124" i="29" s="1"/>
  <c r="EJ124" i="29" a="1"/>
  <c r="EJ124" i="29" s="1"/>
  <c r="EI124" i="29" a="1"/>
  <c r="EI124" i="29" s="1"/>
  <c r="EH124" i="29" a="1"/>
  <c r="EH124" i="29" s="1"/>
  <c r="EG124" i="29" a="1"/>
  <c r="EG124" i="29" s="1"/>
  <c r="EF124" i="29" a="1"/>
  <c r="EF124" i="29" s="1"/>
  <c r="EE124" i="29" a="1"/>
  <c r="EE124" i="29" s="1"/>
  <c r="ED124" i="29" a="1"/>
  <c r="ED124" i="29" s="1"/>
  <c r="EC124" i="29" a="1"/>
  <c r="EC124" i="29" s="1"/>
  <c r="EB124" i="29" a="1"/>
  <c r="EB124" i="29" s="1"/>
  <c r="EA124" i="29" a="1"/>
  <c r="EA124" i="29" s="1"/>
  <c r="DZ124" i="29" a="1"/>
  <c r="DZ124" i="29" s="1"/>
  <c r="DY124" i="29" a="1"/>
  <c r="DY124" i="29" s="1"/>
  <c r="DX124" i="29" a="1"/>
  <c r="DX124" i="29" s="1"/>
  <c r="DW124" i="29" a="1"/>
  <c r="DW124" i="29" s="1"/>
  <c r="DV124" i="29" a="1"/>
  <c r="DV124" i="29" s="1"/>
  <c r="DU124" i="29" a="1"/>
  <c r="DU124" i="29" s="1"/>
  <c r="DT124" i="29" a="1"/>
  <c r="DT124" i="29" s="1"/>
  <c r="DS124" i="29" a="1"/>
  <c r="DS124" i="29" s="1"/>
  <c r="DR124" i="29" a="1"/>
  <c r="DR124" i="29" s="1"/>
  <c r="DQ124" i="29" a="1"/>
  <c r="DQ124" i="29" s="1"/>
  <c r="DP124" i="29" a="1"/>
  <c r="DP124" i="29" s="1"/>
  <c r="DO124" i="29" a="1"/>
  <c r="DO124" i="29" s="1"/>
  <c r="DN124" i="29" a="1"/>
  <c r="DN124" i="29" s="1"/>
  <c r="DM124" i="29" a="1"/>
  <c r="DM124" i="29" s="1"/>
  <c r="DL124" i="29" a="1"/>
  <c r="DL124" i="29" s="1"/>
  <c r="DK124" i="29" a="1"/>
  <c r="DK124" i="29" s="1"/>
  <c r="DJ124" i="29" a="1"/>
  <c r="DJ124" i="29" s="1"/>
  <c r="DI124" i="29" a="1"/>
  <c r="DI124" i="29" s="1"/>
  <c r="DH124" i="29" a="1"/>
  <c r="DH124" i="29" s="1"/>
  <c r="DG124" i="29" a="1"/>
  <c r="DG124" i="29" s="1"/>
  <c r="DF124" i="29" a="1"/>
  <c r="DF124" i="29" s="1"/>
  <c r="DE124" i="29" a="1"/>
  <c r="DE124" i="29" s="1"/>
  <c r="DD124" i="29" a="1"/>
  <c r="DD124" i="29" s="1"/>
  <c r="DC124" i="29" a="1"/>
  <c r="DC124" i="29" s="1"/>
  <c r="DB124" i="29" a="1"/>
  <c r="DB124" i="29" s="1"/>
  <c r="DA124" i="29" a="1"/>
  <c r="DA124" i="29" s="1"/>
  <c r="CZ124" i="29" a="1"/>
  <c r="CZ124" i="29" s="1"/>
  <c r="CY124" i="29" a="1"/>
  <c r="CY124" i="29" s="1"/>
  <c r="CX124" i="29" a="1"/>
  <c r="CX124" i="29" s="1"/>
  <c r="CW124" i="29" a="1"/>
  <c r="CW124" i="29" s="1"/>
  <c r="CV124" i="29" a="1"/>
  <c r="CV124" i="29" s="1"/>
  <c r="CU124" i="29" a="1"/>
  <c r="CU124" i="29" s="1"/>
  <c r="CT124" i="29" a="1"/>
  <c r="CT124" i="29" s="1"/>
  <c r="CS124" i="29" a="1"/>
  <c r="CS124" i="29" s="1"/>
  <c r="CR124" i="29" a="1"/>
  <c r="CR124" i="29" s="1"/>
  <c r="CQ124" i="29" a="1"/>
  <c r="CQ124" i="29" s="1"/>
  <c r="CP124" i="29" a="1"/>
  <c r="CP124" i="29" s="1"/>
  <c r="CO124" i="29" a="1"/>
  <c r="CO124" i="29" s="1"/>
  <c r="CN124" i="29" a="1"/>
  <c r="CN124" i="29" s="1"/>
  <c r="CM124" i="29" a="1"/>
  <c r="CM124" i="29" s="1"/>
  <c r="CL124" i="29" a="1"/>
  <c r="CL124" i="29" s="1"/>
  <c r="CK124" i="29" a="1"/>
  <c r="CK124" i="29" s="1"/>
  <c r="CJ124" i="29" a="1"/>
  <c r="CJ124" i="29" s="1"/>
  <c r="CI124" i="29" a="1"/>
  <c r="CI124" i="29" s="1"/>
  <c r="CH124" i="29" a="1"/>
  <c r="CH124" i="29" s="1"/>
  <c r="CG124" i="29" a="1"/>
  <c r="CG124" i="29" s="1"/>
  <c r="CF124" i="29" a="1"/>
  <c r="CF124" i="29" s="1"/>
  <c r="CE124" i="29" a="1"/>
  <c r="CE124" i="29" s="1"/>
  <c r="CD124" i="29" a="1"/>
  <c r="CD124" i="29" s="1"/>
  <c r="CC124" i="29" a="1"/>
  <c r="CC124" i="29" s="1"/>
  <c r="CB124" i="29" a="1"/>
  <c r="CB124" i="29" s="1"/>
  <c r="CA124" i="29" a="1"/>
  <c r="CA124" i="29" s="1"/>
  <c r="BZ124" i="29" a="1"/>
  <c r="BZ124" i="29" s="1"/>
  <c r="BY124" i="29" a="1"/>
  <c r="BY124" i="29" s="1"/>
  <c r="BX124" i="29" a="1"/>
  <c r="BX124" i="29" s="1"/>
  <c r="BW124" i="29" a="1"/>
  <c r="BW124" i="29" s="1"/>
  <c r="BV124" i="29" a="1"/>
  <c r="BV124" i="29" s="1"/>
  <c r="BU124" i="29" a="1"/>
  <c r="BU124" i="29" s="1"/>
  <c r="BT124" i="29" a="1"/>
  <c r="BT124" i="29" s="1"/>
  <c r="BS124" i="29" a="1"/>
  <c r="BS124" i="29" s="1"/>
  <c r="BR124" i="29" a="1"/>
  <c r="BR124" i="29" s="1"/>
  <c r="BQ124" i="29" a="1"/>
  <c r="BQ124" i="29" s="1"/>
  <c r="BP124" i="29" a="1"/>
  <c r="BP124" i="29" s="1"/>
  <c r="BO124" i="29" a="1"/>
  <c r="BO124" i="29" s="1"/>
  <c r="BN124" i="29" a="1"/>
  <c r="BN124" i="29" s="1"/>
  <c r="BM124" i="29" a="1"/>
  <c r="BM124" i="29" s="1"/>
  <c r="BL124" i="29" a="1"/>
  <c r="BL124" i="29" s="1"/>
  <c r="BK124" i="29" a="1"/>
  <c r="BK124" i="29" s="1"/>
  <c r="BJ124" i="29" a="1"/>
  <c r="BJ124" i="29" s="1"/>
  <c r="BI124" i="29" a="1"/>
  <c r="BI124" i="29" s="1"/>
  <c r="BH124" i="29" a="1"/>
  <c r="BH124" i="29" s="1"/>
  <c r="BG124" i="29" a="1"/>
  <c r="BG124" i="29" s="1"/>
  <c r="BF124" i="29" a="1"/>
  <c r="BF124" i="29" s="1"/>
  <c r="BE124" i="29" a="1"/>
  <c r="BE124" i="29" s="1"/>
  <c r="BD124" i="29" a="1"/>
  <c r="BD124" i="29" s="1"/>
  <c r="BC124" i="29" a="1"/>
  <c r="BC124" i="29" s="1"/>
  <c r="BB124" i="29" a="1"/>
  <c r="BB124" i="29" s="1"/>
  <c r="BA124" i="29" a="1"/>
  <c r="BA124" i="29" s="1"/>
  <c r="AZ124" i="29" a="1"/>
  <c r="AZ124" i="29" s="1"/>
  <c r="AY124" i="29" a="1"/>
  <c r="AY124" i="29" s="1"/>
  <c r="AX124" i="29" a="1"/>
  <c r="AX124" i="29" s="1"/>
  <c r="AW124" i="29" a="1"/>
  <c r="AW124" i="29" s="1"/>
  <c r="AV124" i="29" a="1"/>
  <c r="AV124" i="29" s="1"/>
  <c r="AU124" i="29" a="1"/>
  <c r="AU124" i="29" s="1"/>
  <c r="AT124" i="29" a="1"/>
  <c r="AT124" i="29" s="1"/>
  <c r="AS124" i="29" a="1"/>
  <c r="AS124" i="29" s="1"/>
  <c r="AR124" i="29" a="1"/>
  <c r="AR124" i="29" s="1"/>
  <c r="AQ124" i="29" a="1"/>
  <c r="AQ124" i="29" s="1"/>
  <c r="AP124" i="29" a="1"/>
  <c r="AP124" i="29" s="1"/>
  <c r="AO124" i="29" a="1"/>
  <c r="AO124" i="29" s="1"/>
  <c r="AN124" i="29" a="1"/>
  <c r="AN124" i="29" s="1"/>
  <c r="AM124" i="29" a="1"/>
  <c r="AM124" i="29" s="1"/>
  <c r="AL124" i="29" a="1"/>
  <c r="AL124" i="29" s="1"/>
  <c r="AK124" i="29" a="1"/>
  <c r="AK124" i="29" s="1"/>
  <c r="AJ124" i="29" a="1"/>
  <c r="AJ124" i="29" s="1"/>
  <c r="AI124" i="29" a="1"/>
  <c r="AI124" i="29" s="1"/>
  <c r="AH124" i="29" a="1"/>
  <c r="AH124" i="29" s="1"/>
  <c r="AG124" i="29" a="1"/>
  <c r="AG124" i="29" s="1"/>
  <c r="AF124" i="29" a="1"/>
  <c r="AF124" i="29" s="1"/>
  <c r="AE124" i="29" a="1"/>
  <c r="AE124" i="29" s="1"/>
  <c r="AD124" i="29" a="1"/>
  <c r="AD124" i="29" s="1"/>
  <c r="AC124" i="29" a="1"/>
  <c r="AC124" i="29" s="1"/>
  <c r="AB124" i="29" a="1"/>
  <c r="AB124" i="29" s="1"/>
  <c r="AA124" i="29" a="1"/>
  <c r="AA124" i="29" s="1"/>
  <c r="Z124" i="29" a="1"/>
  <c r="Z124" i="29" s="1"/>
  <c r="Y124" i="29" a="1"/>
  <c r="Y124" i="29" s="1"/>
  <c r="X124" i="29" a="1"/>
  <c r="X124" i="29" s="1"/>
  <c r="W124" i="29" a="1"/>
  <c r="W124" i="29" s="1"/>
  <c r="V124" i="29" a="1"/>
  <c r="V124" i="29" s="1"/>
  <c r="U124" i="29" a="1"/>
  <c r="U124" i="29" s="1"/>
  <c r="T124" i="29" a="1"/>
  <c r="T124" i="29" s="1"/>
  <c r="S124" i="29" a="1"/>
  <c r="S124" i="29" s="1"/>
  <c r="R124" i="29" a="1"/>
  <c r="R124" i="29" s="1"/>
  <c r="Q124" i="29" a="1"/>
  <c r="Q124" i="29" s="1"/>
  <c r="P124" i="29" a="1"/>
  <c r="P124" i="29" s="1"/>
  <c r="O124" i="29" a="1"/>
  <c r="O124" i="29" s="1"/>
  <c r="N124" i="29" a="1"/>
  <c r="N124" i="29" s="1"/>
  <c r="M124" i="29" a="1"/>
  <c r="M124" i="29" s="1"/>
  <c r="L124" i="29" a="1"/>
  <c r="L124" i="29" s="1"/>
  <c r="K124" i="29" a="1"/>
  <c r="K124" i="29" s="1"/>
  <c r="J124" i="29" a="1"/>
  <c r="J124" i="29" s="1"/>
  <c r="I124" i="29" a="1"/>
  <c r="I124" i="29" s="1"/>
  <c r="H124" i="29" a="1"/>
  <c r="H124" i="29" s="1"/>
  <c r="G124" i="29" a="1"/>
  <c r="G124" i="29" s="1"/>
  <c r="F124" i="29" a="1"/>
  <c r="F124" i="29" s="1"/>
  <c r="E124" i="29" a="1"/>
  <c r="E124" i="29" s="1"/>
  <c r="D124" i="29" a="1"/>
  <c r="D124" i="29" s="1"/>
  <c r="D114" i="29"/>
  <c r="E114" i="29" s="1"/>
  <c r="G75" i="29" s="1" a="1"/>
  <c r="G75" i="29" s="1"/>
  <c r="D91" i="29"/>
  <c r="E91" i="29" s="1"/>
  <c r="F91" i="29" s="1"/>
  <c r="G91" i="29" s="1"/>
  <c r="H91" i="29" s="1"/>
  <c r="I91" i="29" s="1"/>
  <c r="J91" i="29" s="1"/>
  <c r="K91" i="29" s="1"/>
  <c r="L91" i="29" s="1"/>
  <c r="M91" i="29" s="1"/>
  <c r="N91" i="29" s="1"/>
  <c r="O91" i="29" s="1"/>
  <c r="P91" i="29" s="1"/>
  <c r="Q91" i="29" s="1"/>
  <c r="R91" i="29" s="1"/>
  <c r="S91" i="29" s="1"/>
  <c r="T91" i="29" s="1"/>
  <c r="U91" i="29" s="1"/>
  <c r="V91" i="29" s="1"/>
  <c r="C91" i="29"/>
  <c r="C81" i="29"/>
  <c r="C82" i="29" s="1"/>
  <c r="C83" i="29" s="1"/>
  <c r="C84" i="29" s="1"/>
  <c r="C85" i="29" s="1"/>
  <c r="C86" i="29" s="1"/>
  <c r="C87" i="29" s="1"/>
  <c r="C88" i="29" s="1"/>
  <c r="G74" i="29" a="1"/>
  <c r="G74" i="29" s="1"/>
  <c r="G71" i="29" a="1"/>
  <c r="G71" i="29" s="1"/>
  <c r="G69" i="29" a="1"/>
  <c r="G69" i="29" s="1"/>
  <c r="G66" i="29" a="1"/>
  <c r="G66" i="29" s="1"/>
  <c r="G64" i="29" a="1"/>
  <c r="G64" i="29" s="1"/>
  <c r="G61" i="29" a="1"/>
  <c r="G61" i="29" s="1"/>
  <c r="G59" i="29" a="1"/>
  <c r="G59" i="29" s="1"/>
  <c r="G55" i="29" a="1"/>
  <c r="G55" i="29" s="1"/>
  <c r="C50" i="29" a="1"/>
  <c r="C50" i="29" s="1"/>
  <c r="C47" i="29" a="1"/>
  <c r="C47" i="29" s="1"/>
  <c r="C45" i="29" a="1"/>
  <c r="C45" i="29" s="1"/>
  <c r="C42" i="29" a="1"/>
  <c r="C42" i="29" s="1"/>
  <c r="C39" i="29" a="1"/>
  <c r="C39" i="29" s="1"/>
  <c r="C36" i="29" a="1"/>
  <c r="C36" i="29" s="1"/>
  <c r="C31" i="29" a="1"/>
  <c r="C31" i="29" s="1"/>
  <c r="G30" i="29" a="1"/>
  <c r="G30" i="29" s="1"/>
  <c r="G13" i="29"/>
  <c r="C13" i="29"/>
  <c r="A8" i="29"/>
  <c r="B7" i="29"/>
  <c r="B6" i="29"/>
  <c r="B5" i="29"/>
  <c r="B26" i="28"/>
  <c r="A78" i="29" s="1"/>
  <c r="W91" i="29" l="1"/>
  <c r="G114" i="29" s="1"/>
  <c r="F114" i="29"/>
  <c r="G20" i="29" a="1"/>
  <c r="G20" i="29" s="1"/>
  <c r="G21" i="29" a="1"/>
  <c r="G21" i="29" s="1"/>
  <c r="G22" i="29" a="1"/>
  <c r="G22" i="29" s="1"/>
  <c r="G25" i="29" a="1"/>
  <c r="G25" i="29" s="1"/>
  <c r="G27" i="29" a="1"/>
  <c r="G27" i="29" s="1"/>
  <c r="C30" i="29" a="1"/>
  <c r="C30" i="29" s="1"/>
  <c r="G36" i="29" a="1"/>
  <c r="G36" i="29" s="1"/>
  <c r="G39" i="29" a="1"/>
  <c r="G39" i="29" s="1"/>
  <c r="G42" i="29" a="1"/>
  <c r="G42" i="29" s="1"/>
  <c r="G45" i="29" a="1"/>
  <c r="G45" i="29" s="1"/>
  <c r="G47" i="29" a="1"/>
  <c r="G47" i="29" s="1"/>
  <c r="G50" i="29" a="1"/>
  <c r="G50" i="29" s="1"/>
  <c r="G51" i="29" a="1"/>
  <c r="G51" i="29" s="1"/>
  <c r="C54" i="29" a="1"/>
  <c r="C54" i="29" s="1"/>
  <c r="C56" i="29" a="1"/>
  <c r="C56" i="29" s="1"/>
  <c r="C60" i="29" a="1"/>
  <c r="C60" i="29" s="1"/>
  <c r="C63" i="29" a="1"/>
  <c r="C63" i="29" s="1"/>
  <c r="C65" i="29" a="1"/>
  <c r="C65" i="29" s="1"/>
  <c r="C68" i="29" a="1"/>
  <c r="C68" i="29" s="1"/>
  <c r="C70" i="29" a="1"/>
  <c r="C70" i="29" s="1"/>
  <c r="C73" i="29" a="1"/>
  <c r="C73" i="29" s="1"/>
  <c r="C75" i="29" a="1"/>
  <c r="C75" i="29" s="1"/>
  <c r="C17" i="29" a="1"/>
  <c r="C17" i="29" s="1"/>
  <c r="G17" i="29" a="1"/>
  <c r="G17" i="29" s="1"/>
  <c r="C20" i="29" a="1"/>
  <c r="C20" i="29" s="1"/>
  <c r="C21" i="29" a="1"/>
  <c r="C21" i="29" s="1"/>
  <c r="C22" i="29" a="1"/>
  <c r="C22" i="29" s="1"/>
  <c r="C25" i="29" a="1"/>
  <c r="C25" i="29" s="1"/>
  <c r="C26" i="29" a="1"/>
  <c r="C26" i="29" s="1"/>
  <c r="G26" i="29" a="1"/>
  <c r="G26" i="29" s="1"/>
  <c r="C27" i="29" a="1"/>
  <c r="C27" i="29" s="1"/>
  <c r="G31" i="29" a="1"/>
  <c r="G31" i="29" s="1"/>
  <c r="C32" i="29" a="1"/>
  <c r="C32" i="29" s="1"/>
  <c r="G35" i="29" a="1"/>
  <c r="G35" i="29" s="1"/>
  <c r="G38" i="29" a="1"/>
  <c r="G38" i="29" s="1"/>
  <c r="G41" i="29" a="1"/>
  <c r="G41" i="29" s="1"/>
  <c r="G43" i="29" a="1"/>
  <c r="G43" i="29" s="1"/>
  <c r="G46" i="29" a="1"/>
  <c r="G46" i="29" s="1"/>
  <c r="G49" i="29" a="1"/>
  <c r="G49" i="29" s="1"/>
  <c r="C55" i="29" a="1"/>
  <c r="C55" i="29" s="1"/>
  <c r="C59" i="29" a="1"/>
  <c r="C59" i="29" s="1"/>
  <c r="C61" i="29" a="1"/>
  <c r="C61" i="29" s="1"/>
  <c r="C64" i="29" a="1"/>
  <c r="C64" i="29" s="1"/>
  <c r="C66" i="29" a="1"/>
  <c r="C66" i="29" s="1"/>
  <c r="C69" i="29" a="1"/>
  <c r="C69" i="29" s="1"/>
  <c r="C71" i="29" a="1"/>
  <c r="C71" i="29" s="1"/>
  <c r="C74" i="29" a="1"/>
  <c r="C74" i="29" s="1"/>
  <c r="G32" i="29" a="1"/>
  <c r="G32" i="29" s="1"/>
  <c r="C35" i="29" a="1"/>
  <c r="C35" i="29" s="1"/>
  <c r="C38" i="29" a="1"/>
  <c r="C38" i="29" s="1"/>
  <c r="C41" i="29" a="1"/>
  <c r="C41" i="29" s="1"/>
  <c r="C43" i="29" a="1"/>
  <c r="C43" i="29" s="1"/>
  <c r="C46" i="29" a="1"/>
  <c r="C46" i="29" s="1"/>
  <c r="C49" i="29" a="1"/>
  <c r="C49" i="29" s="1"/>
  <c r="C51" i="29" a="1"/>
  <c r="C51" i="29" s="1"/>
  <c r="G54" i="29" a="1"/>
  <c r="G54" i="29" s="1"/>
  <c r="G56" i="29" a="1"/>
  <c r="G56" i="29" s="1"/>
  <c r="G60" i="29" a="1"/>
  <c r="G60" i="29" s="1"/>
  <c r="G63" i="29" a="1"/>
  <c r="G63" i="29" s="1"/>
  <c r="G65" i="29" a="1"/>
  <c r="G65" i="29" s="1"/>
  <c r="G68" i="29" a="1"/>
  <c r="G68" i="29" s="1"/>
  <c r="G70" i="29" a="1"/>
  <c r="G70" i="29" s="1"/>
  <c r="G73" i="29" a="1"/>
  <c r="G73" i="29" s="1"/>
  <c r="H31" i="29" l="1" a="1"/>
  <c r="H31" i="29" s="1"/>
  <c r="D31" i="29" a="1"/>
  <c r="D31" i="29" s="1"/>
  <c r="H27" i="29" a="1"/>
  <c r="H27" i="29" s="1"/>
  <c r="H30" i="29" a="1"/>
  <c r="H30" i="29" s="1"/>
  <c r="D30" i="29" a="1"/>
  <c r="D30" i="29" s="1"/>
  <c r="H25" i="29" a="1"/>
  <c r="H25" i="29" s="1"/>
  <c r="H22" i="29" a="1"/>
  <c r="H22" i="29" s="1"/>
  <c r="H21" i="29" a="1"/>
  <c r="H21" i="29" s="1"/>
  <c r="H20" i="29" a="1"/>
  <c r="H20" i="29" s="1"/>
  <c r="H18" i="29" a="1"/>
  <c r="H18" i="29" s="1"/>
  <c r="D18" i="29" a="1"/>
  <c r="D18" i="29" s="1"/>
  <c r="H32" i="29" a="1"/>
  <c r="H32" i="29" s="1"/>
  <c r="D32" i="29" a="1"/>
  <c r="D32" i="29" s="1"/>
  <c r="D27" i="29" a="1"/>
  <c r="D27" i="29" s="1"/>
  <c r="D25" i="29" a="1"/>
  <c r="D25" i="29" s="1"/>
  <c r="D22" i="29" a="1"/>
  <c r="D22" i="29" s="1"/>
  <c r="D21" i="29" a="1"/>
  <c r="D21" i="29" s="1"/>
  <c r="D20" i="29" a="1"/>
  <c r="D20" i="29" s="1"/>
  <c r="H51" i="29" a="1"/>
  <c r="H51" i="29" s="1"/>
  <c r="D51" i="29" a="1"/>
  <c r="D51" i="29" s="1"/>
  <c r="I74" i="29" a="1"/>
  <c r="I74" i="29" s="1"/>
  <c r="I71" i="29" a="1"/>
  <c r="I71" i="29" s="1"/>
  <c r="I69" i="29" a="1"/>
  <c r="I69" i="29" s="1"/>
  <c r="I66" i="29" a="1"/>
  <c r="I66" i="29" s="1"/>
  <c r="I64" i="29" a="1"/>
  <c r="I64" i="29" s="1"/>
  <c r="I61" i="29" a="1"/>
  <c r="I61" i="29" s="1"/>
  <c r="I59" i="29" a="1"/>
  <c r="I59" i="29" s="1"/>
  <c r="I55" i="29" a="1"/>
  <c r="I55" i="29" s="1"/>
  <c r="I51" i="29" a="1"/>
  <c r="I51" i="29" s="1"/>
  <c r="E50" i="29" a="1"/>
  <c r="E50" i="29" s="1"/>
  <c r="E47" i="29" a="1"/>
  <c r="E47" i="29" s="1"/>
  <c r="E45" i="29" a="1"/>
  <c r="E45" i="29" s="1"/>
  <c r="E42" i="29" a="1"/>
  <c r="E42" i="29" s="1"/>
  <c r="E39" i="29" a="1"/>
  <c r="E39" i="29" s="1"/>
  <c r="E36" i="29" a="1"/>
  <c r="E36" i="29" s="1"/>
  <c r="E30" i="29" a="1"/>
  <c r="E30" i="29" s="1"/>
  <c r="I27" i="29" a="1"/>
  <c r="I27" i="29" s="1"/>
  <c r="I75" i="29" a="1"/>
  <c r="I75" i="29" s="1"/>
  <c r="I73" i="29" a="1"/>
  <c r="I73" i="29" s="1"/>
  <c r="I60" i="29" a="1"/>
  <c r="I60" i="29" s="1"/>
  <c r="E49" i="29" a="1"/>
  <c r="E49" i="29" s="1"/>
  <c r="E41" i="29" a="1"/>
  <c r="E41" i="29" s="1"/>
  <c r="E35" i="29" a="1"/>
  <c r="E35" i="29" s="1"/>
  <c r="I31" i="29" a="1"/>
  <c r="I31" i="29" s="1"/>
  <c r="E75" i="29" a="1"/>
  <c r="E75" i="29" s="1"/>
  <c r="E73" i="29" a="1"/>
  <c r="E73" i="29" s="1"/>
  <c r="E70" i="29" a="1"/>
  <c r="E70" i="29" s="1"/>
  <c r="E68" i="29" a="1"/>
  <c r="E68" i="29" s="1"/>
  <c r="E65" i="29" a="1"/>
  <c r="E65" i="29" s="1"/>
  <c r="E63" i="29" a="1"/>
  <c r="E63" i="29" s="1"/>
  <c r="E60" i="29" a="1"/>
  <c r="E60" i="29" s="1"/>
  <c r="E56" i="29" a="1"/>
  <c r="E56" i="29" s="1"/>
  <c r="E54" i="29" a="1"/>
  <c r="E54" i="29" s="1"/>
  <c r="E51" i="29" a="1"/>
  <c r="E51" i="29" s="1"/>
  <c r="I50" i="29" a="1"/>
  <c r="I50" i="29" s="1"/>
  <c r="I47" i="29" a="1"/>
  <c r="I47" i="29" s="1"/>
  <c r="I45" i="29" a="1"/>
  <c r="I45" i="29" s="1"/>
  <c r="I42" i="29" a="1"/>
  <c r="I42" i="29" s="1"/>
  <c r="I39" i="29" a="1"/>
  <c r="I39" i="29" s="1"/>
  <c r="I36" i="29" a="1"/>
  <c r="I36" i="29" s="1"/>
  <c r="I32" i="29" a="1"/>
  <c r="I32" i="29" s="1"/>
  <c r="E27" i="29" a="1"/>
  <c r="E27" i="29" s="1"/>
  <c r="E25" i="29" a="1"/>
  <c r="E25" i="29" s="1"/>
  <c r="E22" i="29" a="1"/>
  <c r="E22" i="29" s="1"/>
  <c r="E21" i="29" a="1"/>
  <c r="E21" i="29" s="1"/>
  <c r="E20" i="29" a="1"/>
  <c r="E20" i="29" s="1"/>
  <c r="I68" i="29" a="1"/>
  <c r="I68" i="29" s="1"/>
  <c r="I65" i="29" a="1"/>
  <c r="I65" i="29" s="1"/>
  <c r="I56" i="29" a="1"/>
  <c r="I56" i="29" s="1"/>
  <c r="E38" i="29" a="1"/>
  <c r="E38" i="29" s="1"/>
  <c r="E74" i="29" a="1"/>
  <c r="E74" i="29" s="1"/>
  <c r="E71" i="29" a="1"/>
  <c r="E71" i="29" s="1"/>
  <c r="E69" i="29" a="1"/>
  <c r="E69" i="29" s="1"/>
  <c r="E66" i="29" a="1"/>
  <c r="E66" i="29" s="1"/>
  <c r="E64" i="29" a="1"/>
  <c r="E64" i="29" s="1"/>
  <c r="E61" i="29" a="1"/>
  <c r="E61" i="29" s="1"/>
  <c r="E59" i="29" a="1"/>
  <c r="E59" i="29" s="1"/>
  <c r="E55" i="29" a="1"/>
  <c r="E55" i="29" s="1"/>
  <c r="I49" i="29" a="1"/>
  <c r="I49" i="29" s="1"/>
  <c r="I46" i="29" a="1"/>
  <c r="I46" i="29" s="1"/>
  <c r="I43" i="29" a="1"/>
  <c r="I43" i="29" s="1"/>
  <c r="I41" i="29" a="1"/>
  <c r="I41" i="29" s="1"/>
  <c r="I38" i="29" a="1"/>
  <c r="I38" i="29" s="1"/>
  <c r="I35" i="29" a="1"/>
  <c r="I35" i="29" s="1"/>
  <c r="E31" i="29" a="1"/>
  <c r="E31" i="29" s="1"/>
  <c r="I30" i="29" a="1"/>
  <c r="I30" i="29" s="1"/>
  <c r="I26" i="29" a="1"/>
  <c r="I26" i="29" s="1"/>
  <c r="E26" i="29" a="1"/>
  <c r="E26" i="29" s="1"/>
  <c r="I25" i="29" a="1"/>
  <c r="I25" i="29" s="1"/>
  <c r="I22" i="29" a="1"/>
  <c r="I22" i="29" s="1"/>
  <c r="I21" i="29" a="1"/>
  <c r="I21" i="29" s="1"/>
  <c r="I20" i="29" a="1"/>
  <c r="I20" i="29" s="1"/>
  <c r="I18" i="29" a="1"/>
  <c r="I18" i="29" s="1"/>
  <c r="E18" i="29" a="1"/>
  <c r="E18" i="29" s="1"/>
  <c r="I17" i="29" a="1"/>
  <c r="I17" i="29" s="1"/>
  <c r="E17" i="29" a="1"/>
  <c r="E17" i="29" s="1"/>
  <c r="I70" i="29" a="1"/>
  <c r="I70" i="29" s="1"/>
  <c r="I63" i="29" a="1"/>
  <c r="I63" i="29" s="1"/>
  <c r="I54" i="29" a="1"/>
  <c r="I54" i="29" s="1"/>
  <c r="E46" i="29" a="1"/>
  <c r="E46" i="29" s="1"/>
  <c r="E43" i="29" a="1"/>
  <c r="E43" i="29" s="1"/>
  <c r="E32" i="29" a="1"/>
  <c r="E32" i="2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Scott Marley</author>
  </authors>
  <commentList>
    <comment ref="B55" authorId="0" shapeId="0" xr:uid="{5DDA616D-B9D4-434C-8738-B749C2DDF906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  <comment ref="B162" authorId="0" shapeId="0" xr:uid="{A56A9BF8-670C-4C68-8CD0-9F4E0880A8BA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  <comment ref="B231" authorId="0" shapeId="0" xr:uid="{606B9DC2-F7D3-4645-A210-5ED9819D96AF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8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08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8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8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8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8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8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8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8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8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8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8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8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8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8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8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8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8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8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8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8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8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8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8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8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8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8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8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8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8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8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8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8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8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8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8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8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8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8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8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8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08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8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8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8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8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8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8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8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08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8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8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8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8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8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8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8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8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8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8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8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8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8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8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8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8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8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8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8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8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8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8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8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8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8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8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8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8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8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8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8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8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8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8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8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8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8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8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8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8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8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8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8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8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8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8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8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8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8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8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8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8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8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8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8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8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8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8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8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8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8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8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8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8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8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8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8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8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8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8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8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8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8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8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8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8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8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8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8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8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8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8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8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8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8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8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8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8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8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8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8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8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8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8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8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8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8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8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8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8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8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8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8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8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8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8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8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8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8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8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8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8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8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8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8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8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8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8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8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8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8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8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8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8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8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08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8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8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8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8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8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8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8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8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8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8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8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8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8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8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8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8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8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8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8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8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8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8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8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8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8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8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8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8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8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8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8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8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8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8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8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8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8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8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8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8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8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8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8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8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8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8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8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8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8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8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8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8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8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8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8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8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8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8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8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8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8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8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8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8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8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8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8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8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8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8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8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8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8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8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8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8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8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8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8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8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8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8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8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8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8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8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8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8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8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8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8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8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8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8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8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8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8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8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8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8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8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8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8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8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8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8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8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8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8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8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8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8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8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8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8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8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8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8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8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8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8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8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8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8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8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8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8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8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8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8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8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8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8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8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8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8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8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8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8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8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8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8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8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8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8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8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8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8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8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8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8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8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8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8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8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8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8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8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8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8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8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8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8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8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8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8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8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8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8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8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8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8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8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8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8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8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8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8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8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8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8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8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8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8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8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8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8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8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8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8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8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8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8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8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8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8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8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8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8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8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8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8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8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8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8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8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8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8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8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8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8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8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8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8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8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8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8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8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8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8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8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8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8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8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8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8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8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8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8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8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8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8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8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8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8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8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8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8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8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8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8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8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8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8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8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8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8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8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8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8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8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8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8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8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8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8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8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8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8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8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8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8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8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8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8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8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8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8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8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08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8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8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8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8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8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8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8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8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8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8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8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8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8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8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8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8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8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8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8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8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8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8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08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8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8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8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8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8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8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8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8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8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8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8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8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8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8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8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8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8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8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8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8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8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8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8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8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8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8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8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8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8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8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8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8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8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8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8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8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8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8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8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8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8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8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8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8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8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8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8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8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8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8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8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8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8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8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8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8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8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8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8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8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8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8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8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8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8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8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8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8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8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8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8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8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8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8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8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8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8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8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8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8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8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8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8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8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8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8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8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8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8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8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8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8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8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8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8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8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8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8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8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8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8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8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8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8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8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8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8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8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8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8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8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8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8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8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8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8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8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8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8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8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8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8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8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8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8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8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8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8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8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8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8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8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8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8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8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8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8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8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8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8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8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8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8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8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8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8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8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8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8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8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8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8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8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8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8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8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8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8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8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8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8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8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8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8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8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8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8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8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8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8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8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8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8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8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8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8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8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8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8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8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8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8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8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8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8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8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8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8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8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8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8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8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8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8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8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8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8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8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8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8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8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8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8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8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8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8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8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8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8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8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8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8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8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8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8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8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8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8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8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8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8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8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8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8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8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8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8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8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8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8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8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8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8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8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8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8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8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8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8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8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8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8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8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8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8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8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8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8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8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8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8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8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8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8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8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8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8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8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8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8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8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8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8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8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8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8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8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8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8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8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8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8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8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8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8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8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8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8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8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8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8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8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8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8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8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8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8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8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8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8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8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8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8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8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8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8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8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8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8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8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8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8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8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8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8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8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8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8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8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8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8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8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8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8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8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8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8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8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8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8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8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8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8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8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8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8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8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8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8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8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8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8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8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8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8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8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8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8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8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8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8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8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8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8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8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8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8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8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8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8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8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8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8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8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8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8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8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8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8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8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8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8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8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8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8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8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8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8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8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8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8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8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8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8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8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8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8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8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8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8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8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8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8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8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8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8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8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8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8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8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8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8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8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8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8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8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8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8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8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8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8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8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8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8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8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8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8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8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8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8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8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8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8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8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8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8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8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8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8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8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8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8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8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8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8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8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8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8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8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8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8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8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8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8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8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8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8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8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8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8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8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8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8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8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8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8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8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8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8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8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8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8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8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8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8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8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8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8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8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8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8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8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8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8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8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8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8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8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8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8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8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8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8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8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8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8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8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8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8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8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8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8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8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8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8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8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8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8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8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8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8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8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8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8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8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8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8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8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8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8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8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8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8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8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8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8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8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8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9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9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09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9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9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9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9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9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9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9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9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9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9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9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9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9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9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9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9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9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9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9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9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9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9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9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9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9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9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9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9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9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9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9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9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9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9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9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9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9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9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9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9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9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9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9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9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9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9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9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9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9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9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9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9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9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9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9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9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9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9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9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9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9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9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9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9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9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9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9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9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9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9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9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9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9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9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9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9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9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9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9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9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9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9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9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9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9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9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9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9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9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9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9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9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9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9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09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9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9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9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9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9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9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9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9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9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9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9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9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9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9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9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9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9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9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9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9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9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9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9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9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9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9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9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9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9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9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9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9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9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9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9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9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9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9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9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9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9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9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9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9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9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9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9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9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9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9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9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9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9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9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9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9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9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9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9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9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9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9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9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9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9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9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9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9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9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9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9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9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9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9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9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9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9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9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9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9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9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9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9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9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9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9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9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9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9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9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9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9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9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9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9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9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9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9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9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9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9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9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9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9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9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9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9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9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9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9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9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9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9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9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9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9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9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9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9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9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09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9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9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9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9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9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9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9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9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9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9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9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9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9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9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9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9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9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9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9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9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9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9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9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9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9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9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9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9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9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9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9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9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9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9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9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9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9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9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9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9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9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9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9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9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9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9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9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9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9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9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9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9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9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9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9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9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9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9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9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9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9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9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9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9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9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9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9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9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9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9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9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9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9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9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9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9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9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9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9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9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9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9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9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9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9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9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9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9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9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9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9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9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9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9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9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9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9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9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9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9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9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9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9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9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9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9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9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9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9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9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9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9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9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9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9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9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9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9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9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9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9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9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9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9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9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9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9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9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9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9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9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9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9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9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9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9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9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9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9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9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9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9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9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9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9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9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9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9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9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9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9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9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9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9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9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9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9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9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9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9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9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9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9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9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9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9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9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9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9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9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9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9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9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9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9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9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9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9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9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9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9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9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9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9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9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9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9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9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9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9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9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9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9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9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9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9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9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9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9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9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9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9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09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9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9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9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9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9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9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9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9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9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9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9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9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9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9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9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9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9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9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9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9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9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9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9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9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9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9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9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9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9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9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9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9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9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9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9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9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9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9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9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09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9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9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9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9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9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9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9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9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9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9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9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9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9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9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9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9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9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9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9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9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9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9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9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9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9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9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9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9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9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9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9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9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9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9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9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9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9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9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9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9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9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9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9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9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9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9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9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9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9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9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9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9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9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9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9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9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9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9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9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9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9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9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9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9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9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9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9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9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9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9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9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9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9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9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9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9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9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9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9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9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9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9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9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9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9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9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9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9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9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9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9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9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9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9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9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9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9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9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9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9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9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9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9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9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9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9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9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9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9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9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9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9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9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9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9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9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9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9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9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9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9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9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9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9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9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9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9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9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9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9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09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9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9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9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9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9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9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9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9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9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9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9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9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9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9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9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9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9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9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9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9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9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9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9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9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9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9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9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9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9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9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9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9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9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9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9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9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9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9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9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9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9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9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9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9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9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9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9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9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9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9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9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9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9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9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9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9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9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9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9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9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9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9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9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9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9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9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9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9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9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9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9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9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9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9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9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9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9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9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9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9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9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9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9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9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9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9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9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9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9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9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9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9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9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9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9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9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9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9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9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9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9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9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9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9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9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9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9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9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9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9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9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9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9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9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9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9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9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9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9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9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9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9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9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9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9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9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9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9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9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9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9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9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09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9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9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9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9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9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9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9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9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9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9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9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9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9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9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9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9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9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9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9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9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9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9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9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9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9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9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9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9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9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9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9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9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9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9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9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9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9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9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9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9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9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9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9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9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9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9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9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9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9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9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9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9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9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9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9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9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9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9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9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9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9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9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9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9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9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9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9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9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9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9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9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9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9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9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9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9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9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9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9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9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9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9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9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9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9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9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09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9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9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9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9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9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9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9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9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9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9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9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9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9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9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9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A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D11" authorId="0" shapeId="0" xr:uid="{00000000-0006-0000-0A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A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A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A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A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A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A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A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A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A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A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A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A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A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A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A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A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A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A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A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A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A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A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A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A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A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A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A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A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A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A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A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A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A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A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A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A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A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A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A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A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A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A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A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A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A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A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A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A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A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A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A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A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A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A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A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A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A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A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A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A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A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A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A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A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A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A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A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A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A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A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A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A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A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A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A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A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A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A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A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A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A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A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A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A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A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A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A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A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A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A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A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A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A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A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A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A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A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A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A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A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A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A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A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A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A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A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A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A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A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A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A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A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A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A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A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A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A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A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A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A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A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A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A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A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A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A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A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A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A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A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A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A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A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A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A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A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A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A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A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A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A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A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A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A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A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A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A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A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A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A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A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A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A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A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A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A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A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A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A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A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A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A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A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A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0A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A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A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A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A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A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A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A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A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A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A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A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A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A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A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A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A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A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A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A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A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A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A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A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A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A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A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A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A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A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A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A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A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A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A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A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A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A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A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A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A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A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A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A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A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A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A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A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A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A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A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A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A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A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A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A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A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A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A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A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A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A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A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A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A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A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A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A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A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A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A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A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A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A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A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A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A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A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A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A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A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A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A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A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A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A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A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A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A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A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A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A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A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A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A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A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A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A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A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A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A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A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A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A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A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A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A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A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A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A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A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A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A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A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A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A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A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A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A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A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A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A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A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A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A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A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A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A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A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A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A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A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A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A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A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A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A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A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A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A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A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A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A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A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A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A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A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A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A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A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A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A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A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A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A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A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A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A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A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A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A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A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A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A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A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A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A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A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A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A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A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A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A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A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A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A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A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A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A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A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A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A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A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A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A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A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A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A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A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A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A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A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A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A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A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A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A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A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A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A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A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A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A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A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A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A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A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A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A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A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A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A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A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A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A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A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A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A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A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A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A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A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A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A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A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A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A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A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A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A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A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A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A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A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A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A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A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A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A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A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A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A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A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A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A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A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A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A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A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A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A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A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A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A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A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A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A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A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A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A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A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A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A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A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A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A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A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A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A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A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A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A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A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A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A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A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A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A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A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A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A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A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A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A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A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A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A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A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A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A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A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A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A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A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A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A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A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A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A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A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A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A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A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A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A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A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A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A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A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A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A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A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A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A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A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A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A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A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A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A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A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A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A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A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A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A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A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A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A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A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A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A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A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A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A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A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A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A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A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A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A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A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A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A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A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A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A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A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A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A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A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A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A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A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A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A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A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A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A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A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A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A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A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A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A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A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A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A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A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A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A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A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A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A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A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0A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A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A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A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A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A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A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A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A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A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A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A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A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A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A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A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A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A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A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A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A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A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A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A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A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A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A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A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A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A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A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A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A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A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A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A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A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A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A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A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A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A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A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A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A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A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A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A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A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A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A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A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A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A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A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A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A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A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A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A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A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A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A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A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A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A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A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A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A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A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A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A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A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A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A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A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A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A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A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A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A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A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A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A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A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A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A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A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A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A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A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A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A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A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A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A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A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A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A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A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A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A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A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A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A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A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A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A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A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A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A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A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A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A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A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A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A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A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A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A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A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A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A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A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A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A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A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A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A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A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A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A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A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A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A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A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A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A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A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A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A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A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A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A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A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A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A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A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A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A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A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A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A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A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A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A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A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A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A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A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A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A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A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A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A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A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A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A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A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A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A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A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A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A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A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A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A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A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A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A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A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A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A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A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A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A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A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A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A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A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A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A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A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A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A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A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A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A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A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A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A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A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A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A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A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A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A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A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A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A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A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A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A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A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A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A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A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A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A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A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A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A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A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A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A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A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A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A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A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A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A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A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A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A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A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A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A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A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A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A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A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A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A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A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A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A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A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A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A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A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A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A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A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A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A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A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A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A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A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A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A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A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A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A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A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A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A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A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A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A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A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A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A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A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A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A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A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A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A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A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A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A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A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A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A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A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A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A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A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A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A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A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A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A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A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A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A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A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A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A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A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A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A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A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A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A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A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A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A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A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A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A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A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A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A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A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A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A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A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A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A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A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A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A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A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A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A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A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A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A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A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A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A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A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A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A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A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A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A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A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A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A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A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A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A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A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A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A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A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A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A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A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A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A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A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A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A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A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A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A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A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A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A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A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A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A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A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A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A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A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A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A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A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A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A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A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A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A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A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A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A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A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A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A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A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A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A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A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A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A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A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A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A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A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A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A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A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A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A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A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A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A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A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A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A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A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A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A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A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A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A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A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A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A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A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A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A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A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A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A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A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A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A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A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A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A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A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A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A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0A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A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A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A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A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A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A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A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A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A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A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A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A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A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A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0A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A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A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A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A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A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A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A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A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A00-0000E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A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A00-0000E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A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A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A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A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A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A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A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A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B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D11" authorId="0" shapeId="0" xr:uid="{00000000-0006-0000-0B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B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B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B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B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B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B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B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0B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B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B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B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B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B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B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B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B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B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B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B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B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B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B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B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B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B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B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B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B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B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B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B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B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B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B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B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B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B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B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B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B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B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B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B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B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B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B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B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B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B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B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0B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B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B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B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B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B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B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B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B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B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B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B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B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B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B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B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B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B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B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B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B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B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B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B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B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B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B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B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B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B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B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B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B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B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B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B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B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B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B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B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B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B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B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B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B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B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B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B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B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B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B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B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B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B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B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B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B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0B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B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B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0B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B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B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0B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B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B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B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B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B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B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B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B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B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B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B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0B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B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B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B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B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B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B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B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B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B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B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B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B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B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B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B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B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B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B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B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B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B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B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B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B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B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B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B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B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B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B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B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B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B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B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B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B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B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B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B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B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B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B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B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B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B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B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B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B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B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B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B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B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B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B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B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B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B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B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B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B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B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B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B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B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B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B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B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B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B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B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B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B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B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B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B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B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B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B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B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B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B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B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B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B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B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B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B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B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B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B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B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B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B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B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B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B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B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B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B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B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B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B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B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B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B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B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B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B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B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B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B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B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B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B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B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B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B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B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B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B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B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B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B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B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B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B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B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B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B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B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B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B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B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B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B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B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B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B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B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B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B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B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B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B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B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B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0B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B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B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B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B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B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B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B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B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B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B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B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B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B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B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B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B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B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B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B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B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B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B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B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B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B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B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B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B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B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B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B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B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B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B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B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B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B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B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B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B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0B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B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B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B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B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B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B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B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B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B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B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B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0B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B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B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B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B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B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B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B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B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B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B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B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B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B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B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B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B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B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B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B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B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B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B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B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B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B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B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B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B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B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B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B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B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B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B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B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B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B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B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B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B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B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B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B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B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B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B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B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B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B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B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B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B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B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B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B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B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B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B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B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B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B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B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B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B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B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B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B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B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B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B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B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B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B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B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B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B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B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B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B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B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B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B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B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B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B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B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B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B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B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B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B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B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B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B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B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B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B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B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B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B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B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B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B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B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B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B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B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B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B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B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B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B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B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B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B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B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B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B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B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B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B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B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B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B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B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B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B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B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B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B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B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B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B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B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B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B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B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B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B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B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B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B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B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B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B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0B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B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B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B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B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B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B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B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B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B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B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B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B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B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B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B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B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B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B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B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B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B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B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B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B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B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B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B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B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B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B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B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B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B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B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B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B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B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B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B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B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B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B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B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B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B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B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B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B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B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B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B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B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B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B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B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B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B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B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B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B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B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B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B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B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B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B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B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B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B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B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B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B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B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B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B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B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B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0B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B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B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B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B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B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B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B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B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B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B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B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B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B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B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B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B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B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B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B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B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B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B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B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B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B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B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B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B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B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B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B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B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B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B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B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B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B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B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B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B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B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B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B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B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B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B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B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B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B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B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B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B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B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B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B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B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B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B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B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B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B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B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B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B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B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B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B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B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B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B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B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B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B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B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B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B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B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B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B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B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B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B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B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B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B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B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B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B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B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B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B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B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B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B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B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B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B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B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B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B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B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B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B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B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B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B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B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B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B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B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B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B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B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B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B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B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B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B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B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B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B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B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B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B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B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B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B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B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B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B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B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B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B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B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B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B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B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B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B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B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B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B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B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B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B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B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B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B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B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B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B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B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B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B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B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B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B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B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B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B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B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B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B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B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B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B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B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B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B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B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B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B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B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B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B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B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B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B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B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B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B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B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B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B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B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B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B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B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B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B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B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B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B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B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B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B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B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B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B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B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B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B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B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B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B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B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B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B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B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B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B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B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B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B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B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B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B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B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B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B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B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B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B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B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B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B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B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B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B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B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B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B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B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B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B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B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B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B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B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B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B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B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B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B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B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B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B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B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B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B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B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B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B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B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B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B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B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B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B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B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B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B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B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B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B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B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B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B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B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B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B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B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B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B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B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B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B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B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B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B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B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B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B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B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B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B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B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B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B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B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B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B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B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B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B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B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B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B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B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B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B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B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B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B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B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B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B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B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B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B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B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B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B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B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B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B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B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B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B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B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B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B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B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B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B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B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B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B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B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B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B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B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B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B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B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B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B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B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B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B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B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0B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B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B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B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B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B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B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B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B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B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B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B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B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B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B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B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B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B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B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B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B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B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B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B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B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B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B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B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B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B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B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B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B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B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B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B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B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B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B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B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B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B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B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B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B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B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B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B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B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B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B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B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B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B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B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B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B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B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B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B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B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B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B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B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B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B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B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B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B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B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B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B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B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B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B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B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B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B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B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B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B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B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B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B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B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B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B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B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B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B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B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B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B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B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B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B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B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B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B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B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B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B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C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I11" authorId="0" shapeId="0" xr:uid="{00000000-0006-0000-0C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C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C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C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C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C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C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C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C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C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C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C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C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C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C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C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C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C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C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C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C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C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C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C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C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C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C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C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C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C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C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C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C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C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C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C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C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C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C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C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C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C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C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C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C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C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C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C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C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C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C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C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C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C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C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C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C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C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C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C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C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C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C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C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C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C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C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C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C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C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C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C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C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C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C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C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C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C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C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C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C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C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C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C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C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C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C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C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C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C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C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C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C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C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C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C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0C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C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C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C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C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C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C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C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C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C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C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C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C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C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C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C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C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C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C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C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C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C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C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C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C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C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C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C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C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C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C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C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C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C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C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C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C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C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C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C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0C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C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C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C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C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C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C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C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C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C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C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C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C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C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C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C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C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C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C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C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C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C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C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C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C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C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C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C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C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C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C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C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C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C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C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C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C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C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C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C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C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C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C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C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C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C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C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C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C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C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C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C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C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C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C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C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C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C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C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C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C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C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C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C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C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C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C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C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C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C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C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C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C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C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C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C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C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C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C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C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C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C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C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C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C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C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C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C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C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C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C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C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C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C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C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C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C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0C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C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C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C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C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C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C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C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C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C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C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C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C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C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C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C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C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C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C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C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C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C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C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C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C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C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C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C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C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C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C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C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C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C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C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C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C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C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C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C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C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C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C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C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C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C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C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C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C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C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C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C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C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C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C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C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C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C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C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C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C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C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C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C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C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C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C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C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C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C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C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C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C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C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C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C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C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C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C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C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C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C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C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C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C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C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C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C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C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C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C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C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C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C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C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C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C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C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C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C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C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C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C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C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C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C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C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C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C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C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C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C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C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C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C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C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C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C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C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C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C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C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C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C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C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C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C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C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C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C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C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C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C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C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C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C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0C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C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C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C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C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C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C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C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C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C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C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C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C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C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C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C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C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C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C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C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C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C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C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C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C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C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C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C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C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C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C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C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C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C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C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C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C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C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C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C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C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C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C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C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C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C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C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C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C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C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C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C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C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C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C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C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C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C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C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C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C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C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C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C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C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C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C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C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C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C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C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C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C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C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C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C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C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C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C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C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C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C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C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C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C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C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C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C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C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C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C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C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C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C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C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C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C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C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C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C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C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C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C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C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C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C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C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C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C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C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C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C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C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C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C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C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C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C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C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C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C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C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C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C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C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C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C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C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C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C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C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C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C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C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C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C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C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C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C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C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C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C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C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C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C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C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C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C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C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C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C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C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C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C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C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C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C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C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C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C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C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C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C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C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C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C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C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C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C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C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C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C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C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C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C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C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C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C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C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C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C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C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C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C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C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C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C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C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C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C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C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C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C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C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C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C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C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C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C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C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C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C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C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C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C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C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C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C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C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C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C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C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C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C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C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C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C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C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C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C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C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C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C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C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C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C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C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C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C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C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C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C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C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C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C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C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C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C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C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C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C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C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C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C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C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C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C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C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C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C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C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C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C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C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C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C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C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C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C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C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C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C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C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C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C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C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C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C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C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C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C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C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C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C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C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C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C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C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C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C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C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C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C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C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C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C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C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C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C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C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C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C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C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C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C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C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C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C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C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C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C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C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C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C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C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C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C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C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C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C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C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C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C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C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C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C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C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C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C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C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C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C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C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C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C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C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C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C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C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C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C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C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C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C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C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C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C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C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C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C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C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C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C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C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C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C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C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C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C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C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C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C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C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0C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C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C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C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C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C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C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C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C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C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C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C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C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C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C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C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C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C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C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C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C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C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C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C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C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C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C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C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C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C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C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C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C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C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C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C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C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C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C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C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C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C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C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C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C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C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C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C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C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C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C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C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C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C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C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C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C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C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C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C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C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C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C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C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C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C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C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C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C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C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C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C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C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C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C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C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C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C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C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C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C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C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C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C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C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C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C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C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C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C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C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C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C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C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C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C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C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C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C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C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C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C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C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C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C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C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C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C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C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C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C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C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C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C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C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C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C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C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C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C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C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C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C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C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C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C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C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C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C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C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C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C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C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C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C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C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C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C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C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C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C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C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C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C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C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C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C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C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C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C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D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D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D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D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D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D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D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D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D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D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D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D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D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D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D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D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D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D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D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D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D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D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D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D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D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D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D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D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D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D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D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D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D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D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D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D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D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D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D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D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D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D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D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D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D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D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D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D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D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D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D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D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D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D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D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D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D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D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D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D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D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D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D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D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D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D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D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D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D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D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D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D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D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D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D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D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D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D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D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D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D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D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D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D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D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D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D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D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D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D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D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D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D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D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D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D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D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D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D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D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D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D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D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D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D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D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D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D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D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D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D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D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D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D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D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D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D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D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D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D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D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D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D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D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D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D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D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D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D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D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D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D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D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D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D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D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D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D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D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D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D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D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D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D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D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D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D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D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D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D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D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D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D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D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D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D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D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D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D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D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D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D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D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D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D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D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D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D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D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D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D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D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D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D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D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D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D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D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D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D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D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D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D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D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D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D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D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D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D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D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D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D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D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D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D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D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D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D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D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D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D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D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D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D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D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D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D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D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D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D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D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D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D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D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D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D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D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D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D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D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D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D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D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D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D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D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D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D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D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D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D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D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D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D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D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D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D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D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D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D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D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D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D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D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D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D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D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D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D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D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D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D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D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D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D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D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D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D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D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D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D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D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D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D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D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D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D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D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D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D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D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D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D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D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D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D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D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D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D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D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D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D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D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D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D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D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D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D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D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D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D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D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D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D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D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D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D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D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D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D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D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D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D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D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D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D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D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D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D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D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D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D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D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D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D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D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D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D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D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D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D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D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D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D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D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D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D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D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D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D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D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D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D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D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D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D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D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0D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D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D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D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D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D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D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D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D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D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D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D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D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D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D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D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D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D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D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D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D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D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D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D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D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D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D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D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D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D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D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D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D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D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D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D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D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D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D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D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D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D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D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D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D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D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D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D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D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D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D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D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D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D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D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D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D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D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D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D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D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D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D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D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D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D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D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D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D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D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D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D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D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D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D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D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D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D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D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D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D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D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D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D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D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D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D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D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D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D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D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D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D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D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D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D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D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D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D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D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D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D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D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D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D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D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D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D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D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D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D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D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D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D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D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D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D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D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D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D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D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D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D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D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D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D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D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D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D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D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D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D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D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D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D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0D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D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D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D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D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D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D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D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D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0D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D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D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D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D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D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D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D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D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D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D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D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D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D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D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D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D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D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D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D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D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D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D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D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D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D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D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D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D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D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D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D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D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D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D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D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D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D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D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D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D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D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D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D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D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D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D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D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0D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D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D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D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D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D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D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D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D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D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D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D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D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D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D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D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D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D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D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D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D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D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D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D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D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D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D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D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D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D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D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D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D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D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D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D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D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D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D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D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D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D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D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D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D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D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D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0D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D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D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D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D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D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D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D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D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D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D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D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D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D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D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D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D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D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D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D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D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D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D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D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D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D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D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D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D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D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D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D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D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D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D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D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D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D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D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D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D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D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D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D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D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D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D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D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D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D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D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D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D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D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D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D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D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D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D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D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D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D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D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D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D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D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D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D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D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D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D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D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D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D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D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D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D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D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D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D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D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D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D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D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D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D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D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D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D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D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D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D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D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D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D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D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D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D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D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D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D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D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D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D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D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D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D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D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D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D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D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D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D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D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D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D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D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D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D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D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D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D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D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D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D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D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D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D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D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D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D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D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D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D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D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D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D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D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D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D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D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D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D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D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D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D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D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D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D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D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D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D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D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D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D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D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D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D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D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D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D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D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D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D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D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D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D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D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D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D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D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D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D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D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D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D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D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D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D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D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D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D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D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D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D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D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D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D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D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D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D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D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D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D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D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D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D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D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0D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D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D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D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D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D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D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D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D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D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D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D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D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D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D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D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D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D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D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D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D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D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D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D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D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D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D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D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D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D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D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D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D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D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D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D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D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D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D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D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D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D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D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D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D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D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D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D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D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D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D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D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D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D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D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D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D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D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D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D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D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D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D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D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D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D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D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D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D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D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D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D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D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D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D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D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D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D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D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D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D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D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D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D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D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D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D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D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D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D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D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D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D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D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D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D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D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D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D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D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D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D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D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D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D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D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D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D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D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D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D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D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D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D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D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D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D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D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D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D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D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D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D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D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D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D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D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D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D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D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D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D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D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D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D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D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D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D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D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D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D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D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D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D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D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D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D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D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D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D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D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D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D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D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D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D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D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D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D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D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D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D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D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D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D00-0000A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D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D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D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D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D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D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D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D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D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D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D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D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D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D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D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D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D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D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D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D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D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D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D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D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D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D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D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D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D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D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D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D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D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D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D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D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D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D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D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D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D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D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D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D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D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D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D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D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D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D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D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D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D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D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D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D00-0000E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D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D00-0000E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D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D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D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D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D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D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D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D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D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D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D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D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D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D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D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D00-0000F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D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D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D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D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D00-0000F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D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D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D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D00-0000F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D00-0000F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D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D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D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D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D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D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D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D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D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D00-00000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D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D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D00-00000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D00-00000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D00-00000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D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D00-00001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D00-00001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D00-00001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D00-00001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D00-00001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D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E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0E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0E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E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E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E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E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E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E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E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0E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E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E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E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E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E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0E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E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E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E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E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E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E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E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E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E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E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E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E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E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E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E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E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E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E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0E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E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E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E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E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E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E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E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E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E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E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E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E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E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E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E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E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E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E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E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E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E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E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E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E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E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E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E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E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E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E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E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E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E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E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E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E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E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E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E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E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E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E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E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E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E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E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E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E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E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E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E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E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E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E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E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E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E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E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E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E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E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E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E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E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E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E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E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E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E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E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E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E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E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E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E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E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E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E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E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E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E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E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E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E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E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E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E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E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E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E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E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E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E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E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E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E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E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E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E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E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E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E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E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E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E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E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E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E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E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E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E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E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E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E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E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E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E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E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E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E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E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E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E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E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E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E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E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E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E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E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E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E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0E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E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E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E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0E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E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E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E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E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E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E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E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E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E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E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E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E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E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E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E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E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E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E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E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E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E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E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E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E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E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E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E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E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E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E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E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E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E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E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E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E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E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E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E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E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E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E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E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E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E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E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E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E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E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E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E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E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E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E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E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E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E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E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E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E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E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E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E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E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E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E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E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E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E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E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E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E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E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E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E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E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E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E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E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E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E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E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E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E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E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E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E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E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E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E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E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E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E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E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E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E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E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E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E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E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E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E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E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E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0E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E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E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E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E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E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E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E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E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E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E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E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E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E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E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E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E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E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E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E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E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E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E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E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E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E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E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E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E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E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E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E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E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E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E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E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E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E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E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E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E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E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E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E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E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E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E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E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E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E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E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E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E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E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E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E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E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E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E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E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E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E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E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E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E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E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E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E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E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E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E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E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E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E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E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E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E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E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E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E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E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E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E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E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E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E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E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0E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E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E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E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E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E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E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E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E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E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0E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E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0E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E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E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E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E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E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E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E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E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E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E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E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E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E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E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E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E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E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E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E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E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E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E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E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E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E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E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E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E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E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E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E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E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E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E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E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E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E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E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E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E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E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E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E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E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E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E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E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E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E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E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E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E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E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E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E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E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E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E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E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E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E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E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E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E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E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E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E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E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E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E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E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E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E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E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E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E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E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E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E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E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E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E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E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E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E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E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E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E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E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E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E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E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E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E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E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E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E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E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E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E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E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E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E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E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E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E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E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E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E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E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E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E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E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E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E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E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E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E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E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E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E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E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E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E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E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E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E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E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E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E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E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E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E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E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E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E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E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E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E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E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E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E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E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E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E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E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E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E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E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E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E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E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E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E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E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E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E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E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E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E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E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E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E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E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E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E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E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E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E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E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E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E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E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E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E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E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E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E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E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E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E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E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E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E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E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E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E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E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E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E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E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E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E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E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E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E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E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E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E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E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E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E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E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E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E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E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E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E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E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E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E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E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E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E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E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E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E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E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E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E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E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E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E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E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E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E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E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E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E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E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E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E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E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E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E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E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E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E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E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E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E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E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E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E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E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E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E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E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E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E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E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E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E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E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E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E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E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E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E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E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E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E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E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E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E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E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E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E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E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E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E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E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E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E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E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E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E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E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E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E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E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E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E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E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E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E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E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E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E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E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E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E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E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E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E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E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E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E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E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E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E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E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E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E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E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E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E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E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E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E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E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E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E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E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E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E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E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E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E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E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E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E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E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E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E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E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E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E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E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E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E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E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E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E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E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E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E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E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E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E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E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E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E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E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E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E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E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E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E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E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E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E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E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E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E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E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E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E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E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E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E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E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E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E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E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E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E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E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E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E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E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E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E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E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E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E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E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E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E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E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E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E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E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E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E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E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E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E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E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E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E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E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E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E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E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E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E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E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E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E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E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E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E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E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E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E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E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E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E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E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E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E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E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E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E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E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E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E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E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E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E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E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E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E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E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E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E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E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E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E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E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E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E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E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E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E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E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E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E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E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E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E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E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E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E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E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E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E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E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E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E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E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E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E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E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E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E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E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E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E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E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E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E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E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E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E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E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E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E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E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E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E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E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F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F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F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F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F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F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F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F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F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F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F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F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F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F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F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F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F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F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F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F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F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F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F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F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F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F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F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F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F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F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F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F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F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F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F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F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F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F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F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F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0F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F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F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F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F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F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F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F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F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F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F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F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F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F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F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F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F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F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F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F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F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F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F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F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F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F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F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F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F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F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F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F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F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F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F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F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F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F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F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F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F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F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F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F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F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F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F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F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F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F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F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F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F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F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F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F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F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F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F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F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F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F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F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F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F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F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F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F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F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F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F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F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F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F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F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0F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F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F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F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F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F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F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F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0F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F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F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F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F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F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F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F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F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F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F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F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F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F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F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F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F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F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F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F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F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F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F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F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F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F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F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F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F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F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F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F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F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F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F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F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F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F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F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F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F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F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F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F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F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F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F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F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F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F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F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F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F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F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F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F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F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F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0F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F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F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F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F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F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F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F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F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F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F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F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F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F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F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F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F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F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F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F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F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F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F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F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F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F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F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F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F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F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F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F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F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F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F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F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F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F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F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F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F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F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F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F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F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F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F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F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F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F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F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F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F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F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F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F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F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F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F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F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F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F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F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F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F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F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F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F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F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F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F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F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F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F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F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F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F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F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F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F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F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F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F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F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F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F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F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F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F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F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F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F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F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F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F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F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F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F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F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F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F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F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F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F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F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F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F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F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F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F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F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F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F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F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F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F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F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F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F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F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F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F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F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F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F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F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F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F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F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0F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F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F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F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F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F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F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F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F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F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F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F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F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F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F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F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F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F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F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F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F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F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F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F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F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F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F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F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F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F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F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F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F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F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F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F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F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F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F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F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F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F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F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F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F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F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F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F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F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F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F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F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F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F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F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F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F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F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F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F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F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F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F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F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F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F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F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F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F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F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F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F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F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F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F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F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F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F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F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F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F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F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F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F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F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F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F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F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F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F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F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F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F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F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F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F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F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F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F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F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F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F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F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F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F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F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F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F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F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F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F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F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F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F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F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F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F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F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F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F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F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F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F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F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F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F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F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F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F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F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F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F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F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F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F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F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F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F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F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F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F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F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F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F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F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F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F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F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F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F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F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F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F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F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F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0F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F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0F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F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F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F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F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F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F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F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F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F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F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F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F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F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F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F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F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F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F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F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F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F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F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F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F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F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F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F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F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F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F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F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F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F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F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F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F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F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F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F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F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F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F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F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F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F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F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F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F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F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F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F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F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F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F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F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F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F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F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F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F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F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F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F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F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F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F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F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F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F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F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F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F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F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F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F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F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F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F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F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F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F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F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F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F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F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F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F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F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F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F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0F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F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F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F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F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F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F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F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0F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F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F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F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F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F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F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F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F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F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F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F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F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F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F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F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F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F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F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F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F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F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F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F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F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F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F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F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F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F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F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F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F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F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F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F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F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F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F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F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F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F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F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F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F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F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F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F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F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F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F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F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F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F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F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F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F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F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F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F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F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F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F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F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F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F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F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F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F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F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F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F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F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F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F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F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F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F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F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F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F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F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F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F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F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F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F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F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F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F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F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F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F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F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F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F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F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F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F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F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F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F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F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F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F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F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F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F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F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F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F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F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F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F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F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F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F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F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F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F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F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F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F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F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F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F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F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F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F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F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F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F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F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F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F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F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F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F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F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F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F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0F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F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F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F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F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F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F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F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F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F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F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F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F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F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F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F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F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F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F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F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F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F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F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F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F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F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F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F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F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F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F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F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F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F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F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F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F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F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F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F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F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F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F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F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F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F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F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F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F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F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F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F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F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F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F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F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F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F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F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F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0F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F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F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F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F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F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F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F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F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F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F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F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F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F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F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F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F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F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F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F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F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F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F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F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F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F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F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F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F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F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F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F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F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F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F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F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F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F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F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F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F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F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F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F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F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F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F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F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F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F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F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F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F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F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F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F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F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F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F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F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F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F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F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F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F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F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F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F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F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F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F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F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F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F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F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F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F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F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F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F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F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0F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F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F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F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F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F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F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F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F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F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F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F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F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F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F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F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F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F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F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F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F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F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F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F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F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F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F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F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F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F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F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F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F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F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F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F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F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F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F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F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F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F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F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F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F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F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F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F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F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F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F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F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F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F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F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F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F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F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F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F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F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F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F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F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F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F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0F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F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F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F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F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F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F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F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F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F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F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F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F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F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F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F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F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F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F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F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F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F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F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F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F00-0000A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F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F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F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F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F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F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F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F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F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F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F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F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F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F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F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F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F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F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F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F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F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F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F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F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F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F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F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F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F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F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F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F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F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F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F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F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F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F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F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F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F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F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F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F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F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F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F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F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F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F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F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F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F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F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F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F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F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F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F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F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F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F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F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F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F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F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F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F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F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F00-0000F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0F00-0000F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F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F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F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F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F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F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F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F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F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F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F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F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F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F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F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F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F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F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F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F00-00000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F00-00000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F00-00000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F00-00000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F00-00000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F00-00000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F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F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F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F00-00000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0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0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10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10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10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10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0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10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0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0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10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10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0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10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10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10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10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10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10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10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0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10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0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10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0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10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10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10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10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0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0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0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0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0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10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0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10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10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0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0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0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0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10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10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0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0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0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10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0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10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10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10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10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10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10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10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10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10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10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10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10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10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10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0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10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10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10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0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10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0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10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10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0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10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10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10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10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10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10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10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10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10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10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10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10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10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10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10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10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10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10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10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10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10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10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10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10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10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10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10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10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10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10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10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10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10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10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10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10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10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10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10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10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10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10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10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10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10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10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10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10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0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10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10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10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0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10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10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0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10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10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10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10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10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10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10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10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10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10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10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10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10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10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10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10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10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10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10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10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10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10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10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10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0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10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10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0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10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10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10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10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0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10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10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10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10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10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10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10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10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0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0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10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0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10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0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10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10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10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10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10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10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10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0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10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10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10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0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10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10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10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10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10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10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10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0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0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10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10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10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10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10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0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0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10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10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0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10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10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0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10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10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10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10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10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10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10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0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0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10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0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0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0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10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10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10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10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10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10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10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10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10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10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10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10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10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10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10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10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10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10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10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10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10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10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10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10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10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10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10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10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10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10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10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10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10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10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10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10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10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10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10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10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10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10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10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10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10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10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0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10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10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10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10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10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0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10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10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10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0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10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10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10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10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10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10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10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10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10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10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0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10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10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10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10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10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10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10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10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10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0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10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10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10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10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10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0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10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10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0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10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0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10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10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10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10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10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10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10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0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0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0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0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10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10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10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10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10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10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10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10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10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10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10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10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10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0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10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10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0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10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10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10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0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10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10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10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10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10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0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0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10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10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10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0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10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10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10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10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10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10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10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10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0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10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10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0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10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0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0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10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10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10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0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10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10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10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10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10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10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10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10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10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10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10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10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10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10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10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10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10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10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10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10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10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10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0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10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10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0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10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10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10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10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10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10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10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10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10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10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10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10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10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10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10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10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10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10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10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10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10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10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10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10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10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10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10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10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10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10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10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10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10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10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10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10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0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10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10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10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10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10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10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10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10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10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10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10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10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10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10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10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10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10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10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10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10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10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10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10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10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10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10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10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0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10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10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10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10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10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10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10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10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10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0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0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0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10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10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10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10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0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10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0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0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10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10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10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10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0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10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10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10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10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0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10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10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10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10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0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10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10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10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10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10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10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10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0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10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10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10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10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10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10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0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10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10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0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10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10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10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10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10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0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0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10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10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10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0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0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10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10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10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0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10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10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10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10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10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10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10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10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10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10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10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10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10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10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10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10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10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10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10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10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0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10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10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10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10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10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10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10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10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0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0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10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10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10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10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10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10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0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10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0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10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10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10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10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10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10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10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10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10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10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10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10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10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10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10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10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10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10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10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10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10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10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10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0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10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10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10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10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10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10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0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10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10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10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10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10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10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10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0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0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10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10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10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0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10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10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10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10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10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10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10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10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10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10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0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10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0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10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10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10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10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10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0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10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10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10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10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10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10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10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10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10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10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10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10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10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10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10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10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10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10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10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10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10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10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0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0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10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10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10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10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10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10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10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10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10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10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10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10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0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0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10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10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0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10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10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10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10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10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10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10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10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10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10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10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10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10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10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10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10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10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10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10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10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10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10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10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10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10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10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10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10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10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10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10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10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10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10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10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10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10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10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10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10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10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10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10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10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0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10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10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10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10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10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10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10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10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10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10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10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10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10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10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10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10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10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10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10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10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10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10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10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10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10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10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10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10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0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10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10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10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10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10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10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10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10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0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10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0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10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10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10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0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10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10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0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10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10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10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10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10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10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10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10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10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10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10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10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10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10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10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0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10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0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10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10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10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10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10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10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10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10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10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10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10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10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10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10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10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10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10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10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10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0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0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0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10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10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0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0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10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10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0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10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0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10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10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10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10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10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10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10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0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10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10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0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0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10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10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10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10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10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10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10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10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10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10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10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10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10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10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10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10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10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10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10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10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10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10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10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10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10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10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10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10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10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10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10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10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0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10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10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10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10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10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10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10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10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10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10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10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10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10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0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10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10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0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0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10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10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10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10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10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10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10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10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10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10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10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0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10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10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10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10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10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10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10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10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10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10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10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10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10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10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10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10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10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10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10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10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10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10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10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10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10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10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10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10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10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10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10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10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10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10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0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10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10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10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10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10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0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10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0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10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1000-0000A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10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10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10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10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0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10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10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10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10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10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10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10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10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0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10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10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10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10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10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10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10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0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0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0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10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10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10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10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10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10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10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10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10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0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10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10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10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10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10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10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10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10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10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10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10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10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10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10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10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10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0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10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10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10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10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1000-0000E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10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1000-0000E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10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10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10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10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10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0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0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10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10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10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10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1000-0000F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0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10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10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0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0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10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10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10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10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10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10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10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10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1000-0000F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000-00000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10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10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000-00000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10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10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10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1000-00000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1000-00000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10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10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10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10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1000-00000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10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1000-00000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1000-00001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1000-00001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1000-00001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1000-00001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1000-00001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10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1000-00001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10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10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1000-00001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000-00001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1000-00001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1000-00001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10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1000-00001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1000-00001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1000-00002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000-00002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1000-00002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000-00002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1000-00002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000-00002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1000-00002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1000-00002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1000-00002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1000-00002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1000-00002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1000-00002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1000-00002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1000-00002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1000-00002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1000-00002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1000-00003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1000-00003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1000-00003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1000-00003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1000-00003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10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1000-00003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1000-00003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1000-00003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1000-00003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1000-00003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1000-00003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1000-00003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1000-00003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1000-00003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1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1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11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11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11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11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11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11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11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11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11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11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11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11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11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11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1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11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1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11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11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11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11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11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11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11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11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11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1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1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11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11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1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1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1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1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11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11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1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1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1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1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11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11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11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11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11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11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11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1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1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11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11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11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1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11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11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11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11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11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1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1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1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1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11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11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1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11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11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11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1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1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11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11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11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11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11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11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11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11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11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11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11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11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11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11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11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11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11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11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11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11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11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11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11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11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11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11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1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11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11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11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11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11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11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11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11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11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11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11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1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11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11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11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11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11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11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1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11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11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11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11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11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11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1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11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11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11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11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11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1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1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11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11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11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11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11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11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11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1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11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11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11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11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11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11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11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11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1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11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11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11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11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11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1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11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11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11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11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11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11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11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11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11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11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11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11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11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11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11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11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1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11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11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11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11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11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11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11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1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11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11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11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11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11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11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11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11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11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11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11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11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11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11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11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11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11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1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11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11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1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11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11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11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1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1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11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1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1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1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11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11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1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11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11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11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11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11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11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11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11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11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11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11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11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11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11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11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11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11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11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11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11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11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1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11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11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11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11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11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11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11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1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11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11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11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11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11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11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11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11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11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11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11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11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11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11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11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11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11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11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11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1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11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11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11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11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11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11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11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11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11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11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11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11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1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11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1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11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1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11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11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11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11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11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11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11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1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11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11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11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11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11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11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11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11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11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11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11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11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11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11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11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1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11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11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1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11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1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11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11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1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11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11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11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11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11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11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11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11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11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11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11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11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1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11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11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1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11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11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11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1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11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1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11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11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1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11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1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1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11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11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1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11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11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11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11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11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11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11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11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1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11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11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11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11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11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11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11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11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11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11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11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11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11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11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11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11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11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11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11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11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11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11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11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1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11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11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11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11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11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11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11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11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11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11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11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11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11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11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11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11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11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11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11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11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11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11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11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11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11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11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11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11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11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11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11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11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11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11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11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11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1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11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1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11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1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11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11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1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11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11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11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11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1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1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11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11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11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1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11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11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11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11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1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11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11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11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11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11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11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11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1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11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11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11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11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11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11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1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11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11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11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1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11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11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1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11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11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11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11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11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1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11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11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11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1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11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11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11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11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11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11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11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11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11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1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11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11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11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11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11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11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11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11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11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11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11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11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11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11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11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11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11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11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11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11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11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11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11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1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11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11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11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11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11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11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11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1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11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11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11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11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11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11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11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11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11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11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11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11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11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11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11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11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1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1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1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1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11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11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11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11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11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11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11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11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1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11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11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11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11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11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1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11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11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11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11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11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1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11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11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11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11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11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11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11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11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11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11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1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11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11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11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11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1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11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11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11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11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11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11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11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11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1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11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11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11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11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11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11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11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11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11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11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11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11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11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11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11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11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11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1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11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11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11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11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1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11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11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11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11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11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11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11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11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1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11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11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11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11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11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11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11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11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11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11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11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11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11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11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11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11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11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11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11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11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1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11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11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11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11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11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11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11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11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11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11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11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11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11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11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1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11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11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11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11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11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11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11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11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11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1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11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11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11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11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11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11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11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11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11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11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11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11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11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11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11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11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11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1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11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11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1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1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11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11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11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11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11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11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11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11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1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1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11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11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1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11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11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11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11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11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1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11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1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11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11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1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11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11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11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11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11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11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11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11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11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11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11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11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11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11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11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11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11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11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11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11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11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1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11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11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11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11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11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11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11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11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11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11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11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11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11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11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11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11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11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11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11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11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11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11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11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11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11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11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11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11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11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11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11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11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11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11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11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11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11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11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11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11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11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11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11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11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11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11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1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11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1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11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11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1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1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11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11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1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11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11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11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11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11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11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11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11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11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11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11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11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11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11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1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11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11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11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11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11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1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11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11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11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11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11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11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11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1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11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11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11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11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1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11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1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11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11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11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11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11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11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1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11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11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1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11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1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1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11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11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11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11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11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11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11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11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11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11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11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11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11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11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11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11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11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11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11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11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11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11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11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11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11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11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11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11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1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11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11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11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11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11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11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11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1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11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11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11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11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11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11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11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11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11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11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1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11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11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11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11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11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11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11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11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11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11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11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11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11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11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11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11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11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11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11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11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00000000-0006-0000-00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2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12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12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12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12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2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12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12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2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12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2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12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12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12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2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2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2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2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2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12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2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2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12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12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2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2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12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12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12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2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2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12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2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2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2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2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12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12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2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2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12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12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12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12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12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2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2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12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12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12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12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12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12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2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12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2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12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2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12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12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12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12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12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12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12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12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12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12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12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12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12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12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12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12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12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12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12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12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12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12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12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12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2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12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12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12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12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12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12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12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12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12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12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12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12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12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2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12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12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12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12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12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12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12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12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12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12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12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12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12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12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2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2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12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12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12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12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12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12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12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2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12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12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12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12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12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12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2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12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12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12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12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12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12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2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12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12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2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12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12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12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12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12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12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12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12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12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12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12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12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2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12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2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2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12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12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2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12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12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2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12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12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12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12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12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12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12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12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12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12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12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12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12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12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12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12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12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12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2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12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12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12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2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2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2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2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12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2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2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12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2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12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12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12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12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12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12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12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12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12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12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12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12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12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12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12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2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12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12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12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12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12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12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12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12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12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12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12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12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12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12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2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12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12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12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12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12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12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12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12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12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12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12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12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12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12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12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12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12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2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12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12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12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12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12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12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12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12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12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12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12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2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12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12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12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12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12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12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12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2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12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12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12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12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12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12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12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12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12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2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12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12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12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12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2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12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12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12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12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12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12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2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12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12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2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12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2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2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2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12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12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12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12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12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12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12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12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2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12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12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2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12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12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12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12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12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12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12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12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2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12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12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12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12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12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12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12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2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12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12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12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12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12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2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12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12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12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12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12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12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12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2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12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2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12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2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2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12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2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12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2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12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12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2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12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2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12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12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12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12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12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12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12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12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12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12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12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12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12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12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12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12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12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12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12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12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12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12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12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2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2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12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12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12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12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12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12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12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12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2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12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12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12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12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12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12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12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2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12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12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12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12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12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12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12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12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12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12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12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12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12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12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12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12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12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12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12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12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12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12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12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12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12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2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12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12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12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12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12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12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12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12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12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12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2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12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12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12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2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12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12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2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12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12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12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2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12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12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12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12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2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2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12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12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12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2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12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2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2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12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12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2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12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12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12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12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12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12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12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12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12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12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12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12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12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12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12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12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12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12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12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12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2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12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12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12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12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12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12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12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12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12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12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12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12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12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12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12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12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12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12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12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12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12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12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12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12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12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12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12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12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2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12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12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12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12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12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12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2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12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12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12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12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12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12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12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12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12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12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12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12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12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12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12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12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12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12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2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2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12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12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12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12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2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12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12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12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12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12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12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12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12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12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12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12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12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12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12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12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12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12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2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12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12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12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12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12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12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12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12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2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12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12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12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12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12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12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12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12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2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12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12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12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12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12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12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12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12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2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12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12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2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12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12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12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12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12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2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12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12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12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12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2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12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12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12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12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12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12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12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12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12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12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12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12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12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12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12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12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12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2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12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2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2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2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12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12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12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12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12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12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12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12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12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12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12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12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12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12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2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12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12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12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12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12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12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12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12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12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12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12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12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12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12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12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12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12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12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12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12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12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12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12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12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12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12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12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12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12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2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12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2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12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12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12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12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12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12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12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12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2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12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12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12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12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12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12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2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12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12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12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12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12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12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12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12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2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12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12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12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12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12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2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12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2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12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12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2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12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12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12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12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12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12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12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12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12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12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12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12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2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12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12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12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12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12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12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12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12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2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12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12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12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12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12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12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12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12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12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12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12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12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12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12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12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2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2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12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12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2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12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2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12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12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12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12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12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2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12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12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12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12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12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12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2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12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12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12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12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12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12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12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12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12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12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12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12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12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12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12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12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12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12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12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12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12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12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12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12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12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12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12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12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12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12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12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12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12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12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12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12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12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12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12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12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12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12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12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12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12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12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12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12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12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2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12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12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12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12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12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12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12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12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12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12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12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12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12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12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12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12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12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12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12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12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12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12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12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12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12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12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12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12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12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12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12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12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12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12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12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12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12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12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12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12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12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12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12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12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12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12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2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12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12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12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12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12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12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12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12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12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12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12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12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12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2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12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2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2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12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2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12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12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12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12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12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12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12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12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12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12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12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12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12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12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2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12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12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12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12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12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12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12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12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12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2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12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2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12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12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12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12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2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12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12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12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12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12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12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12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12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12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2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12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12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12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12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2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12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12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12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12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12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12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12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12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12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12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12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12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12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12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12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12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12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12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12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12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12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12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12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12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12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12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12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12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12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12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12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12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12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12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12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12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2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2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12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12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12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12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12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12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12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12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12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12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12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12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12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12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12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3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3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13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13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13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13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3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13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13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13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3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3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3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3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13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3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3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3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13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13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3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13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13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13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3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3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13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3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3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13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13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13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13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13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13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13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13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13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3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3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3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3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3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13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13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3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3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13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13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13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13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13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3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13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13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13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3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3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3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13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3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13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13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13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13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13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13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13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3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13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13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13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13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13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13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13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13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13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13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13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13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13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3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13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13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13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13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13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13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13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13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13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13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13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13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13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13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13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13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13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13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13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13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13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13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13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13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13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13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3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13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13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13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3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13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13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13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3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13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13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13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3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13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3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13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13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13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13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13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13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13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13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13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13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13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3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13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13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13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13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3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13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13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13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13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13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13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13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13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3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13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13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13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13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13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3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3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13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13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3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3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13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13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13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13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13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3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13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13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13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13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13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13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13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13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3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13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3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3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13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13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13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13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3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3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3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13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3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3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13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13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13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13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13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13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13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3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13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3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13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3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3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3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13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13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13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13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13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13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13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13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13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13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13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13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13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13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13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13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13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13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13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13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13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13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3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13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13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13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13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13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13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13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13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13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13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13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13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13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13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13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13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13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13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13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13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13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13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13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13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13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13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13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13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13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13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13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3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13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13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13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13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13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13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13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3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13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13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13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13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13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13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13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13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13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13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13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13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13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13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13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13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13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13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13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13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13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13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3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13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13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13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13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13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3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13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13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13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13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13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13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3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13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13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3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3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3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13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13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13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13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13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13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13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13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3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13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13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13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13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3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13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3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13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3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13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13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13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13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3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13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13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13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13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13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3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13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13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13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13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13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3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3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13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13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13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13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3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13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13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3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3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13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3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3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13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13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13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13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13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13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13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13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13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13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13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13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13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13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3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13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13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13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13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13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13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13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13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13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13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13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13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13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13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13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13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13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13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13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3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13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13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13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13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13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13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13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13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13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13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13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13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13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13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13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13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13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13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13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13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13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13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13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13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13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13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13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13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13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13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13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13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13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13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13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13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13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13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13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13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13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13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13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13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13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13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13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13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13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13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13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13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13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3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13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13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13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3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13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13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13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3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3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13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13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13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13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3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3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3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13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13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13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13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3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13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3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13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13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3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3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13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13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13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13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3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13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13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13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3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13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13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13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13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13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13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13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13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13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13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13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13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13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13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13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3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13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13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13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13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13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3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13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13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13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13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13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13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13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13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13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13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13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13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13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13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13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13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3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13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13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13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13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13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13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13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13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13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13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13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13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13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13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13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13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13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13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3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13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13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13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13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13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13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13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13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13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13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13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13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13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13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13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3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13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13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13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13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13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13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13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13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3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13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3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13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13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13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13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13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13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13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13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13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13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13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13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13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13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13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13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13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13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3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13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3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13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13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13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13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13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13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3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13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3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13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13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13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13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13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13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13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13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13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13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13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13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13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13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13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13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13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13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13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13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13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13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3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13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13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13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13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13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13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13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13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13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13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13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13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13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13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13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13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13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13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13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13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13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3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3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3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13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3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13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13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13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13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13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13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13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13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13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3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13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13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3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13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13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3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13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3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3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13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13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3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13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13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13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3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13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13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13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13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13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13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13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13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13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13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13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13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13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13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13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13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13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13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13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13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13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13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13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13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13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13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13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13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13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13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3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13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13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13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13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13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13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13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13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3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13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13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13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13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13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13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13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13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13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13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13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13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13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13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13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13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13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13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13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13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3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13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13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13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13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13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3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13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3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13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13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13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3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13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13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13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3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13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3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13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13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13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13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13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13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3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3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3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13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13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13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13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13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13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13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13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13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13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13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3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3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3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3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13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13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13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13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13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13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13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13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13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13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13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13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3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13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13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13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13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13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13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13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3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3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13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3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13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13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13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13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13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13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13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13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3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3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13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13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13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13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13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13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3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13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3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13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13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3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13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13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13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13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13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13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13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13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13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13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3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13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13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13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13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13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13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13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13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13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13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13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13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13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13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13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13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3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13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13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3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13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13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13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13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13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13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13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3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13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13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13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13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13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3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13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13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13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13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13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13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13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13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13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13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13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13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13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13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13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13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13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13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3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13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13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13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3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13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13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13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13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3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13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13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13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13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13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13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13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13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3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3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13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13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13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3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13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13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13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13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13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13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13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3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13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13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13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13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13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13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13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13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13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13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3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13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3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13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13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13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13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13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3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13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13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3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13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3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13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13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13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3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13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13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3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3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3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13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13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13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13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13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13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3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13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13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13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3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3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3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3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13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3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13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3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13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13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13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3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13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3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13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13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13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13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13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13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13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13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13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13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13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13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13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13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13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13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13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13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13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13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13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13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13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1300-0000E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13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1300-0000E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13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13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13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13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13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13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13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13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13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13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13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13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13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13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13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1300-0000F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13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1300-0000F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13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3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13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13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13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13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3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13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13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13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13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13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13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13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1300-00000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13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13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1300-00000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13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13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1300-00000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1300-00000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1300-00000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4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14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14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14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14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14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14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14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4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14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14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4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14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4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14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14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14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4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14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4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14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4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14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4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14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14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14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4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4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4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14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4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4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4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14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14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14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14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14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14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14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14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14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14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14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14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14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14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4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4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4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14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14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14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14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14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14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14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14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4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14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14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14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14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14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14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14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14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14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14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14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14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14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14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14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14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14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14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14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14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14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14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14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14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14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14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14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14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14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14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14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14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4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14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14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14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14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14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14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14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14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4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14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14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14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14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14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4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14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14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14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14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14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14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14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4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14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14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14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14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14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14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14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14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14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14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4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14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14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14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14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14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14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4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14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14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14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4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14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4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14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14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4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4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14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4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14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14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14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14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14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14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14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14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14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14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14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14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14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14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14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14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14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14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14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14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14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14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14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14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4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14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14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14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14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14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14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14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14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14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14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14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14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14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14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14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14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14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14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14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14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14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14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14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14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14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14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4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14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14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4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14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14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14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14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14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14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14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14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14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4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14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14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14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4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14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14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14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14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14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14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14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14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14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4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14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14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4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14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4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14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14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14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14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14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4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4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4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4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4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14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4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14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14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4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14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4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4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4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14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4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14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14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14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14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14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14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14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4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14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14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14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4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14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4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4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4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14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14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14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4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14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14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14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14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14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14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14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14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14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14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14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14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4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14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14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4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14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14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14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14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14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4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14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14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14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14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14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14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14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14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14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14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14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14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14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14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14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14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14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14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4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14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14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14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14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14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14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14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14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14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14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14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14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14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14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14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14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14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14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14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14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14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14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4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14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14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14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4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14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4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14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14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14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14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4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14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14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14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4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14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4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14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4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4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14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14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14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14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14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4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4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4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14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4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14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14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14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14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14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14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14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14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14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14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14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14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14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14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14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4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4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14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14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14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14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14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14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14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14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14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14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14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14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14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4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14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14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14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14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14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14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14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14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14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14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14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14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14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14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14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14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14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14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14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14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14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14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14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14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14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4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14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14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14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14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14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14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14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14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14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14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14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14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4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14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14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14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14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14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14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4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14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14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14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14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14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14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14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14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14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14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14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14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14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14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14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14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14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14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14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14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14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14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14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14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14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4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14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14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14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14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4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14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14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4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14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14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14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14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14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14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14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4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14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14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14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4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14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14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14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14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14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14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14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4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14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14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4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14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14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4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14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4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14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4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4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14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14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14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14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14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14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14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14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14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14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14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4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14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14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14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14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14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4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4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14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14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4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14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4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14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14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14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14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14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4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14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14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14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14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14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14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14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14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14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14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14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14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14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14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14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14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14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14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4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14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14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14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14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14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14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14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14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14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14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14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14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14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14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14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14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14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14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14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14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14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14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14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14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14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14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14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14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14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14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14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14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14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4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14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14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4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14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14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14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4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14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14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14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14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4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4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14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4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14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14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14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4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14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4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14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14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4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14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14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14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4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4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14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4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14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14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14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14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14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14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14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14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14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14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4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14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14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14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4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14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4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4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14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14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4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14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4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14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14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14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14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4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14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14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14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14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14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14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14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14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14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14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14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14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14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14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14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14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14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14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14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14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14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14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14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14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14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14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14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14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14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14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4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14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4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14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14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4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14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14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14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14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14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14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4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14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14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14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14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14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14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14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14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14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4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14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14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14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14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14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14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14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14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14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14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14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14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14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14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14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14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4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14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14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14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14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14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4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14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14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14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14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4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14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14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14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14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4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14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14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14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14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4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14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14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14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14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14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14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4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4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14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4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14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4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4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14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14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14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14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4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14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14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4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14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14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14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14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14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4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14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14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14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4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14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14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14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14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14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14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4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4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14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14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14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14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14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14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14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14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14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14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4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14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14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14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14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14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14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14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14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14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14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14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14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14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14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14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14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14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14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14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4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14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14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14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14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14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14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4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14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4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14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14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14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14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14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4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14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14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14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14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14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14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14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14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14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14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14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14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14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14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14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14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14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14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14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5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5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15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15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15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15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15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15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15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15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15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5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15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15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15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5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15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5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15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5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15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15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5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15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15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15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5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15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5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5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15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15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5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15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5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5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5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5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15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15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15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15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15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15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15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5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15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5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15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15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15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5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15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5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15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15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5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5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15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5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15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15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15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15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15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15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5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15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15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5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15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15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15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15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15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15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15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15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15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15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5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15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15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15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15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15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15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15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15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15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15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15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15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15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15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15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5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15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15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15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15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15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15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15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15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15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15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5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15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15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15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15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15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15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15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15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5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15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15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15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15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15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15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15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5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15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5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5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15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15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15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15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15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15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5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15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15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15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15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5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15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15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15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15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15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5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5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15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15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15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5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15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15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15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15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5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15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15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15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15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15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15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15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5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15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15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15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15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15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15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15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5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15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15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15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15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5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15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15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15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15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15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15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15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5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15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15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5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15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15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5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15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15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5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5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15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15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5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15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5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5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15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15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15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15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15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15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15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15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15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15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15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15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15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15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15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15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15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15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15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15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15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15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5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15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15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15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15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15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15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15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15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15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15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15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15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15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15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15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15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15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15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15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15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15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15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15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15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15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5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15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15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5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15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15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15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15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15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15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15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15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15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5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15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5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15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5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5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15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15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15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15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15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15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5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5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5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15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5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15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15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15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15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15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15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15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15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15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15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5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15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15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15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15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15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5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15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15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15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15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5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15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15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15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15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15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15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15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15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15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15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15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15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15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5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15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15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15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15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15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5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5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5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5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15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15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15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15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15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15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15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15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15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15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15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15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15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15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15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15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15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5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15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15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15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15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15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15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5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5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5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15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5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15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15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5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5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15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15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15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15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15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15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15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15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15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15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15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15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15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15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15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15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15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15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15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15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15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15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15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15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15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15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15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15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15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15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15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15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15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15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15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15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15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15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15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15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15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15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15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5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15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15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15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15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15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15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15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15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15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5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15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15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15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15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15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15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5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15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5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15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5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5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5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15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15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15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15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15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15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15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15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15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15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15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5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15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15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15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15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5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15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15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15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15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15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15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15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15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15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15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15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5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15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15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15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15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15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15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15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15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15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5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15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15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5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15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15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5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5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15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15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15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15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15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15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5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5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15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5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15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15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15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15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15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15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15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15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15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15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15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5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15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15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15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15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15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15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15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15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15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15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15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15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15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15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15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15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15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15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5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15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15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15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15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15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5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15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15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15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15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15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15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15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15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15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15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15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15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15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15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15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15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15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15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15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15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15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15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15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15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15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15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15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15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15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15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15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15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15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15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15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15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5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15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15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5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15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15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15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15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15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15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15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15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15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5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15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15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15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15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5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15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15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15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15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15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15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5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15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15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5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15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15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15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15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15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15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15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15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15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15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15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15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15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15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15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15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15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15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15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15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15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15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15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15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15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15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15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15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15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15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15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15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15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15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15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15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15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5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15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15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15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15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15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15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5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15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15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15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15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15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15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15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5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15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15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15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15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5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15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15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5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5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5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15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15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15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15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15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15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15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15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15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15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15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15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15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15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15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15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15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15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15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15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15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15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15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15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15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15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15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15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15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15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15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5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15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15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15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15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15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15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15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15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15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15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15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15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15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15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15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15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15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15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15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15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15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15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15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15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15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5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15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15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15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5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15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15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15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15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15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15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15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15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15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5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15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5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15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5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15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15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15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15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15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15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5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5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15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15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15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15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15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15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15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15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15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15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15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5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15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15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5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5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15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15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15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15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15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15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15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15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15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15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5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15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15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15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15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15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15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5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15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15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15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5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15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15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15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15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15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5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15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15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15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15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15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15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15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5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5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15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15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15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15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15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15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15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15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5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15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15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15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15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15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15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15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15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15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15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5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5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5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15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15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15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15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15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15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5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15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15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15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15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15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15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15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15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15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15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15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15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15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15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15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15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15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15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15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15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15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15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15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15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5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15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15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15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15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15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15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5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15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15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15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5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15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15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15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15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15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15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5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15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5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5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15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15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15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15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5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15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5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15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15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15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5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15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15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5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15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15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15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15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15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15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15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15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15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5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15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15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15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15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15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15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15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15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5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15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15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15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15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15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15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15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15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15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5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15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5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5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15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5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15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15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15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15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5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5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5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5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5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15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15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15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15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15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15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5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15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15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15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15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15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15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15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15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15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15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15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15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15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15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15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15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5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1500-0000A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15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15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15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5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15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15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15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15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15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15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15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15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15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15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15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15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15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15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15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15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15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15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15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15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5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5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15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15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15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15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15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15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15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15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15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5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15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15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15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15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15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15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15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15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15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6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6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16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16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6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16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6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16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16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16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6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16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16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16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16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16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16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6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6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16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6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16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6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16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16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16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6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6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16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16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6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16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16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6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16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16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16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6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16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16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6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16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16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16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16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16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16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16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6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6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6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16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6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16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6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16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16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16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6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16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6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6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6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16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16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16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16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16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16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6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16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16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16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16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16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16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6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16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16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16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16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16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16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16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16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16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16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16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16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16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16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16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16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6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16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16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16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16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16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16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16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16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16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16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16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16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16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16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16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16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6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16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16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16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16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16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16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16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16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6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16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16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16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16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16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16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16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16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16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6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16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16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6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6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16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16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16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16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16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16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16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16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6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16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16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16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6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16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16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16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16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16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16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6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16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16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16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16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16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16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16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6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6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16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6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6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16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6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16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16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16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16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16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16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16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16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6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6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16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16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16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16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16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16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16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16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16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16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16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6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16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16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16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16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16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16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6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16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16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6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6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16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16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16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16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16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16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16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16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16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16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16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16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16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6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16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6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6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6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6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16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16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16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16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16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16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16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16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16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6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16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16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16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16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16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16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16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16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16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16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16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16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16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16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16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16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16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16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16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6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16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16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16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16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16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16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16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16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16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16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16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16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16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16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16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16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16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16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16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6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16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16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16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16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16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16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16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16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16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16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16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16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16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6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16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16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16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16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16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16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16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16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6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6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6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16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16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16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16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16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16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16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16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16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6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6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6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6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16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16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16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6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16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16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16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16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16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16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16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16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16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6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16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16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6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6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16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16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6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16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16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16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16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16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16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16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6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16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16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16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6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16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16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16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16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16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16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16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16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16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16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16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16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16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16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16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16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6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16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16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16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6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16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16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16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16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16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16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16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16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16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16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16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16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16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16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16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16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16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16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16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16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16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16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16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16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16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16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6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16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16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16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16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16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16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16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16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16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16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16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16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16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16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6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16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16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16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16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16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16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16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16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16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16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16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16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16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16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16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16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16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16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16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16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16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16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16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16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16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6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16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16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16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16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6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16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16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16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16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16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16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16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16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16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16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16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6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6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16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16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16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16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16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16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16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16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6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16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16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16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6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16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16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6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6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6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16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6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16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16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6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16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16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16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16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16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16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16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6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16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16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16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16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16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16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16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16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16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16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16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6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16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16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16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16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16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16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16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16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16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16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6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16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16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6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16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16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16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16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16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6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16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16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6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16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16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16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16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16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16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16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16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16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16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6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16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16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6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16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16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16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16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16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16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16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16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16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16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16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16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16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16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16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16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16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16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16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16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16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16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16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16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16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16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16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16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16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16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16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16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16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16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16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16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16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16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16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16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16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16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16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16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16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16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16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16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16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16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6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16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16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16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16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16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16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16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16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16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16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16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16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6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16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6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16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16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16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16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16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6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16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6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16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16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16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6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16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6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16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16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6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16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16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6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16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16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16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16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6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16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16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6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16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16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16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6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16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16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16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16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16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16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16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16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6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16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16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16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16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16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16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16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16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16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16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16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16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6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16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16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16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6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16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16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16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16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16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16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16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16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6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16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16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6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16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16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6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16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16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6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16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6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16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16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6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16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16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16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16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16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16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16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16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16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16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16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16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16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16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16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16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16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16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16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16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16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16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16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16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16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16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16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16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16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16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16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16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16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16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16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16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6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16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16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16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16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6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16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16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16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16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16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16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16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16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16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16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16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6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16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16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16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16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16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16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16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16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16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16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16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16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16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16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6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16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16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16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16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16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16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16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16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6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16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16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16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16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6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16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16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16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6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6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6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16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16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16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6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16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16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16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16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16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16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6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16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16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16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16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16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16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16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16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6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16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6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6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6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16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16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16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6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16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16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16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16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16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6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6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6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16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16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6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6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16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16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16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16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16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16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6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16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16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16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16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16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16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16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6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16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16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16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16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16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16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16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6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6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16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16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16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16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16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16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16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16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6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16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16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16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16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16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16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6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16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16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16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16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16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16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16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16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16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16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16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16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16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16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16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6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16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16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16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16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6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16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16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16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16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16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6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16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16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16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16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16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16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16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16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16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16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16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16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16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16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16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16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16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16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16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16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16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16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16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16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16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16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16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6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6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16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16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16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6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16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6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16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16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16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16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16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16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16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16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6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16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16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6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6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16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16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16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6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6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16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16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16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16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16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16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16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16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16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16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16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16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6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16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1600-0000A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16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16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6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16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16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16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16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16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6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16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16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6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16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16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16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16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16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16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16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6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6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6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6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16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6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16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16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16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16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16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16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6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16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16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6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6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16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16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6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16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16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16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16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16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16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16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16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16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16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16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16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16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16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16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16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1600-0000E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16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1600-0000E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16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16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16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16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16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16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16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16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16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16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1600-0000F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1600-0000F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1600-0000F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16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16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1600-0000F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16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16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16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16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600-0000F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16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16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16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1600-0000F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16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1600-00000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6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16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1600-00000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600-00000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16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1600-00000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16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16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1600-00000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16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1600-00000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16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16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1600-00000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1600-00000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16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1600-00001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1600-00001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1600-00001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1600-00001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16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16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1600-00001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7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G11" authorId="0" shapeId="0" xr:uid="{00000000-0006-0000-17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7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17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17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17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7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17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17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17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17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7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7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7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17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7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17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7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7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7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7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17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17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17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17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7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17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17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17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17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17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17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17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17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7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17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17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17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17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17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17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17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17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17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7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17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7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17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17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17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17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17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17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17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17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17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17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7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17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17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17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17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7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17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17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17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7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17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7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7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17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17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17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17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17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17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17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17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17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7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17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17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17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17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17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17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17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17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17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17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17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17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17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7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17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7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17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7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17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17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17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17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17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17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17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17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17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17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17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7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17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7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7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7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17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17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17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17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17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17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17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17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17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17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17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17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17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7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17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17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17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17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17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17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17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17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7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17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17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17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7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17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17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17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17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17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17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17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17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17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17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17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17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17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17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17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17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17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17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17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17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17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17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17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17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17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17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17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17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17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17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7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17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17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17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17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17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17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17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17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7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17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17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17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17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17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17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17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7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17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17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17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17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17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17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7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17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17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17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17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17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17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17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7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7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17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17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7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17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17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7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7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17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7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17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17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17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17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17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17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17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17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17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17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17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17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17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7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17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17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17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17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7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17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17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17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17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17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17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17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17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17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17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17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17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17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17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17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17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17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17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17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17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17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17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17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7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17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17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17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17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17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17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17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17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7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17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17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17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17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7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17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7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17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7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7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17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17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17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17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17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7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17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17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17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17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17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17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17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17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17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17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7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7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17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17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17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17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17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17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17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17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7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17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17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17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17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17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17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17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17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17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17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17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17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17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17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17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17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17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17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17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17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17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17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7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17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17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17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17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17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17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17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17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17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17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17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17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17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17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17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17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17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17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17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17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17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17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17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7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17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17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7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17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17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7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17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17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17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17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17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17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17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17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17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17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17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17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17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17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17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17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17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7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7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17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7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17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17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17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17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17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17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17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17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17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17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17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17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17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17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17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17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17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17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17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17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17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17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17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17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17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17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17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17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17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7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17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17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17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7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17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17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17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7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17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17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17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17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17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17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17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17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17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17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17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17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17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17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17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17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17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17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17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17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7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17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17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17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17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7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17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17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17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17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17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17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17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7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17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7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17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17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17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17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17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17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17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7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17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17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17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17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17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17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7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7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7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7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7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17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17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7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17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7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17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7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17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7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7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17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17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17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17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17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7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7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17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17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17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17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7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17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17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17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17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17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17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17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17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7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7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17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17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7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17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17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17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17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17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17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17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17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17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17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17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17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17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17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7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7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17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17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17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17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17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17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17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17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17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17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17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17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7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7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17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17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17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17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17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17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17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17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17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17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17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17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7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17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17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17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17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7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17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17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17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17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17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17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17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17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17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17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7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7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17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17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7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17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7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17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17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17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17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7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17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17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7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17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17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17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17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17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7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17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17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7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7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17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17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7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17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7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17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17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7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17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17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17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17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17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17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17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17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17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17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17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17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17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17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17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17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17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17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17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17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17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17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7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17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7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7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17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17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17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17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17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7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17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17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17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17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17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17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17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17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17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17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17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17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17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17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17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17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17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17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17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17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8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8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18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18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18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18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8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8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8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18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8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18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18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18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18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18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8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18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18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8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18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18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8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18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18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18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18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18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18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8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18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8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18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18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8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8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18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8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8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18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18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8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18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18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8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8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18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8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18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18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18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18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8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18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18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8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18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18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18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18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8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18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18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18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18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18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8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18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18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18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18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18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8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18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18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18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18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18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18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18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18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18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18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8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18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18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18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18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18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18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18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18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18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18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18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18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18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18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18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18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18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18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18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8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18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18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18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18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18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8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18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8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18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18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8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18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18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18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18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18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8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18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8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8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18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18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18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18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18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18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18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18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18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18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18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18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18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18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18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8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18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18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18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18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18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18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18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8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18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18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18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18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8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18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18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18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8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18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18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18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18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18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18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18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18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18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8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8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18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18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18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18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18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18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18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18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18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8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18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8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18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18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18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18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18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18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18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18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18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8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8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18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18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18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8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18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8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18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18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8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18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18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18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18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8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8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8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8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8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18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18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18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18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18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18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18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18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18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18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18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18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18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18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18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18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18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18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18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18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18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8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18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18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18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18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18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8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18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18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18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18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18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8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18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18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18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18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18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18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18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18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18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18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18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18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18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18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18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18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18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8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18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8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18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18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18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18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18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18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18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18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18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18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18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18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18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18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18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18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18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18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18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8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18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18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18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8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18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18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18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18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18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18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18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18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18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8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18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18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8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8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18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18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18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18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18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18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8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8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8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8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8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18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8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18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18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8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18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8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18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18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18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18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8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18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8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8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18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18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18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8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18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8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8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18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18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8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18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18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18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18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18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18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18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8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18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18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18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8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18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18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18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18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18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18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18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8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18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18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18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8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8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18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18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8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18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8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18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18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18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18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18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18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18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18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18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18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18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18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18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18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18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18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18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18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18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18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18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18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18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18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18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18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18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18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8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8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8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18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8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18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18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18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18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18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8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18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18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18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18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18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18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18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18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18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18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18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18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18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18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18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18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18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18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18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18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18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18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18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18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18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18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8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18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18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18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8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18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18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18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18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18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18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18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18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18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18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18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18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18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18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18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18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18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18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18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18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18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18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8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18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8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18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8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18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8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18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18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18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18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18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18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18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18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18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18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8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8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8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8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18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18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18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18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18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8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18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8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8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8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18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8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18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18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18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18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18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8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18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18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18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8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18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18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18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18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18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18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18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18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8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18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8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18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8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8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18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18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18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18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8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8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18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18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18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18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18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18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18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18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18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18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18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18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8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18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8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18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8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18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18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18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8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18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18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18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18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18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18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18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18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18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18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18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18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18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18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18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18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18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18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18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18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18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8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18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18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18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18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18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18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18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18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18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18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18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8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18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18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18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18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8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8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18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18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18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18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18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18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18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18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18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18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18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18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18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18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18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18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18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18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18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18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18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18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18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18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18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18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18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18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18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18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18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18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8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18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18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18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18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8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8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18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18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18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18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18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18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18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18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18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18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8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8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18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18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18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8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18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18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8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18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18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8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18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8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18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18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18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18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18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18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18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18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18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18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18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18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18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18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18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8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8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8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18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18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8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18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8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18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18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18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18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18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18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18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18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18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18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8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8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18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18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18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8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18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18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8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18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18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18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18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8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18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8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18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18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8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18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18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18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18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18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18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18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18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18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18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18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18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18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18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18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18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18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18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18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18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18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8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18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18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8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18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18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18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18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8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18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18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18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18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18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18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18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18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18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18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18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18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18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18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8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18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18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18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18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18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18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18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8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18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18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18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18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18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18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18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18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18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18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18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18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18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18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8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18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18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8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18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18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18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18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18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18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18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18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18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8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8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8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18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8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18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18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8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18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8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18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18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8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18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18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8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18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18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18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18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18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18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18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18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8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18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8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8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18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8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8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18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18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18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18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18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8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8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18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8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18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8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18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18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18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18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18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18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18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8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18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8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8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18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18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18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18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18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18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18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18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18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18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18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18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18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18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18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8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18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18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18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18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18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18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18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18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8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18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18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18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8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18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18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18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18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18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18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18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18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18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18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18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18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8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18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18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18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18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18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18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18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18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18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18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18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18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18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8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18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8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18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18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18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18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18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18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18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18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18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18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18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18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18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18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18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18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18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18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18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18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18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18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8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18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18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18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18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18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18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18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18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18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18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18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18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8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18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18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18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8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18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8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18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18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18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8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18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18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18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18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8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18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8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18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18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18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18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18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18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8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18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18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18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18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18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18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8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18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18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18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8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18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18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18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18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8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18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18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18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8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18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18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18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18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8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18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18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18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18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18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18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18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18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18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18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18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18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8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18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18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18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18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18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18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18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18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18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1800-0000E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18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18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18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18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8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18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18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18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18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18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1800-0000F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1800-0000F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1800-0000F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18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18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18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18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1800-0000F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18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18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18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18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8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8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8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18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18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18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18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18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1800-00000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18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18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18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1800-00000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1800-00000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18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18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1800-00000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1800-00000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1800-00000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18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18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1800-00001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1800-00001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1800-00001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1800-00001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18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1800-00001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18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1800-00001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18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1800-00001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1800-00001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1800-00001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18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1800-00001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1800-00001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1800-00002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9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9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19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19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19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19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19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19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19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19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19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19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19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9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19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19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19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19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19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19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19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19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9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9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19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19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19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19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9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9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19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9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9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9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19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9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19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19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9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9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9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19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9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9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19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19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19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19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19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19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19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19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19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9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9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19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9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19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19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9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19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9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19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19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9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9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19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19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19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9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19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19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19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19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19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19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19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19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19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19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9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19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19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19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9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19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19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19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19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19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19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19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19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19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19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19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9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19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19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19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19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19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19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19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19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19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19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19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19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19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19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9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19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19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9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19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9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19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19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19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19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19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9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19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19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19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19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9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19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19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9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9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19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19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19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9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19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19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19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19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19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19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9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19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19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19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19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19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19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9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19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19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19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19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19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9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9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19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19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19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19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19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19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19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19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9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19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19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19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9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9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19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19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9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19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19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9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19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19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19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19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19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19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19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19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9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19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19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19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19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19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19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19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19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19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19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19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19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19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19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19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19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19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19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19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19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19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19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19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19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19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19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19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19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19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19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19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19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19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19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19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9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19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19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19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19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19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19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19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19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19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19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19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9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19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9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9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19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19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19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19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19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19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19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19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19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19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19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19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9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19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19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9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9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19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19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9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19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19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19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19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19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19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19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9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9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19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19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19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19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19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19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19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9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19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19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19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19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19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19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9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19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19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19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19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19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19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19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9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19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9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19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19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19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19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9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19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19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9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9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19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9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19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9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19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19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19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19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9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19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19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19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19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19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19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19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19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19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19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19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19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19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9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19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19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19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19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19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19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9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9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19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19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19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9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19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19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9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9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19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19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19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19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19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19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19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19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19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19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19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9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19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9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19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19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19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19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9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19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19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19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19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19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19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19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19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19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19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9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19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19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19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9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19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19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19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9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19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19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19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19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19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19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9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19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19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19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19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19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19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19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19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19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19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9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19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19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19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19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19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19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19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19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19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9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9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19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19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9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9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19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19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19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19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19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19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19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19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19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19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19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19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19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19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19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19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19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19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19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9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19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9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19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19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19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19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19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19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19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19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19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19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19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19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19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9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19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19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19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19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19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19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19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19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19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9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19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19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19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19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19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19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19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19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9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19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19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19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9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9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19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19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19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19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19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9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19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19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19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19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19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9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19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19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19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19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9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9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9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19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19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19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19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19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9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19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19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19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19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19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19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19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9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19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19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19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19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19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19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19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9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9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19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9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9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9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19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9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19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19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19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19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19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19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19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19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19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9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19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19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9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19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19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9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19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19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9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19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9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19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19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19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19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19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19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19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19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19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19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19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19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19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19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19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19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19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19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19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9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9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19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9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19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19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9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19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19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19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19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19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19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19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19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19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19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19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9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19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19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9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19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19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19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19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19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19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19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19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19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9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19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19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19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19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19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19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19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19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19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19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9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19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19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9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19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19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19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19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19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19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19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9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9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19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19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19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19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9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19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19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19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19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9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9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9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19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9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19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19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19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19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19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19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19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19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19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19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19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19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19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9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9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19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19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19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19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9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19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19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19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19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19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19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19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9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19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19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19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19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19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19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19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19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19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19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9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19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19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19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19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19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9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19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9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19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19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19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19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19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19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19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19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19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19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9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19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9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19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19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19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19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9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9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19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19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19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9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19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19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19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19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19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19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19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19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19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19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19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9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19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19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19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19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19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9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9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19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19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19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19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9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19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19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9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19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19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19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19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19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19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19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19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19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19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19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19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19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19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19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19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9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9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19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19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9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9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19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19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19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19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19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19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19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19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9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19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9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19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9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19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19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19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19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19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19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19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19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19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19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19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1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N11" authorId="0" shapeId="0" xr:uid="{00000000-0006-0000-01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1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1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1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1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1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1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1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1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1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1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1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1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1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1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1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1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1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1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1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1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1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1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1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1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1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1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1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1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1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1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1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1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1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1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1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1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1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1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1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1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1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1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1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1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1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1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1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1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1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1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1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1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1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1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1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1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1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1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1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1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1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1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1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1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1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1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1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1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1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1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1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1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1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1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1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1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1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1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1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1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1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1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1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1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1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1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1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1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1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1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1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1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1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1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1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1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01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1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1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1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1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1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1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1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1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1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1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1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1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1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1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1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1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1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1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1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1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1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1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1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1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1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1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1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1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1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1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1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1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1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1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1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1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1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1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1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1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1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1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1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1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1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1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1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1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1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1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1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1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1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1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1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1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1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1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1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1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1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1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1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1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1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1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1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1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1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1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1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1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1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1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1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1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1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1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1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1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1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1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1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1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1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1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1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1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1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1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1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1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1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1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1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1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1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1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1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1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1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1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1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1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1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1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1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1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1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1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1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1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1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1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1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1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1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1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1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1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1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1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1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1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1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1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1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1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1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1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1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1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1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1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1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1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1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1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1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1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1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1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1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1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1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1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1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1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1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1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1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1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1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1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1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1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1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1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1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1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1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1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1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1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1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1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1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1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1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1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1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1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1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1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1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1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1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1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1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1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1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1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1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1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1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1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1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1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1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1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1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1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1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1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1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1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1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1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1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1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1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1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1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1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1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1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1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1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1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1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1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1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1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1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1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1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1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1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1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1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1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1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1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1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1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1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1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1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1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1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1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1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1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1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1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1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1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1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1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1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1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1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1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1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1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1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1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1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1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1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1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1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1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1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1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1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1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1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1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1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1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1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1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1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1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1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1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1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1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1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1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1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1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1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1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1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1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1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1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1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1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1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1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1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1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1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1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1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1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1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1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1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1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1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1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1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1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1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1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1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1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1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1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1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1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1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1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1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1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1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1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1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1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1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1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1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1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1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1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1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1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1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1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1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1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1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1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1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1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1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1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1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1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1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1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1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1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1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1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1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1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1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1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1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1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1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1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1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1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1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1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1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1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1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1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1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1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1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1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1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1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1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1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1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1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1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1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1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1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1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1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1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1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1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1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1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1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1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1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1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1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1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1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1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1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1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1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1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1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1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1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1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1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1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1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1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1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1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1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1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1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1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1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1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1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1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1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1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01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1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1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1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1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1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1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1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1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1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1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1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1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1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1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1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1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1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1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1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1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1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1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1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1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1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1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1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1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1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1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1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1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1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1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1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1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1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1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1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1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1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1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1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2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H11" authorId="0" shapeId="0" xr:uid="{00000000-0006-0000-02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2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2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2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2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2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2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2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2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2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2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2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2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2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2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2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2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2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2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2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2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2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2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2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2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2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2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2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2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2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2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2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2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2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2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2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2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2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2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2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2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2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2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2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2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2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2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2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2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2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2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2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2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2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2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2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2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2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2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2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2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2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2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2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2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2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2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2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2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2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2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2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2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2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2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2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2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2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2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2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2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2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2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2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2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2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2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2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2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2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2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2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2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2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2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2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2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2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2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2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2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2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2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2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2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2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2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2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2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2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2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2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2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2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2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2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2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2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2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2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2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2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2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2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2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2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2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2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2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2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2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2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2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2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2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2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2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2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2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2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2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2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2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2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2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2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2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2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2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2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2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2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2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2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2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2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2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2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2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2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2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2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2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2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2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2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2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2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2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2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2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2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2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2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2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2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2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2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2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2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2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2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2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2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2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2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2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2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2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2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2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2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2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2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2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2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2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2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2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2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2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2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2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2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2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2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2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2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2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2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2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2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2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2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2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2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2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2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2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2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2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2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2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2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2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2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2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2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2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2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2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2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2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2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2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2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2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2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2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2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2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2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2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2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2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2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2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2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2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2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2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2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2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2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2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2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2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2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2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2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2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2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2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2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2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2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2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2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2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2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2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2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2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2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2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2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2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2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2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2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2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2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2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2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2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2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2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2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2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2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2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2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2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2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2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2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2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2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2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2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2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2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2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2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2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2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2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2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2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2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2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2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2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2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2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2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2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2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2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2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2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2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2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2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2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2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2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2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2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2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2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2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2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2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2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2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2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2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2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2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2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2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2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2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2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2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2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2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2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2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2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2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2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2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2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2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2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2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2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2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2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2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2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2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2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2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2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2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2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2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2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2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2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2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2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2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2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2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2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2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2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2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2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2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2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2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2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2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2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2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2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2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2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2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2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2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2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2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2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2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2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2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2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2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2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2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2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2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2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2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2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2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2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2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2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2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2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2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2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2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2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2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2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2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2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2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2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2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2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2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2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2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2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2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2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2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2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2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2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2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2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2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2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2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2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2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2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2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2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3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3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03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3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3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3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3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3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3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3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3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3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3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3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3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3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3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3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3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3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3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3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3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3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3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3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3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3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3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3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3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3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3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3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3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3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3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3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3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3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3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3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3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3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3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3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3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3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3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3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3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3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3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3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3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3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3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3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3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3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3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3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3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3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3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3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3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3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3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3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3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3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3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3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3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3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3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3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3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3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3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3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3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3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3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3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3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3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3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3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3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3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3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3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3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3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3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3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3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3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3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3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3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3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3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3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3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3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3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3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3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3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3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3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3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3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3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3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3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3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3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3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3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3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3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3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3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3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3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3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3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3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3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3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3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3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3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3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3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3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3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3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3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3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3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3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3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3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3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3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3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3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3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3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3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3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3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3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3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3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3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3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3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3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3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3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3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3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3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3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3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3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3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3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3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3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3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3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3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3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3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3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3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3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3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3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3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3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3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3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3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3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3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3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3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3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3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3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3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3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3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3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3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3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3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3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3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3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3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3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3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3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3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3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3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3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3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3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3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3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3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3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3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3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3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3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3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3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3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3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3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3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3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3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3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3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3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3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3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3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3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3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3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3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3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3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3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3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3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3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3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3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3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3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3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3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3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3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3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3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3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3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3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3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3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3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3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3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3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3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3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3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3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03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3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3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3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3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3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3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3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3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3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3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3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3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3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3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3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3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3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3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3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3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3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3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3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3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3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3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3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3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3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3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3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3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3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3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3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3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3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3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3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3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3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3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3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3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3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3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3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3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3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3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3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3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3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3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3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3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3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3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3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3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3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3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3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3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3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3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3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3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3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3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3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3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3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3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3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3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3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3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3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3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3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3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3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3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3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3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3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3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3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3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3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3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3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3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3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3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3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3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3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3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3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3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3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3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3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3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3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3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3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3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3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3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3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3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3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3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3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3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3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3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3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4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4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4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4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4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4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4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4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4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4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04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4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4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4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4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4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4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4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04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4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4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4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4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4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4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4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4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4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4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4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4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4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4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4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4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4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4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4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4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4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4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4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4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4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4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4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4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04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4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4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4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4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4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4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4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4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4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4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4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4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4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4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4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4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4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4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4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4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4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4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4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4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4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4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4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4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4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4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4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4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4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4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4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4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4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4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4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4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4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4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4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4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4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4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4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4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4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4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4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4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4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4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4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4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4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4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4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4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4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4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4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4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4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4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4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4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4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4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4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4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4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4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4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4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4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4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4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4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4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4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4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4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4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4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4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4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4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4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4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4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4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4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4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4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4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4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4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4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4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4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4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4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4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4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4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4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4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4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4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4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4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4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4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4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4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4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4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4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4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4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4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4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4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4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4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4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4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4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4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4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4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4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4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4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4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4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4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4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4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4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4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4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4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4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4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4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4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4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4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4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4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4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4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4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4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4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4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4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4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4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4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4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4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4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4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4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4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4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4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4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4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4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4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4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4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4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4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4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4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4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4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4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4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4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4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4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4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4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4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4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4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4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4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4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4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4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4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4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4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4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4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4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4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4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4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4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4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4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4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4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4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4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4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4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4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4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4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4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4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4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4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4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4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4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4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4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4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4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4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4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4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4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4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4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4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4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4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4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4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4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4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4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4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4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4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4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4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4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4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4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4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4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4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4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4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4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4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4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4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4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4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4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4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4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4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4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4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4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4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4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4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4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4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4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4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4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4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4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4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4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4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4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4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4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4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4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4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4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4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4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4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4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4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4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4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4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4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4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4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4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4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4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4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4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4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4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4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4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4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4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4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4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4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4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4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4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4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4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4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4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4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4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4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4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4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4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4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4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4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4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4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4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4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4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4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4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4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4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4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4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4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4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04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4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4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04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4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4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4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4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4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4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4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4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4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4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4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4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4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4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4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4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4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04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4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4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4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4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4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4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4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4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4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4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4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4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4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4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4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4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4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4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4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4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4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4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4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4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04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4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4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4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4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4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4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4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4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4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4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4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4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4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4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4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4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4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4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4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4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4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4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4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4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4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4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4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4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4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4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4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4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4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4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4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4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4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4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4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4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4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4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4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4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4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4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4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4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4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4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4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4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4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4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4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4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4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4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4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4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4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4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4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4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4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4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4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4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4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4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4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4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4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4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4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4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4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4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4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4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4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4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4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4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4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4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4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4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4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4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04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4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4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4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4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4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4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4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4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4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4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4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4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4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4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4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4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4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4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4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4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4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4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4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4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4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4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4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4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4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4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4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4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4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4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4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4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4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4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4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4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4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4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4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4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4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4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4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4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4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4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4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4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4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4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4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4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4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4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4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4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4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4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4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4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4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4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4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4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4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4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4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4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4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4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4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4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4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4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4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4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4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4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4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4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4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4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4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4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4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4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4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4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4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4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4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4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4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4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4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4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4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4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4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4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4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4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4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4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4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4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4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4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4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4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4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4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4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4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4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4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4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4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4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4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4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4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4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4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4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4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4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4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4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4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4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4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4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4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4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4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4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4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4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4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4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4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4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4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4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4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4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4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4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4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4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4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4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4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4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4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4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4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4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4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4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4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4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4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4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4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4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4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4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4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4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4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4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4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4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4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4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4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4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4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4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4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4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4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4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4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4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4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4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4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4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4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4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4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4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4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4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4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4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4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4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4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4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4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4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4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4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4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4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4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4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4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4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4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4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4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4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4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4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4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4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4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4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4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4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4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4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4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4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4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4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4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4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4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4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4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4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4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4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4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4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4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4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4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04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4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4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4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4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4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4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4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4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4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4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4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4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4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4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4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4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4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4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4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4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4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4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4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4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4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4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4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4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4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4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4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4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4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4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4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4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4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4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4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4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4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4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4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4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4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4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4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4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4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4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4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4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4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4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4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4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4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4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4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4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4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4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4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4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4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4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4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4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4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4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4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4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4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4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4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4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4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4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4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4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4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4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4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4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4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4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4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4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4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5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5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5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5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5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5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5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5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5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5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5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05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5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5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5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5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05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5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5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5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5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5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5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5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5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5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5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5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5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5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5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5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5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5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5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05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5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5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5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5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5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5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5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5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5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5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5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5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05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5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5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5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5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5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5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05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5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5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5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5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5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5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5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5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5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5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5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5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5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5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5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5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5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5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5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5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5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5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5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5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5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5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5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5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5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5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5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5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5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5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5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5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5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5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5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5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5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5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5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5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5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5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5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5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5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5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5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5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5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5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5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5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5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5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5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5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5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5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5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5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5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5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5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5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5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5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5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5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5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5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5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5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5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5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5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5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5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5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5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5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5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5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5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5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5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5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5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5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5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5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5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5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5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5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5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5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5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5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5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5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5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5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5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5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5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5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5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5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5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5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5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5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5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5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5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5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05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5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5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5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5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5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5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5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5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5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05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5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5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5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5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5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5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5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5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5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5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5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5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5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5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5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5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5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5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5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5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5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5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5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5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5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5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5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5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5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5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5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5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5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5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5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5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5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5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5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5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5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5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5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5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5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5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5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5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5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5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5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5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5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5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5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5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5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5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5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5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5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5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5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5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5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5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5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5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5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5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5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5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5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5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5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5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5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5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5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5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05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5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5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5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5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5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5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5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5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5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5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5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5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5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5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5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5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5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5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5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5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5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5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5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5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5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5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5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5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5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5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5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5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5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5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5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5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5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5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5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5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5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5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5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5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5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5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5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5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5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5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5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5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5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5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5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5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5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5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5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5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5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5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5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5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5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5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5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5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5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5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5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5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5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5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5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5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5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5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5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5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5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5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5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5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5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5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5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5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5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5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5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5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5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5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5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5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5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5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5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5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5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5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5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5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5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5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5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5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5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5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5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5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5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5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5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5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5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5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5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5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5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5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5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5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5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5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5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5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5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5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5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5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5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5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5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5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5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5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5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5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5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5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5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5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5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5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5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5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5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5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5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5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5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5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5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5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5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5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5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5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5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5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5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5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5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5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5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5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5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5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5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5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5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5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5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5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5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05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5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5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5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5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5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5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5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5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5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5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5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5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5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5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5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5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5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5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5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5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5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5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5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5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5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5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5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5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5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5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5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5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5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5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5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5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5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5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5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5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5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5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5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5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5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5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5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5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5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5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5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5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5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5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5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5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5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5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5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5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5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5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5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5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5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5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5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5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5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5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5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5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5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5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5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5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5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5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5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5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5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5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5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5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5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5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5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5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5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5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5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5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5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5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5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5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5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5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5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5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5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5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5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5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5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5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5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5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5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5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5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5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5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5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5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5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5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5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5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5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5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5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05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5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5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5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5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5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5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5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5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5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5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5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5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5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5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5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5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5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5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5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5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5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5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5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5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5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5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5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5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5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5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5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5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5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5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5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5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05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5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5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5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5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5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5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5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5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5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5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5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5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5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5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5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5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5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5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5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5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5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5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5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5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5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5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5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5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5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5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5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5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5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5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5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5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5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5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5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5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5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5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5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5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5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5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5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5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5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5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5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5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5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5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5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5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5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5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5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5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5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5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5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5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5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5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5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5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5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5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5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5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5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5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5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5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5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5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5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5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5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5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5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5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5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5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5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5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5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5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5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5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5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5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5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5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5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5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5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5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5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5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5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5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5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5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5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5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5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5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5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5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5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5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5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5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5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5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5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5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5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5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5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5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5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5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5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5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5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5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5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5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5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5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5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5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5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5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5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5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5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5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5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5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5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5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5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5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5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5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5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5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5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5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5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5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5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5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5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5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5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5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5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5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5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5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5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5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5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5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5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5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5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5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5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5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5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5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5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5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5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5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5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5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5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5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5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5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5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5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5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5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5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5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5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5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5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5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5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5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5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5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5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5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5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5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5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5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5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5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5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5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5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5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5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5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5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5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5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5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5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5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5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5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5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5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5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5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5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5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5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5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5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5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5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5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5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5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5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5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5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5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5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5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5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5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5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5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5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5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5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5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5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5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5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5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5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5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5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5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5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5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5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5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5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5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5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5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5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5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5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5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5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5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5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5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5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5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5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5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5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5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5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5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5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5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5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5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5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5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5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5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5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5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5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5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5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5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5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5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5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5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5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5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5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5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5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5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5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5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5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5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5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5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5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5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5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5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5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5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5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5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5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5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5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5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5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5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5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5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5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5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500-0000A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5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5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5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5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5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5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5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5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5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5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5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5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5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5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5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5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5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5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5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5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5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5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5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5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5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5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5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5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5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5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5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5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05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5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5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5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5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5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5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5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5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5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5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5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5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5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5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5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5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5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5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5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5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5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5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500-0000E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5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500-0000E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5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5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5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5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5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5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5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5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5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5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500-0000F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500-0000F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5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5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5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5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5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500-0000F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5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5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500-0000F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5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5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5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5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5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5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5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5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5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5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5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5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6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D11" authorId="0" shapeId="0" xr:uid="{00000000-0006-0000-06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6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6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6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6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6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6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6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6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6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6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6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6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6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6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6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6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6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6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6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6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6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6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6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6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6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6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6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6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6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6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6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6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6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6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6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06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6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6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6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6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6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6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6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6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6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6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6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6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6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6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6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6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6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6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6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6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6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6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6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6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06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6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6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6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6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6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6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6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6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6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6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6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6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6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6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6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6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6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6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6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6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6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6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6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6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6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06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6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6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6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6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6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6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6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6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6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6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6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6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6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6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6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6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6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6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6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6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6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6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6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6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6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6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6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6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6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6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6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6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6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6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6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6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6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6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6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06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6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6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6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6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6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6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6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6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6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6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6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6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6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6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6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6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6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6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6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6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6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6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6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6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6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6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6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6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6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6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6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6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6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6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6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6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6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6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6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6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6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6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6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6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6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6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6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6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6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6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6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6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6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6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6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6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6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6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6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6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6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6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6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6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6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6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6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6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6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6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6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6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6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6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6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06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6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6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6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6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6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6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6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6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6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6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6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6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6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6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6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6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6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6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6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6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6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6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6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6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6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6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6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6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6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6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6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6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6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6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6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6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6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6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06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6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6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6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6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6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6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6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6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6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6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6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6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6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6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6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6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6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6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6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6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6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6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6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6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6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6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6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6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6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6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6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6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6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6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6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6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6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6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6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6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6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6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6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6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6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6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6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6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6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6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6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6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6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6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6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6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6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6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6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6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6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6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6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6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6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6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6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6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6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6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6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6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6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6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6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6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6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6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6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6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6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6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6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6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6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6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6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6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6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6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6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6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6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6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6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6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6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6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6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6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6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6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6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6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6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6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6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6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6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6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6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6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6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6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6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6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6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6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6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6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6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6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6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6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6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6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6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6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6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6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6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6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6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6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6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6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6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6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6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6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6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6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6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6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6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6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6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6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6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6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6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6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6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6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6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6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6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6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6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6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6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6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6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6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6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6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6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6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6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6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6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6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6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6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6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6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6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6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6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6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6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6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6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6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6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6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6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6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6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6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6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6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6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6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6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6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6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6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6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6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6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6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6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6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6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6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6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6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6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6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6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6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6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6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6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6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6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6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6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6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6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6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6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6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6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6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6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6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6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6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6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6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6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6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6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6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6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6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6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6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6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6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6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6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6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6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6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6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6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6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6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6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6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6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6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6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6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6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6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6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6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6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6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6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6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6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6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6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6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6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6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6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6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6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6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6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6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6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6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6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6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6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6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6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6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6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6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6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6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6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6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6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6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6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6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6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6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6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6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6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6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6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6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6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6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6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6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6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6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6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6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6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6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6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6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6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6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6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6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6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6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6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6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6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6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6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6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6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6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6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6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6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6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6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6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6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6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6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6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6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6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6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6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6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6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6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6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6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6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6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6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6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6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6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6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6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6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6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6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6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6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6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6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6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6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6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6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6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6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6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6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6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06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6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6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6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6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6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6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6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6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6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6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6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6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6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6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6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6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6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6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6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6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6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6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6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6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6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6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6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6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6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6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6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6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6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6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6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6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6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6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06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6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6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6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6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6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6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6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6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6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6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6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6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6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6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6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6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6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6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6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6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6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6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6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6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6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6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6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6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6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6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6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6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6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6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6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6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6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6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6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6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6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6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6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6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6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6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6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6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6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6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6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6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6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6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6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6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6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6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6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6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6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6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6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6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6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6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6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6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6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6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6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6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6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6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6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6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6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6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6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6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6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6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6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6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6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6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7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7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7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7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07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7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7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7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7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07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07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7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7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7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7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7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7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7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7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7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7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7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7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7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7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7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7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7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7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7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7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7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7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7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7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7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7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7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7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7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7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7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7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7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7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7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7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7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7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7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7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7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7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7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7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7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7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7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7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7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7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7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7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7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7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7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7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7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7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7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7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7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7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7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7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7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7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7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7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7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7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7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7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7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7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7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7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7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7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7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7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7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7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7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7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7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7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7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7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07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7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7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7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7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7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7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7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7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7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7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7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7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7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7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7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7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7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7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7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7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7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7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7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7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7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7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7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7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7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7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7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7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7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7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7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7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7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7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7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7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7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7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7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7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7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7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7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7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7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7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7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7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7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7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7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7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7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7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7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7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7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7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7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7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7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7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7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7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7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7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7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7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7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07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7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7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7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7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7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7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7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7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7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7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7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7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7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7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7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7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7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7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7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7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7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7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7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7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7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7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7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7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7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7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7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7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7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7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7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7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7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7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7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7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7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7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7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7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7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7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7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7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7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7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7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7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7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7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7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7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7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7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7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7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7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7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7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7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7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7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7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7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7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7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7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7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7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7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7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7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7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7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7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7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7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7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7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7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7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7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7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7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7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7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7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7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7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7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7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7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7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7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7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7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7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7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7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7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7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7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7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7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7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7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7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7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7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7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7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7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7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7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7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7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7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7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7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7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7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07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7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7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7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7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7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7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7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7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7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7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7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7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7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7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7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7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7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7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7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7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7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7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7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7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7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7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7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7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7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7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7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7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7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7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7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7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7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7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7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7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7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7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7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7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7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7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7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7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7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7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7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7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7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7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7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7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7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7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7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7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7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7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7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7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7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7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7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7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7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7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7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7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7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7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7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7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7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7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7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7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7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7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7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7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7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7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7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7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7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7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7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7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7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7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7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7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7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7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7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7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7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7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7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7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7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07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7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7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07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7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7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7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7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7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7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7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7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7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7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7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7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7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7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07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7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7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7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7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7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7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07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7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7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7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7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7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7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7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7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7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7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7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7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7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7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7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7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07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7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7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7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7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7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7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7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7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7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7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7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7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7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7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7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7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7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7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7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7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7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7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7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7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7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7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7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7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7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7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7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7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7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7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7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7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7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7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7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7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7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7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7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7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7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7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7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7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7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7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7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7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7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7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7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7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7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7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7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7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7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7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7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7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7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7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7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7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7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7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7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7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7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7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7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7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7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7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7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7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7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7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7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7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7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7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7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7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7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7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7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7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7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7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7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7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7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7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7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7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7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7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7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7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7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7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7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7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7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7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7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7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7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7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7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7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7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7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7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7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7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7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7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7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7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7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7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07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7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7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7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7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7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7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7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7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7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7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7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7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7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7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7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7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7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7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7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7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7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7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7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7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7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7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7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7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7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7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7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7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7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7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7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7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7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7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7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7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7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7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7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7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7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7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7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7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7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7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7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7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7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7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7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7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7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7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7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7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7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7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7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7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7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7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7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7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7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7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7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7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7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7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7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7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7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7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7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7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7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7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7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7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7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7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7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7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7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7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7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7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7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7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7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7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7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7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7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7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7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7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7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7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7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7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7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07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7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7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7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7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7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7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7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7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7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7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7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7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7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7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7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7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7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7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7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7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7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7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7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7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7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7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7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7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7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7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7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7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7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7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7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7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7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7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7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7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7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7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7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7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7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7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7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7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7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7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7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7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7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7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7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7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7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7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7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7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7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7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7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7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7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7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7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7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7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7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7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7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7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7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7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7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7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7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7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7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7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7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7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7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7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7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7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7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7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7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7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7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7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7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7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7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7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7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7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7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7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7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7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7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7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07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7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7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7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7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7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7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7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7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7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7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7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7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7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7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7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7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7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7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7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7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7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7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7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7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7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7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7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07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7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7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7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7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7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7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7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7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7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07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7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7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7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7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7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7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7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7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7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7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7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7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7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7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7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7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7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7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7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7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7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7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7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7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7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7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7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7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7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7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7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7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7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7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7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7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7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7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7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7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7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7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7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7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7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7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7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7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7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7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7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7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07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7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7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7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7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7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7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7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7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7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7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7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7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07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7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7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7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7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7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7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7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7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7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7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7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7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7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7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7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7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7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<sst xmlns="http://schemas.openxmlformats.org/spreadsheetml/2006/main" count="83288" uniqueCount="12933">
  <si>
    <t>Employed at some time during the last 12 months ;</t>
  </si>
  <si>
    <t>&gt; Currently employed ;</t>
  </si>
  <si>
    <t>&gt;&gt; Less than 12 months in current main job ;</t>
  </si>
  <si>
    <t>&gt;&gt;&gt; Changed jobs in last 12 months ;</t>
  </si>
  <si>
    <t>&gt;&gt;&gt;&gt; Working in the same industry division as 12 months ago ;</t>
  </si>
  <si>
    <t>&gt;&gt;&gt;&gt; Working in a different industry division than 12 months ago ;</t>
  </si>
  <si>
    <t>&gt;&gt;&gt;&gt; Working in the same major occupation group as 12 months ago ;</t>
  </si>
  <si>
    <t>&gt;&gt;&gt;&gt; Working in a different major occupation group than 12 months ago ;</t>
  </si>
  <si>
    <t>&gt;&gt;&gt;&gt; Working in an occupation at the same skill level as 12 months ago ;</t>
  </si>
  <si>
    <t>&gt;&gt;&gt;&gt; Working in an occupation with a higher skill level than 12 months ago ;</t>
  </si>
  <si>
    <t>&gt;&gt;&gt;&gt; Working in an occupation with a lower skill level than 12 months ago ;</t>
  </si>
  <si>
    <t>&gt;&gt;&gt;&gt; Working in a job with the same usual hours as 12 months ago ;</t>
  </si>
  <si>
    <t>&gt;&gt;&gt;&gt; Working in a job with more usual hours than 12 months ago ;</t>
  </si>
  <si>
    <t>&gt;&gt;&gt;&gt; Working in a job with fewer usual hours than 12 months ago ;</t>
  </si>
  <si>
    <t>&gt;&gt;&gt;&gt; Working in a job with the same status in employment as 12 months ago ;</t>
  </si>
  <si>
    <t>&gt;&gt;&gt;&gt; Working in a job with a different status in employment than 12 months ago ;</t>
  </si>
  <si>
    <t>&gt;&gt;&gt; Did not change jobs in last 12 months ;</t>
  </si>
  <si>
    <t>&gt;&gt; 12 months or more in current main job ;</t>
  </si>
  <si>
    <t>&gt;&gt;&gt; Employee in current main job ;</t>
  </si>
  <si>
    <t>&gt;&gt;&gt;&gt; No change in occupation with current employer last year ;</t>
  </si>
  <si>
    <t>&gt;&gt;&gt;&gt; Changed occupations with current employer in the same major group last year ;</t>
  </si>
  <si>
    <t>&gt;&gt;&gt;&gt; Changed occupations with current employer into a different major group last year ;</t>
  </si>
  <si>
    <t>&gt;&gt;&gt;&gt; Changed occupations with current employer at the same skill level ;</t>
  </si>
  <si>
    <t>&gt;&gt;&gt;&gt; Changed occupations with current employer to a higher skill level ;</t>
  </si>
  <si>
    <t>&gt;&gt;&gt;&gt; Changed occupations with current employer to a lower skill level ;</t>
  </si>
  <si>
    <t>&gt;&gt;&gt;&gt; No change in usual weekly hours with current employer last year ;</t>
  </si>
  <si>
    <t>&gt;&gt;&gt;&gt; Usual weekly hours increased with current employer last year ;</t>
  </si>
  <si>
    <t>&gt;&gt;&gt;&gt; Usual weekly hours decreased with current employer last year ;</t>
  </si>
  <si>
    <t>&gt;&gt;&gt;&gt; Did not know or usual weekly hours varied last year ;</t>
  </si>
  <si>
    <t>&gt;&gt;&gt;&gt; Promoted or transferred last year ;</t>
  </si>
  <si>
    <t>&gt;&gt;&gt;&gt; Was not promoted or transferred last year ;</t>
  </si>
  <si>
    <t>&gt;&gt;&gt; Owner manager or contributing family worker in current main job ;</t>
  </si>
  <si>
    <t>&gt; Not currently employed ;</t>
  </si>
  <si>
    <t>&gt; Employed 12 months ago ;</t>
  </si>
  <si>
    <t>&gt; Not employed 12 months ago ;</t>
  </si>
  <si>
    <t>Industry of job 12 months ago: Agriculture, forestry and fishing ;  Employed at some time during the last 12 months ;</t>
  </si>
  <si>
    <t>Industry of job 12 months ago: Agriculture, forestry and fishing ;  &gt; Currently employed ;</t>
  </si>
  <si>
    <t>Industry of job 12 months ago: Agriculture, forestry and fishing ;  &gt;&gt; Less than 12 months in current main job ;</t>
  </si>
  <si>
    <t>Industry of job 12 months ago: Agriculture, forestry and fishing ;  &gt;&gt;&gt; Changed jobs in last 12 months ;</t>
  </si>
  <si>
    <t>Industry of job 12 months ago: Agriculture, forestry and fishing ;  &gt;&gt;&gt;&gt; Working in the same industry division as 12 months ago ;</t>
  </si>
  <si>
    <t>Industry of job 12 months ago: Agriculture, forestry and fishing ;  &gt;&gt;&gt;&gt; Working in a different industry division than 12 months ago ;</t>
  </si>
  <si>
    <t>Industry of job 12 months ago: Agriculture, forestry and fishing ;  &gt;&gt;&gt;&gt; Working in the same major occupation group as 12 months ago ;</t>
  </si>
  <si>
    <t>Industry of job 12 months ago: Agriculture, forestry and fishing ;  &gt;&gt;&gt;&gt; Working in a different major occupation group than 12 months ago ;</t>
  </si>
  <si>
    <t>Industry of job 12 months ago: Agriculture, forestry and fishing ;  &gt;&gt;&gt;&gt; Working in an occupation at the same skill level as 12 months ago ;</t>
  </si>
  <si>
    <t>Industry of job 12 months ago: Agriculture, forestry and fishing ;  &gt;&gt;&gt;&gt; Working in an occupation with a higher skill level than 12 months ago ;</t>
  </si>
  <si>
    <t>Industry of job 12 months ago: Agriculture, forestry and fishing ;  &gt;&gt;&gt;&gt; Working in an occupation with a lower skill level than 12 months ago ;</t>
  </si>
  <si>
    <t>Industry of job 12 months ago: Agriculture, forestry and fishing ;  &gt;&gt;&gt;&gt; Working in a job with the same usual hours as 12 months ago ;</t>
  </si>
  <si>
    <t>Industry of job 12 months ago: Agriculture, forestry and fishing ;  &gt;&gt;&gt;&gt; Working in a job with more usual hours than 12 months ago ;</t>
  </si>
  <si>
    <t>Industry of job 12 months ago: Agriculture, forestry and fishing ;  &gt;&gt;&gt;&gt; Working in a job with fewer usual hours than 12 months ago ;</t>
  </si>
  <si>
    <t>Industry of job 12 months ago: Agriculture, forestry and fishing ;  &gt;&gt;&gt;&gt; Working in a job with the same status in employment as 12 months ago ;</t>
  </si>
  <si>
    <t>Industry of job 12 months ago: Agriculture, forestry and fishing ;  &gt;&gt;&gt;&gt; Working in a job with a different status in employment than 12 months ago ;</t>
  </si>
  <si>
    <t>Industry of job 12 months ago: Agriculture, forestry and fishing ;  &gt;&gt;&gt; Did not change jobs in last 12 months ;</t>
  </si>
  <si>
    <t>Industry of job 12 months ago: Agriculture, forestry and fishing ;  &gt;&gt; 12 months or more in current main job ;</t>
  </si>
  <si>
    <t>Industry of job 12 months ago: Agriculture, forestry and fishing ;  &gt;&gt;&gt; Employee in current main job ;</t>
  </si>
  <si>
    <t>Industry of job 12 months ago: Agriculture, forestry and fishing ;  &gt;&gt;&gt;&gt; No change in occupation with current employer last year ;</t>
  </si>
  <si>
    <t>Industry of job 12 months ago: Agriculture, forestry and fishing ;  &gt;&gt;&gt;&gt; Changed occupations with current employer in the same major group last year ;</t>
  </si>
  <si>
    <t>Industry of job 12 months ago: Agriculture, forestry and fishing ;  &gt;&gt;&gt;&gt; Changed occupations with current employer into a different major group last year ;</t>
  </si>
  <si>
    <t>Industry of job 12 months ago: Agriculture, forestry and fishing ;  &gt;&gt;&gt;&gt; Changed occupations with current employer at the same skill level ;</t>
  </si>
  <si>
    <t>Industry of job 12 months ago: Agriculture, forestry and fishing ;  &gt;&gt;&gt;&gt; Changed occupations with current employer to a higher skill level ;</t>
  </si>
  <si>
    <t>Industry of job 12 months ago: Agriculture, forestry and fishing ;  &gt;&gt;&gt;&gt; Changed occupations with current employer to a lower skill level ;</t>
  </si>
  <si>
    <t>Industry of job 12 months ago: Agriculture, forestry and fishing ;  &gt;&gt;&gt;&gt; No change in usual weekly hours with current employer last year ;</t>
  </si>
  <si>
    <t>Industry of job 12 months ago: Agriculture, forestry and fishing ;  &gt;&gt;&gt;&gt; Usual weekly hours increased with current employer last year ;</t>
  </si>
  <si>
    <t>Industry of job 12 months ago: Agriculture, forestry and fishing ;  &gt;&gt;&gt;&gt; Usual weekly hours decreased with current employer last year ;</t>
  </si>
  <si>
    <t>Industry of job 12 months ago: Agriculture, forestry and fishing ;  &gt;&gt;&gt;&gt; Did not know or usual weekly hours varied last year ;</t>
  </si>
  <si>
    <t>Industry of job 12 months ago: Agriculture, forestry and fishing ;  &gt;&gt;&gt;&gt; Promoted or transferred last year ;</t>
  </si>
  <si>
    <t>Industry of job 12 months ago: Agriculture, forestry and fishing ;  &gt;&gt;&gt;&gt; Was not promoted or transferred last year ;</t>
  </si>
  <si>
    <t>Industry of job 12 months ago: Agriculture, forestry and fishing ;  &gt;&gt;&gt; Owner manager or contributing family worker in current main job ;</t>
  </si>
  <si>
    <t>Industry of job 12 months ago: Agriculture, forestry and fishing ;  &gt; Not currently employed ;</t>
  </si>
  <si>
    <t>Industry of job 12 months ago: Agriculture, forestry and fishing ;  &gt; Employed 12 months ago ;</t>
  </si>
  <si>
    <t>Industry of job 12 months ago: Mining ;  Employed at some time during the last 12 months ;</t>
  </si>
  <si>
    <t>Industry of job 12 months ago: Mining ;  &gt; Currently employed ;</t>
  </si>
  <si>
    <t>Industry of job 12 months ago: Mining ;  &gt;&gt; Less than 12 months in current main job ;</t>
  </si>
  <si>
    <t>Industry of job 12 months ago: Mining ;  &gt;&gt;&gt; Changed jobs in last 12 months ;</t>
  </si>
  <si>
    <t>Industry of job 12 months ago: Mining ;  &gt;&gt;&gt;&gt; Working in the same industry division as 12 months ago ;</t>
  </si>
  <si>
    <t>Industry of job 12 months ago: Mining ;  &gt;&gt;&gt;&gt; Working in a different industry division than 12 months ago ;</t>
  </si>
  <si>
    <t>Industry of job 12 months ago: Mining ;  &gt;&gt;&gt;&gt; Working in the same major occupation group as 12 months ago ;</t>
  </si>
  <si>
    <t>Industry of job 12 months ago: Mining ;  &gt;&gt;&gt;&gt; Working in a different major occupation group than 12 months ago ;</t>
  </si>
  <si>
    <t>Industry of job 12 months ago: Mining ;  &gt;&gt;&gt;&gt; Working in an occupation at the same skill level as 12 months ago ;</t>
  </si>
  <si>
    <t>Industry of job 12 months ago: Mining ;  &gt;&gt;&gt;&gt; Working in an occupation with a higher skill level than 12 months ago ;</t>
  </si>
  <si>
    <t>Industry of job 12 months ago: Mining ;  &gt;&gt;&gt;&gt; Working in an occupation with a lower skill level than 12 months ago ;</t>
  </si>
  <si>
    <t>Industry of job 12 months ago: Mining ;  &gt;&gt;&gt;&gt; Working in a job with the same usual hours as 12 months ago ;</t>
  </si>
  <si>
    <t>Industry of job 12 months ago: Mining ;  &gt;&gt;&gt;&gt; Working in a job with more usual hours than 12 months ago ;</t>
  </si>
  <si>
    <t>Industry of job 12 months ago: Mining ;  &gt;&gt;&gt;&gt; Working in a job with fewer usual hours than 12 months ago ;</t>
  </si>
  <si>
    <t>Industry of job 12 months ago: Mining ;  &gt;&gt;&gt;&gt; Working in a job with the same status in employment as 12 months ago ;</t>
  </si>
  <si>
    <t>Industry of job 12 months ago: Mining ;  &gt;&gt;&gt;&gt; Working in a job with a different status in employment than 12 months ago ;</t>
  </si>
  <si>
    <t>Industry of job 12 months ago: Mining ;  &gt;&gt;&gt; Did not change jobs in last 12 months ;</t>
  </si>
  <si>
    <t>Industry of job 12 months ago: Mining ;  &gt;&gt; 12 months or more in current main job ;</t>
  </si>
  <si>
    <t>Industry of job 12 months ago: Mining ;  &gt;&gt;&gt; Employee in current main job ;</t>
  </si>
  <si>
    <t>Industry of job 12 months ago: Mining ;  &gt;&gt;&gt;&gt; No change in occupation with current employer last year ;</t>
  </si>
  <si>
    <t>Industry of job 12 months ago: Mining ;  &gt;&gt;&gt;&gt; Changed occupations with current employer in the same major group last year ;</t>
  </si>
  <si>
    <t>Industry of job 12 months ago: Mining ;  &gt;&gt;&gt;&gt; Changed occupations with current employer into a different major group last year ;</t>
  </si>
  <si>
    <t>Industry of job 12 months ago: Mining ;  &gt;&gt;&gt;&gt; Changed occupations with current employer at the same skill level ;</t>
  </si>
  <si>
    <t>Industry of job 12 months ago: Mining ;  &gt;&gt;&gt;&gt; Changed occupations with current employer to a higher skill level ;</t>
  </si>
  <si>
    <t>Industry of job 12 months ago: Mining ;  &gt;&gt;&gt;&gt; Changed occupations with current employer to a lower skill level ;</t>
  </si>
  <si>
    <t>Industry of job 12 months ago: Mining ;  &gt;&gt;&gt;&gt; No change in usual weekly hours with current employer last year ;</t>
  </si>
  <si>
    <t>Industry of job 12 months ago: Mining ;  &gt;&gt;&gt;&gt; Usual weekly hours increased with current employer last year ;</t>
  </si>
  <si>
    <t>Industry of job 12 months ago: Mining ;  &gt;&gt;&gt;&gt; Usual weekly hours decreased with current employer last year ;</t>
  </si>
  <si>
    <t>Industry of job 12 months ago: Mining ;  &gt;&gt;&gt;&gt; Did not know or usual weekly hours varied last year ;</t>
  </si>
  <si>
    <t>Industry of job 12 months ago: Mining ;  &gt;&gt;&gt;&gt; Promoted or transferred last year ;</t>
  </si>
  <si>
    <t>Industry of job 12 months ago: Mining ;  &gt;&gt;&gt;&gt; Was not promoted or transferred last year ;</t>
  </si>
  <si>
    <t>Industry of job 12 months ago: Mining ;  &gt;&gt;&gt; Owner manager or contributing family worker in current main job ;</t>
  </si>
  <si>
    <t>Industry of job 12 months ago: Mining ;  &gt; Not currently employed ;</t>
  </si>
  <si>
    <t>Industry of job 12 months ago: Mining ;  &gt; Employed 12 months ago ;</t>
  </si>
  <si>
    <t>Industry of job 12 months ago: Manufacturing ;  Employed at some time during the last 12 months ;</t>
  </si>
  <si>
    <t>Industry of job 12 months ago: Manufacturing ;  &gt; Currently employed ;</t>
  </si>
  <si>
    <t>Industry of job 12 months ago: Manufacturing ;  &gt;&gt; Less than 12 months in current main job ;</t>
  </si>
  <si>
    <t>Industry of job 12 months ago: Manufacturing ;  &gt;&gt;&gt; Changed jobs in last 12 months ;</t>
  </si>
  <si>
    <t>Industry of job 12 months ago: Manufacturing ;  &gt;&gt;&gt;&gt; Working in the same industry division as 12 months ago ;</t>
  </si>
  <si>
    <t>Industry of job 12 months ago: Manufacturing ;  &gt;&gt;&gt;&gt; Working in a different industry division than 12 months ago ;</t>
  </si>
  <si>
    <t>Industry of job 12 months ago: Manufacturing ;  &gt;&gt;&gt;&gt; Working in the same major occupation group as 12 months ago ;</t>
  </si>
  <si>
    <t>Industry of job 12 months ago: Manufacturing ;  &gt;&gt;&gt;&gt; Working in a different major occupation group than 12 months ago ;</t>
  </si>
  <si>
    <t>Industry of job 12 months ago: Manufacturing ;  &gt;&gt;&gt;&gt; Working in an occupation at the same skill level as 12 months ago ;</t>
  </si>
  <si>
    <t>Industry of job 12 months ago: Manufacturing ;  &gt;&gt;&gt;&gt; Working in an occupation with a higher skill level than 12 months ago ;</t>
  </si>
  <si>
    <t>Industry of job 12 months ago: Manufacturing ;  &gt;&gt;&gt;&gt; Working in an occupation with a lower skill level than 12 months ago ;</t>
  </si>
  <si>
    <t>Industry of job 12 months ago: Manufacturing ;  &gt;&gt;&gt;&gt; Working in a job with the same usual hours as 12 months ago ;</t>
  </si>
  <si>
    <t>Industry of job 12 months ago: Manufacturing ;  &gt;&gt;&gt;&gt; Working in a job with more usual hours than 12 months ago ;</t>
  </si>
  <si>
    <t>Industry of job 12 months ago: Manufacturing ;  &gt;&gt;&gt;&gt; Working in a job with fewer usual hours than 12 months ago ;</t>
  </si>
  <si>
    <t>Industry of job 12 months ago: Manufacturing ;  &gt;&gt;&gt;&gt; Working in a job with the same status in employment as 12 months ago ;</t>
  </si>
  <si>
    <t>Industry of job 12 months ago: Manufacturing ;  &gt;&gt;&gt;&gt; Working in a job with a different status in employment than 12 months ago ;</t>
  </si>
  <si>
    <t>Industry of job 12 months ago: Manufacturing ;  &gt;&gt;&gt; Did not change jobs in last 12 months ;</t>
  </si>
  <si>
    <t>Industry of job 12 months ago: Manufacturing ;  &gt;&gt; 12 months or more in current main job ;</t>
  </si>
  <si>
    <t>Industry of job 12 months ago: Manufacturing ;  &gt;&gt;&gt; Employee in current main job ;</t>
  </si>
  <si>
    <t>Industry of job 12 months ago: Manufacturing ;  &gt;&gt;&gt;&gt; No change in occupation with current employer last year ;</t>
  </si>
  <si>
    <t>Industry of job 12 months ago: Manufacturing ;  &gt;&gt;&gt;&gt; Changed occupations with current employer in the same major group last year ;</t>
  </si>
  <si>
    <t>Industry of job 12 months ago: Manufacturing ;  &gt;&gt;&gt;&gt; Changed occupations with current employer into a different major group last year ;</t>
  </si>
  <si>
    <t>Industry of job 12 months ago: Manufacturing ;  &gt;&gt;&gt;&gt; Changed occupations with current employer at the same skill level ;</t>
  </si>
  <si>
    <t>Industry of job 12 months ago: Manufacturing ;  &gt;&gt;&gt;&gt; Changed occupations with current employer to a higher skill level ;</t>
  </si>
  <si>
    <t>Industry of job 12 months ago: Manufacturing ;  &gt;&gt;&gt;&gt; Changed occupations with current employer to a lower skill level ;</t>
  </si>
  <si>
    <t>Industry of job 12 months ago: Manufacturing ;  &gt;&gt;&gt;&gt; No change in usual weekly hours with current employer last year ;</t>
  </si>
  <si>
    <t>Industry of job 12 months ago: Manufacturing ;  &gt;&gt;&gt;&gt; Usual weekly hours increased with current employer last year ;</t>
  </si>
  <si>
    <t>Industry of job 12 months ago: Manufacturing ;  &gt;&gt;&gt;&gt; Usual weekly hours decreased with current employer last year ;</t>
  </si>
  <si>
    <t>Industry of job 12 months ago: Manufacturing ;  &gt;&gt;&gt;&gt; Did not know or usual weekly hours varied last year ;</t>
  </si>
  <si>
    <t>Industry of job 12 months ago: Manufacturing ;  &gt;&gt;&gt;&gt; Promoted or transferred last year ;</t>
  </si>
  <si>
    <t>Industry of job 12 months ago: Manufacturing ;  &gt;&gt;&gt;&gt; Was not promoted or transferred last year ;</t>
  </si>
  <si>
    <t>Industry of job 12 months ago: Manufacturing ;  &gt;&gt;&gt; Owner manager or contributing family worker in current main job ;</t>
  </si>
  <si>
    <t>Industry of job 12 months ago: Manufacturing ;  &gt; Not currently employed ;</t>
  </si>
  <si>
    <t>Industry of job 12 months ago: Manufacturing ;  &gt; Employed 12 months ago ;</t>
  </si>
  <si>
    <t>Industry of job 12 months ago: Electricity, gas, water and waste services ;  Employed at some time during the last 12 months ;</t>
  </si>
  <si>
    <t>Industry of job 12 months ago: Electricity, gas, water and waste services ;  &gt; Currently employed ;</t>
  </si>
  <si>
    <t>Industry of job 12 months ago: Electricity, gas, water and waste services ;  &gt;&gt; Less than 12 months in current main job ;</t>
  </si>
  <si>
    <t>Industry of job 12 months ago: Electricity, gas, water and waste services ;  &gt;&gt;&gt; Changed jobs in last 12 months ;</t>
  </si>
  <si>
    <t>Industry of job 12 months ago: Electricity, gas, water and waste services ;  &gt;&gt;&gt;&gt; Working in the same industry division as 12 months ago ;</t>
  </si>
  <si>
    <t>Industry of job 12 months ago: Electricity, gas, water and waste services ;  &gt;&gt;&gt;&gt; Working in a different industry division than 12 months ago ;</t>
  </si>
  <si>
    <t>Industry of job 12 months ago: Electricity, gas, water and waste services ;  &gt;&gt;&gt;&gt; Working in the same major occupation group as 12 months ago ;</t>
  </si>
  <si>
    <t>Industry of job 12 months ago: Electricity, gas, water and waste services ;  &gt;&gt;&gt;&gt; Working in a different major occupation group than 12 months ago ;</t>
  </si>
  <si>
    <t>Industry of job 12 months ago: Electricity, gas, water and waste services ;  &gt;&gt;&gt;&gt; Working in an occupation at the same skill level as 12 months ago ;</t>
  </si>
  <si>
    <t>Industry of job 12 months ago: Electricity, gas, water and waste services ;  &gt;&gt;&gt;&gt; Working in an occupation with a higher skill level than 12 months ago ;</t>
  </si>
  <si>
    <t>Industry of job 12 months ago: Electricity, gas, water and waste services ;  &gt;&gt;&gt;&gt; Working in an occupation with a lower skill level than 12 months ago ;</t>
  </si>
  <si>
    <t>Industry of job 12 months ago: Electricity, gas, water and waste services ;  &gt;&gt;&gt;&gt; Working in a job with the same usual hours as 12 months ago ;</t>
  </si>
  <si>
    <t>Industry of job 12 months ago: Electricity, gas, water and waste services ;  &gt;&gt;&gt;&gt; Working in a job with more usual hours than 12 months ago ;</t>
  </si>
  <si>
    <t>Industry of job 12 months ago: Electricity, gas, water and waste services ;  &gt;&gt;&gt;&gt; Working in a job with fewer usual hours than 12 months ago ;</t>
  </si>
  <si>
    <t>Industry of job 12 months ago: Electricity, gas, water and waste services ;  &gt;&gt;&gt;&gt; Working in a job with the same status in employment as 12 months ago ;</t>
  </si>
  <si>
    <t>Industry of job 12 months ago: Electricity, gas, water and waste services ;  &gt;&gt;&gt;&gt; Working in a job with a different status in employment than 12 months ago ;</t>
  </si>
  <si>
    <t>Industry of job 12 months ago: Electricity, gas, water and waste services ;  &gt;&gt;&gt; Did not change jobs in last 12 months ;</t>
  </si>
  <si>
    <t>Industry of job 12 months ago: Electricity, gas, water and waste services ;  &gt;&gt; 12 months or more in current main job ;</t>
  </si>
  <si>
    <t>Industry of job 12 months ago: Electricity, gas, water and waste services ;  &gt;&gt;&gt; Employee in current main job ;</t>
  </si>
  <si>
    <t>Industry of job 12 months ago: Electricity, gas, water and waste services ;  &gt;&gt;&gt;&gt; No change in occupation with current employer last year ;</t>
  </si>
  <si>
    <t>Industry of job 12 months ago: Electricity, gas, water and waste services ;  &gt;&gt;&gt;&gt; Changed occupations with current employer in the same major group last year ;</t>
  </si>
  <si>
    <t>Industry of job 12 months ago: Electricity, gas, water and waste services ;  &gt;&gt;&gt;&gt; Changed occupations with current employer into a different major group last year ;</t>
  </si>
  <si>
    <t>Industry of job 12 months ago: Electricity, gas, water and waste services ;  &gt;&gt;&gt;&gt; Changed occupations with current employer at the same skill level ;</t>
  </si>
  <si>
    <t>Industry of job 12 months ago: Electricity, gas, water and waste services ;  &gt;&gt;&gt;&gt; Changed occupations with current employer to a higher skill level ;</t>
  </si>
  <si>
    <t>Industry of job 12 months ago: Electricity, gas, water and waste services ;  &gt;&gt;&gt;&gt; Changed occupations with current employer to a lower skill level ;</t>
  </si>
  <si>
    <t>Industry of job 12 months ago: Electricity, gas, water and waste services ;  &gt;&gt;&gt;&gt; No change in usual weekly hours with current employer last year ;</t>
  </si>
  <si>
    <t>Industry of job 12 months ago: Electricity, gas, water and waste services ;  &gt;&gt;&gt;&gt; Usual weekly hours increased with current employer last year ;</t>
  </si>
  <si>
    <t>Industry of job 12 months ago: Electricity, gas, water and waste services ;  &gt;&gt;&gt;&gt; Usual weekly hours decreased with current employer last year ;</t>
  </si>
  <si>
    <t>Industry of job 12 months ago: Electricity, gas, water and waste services ;  &gt;&gt;&gt;&gt; Did not know or usual weekly hours varied last year ;</t>
  </si>
  <si>
    <t>Industry of job 12 months ago: Electricity, gas, water and waste services ;  &gt;&gt;&gt;&gt; Promoted or transferred last year ;</t>
  </si>
  <si>
    <t>Industry of job 12 months ago: Electricity, gas, water and waste services ;  &gt;&gt;&gt;&gt; Was not promoted or transferred last year ;</t>
  </si>
  <si>
    <t>Industry of job 12 months ago: Electricity, gas, water and waste services ;  &gt;&gt;&gt; Owner manager or contributing family worker in current main job ;</t>
  </si>
  <si>
    <t>Industry of job 12 months ago: Electricity, gas, water and waste services ;  &gt; Not currently employed ;</t>
  </si>
  <si>
    <t>Industry of job 12 months ago: Electricity, gas, water and waste services ;  &gt; Employed 12 months ago ;</t>
  </si>
  <si>
    <t>Industry of job 12 months ago: Construction ;  Employed at some time during the last 12 months ;</t>
  </si>
  <si>
    <t>Industry of job 12 months ago: Construction ;  &gt; Currently employed ;</t>
  </si>
  <si>
    <t>Industry of job 12 months ago: Construction ;  &gt;&gt; Less than 12 months in current main job ;</t>
  </si>
  <si>
    <t>Industry of job 12 months ago: Construction ;  &gt;&gt;&gt; Changed jobs in last 12 months ;</t>
  </si>
  <si>
    <t>Industry of job 12 months ago: Construction ;  &gt;&gt;&gt;&gt; Working in the same industry division as 12 months ago ;</t>
  </si>
  <si>
    <t>Industry of job 12 months ago: Construction ;  &gt;&gt;&gt;&gt; Working in a different industry division than 12 months ago ;</t>
  </si>
  <si>
    <t>Industry of job 12 months ago: Construction ;  &gt;&gt;&gt;&gt; Working in the same major occupation group as 12 months ago ;</t>
  </si>
  <si>
    <t>Industry of job 12 months ago: Construction ;  &gt;&gt;&gt;&gt; Working in a different major occupation group than 12 months ago ;</t>
  </si>
  <si>
    <t>Industry of job 12 months ago: Construction ;  &gt;&gt;&gt;&gt; Working in an occupation at the same skill level as 12 months ago ;</t>
  </si>
  <si>
    <t>Industry of job 12 months ago: Construction ;  &gt;&gt;&gt;&gt; Working in an occupation with a higher skill level than 12 months ago ;</t>
  </si>
  <si>
    <t>Industry of job 12 months ago: Construction ;  &gt;&gt;&gt;&gt; Working in an occupation with a lower skill level than 12 months ago ;</t>
  </si>
  <si>
    <t>Industry of job 12 months ago: Construction ;  &gt;&gt;&gt;&gt; Working in a job with the same usual hours as 12 months ago ;</t>
  </si>
  <si>
    <t>Industry of job 12 months ago: Construction ;  &gt;&gt;&gt;&gt; Working in a job with more usual hours than 12 months ago ;</t>
  </si>
  <si>
    <t>Industry of job 12 months ago: Construction ;  &gt;&gt;&gt;&gt; Working in a job with fewer usual hours than 12 months ago ;</t>
  </si>
  <si>
    <t>Industry of job 12 months ago: Construction ;  &gt;&gt;&gt;&gt; Working in a job with the same status in employment as 12 months ago ;</t>
  </si>
  <si>
    <t>Industry of job 12 months ago: Construction ;  &gt;&gt;&gt;&gt; Working in a job with a different status in employment than 12 months ago ;</t>
  </si>
  <si>
    <t>Industry of job 12 months ago: Construction ;  &gt;&gt;&gt; Did not change jobs in last 12 months ;</t>
  </si>
  <si>
    <t>Industry of job 12 months ago: Construction ;  &gt;&gt; 12 months or more in current main job ;</t>
  </si>
  <si>
    <t>Industry of job 12 months ago: Construction ;  &gt;&gt;&gt; Employee in current main job ;</t>
  </si>
  <si>
    <t>Industry of job 12 months ago: Construction ;  &gt;&gt;&gt;&gt; No change in occupation with current employer last year ;</t>
  </si>
  <si>
    <t>Industry of job 12 months ago: Construction ;  &gt;&gt;&gt;&gt; Changed occupations with current employer in the same major group last year ;</t>
  </si>
  <si>
    <t>Industry of job 12 months ago: Construction ;  &gt;&gt;&gt;&gt; Changed occupations with current employer into a different major group last year ;</t>
  </si>
  <si>
    <t>Industry of job 12 months ago: Construction ;  &gt;&gt;&gt;&gt; Changed occupations with current employer at the same skill level ;</t>
  </si>
  <si>
    <t>Industry of job 12 months ago: Construction ;  &gt;&gt;&gt;&gt; Changed occupations with current employer to a higher skill level ;</t>
  </si>
  <si>
    <t>Industry of job 12 months ago: Construction ;  &gt;&gt;&gt;&gt; Changed occupations with current employer to a lower skill level ;</t>
  </si>
  <si>
    <t>Industry of job 12 months ago: Construction ;  &gt;&gt;&gt;&gt; No change in usual weekly hours with current employer last year ;</t>
  </si>
  <si>
    <t>Industry of job 12 months ago: Construction ;  &gt;&gt;&gt;&gt; Usual weekly hours increased with current employer last year ;</t>
  </si>
  <si>
    <t>Industry of job 12 months ago: Construction ;  &gt;&gt;&gt;&gt; Usual weekly hours decreased with current employer last year ;</t>
  </si>
  <si>
    <t>Industry of job 12 months ago: Construction ;  &gt;&gt;&gt;&gt; Did not know or usual weekly hours varied last year ;</t>
  </si>
  <si>
    <t>Industry of job 12 months ago: Construction ;  &gt;&gt;&gt;&gt; Promoted or transferred last year ;</t>
  </si>
  <si>
    <t>Industry of job 12 months ago: Construction ;  &gt;&gt;&gt;&gt; Was not promoted or transferred last year ;</t>
  </si>
  <si>
    <t>Industry of job 12 months ago: Construction ;  &gt;&gt;&gt; Owner manager or contributing family worker in current main job ;</t>
  </si>
  <si>
    <t>Industry of job 12 months ago: Construction ;  &gt; Not currently employed ;</t>
  </si>
  <si>
    <t>Industry of job 12 months ago: Construction ;  &gt; Employed 12 months ago ;</t>
  </si>
  <si>
    <t>Industry of job 12 months ago: Wholesale trade ;  Employed at some time during the last 12 months ;</t>
  </si>
  <si>
    <t>Industry of job 12 months ago: Wholesale trade ;  &gt; Currently employed ;</t>
  </si>
  <si>
    <t>Industry of job 12 months ago: Wholesale trade ;  &gt;&gt; Less than 12 months in current main job ;</t>
  </si>
  <si>
    <t>Industry of job 12 months ago: Wholesale trade ;  &gt;&gt;&gt; Changed jobs in last 12 months ;</t>
  </si>
  <si>
    <t>Industry of job 12 months ago: Wholesale trade ;  &gt;&gt;&gt;&gt; Working in the same industry division as 12 months ago ;</t>
  </si>
  <si>
    <t>Industry of job 12 months ago: Wholesale trade ;  &gt;&gt;&gt;&gt; Working in a different industry division than 12 months ago ;</t>
  </si>
  <si>
    <t>Industry of job 12 months ago: Wholesale trade ;  &gt;&gt;&gt;&gt; Working in the same major occupation group as 12 months ago ;</t>
  </si>
  <si>
    <t>Industry of job 12 months ago: Wholesale trade ;  &gt;&gt;&gt;&gt; Working in a different major occupation group than 12 months ago ;</t>
  </si>
  <si>
    <t>Industry of job 12 months ago: Wholesale trade ;  &gt;&gt;&gt;&gt; Working in an occupation at the same skill level as 12 months ago ;</t>
  </si>
  <si>
    <t>Industry of job 12 months ago: Wholesale trade ;  &gt;&gt;&gt;&gt; Working in an occupation with a higher skill level than 12 months ago ;</t>
  </si>
  <si>
    <t>Industry of job 12 months ago: Wholesale trade ;  &gt;&gt;&gt;&gt; Working in an occupation with a lower skill level than 12 months ago ;</t>
  </si>
  <si>
    <t>Industry of job 12 months ago: Wholesale trade ;  &gt;&gt;&gt;&gt; Working in a job with the same usual hours as 12 months ago ;</t>
  </si>
  <si>
    <t>Industry of job 12 months ago: Wholesale trade ;  &gt;&gt;&gt;&gt; Working in a job with more usual hours than 12 months ago ;</t>
  </si>
  <si>
    <t>Industry of job 12 months ago: Wholesale trade ;  &gt;&gt;&gt;&gt; Working in a job with fewer usual hours than 12 months ago ;</t>
  </si>
  <si>
    <t>Industry of job 12 months ago: Wholesale trade ;  &gt;&gt;&gt;&gt; Working in a job with the same status in employment as 12 months ago ;</t>
  </si>
  <si>
    <t>Industry of job 12 months ago: Wholesale trade ;  &gt;&gt;&gt;&gt; Working in a job with a different status in employment than 12 months ago ;</t>
  </si>
  <si>
    <t>Industry of job 12 months ago: Wholesale trade ;  &gt;&gt;&gt; Did not change jobs in last 12 months ;</t>
  </si>
  <si>
    <t>Industry of job 12 months ago: Wholesale trade ;  &gt;&gt; 12 months or more in current main job ;</t>
  </si>
  <si>
    <t>Industry of job 12 months ago: Wholesale trade ;  &gt;&gt;&gt; Employee in current main job ;</t>
  </si>
  <si>
    <t>Industry of job 12 months ago: Wholesale trade ;  &gt;&gt;&gt;&gt; No change in occupation with current employer last year ;</t>
  </si>
  <si>
    <t>Industry of job 12 months ago: Wholesale trade ;  &gt;&gt;&gt;&gt; Changed occupations with current employer in the same major group last year ;</t>
  </si>
  <si>
    <t>Industry of job 12 months ago: Wholesale trade ;  &gt;&gt;&gt;&gt; Changed occupations with current employer into a different major group last year ;</t>
  </si>
  <si>
    <t>Industry of job 12 months ago: Wholesale trade ;  &gt;&gt;&gt;&gt; Changed occupations with current employer at the same skill level ;</t>
  </si>
  <si>
    <t>Industry of job 12 months ago: Wholesale trade ;  &gt;&gt;&gt;&gt; Changed occupations with current employer to a higher skill level ;</t>
  </si>
  <si>
    <t>Industry of job 12 months ago: Wholesale trade ;  &gt;&gt;&gt;&gt; Changed occupations with current employer to a lower skill level ;</t>
  </si>
  <si>
    <t>Industry of job 12 months ago: Wholesale trade ;  &gt;&gt;&gt;&gt; No change in usual weekly hours with current employer last year ;</t>
  </si>
  <si>
    <t>Industry of job 12 months ago: Wholesale trade ;  &gt;&gt;&gt;&gt; Usual weekly hours increased with current employer last year ;</t>
  </si>
  <si>
    <t>Industry of job 12 months ago: Wholesale trade ;  &gt;&gt;&gt;&gt; Usual weekly hours decreased with current employer last year ;</t>
  </si>
  <si>
    <t>Industry of job 12 months ago: Wholesale trade ;  &gt;&gt;&gt;&gt; Did not know or usual weekly hours varied last year ;</t>
  </si>
  <si>
    <t>Industry of job 12 months ago: Wholesale trade ;  &gt;&gt;&gt;&gt; Promoted or transferred last year ;</t>
  </si>
  <si>
    <t>Industry of job 12 months ago: Wholesale trade ;  &gt;&gt;&gt;&gt; Was not promoted or transferred last year ;</t>
  </si>
  <si>
    <t>Industry of job 12 months ago: Wholesale trade ;  &gt;&gt;&gt; Owner manager or contributing family worker in current main job ;</t>
  </si>
  <si>
    <t>Industry of job 12 months ago: Wholesale trade ;  &gt; Not currently employed ;</t>
  </si>
  <si>
    <t>Industry of job 12 months ago: Wholesale trade ;  &gt; Employed 12 months ago ;</t>
  </si>
  <si>
    <t>Industry of job 12 months ago: Retail trade ;  Employed at some time during the last 12 months ;</t>
  </si>
  <si>
    <t>Industry of job 12 months ago: Retail trade ;  &gt; Currently employed ;</t>
  </si>
  <si>
    <t>Industry of job 12 months ago: Retail trade ;  &gt;&gt; Less than 12 months in current main job ;</t>
  </si>
  <si>
    <t>Industry of job 12 months ago: Retail trade ;  &gt;&gt;&gt; Changed jobs in last 12 months ;</t>
  </si>
  <si>
    <t>Industry of job 12 months ago: Retail trade ;  &gt;&gt;&gt;&gt; Working in the same industry division as 12 months ago ;</t>
  </si>
  <si>
    <t>Industry of job 12 months ago: Retail trade ;  &gt;&gt;&gt;&gt; Working in a different industry division than 12 months ago ;</t>
  </si>
  <si>
    <t>Industry of job 12 months ago: Retail trade ;  &gt;&gt;&gt;&gt; Working in the same major occupation group as 12 months ago ;</t>
  </si>
  <si>
    <t>Industry of job 12 months ago: Retail trade ;  &gt;&gt;&gt;&gt; Working in a different major occupation group than 12 months ago ;</t>
  </si>
  <si>
    <t>Industry of job 12 months ago: Retail trade ;  &gt;&gt;&gt;&gt; Working in an occupation at the same skill level as 12 months ago ;</t>
  </si>
  <si>
    <t>Industry of job 12 months ago: Retail trade ;  &gt;&gt;&gt;&gt; Working in an occupation with a higher skill level than 12 months ago ;</t>
  </si>
  <si>
    <t>Industry of job 12 months ago: Retail trade ;  &gt;&gt;&gt;&gt; Working in an occupation with a lower skill level than 12 months ago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</si>
  <si>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</si>
  <si>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</si>
  <si>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</si>
  <si>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</si>
  <si>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</si>
  <si>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</si>
  <si>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</si>
  <si>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</si>
  <si>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</si>
  <si>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</si>
  <si>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</si>
  <si>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</si>
  <si>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A128003474K</t>
  </si>
  <si>
    <t>A128061654A</t>
  </si>
  <si>
    <t>A128022650R</t>
  </si>
  <si>
    <t>A127945210W</t>
  </si>
  <si>
    <t>A128081170C</t>
  </si>
  <si>
    <t>A127983970W</t>
  </si>
  <si>
    <t>A128022658J</t>
  </si>
  <si>
    <t>A127983974F</t>
  </si>
  <si>
    <t>A128003482K</t>
  </si>
  <si>
    <t>A127964738X</t>
  </si>
  <si>
    <t>A128003458K</t>
  </si>
  <si>
    <t>A128061658K</t>
  </si>
  <si>
    <t>A128022642R</t>
  </si>
  <si>
    <t>A128022646X</t>
  </si>
  <si>
    <t>A127945198T</t>
  </si>
  <si>
    <t>A128042190K</t>
  </si>
  <si>
    <t>A128081158L</t>
  </si>
  <si>
    <t>A127983950L</t>
  </si>
  <si>
    <t>A127983954W</t>
  </si>
  <si>
    <t>A128003462A</t>
  </si>
  <si>
    <t>A128003466K</t>
  </si>
  <si>
    <t>A127983958F</t>
  </si>
  <si>
    <t>A127983962W</t>
  </si>
  <si>
    <t>A128022654X</t>
  </si>
  <si>
    <t>A128061662A</t>
  </si>
  <si>
    <t>A127964734R</t>
  </si>
  <si>
    <t>A128081162C</t>
  </si>
  <si>
    <t>A127945202W</t>
  </si>
  <si>
    <t>A128081166L</t>
  </si>
  <si>
    <t>A127945206F</t>
  </si>
  <si>
    <t>A128061666K</t>
  </si>
  <si>
    <t>A128003470A</t>
  </si>
  <si>
    <t>A127983966F</t>
  </si>
  <si>
    <t>A128003478V</t>
  </si>
  <si>
    <t>A127945214F</t>
  </si>
  <si>
    <t>A127984266K</t>
  </si>
  <si>
    <t>A128042586F</t>
  </si>
  <si>
    <t>A127945542T</t>
  </si>
  <si>
    <t>A128023042C</t>
  </si>
  <si>
    <t>A127984270A</t>
  </si>
  <si>
    <t>A128062082X</t>
  </si>
  <si>
    <t>A128042602V</t>
  </si>
  <si>
    <t>A128081578J</t>
  </si>
  <si>
    <t>A128023054L</t>
  </si>
  <si>
    <t>A128062086J</t>
  </si>
  <si>
    <t>A128062062R</t>
  </si>
  <si>
    <t>A128003766L</t>
  </si>
  <si>
    <t>A128003770C</t>
  </si>
  <si>
    <t>A127965106V</t>
  </si>
  <si>
    <t>A128062066X</t>
  </si>
  <si>
    <t>A128042590W</t>
  </si>
  <si>
    <t>A128023038L</t>
  </si>
  <si>
    <t>A127965110K</t>
  </si>
  <si>
    <t>A128062070R</t>
  </si>
  <si>
    <t>A127984258K</t>
  </si>
  <si>
    <t>A128062074X</t>
  </si>
  <si>
    <t>A128062078J</t>
  </si>
  <si>
    <t>A127965114V</t>
  </si>
  <si>
    <t>A127945546A</t>
  </si>
  <si>
    <t>A128042594F</t>
  </si>
  <si>
    <t>A128081566X</t>
  </si>
  <si>
    <t>A127945550T</t>
  </si>
  <si>
    <t>A127984262A</t>
  </si>
  <si>
    <t>A128081570R</t>
  </si>
  <si>
    <t>A127945554A</t>
  </si>
  <si>
    <t>A128023046L</t>
  </si>
  <si>
    <t>A127965118C</t>
  </si>
  <si>
    <t>A128023050C</t>
  </si>
  <si>
    <t>A128042598R</t>
  </si>
  <si>
    <t>A127984486L</t>
  </si>
  <si>
    <t>A127965302C</t>
  </si>
  <si>
    <t>A128062258T</t>
  </si>
  <si>
    <t>A127945766C</t>
  </si>
  <si>
    <t>A127965310C</t>
  </si>
  <si>
    <t>A128003934L</t>
  </si>
  <si>
    <t>A128023286X</t>
  </si>
  <si>
    <t>A127945770V</t>
  </si>
  <si>
    <t>A128062270J</t>
  </si>
  <si>
    <t>A127945774C</t>
  </si>
  <si>
    <t>A128003930C</t>
  </si>
  <si>
    <t>A128023266R</t>
  </si>
  <si>
    <t>A128062250X</t>
  </si>
  <si>
    <t>A128062254J</t>
  </si>
  <si>
    <t>A128023270F</t>
  </si>
  <si>
    <t>A128081722R</t>
  </si>
  <si>
    <t>A128081726X</t>
  </si>
  <si>
    <t>A128081730R</t>
  </si>
  <si>
    <t>A128042758R</t>
  </si>
  <si>
    <t>A128042762F</t>
  </si>
  <si>
    <t>A127984478L</t>
  </si>
  <si>
    <t>A127945758C</t>
  </si>
  <si>
    <t>A128042766R</t>
  </si>
  <si>
    <t>A128023274R</t>
  </si>
  <si>
    <t>A127984482C</t>
  </si>
  <si>
    <t>A127945762V</t>
  </si>
  <si>
    <t>A128042770F</t>
  </si>
  <si>
    <t>A128023278X</t>
  </si>
  <si>
    <t>A128081734X</t>
  </si>
  <si>
    <t>A127965306L</t>
  </si>
  <si>
    <t>A128062262J</t>
  </si>
  <si>
    <t>A128062266T</t>
  </si>
  <si>
    <t>A128023282R</t>
  </si>
  <si>
    <t>A128081738J</t>
  </si>
  <si>
    <t>A127965330L</t>
  </si>
  <si>
    <t>A128062278A</t>
  </si>
  <si>
    <t>A128003966F</t>
  </si>
  <si>
    <t>A128042806W</t>
  </si>
  <si>
    <t>A128042814W</t>
  </si>
  <si>
    <t>A127965338F</t>
  </si>
  <si>
    <t>A127984542V</t>
  </si>
  <si>
    <t>A127965342W</t>
  </si>
  <si>
    <t>A127945826V</t>
  </si>
  <si>
    <t>A128023306W</t>
  </si>
  <si>
    <t>A127984518V</t>
  </si>
  <si>
    <t>A128042786X</t>
  </si>
  <si>
    <t>A128042790R</t>
  </si>
  <si>
    <t>A128062282T</t>
  </si>
  <si>
    <t>A128081762J</t>
  </si>
  <si>
    <t>A128081766T</t>
  </si>
  <si>
    <t>A127945810A</t>
  </si>
  <si>
    <t>A127984522K</t>
  </si>
  <si>
    <t>A127945814K</t>
  </si>
  <si>
    <t>A127984526V</t>
  </si>
  <si>
    <t>A127984530K</t>
  </si>
  <si>
    <t>A128042794X</t>
  </si>
  <si>
    <t>A128042798J</t>
  </si>
  <si>
    <t>A128042802L</t>
  </si>
  <si>
    <t>A128081770J</t>
  </si>
  <si>
    <t>A128023302L</t>
  </si>
  <si>
    <t>A127984534V</t>
  </si>
  <si>
    <t>A127965322L</t>
  </si>
  <si>
    <t>A127984538C</t>
  </si>
  <si>
    <t>A128081774T</t>
  </si>
  <si>
    <t>A127965326W</t>
  </si>
  <si>
    <t>A127945818V</t>
  </si>
  <si>
    <t>A128042810L</t>
  </si>
  <si>
    <t>A127965334W</t>
  </si>
  <si>
    <t>A128042854R</t>
  </si>
  <si>
    <t>A128023310L</t>
  </si>
  <si>
    <t>A127984546C</t>
  </si>
  <si>
    <t>A128062290T</t>
  </si>
  <si>
    <t>A127984558L</t>
  </si>
  <si>
    <t>A127984562C</t>
  </si>
  <si>
    <t>A128062294A</t>
  </si>
  <si>
    <t>A127965362F</t>
  </si>
  <si>
    <t>A128023326F</t>
  </si>
  <si>
    <t>A128042858X</t>
  </si>
  <si>
    <t>A128023314W</t>
  </si>
  <si>
    <t>A127965346F</t>
  </si>
  <si>
    <t>A128042818F</t>
  </si>
  <si>
    <t>A127965350W</t>
  </si>
  <si>
    <t>A128042822W</t>
  </si>
  <si>
    <t>A127965354F</t>
  </si>
  <si>
    <t>A127965358R</t>
  </si>
  <si>
    <t>A128003970W</t>
  </si>
  <si>
    <t>A128042826F</t>
  </si>
  <si>
    <t>A128042830W</t>
  </si>
  <si>
    <t>A128042834F</t>
  </si>
  <si>
    <t>A128042838R</t>
  </si>
  <si>
    <t>A128042842F</t>
  </si>
  <si>
    <t>A128023318F</t>
  </si>
  <si>
    <t>A127945830K</t>
  </si>
  <si>
    <t>A127945834V</t>
  </si>
  <si>
    <t>A128003974F</t>
  </si>
  <si>
    <t>A128081778A</t>
  </si>
  <si>
    <t>A128062286A</t>
  </si>
  <si>
    <t>A127984550V</t>
  </si>
  <si>
    <t>A128042846R</t>
  </si>
  <si>
    <t>A128042850F</t>
  </si>
  <si>
    <t>A127984554C</t>
  </si>
  <si>
    <t>A128023322W</t>
  </si>
  <si>
    <t>A128062310R</t>
  </si>
  <si>
    <t>A128042862R</t>
  </si>
  <si>
    <t>A128003986R</t>
  </si>
  <si>
    <t>A127984574L</t>
  </si>
  <si>
    <t>A127945842V</t>
  </si>
  <si>
    <t>A128081806X</t>
  </si>
  <si>
    <t>A127965382R</t>
  </si>
  <si>
    <t>A128062314X</t>
  </si>
  <si>
    <t>A128042878J</t>
  </si>
  <si>
    <t>A128062318J</t>
  </si>
  <si>
    <t>A128042866X</t>
  </si>
  <si>
    <t>A128081782T</t>
  </si>
  <si>
    <t>A128081786A</t>
  </si>
  <si>
    <t>A127965366R</t>
  </si>
  <si>
    <t>A128023330W</t>
  </si>
  <si>
    <t>A128023334F</t>
  </si>
  <si>
    <t>A128042870R</t>
  </si>
  <si>
    <t>A128023338R</t>
  </si>
  <si>
    <t>A128003982F</t>
  </si>
  <si>
    <t>A128062298K</t>
  </si>
  <si>
    <t>A128081790T</t>
  </si>
  <si>
    <t>A127945838C</t>
  </si>
  <si>
    <t>A128062302R</t>
  </si>
  <si>
    <t>A128062306X</t>
  </si>
  <si>
    <t>A128081794A</t>
  </si>
  <si>
    <t>A127965370F</t>
  </si>
  <si>
    <t>A127965374R</t>
  </si>
  <si>
    <t>A127984566L</t>
  </si>
  <si>
    <t>A127984570C</t>
  </si>
  <si>
    <t>A128042874X</t>
  </si>
  <si>
    <t>A127984578W</t>
  </si>
  <si>
    <t>A127965378X</t>
  </si>
  <si>
    <t>A128003990F</t>
  </si>
  <si>
    <t>A128081798K</t>
  </si>
  <si>
    <t>A128062350J</t>
  </si>
  <si>
    <t>A128081810R</t>
  </si>
  <si>
    <t>A128062326J</t>
  </si>
  <si>
    <t>A128062346T</t>
  </si>
  <si>
    <t>A127965394X</t>
  </si>
  <si>
    <t>A127984582L</t>
  </si>
  <si>
    <t>A128023354R</t>
  </si>
  <si>
    <t>A128081842J</t>
  </si>
  <si>
    <t>A128004006R</t>
  </si>
  <si>
    <t>A128023358X</t>
  </si>
  <si>
    <t>A127965386X</t>
  </si>
  <si>
    <t>A128023342F</t>
  </si>
  <si>
    <t>A127965390R</t>
  </si>
  <si>
    <t>A128003994R</t>
  </si>
  <si>
    <t>A128003998X</t>
  </si>
  <si>
    <t>A128062322X</t>
  </si>
  <si>
    <t>A128081814X</t>
  </si>
  <si>
    <t>A128081818J</t>
  </si>
  <si>
    <t>A128081822X</t>
  </si>
  <si>
    <t>A128042882X</t>
  </si>
  <si>
    <t>A128081826J</t>
  </si>
  <si>
    <t>A128062330X</t>
  </si>
  <si>
    <t>A127945846C</t>
  </si>
  <si>
    <t>A128062334J</t>
  </si>
  <si>
    <t>A128062338T</t>
  </si>
  <si>
    <t>A128081830X</t>
  </si>
  <si>
    <t>A128062342J</t>
  </si>
  <si>
    <t>A127945850V</t>
  </si>
  <si>
    <t>A128023346R</t>
  </si>
  <si>
    <t>A128081834J</t>
  </si>
  <si>
    <t>A128004002F</t>
  </si>
  <si>
    <t>A128023350F</t>
  </si>
  <si>
    <t>A128081838T</t>
  </si>
  <si>
    <t>A127945854C</t>
  </si>
  <si>
    <t>A127965410L</t>
  </si>
  <si>
    <t>A127965398J</t>
  </si>
  <si>
    <t>A128004010F</t>
  </si>
  <si>
    <t>A127984598F</t>
  </si>
  <si>
    <t>A127984610K</t>
  </si>
  <si>
    <t>A128042898T</t>
  </si>
  <si>
    <t>A128081858A</t>
  </si>
  <si>
    <t>A128004030R</t>
  </si>
  <si>
    <t>A128042902W</t>
  </si>
  <si>
    <t>A127984614V</t>
  </si>
  <si>
    <t>A128023362R</t>
  </si>
  <si>
    <t>Industry of job 12 months ago: Retail trade ;  &gt;&gt;&gt;&gt; Working in a job with the same usual hours as 12 months ago ;</t>
  </si>
  <si>
    <t>Industry of job 12 months ago: Retail trade ;  &gt;&gt;&gt;&gt; Working in a job with more usual hours than 12 months ago ;</t>
  </si>
  <si>
    <t>Industry of job 12 months ago: Retail trade ;  &gt;&gt;&gt;&gt; Working in a job with fewer usual hours than 12 months ago ;</t>
  </si>
  <si>
    <t>Industry of job 12 months ago: Retail trade ;  &gt;&gt;&gt;&gt; Working in a job with the same status in employment as 12 months ago ;</t>
  </si>
  <si>
    <t>Industry of job 12 months ago: Retail trade ;  &gt;&gt;&gt;&gt; Working in a job with a different status in employment than 12 months ago ;</t>
  </si>
  <si>
    <t>Industry of job 12 months ago: Retail trade ;  &gt;&gt;&gt; Did not change jobs in last 12 months ;</t>
  </si>
  <si>
    <t>Industry of job 12 months ago: Retail trade ;  &gt;&gt; 12 months or more in current main job ;</t>
  </si>
  <si>
    <t>Industry of job 12 months ago: Retail trade ;  &gt;&gt;&gt; Employee in current main job ;</t>
  </si>
  <si>
    <t>Industry of job 12 months ago: Retail trade ;  &gt;&gt;&gt;&gt; No change in occupation with current employer last year ;</t>
  </si>
  <si>
    <t>Industry of job 12 months ago: Retail trade ;  &gt;&gt;&gt;&gt; Changed occupations with current employer in the same major group last year ;</t>
  </si>
  <si>
    <t>Industry of job 12 months ago: Retail trade ;  &gt;&gt;&gt;&gt; Changed occupations with current employer into a different major group last year ;</t>
  </si>
  <si>
    <t>Industry of job 12 months ago: Retail trade ;  &gt;&gt;&gt;&gt; Changed occupations with current employer at the same skill level ;</t>
  </si>
  <si>
    <t>Industry of job 12 months ago: Retail trade ;  &gt;&gt;&gt;&gt; Changed occupations with current employer to a higher skill level ;</t>
  </si>
  <si>
    <t>Industry of job 12 months ago: Retail trade ;  &gt;&gt;&gt;&gt; Changed occupations with current employer to a lower skill level ;</t>
  </si>
  <si>
    <t>Industry of job 12 months ago: Retail trade ;  &gt;&gt;&gt;&gt; No change in usual weekly hours with current employer last year ;</t>
  </si>
  <si>
    <t>Industry of job 12 months ago: Retail trade ;  &gt;&gt;&gt;&gt; Usual weekly hours increased with current employer last year ;</t>
  </si>
  <si>
    <t>Industry of job 12 months ago: Retail trade ;  &gt;&gt;&gt;&gt; Usual weekly hours decreased with current employer last year ;</t>
  </si>
  <si>
    <t>Industry of job 12 months ago: Retail trade ;  &gt;&gt;&gt;&gt; Did not know or usual weekly hours varied last year ;</t>
  </si>
  <si>
    <t>Industry of job 12 months ago: Retail trade ;  &gt;&gt;&gt;&gt; Promoted or transferred last year ;</t>
  </si>
  <si>
    <t>Industry of job 12 months ago: Retail trade ;  &gt;&gt;&gt;&gt; Was not promoted or transferred last year ;</t>
  </si>
  <si>
    <t>Industry of job 12 months ago: Retail trade ;  &gt;&gt;&gt; Owner manager or contributing family worker in current main job ;</t>
  </si>
  <si>
    <t>Industry of job 12 months ago: Retail trade ;  &gt; Not currently employed ;</t>
  </si>
  <si>
    <t>Industry of job 12 months ago: Retail trade ;  &gt; Employed 12 months ago ;</t>
  </si>
  <si>
    <t>Industry of job 12 months ago: Accommodation and food services ;  Employed at some time during the last 12 months ;</t>
  </si>
  <si>
    <t>Industry of job 12 months ago: Accommodation and food services ;  &gt; Currently employed ;</t>
  </si>
  <si>
    <t>Industry of job 12 months ago: Accommodation and food services ;  &gt;&gt; Less than 12 months in current main job ;</t>
  </si>
  <si>
    <t>Industry of job 12 months ago: Accommodation and food services ;  &gt;&gt;&gt; Changed jobs in last 12 months ;</t>
  </si>
  <si>
    <t>Industry of job 12 months ago: Accommodation and food services ;  &gt;&gt;&gt;&gt; Working in the same industry division as 12 months ago ;</t>
  </si>
  <si>
    <t>Industry of job 12 months ago: Accommodation and food services ;  &gt;&gt;&gt;&gt; Working in a different industry division than 12 months ago ;</t>
  </si>
  <si>
    <t>Industry of job 12 months ago: Accommodation and food services ;  &gt;&gt;&gt;&gt; Working in the same major occupation group as 12 months ago ;</t>
  </si>
  <si>
    <t>Industry of job 12 months ago: Accommodation and food services ;  &gt;&gt;&gt;&gt; Working in a different major occupation group than 12 months ago ;</t>
  </si>
  <si>
    <t>Industry of job 12 months ago: Accommodation and food services ;  &gt;&gt;&gt;&gt; Working in an occupation at the same skill level as 12 months ago ;</t>
  </si>
  <si>
    <t>Industry of job 12 months ago: Accommodation and food services ;  &gt;&gt;&gt;&gt; Working in an occupation with a higher skill level than 12 months ago ;</t>
  </si>
  <si>
    <t>Industry of job 12 months ago: Accommodation and food services ;  &gt;&gt;&gt;&gt; Working in an occupation with a lower skill level than 12 months ago ;</t>
  </si>
  <si>
    <t>Industry of job 12 months ago: Accommodation and food services ;  &gt;&gt;&gt;&gt; Working in a job with the same usual hours as 12 months ago ;</t>
  </si>
  <si>
    <t>Industry of job 12 months ago: Accommodation and food services ;  &gt;&gt;&gt;&gt; Working in a job with more usual hours than 12 months ago ;</t>
  </si>
  <si>
    <t>Industry of job 12 months ago: Accommodation and food services ;  &gt;&gt;&gt;&gt; Working in a job with fewer usual hours than 12 months ago ;</t>
  </si>
  <si>
    <t>Industry of job 12 months ago: Accommodation and food services ;  &gt;&gt;&gt;&gt; Working in a job with the same status in employment as 12 months ago ;</t>
  </si>
  <si>
    <t>Industry of job 12 months ago: Accommodation and food services ;  &gt;&gt;&gt;&gt; Working in a job with a different status in employment than 12 months ago ;</t>
  </si>
  <si>
    <t>Industry of job 12 months ago: Accommodation and food services ;  &gt;&gt;&gt; Did not change jobs in last 12 months ;</t>
  </si>
  <si>
    <t>Industry of job 12 months ago: Accommodation and food services ;  &gt;&gt; 12 months or more in current main job ;</t>
  </si>
  <si>
    <t>Industry of job 12 months ago: Accommodation and food services ;  &gt;&gt;&gt; Employee in current main job ;</t>
  </si>
  <si>
    <t>Industry of job 12 months ago: Accommodation and food services ;  &gt;&gt;&gt;&gt; No change in occupation with current employer last year ;</t>
  </si>
  <si>
    <t>Industry of job 12 months ago: Accommodation and food services ;  &gt;&gt;&gt;&gt; Changed occupations with current employer in the same major group last year ;</t>
  </si>
  <si>
    <t>Industry of job 12 months ago: Accommodation and food services ;  &gt;&gt;&gt;&gt; Changed occupations with current employer into a different major group last year ;</t>
  </si>
  <si>
    <t>Industry of job 12 months ago: Accommodation and food services ;  &gt;&gt;&gt;&gt; Changed occupations with current employer at the same skill level ;</t>
  </si>
  <si>
    <t>Industry of job 12 months ago: Accommodation and food services ;  &gt;&gt;&gt;&gt; Changed occupations with current employer to a higher skill level ;</t>
  </si>
  <si>
    <t>Industry of job 12 months ago: Accommodation and food services ;  &gt;&gt;&gt;&gt; Changed occupations with current employer to a lower skill level ;</t>
  </si>
  <si>
    <t>Industry of job 12 months ago: Accommodation and food services ;  &gt;&gt;&gt;&gt; No change in usual weekly hours with current employer last year ;</t>
  </si>
  <si>
    <t>Industry of job 12 months ago: Accommodation and food services ;  &gt;&gt;&gt;&gt; Usual weekly hours increased with current employer last year ;</t>
  </si>
  <si>
    <t>Industry of job 12 months ago: Accommodation and food services ;  &gt;&gt;&gt;&gt; Usual weekly hours decreased with current employer last year ;</t>
  </si>
  <si>
    <t>Industry of job 12 months ago: Accommodation and food services ;  &gt;&gt;&gt;&gt; Did not know or usual weekly hours varied last year ;</t>
  </si>
  <si>
    <t>Industry of job 12 months ago: Accommodation and food services ;  &gt;&gt;&gt;&gt; Promoted or transferred last year ;</t>
  </si>
  <si>
    <t>Industry of job 12 months ago: Accommodation and food services ;  &gt;&gt;&gt;&gt; Was not promoted or transferred last year ;</t>
  </si>
  <si>
    <t>Industry of job 12 months ago: Accommodation and food services ;  &gt;&gt;&gt; Owner manager or contributing family worker in current main job ;</t>
  </si>
  <si>
    <t>Industry of job 12 months ago: Accommodation and food services ;  &gt; Not currently employed ;</t>
  </si>
  <si>
    <t>Industry of job 12 months ago: Accommodation and food services ;  &gt; Employed 12 months ago ;</t>
  </si>
  <si>
    <t>Industry of job 12 months ago: Transport, postal and warehousing ;  Employed at some time during the last 12 months ;</t>
  </si>
  <si>
    <t>Industry of job 12 months ago: Transport, postal and warehousing ;  &gt; Currently employed ;</t>
  </si>
  <si>
    <t>Industry of job 12 months ago: Transport, postal and warehousing ;  &gt;&gt; Less than 12 months in current main job ;</t>
  </si>
  <si>
    <t>Industry of job 12 months ago: Transport, postal and warehousing ;  &gt;&gt;&gt; Changed jobs in last 12 months ;</t>
  </si>
  <si>
    <t>Industry of job 12 months ago: Transport, postal and warehousing ;  &gt;&gt;&gt;&gt; Working in the same industry division as 12 months ago ;</t>
  </si>
  <si>
    <t>Industry of job 12 months ago: Transport, postal and warehousing ;  &gt;&gt;&gt;&gt; Working in a different industry division than 12 months ago ;</t>
  </si>
  <si>
    <t>Industry of job 12 months ago: Transport, postal and warehousing ;  &gt;&gt;&gt;&gt; Working in the same major occupation group as 12 months ago ;</t>
  </si>
  <si>
    <t>Industry of job 12 months ago: Transport, postal and warehousing ;  &gt;&gt;&gt;&gt; Working in a different major occupation group than 12 months ago ;</t>
  </si>
  <si>
    <t>Industry of job 12 months ago: Transport, postal and warehousing ;  &gt;&gt;&gt;&gt; Working in an occupation at the same skill level as 12 months ago ;</t>
  </si>
  <si>
    <t>Industry of job 12 months ago: Transport, postal and warehousing ;  &gt;&gt;&gt;&gt; Working in an occupation with a higher skill level than 12 months ago ;</t>
  </si>
  <si>
    <t>Industry of job 12 months ago: Transport, postal and warehousing ;  &gt;&gt;&gt;&gt; Working in an occupation with a lower skill level than 12 months ago ;</t>
  </si>
  <si>
    <t>Industry of job 12 months ago: Transport, postal and warehousing ;  &gt;&gt;&gt;&gt; Working in a job with the same usual hours as 12 months ago ;</t>
  </si>
  <si>
    <t>Industry of job 12 months ago: Transport, postal and warehousing ;  &gt;&gt;&gt;&gt; Working in a job with more usual hours than 12 months ago ;</t>
  </si>
  <si>
    <t>Industry of job 12 months ago: Transport, postal and warehousing ;  &gt;&gt;&gt;&gt; Working in a job with fewer usual hours than 12 months ago ;</t>
  </si>
  <si>
    <t>Industry of job 12 months ago: Transport, postal and warehousing ;  &gt;&gt;&gt;&gt; Working in a job with the same status in employment as 12 months ago ;</t>
  </si>
  <si>
    <t>Industry of job 12 months ago: Transport, postal and warehousing ;  &gt;&gt;&gt;&gt; Working in a job with a different status in employment than 12 months ago ;</t>
  </si>
  <si>
    <t>Industry of job 12 months ago: Transport, postal and warehousing ;  &gt;&gt;&gt; Did not change jobs in last 12 months ;</t>
  </si>
  <si>
    <t>Industry of job 12 months ago: Transport, postal and warehousing ;  &gt;&gt; 12 months or more in current main job ;</t>
  </si>
  <si>
    <t>Industry of job 12 months ago: Transport, postal and warehousing ;  &gt;&gt;&gt; Employee in current main job ;</t>
  </si>
  <si>
    <t>Industry of job 12 months ago: Transport, postal and warehousing ;  &gt;&gt;&gt;&gt; No change in occupation with current employer last year ;</t>
  </si>
  <si>
    <t>Industry of job 12 months ago: Transport, postal and warehousing ;  &gt;&gt;&gt;&gt; Changed occupations with current employer in the same major group last year ;</t>
  </si>
  <si>
    <t>Industry of job 12 months ago: Transport, postal and warehousing ;  &gt;&gt;&gt;&gt; Changed occupations with current employer into a different major group last year ;</t>
  </si>
  <si>
    <t>Industry of job 12 months ago: Transport, postal and warehousing ;  &gt;&gt;&gt;&gt; Changed occupations with current employer at the same skill level ;</t>
  </si>
  <si>
    <t>Industry of job 12 months ago: Transport, postal and warehousing ;  &gt;&gt;&gt;&gt; Changed occupations with current employer to a higher skill level ;</t>
  </si>
  <si>
    <t>Industry of job 12 months ago: Transport, postal and warehousing ;  &gt;&gt;&gt;&gt; Changed occupations with current employer to a lower skill level ;</t>
  </si>
  <si>
    <t>Industry of job 12 months ago: Transport, postal and warehousing ;  &gt;&gt;&gt;&gt; No change in usual weekly hours with current employer last year ;</t>
  </si>
  <si>
    <t>Industry of job 12 months ago: Transport, postal and warehousing ;  &gt;&gt;&gt;&gt; Usual weekly hours increased with current employer last year ;</t>
  </si>
  <si>
    <t>Industry of job 12 months ago: Transport, postal and warehousing ;  &gt;&gt;&gt;&gt; Usual weekly hours decreased with current employer last year ;</t>
  </si>
  <si>
    <t>Industry of job 12 months ago: Transport, postal and warehousing ;  &gt;&gt;&gt;&gt; Did not know or usual weekly hours varied last year ;</t>
  </si>
  <si>
    <t>Industry of job 12 months ago: Transport, postal and warehousing ;  &gt;&gt;&gt;&gt; Promoted or transferred last year ;</t>
  </si>
  <si>
    <t>Industry of job 12 months ago: Transport, postal and warehousing ;  &gt;&gt;&gt;&gt; Was not promoted or transferred last year ;</t>
  </si>
  <si>
    <t>Industry of job 12 months ago: Transport, postal and warehousing ;  &gt;&gt;&gt; Owner manager or contributing family worker in current main job ;</t>
  </si>
  <si>
    <t>Industry of job 12 months ago: Transport, postal and warehousing ;  &gt; Not currently employed ;</t>
  </si>
  <si>
    <t>Industry of job 12 months ago: Transport, postal and warehousing ;  &gt; Employed 12 months ago ;</t>
  </si>
  <si>
    <t>Industry of job 12 months ago: Information media and telecommunications ;  Employed at some time during the last 12 months ;</t>
  </si>
  <si>
    <t>Industry of job 12 months ago: Information media and telecommunications ;  &gt; Currently employed ;</t>
  </si>
  <si>
    <t>Industry of job 12 months ago: Information media and telecommunications ;  &gt;&gt; Less than 12 months in current main job ;</t>
  </si>
  <si>
    <t>Industry of job 12 months ago: Information media and telecommunications ;  &gt;&gt;&gt; Changed jobs in last 12 months ;</t>
  </si>
  <si>
    <t>Industry of job 12 months ago: Information media and telecommunications ;  &gt;&gt;&gt;&gt; Working in the same industry division as 12 months ago ;</t>
  </si>
  <si>
    <t>Industry of job 12 months ago: Information media and telecommunications ;  &gt;&gt;&gt;&gt; Working in a different industry division than 12 months ago ;</t>
  </si>
  <si>
    <t>Industry of job 12 months ago: Information media and telecommunications ;  &gt;&gt;&gt;&gt; Working in the same major occupation group as 12 months ago ;</t>
  </si>
  <si>
    <t>Industry of job 12 months ago: Information media and telecommunications ;  &gt;&gt;&gt;&gt; Working in a different major occupation group than 12 months ago ;</t>
  </si>
  <si>
    <t>Industry of job 12 months ago: Information media and telecommunications ;  &gt;&gt;&gt;&gt; Working in an occupation at the same skill level as 12 months ago ;</t>
  </si>
  <si>
    <t>Industry of job 12 months ago: Information media and telecommunications ;  &gt;&gt;&gt;&gt; Working in an occupation with a higher skill level than 12 months ago ;</t>
  </si>
  <si>
    <t>Industry of job 12 months ago: Information media and telecommunications ;  &gt;&gt;&gt;&gt; Working in an occupation with a lower skill level than 12 months ago ;</t>
  </si>
  <si>
    <t>Industry of job 12 months ago: Information media and telecommunications ;  &gt;&gt;&gt;&gt; Working in a job with the same usual hours as 12 months ago ;</t>
  </si>
  <si>
    <t>Industry of job 12 months ago: Information media and telecommunications ;  &gt;&gt;&gt;&gt; Working in a job with more usual hours than 12 months ago ;</t>
  </si>
  <si>
    <t>Industry of job 12 months ago: Information media and telecommunications ;  &gt;&gt;&gt;&gt; Working in a job with fewer usual hours than 12 months ago ;</t>
  </si>
  <si>
    <t>Industry of job 12 months ago: Information media and telecommunications ;  &gt;&gt;&gt;&gt; Working in a job with the same status in employment as 12 months ago ;</t>
  </si>
  <si>
    <t>Industry of job 12 months ago: Information media and telecommunications ;  &gt;&gt;&gt;&gt; Working in a job with a different status in employment than 12 months ago ;</t>
  </si>
  <si>
    <t>Industry of job 12 months ago: Information media and telecommunications ;  &gt;&gt;&gt; Did not change jobs in last 12 months ;</t>
  </si>
  <si>
    <t>Industry of job 12 months ago: Information media and telecommunications ;  &gt;&gt; 12 months or more in current main job ;</t>
  </si>
  <si>
    <t>Industry of job 12 months ago: Information media and telecommunications ;  &gt;&gt;&gt; Employee in current main job ;</t>
  </si>
  <si>
    <t>Industry of job 12 months ago: Information media and telecommunications ;  &gt;&gt;&gt;&gt; No change in occupation with current employer last year ;</t>
  </si>
  <si>
    <t>Industry of job 12 months ago: Information media and telecommunications ;  &gt;&gt;&gt;&gt; Changed occupations with current employer in the same major group last year ;</t>
  </si>
  <si>
    <t>Industry of job 12 months ago: Information media and telecommunications ;  &gt;&gt;&gt;&gt; Changed occupations with current employer into a different major group last year ;</t>
  </si>
  <si>
    <t>Industry of job 12 months ago: Information media and telecommunications ;  &gt;&gt;&gt;&gt; Changed occupations with current employer at the same skill level ;</t>
  </si>
  <si>
    <t>Industry of job 12 months ago: Information media and telecommunications ;  &gt;&gt;&gt;&gt; Changed occupations with current employer to a higher skill level ;</t>
  </si>
  <si>
    <t>Industry of job 12 months ago: Information media and telecommunications ;  &gt;&gt;&gt;&gt; Changed occupations with current employer to a lower skill level ;</t>
  </si>
  <si>
    <t>Industry of job 12 months ago: Information media and telecommunications ;  &gt;&gt;&gt;&gt; No change in usual weekly hours with current employer last year ;</t>
  </si>
  <si>
    <t>Industry of job 12 months ago: Information media and telecommunications ;  &gt;&gt;&gt;&gt; Usual weekly hours increased with current employer last year ;</t>
  </si>
  <si>
    <t>Industry of job 12 months ago: Information media and telecommunications ;  &gt;&gt;&gt;&gt; Usual weekly hours decreased with current employer last year ;</t>
  </si>
  <si>
    <t>Industry of job 12 months ago: Information media and telecommunications ;  &gt;&gt;&gt;&gt; Did not know or usual weekly hours varied last year ;</t>
  </si>
  <si>
    <t>Industry of job 12 months ago: Information media and telecommunications ;  &gt;&gt;&gt;&gt; Promoted or transferred last year ;</t>
  </si>
  <si>
    <t>Industry of job 12 months ago: Information media and telecommunications ;  &gt;&gt;&gt;&gt; Was not promoted or transferred last year ;</t>
  </si>
  <si>
    <t>Industry of job 12 months ago: Information media and telecommunications ;  &gt;&gt;&gt; Owner manager or contributing family worker in current main job ;</t>
  </si>
  <si>
    <t>Industry of job 12 months ago: Information media and telecommunications ;  &gt; Not currently employed ;</t>
  </si>
  <si>
    <t>Industry of job 12 months ago: Information media and telecommunications ;  &gt; Employed 12 months ago ;</t>
  </si>
  <si>
    <t>Industry of job 12 months ago: Financial and insurance services ;  Employed at some time during the last 12 months ;</t>
  </si>
  <si>
    <t>Industry of job 12 months ago: Financial and insurance services ;  &gt; Currently employed ;</t>
  </si>
  <si>
    <t>Industry of job 12 months ago: Financial and insurance services ;  &gt;&gt; Less than 12 months in current main job ;</t>
  </si>
  <si>
    <t>Industry of job 12 months ago: Financial and insurance services ;  &gt;&gt;&gt; Changed jobs in last 12 months ;</t>
  </si>
  <si>
    <t>Industry of job 12 months ago: Financial and insurance services ;  &gt;&gt;&gt;&gt; Working in the same industry division as 12 months ago ;</t>
  </si>
  <si>
    <t>Industry of job 12 months ago: Financial and insurance services ;  &gt;&gt;&gt;&gt; Working in a different industry division than 12 months ago ;</t>
  </si>
  <si>
    <t>Industry of job 12 months ago: Financial and insurance services ;  &gt;&gt;&gt;&gt; Working in the same major occupation group as 12 months ago ;</t>
  </si>
  <si>
    <t>Industry of job 12 months ago: Financial and insurance services ;  &gt;&gt;&gt;&gt; Working in a different major occupation group than 12 months ago ;</t>
  </si>
  <si>
    <t>Industry of job 12 months ago: Financial and insurance services ;  &gt;&gt;&gt;&gt; Working in an occupation at the same skill level as 12 months ago ;</t>
  </si>
  <si>
    <t>Industry of job 12 months ago: Financial and insurance services ;  &gt;&gt;&gt;&gt; Working in an occupation with a higher skill level than 12 months ago ;</t>
  </si>
  <si>
    <t>Industry of job 12 months ago: Financial and insurance services ;  &gt;&gt;&gt;&gt; Working in an occupation with a lower skill level than 12 months ago ;</t>
  </si>
  <si>
    <t>Industry of job 12 months ago: Financial and insurance services ;  &gt;&gt;&gt;&gt; Working in a job with the same usual hours as 12 months ago ;</t>
  </si>
  <si>
    <t>Industry of job 12 months ago: Financial and insurance services ;  &gt;&gt;&gt;&gt; Working in a job with more usual hours than 12 months ago ;</t>
  </si>
  <si>
    <t>Industry of job 12 months ago: Financial and insurance services ;  &gt;&gt;&gt;&gt; Working in a job with fewer usual hours than 12 months ago ;</t>
  </si>
  <si>
    <t>Industry of job 12 months ago: Financial and insurance services ;  &gt;&gt;&gt;&gt; Working in a job with the same status in employment as 12 months ago ;</t>
  </si>
  <si>
    <t>Industry of job 12 months ago: Financial and insurance services ;  &gt;&gt;&gt;&gt; Working in a job with a different status in employment than 12 months ago ;</t>
  </si>
  <si>
    <t>Industry of job 12 months ago: Financial and insurance services ;  &gt;&gt;&gt; Did not change jobs in last 12 months ;</t>
  </si>
  <si>
    <t>Industry of job 12 months ago: Financial and insurance services ;  &gt;&gt; 12 months or more in current main job ;</t>
  </si>
  <si>
    <t>Industry of job 12 months ago: Financial and insurance services ;  &gt;&gt;&gt; Employee in current main job ;</t>
  </si>
  <si>
    <t>Industry of job 12 months ago: Financial and insurance services ;  &gt;&gt;&gt;&gt; No change in occupation with current employer last year ;</t>
  </si>
  <si>
    <t>Industry of job 12 months ago: Financial and insurance services ;  &gt;&gt;&gt;&gt; Changed occupations with current employer in the same major group last year ;</t>
  </si>
  <si>
    <t>Industry of job 12 months ago: Financial and insurance services ;  &gt;&gt;&gt;&gt; Changed occupations with current employer into a different major group last year ;</t>
  </si>
  <si>
    <t>Industry of job 12 months ago: Financial and insurance services ;  &gt;&gt;&gt;&gt; Changed occupations with current employer at the same skill level ;</t>
  </si>
  <si>
    <t>Industry of job 12 months ago: Financial and insurance services ;  &gt;&gt;&gt;&gt; Changed occupations with current employer to a higher skill level ;</t>
  </si>
  <si>
    <t>Industry of job 12 months ago: Financial and insurance services ;  &gt;&gt;&gt;&gt; Changed occupations with current employer to a lower skill level ;</t>
  </si>
  <si>
    <t>Industry of job 12 months ago: Financial and insurance services ;  &gt;&gt;&gt;&gt; No change in usual weekly hours with current employer last year ;</t>
  </si>
  <si>
    <t>Industry of job 12 months ago: Financial and insurance services ;  &gt;&gt;&gt;&gt; Usual weekly hours increased with current employer last year ;</t>
  </si>
  <si>
    <t>Industry of job 12 months ago: Financial and insurance services ;  &gt;&gt;&gt;&gt; Usual weekly hours decreased with current employer last year ;</t>
  </si>
  <si>
    <t>Industry of job 12 months ago: Financial and insurance services ;  &gt;&gt;&gt;&gt; Did not know or usual weekly hours varied last year ;</t>
  </si>
  <si>
    <t>Industry of job 12 months ago: Financial and insurance services ;  &gt;&gt;&gt;&gt; Promoted or transferred last year ;</t>
  </si>
  <si>
    <t>Industry of job 12 months ago: Financial and insurance services ;  &gt;&gt;&gt;&gt; Was not promoted or transferred last year ;</t>
  </si>
  <si>
    <t>Industry of job 12 months ago: Financial and insurance services ;  &gt;&gt;&gt; Owner manager or contributing family worker in current main job ;</t>
  </si>
  <si>
    <t>Industry of job 12 months ago: Financial and insurance services ;  &gt; Not currently employed ;</t>
  </si>
  <si>
    <t>Industry of job 12 months ago: Financial and insurance services ;  &gt; Employed 12 months ago ;</t>
  </si>
  <si>
    <t>Industry of job 12 months ago: Rental, hiring and real estate services ;  Employed at some time during the last 12 months ;</t>
  </si>
  <si>
    <t>Industry of job 12 months ago: Rental, hiring and real estate services ;  &gt; Currently employed ;</t>
  </si>
  <si>
    <t>Industry of job 12 months ago: Rental, hiring and real estate services ;  &gt;&gt; Less than 12 months in current main job ;</t>
  </si>
  <si>
    <t>Industry of job 12 months ago: Rental, hiring and real estate services ;  &gt;&gt;&gt; Changed jobs in last 12 months ;</t>
  </si>
  <si>
    <t>Industry of job 12 months ago: Rental, hiring and real estate services ;  &gt;&gt;&gt;&gt; Working in the same industry division as 12 months ago ;</t>
  </si>
  <si>
    <t>Industry of job 12 months ago: Rental, hiring and real estate services ;  &gt;&gt;&gt;&gt; Working in a different industry division than 12 months ago ;</t>
  </si>
  <si>
    <t>Industry of job 12 months ago: Rental, hiring and real estate services ;  &gt;&gt;&gt;&gt; Working in the same major occupation group as 12 months ago ;</t>
  </si>
  <si>
    <t>Industry of job 12 months ago: Rental, hiring and real estate services ;  &gt;&gt;&gt;&gt; Working in a different major occupation group than 12 months ago ;</t>
  </si>
  <si>
    <t>Industry of job 12 months ago: Rental, hiring and real estate services ;  &gt;&gt;&gt;&gt; Working in an occupation at the same skill level as 12 months ago ;</t>
  </si>
  <si>
    <t>Industry of job 12 months ago: Rental, hiring and real estate services ;  &gt;&gt;&gt;&gt; Working in an occupation with a higher skill level than 12 months ago ;</t>
  </si>
  <si>
    <t>Industry of job 12 months ago: Rental, hiring and real estate services ;  &gt;&gt;&gt;&gt; Working in an occupation with a lower skill level than 12 months ago ;</t>
  </si>
  <si>
    <t>Industry of job 12 months ago: Rental, hiring and real estate services ;  &gt;&gt;&gt;&gt; Working in a job with the same usual hours as 12 months ago ;</t>
  </si>
  <si>
    <t>Industry of job 12 months ago: Rental, hiring and real estate services ;  &gt;&gt;&gt;&gt; Working in a job with more usual hours than 12 months ago ;</t>
  </si>
  <si>
    <t>Industry of job 12 months ago: Rental, hiring and real estate services ;  &gt;&gt;&gt;&gt; Working in a job with fewer usual hours than 12 months ago ;</t>
  </si>
  <si>
    <t>Industry of job 12 months ago: Rental, hiring and real estate services ;  &gt;&gt;&gt;&gt; Working in a job with the same status in employment as 12 months ago ;</t>
  </si>
  <si>
    <t>Industry of job 12 months ago: Rental, hiring and real estate services ;  &gt;&gt;&gt;&gt; Working in a job with a different status in employment than 12 months ago ;</t>
  </si>
  <si>
    <t>Industry of job 12 months ago: Rental, hiring and real estate services ;  &gt;&gt;&gt; Did not change jobs in last 12 months ;</t>
  </si>
  <si>
    <t>Industry of job 12 months ago: Rental, hiring and real estate services ;  &gt;&gt; 12 months or more in current main job ;</t>
  </si>
  <si>
    <t>Industry of job 12 months ago: Rental, hiring and real estate services ;  &gt;&gt;&gt; Employee in current main job ;</t>
  </si>
  <si>
    <t>Industry of job 12 months ago: Rental, hiring and real estate services ;  &gt;&gt;&gt;&gt; No change in occupation with current employer last year ;</t>
  </si>
  <si>
    <t>Industry of job 12 months ago: Rental, hiring and real estate services ;  &gt;&gt;&gt;&gt; Changed occupations with current employer in the same major group last year ;</t>
  </si>
  <si>
    <t>Industry of job 12 months ago: Rental, hiring and real estate services ;  &gt;&gt;&gt;&gt; Changed occupations with current employer into a different major group last year ;</t>
  </si>
  <si>
    <t>Industry of job 12 months ago: Rental, hiring and real estate services ;  &gt;&gt;&gt;&gt; Changed occupations with current employer at the same skill level ;</t>
  </si>
  <si>
    <t>Industry of job 12 months ago: Rental, hiring and real estate services ;  &gt;&gt;&gt;&gt; Changed occupations with current employer to a higher skill level ;</t>
  </si>
  <si>
    <t>Industry of job 12 months ago: Rental, hiring and real estate services ;  &gt;&gt;&gt;&gt; Changed occupations with current employer to a lower skill level ;</t>
  </si>
  <si>
    <t>Industry of job 12 months ago: Rental, hiring and real estate services ;  &gt;&gt;&gt;&gt; No change in usual weekly hours with current employer last year ;</t>
  </si>
  <si>
    <t>Industry of job 12 months ago: Rental, hiring and real estate services ;  &gt;&gt;&gt;&gt; Usual weekly hours increased with current employer last year ;</t>
  </si>
  <si>
    <t>Industry of job 12 months ago: Rental, hiring and real estate services ;  &gt;&gt;&gt;&gt; Usual weekly hours decreased with current employer last year ;</t>
  </si>
  <si>
    <t>Industry of job 12 months ago: Rental, hiring and real estate services ;  &gt;&gt;&gt;&gt; Did not know or usual weekly hours varied last year ;</t>
  </si>
  <si>
    <t>Industry of job 12 months ago: Rental, hiring and real estate services ;  &gt;&gt;&gt;&gt; Promoted or transferred last year ;</t>
  </si>
  <si>
    <t>Industry of job 12 months ago: Rental, hiring and real estate services ;  &gt;&gt;&gt;&gt; Was not promoted or transferred last year ;</t>
  </si>
  <si>
    <t>Industry of job 12 months ago: Rental, hiring and real estate services ;  &gt;&gt;&gt; Owner manager or contributing family worker in current main job ;</t>
  </si>
  <si>
    <t>Industry of job 12 months ago: Rental, hiring and real estate services ;  &gt; Not currently employed ;</t>
  </si>
  <si>
    <t>Industry of job 12 months ago: Rental, hiring and real estate services ;  &gt; Employed 12 months ago ;</t>
  </si>
  <si>
    <t>Industry of job 12 months ago: Professional, scientific and technical services ;  Employed at some time during the last 12 months ;</t>
  </si>
  <si>
    <t>Industry of job 12 months ago: Professional, scientific and technical services ;  &gt; Currently employed ;</t>
  </si>
  <si>
    <t>Industry of job 12 months ago: Professional, scientific and technical services ;  &gt;&gt; Less than 12 months in current main job ;</t>
  </si>
  <si>
    <t>Industry of job 12 months ago: Professional, scientific and technical services ;  &gt;&gt;&gt; Changed jobs in last 12 months ;</t>
  </si>
  <si>
    <t>Industry of job 12 months ago: Professional, scientific and technical services ;  &gt;&gt;&gt;&gt; Working in the same industry division as 12 months ago ;</t>
  </si>
  <si>
    <t>Industry of job 12 months ago: Professional, scientific and technical services ;  &gt;&gt;&gt;&gt; Working in a different industry division than 12 months ago ;</t>
  </si>
  <si>
    <t>Industry of job 12 months ago: Professional, scientific and technical services ;  &gt;&gt;&gt;&gt; Working in the same major occupation group as 12 months ago ;</t>
  </si>
  <si>
    <t>Industry of job 12 months ago: Professional, scientific and technical services ;  &gt;&gt;&gt;&gt; Working in a different major occupation group than 12 months ago ;</t>
  </si>
  <si>
    <t>Industry of job 12 months ago: Professional, scientific and technical services ;  &gt;&gt;&gt;&gt; Working in an occupation at the same skill level as 12 months ago ;</t>
  </si>
  <si>
    <t>Industry of job 12 months ago: Professional, scientific and technical services ;  &gt;&gt;&gt;&gt; Working in an occupation with a higher skill level than 12 months ago ;</t>
  </si>
  <si>
    <t>Industry of job 12 months ago: Professional, scientific and technical services ;  &gt;&gt;&gt;&gt; Working in an occupation with a lower skill level than 12 months ago ;</t>
  </si>
  <si>
    <t>Industry of job 12 months ago: Professional, scientific and technical services ;  &gt;&gt;&gt;&gt; Working in a job with the same usual hours as 12 months ago ;</t>
  </si>
  <si>
    <t>Industry of job 12 months ago: Professional, scientific and technical services ;  &gt;&gt;&gt;&gt; Working in a job with more usual hours than 12 months ago ;</t>
  </si>
  <si>
    <t>Industry of job 12 months ago: Professional, scientific and technical services ;  &gt;&gt;&gt;&gt; Working in a job with fewer usual hours than 12 months ago ;</t>
  </si>
  <si>
    <t>Industry of job 12 months ago: Professional, scientific and technical services ;  &gt;&gt;&gt;&gt; Working in a job with the same status in employment as 12 months ago ;</t>
  </si>
  <si>
    <t>Industry of job 12 months ago: Professional, scientific and technical services ;  &gt;&gt;&gt;&gt; Working in a job with a different status in employment than 12 months ago ;</t>
  </si>
  <si>
    <t>Industry of job 12 months ago: Professional, scientific and technical services ;  &gt;&gt;&gt; Did not change jobs in last 12 months ;</t>
  </si>
  <si>
    <t>Industry of job 12 months ago: Professional, scientific and technical services ;  &gt;&gt; 12 months or more in current main job ;</t>
  </si>
  <si>
    <t>Industry of job 12 months ago: Professional, scientific and technical services ;  &gt;&gt;&gt; Employee in current main job ;</t>
  </si>
  <si>
    <t>Industry of job 12 months ago: Professional, scientific and technical services ;  &gt;&gt;&gt;&gt; No change in occupation with current employer last year ;</t>
  </si>
  <si>
    <t>Industry of job 12 months ago: Professional, scientific and technical services ;  &gt;&gt;&gt;&gt; Changed occupations with current employer in the same major group last year ;</t>
  </si>
  <si>
    <t>Industry of job 12 months ago: Professional, scientific and technical services ;  &gt;&gt;&gt;&gt; Changed occupations with current employer into a different major group last year ;</t>
  </si>
  <si>
    <t>Industry of job 12 months ago: Professional, scientific and technical services ;  &gt;&gt;&gt;&gt; Changed occupations with current employer at the same skill level ;</t>
  </si>
  <si>
    <t>Industry of job 12 months ago: Professional, scientific and technical services ;  &gt;&gt;&gt;&gt; Changed occupations with current employer to a higher skill level ;</t>
  </si>
  <si>
    <t>Industry of job 12 months ago: Professional, scientific and technical services ;  &gt;&gt;&gt;&gt; Changed occupations with current employer to a lower skill level ;</t>
  </si>
  <si>
    <t>Industry of job 12 months ago: Professional, scientific and technical services ;  &gt;&gt;&gt;&gt; No change in usual weekly hours with current employer last year ;</t>
  </si>
  <si>
    <t>Industry of job 12 months ago: Professional, scientific and technical services ;  &gt;&gt;&gt;&gt; Usual weekly hours increased with current employer last year ;</t>
  </si>
  <si>
    <t>Industry of job 12 months ago: Professional, scientific and technical services ;  &gt;&gt;&gt;&gt; Usual weekly hours decreased with current employer last year ;</t>
  </si>
  <si>
    <t>Industry of job 12 months ago: Professional, scientific and technical services ;  &gt;&gt;&gt;&gt; Did not know or usual weekly hours varied last year ;</t>
  </si>
  <si>
    <t>Industry of job 12 months ago: Professional, scientific and technical services ;  &gt;&gt;&gt;&gt; Promoted or transferred last year ;</t>
  </si>
  <si>
    <t>Industry of job 12 months ago: Professional, scientific and technical services ;  &gt;&gt;&gt;&gt; Was not promoted or transferred last year ;</t>
  </si>
  <si>
    <t>Industry of job 12 months ago: Professional, scientific and technical services ;  &gt;&gt;&gt; Owner manager or contributing family worker in current main job ;</t>
  </si>
  <si>
    <t>Industry of job 12 months ago: Professional, scientific and technical services ;  &gt; Not currently employed ;</t>
  </si>
  <si>
    <t>Industry of job 12 months ago: Professional, scientific and technical services ;  &gt; Employed 12 months ago ;</t>
  </si>
  <si>
    <t>Industry of job 12 months ago: Administrative and support services ;  Employed at some time during the last 12 months ;</t>
  </si>
  <si>
    <t>Industry of job 12 months ago: Administrative and support services ;  &gt; Currently employed ;</t>
  </si>
  <si>
    <t>Industry of job 12 months ago: Administrative and support services ;  &gt;&gt; Less than 12 months in current main job ;</t>
  </si>
  <si>
    <t>Industry of job 12 months ago: Administrative and support services ;  &gt;&gt;&gt; Changed jobs in last 12 months ;</t>
  </si>
  <si>
    <t>Industry of job 12 months ago: Administrative and support services ;  &gt;&gt;&gt;&gt; Working in the same industry division as 12 months ago ;</t>
  </si>
  <si>
    <t>Industry of job 12 months ago: Administrative and support services ;  &gt;&gt;&gt;&gt; Working in a different industry division than 12 months ago ;</t>
  </si>
  <si>
    <t>Industry of job 12 months ago: Administrative and support services ;  &gt;&gt;&gt;&gt; Working in the same major occupation group as 12 months ago ;</t>
  </si>
  <si>
    <t>Industry of job 12 months ago: Administrative and support services ;  &gt;&gt;&gt;&gt; Working in a different major occupation group than 12 months ago ;</t>
  </si>
  <si>
    <t>Industry of job 12 months ago: Administrative and support services ;  &gt;&gt;&gt;&gt; Working in an occupation at the same skill level as 12 months ago ;</t>
  </si>
  <si>
    <t>Industry of job 12 months ago: Administrative and support services ;  &gt;&gt;&gt;&gt; Working in an occupation with a higher skill level than 12 months ago ;</t>
  </si>
  <si>
    <t>Industry of job 12 months ago: Administrative and support services ;  &gt;&gt;&gt;&gt; Working in an occupation with a lower skill level than 12 months ago ;</t>
  </si>
  <si>
    <t>Industry of job 12 months ago: Administrative and support services ;  &gt;&gt;&gt;&gt; Working in a job with the same usual hours as 12 months ago ;</t>
  </si>
  <si>
    <t>Industry of job 12 months ago: Administrative and support services ;  &gt;&gt;&gt;&gt; Working in a job with more usual hours than 12 months ago ;</t>
  </si>
  <si>
    <t>Industry of job 12 months ago: Administrative and support services ;  &gt;&gt;&gt;&gt; Working in a job with fewer usual hours than 12 months ago ;</t>
  </si>
  <si>
    <t>Industry of job 12 months ago: Administrative and support services ;  &gt;&gt;&gt;&gt; Working in a job with the same status in employment as 12 months ago ;</t>
  </si>
  <si>
    <t>Industry of job 12 months ago: Administrative and support services ;  &gt;&gt;&gt;&gt; Working in a job with a different status in employment than 12 months ago ;</t>
  </si>
  <si>
    <t>Industry of job 12 months ago: Administrative and support services ;  &gt;&gt;&gt; Did not change jobs in last 12 months ;</t>
  </si>
  <si>
    <t>Industry of job 12 months ago: Administrative and support services ;  &gt;&gt; 12 months or more in current main job ;</t>
  </si>
  <si>
    <t>Industry of job 12 months ago: Administrative and support services ;  &gt;&gt;&gt; Employee in current main job ;</t>
  </si>
  <si>
    <t>Industry of job 12 months ago: Administrative and support services ;  &gt;&gt;&gt;&gt; No change in occupation with current employer last year ;</t>
  </si>
  <si>
    <t>Industry of job 12 months ago: Administrative and support services ;  &gt;&gt;&gt;&gt; Changed occupations with current employer in the same major group last year ;</t>
  </si>
  <si>
    <t>Industry of job 12 months ago: Administrative and support services ;  &gt;&gt;&gt;&gt; Changed occupations with current employer into a different major group last year ;</t>
  </si>
  <si>
    <t>Industry of job 12 months ago: Administrative and support services ;  &gt;&gt;&gt;&gt; Changed occupations with current employer at the same skill level ;</t>
  </si>
  <si>
    <t>A128062358A</t>
  </si>
  <si>
    <t>A127965402L</t>
  </si>
  <si>
    <t>A128042886J</t>
  </si>
  <si>
    <t>A127984586W</t>
  </si>
  <si>
    <t>A128042890X</t>
  </si>
  <si>
    <t>A127945858L</t>
  </si>
  <si>
    <t>A128023366X</t>
  </si>
  <si>
    <t>A127984590L</t>
  </si>
  <si>
    <t>A128081846T</t>
  </si>
  <si>
    <t>A128062362T</t>
  </si>
  <si>
    <t>A128023370R</t>
  </si>
  <si>
    <t>A127945862C</t>
  </si>
  <si>
    <t>A128004014R</t>
  </si>
  <si>
    <t>A128004018X</t>
  </si>
  <si>
    <t>A128023374X</t>
  </si>
  <si>
    <t>A127965406W</t>
  </si>
  <si>
    <t>A128042894J</t>
  </si>
  <si>
    <t>A127984594W</t>
  </si>
  <si>
    <t>A128004022R</t>
  </si>
  <si>
    <t>A127984602K</t>
  </si>
  <si>
    <t>A128004026X</t>
  </si>
  <si>
    <t>A127984606V</t>
  </si>
  <si>
    <t>A128081850J</t>
  </si>
  <si>
    <t>A127965426F</t>
  </si>
  <si>
    <t>A128081862T</t>
  </si>
  <si>
    <t>A128004034X</t>
  </si>
  <si>
    <t>A128081890A</t>
  </si>
  <si>
    <t>A128081898V</t>
  </si>
  <si>
    <t>A128062378K</t>
  </si>
  <si>
    <t>A128004038J</t>
  </si>
  <si>
    <t>A128004042X</t>
  </si>
  <si>
    <t>A127965434F</t>
  </si>
  <si>
    <t>A128004046J</t>
  </si>
  <si>
    <t>A127984618C</t>
  </si>
  <si>
    <t>A128081866A</t>
  </si>
  <si>
    <t>A128042906F</t>
  </si>
  <si>
    <t>A128062366A</t>
  </si>
  <si>
    <t>A127984622V</t>
  </si>
  <si>
    <t>A127965414W</t>
  </si>
  <si>
    <t>A128042910W</t>
  </si>
  <si>
    <t>A128023378J</t>
  </si>
  <si>
    <t>A128023382X</t>
  </si>
  <si>
    <t>A128081870T</t>
  </si>
  <si>
    <t>A128023386J</t>
  </si>
  <si>
    <t>A127965418F</t>
  </si>
  <si>
    <t>A128081874A</t>
  </si>
  <si>
    <t>A128081878K</t>
  </si>
  <si>
    <t>A128081882A</t>
  </si>
  <si>
    <t>A127965422W</t>
  </si>
  <si>
    <t>A128062370T</t>
  </si>
  <si>
    <t>A128081886K</t>
  </si>
  <si>
    <t>A128062374A</t>
  </si>
  <si>
    <t>A128042914F</t>
  </si>
  <si>
    <t>A128042918R</t>
  </si>
  <si>
    <t>A128081894K</t>
  </si>
  <si>
    <t>A128023390X</t>
  </si>
  <si>
    <t>A128023394J</t>
  </si>
  <si>
    <t>A128042934R</t>
  </si>
  <si>
    <t>A127965438R</t>
  </si>
  <si>
    <t>A127945874L</t>
  </si>
  <si>
    <t>A128081910X</t>
  </si>
  <si>
    <t>A128004070J</t>
  </si>
  <si>
    <t>A127945878W</t>
  </si>
  <si>
    <t>A127945882L</t>
  </si>
  <si>
    <t>A128004074T</t>
  </si>
  <si>
    <t>A128062398V</t>
  </si>
  <si>
    <t>A127945886W</t>
  </si>
  <si>
    <t>A128004050X</t>
  </si>
  <si>
    <t>A127945866L</t>
  </si>
  <si>
    <t>A128042922F</t>
  </si>
  <si>
    <t>A128081902X</t>
  </si>
  <si>
    <t>A128004054J</t>
  </si>
  <si>
    <t>A127945870C</t>
  </si>
  <si>
    <t>A127984626C</t>
  </si>
  <si>
    <t>A127984630V</t>
  </si>
  <si>
    <t>A127984634C</t>
  </si>
  <si>
    <t>A128062382A</t>
  </si>
  <si>
    <t>A128004058T</t>
  </si>
  <si>
    <t>A128081906J</t>
  </si>
  <si>
    <t>A128062386K</t>
  </si>
  <si>
    <t>A128004062J</t>
  </si>
  <si>
    <t>A128023398T</t>
  </si>
  <si>
    <t>A127984638L</t>
  </si>
  <si>
    <t>A128042926R</t>
  </si>
  <si>
    <t>A127965442F</t>
  </si>
  <si>
    <t>A128062390A</t>
  </si>
  <si>
    <t>A128004066T</t>
  </si>
  <si>
    <t>A128023402W</t>
  </si>
  <si>
    <t>A128042930F</t>
  </si>
  <si>
    <t>A128081914J</t>
  </si>
  <si>
    <t>A128062394K</t>
  </si>
  <si>
    <t>A127965138L</t>
  </si>
  <si>
    <t>A128003774L</t>
  </si>
  <si>
    <t>A127984282K</t>
  </si>
  <si>
    <t>A127965134C</t>
  </si>
  <si>
    <t>A128081598T</t>
  </si>
  <si>
    <t>A128081602W</t>
  </si>
  <si>
    <t>A128081606F</t>
  </si>
  <si>
    <t>A127984294V</t>
  </si>
  <si>
    <t>A128062102W</t>
  </si>
  <si>
    <t>A127984298C</t>
  </si>
  <si>
    <t>A127945558K</t>
  </si>
  <si>
    <t>A128042606C</t>
  </si>
  <si>
    <t>A127965122V</t>
  </si>
  <si>
    <t>A127984274K</t>
  </si>
  <si>
    <t>A128023058W</t>
  </si>
  <si>
    <t>A127984278V</t>
  </si>
  <si>
    <t>A128062090X</t>
  </si>
  <si>
    <t>A127945562A</t>
  </si>
  <si>
    <t>A128062094J</t>
  </si>
  <si>
    <t>A128023062L</t>
  </si>
  <si>
    <t>A128023066W</t>
  </si>
  <si>
    <t>A127965126C</t>
  </si>
  <si>
    <t>A127984286V</t>
  </si>
  <si>
    <t>A128023070L</t>
  </si>
  <si>
    <t>A127965130V</t>
  </si>
  <si>
    <t>A128081582X</t>
  </si>
  <si>
    <t>A128081586J</t>
  </si>
  <si>
    <t>A128081590X</t>
  </si>
  <si>
    <t>A128023074W</t>
  </si>
  <si>
    <t>A128081594J</t>
  </si>
  <si>
    <t>A127945566K</t>
  </si>
  <si>
    <t>A128023078F</t>
  </si>
  <si>
    <t>A127984290K</t>
  </si>
  <si>
    <t>A128023082W</t>
  </si>
  <si>
    <t>A128023098R</t>
  </si>
  <si>
    <t>A128062106F</t>
  </si>
  <si>
    <t>A127984306T</t>
  </si>
  <si>
    <t>A128003782L</t>
  </si>
  <si>
    <t>A128062126R</t>
  </si>
  <si>
    <t>A128023106C</t>
  </si>
  <si>
    <t>A128081618R</t>
  </si>
  <si>
    <t>A128042626L</t>
  </si>
  <si>
    <t>A128003790L</t>
  </si>
  <si>
    <t>A127984318A</t>
  </si>
  <si>
    <t>A128023086F</t>
  </si>
  <si>
    <t>A127945570A</t>
  </si>
  <si>
    <t>A128042610V</t>
  </si>
  <si>
    <t>A128062110W</t>
  </si>
  <si>
    <t>A128042614C</t>
  </si>
  <si>
    <t>A128062114F</t>
  </si>
  <si>
    <t>A127945574K</t>
  </si>
  <si>
    <t>A127945578V</t>
  </si>
  <si>
    <t>A127984302J</t>
  </si>
  <si>
    <t>A128062118R</t>
  </si>
  <si>
    <t>A127984310J</t>
  </si>
  <si>
    <t>A128042618L</t>
  </si>
  <si>
    <t>A128023090W</t>
  </si>
  <si>
    <t>A128003778W</t>
  </si>
  <si>
    <t>A128023094F</t>
  </si>
  <si>
    <t>A128042622C</t>
  </si>
  <si>
    <t>A127965142C</t>
  </si>
  <si>
    <t>A128081610W</t>
  </si>
  <si>
    <t>A127984314T</t>
  </si>
  <si>
    <t>A128081614F</t>
  </si>
  <si>
    <t>A127965146L</t>
  </si>
  <si>
    <t>A127945582K</t>
  </si>
  <si>
    <t>A128062122F</t>
  </si>
  <si>
    <t>A128003786W</t>
  </si>
  <si>
    <t>A127984334A</t>
  </si>
  <si>
    <t>A127945586V</t>
  </si>
  <si>
    <t>A128042638W</t>
  </si>
  <si>
    <t>A127965162L</t>
  </si>
  <si>
    <t>A128023134L</t>
  </si>
  <si>
    <t>A128081626R</t>
  </si>
  <si>
    <t>A128003798F</t>
  </si>
  <si>
    <t>A128003802K</t>
  </si>
  <si>
    <t>A128042646W</t>
  </si>
  <si>
    <t>A128062138X</t>
  </si>
  <si>
    <t>A127965150C</t>
  </si>
  <si>
    <t>A128023110V</t>
  </si>
  <si>
    <t>A128042630C</t>
  </si>
  <si>
    <t>A128081622F</t>
  </si>
  <si>
    <t>A127984322T</t>
  </si>
  <si>
    <t>A127984326A</t>
  </si>
  <si>
    <t>A128042634L</t>
  </si>
  <si>
    <t>A128062130F</t>
  </si>
  <si>
    <t>A127965154L</t>
  </si>
  <si>
    <t>A127984330T</t>
  </si>
  <si>
    <t>A128003794W</t>
  </si>
  <si>
    <t>A128023114C</t>
  </si>
  <si>
    <t>A127965158W</t>
  </si>
  <si>
    <t>A127945590K</t>
  </si>
  <si>
    <t>A127945594V</t>
  </si>
  <si>
    <t>A128023118L</t>
  </si>
  <si>
    <t>A128023122C</t>
  </si>
  <si>
    <t>A128042642L</t>
  </si>
  <si>
    <t>A127945598C</t>
  </si>
  <si>
    <t>A128023126L</t>
  </si>
  <si>
    <t>A128023130C</t>
  </si>
  <si>
    <t>A127965166W</t>
  </si>
  <si>
    <t>A127945602J</t>
  </si>
  <si>
    <t>A128062134R</t>
  </si>
  <si>
    <t>A127965194F</t>
  </si>
  <si>
    <t>A128062142R</t>
  </si>
  <si>
    <t>A128081634R</t>
  </si>
  <si>
    <t>A128023142L</t>
  </si>
  <si>
    <t>A127984350A</t>
  </si>
  <si>
    <t>A127965202V</t>
  </si>
  <si>
    <t>A127984358V</t>
  </si>
  <si>
    <t>A128062150R</t>
  </si>
  <si>
    <t>A128003810K</t>
  </si>
  <si>
    <t>A128023150L</t>
  </si>
  <si>
    <t>A127965174W</t>
  </si>
  <si>
    <t>A127945606T</t>
  </si>
  <si>
    <t>A127965178F</t>
  </si>
  <si>
    <t>A127945610J</t>
  </si>
  <si>
    <t>A127945614T</t>
  </si>
  <si>
    <t>A128081630F</t>
  </si>
  <si>
    <t>A128003806V</t>
  </si>
  <si>
    <t>A127965182W</t>
  </si>
  <si>
    <t>A127945618A</t>
  </si>
  <si>
    <t>A128042650L</t>
  </si>
  <si>
    <t>A127965186F</t>
  </si>
  <si>
    <t>A127945622T</t>
  </si>
  <si>
    <t>A127984338K</t>
  </si>
  <si>
    <t>A127984342A</t>
  </si>
  <si>
    <t>A127945626A</t>
  </si>
  <si>
    <t>A127945630T</t>
  </si>
  <si>
    <t>A127965190W</t>
  </si>
  <si>
    <t>A128042654W</t>
  </si>
  <si>
    <t>A128023138W</t>
  </si>
  <si>
    <t>A128062146X</t>
  </si>
  <si>
    <t>A128042658F</t>
  </si>
  <si>
    <t>A128023146W</t>
  </si>
  <si>
    <t>A127984346K</t>
  </si>
  <si>
    <t>A127965198R</t>
  </si>
  <si>
    <t>A128062162X</t>
  </si>
  <si>
    <t>A128023154W</t>
  </si>
  <si>
    <t>A128062158J</t>
  </si>
  <si>
    <t>A128081642R</t>
  </si>
  <si>
    <t>A128003826C</t>
  </si>
  <si>
    <t>A128023186R</t>
  </si>
  <si>
    <t>A127945642A</t>
  </si>
  <si>
    <t>A127984394C</t>
  </si>
  <si>
    <t>A128003830V</t>
  </si>
  <si>
    <t>A127965218L</t>
  </si>
  <si>
    <t>A127984362K</t>
  </si>
  <si>
    <t>A127965206C</t>
  </si>
  <si>
    <t>A128062154X</t>
  </si>
  <si>
    <t>A128023158F</t>
  </si>
  <si>
    <t>A127945634A</t>
  </si>
  <si>
    <t>A127945638K</t>
  </si>
  <si>
    <t>A128003814V</t>
  </si>
  <si>
    <t>A127965210V</t>
  </si>
  <si>
    <t>A127984366V</t>
  </si>
  <si>
    <t>A128023162W</t>
  </si>
  <si>
    <t>A128003818C</t>
  </si>
  <si>
    <t>A128023166F</t>
  </si>
  <si>
    <t>A127984370K</t>
  </si>
  <si>
    <t>Industry of job 12 months ago: Administrative and support services ;  &gt;&gt;&gt;&gt; Changed occupations with current employer to a higher skill level ;</t>
  </si>
  <si>
    <t>Industry of job 12 months ago: Administrative and support services ;  &gt;&gt;&gt;&gt; Changed occupations with current employer to a lower skill level ;</t>
  </si>
  <si>
    <t>Industry of job 12 months ago: Administrative and support services ;  &gt;&gt;&gt;&gt; No change in usual weekly hours with current employer last year ;</t>
  </si>
  <si>
    <t>Industry of job 12 months ago: Administrative and support services ;  &gt;&gt;&gt;&gt; Usual weekly hours increased with current employer last year ;</t>
  </si>
  <si>
    <t>Industry of job 12 months ago: Administrative and support services ;  &gt;&gt;&gt;&gt; Usual weekly hours decreased with current employer last year ;</t>
  </si>
  <si>
    <t>Industry of job 12 months ago: Administrative and support services ;  &gt;&gt;&gt;&gt; Did not know or usual weekly hours varied last year ;</t>
  </si>
  <si>
    <t>Industry of job 12 months ago: Administrative and support services ;  &gt;&gt;&gt;&gt; Promoted or transferred last year ;</t>
  </si>
  <si>
    <t>Industry of job 12 months ago: Administrative and support services ;  &gt;&gt;&gt;&gt; Was not promoted or transferred last year ;</t>
  </si>
  <si>
    <t>Industry of job 12 months ago: Administrative and support services ;  &gt;&gt;&gt; Owner manager or contributing family worker in current main job ;</t>
  </si>
  <si>
    <t>Industry of job 12 months ago: Administrative and support services ;  &gt; Not currently employed ;</t>
  </si>
  <si>
    <t>Industry of job 12 months ago: Administrative and support services ;  &gt; Employed 12 months ago ;</t>
  </si>
  <si>
    <t>Industry of job 12 months ago: Public administration and safety ;  Employed at some time during the last 12 months ;</t>
  </si>
  <si>
    <t>Industry of job 12 months ago: Public administration and safety ;  &gt; Currently employed ;</t>
  </si>
  <si>
    <t>Industry of job 12 months ago: Public administration and safety ;  &gt;&gt; Less than 12 months in current main job ;</t>
  </si>
  <si>
    <t>Industry of job 12 months ago: Public administration and safety ;  &gt;&gt;&gt; Changed jobs in last 12 months ;</t>
  </si>
  <si>
    <t>Industry of job 12 months ago: Public administration and safety ;  &gt;&gt;&gt;&gt; Working in the same industry division as 12 months ago ;</t>
  </si>
  <si>
    <t>Industry of job 12 months ago: Public administration and safety ;  &gt;&gt;&gt;&gt; Working in a different industry division than 12 months ago ;</t>
  </si>
  <si>
    <t>Industry of job 12 months ago: Public administration and safety ;  &gt;&gt;&gt;&gt; Working in the same major occupation group as 12 months ago ;</t>
  </si>
  <si>
    <t>Industry of job 12 months ago: Public administration and safety ;  &gt;&gt;&gt;&gt; Working in a different major occupation group than 12 months ago ;</t>
  </si>
  <si>
    <t>Industry of job 12 months ago: Public administration and safety ;  &gt;&gt;&gt;&gt; Working in an occupation at the same skill level as 12 months ago ;</t>
  </si>
  <si>
    <t>Industry of job 12 months ago: Public administration and safety ;  &gt;&gt;&gt;&gt; Working in an occupation with a higher skill level than 12 months ago ;</t>
  </si>
  <si>
    <t>Industry of job 12 months ago: Public administration and safety ;  &gt;&gt;&gt;&gt; Working in an occupation with a lower skill level than 12 months ago ;</t>
  </si>
  <si>
    <t>Industry of job 12 months ago: Public administration and safety ;  &gt;&gt;&gt;&gt; Working in a job with the same usual hours as 12 months ago ;</t>
  </si>
  <si>
    <t>Industry of job 12 months ago: Public administration and safety ;  &gt;&gt;&gt;&gt; Working in a job with more usual hours than 12 months ago ;</t>
  </si>
  <si>
    <t>Industry of job 12 months ago: Public administration and safety ;  &gt;&gt;&gt;&gt; Working in a job with fewer usual hours than 12 months ago ;</t>
  </si>
  <si>
    <t>Industry of job 12 months ago: Public administration and safety ;  &gt;&gt;&gt;&gt; Working in a job with the same status in employment as 12 months ago ;</t>
  </si>
  <si>
    <t>Industry of job 12 months ago: Public administration and safety ;  &gt;&gt;&gt;&gt; Working in a job with a different status in employment than 12 months ago ;</t>
  </si>
  <si>
    <t>Industry of job 12 months ago: Public administration and safety ;  &gt;&gt;&gt; Did not change jobs in last 12 months ;</t>
  </si>
  <si>
    <t>Industry of job 12 months ago: Public administration and safety ;  &gt;&gt; 12 months or more in current main job ;</t>
  </si>
  <si>
    <t>Industry of job 12 months ago: Public administration and safety ;  &gt;&gt;&gt; Employee in current main job ;</t>
  </si>
  <si>
    <t>Industry of job 12 months ago: Public administration and safety ;  &gt;&gt;&gt;&gt; No change in occupation with current employer last year ;</t>
  </si>
  <si>
    <t>Industry of job 12 months ago: Public administration and safety ;  &gt;&gt;&gt;&gt; Changed occupations with current employer in the same major group last year ;</t>
  </si>
  <si>
    <t>Industry of job 12 months ago: Public administration and safety ;  &gt;&gt;&gt;&gt; Changed occupations with current employer into a different major group last year ;</t>
  </si>
  <si>
    <t>Industry of job 12 months ago: Public administration and safety ;  &gt;&gt;&gt;&gt; Changed occupations with current employer at the same skill level ;</t>
  </si>
  <si>
    <t>Industry of job 12 months ago: Public administration and safety ;  &gt;&gt;&gt;&gt; Changed occupations with current employer to a higher skill level ;</t>
  </si>
  <si>
    <t>Industry of job 12 months ago: Public administration and safety ;  &gt;&gt;&gt;&gt; Changed occupations with current employer to a lower skill level ;</t>
  </si>
  <si>
    <t>Industry of job 12 months ago: Public administration and safety ;  &gt;&gt;&gt;&gt; No change in usual weekly hours with current employer last year ;</t>
  </si>
  <si>
    <t>Industry of job 12 months ago: Public administration and safety ;  &gt;&gt;&gt;&gt; Usual weekly hours increased with current employer last year ;</t>
  </si>
  <si>
    <t>Industry of job 12 months ago: Public administration and safety ;  &gt;&gt;&gt;&gt; Usual weekly hours decreased with current employer last year ;</t>
  </si>
  <si>
    <t>Industry of job 12 months ago: Public administration and safety ;  &gt;&gt;&gt;&gt; Did not know or usual weekly hours varied last year ;</t>
  </si>
  <si>
    <t>Industry of job 12 months ago: Public administration and safety ;  &gt;&gt;&gt;&gt; Promoted or transferred last year ;</t>
  </si>
  <si>
    <t>Industry of job 12 months ago: Public administration and safety ;  &gt;&gt;&gt;&gt; Was not promoted or transferred last year ;</t>
  </si>
  <si>
    <t>Industry of job 12 months ago: Public administration and safety ;  &gt;&gt;&gt; Owner manager or contributing family worker in current main job ;</t>
  </si>
  <si>
    <t>Industry of job 12 months ago: Public administration and safety ;  &gt; Not currently employed ;</t>
  </si>
  <si>
    <t>Industry of job 12 months ago: Public administration and safety ;  &gt; Employed 12 months ago ;</t>
  </si>
  <si>
    <t>Industry of job 12 months ago: Education and training ;  Employed at some time during the last 12 months ;</t>
  </si>
  <si>
    <t>Industry of job 12 months ago: Education and training ;  &gt; Currently employed ;</t>
  </si>
  <si>
    <t>Industry of job 12 months ago: Education and training ;  &gt;&gt; Less than 12 months in current main job ;</t>
  </si>
  <si>
    <t>Industry of job 12 months ago: Education and training ;  &gt;&gt;&gt; Changed jobs in last 12 months ;</t>
  </si>
  <si>
    <t>Industry of job 12 months ago: Education and training ;  &gt;&gt;&gt;&gt; Working in the same industry division as 12 months ago ;</t>
  </si>
  <si>
    <t>Industry of job 12 months ago: Education and training ;  &gt;&gt;&gt;&gt; Working in a different industry division than 12 months ago ;</t>
  </si>
  <si>
    <t>Industry of job 12 months ago: Education and training ;  &gt;&gt;&gt;&gt; Working in the same major occupation group as 12 months ago ;</t>
  </si>
  <si>
    <t>Industry of job 12 months ago: Education and training ;  &gt;&gt;&gt;&gt; Working in a different major occupation group than 12 months ago ;</t>
  </si>
  <si>
    <t>Industry of job 12 months ago: Education and training ;  &gt;&gt;&gt;&gt; Working in an occupation at the same skill level as 12 months ago ;</t>
  </si>
  <si>
    <t>Industry of job 12 months ago: Education and training ;  &gt;&gt;&gt;&gt; Working in an occupation with a higher skill level than 12 months ago ;</t>
  </si>
  <si>
    <t>Industry of job 12 months ago: Education and training ;  &gt;&gt;&gt;&gt; Working in an occupation with a lower skill level than 12 months ago ;</t>
  </si>
  <si>
    <t>Industry of job 12 months ago: Education and training ;  &gt;&gt;&gt;&gt; Working in a job with the same usual hours as 12 months ago ;</t>
  </si>
  <si>
    <t>Industry of job 12 months ago: Education and training ;  &gt;&gt;&gt;&gt; Working in a job with more usual hours than 12 months ago ;</t>
  </si>
  <si>
    <t>Industry of job 12 months ago: Education and training ;  &gt;&gt;&gt;&gt; Working in a job with fewer usual hours than 12 months ago ;</t>
  </si>
  <si>
    <t>Industry of job 12 months ago: Education and training ;  &gt;&gt;&gt;&gt; Working in a job with the same status in employment as 12 months ago ;</t>
  </si>
  <si>
    <t>Industry of job 12 months ago: Education and training ;  &gt;&gt;&gt;&gt; Working in a job with a different status in employment than 12 months ago ;</t>
  </si>
  <si>
    <t>Industry of job 12 months ago: Education and training ;  &gt;&gt;&gt; Did not change jobs in last 12 months ;</t>
  </si>
  <si>
    <t>Industry of job 12 months ago: Education and training ;  &gt;&gt; 12 months or more in current main job ;</t>
  </si>
  <si>
    <t>Industry of job 12 months ago: Education and training ;  &gt;&gt;&gt; Employee in current main job ;</t>
  </si>
  <si>
    <t>Industry of job 12 months ago: Education and training ;  &gt;&gt;&gt;&gt; No change in occupation with current employer last year ;</t>
  </si>
  <si>
    <t>Industry of job 12 months ago: Education and training ;  &gt;&gt;&gt;&gt; Changed occupations with current employer in the same major group last year ;</t>
  </si>
  <si>
    <t>Industry of job 12 months ago: Education and training ;  &gt;&gt;&gt;&gt; Changed occupations with current employer into a different major group last year ;</t>
  </si>
  <si>
    <t>Industry of job 12 months ago: Education and training ;  &gt;&gt;&gt;&gt; Changed occupations with current employer at the same skill level ;</t>
  </si>
  <si>
    <t>Industry of job 12 months ago: Education and training ;  &gt;&gt;&gt;&gt; Changed occupations with current employer to a higher skill level ;</t>
  </si>
  <si>
    <t>Industry of job 12 months ago: Education and training ;  &gt;&gt;&gt;&gt; Changed occupations with current employer to a lower skill level ;</t>
  </si>
  <si>
    <t>Industry of job 12 months ago: Education and training ;  &gt;&gt;&gt;&gt; No change in usual weekly hours with current employer last year ;</t>
  </si>
  <si>
    <t>Industry of job 12 months ago: Education and training ;  &gt;&gt;&gt;&gt; Usual weekly hours increased with current employer last year ;</t>
  </si>
  <si>
    <t>Industry of job 12 months ago: Education and training ;  &gt;&gt;&gt;&gt; Usual weekly hours decreased with current employer last year ;</t>
  </si>
  <si>
    <t>Industry of job 12 months ago: Education and training ;  &gt;&gt;&gt;&gt; Did not know or usual weekly hours varied last year ;</t>
  </si>
  <si>
    <t>Industry of job 12 months ago: Education and training ;  &gt;&gt;&gt;&gt; Promoted or transferred last year ;</t>
  </si>
  <si>
    <t>Industry of job 12 months ago: Education and training ;  &gt;&gt;&gt;&gt; Was not promoted or transferred last year ;</t>
  </si>
  <si>
    <t>Industry of job 12 months ago: Education and training ;  &gt;&gt;&gt; Owner manager or contributing family worker in current main job ;</t>
  </si>
  <si>
    <t>Industry of job 12 months ago: Education and training ;  &gt; Not currently employed ;</t>
  </si>
  <si>
    <t>Industry of job 12 months ago: Education and training ;  &gt; Employed 12 months ago ;</t>
  </si>
  <si>
    <t>Industry of job 12 months ago: Health care and social assistance ;  Employed at some time during the last 12 months ;</t>
  </si>
  <si>
    <t>Industry of job 12 months ago: Health care and social assistance ;  &gt; Currently employed ;</t>
  </si>
  <si>
    <t>Industry of job 12 months ago: Health care and social assistance ;  &gt;&gt; Less than 12 months in current main job ;</t>
  </si>
  <si>
    <t>Industry of job 12 months ago: Health care and social assistance ;  &gt;&gt;&gt; Changed jobs in last 12 months ;</t>
  </si>
  <si>
    <t>Industry of job 12 months ago: Health care and social assistance ;  &gt;&gt;&gt;&gt; Working in the same industry division as 12 months ago ;</t>
  </si>
  <si>
    <t>Industry of job 12 months ago: Health care and social assistance ;  &gt;&gt;&gt;&gt; Working in a different industry division than 12 months ago ;</t>
  </si>
  <si>
    <t>Industry of job 12 months ago: Health care and social assistance ;  &gt;&gt;&gt;&gt; Working in the same major occupation group as 12 months ago ;</t>
  </si>
  <si>
    <t>Industry of job 12 months ago: Health care and social assistance ;  &gt;&gt;&gt;&gt; Working in a different major occupation group than 12 months ago ;</t>
  </si>
  <si>
    <t>Industry of job 12 months ago: Health care and social assistance ;  &gt;&gt;&gt;&gt; Working in an occupation at the same skill level as 12 months ago ;</t>
  </si>
  <si>
    <t>Industry of job 12 months ago: Health care and social assistance ;  &gt;&gt;&gt;&gt; Working in an occupation with a higher skill level than 12 months ago ;</t>
  </si>
  <si>
    <t>Industry of job 12 months ago: Health care and social assistance ;  &gt;&gt;&gt;&gt; Working in an occupation with a lower skill level than 12 months ago ;</t>
  </si>
  <si>
    <t>Industry of job 12 months ago: Health care and social assistance ;  &gt;&gt;&gt;&gt; Working in a job with the same usual hours as 12 months ago ;</t>
  </si>
  <si>
    <t>Industry of job 12 months ago: Health care and social assistance ;  &gt;&gt;&gt;&gt; Working in a job with more usual hours than 12 months ago ;</t>
  </si>
  <si>
    <t>Industry of job 12 months ago: Health care and social assistance ;  &gt;&gt;&gt;&gt; Working in a job with fewer usual hours than 12 months ago ;</t>
  </si>
  <si>
    <t>Industry of job 12 months ago: Health care and social assistance ;  &gt;&gt;&gt;&gt; Working in a job with the same status in employment as 12 months ago ;</t>
  </si>
  <si>
    <t>Industry of job 12 months ago: Health care and social assistance ;  &gt;&gt;&gt;&gt; Working in a job with a different status in employment than 12 months ago ;</t>
  </si>
  <si>
    <t>Industry of job 12 months ago: Health care and social assistance ;  &gt;&gt;&gt; Did not change jobs in last 12 months ;</t>
  </si>
  <si>
    <t>Industry of job 12 months ago: Health care and social assistance ;  &gt;&gt; 12 months or more in current main job ;</t>
  </si>
  <si>
    <t>Industry of job 12 months ago: Health care and social assistance ;  &gt;&gt;&gt; Employee in current main job ;</t>
  </si>
  <si>
    <t>Industry of job 12 months ago: Health care and social assistance ;  &gt;&gt;&gt;&gt; No change in occupation with current employer last year ;</t>
  </si>
  <si>
    <t>Industry of job 12 months ago: Health care and social assistance ;  &gt;&gt;&gt;&gt; Changed occupations with current employer in the same major group last year ;</t>
  </si>
  <si>
    <t>Industry of job 12 months ago: Health care and social assistance ;  &gt;&gt;&gt;&gt; Changed occupations with current employer into a different major group last year ;</t>
  </si>
  <si>
    <t>Industry of job 12 months ago: Health care and social assistance ;  &gt;&gt;&gt;&gt; Changed occupations with current employer at the same skill level ;</t>
  </si>
  <si>
    <t>Industry of job 12 months ago: Health care and social assistance ;  &gt;&gt;&gt;&gt; Changed occupations with current employer to a higher skill level ;</t>
  </si>
  <si>
    <t>Industry of job 12 months ago: Health care and social assistance ;  &gt;&gt;&gt;&gt; Changed occupations with current employer to a lower skill level ;</t>
  </si>
  <si>
    <t>Industry of job 12 months ago: Health care and social assistance ;  &gt;&gt;&gt;&gt; No change in usual weekly hours with current employer last year ;</t>
  </si>
  <si>
    <t>Industry of job 12 months ago: Health care and social assistance ;  &gt;&gt;&gt;&gt; Usual weekly hours increased with current employer last year ;</t>
  </si>
  <si>
    <t>Industry of job 12 months ago: Health care and social assistance ;  &gt;&gt;&gt;&gt; Usual weekly hours decreased with current employer last year ;</t>
  </si>
  <si>
    <t>Industry of job 12 months ago: Health care and social assistance ;  &gt;&gt;&gt;&gt; Did not know or usual weekly hours varied last year ;</t>
  </si>
  <si>
    <t>Industry of job 12 months ago: Health care and social assistance ;  &gt;&gt;&gt;&gt; Promoted or transferred last year ;</t>
  </si>
  <si>
    <t>Industry of job 12 months ago: Health care and social assistance ;  &gt;&gt;&gt;&gt; Was not promoted or transferred last year ;</t>
  </si>
  <si>
    <t>Industry of job 12 months ago: Health care and social assistance ;  &gt;&gt;&gt; Owner manager or contributing family worker in current main job ;</t>
  </si>
  <si>
    <t>Industry of job 12 months ago: Health care and social assistance ;  &gt; Not currently employed ;</t>
  </si>
  <si>
    <t>Industry of job 12 months ago: Health care and social assistance ;  &gt; Employed 12 months ago ;</t>
  </si>
  <si>
    <t>Industry of job 12 months ago: Arts and recreation services ;  Employed at some time during the last 12 months ;</t>
  </si>
  <si>
    <t>Industry of job 12 months ago: Arts and recreation services ;  &gt; Currently employed ;</t>
  </si>
  <si>
    <t>Industry of job 12 months ago: Arts and recreation services ;  &gt;&gt; Less than 12 months in current main job ;</t>
  </si>
  <si>
    <t>Industry of job 12 months ago: Arts and recreation services ;  &gt;&gt;&gt; Changed jobs in last 12 months ;</t>
  </si>
  <si>
    <t>Industry of job 12 months ago: Arts and recreation services ;  &gt;&gt;&gt;&gt; Working in the same industry division as 12 months ago ;</t>
  </si>
  <si>
    <t>Industry of job 12 months ago: Arts and recreation services ;  &gt;&gt;&gt;&gt; Working in a different industry division than 12 months ago ;</t>
  </si>
  <si>
    <t>Industry of job 12 months ago: Arts and recreation services ;  &gt;&gt;&gt;&gt; Working in the same major occupation group as 12 months ago ;</t>
  </si>
  <si>
    <t>Industry of job 12 months ago: Arts and recreation services ;  &gt;&gt;&gt;&gt; Working in a different major occupation group than 12 months ago ;</t>
  </si>
  <si>
    <t>Industry of job 12 months ago: Arts and recreation services ;  &gt;&gt;&gt;&gt; Working in an occupation at the same skill level as 12 months ago ;</t>
  </si>
  <si>
    <t>Industry of job 12 months ago: Arts and recreation services ;  &gt;&gt;&gt;&gt; Working in an occupation with a higher skill level than 12 months ago ;</t>
  </si>
  <si>
    <t>Industry of job 12 months ago: Arts and recreation services ;  &gt;&gt;&gt;&gt; Working in an occupation with a lower skill level than 12 months ago ;</t>
  </si>
  <si>
    <t>Industry of job 12 months ago: Arts and recreation services ;  &gt;&gt;&gt;&gt; Working in a job with the same usual hours as 12 months ago ;</t>
  </si>
  <si>
    <t>Industry of job 12 months ago: Arts and recreation services ;  &gt;&gt;&gt;&gt; Working in a job with more usual hours than 12 months ago ;</t>
  </si>
  <si>
    <t>Industry of job 12 months ago: Arts and recreation services ;  &gt;&gt;&gt;&gt; Working in a job with fewer usual hours than 12 months ago ;</t>
  </si>
  <si>
    <t>Industry of job 12 months ago: Arts and recreation services ;  &gt;&gt;&gt;&gt; Working in a job with the same status in employment as 12 months ago ;</t>
  </si>
  <si>
    <t>Industry of job 12 months ago: Arts and recreation services ;  &gt;&gt;&gt;&gt; Working in a job with a different status in employment than 12 months ago ;</t>
  </si>
  <si>
    <t>Industry of job 12 months ago: Arts and recreation services ;  &gt;&gt;&gt; Did not change jobs in last 12 months ;</t>
  </si>
  <si>
    <t>Industry of job 12 months ago: Arts and recreation services ;  &gt;&gt; 12 months or more in current main job ;</t>
  </si>
  <si>
    <t>Industry of job 12 months ago: Arts and recreation services ;  &gt;&gt;&gt; Employee in current main job ;</t>
  </si>
  <si>
    <t>Industry of job 12 months ago: Arts and recreation services ;  &gt;&gt;&gt;&gt; No change in occupation with current employer last year ;</t>
  </si>
  <si>
    <t>Industry of job 12 months ago: Arts and recreation services ;  &gt;&gt;&gt;&gt; Changed occupations with current employer in the same major group last year ;</t>
  </si>
  <si>
    <t>Industry of job 12 months ago: Arts and recreation services ;  &gt;&gt;&gt;&gt; Changed occupations with current employer into a different major group last year ;</t>
  </si>
  <si>
    <t>Industry of job 12 months ago: Arts and recreation services ;  &gt;&gt;&gt;&gt; Changed occupations with current employer at the same skill level ;</t>
  </si>
  <si>
    <t>Industry of job 12 months ago: Arts and recreation services ;  &gt;&gt;&gt;&gt; Changed occupations with current employer to a higher skill level ;</t>
  </si>
  <si>
    <t>Industry of job 12 months ago: Arts and recreation services ;  &gt;&gt;&gt;&gt; Changed occupations with current employer to a lower skill level ;</t>
  </si>
  <si>
    <t>Industry of job 12 months ago: Arts and recreation services ;  &gt;&gt;&gt;&gt; No change in usual weekly hours with current employer last year ;</t>
  </si>
  <si>
    <t>Industry of job 12 months ago: Arts and recreation services ;  &gt;&gt;&gt;&gt; Usual weekly hours increased with current employer last year ;</t>
  </si>
  <si>
    <t>Industry of job 12 months ago: Arts and recreation services ;  &gt;&gt;&gt;&gt; Usual weekly hours decreased with current employer last year ;</t>
  </si>
  <si>
    <t>Industry of job 12 months ago: Arts and recreation services ;  &gt;&gt;&gt;&gt; Did not know or usual weekly hours varied last year ;</t>
  </si>
  <si>
    <t>Industry of job 12 months ago: Arts and recreation services ;  &gt;&gt;&gt;&gt; Promoted or transferred last year ;</t>
  </si>
  <si>
    <t>Industry of job 12 months ago: Arts and recreation services ;  &gt;&gt;&gt;&gt; Was not promoted or transferred last year ;</t>
  </si>
  <si>
    <t>Industry of job 12 months ago: Arts and recreation services ;  &gt;&gt;&gt; Owner manager or contributing family worker in current main job ;</t>
  </si>
  <si>
    <t>Industry of job 12 months ago: Arts and recreation services ;  &gt; Not currently employed ;</t>
  </si>
  <si>
    <t>Industry of job 12 months ago: Arts and recreation services ;  &gt; Employed 12 months ago ;</t>
  </si>
  <si>
    <t>Industry of job 12 months ago: Other services ;  Employed at some time during the last 12 months ;</t>
  </si>
  <si>
    <t>Industry of job 12 months ago: Other services ;  &gt; Currently employed ;</t>
  </si>
  <si>
    <t>Industry of job 12 months ago: Other services ;  &gt;&gt; Less than 12 months in current main job ;</t>
  </si>
  <si>
    <t>Industry of job 12 months ago: Other services ;  &gt;&gt;&gt; Changed jobs in last 12 months ;</t>
  </si>
  <si>
    <t>Industry of job 12 months ago: Other services ;  &gt;&gt;&gt;&gt; Working in the same industry division as 12 months ago ;</t>
  </si>
  <si>
    <t>Industry of job 12 months ago: Other services ;  &gt;&gt;&gt;&gt; Working in a different industry division than 12 months ago ;</t>
  </si>
  <si>
    <t>Industry of job 12 months ago: Other services ;  &gt;&gt;&gt;&gt; Working in the same major occupation group as 12 months ago ;</t>
  </si>
  <si>
    <t>Industry of job 12 months ago: Other services ;  &gt;&gt;&gt;&gt; Working in a different major occupation group than 12 months ago ;</t>
  </si>
  <si>
    <t>Industry of job 12 months ago: Other services ;  &gt;&gt;&gt;&gt; Working in an occupation at the same skill level as 12 months ago ;</t>
  </si>
  <si>
    <t>Industry of job 12 months ago: Other services ;  &gt;&gt;&gt;&gt; Working in an occupation with a higher skill level than 12 months ago ;</t>
  </si>
  <si>
    <t>Industry of job 12 months ago: Other services ;  &gt;&gt;&gt;&gt; Working in an occupation with a lower skill level than 12 months ago ;</t>
  </si>
  <si>
    <t>Industry of job 12 months ago: Other services ;  &gt;&gt;&gt;&gt; Working in a job with the same usual hours as 12 months ago ;</t>
  </si>
  <si>
    <t>Industry of job 12 months ago: Other services ;  &gt;&gt;&gt;&gt; Working in a job with more usual hours than 12 months ago ;</t>
  </si>
  <si>
    <t>Industry of job 12 months ago: Other services ;  &gt;&gt;&gt;&gt; Working in a job with fewer usual hours than 12 months ago ;</t>
  </si>
  <si>
    <t>Industry of job 12 months ago: Other services ;  &gt;&gt;&gt;&gt; Working in a job with the same status in employment as 12 months ago ;</t>
  </si>
  <si>
    <t>Industry of job 12 months ago: Other services ;  &gt;&gt;&gt;&gt; Working in a job with a different status in employment than 12 months ago ;</t>
  </si>
  <si>
    <t>Industry of job 12 months ago: Other services ;  &gt;&gt;&gt; Did not change jobs in last 12 months ;</t>
  </si>
  <si>
    <t>Industry of job 12 months ago: Other services ;  &gt;&gt; 12 months or more in current main job ;</t>
  </si>
  <si>
    <t>Industry of job 12 months ago: Other services ;  &gt;&gt;&gt; Employee in current main job ;</t>
  </si>
  <si>
    <t>Industry of job 12 months ago: Other services ;  &gt;&gt;&gt;&gt; No change in occupation with current employer last year ;</t>
  </si>
  <si>
    <t>Industry of job 12 months ago: Other services ;  &gt;&gt;&gt;&gt; Changed occupations with current employer in the same major group last year ;</t>
  </si>
  <si>
    <t>Industry of job 12 months ago: Other services ;  &gt;&gt;&gt;&gt; Changed occupations with current employer into a different major group last year ;</t>
  </si>
  <si>
    <t>Industry of job 12 months ago: Other services ;  &gt;&gt;&gt;&gt; Changed occupations with current employer at the same skill level ;</t>
  </si>
  <si>
    <t>Industry of job 12 months ago: Other services ;  &gt;&gt;&gt;&gt; Changed occupations with current employer to a higher skill level ;</t>
  </si>
  <si>
    <t>Industry of job 12 months ago: Other services ;  &gt;&gt;&gt;&gt; Changed occupations with current employer to a lower skill level ;</t>
  </si>
  <si>
    <t>Industry of job 12 months ago: Other services ;  &gt;&gt;&gt;&gt; No change in usual weekly hours with current employer last year ;</t>
  </si>
  <si>
    <t>Industry of job 12 months ago: Other services ;  &gt;&gt;&gt;&gt; Usual weekly hours increased with current employer last year ;</t>
  </si>
  <si>
    <t>Industry of job 12 months ago: Other services ;  &gt;&gt;&gt;&gt; Usual weekly hours decreased with current employer last year ;</t>
  </si>
  <si>
    <t>Industry of job 12 months ago: Other services ;  &gt;&gt;&gt;&gt; Did not know or usual weekly hours varied last year ;</t>
  </si>
  <si>
    <t>Industry of job 12 months ago: Other services ;  &gt;&gt;&gt;&gt; Promoted or transferred last year ;</t>
  </si>
  <si>
    <t>Industry of job 12 months ago: Other services ;  &gt;&gt;&gt;&gt; Was not promoted or transferred last year ;</t>
  </si>
  <si>
    <t>Industry of job 12 months ago: Other services ;  &gt;&gt;&gt; Owner manager or contributing family worker in current main job ;</t>
  </si>
  <si>
    <t>Industry of job 12 months ago: Other services ;  &gt; Not currently employed ;</t>
  </si>
  <si>
    <t>Industry of job 12 months ago: Other services ;  &gt; Employed 12 months ago ;</t>
  </si>
  <si>
    <t>Not employed 12 months ago ;  Employed at some time during the last 12 months ;</t>
  </si>
  <si>
    <t>Not employed 12 months ago ;  &gt; Currently employed ;</t>
  </si>
  <si>
    <t>Not employed 12 months ago ;  &gt;&gt; Less than 12 months in current main job ;</t>
  </si>
  <si>
    <t>Not employed 12 months ago ;  &gt;&gt;&gt; Changed jobs in last 12 months ;</t>
  </si>
  <si>
    <t>Not employed 12 months ago ;  &gt;&gt;&gt; Did not change jobs in last 12 months ;</t>
  </si>
  <si>
    <t>Not employed 12 months ago ;  &gt; Not currently employed ;</t>
  </si>
  <si>
    <t>New South Wales ;  Employed at some time during the last 12 months ;</t>
  </si>
  <si>
    <t>New South Wales ;  &gt; Currently employed ;</t>
  </si>
  <si>
    <t>New South Wales ;  &gt;&gt; Less than 12 months in current main job ;</t>
  </si>
  <si>
    <t>New South Wales ;  &gt;&gt;&gt; Changed jobs in last 12 months ;</t>
  </si>
  <si>
    <t>New South Wales ;  &gt;&gt;&gt;&gt; Working in the same industry division as 12 months ago ;</t>
  </si>
  <si>
    <t>New South Wales ;  &gt;&gt;&gt;&gt; Working in a different industry division than 12 months ago ;</t>
  </si>
  <si>
    <t>New South Wales ;  &gt;&gt;&gt;&gt; Working in the same major occupation group as 12 months ago ;</t>
  </si>
  <si>
    <t>New South Wales ;  &gt;&gt;&gt;&gt; Working in a different major occupation group than 12 months ago ;</t>
  </si>
  <si>
    <t>New South Wales ;  &gt;&gt;&gt;&gt; Working in an occupation at the same skill level as 12 months ago ;</t>
  </si>
  <si>
    <t>New South Wales ;  &gt;&gt;&gt;&gt; Working in an occupation with a higher skill level than 12 months ago ;</t>
  </si>
  <si>
    <t>New South Wales ;  &gt;&gt;&gt;&gt; Working in an occupation with a lower skill level than 12 months ago ;</t>
  </si>
  <si>
    <t>New South Wales ;  &gt;&gt;&gt;&gt; Working in a job with the same usual hours as 12 months ago ;</t>
  </si>
  <si>
    <t>New South Wales ;  &gt;&gt;&gt;&gt; Working in a job with more usual hours than 12 months ago ;</t>
  </si>
  <si>
    <t>New South Wales ;  &gt;&gt;&gt;&gt; Working in a job with fewer usual hours than 12 months ago ;</t>
  </si>
  <si>
    <t>New South Wales ;  &gt;&gt;&gt;&gt; Working in a job with the same status in employment as 12 months ago ;</t>
  </si>
  <si>
    <t>New South Wales ;  &gt;&gt;&gt;&gt; Working in a job with a different status in employment than 12 months ago ;</t>
  </si>
  <si>
    <t>New South Wales ;  &gt;&gt;&gt; Did not change jobs in last 12 months ;</t>
  </si>
  <si>
    <t>New South Wales ;  &gt;&gt; 12 months or more in current main job ;</t>
  </si>
  <si>
    <t>New South Wales ;  &gt;&gt;&gt; Employee in current main job ;</t>
  </si>
  <si>
    <t>New South Wales ;  &gt;&gt;&gt;&gt; No change in occupation with current employer last year ;</t>
  </si>
  <si>
    <t>New South Wales ;  &gt;&gt;&gt;&gt; Changed occupations with current employer in the same major group last year ;</t>
  </si>
  <si>
    <t>New South Wales ;  &gt;&gt;&gt;&gt; Changed occupations with current employer into a different major group last year ;</t>
  </si>
  <si>
    <t>New South Wales ;  &gt;&gt;&gt;&gt; Changed occupations with current employer at the same skill level ;</t>
  </si>
  <si>
    <t>New South Wales ;  &gt;&gt;&gt;&gt; Changed occupations with current employer to a higher skill level ;</t>
  </si>
  <si>
    <t>New South Wales ;  &gt;&gt;&gt;&gt; Changed occupations with current employer to a lower skill level ;</t>
  </si>
  <si>
    <t>New South Wales ;  &gt;&gt;&gt;&gt; No change in usual weekly hours with current employer last year ;</t>
  </si>
  <si>
    <t>New South Wales ;  &gt;&gt;&gt;&gt; Usual weekly hours increased with current employer last year ;</t>
  </si>
  <si>
    <t>New South Wales ;  &gt;&gt;&gt;&gt; Usual weekly hours decreased with current employer last year ;</t>
  </si>
  <si>
    <t>New South Wales ;  &gt;&gt;&gt;&gt; Did not know or usual weekly hours varied last year ;</t>
  </si>
  <si>
    <t>New South Wales ;  &gt;&gt;&gt;&gt; Promoted or transferred last year ;</t>
  </si>
  <si>
    <t>New South Wales ;  &gt;&gt;&gt;&gt; Was not promoted or transferred last year ;</t>
  </si>
  <si>
    <t>New South Wales ;  &gt;&gt;&gt; Owner manager or contributing family worker in current main job ;</t>
  </si>
  <si>
    <t>New South Wales ;  &gt; Not currently employed ;</t>
  </si>
  <si>
    <t>New South Wales ;  &gt; Employed 12 months ago ;</t>
  </si>
  <si>
    <t>New South Wales ;  &gt; Not employed 12 months ago ;</t>
  </si>
  <si>
    <t>New South Wales ;  Industry of job 12 months ago: Agriculture, forestry and fishing ;  Employed at some time during the last 12 months ;</t>
  </si>
  <si>
    <t>New South Wales ;  Industry of job 12 months ago: Agriculture, forestry and fishing ;  &gt; Currently employed ;</t>
  </si>
  <si>
    <t>New South Wales ;  Industry of job 12 months ago: Agriculture, forestry and fishing ;  &gt;&gt; Less than 12 months in current main job ;</t>
  </si>
  <si>
    <t>New South Wales ;  Industry of job 12 months ago: Agriculture, forestry and fishing ;  &gt;&gt;&gt; Changed jobs in last 12 months ;</t>
  </si>
  <si>
    <t>New South Wales ;  Industry of job 12 months ago: Agriculture, forestry and fishing ;  &gt;&gt;&gt;&gt; Working in the same industry division as 12 months ago ;</t>
  </si>
  <si>
    <t>New South Wales ;  Industry of job 12 months ago: Agriculture, forestry and fishing ;  &gt;&gt;&gt;&gt; Working in a different industry division than 12 months ago ;</t>
  </si>
  <si>
    <t>New South Wales ;  Industry of job 12 months ago: Agriculture, forestry and fishing ;  &gt;&gt;&gt;&gt; Working in the same major occupation group as 12 months ago ;</t>
  </si>
  <si>
    <t>New South Wales ;  Industry of job 12 months ago: Agriculture, forestry and fishing ;  &gt;&gt;&gt;&gt; Working in a different major occupation group than 12 months ago ;</t>
  </si>
  <si>
    <t>New South Wales ;  Industry of job 12 months ago: Agriculture, forestry and fishing ;  &gt;&gt;&gt;&gt; Working in an occupation at the same skill level as 12 months ago ;</t>
  </si>
  <si>
    <t>New South Wales ;  Industry of job 12 months ago: Agriculture, forestry and fishing ;  &gt;&gt;&gt;&gt; Working in an occupation with a higher skill level than 12 months ago ;</t>
  </si>
  <si>
    <t>New South Wales ;  Industry of job 12 months ago: Agriculture, forestry and fishing ;  &gt;&gt;&gt;&gt; Working in an occupation with a lower skill level than 12 months ago ;</t>
  </si>
  <si>
    <t>New South Wales ;  Industry of job 12 months ago: Agriculture, forestry and fishing ;  &gt;&gt;&gt;&gt; Working in a job with the same usual hours as 12 months ago ;</t>
  </si>
  <si>
    <t>New South Wales ;  Industry of job 12 months ago: Agriculture, forestry and fishing ;  &gt;&gt;&gt;&gt; Working in a job with more usual hours than 12 months ago ;</t>
  </si>
  <si>
    <t>New South Wales ;  Industry of job 12 months ago: Agriculture, forestry and fishing ;  &gt;&gt;&gt;&gt; Working in a job with fewer usual hours than 12 months ago ;</t>
  </si>
  <si>
    <t>New South Wales ;  Industry of job 12 months ago: Agriculture, forestry and fishing ;  &gt;&gt;&gt;&gt; Working in a job with the same status in employment as 12 months ago ;</t>
  </si>
  <si>
    <t>New South Wales ;  Industry of job 12 months ago: Agriculture, forestry and fishing ;  &gt;&gt;&gt;&gt; Working in a job with a different status in employment than 12 months ago ;</t>
  </si>
  <si>
    <t>New South Wales ;  Industry of job 12 months ago: Agriculture, forestry and fishing ;  &gt;&gt;&gt; Did not change jobs in last 12 months ;</t>
  </si>
  <si>
    <t>New South Wales ;  Industry of job 12 months ago: Agriculture, forestry and fishing ;  &gt;&gt; 12 months or more in current main job ;</t>
  </si>
  <si>
    <t>New South Wales ;  Industry of job 12 months ago: Agriculture, forestry and fishing ;  &gt;&gt;&gt; Employee in current main job ;</t>
  </si>
  <si>
    <t>New South Wales ;  Industry of job 12 months ago: Agriculture, forestry and fishing ;  &gt;&gt;&gt;&gt; No change in occupation with current employer last year ;</t>
  </si>
  <si>
    <t>New South Wales ;  Industry of job 12 months ago: Agriculture, forestry and fishing ;  &gt;&gt;&gt;&gt; Changed occupations with current employer in the same major group last year ;</t>
  </si>
  <si>
    <t>New South Wales ;  Industry of job 12 months ago: Agriculture, forestry and fishing ;  &gt;&gt;&gt;&gt; Changed occupations with current employer into a different major group last year ;</t>
  </si>
  <si>
    <t>New South Wales ;  Industry of job 12 months ago: Agriculture, forestry and fishing ;  &gt;&gt;&gt;&gt; Changed occupations with current employer at the same skill level ;</t>
  </si>
  <si>
    <t>New South Wales ;  Industry of job 12 months ago: Agriculture, forestry and fishing ;  &gt;&gt;&gt;&gt; Changed occupations with current employer to a higher skill level ;</t>
  </si>
  <si>
    <t>New South Wales ;  Industry of job 12 months ago: Agriculture, forestry and fishing ;  &gt;&gt;&gt;&gt; Changed occupations with current employer to a lower skill level ;</t>
  </si>
  <si>
    <t>New South Wales ;  Industry of job 12 months ago: Agriculture, forestry and fishing ;  &gt;&gt;&gt;&gt; No change in usual weekly hours with current employer last year ;</t>
  </si>
  <si>
    <t>New South Wales ;  Industry of job 12 months ago: Agriculture, forestry and fishing ;  &gt;&gt;&gt;&gt; Usual weekly hours increased with current employer last year ;</t>
  </si>
  <si>
    <t>New South Wales ;  Industry of job 12 months ago: Agriculture, forestry and fishing ;  &gt;&gt;&gt;&gt; Usual weekly hours decreased with current employer last year ;</t>
  </si>
  <si>
    <t>A128003822V</t>
  </si>
  <si>
    <t>A128081638X</t>
  </si>
  <si>
    <t>A127984374V</t>
  </si>
  <si>
    <t>A128023170W</t>
  </si>
  <si>
    <t>A127965214C</t>
  </si>
  <si>
    <t>A127984378C</t>
  </si>
  <si>
    <t>A128023174F</t>
  </si>
  <si>
    <t>A127984382V</t>
  </si>
  <si>
    <t>A127984386C</t>
  </si>
  <si>
    <t>A128023178R</t>
  </si>
  <si>
    <t>A127984390V</t>
  </si>
  <si>
    <t>A128042678R</t>
  </si>
  <si>
    <t>A128042662W</t>
  </si>
  <si>
    <t>A127984398L</t>
  </si>
  <si>
    <t>A128081650R</t>
  </si>
  <si>
    <t>A128081654X</t>
  </si>
  <si>
    <t>A128003846L</t>
  </si>
  <si>
    <t>A128062186T</t>
  </si>
  <si>
    <t>A127945666V</t>
  </si>
  <si>
    <t>A128003850C</t>
  </si>
  <si>
    <t>A127945670K</t>
  </si>
  <si>
    <t>A128023190F</t>
  </si>
  <si>
    <t>A128062166J</t>
  </si>
  <si>
    <t>A127965222C</t>
  </si>
  <si>
    <t>A128062170X</t>
  </si>
  <si>
    <t>A128062174J</t>
  </si>
  <si>
    <t>A128081646X</t>
  </si>
  <si>
    <t>A127945646K</t>
  </si>
  <si>
    <t>A127965226L</t>
  </si>
  <si>
    <t>A127945650A</t>
  </si>
  <si>
    <t>A127945654K</t>
  </si>
  <si>
    <t>A128003834C</t>
  </si>
  <si>
    <t>A128042666F</t>
  </si>
  <si>
    <t>A128042670W</t>
  </si>
  <si>
    <t>A128062178T</t>
  </si>
  <si>
    <t>A127945658V</t>
  </si>
  <si>
    <t>A127965230C</t>
  </si>
  <si>
    <t>A127984402T</t>
  </si>
  <si>
    <t>A128042674F</t>
  </si>
  <si>
    <t>A127945662K</t>
  </si>
  <si>
    <t>A128003838L</t>
  </si>
  <si>
    <t>A128003842C</t>
  </si>
  <si>
    <t>A127984406A</t>
  </si>
  <si>
    <t>A128062182J</t>
  </si>
  <si>
    <t>A128081658J</t>
  </si>
  <si>
    <t>A127984422A</t>
  </si>
  <si>
    <t>A127984410T</t>
  </si>
  <si>
    <t>A128062194T</t>
  </si>
  <si>
    <t>A128042682F</t>
  </si>
  <si>
    <t>A128003866W</t>
  </si>
  <si>
    <t>A128081682J</t>
  </si>
  <si>
    <t>A128081686T</t>
  </si>
  <si>
    <t>A128003870L</t>
  </si>
  <si>
    <t>A127965258F</t>
  </si>
  <si>
    <t>A128081690J</t>
  </si>
  <si>
    <t>A128081666J</t>
  </si>
  <si>
    <t>A127965234L</t>
  </si>
  <si>
    <t>A127984414A</t>
  </si>
  <si>
    <t>A128081670X</t>
  </si>
  <si>
    <t>A127945674V</t>
  </si>
  <si>
    <t>A127965238W</t>
  </si>
  <si>
    <t>A128003854L</t>
  </si>
  <si>
    <t>A128081674J</t>
  </si>
  <si>
    <t>A128003858W</t>
  </si>
  <si>
    <t>A128062190J</t>
  </si>
  <si>
    <t>A127945678C</t>
  </si>
  <si>
    <t>A127984418K</t>
  </si>
  <si>
    <t>A127945682V</t>
  </si>
  <si>
    <t>A128003862L</t>
  </si>
  <si>
    <t>A127945686C</t>
  </si>
  <si>
    <t>A128023194R</t>
  </si>
  <si>
    <t>A128023198X</t>
  </si>
  <si>
    <t>A127965242L</t>
  </si>
  <si>
    <t>A127965246W</t>
  </si>
  <si>
    <t>A127965250L</t>
  </si>
  <si>
    <t>A127965254W</t>
  </si>
  <si>
    <t>A128023202C</t>
  </si>
  <si>
    <t>A127945690V</t>
  </si>
  <si>
    <t>A128081678T</t>
  </si>
  <si>
    <t>A127945710T</t>
  </si>
  <si>
    <t>A127984430A</t>
  </si>
  <si>
    <t>A127984438V</t>
  </si>
  <si>
    <t>A127984446V</t>
  </si>
  <si>
    <t>A128003882W</t>
  </si>
  <si>
    <t>A127945714A</t>
  </si>
  <si>
    <t>A128062218X</t>
  </si>
  <si>
    <t>A128023222L</t>
  </si>
  <si>
    <t>A128003886F</t>
  </si>
  <si>
    <t>A128023226W</t>
  </si>
  <si>
    <t>A127984434K</t>
  </si>
  <si>
    <t>A127965262W</t>
  </si>
  <si>
    <t>A128003874W</t>
  </si>
  <si>
    <t>A128042686R</t>
  </si>
  <si>
    <t>A128062198A</t>
  </si>
  <si>
    <t>A128003878F</t>
  </si>
  <si>
    <t>A127945694C</t>
  </si>
  <si>
    <t>A127965266F</t>
  </si>
  <si>
    <t>A127945698L</t>
  </si>
  <si>
    <t>A128023206L</t>
  </si>
  <si>
    <t>A128023210C</t>
  </si>
  <si>
    <t>A128042690F</t>
  </si>
  <si>
    <t>A127945702T</t>
  </si>
  <si>
    <t>A128062202F</t>
  </si>
  <si>
    <t>A128081694T</t>
  </si>
  <si>
    <t>A127965270W</t>
  </si>
  <si>
    <t>A128062206R</t>
  </si>
  <si>
    <t>A128042694R</t>
  </si>
  <si>
    <t>A127945706A</t>
  </si>
  <si>
    <t>A127984442K</t>
  </si>
  <si>
    <t>A127965274F</t>
  </si>
  <si>
    <t>A128023214L</t>
  </si>
  <si>
    <t>A128062210F</t>
  </si>
  <si>
    <t>A128062214R</t>
  </si>
  <si>
    <t>A127984462V</t>
  </si>
  <si>
    <t>A127965278R</t>
  </si>
  <si>
    <t>A127984454V</t>
  </si>
  <si>
    <t>A128023242W</t>
  </si>
  <si>
    <t>A128081714R</t>
  </si>
  <si>
    <t>A128081718X</t>
  </si>
  <si>
    <t>A128003906C</t>
  </si>
  <si>
    <t>A128023246F</t>
  </si>
  <si>
    <t>A128062226X</t>
  </si>
  <si>
    <t>A127945730A</t>
  </si>
  <si>
    <t>A127965282F</t>
  </si>
  <si>
    <t>A128023230L</t>
  </si>
  <si>
    <t>A127984450K</t>
  </si>
  <si>
    <t>A128003890W</t>
  </si>
  <si>
    <t>A128003894F</t>
  </si>
  <si>
    <t>A128042698X</t>
  </si>
  <si>
    <t>A128042702C</t>
  </si>
  <si>
    <t>A128003898R</t>
  </si>
  <si>
    <t>A128081698A</t>
  </si>
  <si>
    <t>A128023234W</t>
  </si>
  <si>
    <t>A127945718K</t>
  </si>
  <si>
    <t>A128062222R</t>
  </si>
  <si>
    <t>A128023238F</t>
  </si>
  <si>
    <t>A128081702F</t>
  </si>
  <si>
    <t>A127945722A</t>
  </si>
  <si>
    <t>A127965286R</t>
  </si>
  <si>
    <t>A128081706R</t>
  </si>
  <si>
    <t>A127984458C</t>
  </si>
  <si>
    <t>A128042706L</t>
  </si>
  <si>
    <t>A127965290F</t>
  </si>
  <si>
    <t>A128081710F</t>
  </si>
  <si>
    <t>A128042710C</t>
  </si>
  <si>
    <t>A127945726K</t>
  </si>
  <si>
    <t>A128042714L</t>
  </si>
  <si>
    <t>A128042746F</t>
  </si>
  <si>
    <t>A128042718W</t>
  </si>
  <si>
    <t>A128062234X</t>
  </si>
  <si>
    <t>A127984470V</t>
  </si>
  <si>
    <t>A128062246J</t>
  </si>
  <si>
    <t>A128042750W</t>
  </si>
  <si>
    <t>A128023262F</t>
  </si>
  <si>
    <t>A128042754F</t>
  </si>
  <si>
    <t>A127945754V</t>
  </si>
  <si>
    <t>A128003926L</t>
  </si>
  <si>
    <t>A128042722L</t>
  </si>
  <si>
    <t>A128042726W</t>
  </si>
  <si>
    <t>A127945734K</t>
  </si>
  <si>
    <t>A128023250W</t>
  </si>
  <si>
    <t>A128003910V</t>
  </si>
  <si>
    <t>A128023254F</t>
  </si>
  <si>
    <t>A128042730L</t>
  </si>
  <si>
    <t>A127984466C</t>
  </si>
  <si>
    <t>A127965294R</t>
  </si>
  <si>
    <t>A128062230R</t>
  </si>
  <si>
    <t>A128042734W</t>
  </si>
  <si>
    <t>A128042738F</t>
  </si>
  <si>
    <t>A128003914C</t>
  </si>
  <si>
    <t>A127945738V</t>
  </si>
  <si>
    <t>A127945742K</t>
  </si>
  <si>
    <t>A128003918L</t>
  </si>
  <si>
    <t>A127945746V</t>
  </si>
  <si>
    <t>A128062238J</t>
  </si>
  <si>
    <t>A128003922C</t>
  </si>
  <si>
    <t>A127965298X</t>
  </si>
  <si>
    <t>A127945750K</t>
  </si>
  <si>
    <t>A128062242X</t>
  </si>
  <si>
    <t>A128042742W</t>
  </si>
  <si>
    <t>A128023258R</t>
  </si>
  <si>
    <t>A127945794L</t>
  </si>
  <si>
    <t>A128081742X</t>
  </si>
  <si>
    <t>A127945782C</t>
  </si>
  <si>
    <t>A127945786L</t>
  </si>
  <si>
    <t>A128023290R</t>
  </si>
  <si>
    <t>A128003958F</t>
  </si>
  <si>
    <t>A127947334K</t>
  </si>
  <si>
    <t>A127986098W</t>
  </si>
  <si>
    <t>A127947326K</t>
  </si>
  <si>
    <t>A127947330A</t>
  </si>
  <si>
    <t>A127986118V</t>
  </si>
  <si>
    <t>A128083334X</t>
  </si>
  <si>
    <t>A128063870F</t>
  </si>
  <si>
    <t>A127947338V</t>
  </si>
  <si>
    <t>A127986122K</t>
  </si>
  <si>
    <t>A128063874R</t>
  </si>
  <si>
    <t>A127986102A</t>
  </si>
  <si>
    <t>A127966902A</t>
  </si>
  <si>
    <t>A128083310F</t>
  </si>
  <si>
    <t>A127947322A</t>
  </si>
  <si>
    <t>A127986106K</t>
  </si>
  <si>
    <t>A128024922V</t>
  </si>
  <si>
    <t>A128005502V</t>
  </si>
  <si>
    <t>A128044282F</t>
  </si>
  <si>
    <t>A128005506C</t>
  </si>
  <si>
    <t>A128044286R</t>
  </si>
  <si>
    <t>A128024926C</t>
  </si>
  <si>
    <t>A128044290F</t>
  </si>
  <si>
    <t>A128024930V</t>
  </si>
  <si>
    <t>A128063866R</t>
  </si>
  <si>
    <t>A128083314R</t>
  </si>
  <si>
    <t>A128083318X</t>
  </si>
  <si>
    <t>A127986110A</t>
  </si>
  <si>
    <t>A128083322R</t>
  </si>
  <si>
    <t>A127966906K</t>
  </si>
  <si>
    <t>A128005510V</t>
  </si>
  <si>
    <t>A127986114K</t>
  </si>
  <si>
    <t>A127966910A</t>
  </si>
  <si>
    <t>A128083326X</t>
  </si>
  <si>
    <t>A128083330R</t>
  </si>
  <si>
    <t>A127966914K</t>
  </si>
  <si>
    <t>A128064202T</t>
  </si>
  <si>
    <t>A127947770F</t>
  </si>
  <si>
    <t>A128044658T</t>
  </si>
  <si>
    <t>A128083718K</t>
  </si>
  <si>
    <t>A128025270T</t>
  </si>
  <si>
    <t>A128083722A</t>
  </si>
  <si>
    <t>A127986438F</t>
  </si>
  <si>
    <t>A127947782R</t>
  </si>
  <si>
    <t>A128064206A</t>
  </si>
  <si>
    <t>A127967282T</t>
  </si>
  <si>
    <t>A128044650X</t>
  </si>
  <si>
    <t>A127986414L</t>
  </si>
  <si>
    <t>A127967270J</t>
  </si>
  <si>
    <t>A127967274T</t>
  </si>
  <si>
    <t>A128083706A</t>
  </si>
  <si>
    <t>A128044654J</t>
  </si>
  <si>
    <t>A127986418W</t>
  </si>
  <si>
    <t>A128064194C</t>
  </si>
  <si>
    <t>A128025262T</t>
  </si>
  <si>
    <t>A127947774R</t>
  </si>
  <si>
    <t>A127986422L</t>
  </si>
  <si>
    <t>A128005878T</t>
  </si>
  <si>
    <t>A128005882J</t>
  </si>
  <si>
    <t>A128083710T</t>
  </si>
  <si>
    <t>A127967278A</t>
  </si>
  <si>
    <t>A127947778X</t>
  </si>
  <si>
    <t>A128044662J</t>
  </si>
  <si>
    <t>A128044666T</t>
  </si>
  <si>
    <t>New South Wales ;  Industry of job 12 months ago: Agriculture, forestry and fishing ;  &gt;&gt;&gt;&gt; Did not know or usual weekly hours varied last year ;</t>
  </si>
  <si>
    <t>New South Wales ;  Industry of job 12 months ago: Agriculture, forestry and fishing ;  &gt;&gt;&gt;&gt; Promoted or transferred last year ;</t>
  </si>
  <si>
    <t>New South Wales ;  Industry of job 12 months ago: Agriculture, forestry and fishing ;  &gt;&gt;&gt;&gt; Was not promoted or transferred last year ;</t>
  </si>
  <si>
    <t>New South Wales ;  Industry of job 12 months ago: Agriculture, forestry and fishing ;  &gt;&gt;&gt; Owner manager or contributing family worker in current main job ;</t>
  </si>
  <si>
    <t>New South Wales ;  Industry of job 12 months ago: Agriculture, forestry and fishing ;  &gt; Not currently employed ;</t>
  </si>
  <si>
    <t>New South Wales ;  Industry of job 12 months ago: Agriculture, forestry and fishing ;  &gt; Employed 12 months ago ;</t>
  </si>
  <si>
    <t>New South Wales ;  Industry of job 12 months ago: Mining ;  Employed at some time during the last 12 months ;</t>
  </si>
  <si>
    <t>New South Wales ;  Industry of job 12 months ago: Mining ;  &gt; Currently employed ;</t>
  </si>
  <si>
    <t>New South Wales ;  Industry of job 12 months ago: Mining ;  &gt;&gt; Less than 12 months in current main job ;</t>
  </si>
  <si>
    <t>New South Wales ;  Industry of job 12 months ago: Mining ;  &gt;&gt;&gt; Changed jobs in last 12 months ;</t>
  </si>
  <si>
    <t>New South Wales ;  Industry of job 12 months ago: Mining ;  &gt;&gt;&gt;&gt; Working in the same industry division as 12 months ago ;</t>
  </si>
  <si>
    <t>New South Wales ;  Industry of job 12 months ago: Mining ;  &gt;&gt;&gt;&gt; Working in a different industry division than 12 months ago ;</t>
  </si>
  <si>
    <t>New South Wales ;  Industry of job 12 months ago: Mining ;  &gt;&gt;&gt;&gt; Working in the same major occupation group as 12 months ago ;</t>
  </si>
  <si>
    <t>New South Wales ;  Industry of job 12 months ago: Mining ;  &gt;&gt;&gt;&gt; Working in a different major occupation group than 12 months ago ;</t>
  </si>
  <si>
    <t>New South Wales ;  Industry of job 12 months ago: Mining ;  &gt;&gt;&gt;&gt; Working in an occupation at the same skill level as 12 months ago ;</t>
  </si>
  <si>
    <t>New South Wales ;  Industry of job 12 months ago: Mining ;  &gt;&gt;&gt;&gt; Working in an occupation with a higher skill level than 12 months ago ;</t>
  </si>
  <si>
    <t>New South Wales ;  Industry of job 12 months ago: Mining ;  &gt;&gt;&gt;&gt; Working in an occupation with a lower skill level than 12 months ago ;</t>
  </si>
  <si>
    <t>New South Wales ;  Industry of job 12 months ago: Mining ;  &gt;&gt;&gt;&gt; Working in a job with the same usual hours as 12 months ago ;</t>
  </si>
  <si>
    <t>New South Wales ;  Industry of job 12 months ago: Mining ;  &gt;&gt;&gt;&gt; Working in a job with more usual hours than 12 months ago ;</t>
  </si>
  <si>
    <t>New South Wales ;  Industry of job 12 months ago: Mining ;  &gt;&gt;&gt;&gt; Working in a job with fewer usual hours than 12 months ago ;</t>
  </si>
  <si>
    <t>New South Wales ;  Industry of job 12 months ago: Mining ;  &gt;&gt;&gt;&gt; Working in a job with the same status in employment as 12 months ago ;</t>
  </si>
  <si>
    <t>New South Wales ;  Industry of job 12 months ago: Mining ;  &gt;&gt;&gt;&gt; Working in a job with a different status in employment than 12 months ago ;</t>
  </si>
  <si>
    <t>New South Wales ;  Industry of job 12 months ago: Mining ;  &gt;&gt;&gt; Did not change jobs in last 12 months ;</t>
  </si>
  <si>
    <t>New South Wales ;  Industry of job 12 months ago: Mining ;  &gt;&gt; 12 months or more in current main job ;</t>
  </si>
  <si>
    <t>New South Wales ;  Industry of job 12 months ago: Mining ;  &gt;&gt;&gt; Employee in current main job ;</t>
  </si>
  <si>
    <t>New South Wales ;  Industry of job 12 months ago: Mining ;  &gt;&gt;&gt;&gt; No change in occupation with current employer last year ;</t>
  </si>
  <si>
    <t>New South Wales ;  Industry of job 12 months ago: Mining ;  &gt;&gt;&gt;&gt; Changed occupations with current employer in the same major group last year ;</t>
  </si>
  <si>
    <t>New South Wales ;  Industry of job 12 months ago: Mining ;  &gt;&gt;&gt;&gt; Changed occupations with current employer into a different major group last year ;</t>
  </si>
  <si>
    <t>New South Wales ;  Industry of job 12 months ago: Mining ;  &gt;&gt;&gt;&gt; Changed occupations with current employer at the same skill level ;</t>
  </si>
  <si>
    <t>New South Wales ;  Industry of job 12 months ago: Mining ;  &gt;&gt;&gt;&gt; Changed occupations with current employer to a higher skill level ;</t>
  </si>
  <si>
    <t>New South Wales ;  Industry of job 12 months ago: Mining ;  &gt;&gt;&gt;&gt; Changed occupations with current employer to a lower skill level ;</t>
  </si>
  <si>
    <t>New South Wales ;  Industry of job 12 months ago: Mining ;  &gt;&gt;&gt;&gt; No change in usual weekly hours with current employer last year ;</t>
  </si>
  <si>
    <t>New South Wales ;  Industry of job 12 months ago: Mining ;  &gt;&gt;&gt;&gt; Usual weekly hours increased with current employer last year ;</t>
  </si>
  <si>
    <t>New South Wales ;  Industry of job 12 months ago: Mining ;  &gt;&gt;&gt;&gt; Usual weekly hours decreased with current employer last year ;</t>
  </si>
  <si>
    <t>New South Wales ;  Industry of job 12 months ago: Mining ;  &gt;&gt;&gt;&gt; Did not know or usual weekly hours varied last year ;</t>
  </si>
  <si>
    <t>New South Wales ;  Industry of job 12 months ago: Mining ;  &gt;&gt;&gt;&gt; Promoted or transferred last year ;</t>
  </si>
  <si>
    <t>New South Wales ;  Industry of job 12 months ago: Mining ;  &gt;&gt;&gt;&gt; Was not promoted or transferred last year ;</t>
  </si>
  <si>
    <t>New South Wales ;  Industry of job 12 months ago: Mining ;  &gt;&gt;&gt; Owner manager or contributing family worker in current main job ;</t>
  </si>
  <si>
    <t>New South Wales ;  Industry of job 12 months ago: Mining ;  &gt; Not currently employed ;</t>
  </si>
  <si>
    <t>New South Wales ;  Industry of job 12 months ago: Mining ;  &gt; Employed 12 months ago ;</t>
  </si>
  <si>
    <t>New South Wales ;  Industry of job 12 months ago: Manufacturing ;  Employed at some time during the last 12 months ;</t>
  </si>
  <si>
    <t>New South Wales ;  Industry of job 12 months ago: Manufacturing ;  &gt; Currently employed ;</t>
  </si>
  <si>
    <t>New South Wales ;  Industry of job 12 months ago: Manufacturing ;  &gt;&gt; Less than 12 months in current main job ;</t>
  </si>
  <si>
    <t>New South Wales ;  Industry of job 12 months ago: Manufacturing ;  &gt;&gt;&gt; Changed jobs in last 12 months ;</t>
  </si>
  <si>
    <t>New South Wales ;  Industry of job 12 months ago: Manufacturing ;  &gt;&gt;&gt;&gt; Working in the same industry division as 12 months ago ;</t>
  </si>
  <si>
    <t>New South Wales ;  Industry of job 12 months ago: Manufacturing ;  &gt;&gt;&gt;&gt; Working in a different industry division than 12 months ago ;</t>
  </si>
  <si>
    <t>New South Wales ;  Industry of job 12 months ago: Manufacturing ;  &gt;&gt;&gt;&gt; Working in the same major occupation group as 12 months ago ;</t>
  </si>
  <si>
    <t>New South Wales ;  Industry of job 12 months ago: Manufacturing ;  &gt;&gt;&gt;&gt; Working in a different major occupation group than 12 months ago ;</t>
  </si>
  <si>
    <t>New South Wales ;  Industry of job 12 months ago: Manufacturing ;  &gt;&gt;&gt;&gt; Working in an occupation at the same skill level as 12 months ago ;</t>
  </si>
  <si>
    <t>New South Wales ;  Industry of job 12 months ago: Manufacturing ;  &gt;&gt;&gt;&gt; Working in an occupation with a higher skill level than 12 months ago ;</t>
  </si>
  <si>
    <t>New South Wales ;  Industry of job 12 months ago: Manufacturing ;  &gt;&gt;&gt;&gt; Working in an occupation with a lower skill level than 12 months ago ;</t>
  </si>
  <si>
    <t>New South Wales ;  Industry of job 12 months ago: Manufacturing ;  &gt;&gt;&gt;&gt; Working in a job with the same usual hours as 12 months ago ;</t>
  </si>
  <si>
    <t>New South Wales ;  Industry of job 12 months ago: Manufacturing ;  &gt;&gt;&gt;&gt; Working in a job with more usual hours than 12 months ago ;</t>
  </si>
  <si>
    <t>New South Wales ;  Industry of job 12 months ago: Manufacturing ;  &gt;&gt;&gt;&gt; Working in a job with fewer usual hours than 12 months ago ;</t>
  </si>
  <si>
    <t>New South Wales ;  Industry of job 12 months ago: Manufacturing ;  &gt;&gt;&gt;&gt; Working in a job with the same status in employment as 12 months ago ;</t>
  </si>
  <si>
    <t>New South Wales ;  Industry of job 12 months ago: Manufacturing ;  &gt;&gt;&gt;&gt; Working in a job with a different status in employment than 12 months ago ;</t>
  </si>
  <si>
    <t>New South Wales ;  Industry of job 12 months ago: Manufacturing ;  &gt;&gt;&gt; Did not change jobs in last 12 months ;</t>
  </si>
  <si>
    <t>New South Wales ;  Industry of job 12 months ago: Manufacturing ;  &gt;&gt; 12 months or more in current main job ;</t>
  </si>
  <si>
    <t>New South Wales ;  Industry of job 12 months ago: Manufacturing ;  &gt;&gt;&gt; Employee in current main job ;</t>
  </si>
  <si>
    <t>New South Wales ;  Industry of job 12 months ago: Manufacturing ;  &gt;&gt;&gt;&gt; No change in occupation with current employer last year ;</t>
  </si>
  <si>
    <t>New South Wales ;  Industry of job 12 months ago: Manufacturing ;  &gt;&gt;&gt;&gt; Changed occupations with current employer in the same major group last year ;</t>
  </si>
  <si>
    <t>New South Wales ;  Industry of job 12 months ago: Manufacturing ;  &gt;&gt;&gt;&gt; Changed occupations with current employer into a different major group last year ;</t>
  </si>
  <si>
    <t>New South Wales ;  Industry of job 12 months ago: Manufacturing ;  &gt;&gt;&gt;&gt; Changed occupations with current employer at the same skill level ;</t>
  </si>
  <si>
    <t>New South Wales ;  Industry of job 12 months ago: Manufacturing ;  &gt;&gt;&gt;&gt; Changed occupations with current employer to a higher skill level ;</t>
  </si>
  <si>
    <t>New South Wales ;  Industry of job 12 months ago: Manufacturing ;  &gt;&gt;&gt;&gt; Changed occupations with current employer to a lower skill level ;</t>
  </si>
  <si>
    <t>New South Wales ;  Industry of job 12 months ago: Manufacturing ;  &gt;&gt;&gt;&gt; No change in usual weekly hours with current employer last year ;</t>
  </si>
  <si>
    <t>New South Wales ;  Industry of job 12 months ago: Manufacturing ;  &gt;&gt;&gt;&gt; Usual weekly hours increased with current employer last year ;</t>
  </si>
  <si>
    <t>New South Wales ;  Industry of job 12 months ago: Manufacturing ;  &gt;&gt;&gt;&gt; Usual weekly hours decreased with current employer last year ;</t>
  </si>
  <si>
    <t>New South Wales ;  Industry of job 12 months ago: Manufacturing ;  &gt;&gt;&gt;&gt; Did not know or usual weekly hours varied last year ;</t>
  </si>
  <si>
    <t>New South Wales ;  Industry of job 12 months ago: Manufacturing ;  &gt;&gt;&gt;&gt; Promoted or transferred last year ;</t>
  </si>
  <si>
    <t>New South Wales ;  Industry of job 12 months ago: Manufacturing ;  &gt;&gt;&gt;&gt; Was not promoted or transferred last year ;</t>
  </si>
  <si>
    <t>New South Wales ;  Industry of job 12 months ago: Manufacturing ;  &gt;&gt;&gt; Owner manager or contributing family worker in current main job ;</t>
  </si>
  <si>
    <t>New South Wales ;  Industry of job 12 months ago: Manufacturing ;  &gt; Not currently employed ;</t>
  </si>
  <si>
    <t>New South Wales ;  Industry of job 12 months ago: Manufacturing ;  &gt; Employed 12 months ago ;</t>
  </si>
  <si>
    <t>New South Wales ;  Industry of job 12 months ago: Electricity, gas, water and waste services ;  Employed at some time during the last 12 months ;</t>
  </si>
  <si>
    <t>New South Wales ;  Industry of job 12 months ago: Electricity, gas, water and waste services ;  &gt; Currently employed ;</t>
  </si>
  <si>
    <t>New South Wales ;  Industry of job 12 months ago: Electricity, gas, water and waste services ;  &gt;&gt; Less than 12 months in current main job ;</t>
  </si>
  <si>
    <t>New South Wales ;  Industry of job 12 months ago: Electricity, gas, water and waste services ;  &gt;&gt;&gt; Changed jobs in last 12 months ;</t>
  </si>
  <si>
    <t>New South Wales ;  Industry of job 12 months ago: Electricity, gas, water and waste services ;  &gt;&gt;&gt;&gt; Working in the same industry division as 12 months ago ;</t>
  </si>
  <si>
    <t>New South Wales ;  Industry of job 12 months ago: Electricity, gas, water and waste services ;  &gt;&gt;&gt;&gt; Working in a different industry division than 12 months ago ;</t>
  </si>
  <si>
    <t>New South Wales ;  Industry of job 12 months ago: Electricity, gas, water and waste services ;  &gt;&gt;&gt;&gt; Working in the same major occupation group as 12 months ago ;</t>
  </si>
  <si>
    <t>New South Wales ;  Industry of job 12 months ago: Electricity, gas, water and waste services ;  &gt;&gt;&gt;&gt; Working in a different major occupation group than 12 months ago ;</t>
  </si>
  <si>
    <t>New South Wales ;  Industry of job 12 months ago: Electricity, gas, water and waste services ;  &gt;&gt;&gt;&gt; Working in an occupation at the same skill level as 12 months ago ;</t>
  </si>
  <si>
    <t>New South Wales ;  Industry of job 12 months ago: Electricity, gas, water and waste services ;  &gt;&gt;&gt;&gt; Working in an occupation with a higher skill level than 12 months ago ;</t>
  </si>
  <si>
    <t>New South Wales ;  Industry of job 12 months ago: Electricity, gas, water and waste services ;  &gt;&gt;&gt;&gt; Working in an occupation with a lower skill level than 12 months ago ;</t>
  </si>
  <si>
    <t>New South Wales ;  Industry of job 12 months ago: Electricity, gas, water and waste services ;  &gt;&gt;&gt;&gt; Working in a job with the same usual hours as 12 months ago ;</t>
  </si>
  <si>
    <t>New South Wales ;  Industry of job 12 months ago: Electricity, gas, water and waste services ;  &gt;&gt;&gt;&gt; Working in a job with more usual hours than 12 months ago ;</t>
  </si>
  <si>
    <t>New South Wales ;  Industry of job 12 months ago: Electricity, gas, water and waste services ;  &gt;&gt;&gt;&gt; Working in a job with fewer usual hours than 12 months ago ;</t>
  </si>
  <si>
    <t>New South Wales ;  Industry of job 12 months ago: Electricity, gas, water and waste services ;  &gt;&gt;&gt;&gt; Working in a job with the same status in employment as 12 months ago ;</t>
  </si>
  <si>
    <t>New South Wales ;  Industry of job 12 months ago: Electricity, gas, water and waste services ;  &gt;&gt;&gt;&gt; Working in a job with a different status in employment than 12 months ago ;</t>
  </si>
  <si>
    <t>New South Wales ;  Industry of job 12 months ago: Electricity, gas, water and waste services ;  &gt;&gt;&gt; Did not change jobs in last 12 months ;</t>
  </si>
  <si>
    <t>New South Wales ;  Industry of job 12 months ago: Electricity, gas, water and waste services ;  &gt;&gt; 12 months or more in current main job ;</t>
  </si>
  <si>
    <t>New South Wales ;  Industry of job 12 months ago: Electricity, gas, water and waste services ;  &gt;&gt;&gt; Employee in current main job ;</t>
  </si>
  <si>
    <t>New South Wales ;  Industry of job 12 months ago: Electricity, gas, water and waste services ;  &gt;&gt;&gt;&gt; No change in occupation with current employer last year ;</t>
  </si>
  <si>
    <t>New South Wales ;  Industry of job 12 months ago: Electricity, gas, water and waste services ;  &gt;&gt;&gt;&gt; Changed occupations with current employer in the same major group last year ;</t>
  </si>
  <si>
    <t>New South Wales ;  Industry of job 12 months ago: Electricity, gas, water and waste services ;  &gt;&gt;&gt;&gt; Changed occupations with current employer into a different major group last year ;</t>
  </si>
  <si>
    <t>New South Wales ;  Industry of job 12 months ago: Electricity, gas, water and waste services ;  &gt;&gt;&gt;&gt; Changed occupations with current employer at the same skill level ;</t>
  </si>
  <si>
    <t>New South Wales ;  Industry of job 12 months ago: Electricity, gas, water and waste services ;  &gt;&gt;&gt;&gt; Changed occupations with current employer to a higher skill level ;</t>
  </si>
  <si>
    <t>New South Wales ;  Industry of job 12 months ago: Electricity, gas, water and waste services ;  &gt;&gt;&gt;&gt; Changed occupations with current employer to a lower skill level ;</t>
  </si>
  <si>
    <t>New South Wales ;  Industry of job 12 months ago: Electricity, gas, water and waste services ;  &gt;&gt;&gt;&gt; No change in usual weekly hours with current employer last year ;</t>
  </si>
  <si>
    <t>New South Wales ;  Industry of job 12 months ago: Electricity, gas, water and waste services ;  &gt;&gt;&gt;&gt; Usual weekly hours increased with current employer last year ;</t>
  </si>
  <si>
    <t>New South Wales ;  Industry of job 12 months ago: Electricity, gas, water and waste services ;  &gt;&gt;&gt;&gt; Usual weekly hours decreased with current employer last year ;</t>
  </si>
  <si>
    <t>New South Wales ;  Industry of job 12 months ago: Electricity, gas, water and waste services ;  &gt;&gt;&gt;&gt; Did not know or usual weekly hours varied last year ;</t>
  </si>
  <si>
    <t>New South Wales ;  Industry of job 12 months ago: Electricity, gas, water and waste services ;  &gt;&gt;&gt;&gt; Promoted or transferred last year ;</t>
  </si>
  <si>
    <t>New South Wales ;  Industry of job 12 months ago: Electricity, gas, water and waste services ;  &gt;&gt;&gt;&gt; Was not promoted or transferred last year ;</t>
  </si>
  <si>
    <t>New South Wales ;  Industry of job 12 months ago: Electricity, gas, water and waste services ;  &gt;&gt;&gt; Owner manager or contributing family worker in current main job ;</t>
  </si>
  <si>
    <t>New South Wales ;  Industry of job 12 months ago: Electricity, gas, water and waste services ;  &gt; Not currently employed ;</t>
  </si>
  <si>
    <t>New South Wales ;  Industry of job 12 months ago: Electricity, gas, water and waste services ;  &gt; Employed 12 months ago ;</t>
  </si>
  <si>
    <t>New South Wales ;  Industry of job 12 months ago: Construction ;  Employed at some time during the last 12 months ;</t>
  </si>
  <si>
    <t>New South Wales ;  Industry of job 12 months ago: Construction ;  &gt; Currently employed ;</t>
  </si>
  <si>
    <t>New South Wales ;  Industry of job 12 months ago: Construction ;  &gt;&gt; Less than 12 months in current main job ;</t>
  </si>
  <si>
    <t>New South Wales ;  Industry of job 12 months ago: Construction ;  &gt;&gt;&gt; Changed jobs in last 12 months ;</t>
  </si>
  <si>
    <t>New South Wales ;  Industry of job 12 months ago: Construction ;  &gt;&gt;&gt;&gt; Working in the same industry division as 12 months ago ;</t>
  </si>
  <si>
    <t>New South Wales ;  Industry of job 12 months ago: Construction ;  &gt;&gt;&gt;&gt; Working in a different industry division than 12 months ago ;</t>
  </si>
  <si>
    <t>New South Wales ;  Industry of job 12 months ago: Construction ;  &gt;&gt;&gt;&gt; Working in the same major occupation group as 12 months ago ;</t>
  </si>
  <si>
    <t>New South Wales ;  Industry of job 12 months ago: Construction ;  &gt;&gt;&gt;&gt; Working in a different major occupation group than 12 months ago ;</t>
  </si>
  <si>
    <t>New South Wales ;  Industry of job 12 months ago: Construction ;  &gt;&gt;&gt;&gt; Working in an occupation at the same skill level as 12 months ago ;</t>
  </si>
  <si>
    <t>New South Wales ;  Industry of job 12 months ago: Construction ;  &gt;&gt;&gt;&gt; Working in an occupation with a higher skill level than 12 months ago ;</t>
  </si>
  <si>
    <t>New South Wales ;  Industry of job 12 months ago: Construction ;  &gt;&gt;&gt;&gt; Working in an occupation with a lower skill level than 12 months ago ;</t>
  </si>
  <si>
    <t>New South Wales ;  Industry of job 12 months ago: Construction ;  &gt;&gt;&gt;&gt; Working in a job with the same usual hours as 12 months ago ;</t>
  </si>
  <si>
    <t>New South Wales ;  Industry of job 12 months ago: Construction ;  &gt;&gt;&gt;&gt; Working in a job with more usual hours than 12 months ago ;</t>
  </si>
  <si>
    <t>New South Wales ;  Industry of job 12 months ago: Construction ;  &gt;&gt;&gt;&gt; Working in a job with fewer usual hours than 12 months ago ;</t>
  </si>
  <si>
    <t>New South Wales ;  Industry of job 12 months ago: Construction ;  &gt;&gt;&gt;&gt; Working in a job with the same status in employment as 12 months ago ;</t>
  </si>
  <si>
    <t>New South Wales ;  Industry of job 12 months ago: Construction ;  &gt;&gt;&gt;&gt; Working in a job with a different status in employment than 12 months ago ;</t>
  </si>
  <si>
    <t>New South Wales ;  Industry of job 12 months ago: Construction ;  &gt;&gt;&gt; Did not change jobs in last 12 months ;</t>
  </si>
  <si>
    <t>New South Wales ;  Industry of job 12 months ago: Construction ;  &gt;&gt; 12 months or more in current main job ;</t>
  </si>
  <si>
    <t>New South Wales ;  Industry of job 12 months ago: Construction ;  &gt;&gt;&gt; Employee in current main job ;</t>
  </si>
  <si>
    <t>New South Wales ;  Industry of job 12 months ago: Construction ;  &gt;&gt;&gt;&gt; No change in occupation with current employer last year ;</t>
  </si>
  <si>
    <t>New South Wales ;  Industry of job 12 months ago: Construction ;  &gt;&gt;&gt;&gt; Changed occupations with current employer in the same major group last year ;</t>
  </si>
  <si>
    <t>New South Wales ;  Industry of job 12 months ago: Construction ;  &gt;&gt;&gt;&gt; Changed occupations with current employer into a different major group last year ;</t>
  </si>
  <si>
    <t>New South Wales ;  Industry of job 12 months ago: Construction ;  &gt;&gt;&gt;&gt; Changed occupations with current employer at the same skill level ;</t>
  </si>
  <si>
    <t>New South Wales ;  Industry of job 12 months ago: Construction ;  &gt;&gt;&gt;&gt; Changed occupations with current employer to a higher skill level ;</t>
  </si>
  <si>
    <t>New South Wales ;  Industry of job 12 months ago: Construction ;  &gt;&gt;&gt;&gt; Changed occupations with current employer to a lower skill level ;</t>
  </si>
  <si>
    <t>New South Wales ;  Industry of job 12 months ago: Construction ;  &gt;&gt;&gt;&gt; No change in usual weekly hours with current employer last year ;</t>
  </si>
  <si>
    <t>New South Wales ;  Industry of job 12 months ago: Construction ;  &gt;&gt;&gt;&gt; Usual weekly hours increased with current employer last year ;</t>
  </si>
  <si>
    <t>New South Wales ;  Industry of job 12 months ago: Construction ;  &gt;&gt;&gt;&gt; Usual weekly hours decreased with current employer last year ;</t>
  </si>
  <si>
    <t>New South Wales ;  Industry of job 12 months ago: Construction ;  &gt;&gt;&gt;&gt; Did not know or usual weekly hours varied last year ;</t>
  </si>
  <si>
    <t>New South Wales ;  Industry of job 12 months ago: Construction ;  &gt;&gt;&gt;&gt; Promoted or transferred last year ;</t>
  </si>
  <si>
    <t>New South Wales ;  Industry of job 12 months ago: Construction ;  &gt;&gt;&gt;&gt; Was not promoted or transferred last year ;</t>
  </si>
  <si>
    <t>New South Wales ;  Industry of job 12 months ago: Construction ;  &gt;&gt;&gt; Owner manager or contributing family worker in current main job ;</t>
  </si>
  <si>
    <t>New South Wales ;  Industry of job 12 months ago: Construction ;  &gt; Not currently employed ;</t>
  </si>
  <si>
    <t>New South Wales ;  Industry of job 12 months ago: Construction ;  &gt; Employed 12 months ago ;</t>
  </si>
  <si>
    <t>New South Wales ;  Industry of job 12 months ago: Wholesale trade ;  Employed at some time during the last 12 months ;</t>
  </si>
  <si>
    <t>New South Wales ;  Industry of job 12 months ago: Wholesale trade ;  &gt; Currently employed ;</t>
  </si>
  <si>
    <t>New South Wales ;  Industry of job 12 months ago: Wholesale trade ;  &gt;&gt; Less than 12 months in current main job ;</t>
  </si>
  <si>
    <t>New South Wales ;  Industry of job 12 months ago: Wholesale trade ;  &gt;&gt;&gt; Changed jobs in last 12 months ;</t>
  </si>
  <si>
    <t>New South Wales ;  Industry of job 12 months ago: Wholesale trade ;  &gt;&gt;&gt;&gt; Working in the same industry division as 12 months ago ;</t>
  </si>
  <si>
    <t>New South Wales ;  Industry of job 12 months ago: Wholesale trade ;  &gt;&gt;&gt;&gt; Working in a different industry division than 12 months ago ;</t>
  </si>
  <si>
    <t>New South Wales ;  Industry of job 12 months ago: Wholesale trade ;  &gt;&gt;&gt;&gt; Working in the same major occupation group as 12 months ago ;</t>
  </si>
  <si>
    <t>New South Wales ;  Industry of job 12 months ago: Wholesale trade ;  &gt;&gt;&gt;&gt; Working in a different major occupation group than 12 months ago ;</t>
  </si>
  <si>
    <t>New South Wales ;  Industry of job 12 months ago: Wholesale trade ;  &gt;&gt;&gt;&gt; Working in an occupation at the same skill level as 12 months ago ;</t>
  </si>
  <si>
    <t>New South Wales ;  Industry of job 12 months ago: Wholesale trade ;  &gt;&gt;&gt;&gt; Working in an occupation with a higher skill level than 12 months ago ;</t>
  </si>
  <si>
    <t>New South Wales ;  Industry of job 12 months ago: Wholesale trade ;  &gt;&gt;&gt;&gt; Working in an occupation with a lower skill level than 12 months ago ;</t>
  </si>
  <si>
    <t>New South Wales ;  Industry of job 12 months ago: Wholesale trade ;  &gt;&gt;&gt;&gt; Working in a job with the same usual hours as 12 months ago ;</t>
  </si>
  <si>
    <t>New South Wales ;  Industry of job 12 months ago: Wholesale trade ;  &gt;&gt;&gt;&gt; Working in a job with more usual hours than 12 months ago ;</t>
  </si>
  <si>
    <t>New South Wales ;  Industry of job 12 months ago: Wholesale trade ;  &gt;&gt;&gt;&gt; Working in a job with fewer usual hours than 12 months ago ;</t>
  </si>
  <si>
    <t>New South Wales ;  Industry of job 12 months ago: Wholesale trade ;  &gt;&gt;&gt;&gt; Working in a job with the same status in employment as 12 months ago ;</t>
  </si>
  <si>
    <t>New South Wales ;  Industry of job 12 months ago: Wholesale trade ;  &gt;&gt;&gt;&gt; Working in a job with a different status in employment than 12 months ago ;</t>
  </si>
  <si>
    <t>New South Wales ;  Industry of job 12 months ago: Wholesale trade ;  &gt;&gt;&gt; Did not change jobs in last 12 months ;</t>
  </si>
  <si>
    <t>New South Wales ;  Industry of job 12 months ago: Wholesale trade ;  &gt;&gt; 12 months or more in current main job ;</t>
  </si>
  <si>
    <t>New South Wales ;  Industry of job 12 months ago: Wholesale trade ;  &gt;&gt;&gt; Employee in current main job ;</t>
  </si>
  <si>
    <t>New South Wales ;  Industry of job 12 months ago: Wholesale trade ;  &gt;&gt;&gt;&gt; No change in occupation with current employer last year ;</t>
  </si>
  <si>
    <t>New South Wales ;  Industry of job 12 months ago: Wholesale trade ;  &gt;&gt;&gt;&gt; Changed occupations with current employer in the same major group last year ;</t>
  </si>
  <si>
    <t>New South Wales ;  Industry of job 12 months ago: Wholesale trade ;  &gt;&gt;&gt;&gt; Changed occupations with current employer into a different major group last year ;</t>
  </si>
  <si>
    <t>New South Wales ;  Industry of job 12 months ago: Wholesale trade ;  &gt;&gt;&gt;&gt; Changed occupations with current employer at the same skill level ;</t>
  </si>
  <si>
    <t>New South Wales ;  Industry of job 12 months ago: Wholesale trade ;  &gt;&gt;&gt;&gt; Changed occupations with current employer to a higher skill level ;</t>
  </si>
  <si>
    <t>New South Wales ;  Industry of job 12 months ago: Wholesale trade ;  &gt;&gt;&gt;&gt; Changed occupations with current employer to a lower skill level ;</t>
  </si>
  <si>
    <t>New South Wales ;  Industry of job 12 months ago: Wholesale trade ;  &gt;&gt;&gt;&gt; No change in usual weekly hours with current employer last year ;</t>
  </si>
  <si>
    <t>New South Wales ;  Industry of job 12 months ago: Wholesale trade ;  &gt;&gt;&gt;&gt; Usual weekly hours increased with current employer last year ;</t>
  </si>
  <si>
    <t>New South Wales ;  Industry of job 12 months ago: Wholesale trade ;  &gt;&gt;&gt;&gt; Usual weekly hours decreased with current employer last year ;</t>
  </si>
  <si>
    <t>New South Wales ;  Industry of job 12 months ago: Wholesale trade ;  &gt;&gt;&gt;&gt; Did not know or usual weekly hours varied last year ;</t>
  </si>
  <si>
    <t>New South Wales ;  Industry of job 12 months ago: Wholesale trade ;  &gt;&gt;&gt;&gt; Promoted or transferred last year ;</t>
  </si>
  <si>
    <t>New South Wales ;  Industry of job 12 months ago: Wholesale trade ;  &gt;&gt;&gt;&gt; Was not promoted or transferred last year ;</t>
  </si>
  <si>
    <t>New South Wales ;  Industry of job 12 months ago: Wholesale trade ;  &gt;&gt;&gt; Owner manager or contributing family worker in current main job ;</t>
  </si>
  <si>
    <t>New South Wales ;  Industry of job 12 months ago: Wholesale trade ;  &gt; Not currently employed ;</t>
  </si>
  <si>
    <t>New South Wales ;  Industry of job 12 months ago: Wholesale trade ;  &gt; Employed 12 months ago ;</t>
  </si>
  <si>
    <t>New South Wales ;  Industry of job 12 months ago: Retail trade ;  Employed at some time during the last 12 months ;</t>
  </si>
  <si>
    <t>New South Wales ;  Industry of job 12 months ago: Retail trade ;  &gt; Currently employed ;</t>
  </si>
  <si>
    <t>New South Wales ;  Industry of job 12 months ago: Retail trade ;  &gt;&gt; Less than 12 months in current main job ;</t>
  </si>
  <si>
    <t>New South Wales ;  Industry of job 12 months ago: Retail trade ;  &gt;&gt;&gt; Changed jobs in last 12 months ;</t>
  </si>
  <si>
    <t>New South Wales ;  Industry of job 12 months ago: Retail trade ;  &gt;&gt;&gt;&gt; Working in the same industry division as 12 months ago ;</t>
  </si>
  <si>
    <t>New South Wales ;  Industry of job 12 months ago: Retail trade ;  &gt;&gt;&gt;&gt; Working in a different industry division than 12 months ago ;</t>
  </si>
  <si>
    <t>New South Wales ;  Industry of job 12 months ago: Retail trade ;  &gt;&gt;&gt;&gt; Working in the same major occupation group as 12 months ago ;</t>
  </si>
  <si>
    <t>New South Wales ;  Industry of job 12 months ago: Retail trade ;  &gt;&gt;&gt;&gt; Working in a different major occupation group than 12 months ago ;</t>
  </si>
  <si>
    <t>New South Wales ;  Industry of job 12 months ago: Retail trade ;  &gt;&gt;&gt;&gt; Working in an occupation at the same skill level as 12 months ago ;</t>
  </si>
  <si>
    <t>New South Wales ;  Industry of job 12 months ago: Retail trade ;  &gt;&gt;&gt;&gt; Working in an occupation with a higher skill level than 12 months ago ;</t>
  </si>
  <si>
    <t>New South Wales ;  Industry of job 12 months ago: Retail trade ;  &gt;&gt;&gt;&gt; Working in an occupation with a lower skill level than 12 months ago ;</t>
  </si>
  <si>
    <t>New South Wales ;  Industry of job 12 months ago: Retail trade ;  &gt;&gt;&gt;&gt; Working in a job with the same usual hours as 12 months ago ;</t>
  </si>
  <si>
    <t>New South Wales ;  Industry of job 12 months ago: Retail trade ;  &gt;&gt;&gt;&gt; Working in a job with more usual hours than 12 months ago ;</t>
  </si>
  <si>
    <t>New South Wales ;  Industry of job 12 months ago: Retail trade ;  &gt;&gt;&gt;&gt; Working in a job with fewer usual hours than 12 months ago ;</t>
  </si>
  <si>
    <t>New South Wales ;  Industry of job 12 months ago: Retail trade ;  &gt;&gt;&gt;&gt; Working in a job with the same status in employment as 12 months ago ;</t>
  </si>
  <si>
    <t>New South Wales ;  Industry of job 12 months ago: Retail trade ;  &gt;&gt;&gt;&gt; Working in a job with a different status in employment than 12 months ago ;</t>
  </si>
  <si>
    <t>New South Wales ;  Industry of job 12 months ago: Retail trade ;  &gt;&gt;&gt; Did not change jobs in last 12 months ;</t>
  </si>
  <si>
    <t>New South Wales ;  Industry of job 12 months ago: Retail trade ;  &gt;&gt; 12 months or more in current main job ;</t>
  </si>
  <si>
    <t>New South Wales ;  Industry of job 12 months ago: Retail trade ;  &gt;&gt;&gt; Employee in current main job ;</t>
  </si>
  <si>
    <t>New South Wales ;  Industry of job 12 months ago: Retail trade ;  &gt;&gt;&gt;&gt; No change in occupation with current employer last year ;</t>
  </si>
  <si>
    <t>New South Wales ;  Industry of job 12 months ago: Retail trade ;  &gt;&gt;&gt;&gt; Changed occupations with current employer in the same major group last year ;</t>
  </si>
  <si>
    <t>New South Wales ;  Industry of job 12 months ago: Retail trade ;  &gt;&gt;&gt;&gt; Changed occupations with current employer into a different major group last year ;</t>
  </si>
  <si>
    <t>New South Wales ;  Industry of job 12 months ago: Retail trade ;  &gt;&gt;&gt;&gt; Changed occupations with current employer at the same skill level ;</t>
  </si>
  <si>
    <t>New South Wales ;  Industry of job 12 months ago: Retail trade ;  &gt;&gt;&gt;&gt; Changed occupations with current employer to a higher skill level ;</t>
  </si>
  <si>
    <t>New South Wales ;  Industry of job 12 months ago: Retail trade ;  &gt;&gt;&gt;&gt; Changed occupations with current employer to a lower skill level ;</t>
  </si>
  <si>
    <t>New South Wales ;  Industry of job 12 months ago: Retail trade ;  &gt;&gt;&gt;&gt; No change in usual weekly hours with current employer last year ;</t>
  </si>
  <si>
    <t>New South Wales ;  Industry of job 12 months ago: Retail trade ;  &gt;&gt;&gt;&gt; Usual weekly hours increased with current employer last year ;</t>
  </si>
  <si>
    <t>New South Wales ;  Industry of job 12 months ago: Retail trade ;  &gt;&gt;&gt;&gt; Usual weekly hours decreased with current employer last year ;</t>
  </si>
  <si>
    <t>New South Wales ;  Industry of job 12 months ago: Retail trade ;  &gt;&gt;&gt;&gt; Did not know or usual weekly hours varied last year ;</t>
  </si>
  <si>
    <t>New South Wales ;  Industry of job 12 months ago: Retail trade ;  &gt;&gt;&gt;&gt; Promoted or transferred last year ;</t>
  </si>
  <si>
    <t>New South Wales ;  Industry of job 12 months ago: Retail trade ;  &gt;&gt;&gt;&gt; Was not promoted or transferred last year ;</t>
  </si>
  <si>
    <t>New South Wales ;  Industry of job 12 months ago: Retail trade ;  &gt;&gt;&gt; Owner manager or contributing family worker in current main job ;</t>
  </si>
  <si>
    <t>New South Wales ;  Industry of job 12 months ago: Retail trade ;  &gt; Not currently employed ;</t>
  </si>
  <si>
    <t>New South Wales ;  Industry of job 12 months ago: Retail trade ;  &gt; Employed 12 months ago ;</t>
  </si>
  <si>
    <t>New South Wales ;  Industry of job 12 months ago: Accommodation and food services ;  Employed at some time during the last 12 months ;</t>
  </si>
  <si>
    <t>New South Wales ;  Industry of job 12 months ago: Accommodation and food services ;  &gt; Currently employed ;</t>
  </si>
  <si>
    <t>New South Wales ;  Industry of job 12 months ago: Accommodation and food services ;  &gt;&gt; Less than 12 months in current main job ;</t>
  </si>
  <si>
    <t>New South Wales ;  Industry of job 12 months ago: Accommodation and food services ;  &gt;&gt;&gt; Changed jobs in last 12 months ;</t>
  </si>
  <si>
    <t>New South Wales ;  Industry of job 12 months ago: Accommodation and food services ;  &gt;&gt;&gt;&gt; Working in the same industry division as 12 months ago ;</t>
  </si>
  <si>
    <t>New South Wales ;  Industry of job 12 months ago: Accommodation and food services ;  &gt;&gt;&gt;&gt; Working in a different industry division than 12 months ago ;</t>
  </si>
  <si>
    <t>New South Wales ;  Industry of job 12 months ago: Accommodation and food services ;  &gt;&gt;&gt;&gt; Working in the same major occupation group as 12 months ago ;</t>
  </si>
  <si>
    <t>New South Wales ;  Industry of job 12 months ago: Accommodation and food services ;  &gt;&gt;&gt;&gt; Working in a different major occupation group than 12 months ago ;</t>
  </si>
  <si>
    <t>New South Wales ;  Industry of job 12 months ago: Accommodation and food services ;  &gt;&gt;&gt;&gt; Working in an occupation at the same skill level as 12 months ago ;</t>
  </si>
  <si>
    <t>New South Wales ;  Industry of job 12 months ago: Accommodation and food services ;  &gt;&gt;&gt;&gt; Working in an occupation with a higher skill level than 12 months ago ;</t>
  </si>
  <si>
    <t>New South Wales ;  Industry of job 12 months ago: Accommodation and food services ;  &gt;&gt;&gt;&gt; Working in an occupation with a lower skill level than 12 months ago ;</t>
  </si>
  <si>
    <t>New South Wales ;  Industry of job 12 months ago: Accommodation and food services ;  &gt;&gt;&gt;&gt; Working in a job with the same usual hours as 12 months ago ;</t>
  </si>
  <si>
    <t>New South Wales ;  Industry of job 12 months ago: Accommodation and food services ;  &gt;&gt;&gt;&gt; Working in a job with more usual hours than 12 months ago ;</t>
  </si>
  <si>
    <t>New South Wales ;  Industry of job 12 months ago: Accommodation and food services ;  &gt;&gt;&gt;&gt; Working in a job with fewer usual hours than 12 months ago ;</t>
  </si>
  <si>
    <t>New South Wales ;  Industry of job 12 months ago: Accommodation and food services ;  &gt;&gt;&gt;&gt; Working in a job with the same status in employment as 12 months ago ;</t>
  </si>
  <si>
    <t>New South Wales ;  Industry of job 12 months ago: Accommodation and food services ;  &gt;&gt;&gt;&gt; Working in a job with a different status in employment than 12 months ago ;</t>
  </si>
  <si>
    <t>New South Wales ;  Industry of job 12 months ago: Accommodation and food services ;  &gt;&gt;&gt; Did not change jobs in last 12 months ;</t>
  </si>
  <si>
    <t>New South Wales ;  Industry of job 12 months ago: Accommodation and food services ;  &gt;&gt; 12 months or more in current main job ;</t>
  </si>
  <si>
    <t>New South Wales ;  Industry of job 12 months ago: Accommodation and food services ;  &gt;&gt;&gt; Employee in current main job ;</t>
  </si>
  <si>
    <t>New South Wales ;  Industry of job 12 months ago: Accommodation and food services ;  &gt;&gt;&gt;&gt; No change in occupation with current employer last year ;</t>
  </si>
  <si>
    <t>New South Wales ;  Industry of job 12 months ago: Accommodation and food services ;  &gt;&gt;&gt;&gt; Changed occupations with current employer in the same major group last year ;</t>
  </si>
  <si>
    <t>New South Wales ;  Industry of job 12 months ago: Accommodation and food services ;  &gt;&gt;&gt;&gt; Changed occupations with current employer into a different major group last year ;</t>
  </si>
  <si>
    <t>New South Wales ;  Industry of job 12 months ago: Accommodation and food services ;  &gt;&gt;&gt;&gt; Changed occupations with current employer at the same skill level ;</t>
  </si>
  <si>
    <t>New South Wales ;  Industry of job 12 months ago: Accommodation and food services ;  &gt;&gt;&gt;&gt; Changed occupations with current employer to a higher skill level ;</t>
  </si>
  <si>
    <t>New South Wales ;  Industry of job 12 months ago: Accommodation and food services ;  &gt;&gt;&gt;&gt; Changed occupations with current employer to a lower skill level ;</t>
  </si>
  <si>
    <t>New South Wales ;  Industry of job 12 months ago: Accommodation and food services ;  &gt;&gt;&gt;&gt; No change in usual weekly hours with current employer last year ;</t>
  </si>
  <si>
    <t>New South Wales ;  Industry of job 12 months ago: Accommodation and food services ;  &gt;&gt;&gt;&gt; Usual weekly hours increased with current employer last year ;</t>
  </si>
  <si>
    <t>New South Wales ;  Industry of job 12 months ago: Accommodation and food services ;  &gt;&gt;&gt;&gt; Usual weekly hours decreased with current employer last year ;</t>
  </si>
  <si>
    <t>New South Wales ;  Industry of job 12 months ago: Accommodation and food services ;  &gt;&gt;&gt;&gt; Did not know or usual weekly hours varied last year ;</t>
  </si>
  <si>
    <t>New South Wales ;  Industry of job 12 months ago: Accommodation and food services ;  &gt;&gt;&gt;&gt; Promoted or transferred last year ;</t>
  </si>
  <si>
    <t>New South Wales ;  Industry of job 12 months ago: Accommodation and food services ;  &gt;&gt;&gt;&gt; Was not promoted or transferred last year ;</t>
  </si>
  <si>
    <t>New South Wales ;  Industry of job 12 months ago: Accommodation and food services ;  &gt;&gt;&gt; Owner manager or contributing family worker in current main job ;</t>
  </si>
  <si>
    <t>New South Wales ;  Industry of job 12 months ago: Accommodation and food services ;  &gt; Not currently employed ;</t>
  </si>
  <si>
    <t>New South Wales ;  Industry of job 12 months ago: Accommodation and food services ;  &gt; Employed 12 months ago ;</t>
  </si>
  <si>
    <t>New South Wales ;  Industry of job 12 months ago: Transport, postal and warehousing ;  Employed at some time during the last 12 months ;</t>
  </si>
  <si>
    <t>New South Wales ;  Industry of job 12 months ago: Transport, postal and warehousing ;  &gt; Currently employed ;</t>
  </si>
  <si>
    <t>New South Wales ;  Industry of job 12 months ago: Transport, postal and warehousing ;  &gt;&gt; Less than 12 months in current main job ;</t>
  </si>
  <si>
    <t>New South Wales ;  Industry of job 12 months ago: Transport, postal and warehousing ;  &gt;&gt;&gt; Changed jobs in last 12 months ;</t>
  </si>
  <si>
    <t>New South Wales ;  Industry of job 12 months ago: Transport, postal and warehousing ;  &gt;&gt;&gt;&gt; Working in the same industry division as 12 months ago ;</t>
  </si>
  <si>
    <t>New South Wales ;  Industry of job 12 months ago: Transport, postal and warehousing ;  &gt;&gt;&gt;&gt; Working in a different industry division than 12 months ago ;</t>
  </si>
  <si>
    <t>A128083714A</t>
  </si>
  <si>
    <t>A127986426W</t>
  </si>
  <si>
    <t>A128025266A</t>
  </si>
  <si>
    <t>A128064198L</t>
  </si>
  <si>
    <t>A127986430L</t>
  </si>
  <si>
    <t>A128005886T</t>
  </si>
  <si>
    <t>A128044870A</t>
  </si>
  <si>
    <t>A127986578J</t>
  </si>
  <si>
    <t>A128044854A</t>
  </si>
  <si>
    <t>A128083918C</t>
  </si>
  <si>
    <t>A127986594J</t>
  </si>
  <si>
    <t>A128025486C</t>
  </si>
  <si>
    <t>A127947978T</t>
  </si>
  <si>
    <t>A128044874K</t>
  </si>
  <si>
    <t>A128064390L</t>
  </si>
  <si>
    <t>A128064394W</t>
  </si>
  <si>
    <t>A128025462K</t>
  </si>
  <si>
    <t>A128044850T</t>
  </si>
  <si>
    <t>A127986582X</t>
  </si>
  <si>
    <t>A128083914V</t>
  </si>
  <si>
    <t>A128006090C</t>
  </si>
  <si>
    <t>A128025466V</t>
  </si>
  <si>
    <t>A128064378W</t>
  </si>
  <si>
    <t>A127947962X</t>
  </si>
  <si>
    <t>A128064382L</t>
  </si>
  <si>
    <t>A128006094L</t>
  </si>
  <si>
    <t>A128044858K</t>
  </si>
  <si>
    <t>A127947966J</t>
  </si>
  <si>
    <t>A127967450T</t>
  </si>
  <si>
    <t>A128044862A</t>
  </si>
  <si>
    <t>A128044866K</t>
  </si>
  <si>
    <t>A128025470K</t>
  </si>
  <si>
    <t>A127947970X</t>
  </si>
  <si>
    <t>A127986586J</t>
  </si>
  <si>
    <t>A128025474V</t>
  </si>
  <si>
    <t>A128025478C</t>
  </si>
  <si>
    <t>A127947974J</t>
  </si>
  <si>
    <t>A127986590X</t>
  </si>
  <si>
    <t>A128083922V</t>
  </si>
  <si>
    <t>A128064386W</t>
  </si>
  <si>
    <t>A128083978F</t>
  </si>
  <si>
    <t>A127986606F</t>
  </si>
  <si>
    <t>A128083958W</t>
  </si>
  <si>
    <t>A128006122K</t>
  </si>
  <si>
    <t>A128044906T</t>
  </si>
  <si>
    <t>A128083986F</t>
  </si>
  <si>
    <t>A128064426C</t>
  </si>
  <si>
    <t>A128025518K</t>
  </si>
  <si>
    <t>A128064430V</t>
  </si>
  <si>
    <t>A127967490K</t>
  </si>
  <si>
    <t>A128025510T</t>
  </si>
  <si>
    <t>A127947994T</t>
  </si>
  <si>
    <t>A127967470A</t>
  </si>
  <si>
    <t>A127947998A</t>
  </si>
  <si>
    <t>A128006110A</t>
  </si>
  <si>
    <t>A127948002J</t>
  </si>
  <si>
    <t>A128044890K</t>
  </si>
  <si>
    <t>A128044894V</t>
  </si>
  <si>
    <t>A127948006T</t>
  </si>
  <si>
    <t>A127948010J</t>
  </si>
  <si>
    <t>A128006114K</t>
  </si>
  <si>
    <t>A127967474K</t>
  </si>
  <si>
    <t>A127967478V</t>
  </si>
  <si>
    <t>A127967482K</t>
  </si>
  <si>
    <t>A127967486V</t>
  </si>
  <si>
    <t>A128083962L</t>
  </si>
  <si>
    <t>A128025514A</t>
  </si>
  <si>
    <t>A128006118V</t>
  </si>
  <si>
    <t>A128083966W</t>
  </si>
  <si>
    <t>A128044898C</t>
  </si>
  <si>
    <t>A128083970L</t>
  </si>
  <si>
    <t>A128044902J</t>
  </si>
  <si>
    <t>A128083974W</t>
  </si>
  <si>
    <t>A127986610W</t>
  </si>
  <si>
    <t>A128025530A</t>
  </si>
  <si>
    <t>A128025522A</t>
  </si>
  <si>
    <t>A127986626R</t>
  </si>
  <si>
    <t>A128006146C</t>
  </si>
  <si>
    <t>A128084002W</t>
  </si>
  <si>
    <t>A128025534K</t>
  </si>
  <si>
    <t>A128044914T</t>
  </si>
  <si>
    <t>A128006154C</t>
  </si>
  <si>
    <t>A128084006F</t>
  </si>
  <si>
    <t>A128025538V</t>
  </si>
  <si>
    <t>A128064434C</t>
  </si>
  <si>
    <t>A128006126V</t>
  </si>
  <si>
    <t>A128064438L</t>
  </si>
  <si>
    <t>A127986614F</t>
  </si>
  <si>
    <t>A127986618R</t>
  </si>
  <si>
    <t>A127986622F</t>
  </si>
  <si>
    <t>A128006130K</t>
  </si>
  <si>
    <t>A128006134V</t>
  </si>
  <si>
    <t>A128006138C</t>
  </si>
  <si>
    <t>A128006142V</t>
  </si>
  <si>
    <t>A127948014T</t>
  </si>
  <si>
    <t>A127948018A</t>
  </si>
  <si>
    <t>A128025526K</t>
  </si>
  <si>
    <t>A127967494V</t>
  </si>
  <si>
    <t>A127986630F</t>
  </si>
  <si>
    <t>A127967498C</t>
  </si>
  <si>
    <t>A127948022T</t>
  </si>
  <si>
    <t>A127986634R</t>
  </si>
  <si>
    <t>A127948026A</t>
  </si>
  <si>
    <t>A128083990W</t>
  </si>
  <si>
    <t>A127948030T</t>
  </si>
  <si>
    <t>A128083994F</t>
  </si>
  <si>
    <t>A128083998R</t>
  </si>
  <si>
    <t>A128006150V</t>
  </si>
  <si>
    <t>A128064442C</t>
  </si>
  <si>
    <t>A128084010W</t>
  </si>
  <si>
    <t>A127986650R</t>
  </si>
  <si>
    <t>A128044922T</t>
  </si>
  <si>
    <t>A127948058V</t>
  </si>
  <si>
    <t>A128064446L</t>
  </si>
  <si>
    <t>A128006158L</t>
  </si>
  <si>
    <t>A127948062K</t>
  </si>
  <si>
    <t>A128025558C</t>
  </si>
  <si>
    <t>A128064450C</t>
  </si>
  <si>
    <t>A128025542K</t>
  </si>
  <si>
    <t>A128025546V</t>
  </si>
  <si>
    <t>A127948034A</t>
  </si>
  <si>
    <t>A127986638X</t>
  </si>
  <si>
    <t>A127986642R</t>
  </si>
  <si>
    <t>A128025550K</t>
  </si>
  <si>
    <t>A127986646X</t>
  </si>
  <si>
    <t>A127948038K</t>
  </si>
  <si>
    <t>A128084014F</t>
  </si>
  <si>
    <t>A128044918A</t>
  </si>
  <si>
    <t>A127967502J</t>
  </si>
  <si>
    <t>A127986654X</t>
  </si>
  <si>
    <t>A127967506T</t>
  </si>
  <si>
    <t>A127986658J</t>
  </si>
  <si>
    <t>A127948042A</t>
  </si>
  <si>
    <t>A128084018R</t>
  </si>
  <si>
    <t>A127948046K</t>
  </si>
  <si>
    <t>A127967510J</t>
  </si>
  <si>
    <t>A127967514T</t>
  </si>
  <si>
    <t>A127948050A</t>
  </si>
  <si>
    <t>A127967518A</t>
  </si>
  <si>
    <t>A127986662X</t>
  </si>
  <si>
    <t>A127948054K</t>
  </si>
  <si>
    <t>A128044926A</t>
  </si>
  <si>
    <t>A128064474W</t>
  </si>
  <si>
    <t>A128064454L</t>
  </si>
  <si>
    <t>A128044930T</t>
  </si>
  <si>
    <t>A128006182L</t>
  </si>
  <si>
    <t>A128064478F</t>
  </si>
  <si>
    <t>A128025574C</t>
  </si>
  <si>
    <t>A128044934A</t>
  </si>
  <si>
    <t>A127967534A</t>
  </si>
  <si>
    <t>A127948074V</t>
  </si>
  <si>
    <t>A128006186W</t>
  </si>
  <si>
    <t>A127967522T</t>
  </si>
  <si>
    <t>A127967526A</t>
  </si>
  <si>
    <t>A127986666J</t>
  </si>
  <si>
    <t>A128064458W</t>
  </si>
  <si>
    <t>A128006162C</t>
  </si>
  <si>
    <t>A128064462L</t>
  </si>
  <si>
    <t>A128025562V</t>
  </si>
  <si>
    <t>A128006166L</t>
  </si>
  <si>
    <t>A128006170C</t>
  </si>
  <si>
    <t>A127986670X</t>
  </si>
  <si>
    <t>A127967530T</t>
  </si>
  <si>
    <t>A128064466W</t>
  </si>
  <si>
    <t>A128084022F</t>
  </si>
  <si>
    <t>A128064470L</t>
  </si>
  <si>
    <t>A128025566C</t>
  </si>
  <si>
    <t>A128084026R</t>
  </si>
  <si>
    <t>A128006174L</t>
  </si>
  <si>
    <t>A127948066V</t>
  </si>
  <si>
    <t>A127986674J</t>
  </si>
  <si>
    <t>A128006178W</t>
  </si>
  <si>
    <t>A127948070K</t>
  </si>
  <si>
    <t>A127986678T</t>
  </si>
  <si>
    <t>A128025570V</t>
  </si>
  <si>
    <t>A128084030F</t>
  </si>
  <si>
    <t>A127967546K</t>
  </si>
  <si>
    <t>A128006190L</t>
  </si>
  <si>
    <t>A128006194W</t>
  </si>
  <si>
    <t>A128084054X</t>
  </si>
  <si>
    <t>A128084062X</t>
  </si>
  <si>
    <t>A127986702F</t>
  </si>
  <si>
    <t>A128044946K</t>
  </si>
  <si>
    <t>A128006210K</t>
  </si>
  <si>
    <t>A128064490W</t>
  </si>
  <si>
    <t>A128084066J</t>
  </si>
  <si>
    <t>A128084038X</t>
  </si>
  <si>
    <t>A128084042R</t>
  </si>
  <si>
    <t>A127986682J</t>
  </si>
  <si>
    <t>A127986686T</t>
  </si>
  <si>
    <t>A127986690J</t>
  </si>
  <si>
    <t>A128044938K</t>
  </si>
  <si>
    <t>A128025578L</t>
  </si>
  <si>
    <t>A128084046X</t>
  </si>
  <si>
    <t>A128064482W</t>
  </si>
  <si>
    <t>A127986694T</t>
  </si>
  <si>
    <t>A128084050R</t>
  </si>
  <si>
    <t>A128044942A</t>
  </si>
  <si>
    <t>A127948078C</t>
  </si>
  <si>
    <t>A128006198F</t>
  </si>
  <si>
    <t>A128025582C</t>
  </si>
  <si>
    <t>A128006202K</t>
  </si>
  <si>
    <t>A128025586L</t>
  </si>
  <si>
    <t>A127967538K</t>
  </si>
  <si>
    <t>A127967542A</t>
  </si>
  <si>
    <t>A128025590C</t>
  </si>
  <si>
    <t>A128084058J</t>
  </si>
  <si>
    <t>A128064486F</t>
  </si>
  <si>
    <t>A128006206V</t>
  </si>
  <si>
    <t>A127948082V</t>
  </si>
  <si>
    <t>A128025606K</t>
  </si>
  <si>
    <t>A128044950A</t>
  </si>
  <si>
    <t>A128006218C</t>
  </si>
  <si>
    <t>A128006222V</t>
  </si>
  <si>
    <t>A127986722R</t>
  </si>
  <si>
    <t>A128006230V</t>
  </si>
  <si>
    <t>A128025610A</t>
  </si>
  <si>
    <t>A128084078T</t>
  </si>
  <si>
    <t>A128044966V</t>
  </si>
  <si>
    <t>A127967566V</t>
  </si>
  <si>
    <t>A127967550A</t>
  </si>
  <si>
    <t>A128084070X</t>
  </si>
  <si>
    <t>A128006214V</t>
  </si>
  <si>
    <t>A127967554K</t>
  </si>
  <si>
    <t>A127986706R</t>
  </si>
  <si>
    <t>A127986710F</t>
  </si>
  <si>
    <t>A127948086C</t>
  </si>
  <si>
    <t>A128064494F</t>
  </si>
  <si>
    <t>A128025594L</t>
  </si>
  <si>
    <t>A127986714R</t>
  </si>
  <si>
    <t>A128064498R</t>
  </si>
  <si>
    <t>A128044954K</t>
  </si>
  <si>
    <t>A128025598W</t>
  </si>
  <si>
    <t>A127948090V</t>
  </si>
  <si>
    <t>A128044958V</t>
  </si>
  <si>
    <t>A127967558V</t>
  </si>
  <si>
    <t>A127967562K</t>
  </si>
  <si>
    <t>A128064502V</t>
  </si>
  <si>
    <t>A128064506C</t>
  </si>
  <si>
    <t>A128084074J</t>
  </si>
  <si>
    <t>A128025602A</t>
  </si>
  <si>
    <t>A127986718X</t>
  </si>
  <si>
    <t>A128006226C</t>
  </si>
  <si>
    <t>A128044962K</t>
  </si>
  <si>
    <t>A127986742X</t>
  </si>
  <si>
    <t>A128084082J</t>
  </si>
  <si>
    <t>A128025618V</t>
  </si>
  <si>
    <t>A128006262L</t>
  </si>
  <si>
    <t>A128084090J</t>
  </si>
  <si>
    <t>A127967578C</t>
  </si>
  <si>
    <t>New South Wales ;  Industry of job 12 months ago: Transport, postal and warehousing ;  &gt;&gt;&gt;&gt; Working in the same major occupation group as 12 months ago ;</t>
  </si>
  <si>
    <t>New South Wales ;  Industry of job 12 months ago: Transport, postal and warehousing ;  &gt;&gt;&gt;&gt; Working in a different major occupation group than 12 months ago ;</t>
  </si>
  <si>
    <t>New South Wales ;  Industry of job 12 months ago: Transport, postal and warehousing ;  &gt;&gt;&gt;&gt; Working in an occupation at the same skill level as 12 months ago ;</t>
  </si>
  <si>
    <t>New South Wales ;  Industry of job 12 months ago: Transport, postal and warehousing ;  &gt;&gt;&gt;&gt; Working in an occupation with a higher skill level than 12 months ago ;</t>
  </si>
  <si>
    <t>New South Wales ;  Industry of job 12 months ago: Transport, postal and warehousing ;  &gt;&gt;&gt;&gt; Working in an occupation with a lower skill level than 12 months ago ;</t>
  </si>
  <si>
    <t>New South Wales ;  Industry of job 12 months ago: Transport, postal and warehousing ;  &gt;&gt;&gt;&gt; Working in a job with the same usual hours as 12 months ago ;</t>
  </si>
  <si>
    <t>New South Wales ;  Industry of job 12 months ago: Transport, postal and warehousing ;  &gt;&gt;&gt;&gt; Working in a job with more usual hours than 12 months ago ;</t>
  </si>
  <si>
    <t>New South Wales ;  Industry of job 12 months ago: Transport, postal and warehousing ;  &gt;&gt;&gt;&gt; Working in a job with fewer usual hours than 12 months ago ;</t>
  </si>
  <si>
    <t>New South Wales ;  Industry of job 12 months ago: Transport, postal and warehousing ;  &gt;&gt;&gt;&gt; Working in a job with the same status in employment as 12 months ago ;</t>
  </si>
  <si>
    <t>New South Wales ;  Industry of job 12 months ago: Transport, postal and warehousing ;  &gt;&gt;&gt;&gt; Working in a job with a different status in employment than 12 months ago ;</t>
  </si>
  <si>
    <t>New South Wales ;  Industry of job 12 months ago: Transport, postal and warehousing ;  &gt;&gt;&gt; Did not change jobs in last 12 months ;</t>
  </si>
  <si>
    <t>New South Wales ;  Industry of job 12 months ago: Transport, postal and warehousing ;  &gt;&gt; 12 months or more in current main job ;</t>
  </si>
  <si>
    <t>New South Wales ;  Industry of job 12 months ago: Transport, postal and warehousing ;  &gt;&gt;&gt; Employee in current main job ;</t>
  </si>
  <si>
    <t>New South Wales ;  Industry of job 12 months ago: Transport, postal and warehousing ;  &gt;&gt;&gt;&gt; No change in occupation with current employer last year ;</t>
  </si>
  <si>
    <t>New South Wales ;  Industry of job 12 months ago: Transport, postal and warehousing ;  &gt;&gt;&gt;&gt; Changed occupations with current employer in the same major group last year ;</t>
  </si>
  <si>
    <t>New South Wales ;  Industry of job 12 months ago: Transport, postal and warehousing ;  &gt;&gt;&gt;&gt; Changed occupations with current employer into a different major group last year ;</t>
  </si>
  <si>
    <t>New South Wales ;  Industry of job 12 months ago: Transport, postal and warehousing ;  &gt;&gt;&gt;&gt; Changed occupations with current employer at the same skill level ;</t>
  </si>
  <si>
    <t>New South Wales ;  Industry of job 12 months ago: Transport, postal and warehousing ;  &gt;&gt;&gt;&gt; Changed occupations with current employer to a higher skill level ;</t>
  </si>
  <si>
    <t>New South Wales ;  Industry of job 12 months ago: Transport, postal and warehousing ;  &gt;&gt;&gt;&gt; Changed occupations with current employer to a lower skill level ;</t>
  </si>
  <si>
    <t>New South Wales ;  Industry of job 12 months ago: Transport, postal and warehousing ;  &gt;&gt;&gt;&gt; No change in usual weekly hours with current employer last year ;</t>
  </si>
  <si>
    <t>New South Wales ;  Industry of job 12 months ago: Transport, postal and warehousing ;  &gt;&gt;&gt;&gt; Usual weekly hours increased with current employer last year ;</t>
  </si>
  <si>
    <t>New South Wales ;  Industry of job 12 months ago: Transport, postal and warehousing ;  &gt;&gt;&gt;&gt; Usual weekly hours decreased with current employer last year ;</t>
  </si>
  <si>
    <t>New South Wales ;  Industry of job 12 months ago: Transport, postal and warehousing ;  &gt;&gt;&gt;&gt; Did not know or usual weekly hours varied last year ;</t>
  </si>
  <si>
    <t>New South Wales ;  Industry of job 12 months ago: Transport, postal and warehousing ;  &gt;&gt;&gt;&gt; Promoted or transferred last year ;</t>
  </si>
  <si>
    <t>New South Wales ;  Industry of job 12 months ago: Transport, postal and warehousing ;  &gt;&gt;&gt;&gt; Was not promoted or transferred last year ;</t>
  </si>
  <si>
    <t>New South Wales ;  Industry of job 12 months ago: Transport, postal and warehousing ;  &gt;&gt;&gt; Owner manager or contributing family worker in current main job ;</t>
  </si>
  <si>
    <t>New South Wales ;  Industry of job 12 months ago: Transport, postal and warehousing ;  &gt; Not currently employed ;</t>
  </si>
  <si>
    <t>New South Wales ;  Industry of job 12 months ago: Transport, postal and warehousing ;  &gt; Employed 12 months ago ;</t>
  </si>
  <si>
    <t>New South Wales ;  Industry of job 12 months ago: Information media and telecommunications ;  Employed at some time during the last 12 months ;</t>
  </si>
  <si>
    <t>New South Wales ;  Industry of job 12 months ago: Information media and telecommunications ;  &gt; Currently employed ;</t>
  </si>
  <si>
    <t>New South Wales ;  Industry of job 12 months ago: Information media and telecommunications ;  &gt;&gt; Less than 12 months in current main job ;</t>
  </si>
  <si>
    <t>New South Wales ;  Industry of job 12 months ago: Information media and telecommunications ;  &gt;&gt;&gt; Changed jobs in last 12 months ;</t>
  </si>
  <si>
    <t>New South Wales ;  Industry of job 12 months ago: Information media and telecommunications ;  &gt;&gt;&gt;&gt; Working in the same industry division as 12 months ago ;</t>
  </si>
  <si>
    <t>New South Wales ;  Industry of job 12 months ago: Information media and telecommunications ;  &gt;&gt;&gt;&gt; Working in a different industry division than 12 months ago ;</t>
  </si>
  <si>
    <t>New South Wales ;  Industry of job 12 months ago: Information media and telecommunications ;  &gt;&gt;&gt;&gt; Working in the same major occupation group as 12 months ago ;</t>
  </si>
  <si>
    <t>New South Wales ;  Industry of job 12 months ago: Information media and telecommunications ;  &gt;&gt;&gt;&gt; Working in a different major occupation group than 12 months ago ;</t>
  </si>
  <si>
    <t>New South Wales ;  Industry of job 12 months ago: Information media and telecommunications ;  &gt;&gt;&gt;&gt; Working in an occupation at the same skill level as 12 months ago ;</t>
  </si>
  <si>
    <t>New South Wales ;  Industry of job 12 months ago: Information media and telecommunications ;  &gt;&gt;&gt;&gt; Working in an occupation with a higher skill level than 12 months ago ;</t>
  </si>
  <si>
    <t>New South Wales ;  Industry of job 12 months ago: Information media and telecommunications ;  &gt;&gt;&gt;&gt; Working in an occupation with a lower skill level than 12 months ago ;</t>
  </si>
  <si>
    <t>New South Wales ;  Industry of job 12 months ago: Information media and telecommunications ;  &gt;&gt;&gt;&gt; Working in a job with the same usual hours as 12 months ago ;</t>
  </si>
  <si>
    <t>New South Wales ;  Industry of job 12 months ago: Information media and telecommunications ;  &gt;&gt;&gt;&gt; Working in a job with more usual hours than 12 months ago ;</t>
  </si>
  <si>
    <t>New South Wales ;  Industry of job 12 months ago: Information media and telecommunications ;  &gt;&gt;&gt;&gt; Working in a job with fewer usual hours than 12 months ago ;</t>
  </si>
  <si>
    <t>New South Wales ;  Industry of job 12 months ago: Information media and telecommunications ;  &gt;&gt;&gt;&gt; Working in a job with the same status in employment as 12 months ago ;</t>
  </si>
  <si>
    <t>New South Wales ;  Industry of job 12 months ago: Information media and telecommunications ;  &gt;&gt;&gt;&gt; Working in a job with a different status in employment than 12 months ago ;</t>
  </si>
  <si>
    <t>New South Wales ;  Industry of job 12 months ago: Information media and telecommunications ;  &gt;&gt;&gt; Did not change jobs in last 12 months ;</t>
  </si>
  <si>
    <t>New South Wales ;  Industry of job 12 months ago: Information media and telecommunications ;  &gt;&gt; 12 months or more in current main job ;</t>
  </si>
  <si>
    <t>New South Wales ;  Industry of job 12 months ago: Information media and telecommunications ;  &gt;&gt;&gt; Employee in current main job ;</t>
  </si>
  <si>
    <t>New South Wales ;  Industry of job 12 months ago: Information media and telecommunications ;  &gt;&gt;&gt;&gt; No change in occupation with current employer last year ;</t>
  </si>
  <si>
    <t>New South Wales ;  Industry of job 12 months ago: Information media and telecommunications ;  &gt;&gt;&gt;&gt; Changed occupations with current employer in the same major group last year ;</t>
  </si>
  <si>
    <t>New South Wales ;  Industry of job 12 months ago: Information media and telecommunications ;  &gt;&gt;&gt;&gt; Changed occupations with current employer into a different major group last year ;</t>
  </si>
  <si>
    <t>New South Wales ;  Industry of job 12 months ago: Information media and telecommunications ;  &gt;&gt;&gt;&gt; Changed occupations with current employer at the same skill level ;</t>
  </si>
  <si>
    <t>New South Wales ;  Industry of job 12 months ago: Information media and telecommunications ;  &gt;&gt;&gt;&gt; Changed occupations with current employer to a higher skill level ;</t>
  </si>
  <si>
    <t>New South Wales ;  Industry of job 12 months ago: Information media and telecommunications ;  &gt;&gt;&gt;&gt; Changed occupations with current employer to a lower skill level ;</t>
  </si>
  <si>
    <t>New South Wales ;  Industry of job 12 months ago: Information media and telecommunications ;  &gt;&gt;&gt;&gt; No change in usual weekly hours with current employer last year ;</t>
  </si>
  <si>
    <t>New South Wales ;  Industry of job 12 months ago: Information media and telecommunications ;  &gt;&gt;&gt;&gt; Usual weekly hours increased with current employer last year ;</t>
  </si>
  <si>
    <t>New South Wales ;  Industry of job 12 months ago: Information media and telecommunications ;  &gt;&gt;&gt;&gt; Usual weekly hours decreased with current employer last year ;</t>
  </si>
  <si>
    <t>New South Wales ;  Industry of job 12 months ago: Information media and telecommunications ;  &gt;&gt;&gt;&gt; Did not know or usual weekly hours varied last year ;</t>
  </si>
  <si>
    <t>New South Wales ;  Industry of job 12 months ago: Information media and telecommunications ;  &gt;&gt;&gt;&gt; Promoted or transferred last year ;</t>
  </si>
  <si>
    <t>New South Wales ;  Industry of job 12 months ago: Information media and telecommunications ;  &gt;&gt;&gt;&gt; Was not promoted or transferred last year ;</t>
  </si>
  <si>
    <t>New South Wales ;  Industry of job 12 months ago: Information media and telecommunications ;  &gt;&gt;&gt; Owner manager or contributing family worker in current main job ;</t>
  </si>
  <si>
    <t>New South Wales ;  Industry of job 12 months ago: Information media and telecommunications ;  &gt; Not currently employed ;</t>
  </si>
  <si>
    <t>New South Wales ;  Industry of job 12 months ago: Information media and telecommunications ;  &gt; Employed 12 months ago ;</t>
  </si>
  <si>
    <t>New South Wales ;  Industry of job 12 months ago: Financial and insurance services ;  Employed at some time during the last 12 months ;</t>
  </si>
  <si>
    <t>New South Wales ;  Industry of job 12 months ago: Financial and insurance services ;  &gt; Currently employed ;</t>
  </si>
  <si>
    <t>New South Wales ;  Industry of job 12 months ago: Financial and insurance services ;  &gt;&gt; Less than 12 months in current main job ;</t>
  </si>
  <si>
    <t>New South Wales ;  Industry of job 12 months ago: Financial and insurance services ;  &gt;&gt;&gt; Changed jobs in last 12 months ;</t>
  </si>
  <si>
    <t>New South Wales ;  Industry of job 12 months ago: Financial and insurance services ;  &gt;&gt;&gt;&gt; Working in the same industry division as 12 months ago ;</t>
  </si>
  <si>
    <t>New South Wales ;  Industry of job 12 months ago: Financial and insurance services ;  &gt;&gt;&gt;&gt; Working in a different industry division than 12 months ago ;</t>
  </si>
  <si>
    <t>New South Wales ;  Industry of job 12 months ago: Financial and insurance services ;  &gt;&gt;&gt;&gt; Working in the same major occupation group as 12 months ago ;</t>
  </si>
  <si>
    <t>New South Wales ;  Industry of job 12 months ago: Financial and insurance services ;  &gt;&gt;&gt;&gt; Working in a different major occupation group than 12 months ago ;</t>
  </si>
  <si>
    <t>New South Wales ;  Industry of job 12 months ago: Financial and insurance services ;  &gt;&gt;&gt;&gt; Working in an occupation at the same skill level as 12 months ago ;</t>
  </si>
  <si>
    <t>New South Wales ;  Industry of job 12 months ago: Financial and insurance services ;  &gt;&gt;&gt;&gt; Working in an occupation with a higher skill level than 12 months ago ;</t>
  </si>
  <si>
    <t>New South Wales ;  Industry of job 12 months ago: Financial and insurance services ;  &gt;&gt;&gt;&gt; Working in an occupation with a lower skill level than 12 months ago ;</t>
  </si>
  <si>
    <t>New South Wales ;  Industry of job 12 months ago: Financial and insurance services ;  &gt;&gt;&gt;&gt; Working in a job with the same usual hours as 12 months ago ;</t>
  </si>
  <si>
    <t>New South Wales ;  Industry of job 12 months ago: Financial and insurance services ;  &gt;&gt;&gt;&gt; Working in a job with more usual hours than 12 months ago ;</t>
  </si>
  <si>
    <t>New South Wales ;  Industry of job 12 months ago: Financial and insurance services ;  &gt;&gt;&gt;&gt; Working in a job with fewer usual hours than 12 months ago ;</t>
  </si>
  <si>
    <t>New South Wales ;  Industry of job 12 months ago: Financial and insurance services ;  &gt;&gt;&gt;&gt; Working in a job with the same status in employment as 12 months ago ;</t>
  </si>
  <si>
    <t>New South Wales ;  Industry of job 12 months ago: Financial and insurance services ;  &gt;&gt;&gt;&gt; Working in a job with a different status in employment than 12 months ago ;</t>
  </si>
  <si>
    <t>New South Wales ;  Industry of job 12 months ago: Financial and insurance services ;  &gt;&gt;&gt; Did not change jobs in last 12 months ;</t>
  </si>
  <si>
    <t>New South Wales ;  Industry of job 12 months ago: Financial and insurance services ;  &gt;&gt; 12 months or more in current main job ;</t>
  </si>
  <si>
    <t>New South Wales ;  Industry of job 12 months ago: Financial and insurance services ;  &gt;&gt;&gt; Employee in current main job ;</t>
  </si>
  <si>
    <t>New South Wales ;  Industry of job 12 months ago: Financial and insurance services ;  &gt;&gt;&gt;&gt; No change in occupation with current employer last year ;</t>
  </si>
  <si>
    <t>New South Wales ;  Industry of job 12 months ago: Financial and insurance services ;  &gt;&gt;&gt;&gt; Changed occupations with current employer in the same major group last year ;</t>
  </si>
  <si>
    <t>New South Wales ;  Industry of job 12 months ago: Financial and insurance services ;  &gt;&gt;&gt;&gt; Changed occupations with current employer into a different major group last year ;</t>
  </si>
  <si>
    <t>New South Wales ;  Industry of job 12 months ago: Financial and insurance services ;  &gt;&gt;&gt;&gt; Changed occupations with current employer at the same skill level ;</t>
  </si>
  <si>
    <t>New South Wales ;  Industry of job 12 months ago: Financial and insurance services ;  &gt;&gt;&gt;&gt; Changed occupations with current employer to a higher skill level ;</t>
  </si>
  <si>
    <t>New South Wales ;  Industry of job 12 months ago: Financial and insurance services ;  &gt;&gt;&gt;&gt; Changed occupations with current employer to a lower skill level ;</t>
  </si>
  <si>
    <t>New South Wales ;  Industry of job 12 months ago: Financial and insurance services ;  &gt;&gt;&gt;&gt; No change in usual weekly hours with current employer last year ;</t>
  </si>
  <si>
    <t>New South Wales ;  Industry of job 12 months ago: Financial and insurance services ;  &gt;&gt;&gt;&gt; Usual weekly hours increased with current employer last year ;</t>
  </si>
  <si>
    <t>New South Wales ;  Industry of job 12 months ago: Financial and insurance services ;  &gt;&gt;&gt;&gt; Usual weekly hours decreased with current employer last year ;</t>
  </si>
  <si>
    <t>New South Wales ;  Industry of job 12 months ago: Financial and insurance services ;  &gt;&gt;&gt;&gt; Did not know or usual weekly hours varied last year ;</t>
  </si>
  <si>
    <t>New South Wales ;  Industry of job 12 months ago: Financial and insurance services ;  &gt;&gt;&gt;&gt; Promoted or transferred last year ;</t>
  </si>
  <si>
    <t>New South Wales ;  Industry of job 12 months ago: Financial and insurance services ;  &gt;&gt;&gt;&gt; Was not promoted or transferred last year ;</t>
  </si>
  <si>
    <t>New South Wales ;  Industry of job 12 months ago: Financial and insurance services ;  &gt;&gt;&gt; Owner manager or contributing family worker in current main job ;</t>
  </si>
  <si>
    <t>New South Wales ;  Industry of job 12 months ago: Financial and insurance services ;  &gt; Not currently employed ;</t>
  </si>
  <si>
    <t>New South Wales ;  Industry of job 12 months ago: Financial and insurance services ;  &gt; Employed 12 months ago ;</t>
  </si>
  <si>
    <t>New South Wales ;  Industry of job 12 months ago: Rental, hiring and real estate services ;  Employed at some time during the last 12 months ;</t>
  </si>
  <si>
    <t>New South Wales ;  Industry of job 12 months ago: Rental, hiring and real estate services ;  &gt; Currently employed ;</t>
  </si>
  <si>
    <t>New South Wales ;  Industry of job 12 months ago: Rental, hiring and real estate services ;  &gt;&gt; Less than 12 months in current main job ;</t>
  </si>
  <si>
    <t>New South Wales ;  Industry of job 12 months ago: Rental, hiring and real estate services ;  &gt;&gt;&gt; Changed jobs in last 12 months ;</t>
  </si>
  <si>
    <t>New South Wales ;  Industry of job 12 months ago: Rental, hiring and real estate services ;  &gt;&gt;&gt;&gt; Working in the same industry division as 12 months ago ;</t>
  </si>
  <si>
    <t>New South Wales ;  Industry of job 12 months ago: Rental, hiring and real estate services ;  &gt;&gt;&gt;&gt; Working in a different industry division than 12 months ago ;</t>
  </si>
  <si>
    <t>New South Wales ;  Industry of job 12 months ago: Rental, hiring and real estate services ;  &gt;&gt;&gt;&gt; Working in the same major occupation group as 12 months ago ;</t>
  </si>
  <si>
    <t>New South Wales ;  Industry of job 12 months ago: Rental, hiring and real estate services ;  &gt;&gt;&gt;&gt; Working in a different major occupation group than 12 months ago ;</t>
  </si>
  <si>
    <t>New South Wales ;  Industry of job 12 months ago: Rental, hiring and real estate services ;  &gt;&gt;&gt;&gt; Working in an occupation at the same skill level as 12 months ago ;</t>
  </si>
  <si>
    <t>New South Wales ;  Industry of job 12 months ago: Rental, hiring and real estate services ;  &gt;&gt;&gt;&gt; Working in an occupation with a higher skill level than 12 months ago ;</t>
  </si>
  <si>
    <t>New South Wales ;  Industry of job 12 months ago: Rental, hiring and real estate services ;  &gt;&gt;&gt;&gt; Working in an occupation with a lower skill level than 12 months ago ;</t>
  </si>
  <si>
    <t>New South Wales ;  Industry of job 12 months ago: Rental, hiring and real estate services ;  &gt;&gt;&gt;&gt; Working in a job with the same usual hours as 12 months ago ;</t>
  </si>
  <si>
    <t>New South Wales ;  Industry of job 12 months ago: Rental, hiring and real estate services ;  &gt;&gt;&gt;&gt; Working in a job with more usual hours than 12 months ago ;</t>
  </si>
  <si>
    <t>New South Wales ;  Industry of job 12 months ago: Rental, hiring and real estate services ;  &gt;&gt;&gt;&gt; Working in a job with fewer usual hours than 12 months ago ;</t>
  </si>
  <si>
    <t>New South Wales ;  Industry of job 12 months ago: Rental, hiring and real estate services ;  &gt;&gt;&gt;&gt; Working in a job with the same status in employment as 12 months ago ;</t>
  </si>
  <si>
    <t>New South Wales ;  Industry of job 12 months ago: Rental, hiring and real estate services ;  &gt;&gt;&gt;&gt; Working in a job with a different status in employment than 12 months ago ;</t>
  </si>
  <si>
    <t>New South Wales ;  Industry of job 12 months ago: Rental, hiring and real estate services ;  &gt;&gt;&gt; Did not change jobs in last 12 months ;</t>
  </si>
  <si>
    <t>New South Wales ;  Industry of job 12 months ago: Rental, hiring and real estate services ;  &gt;&gt; 12 months or more in current main job ;</t>
  </si>
  <si>
    <t>New South Wales ;  Industry of job 12 months ago: Rental, hiring and real estate services ;  &gt;&gt;&gt; Employee in current main job ;</t>
  </si>
  <si>
    <t>New South Wales ;  Industry of job 12 months ago: Rental, hiring and real estate services ;  &gt;&gt;&gt;&gt; No change in occupation with current employer last year ;</t>
  </si>
  <si>
    <t>New South Wales ;  Industry of job 12 months ago: Rental, hiring and real estate services ;  &gt;&gt;&gt;&gt; Changed occupations with current employer in the same major group last year ;</t>
  </si>
  <si>
    <t>New South Wales ;  Industry of job 12 months ago: Rental, hiring and real estate services ;  &gt;&gt;&gt;&gt; Changed occupations with current employer into a different major group last year ;</t>
  </si>
  <si>
    <t>New South Wales ;  Industry of job 12 months ago: Rental, hiring and real estate services ;  &gt;&gt;&gt;&gt; Changed occupations with current employer at the same skill level ;</t>
  </si>
  <si>
    <t>New South Wales ;  Industry of job 12 months ago: Rental, hiring and real estate services ;  &gt;&gt;&gt;&gt; Changed occupations with current employer to a higher skill level ;</t>
  </si>
  <si>
    <t>New South Wales ;  Industry of job 12 months ago: Rental, hiring and real estate services ;  &gt;&gt;&gt;&gt; Changed occupations with current employer to a lower skill level ;</t>
  </si>
  <si>
    <t>New South Wales ;  Industry of job 12 months ago: Rental, hiring and real estate services ;  &gt;&gt;&gt;&gt; No change in usual weekly hours with current employer last year ;</t>
  </si>
  <si>
    <t>New South Wales ;  Industry of job 12 months ago: Rental, hiring and real estate services ;  &gt;&gt;&gt;&gt; Usual weekly hours increased with current employer last year ;</t>
  </si>
  <si>
    <t>New South Wales ;  Industry of job 12 months ago: Rental, hiring and real estate services ;  &gt;&gt;&gt;&gt; Usual weekly hours decreased with current employer last year ;</t>
  </si>
  <si>
    <t>New South Wales ;  Industry of job 12 months ago: Rental, hiring and real estate services ;  &gt;&gt;&gt;&gt; Did not know or usual weekly hours varied last year ;</t>
  </si>
  <si>
    <t>New South Wales ;  Industry of job 12 months ago: Rental, hiring and real estate services ;  &gt;&gt;&gt;&gt; Promoted or transferred last year ;</t>
  </si>
  <si>
    <t>New South Wales ;  Industry of job 12 months ago: Rental, hiring and real estate services ;  &gt;&gt;&gt;&gt; Was not promoted or transferred last year ;</t>
  </si>
  <si>
    <t>New South Wales ;  Industry of job 12 months ago: Rental, hiring and real estate services ;  &gt;&gt;&gt; Owner manager or contributing family worker in current main job ;</t>
  </si>
  <si>
    <t>New South Wales ;  Industry of job 12 months ago: Rental, hiring and real estate services ;  &gt; Not currently employed ;</t>
  </si>
  <si>
    <t>New South Wales ;  Industry of job 12 months ago: Rental, hiring and real estate services ;  &gt; Employed 12 months ago ;</t>
  </si>
  <si>
    <t>New South Wales ;  Industry of job 12 months ago: Professional, scientific and technical services ;  Employed at some time during the last 12 months ;</t>
  </si>
  <si>
    <t>New South Wales ;  Industry of job 12 months ago: Professional, scientific and technical services ;  &gt; Currently employed ;</t>
  </si>
  <si>
    <t>New South Wales ;  Industry of job 12 months ago: Professional, scientific and technical services ;  &gt;&gt; Less than 12 months in current main job ;</t>
  </si>
  <si>
    <t>New South Wales ;  Industry of job 12 months ago: Professional, scientific and technical services ;  &gt;&gt;&gt; Changed jobs in last 12 months ;</t>
  </si>
  <si>
    <t>New South Wales ;  Industry of job 12 months ago: Professional, scientific and technical services ;  &gt;&gt;&gt;&gt; Working in the same industry division as 12 months ago ;</t>
  </si>
  <si>
    <t>New South Wales ;  Industry of job 12 months ago: Professional, scientific and technical services ;  &gt;&gt;&gt;&gt; Working in a different industry division than 12 months ago ;</t>
  </si>
  <si>
    <t>New South Wales ;  Industry of job 12 months ago: Professional, scientific and technical services ;  &gt;&gt;&gt;&gt; Working in the same major occupation group as 12 months ago ;</t>
  </si>
  <si>
    <t>New South Wales ;  Industry of job 12 months ago: Professional, scientific and technical services ;  &gt;&gt;&gt;&gt; Working in a different major occupation group than 12 months ago ;</t>
  </si>
  <si>
    <t>New South Wales ;  Industry of job 12 months ago: Professional, scientific and technical services ;  &gt;&gt;&gt;&gt; Working in an occupation at the same skill level as 12 months ago ;</t>
  </si>
  <si>
    <t>New South Wales ;  Industry of job 12 months ago: Professional, scientific and technical services ;  &gt;&gt;&gt;&gt; Working in an occupation with a higher skill level than 12 months ago ;</t>
  </si>
  <si>
    <t>New South Wales ;  Industry of job 12 months ago: Professional, scientific and technical services ;  &gt;&gt;&gt;&gt; Working in an occupation with a lower skill level than 12 months ago ;</t>
  </si>
  <si>
    <t>New South Wales ;  Industry of job 12 months ago: Professional, scientific and technical services ;  &gt;&gt;&gt;&gt; Working in a job with the same usual hours as 12 months ago ;</t>
  </si>
  <si>
    <t>New South Wales ;  Industry of job 12 months ago: Professional, scientific and technical services ;  &gt;&gt;&gt;&gt; Working in a job with more usual hours than 12 months ago ;</t>
  </si>
  <si>
    <t>New South Wales ;  Industry of job 12 months ago: Professional, scientific and technical services ;  &gt;&gt;&gt;&gt; Working in a job with fewer usual hours than 12 months ago ;</t>
  </si>
  <si>
    <t>New South Wales ;  Industry of job 12 months ago: Professional, scientific and technical services ;  &gt;&gt;&gt;&gt; Working in a job with the same status in employment as 12 months ago ;</t>
  </si>
  <si>
    <t>New South Wales ;  Industry of job 12 months ago: Professional, scientific and technical services ;  &gt;&gt;&gt;&gt; Working in a job with a different status in employment than 12 months ago ;</t>
  </si>
  <si>
    <t>New South Wales ;  Industry of job 12 months ago: Professional, scientific and technical services ;  &gt;&gt;&gt; Did not change jobs in last 12 months ;</t>
  </si>
  <si>
    <t>New South Wales ;  Industry of job 12 months ago: Professional, scientific and technical services ;  &gt;&gt; 12 months or more in current main job ;</t>
  </si>
  <si>
    <t>New South Wales ;  Industry of job 12 months ago: Professional, scientific and technical services ;  &gt;&gt;&gt; Employee in current main job ;</t>
  </si>
  <si>
    <t>New South Wales ;  Industry of job 12 months ago: Professional, scientific and technical services ;  &gt;&gt;&gt;&gt; No change in occupation with current employer last year ;</t>
  </si>
  <si>
    <t>New South Wales ;  Industry of job 12 months ago: Professional, scientific and technical services ;  &gt;&gt;&gt;&gt; Changed occupations with current employer in the same major group last year ;</t>
  </si>
  <si>
    <t>New South Wales ;  Industry of job 12 months ago: Professional, scientific and technical services ;  &gt;&gt;&gt;&gt; Changed occupations with current employer into a different major group last year ;</t>
  </si>
  <si>
    <t>New South Wales ;  Industry of job 12 months ago: Professional, scientific and technical services ;  &gt;&gt;&gt;&gt; Changed occupations with current employer at the same skill level ;</t>
  </si>
  <si>
    <t>New South Wales ;  Industry of job 12 months ago: Professional, scientific and technical services ;  &gt;&gt;&gt;&gt; Changed occupations with current employer to a higher skill level ;</t>
  </si>
  <si>
    <t>New South Wales ;  Industry of job 12 months ago: Professional, scientific and technical services ;  &gt;&gt;&gt;&gt; Changed occupations with current employer to a lower skill level ;</t>
  </si>
  <si>
    <t>New South Wales ;  Industry of job 12 months ago: Professional, scientific and technical services ;  &gt;&gt;&gt;&gt; No change in usual weekly hours with current employer last year ;</t>
  </si>
  <si>
    <t>New South Wales ;  Industry of job 12 months ago: Professional, scientific and technical services ;  &gt;&gt;&gt;&gt; Usual weekly hours increased with current employer last year ;</t>
  </si>
  <si>
    <t>New South Wales ;  Industry of job 12 months ago: Professional, scientific and technical services ;  &gt;&gt;&gt;&gt; Usual weekly hours decreased with current employer last year ;</t>
  </si>
  <si>
    <t>New South Wales ;  Industry of job 12 months ago: Professional, scientific and technical services ;  &gt;&gt;&gt;&gt; Did not know or usual weekly hours varied last year ;</t>
  </si>
  <si>
    <t>New South Wales ;  Industry of job 12 months ago: Professional, scientific and technical services ;  &gt;&gt;&gt;&gt; Promoted or transferred last year ;</t>
  </si>
  <si>
    <t>New South Wales ;  Industry of job 12 months ago: Professional, scientific and technical services ;  &gt;&gt;&gt;&gt; Was not promoted or transferred last year ;</t>
  </si>
  <si>
    <t>New South Wales ;  Industry of job 12 months ago: Professional, scientific and technical services ;  &gt;&gt;&gt; Owner manager or contributing family worker in current main job ;</t>
  </si>
  <si>
    <t>New South Wales ;  Industry of job 12 months ago: Professional, scientific and technical services ;  &gt; Not currently employed ;</t>
  </si>
  <si>
    <t>New South Wales ;  Industry of job 12 months ago: Professional, scientific and technical services ;  &gt; Employed 12 months ago ;</t>
  </si>
  <si>
    <t>New South Wales ;  Industry of job 12 months ago: Administrative and support services ;  Employed at some time during the last 12 months ;</t>
  </si>
  <si>
    <t>New South Wales ;  Industry of job 12 months ago: Administrative and support services ;  &gt; Currently employed ;</t>
  </si>
  <si>
    <t>New South Wales ;  Industry of job 12 months ago: Administrative and support services ;  &gt;&gt; Less than 12 months in current main job ;</t>
  </si>
  <si>
    <t>New South Wales ;  Industry of job 12 months ago: Administrative and support services ;  &gt;&gt;&gt; Changed jobs in last 12 months ;</t>
  </si>
  <si>
    <t>New South Wales ;  Industry of job 12 months ago: Administrative and support services ;  &gt;&gt;&gt;&gt; Working in the same industry division as 12 months ago ;</t>
  </si>
  <si>
    <t>New South Wales ;  Industry of job 12 months ago: Administrative and support services ;  &gt;&gt;&gt;&gt; Working in a different industry division than 12 months ago ;</t>
  </si>
  <si>
    <t>New South Wales ;  Industry of job 12 months ago: Administrative and support services ;  &gt;&gt;&gt;&gt; Working in the same major occupation group as 12 months ago ;</t>
  </si>
  <si>
    <t>New South Wales ;  Industry of job 12 months ago: Administrative and support services ;  &gt;&gt;&gt;&gt; Working in a different major occupation group than 12 months ago ;</t>
  </si>
  <si>
    <t>New South Wales ;  Industry of job 12 months ago: Administrative and support services ;  &gt;&gt;&gt;&gt; Working in an occupation at the same skill level as 12 months ago ;</t>
  </si>
  <si>
    <t>New South Wales ;  Industry of job 12 months ago: Administrative and support services ;  &gt;&gt;&gt;&gt; Working in an occupation with a higher skill level than 12 months ago ;</t>
  </si>
  <si>
    <t>New South Wales ;  Industry of job 12 months ago: Administrative and support services ;  &gt;&gt;&gt;&gt; Working in an occupation with a lower skill level than 12 months ago ;</t>
  </si>
  <si>
    <t>New South Wales ;  Industry of job 12 months ago: Administrative and support services ;  &gt;&gt;&gt;&gt; Working in a job with the same usual hours as 12 months ago ;</t>
  </si>
  <si>
    <t>New South Wales ;  Industry of job 12 months ago: Administrative and support services ;  &gt;&gt;&gt;&gt; Working in a job with more usual hours than 12 months ago ;</t>
  </si>
  <si>
    <t>New South Wales ;  Industry of job 12 months ago: Administrative and support services ;  &gt;&gt;&gt;&gt; Working in a job with fewer usual hours than 12 months ago ;</t>
  </si>
  <si>
    <t>New South Wales ;  Industry of job 12 months ago: Administrative and support services ;  &gt;&gt;&gt;&gt; Working in a job with the same status in employment as 12 months ago ;</t>
  </si>
  <si>
    <t>New South Wales ;  Industry of job 12 months ago: Administrative and support services ;  &gt;&gt;&gt;&gt; Working in a job with a different status in employment than 12 months ago ;</t>
  </si>
  <si>
    <t>New South Wales ;  Industry of job 12 months ago: Administrative and support services ;  &gt;&gt;&gt; Did not change jobs in last 12 months ;</t>
  </si>
  <si>
    <t>New South Wales ;  Industry of job 12 months ago: Administrative and support services ;  &gt;&gt; 12 months or more in current main job ;</t>
  </si>
  <si>
    <t>New South Wales ;  Industry of job 12 months ago: Administrative and support services ;  &gt;&gt;&gt; Employee in current main job ;</t>
  </si>
  <si>
    <t>New South Wales ;  Industry of job 12 months ago: Administrative and support services ;  &gt;&gt;&gt;&gt; No change in occupation with current employer last year ;</t>
  </si>
  <si>
    <t>New South Wales ;  Industry of job 12 months ago: Administrative and support services ;  &gt;&gt;&gt;&gt; Changed occupations with current employer in the same major group last year ;</t>
  </si>
  <si>
    <t>New South Wales ;  Industry of job 12 months ago: Administrative and support services ;  &gt;&gt;&gt;&gt; Changed occupations with current employer into a different major group last year ;</t>
  </si>
  <si>
    <t>New South Wales ;  Industry of job 12 months ago: Administrative and support services ;  &gt;&gt;&gt;&gt; Changed occupations with current employer at the same skill level ;</t>
  </si>
  <si>
    <t>New South Wales ;  Industry of job 12 months ago: Administrative and support services ;  &gt;&gt;&gt;&gt; Changed occupations with current employer to a higher skill level ;</t>
  </si>
  <si>
    <t>New South Wales ;  Industry of job 12 months ago: Administrative and support services ;  &gt;&gt;&gt;&gt; Changed occupations with current employer to a lower skill level ;</t>
  </si>
  <si>
    <t>New South Wales ;  Industry of job 12 months ago: Administrative and support services ;  &gt;&gt;&gt;&gt; No change in usual weekly hours with current employer last year ;</t>
  </si>
  <si>
    <t>New South Wales ;  Industry of job 12 months ago: Administrative and support services ;  &gt;&gt;&gt;&gt; Usual weekly hours increased with current employer last year ;</t>
  </si>
  <si>
    <t>New South Wales ;  Industry of job 12 months ago: Administrative and support services ;  &gt;&gt;&gt;&gt; Usual weekly hours decreased with current employer last year ;</t>
  </si>
  <si>
    <t>New South Wales ;  Industry of job 12 months ago: Administrative and support services ;  &gt;&gt;&gt;&gt; Did not know or usual weekly hours varied last year ;</t>
  </si>
  <si>
    <t>New South Wales ;  Industry of job 12 months ago: Administrative and support services ;  &gt;&gt;&gt;&gt; Promoted or transferred last year ;</t>
  </si>
  <si>
    <t>New South Wales ;  Industry of job 12 months ago: Administrative and support services ;  &gt;&gt;&gt;&gt; Was not promoted or transferred last year ;</t>
  </si>
  <si>
    <t>New South Wales ;  Industry of job 12 months ago: Administrative and support services ;  &gt;&gt;&gt; Owner manager or contributing family worker in current main job ;</t>
  </si>
  <si>
    <t>New South Wales ;  Industry of job 12 months ago: Administrative and support services ;  &gt; Not currently employed ;</t>
  </si>
  <si>
    <t>New South Wales ;  Industry of job 12 months ago: Administrative and support services ;  &gt; Employed 12 months ago ;</t>
  </si>
  <si>
    <t>New South Wales ;  Industry of job 12 months ago: Public administration and safety ;  Employed at some time during the last 12 months ;</t>
  </si>
  <si>
    <t>New South Wales ;  Industry of job 12 months ago: Public administration and safety ;  &gt; Currently employed ;</t>
  </si>
  <si>
    <t>New South Wales ;  Industry of job 12 months ago: Public administration and safety ;  &gt;&gt; Less than 12 months in current main job ;</t>
  </si>
  <si>
    <t>New South Wales ;  Industry of job 12 months ago: Public administration and safety ;  &gt;&gt;&gt; Changed jobs in last 12 months ;</t>
  </si>
  <si>
    <t>New South Wales ;  Industry of job 12 months ago: Public administration and safety ;  &gt;&gt;&gt;&gt; Working in the same industry division as 12 months ago ;</t>
  </si>
  <si>
    <t>New South Wales ;  Industry of job 12 months ago: Public administration and safety ;  &gt;&gt;&gt;&gt; Working in a different industry division than 12 months ago ;</t>
  </si>
  <si>
    <t>New South Wales ;  Industry of job 12 months ago: Public administration and safety ;  &gt;&gt;&gt;&gt; Working in the same major occupation group as 12 months ago ;</t>
  </si>
  <si>
    <t>New South Wales ;  Industry of job 12 months ago: Public administration and safety ;  &gt;&gt;&gt;&gt; Working in a different major occupation group than 12 months ago ;</t>
  </si>
  <si>
    <t>New South Wales ;  Industry of job 12 months ago: Public administration and safety ;  &gt;&gt;&gt;&gt; Working in an occupation at the same skill level as 12 months ago ;</t>
  </si>
  <si>
    <t>New South Wales ;  Industry of job 12 months ago: Public administration and safety ;  &gt;&gt;&gt;&gt; Working in an occupation with a higher skill level than 12 months ago ;</t>
  </si>
  <si>
    <t>New South Wales ;  Industry of job 12 months ago: Public administration and safety ;  &gt;&gt;&gt;&gt; Working in an occupation with a lower skill level than 12 months ago ;</t>
  </si>
  <si>
    <t>New South Wales ;  Industry of job 12 months ago: Public administration and safety ;  &gt;&gt;&gt;&gt; Working in a job with the same usual hours as 12 months ago ;</t>
  </si>
  <si>
    <t>New South Wales ;  Industry of job 12 months ago: Public administration and safety ;  &gt;&gt;&gt;&gt; Working in a job with more usual hours than 12 months ago ;</t>
  </si>
  <si>
    <t>New South Wales ;  Industry of job 12 months ago: Public administration and safety ;  &gt;&gt;&gt;&gt; Working in a job with fewer usual hours than 12 months ago ;</t>
  </si>
  <si>
    <t>New South Wales ;  Industry of job 12 months ago: Public administration and safety ;  &gt;&gt;&gt;&gt; Working in a job with the same status in employment as 12 months ago ;</t>
  </si>
  <si>
    <t>New South Wales ;  Industry of job 12 months ago: Public administration and safety ;  &gt;&gt;&gt;&gt; Working in a job with a different status in employment than 12 months ago ;</t>
  </si>
  <si>
    <t>New South Wales ;  Industry of job 12 months ago: Public administration and safety ;  &gt;&gt;&gt; Did not change jobs in last 12 months ;</t>
  </si>
  <si>
    <t>New South Wales ;  Industry of job 12 months ago: Public administration and safety ;  &gt;&gt; 12 months or more in current main job ;</t>
  </si>
  <si>
    <t>New South Wales ;  Industry of job 12 months ago: Public administration and safety ;  &gt;&gt;&gt; Employee in current main job ;</t>
  </si>
  <si>
    <t>New South Wales ;  Industry of job 12 months ago: Public administration and safety ;  &gt;&gt;&gt;&gt; No change in occupation with current employer last year ;</t>
  </si>
  <si>
    <t>New South Wales ;  Industry of job 12 months ago: Public administration and safety ;  &gt;&gt;&gt;&gt; Changed occupations with current employer in the same major group last year ;</t>
  </si>
  <si>
    <t>New South Wales ;  Industry of job 12 months ago: Public administration and safety ;  &gt;&gt;&gt;&gt; Changed occupations with current employer into a different major group last year ;</t>
  </si>
  <si>
    <t>New South Wales ;  Industry of job 12 months ago: Public administration and safety ;  &gt;&gt;&gt;&gt; Changed occupations with current employer at the same skill level ;</t>
  </si>
  <si>
    <t>New South Wales ;  Industry of job 12 months ago: Public administration and safety ;  &gt;&gt;&gt;&gt; Changed occupations with current employer to a higher skill level ;</t>
  </si>
  <si>
    <t>New South Wales ;  Industry of job 12 months ago: Public administration and safety ;  &gt;&gt;&gt;&gt; Changed occupations with current employer to a lower skill level ;</t>
  </si>
  <si>
    <t>New South Wales ;  Industry of job 12 months ago: Public administration and safety ;  &gt;&gt;&gt;&gt; No change in usual weekly hours with current employer last year ;</t>
  </si>
  <si>
    <t>New South Wales ;  Industry of job 12 months ago: Public administration and safety ;  &gt;&gt;&gt;&gt; Usual weekly hours increased with current employer last year ;</t>
  </si>
  <si>
    <t>New South Wales ;  Industry of job 12 months ago: Public administration and safety ;  &gt;&gt;&gt;&gt; Usual weekly hours decreased with current employer last year ;</t>
  </si>
  <si>
    <t>New South Wales ;  Industry of job 12 months ago: Public administration and safety ;  &gt;&gt;&gt;&gt; Did not know or usual weekly hours varied last year ;</t>
  </si>
  <si>
    <t>New South Wales ;  Industry of job 12 months ago: Public administration and safety ;  &gt;&gt;&gt;&gt; Promoted or transferred last year ;</t>
  </si>
  <si>
    <t>New South Wales ;  Industry of job 12 months ago: Public administration and safety ;  &gt;&gt;&gt;&gt; Was not promoted or transferred last year ;</t>
  </si>
  <si>
    <t>New South Wales ;  Industry of job 12 months ago: Public administration and safety ;  &gt;&gt;&gt; Owner manager or contributing family worker in current main job ;</t>
  </si>
  <si>
    <t>New South Wales ;  Industry of job 12 months ago: Public administration and safety ;  &gt; Not currently employed ;</t>
  </si>
  <si>
    <t>New South Wales ;  Industry of job 12 months ago: Public administration and safety ;  &gt; Employed 12 months ago ;</t>
  </si>
  <si>
    <t>New South Wales ;  Industry of job 12 months ago: Education and training ;  Employed at some time during the last 12 months ;</t>
  </si>
  <si>
    <t>New South Wales ;  Industry of job 12 months ago: Education and training ;  &gt; Currently employed ;</t>
  </si>
  <si>
    <t>New South Wales ;  Industry of job 12 months ago: Education and training ;  &gt;&gt; Less than 12 months in current main job ;</t>
  </si>
  <si>
    <t>New South Wales ;  Industry of job 12 months ago: Education and training ;  &gt;&gt;&gt; Changed jobs in last 12 months ;</t>
  </si>
  <si>
    <t>New South Wales ;  Industry of job 12 months ago: Education and training ;  &gt;&gt;&gt;&gt; Working in the same industry division as 12 months ago ;</t>
  </si>
  <si>
    <t>New South Wales ;  Industry of job 12 months ago: Education and training ;  &gt;&gt;&gt;&gt; Working in a different industry division than 12 months ago ;</t>
  </si>
  <si>
    <t>New South Wales ;  Industry of job 12 months ago: Education and training ;  &gt;&gt;&gt;&gt; Working in the same major occupation group as 12 months ago ;</t>
  </si>
  <si>
    <t>New South Wales ;  Industry of job 12 months ago: Education and training ;  &gt;&gt;&gt;&gt; Working in a different major occupation group than 12 months ago ;</t>
  </si>
  <si>
    <t>New South Wales ;  Industry of job 12 months ago: Education and training ;  &gt;&gt;&gt;&gt; Working in an occupation at the same skill level as 12 months ago ;</t>
  </si>
  <si>
    <t>New South Wales ;  Industry of job 12 months ago: Education and training ;  &gt;&gt;&gt;&gt; Working in an occupation with a higher skill level than 12 months ago ;</t>
  </si>
  <si>
    <t>New South Wales ;  Industry of job 12 months ago: Education and training ;  &gt;&gt;&gt;&gt; Working in an occupation with a lower skill level than 12 months ago ;</t>
  </si>
  <si>
    <t>New South Wales ;  Industry of job 12 months ago: Education and training ;  &gt;&gt;&gt;&gt; Working in a job with the same usual hours as 12 months ago ;</t>
  </si>
  <si>
    <t>New South Wales ;  Industry of job 12 months ago: Education and training ;  &gt;&gt;&gt;&gt; Working in a job with more usual hours than 12 months ago ;</t>
  </si>
  <si>
    <t>New South Wales ;  Industry of job 12 months ago: Education and training ;  &gt;&gt;&gt;&gt; Working in a job with fewer usual hours than 12 months ago ;</t>
  </si>
  <si>
    <t>New South Wales ;  Industry of job 12 months ago: Education and training ;  &gt;&gt;&gt;&gt; Working in a job with the same status in employment as 12 months ago ;</t>
  </si>
  <si>
    <t>New South Wales ;  Industry of job 12 months ago: Education and training ;  &gt;&gt;&gt;&gt; Working in a job with a different status in employment than 12 months ago ;</t>
  </si>
  <si>
    <t>New South Wales ;  Industry of job 12 months ago: Education and training ;  &gt;&gt;&gt; Did not change jobs in last 12 months ;</t>
  </si>
  <si>
    <t>New South Wales ;  Industry of job 12 months ago: Education and training ;  &gt;&gt; 12 months or more in current main job ;</t>
  </si>
  <si>
    <t>A128084094T</t>
  </si>
  <si>
    <t>A127967582V</t>
  </si>
  <si>
    <t>A127967586C</t>
  </si>
  <si>
    <t>A128084098A</t>
  </si>
  <si>
    <t>A127967570K</t>
  </si>
  <si>
    <t>A128044970K</t>
  </si>
  <si>
    <t>A127948094C</t>
  </si>
  <si>
    <t>A128006234C</t>
  </si>
  <si>
    <t>A128006238L</t>
  </si>
  <si>
    <t>A128044974V</t>
  </si>
  <si>
    <t>A128006242C</t>
  </si>
  <si>
    <t>A128025614K</t>
  </si>
  <si>
    <t>A127986730R</t>
  </si>
  <si>
    <t>A128006246L</t>
  </si>
  <si>
    <t>A128084086T</t>
  </si>
  <si>
    <t>A128025622K</t>
  </si>
  <si>
    <t>A127986734X</t>
  </si>
  <si>
    <t>A128025626V</t>
  </si>
  <si>
    <t>A128006250C</t>
  </si>
  <si>
    <t>A127948098L</t>
  </si>
  <si>
    <t>A128006254L</t>
  </si>
  <si>
    <t>A128006258W</t>
  </si>
  <si>
    <t>A127986738J</t>
  </si>
  <si>
    <t>A127948102T</t>
  </si>
  <si>
    <t>A127967574V</t>
  </si>
  <si>
    <t>A127948106A</t>
  </si>
  <si>
    <t>A128025630K</t>
  </si>
  <si>
    <t>A128025634V</t>
  </si>
  <si>
    <t>A127967302R</t>
  </si>
  <si>
    <t>A128044670J</t>
  </si>
  <si>
    <t>A128064214A</t>
  </si>
  <si>
    <t>A128083730A</t>
  </si>
  <si>
    <t>A128083738V</t>
  </si>
  <si>
    <t>A127967306X</t>
  </si>
  <si>
    <t>A128044686A</t>
  </si>
  <si>
    <t>A127967310R</t>
  </si>
  <si>
    <t>A128044690T</t>
  </si>
  <si>
    <t>A128044694A</t>
  </si>
  <si>
    <t>A127947786X</t>
  </si>
  <si>
    <t>A128064210T</t>
  </si>
  <si>
    <t>A127947790R</t>
  </si>
  <si>
    <t>A127967286A</t>
  </si>
  <si>
    <t>A127967290T</t>
  </si>
  <si>
    <t>A128083726K</t>
  </si>
  <si>
    <t>A128005890J</t>
  </si>
  <si>
    <t>A128025274A</t>
  </si>
  <si>
    <t>A127967294A</t>
  </si>
  <si>
    <t>A128044674T</t>
  </si>
  <si>
    <t>A128025278K</t>
  </si>
  <si>
    <t>A128044678A</t>
  </si>
  <si>
    <t>A128025282A</t>
  </si>
  <si>
    <t>A128005894T</t>
  </si>
  <si>
    <t>A128064218K</t>
  </si>
  <si>
    <t>A127947794X</t>
  </si>
  <si>
    <t>A128025286K</t>
  </si>
  <si>
    <t>A127947798J</t>
  </si>
  <si>
    <t>A128005898A</t>
  </si>
  <si>
    <t>A127986442W</t>
  </si>
  <si>
    <t>A128083734K</t>
  </si>
  <si>
    <t>A127967298K</t>
  </si>
  <si>
    <t>A128005902F</t>
  </si>
  <si>
    <t>A128005906R</t>
  </si>
  <si>
    <t>A128025310X</t>
  </si>
  <si>
    <t>A128025290A</t>
  </si>
  <si>
    <t>A128025302X</t>
  </si>
  <si>
    <t>A128064230A</t>
  </si>
  <si>
    <t>A128005930R</t>
  </si>
  <si>
    <t>A127947806W</t>
  </si>
  <si>
    <t>A128025314J</t>
  </si>
  <si>
    <t>A128025318T</t>
  </si>
  <si>
    <t>A128005934X</t>
  </si>
  <si>
    <t>A127947810L</t>
  </si>
  <si>
    <t>A128083742K</t>
  </si>
  <si>
    <t>A128083746V</t>
  </si>
  <si>
    <t>A128025294K</t>
  </si>
  <si>
    <t>A128025298V</t>
  </si>
  <si>
    <t>A127967314X</t>
  </si>
  <si>
    <t>A128005910F</t>
  </si>
  <si>
    <t>A128083750K</t>
  </si>
  <si>
    <t>A127947802L</t>
  </si>
  <si>
    <t>A127967318J</t>
  </si>
  <si>
    <t>A128005914R</t>
  </si>
  <si>
    <t>A128025306J</t>
  </si>
  <si>
    <t>A128044698K</t>
  </si>
  <si>
    <t>A128005918X</t>
  </si>
  <si>
    <t>A128064222A</t>
  </si>
  <si>
    <t>A128083754V</t>
  </si>
  <si>
    <t>A128064226K</t>
  </si>
  <si>
    <t>A128005922R</t>
  </si>
  <si>
    <t>A128005926X</t>
  </si>
  <si>
    <t>A128083758C</t>
  </si>
  <si>
    <t>A128083762V</t>
  </si>
  <si>
    <t>A128083766C</t>
  </si>
  <si>
    <t>A128083770V</t>
  </si>
  <si>
    <t>A128083774C</t>
  </si>
  <si>
    <t>A128044702R</t>
  </si>
  <si>
    <t>A128064250K</t>
  </si>
  <si>
    <t>A128005938J</t>
  </si>
  <si>
    <t>A127986446F</t>
  </si>
  <si>
    <t>A127967338T</t>
  </si>
  <si>
    <t>A128083786L</t>
  </si>
  <si>
    <t>A128025338A</t>
  </si>
  <si>
    <t>A128064254V</t>
  </si>
  <si>
    <t>A128044714X</t>
  </si>
  <si>
    <t>A128083794L</t>
  </si>
  <si>
    <t>A127967346T</t>
  </si>
  <si>
    <t>A127947814W</t>
  </si>
  <si>
    <t>A127947818F</t>
  </si>
  <si>
    <t>A127947822W</t>
  </si>
  <si>
    <t>A128044706X</t>
  </si>
  <si>
    <t>A128044710R</t>
  </si>
  <si>
    <t>A128005942X</t>
  </si>
  <si>
    <t>A128005946J</t>
  </si>
  <si>
    <t>A128005950X</t>
  </si>
  <si>
    <t>A128083778L</t>
  </si>
  <si>
    <t>A128025322J</t>
  </si>
  <si>
    <t>A128064238V</t>
  </si>
  <si>
    <t>A128025326T</t>
  </si>
  <si>
    <t>A128005954J</t>
  </si>
  <si>
    <t>A127967322X</t>
  </si>
  <si>
    <t>A128064242K</t>
  </si>
  <si>
    <t>A128064246V</t>
  </si>
  <si>
    <t>A127967326J</t>
  </si>
  <si>
    <t>A128025330J</t>
  </si>
  <si>
    <t>A127967330X</t>
  </si>
  <si>
    <t>A127967334J</t>
  </si>
  <si>
    <t>A128083782C</t>
  </si>
  <si>
    <t>A128025334T</t>
  </si>
  <si>
    <t>A127967342J</t>
  </si>
  <si>
    <t>A128083790C</t>
  </si>
  <si>
    <t>A128044726J</t>
  </si>
  <si>
    <t>A128025342T</t>
  </si>
  <si>
    <t>A128064262V</t>
  </si>
  <si>
    <t>A128044722X</t>
  </si>
  <si>
    <t>A128083818V</t>
  </si>
  <si>
    <t>A128083826V</t>
  </si>
  <si>
    <t>A128044730X</t>
  </si>
  <si>
    <t>A128064274C</t>
  </si>
  <si>
    <t>A128005962J</t>
  </si>
  <si>
    <t>A127947846R</t>
  </si>
  <si>
    <t>A127947830W</t>
  </si>
  <si>
    <t>A128083798W</t>
  </si>
  <si>
    <t>A127986450W</t>
  </si>
  <si>
    <t>A128064258C</t>
  </si>
  <si>
    <t>A128083802A</t>
  </si>
  <si>
    <t>A128025346A</t>
  </si>
  <si>
    <t>A127947834F</t>
  </si>
  <si>
    <t>A127967350J</t>
  </si>
  <si>
    <t>A127947838R</t>
  </si>
  <si>
    <t>A127967354T</t>
  </si>
  <si>
    <t>A128044718J</t>
  </si>
  <si>
    <t>A128083806K</t>
  </si>
  <si>
    <t>A127986454F</t>
  </si>
  <si>
    <t>A128064266C</t>
  </si>
  <si>
    <t>A128005958T</t>
  </si>
  <si>
    <t>A128064270V</t>
  </si>
  <si>
    <t>A128083810A</t>
  </si>
  <si>
    <t>A127986458R</t>
  </si>
  <si>
    <t>A128083814K</t>
  </si>
  <si>
    <t>A127947842F</t>
  </si>
  <si>
    <t>A127986462F</t>
  </si>
  <si>
    <t>A128025350T</t>
  </si>
  <si>
    <t>A127986466R</t>
  </si>
  <si>
    <t>A127986470F</t>
  </si>
  <si>
    <t>A128044754T</t>
  </si>
  <si>
    <t>A128044734J</t>
  </si>
  <si>
    <t>A128005970J</t>
  </si>
  <si>
    <t>A127947858X</t>
  </si>
  <si>
    <t>A127986486X</t>
  </si>
  <si>
    <t>A128064286L</t>
  </si>
  <si>
    <t>A128044758A</t>
  </si>
  <si>
    <t>A128064290C</t>
  </si>
  <si>
    <t>A128083834V</t>
  </si>
  <si>
    <t>A128044762T</t>
  </si>
  <si>
    <t>A128025354A</t>
  </si>
  <si>
    <t>A128005966T</t>
  </si>
  <si>
    <t>A128044738T</t>
  </si>
  <si>
    <t>A128064278L</t>
  </si>
  <si>
    <t>A127947850F</t>
  </si>
  <si>
    <t>A127986474R</t>
  </si>
  <si>
    <t>A128025358K</t>
  </si>
  <si>
    <t>A127986478X</t>
  </si>
  <si>
    <t>A127947854R</t>
  </si>
  <si>
    <t>A127967358A</t>
  </si>
  <si>
    <t>A128083830K</t>
  </si>
  <si>
    <t>A128044742J</t>
  </si>
  <si>
    <t>A127986482R</t>
  </si>
  <si>
    <t>A128064282C</t>
  </si>
  <si>
    <t>A127967362T</t>
  </si>
  <si>
    <t>A128005974T</t>
  </si>
  <si>
    <t>A128005978A</t>
  </si>
  <si>
    <t>A128044746T</t>
  </si>
  <si>
    <t>A128005982T</t>
  </si>
  <si>
    <t>A127967366A</t>
  </si>
  <si>
    <t>A127947862R</t>
  </si>
  <si>
    <t>A127947866X</t>
  </si>
  <si>
    <t>A128044750J</t>
  </si>
  <si>
    <t>A127947870R</t>
  </si>
  <si>
    <t>A127947886J</t>
  </si>
  <si>
    <t>A128064294L</t>
  </si>
  <si>
    <t>A128064298W</t>
  </si>
  <si>
    <t>A128064310A</t>
  </si>
  <si>
    <t>A127967374A</t>
  </si>
  <si>
    <t>A128025378V</t>
  </si>
  <si>
    <t>A127967382A</t>
  </si>
  <si>
    <t>A128005994A</t>
  </si>
  <si>
    <t>A128005998K</t>
  </si>
  <si>
    <t>A128006002T</t>
  </si>
  <si>
    <t>A128025362A</t>
  </si>
  <si>
    <t>A128083838C</t>
  </si>
  <si>
    <t>A128044766A</t>
  </si>
  <si>
    <t>A128044770T</t>
  </si>
  <si>
    <t>A128083842V</t>
  </si>
  <si>
    <t>A128005986A</t>
  </si>
  <si>
    <t>A127986490R</t>
  </si>
  <si>
    <t>A128025366K</t>
  </si>
  <si>
    <t>A127947878J</t>
  </si>
  <si>
    <t>A127986494X</t>
  </si>
  <si>
    <t>A128044774A</t>
  </si>
  <si>
    <t>A128005990T</t>
  </si>
  <si>
    <t>A128044778K</t>
  </si>
  <si>
    <t>A128064302A</t>
  </si>
  <si>
    <t>A128083846C</t>
  </si>
  <si>
    <t>A128025370A</t>
  </si>
  <si>
    <t>A128083850V</t>
  </si>
  <si>
    <t>A128064306K</t>
  </si>
  <si>
    <t>A127986498J</t>
  </si>
  <si>
    <t>A127967370T</t>
  </si>
  <si>
    <t>A128025374K</t>
  </si>
  <si>
    <t>A127947882X</t>
  </si>
  <si>
    <t>A127986502L</t>
  </si>
  <si>
    <t>A127967378K</t>
  </si>
  <si>
    <t>A127986526F</t>
  </si>
  <si>
    <t>A128025382K</t>
  </si>
  <si>
    <t>A128083858L</t>
  </si>
  <si>
    <t>A128083862C</t>
  </si>
  <si>
    <t>A128025398C</t>
  </si>
  <si>
    <t>A127986530W</t>
  </si>
  <si>
    <t>A127967406J</t>
  </si>
  <si>
    <t>A127986534F</t>
  </si>
  <si>
    <t>A127986538R</t>
  </si>
  <si>
    <t>A128025402J</t>
  </si>
  <si>
    <t>A127967386K</t>
  </si>
  <si>
    <t>A128044782A</t>
  </si>
  <si>
    <t>A128044786K</t>
  </si>
  <si>
    <t>A128025386V</t>
  </si>
  <si>
    <t>A127986510L</t>
  </si>
  <si>
    <t>A127986514W</t>
  </si>
  <si>
    <t>A128044790A</t>
  </si>
  <si>
    <t>A128064314K</t>
  </si>
  <si>
    <t>New South Wales ;  Industry of job 12 months ago: Education and training ;  &gt;&gt;&gt; Employee in current main job ;</t>
  </si>
  <si>
    <t>New South Wales ;  Industry of job 12 months ago: Education and training ;  &gt;&gt;&gt;&gt; No change in occupation with current employer last year ;</t>
  </si>
  <si>
    <t>New South Wales ;  Industry of job 12 months ago: Education and training ;  &gt;&gt;&gt;&gt; Changed occupations with current employer in the same major group last year ;</t>
  </si>
  <si>
    <t>New South Wales ;  Industry of job 12 months ago: Education and training ;  &gt;&gt;&gt;&gt; Changed occupations with current employer into a different major group last year ;</t>
  </si>
  <si>
    <t>New South Wales ;  Industry of job 12 months ago: Education and training ;  &gt;&gt;&gt;&gt; Changed occupations with current employer at the same skill level ;</t>
  </si>
  <si>
    <t>New South Wales ;  Industry of job 12 months ago: Education and training ;  &gt;&gt;&gt;&gt; Changed occupations with current employer to a higher skill level ;</t>
  </si>
  <si>
    <t>New South Wales ;  Industry of job 12 months ago: Education and training ;  &gt;&gt;&gt;&gt; Changed occupations with current employer to a lower skill level ;</t>
  </si>
  <si>
    <t>New South Wales ;  Industry of job 12 months ago: Education and training ;  &gt;&gt;&gt;&gt; No change in usual weekly hours with current employer last year ;</t>
  </si>
  <si>
    <t>New South Wales ;  Industry of job 12 months ago: Education and training ;  &gt;&gt;&gt;&gt; Usual weekly hours increased with current employer last year ;</t>
  </si>
  <si>
    <t>New South Wales ;  Industry of job 12 months ago: Education and training ;  &gt;&gt;&gt;&gt; Usual weekly hours decreased with current employer last year ;</t>
  </si>
  <si>
    <t>New South Wales ;  Industry of job 12 months ago: Education and training ;  &gt;&gt;&gt;&gt; Did not know or usual weekly hours varied last year ;</t>
  </si>
  <si>
    <t>New South Wales ;  Industry of job 12 months ago: Education and training ;  &gt;&gt;&gt;&gt; Promoted or transferred last year ;</t>
  </si>
  <si>
    <t>New South Wales ;  Industry of job 12 months ago: Education and training ;  &gt;&gt;&gt;&gt; Was not promoted or transferred last year ;</t>
  </si>
  <si>
    <t>New South Wales ;  Industry of job 12 months ago: Education and training ;  &gt;&gt;&gt; Owner manager or contributing family worker in current main job ;</t>
  </si>
  <si>
    <t>New South Wales ;  Industry of job 12 months ago: Education and training ;  &gt; Not currently employed ;</t>
  </si>
  <si>
    <t>New South Wales ;  Industry of job 12 months ago: Education and training ;  &gt; Employed 12 months ago ;</t>
  </si>
  <si>
    <t>New South Wales ;  Industry of job 12 months ago: Health care and social assistance ;  Employed at some time during the last 12 months ;</t>
  </si>
  <si>
    <t>New South Wales ;  Industry of job 12 months ago: Health care and social assistance ;  &gt; Currently employed ;</t>
  </si>
  <si>
    <t>New South Wales ;  Industry of job 12 months ago: Health care and social assistance ;  &gt;&gt; Less than 12 months in current main job ;</t>
  </si>
  <si>
    <t>New South Wales ;  Industry of job 12 months ago: Health care and social assistance ;  &gt;&gt;&gt; Changed jobs in last 12 months ;</t>
  </si>
  <si>
    <t>New South Wales ;  Industry of job 12 months ago: Health care and social assistance ;  &gt;&gt;&gt;&gt; Working in the same industry division as 12 months ago ;</t>
  </si>
  <si>
    <t>New South Wales ;  Industry of job 12 months ago: Health care and social assistance ;  &gt;&gt;&gt;&gt; Working in a different industry division than 12 months ago ;</t>
  </si>
  <si>
    <t>New South Wales ;  Industry of job 12 months ago: Health care and social assistance ;  &gt;&gt;&gt;&gt; Working in the same major occupation group as 12 months ago ;</t>
  </si>
  <si>
    <t>New South Wales ;  Industry of job 12 months ago: Health care and social assistance ;  &gt;&gt;&gt;&gt; Working in a different major occupation group than 12 months ago ;</t>
  </si>
  <si>
    <t>New South Wales ;  Industry of job 12 months ago: Health care and social assistance ;  &gt;&gt;&gt;&gt; Working in an occupation at the same skill level as 12 months ago ;</t>
  </si>
  <si>
    <t>New South Wales ;  Industry of job 12 months ago: Health care and social assistance ;  &gt;&gt;&gt;&gt; Working in an occupation with a higher skill level than 12 months ago ;</t>
  </si>
  <si>
    <t>New South Wales ;  Industry of job 12 months ago: Health care and social assistance ;  &gt;&gt;&gt;&gt; Working in an occupation with a lower skill level than 12 months ago ;</t>
  </si>
  <si>
    <t>New South Wales ;  Industry of job 12 months ago: Health care and social assistance ;  &gt;&gt;&gt;&gt; Working in a job with the same usual hours as 12 months ago ;</t>
  </si>
  <si>
    <t>New South Wales ;  Industry of job 12 months ago: Health care and social assistance ;  &gt;&gt;&gt;&gt; Working in a job with more usual hours than 12 months ago ;</t>
  </si>
  <si>
    <t>New South Wales ;  Industry of job 12 months ago: Health care and social assistance ;  &gt;&gt;&gt;&gt; Working in a job with fewer usual hours than 12 months ago ;</t>
  </si>
  <si>
    <t>New South Wales ;  Industry of job 12 months ago: Health care and social assistance ;  &gt;&gt;&gt;&gt; Working in a job with the same status in employment as 12 months ago ;</t>
  </si>
  <si>
    <t>New South Wales ;  Industry of job 12 months ago: Health care and social assistance ;  &gt;&gt;&gt;&gt; Working in a job with a different status in employment than 12 months ago ;</t>
  </si>
  <si>
    <t>New South Wales ;  Industry of job 12 months ago: Health care and social assistance ;  &gt;&gt;&gt; Did not change jobs in last 12 months ;</t>
  </si>
  <si>
    <t>New South Wales ;  Industry of job 12 months ago: Health care and social assistance ;  &gt;&gt; 12 months or more in current main job ;</t>
  </si>
  <si>
    <t>New South Wales ;  Industry of job 12 months ago: Health care and social assistance ;  &gt;&gt;&gt; Employee in current main job ;</t>
  </si>
  <si>
    <t>New South Wales ;  Industry of job 12 months ago: Health care and social assistance ;  &gt;&gt;&gt;&gt; No change in occupation with current employer last year ;</t>
  </si>
  <si>
    <t>New South Wales ;  Industry of job 12 months ago: Health care and social assistance ;  &gt;&gt;&gt;&gt; Changed occupations with current employer in the same major group last year ;</t>
  </si>
  <si>
    <t>New South Wales ;  Industry of job 12 months ago: Health care and social assistance ;  &gt;&gt;&gt;&gt; Changed occupations with current employer into a different major group last year ;</t>
  </si>
  <si>
    <t>New South Wales ;  Industry of job 12 months ago: Health care and social assistance ;  &gt;&gt;&gt;&gt; Changed occupations with current employer at the same skill level ;</t>
  </si>
  <si>
    <t>New South Wales ;  Industry of job 12 months ago: Health care and social assistance ;  &gt;&gt;&gt;&gt; Changed occupations with current employer to a higher skill level ;</t>
  </si>
  <si>
    <t>New South Wales ;  Industry of job 12 months ago: Health care and social assistance ;  &gt;&gt;&gt;&gt; Changed occupations with current employer to a lower skill level ;</t>
  </si>
  <si>
    <t>New South Wales ;  Industry of job 12 months ago: Health care and social assistance ;  &gt;&gt;&gt;&gt; No change in usual weekly hours with current employer last year ;</t>
  </si>
  <si>
    <t>New South Wales ;  Industry of job 12 months ago: Health care and social assistance ;  &gt;&gt;&gt;&gt; Usual weekly hours increased with current employer last year ;</t>
  </si>
  <si>
    <t>New South Wales ;  Industry of job 12 months ago: Health care and social assistance ;  &gt;&gt;&gt;&gt; Usual weekly hours decreased with current employer last year ;</t>
  </si>
  <si>
    <t>New South Wales ;  Industry of job 12 months ago: Health care and social assistance ;  &gt;&gt;&gt;&gt; Did not know or usual weekly hours varied last year ;</t>
  </si>
  <si>
    <t>New South Wales ;  Industry of job 12 months ago: Health care and social assistance ;  &gt;&gt;&gt;&gt; Promoted or transferred last year ;</t>
  </si>
  <si>
    <t>New South Wales ;  Industry of job 12 months ago: Health care and social assistance ;  &gt;&gt;&gt;&gt; Was not promoted or transferred last year ;</t>
  </si>
  <si>
    <t>New South Wales ;  Industry of job 12 months ago: Health care and social assistance ;  &gt;&gt;&gt; Owner manager or contributing family worker in current main job ;</t>
  </si>
  <si>
    <t>New South Wales ;  Industry of job 12 months ago: Health care and social assistance ;  &gt; Not currently employed ;</t>
  </si>
  <si>
    <t>New South Wales ;  Industry of job 12 months ago: Health care and social assistance ;  &gt; Employed 12 months ago ;</t>
  </si>
  <si>
    <t>New South Wales ;  Industry of job 12 months ago: Arts and recreation services ;  Employed at some time during the last 12 months ;</t>
  </si>
  <si>
    <t>New South Wales ;  Industry of job 12 months ago: Arts and recreation services ;  &gt; Currently employed ;</t>
  </si>
  <si>
    <t>New South Wales ;  Industry of job 12 months ago: Arts and recreation services ;  &gt;&gt; Less than 12 months in current main job ;</t>
  </si>
  <si>
    <t>New South Wales ;  Industry of job 12 months ago: Arts and recreation services ;  &gt;&gt;&gt; Changed jobs in last 12 months ;</t>
  </si>
  <si>
    <t>New South Wales ;  Industry of job 12 months ago: Arts and recreation services ;  &gt;&gt;&gt;&gt; Working in the same industry division as 12 months ago ;</t>
  </si>
  <si>
    <t>New South Wales ;  Industry of job 12 months ago: Arts and recreation services ;  &gt;&gt;&gt;&gt; Working in a different industry division than 12 months ago ;</t>
  </si>
  <si>
    <t>New South Wales ;  Industry of job 12 months ago: Arts and recreation services ;  &gt;&gt;&gt;&gt; Working in the same major occupation group as 12 months ago ;</t>
  </si>
  <si>
    <t>New South Wales ;  Industry of job 12 months ago: Arts and recreation services ;  &gt;&gt;&gt;&gt; Working in a different major occupation group than 12 months ago ;</t>
  </si>
  <si>
    <t>New South Wales ;  Industry of job 12 months ago: Arts and recreation services ;  &gt;&gt;&gt;&gt; Working in an occupation at the same skill level as 12 months ago ;</t>
  </si>
  <si>
    <t>New South Wales ;  Industry of job 12 months ago: Arts and recreation services ;  &gt;&gt;&gt;&gt; Working in an occupation with a higher skill level than 12 months ago ;</t>
  </si>
  <si>
    <t>New South Wales ;  Industry of job 12 months ago: Arts and recreation services ;  &gt;&gt;&gt;&gt; Working in an occupation with a lower skill level than 12 months ago ;</t>
  </si>
  <si>
    <t>New South Wales ;  Industry of job 12 months ago: Arts and recreation services ;  &gt;&gt;&gt;&gt; Working in a job with the same usual hours as 12 months ago ;</t>
  </si>
  <si>
    <t>New South Wales ;  Industry of job 12 months ago: Arts and recreation services ;  &gt;&gt;&gt;&gt; Working in a job with more usual hours than 12 months ago ;</t>
  </si>
  <si>
    <t>New South Wales ;  Industry of job 12 months ago: Arts and recreation services ;  &gt;&gt;&gt;&gt; Working in a job with fewer usual hours than 12 months ago ;</t>
  </si>
  <si>
    <t>New South Wales ;  Industry of job 12 months ago: Arts and recreation services ;  &gt;&gt;&gt;&gt; Working in a job with the same status in employment as 12 months ago ;</t>
  </si>
  <si>
    <t>New South Wales ;  Industry of job 12 months ago: Arts and recreation services ;  &gt;&gt;&gt;&gt; Working in a job with a different status in employment than 12 months ago ;</t>
  </si>
  <si>
    <t>New South Wales ;  Industry of job 12 months ago: Arts and recreation services ;  &gt;&gt;&gt; Did not change jobs in last 12 months ;</t>
  </si>
  <si>
    <t>New South Wales ;  Industry of job 12 months ago: Arts and recreation services ;  &gt;&gt; 12 months or more in current main job ;</t>
  </si>
  <si>
    <t>New South Wales ;  Industry of job 12 months ago: Arts and recreation services ;  &gt;&gt;&gt; Employee in current main job ;</t>
  </si>
  <si>
    <t>New South Wales ;  Industry of job 12 months ago: Arts and recreation services ;  &gt;&gt;&gt;&gt; No change in occupation with current employer last year ;</t>
  </si>
  <si>
    <t>New South Wales ;  Industry of job 12 months ago: Arts and recreation services ;  &gt;&gt;&gt;&gt; Changed occupations with current employer in the same major group last year ;</t>
  </si>
  <si>
    <t>New South Wales ;  Industry of job 12 months ago: Arts and recreation services ;  &gt;&gt;&gt;&gt; Changed occupations with current employer into a different major group last year ;</t>
  </si>
  <si>
    <t>New South Wales ;  Industry of job 12 months ago: Arts and recreation services ;  &gt;&gt;&gt;&gt; Changed occupations with current employer at the same skill level ;</t>
  </si>
  <si>
    <t>New South Wales ;  Industry of job 12 months ago: Arts and recreation services ;  &gt;&gt;&gt;&gt; Changed occupations with current employer to a higher skill level ;</t>
  </si>
  <si>
    <t>New South Wales ;  Industry of job 12 months ago: Arts and recreation services ;  &gt;&gt;&gt;&gt; Changed occupations with current employer to a lower skill level ;</t>
  </si>
  <si>
    <t>New South Wales ;  Industry of job 12 months ago: Arts and recreation services ;  &gt;&gt;&gt;&gt; No change in usual weekly hours with current employer last year ;</t>
  </si>
  <si>
    <t>New South Wales ;  Industry of job 12 months ago: Arts and recreation services ;  &gt;&gt;&gt;&gt; Usual weekly hours increased with current employer last year ;</t>
  </si>
  <si>
    <t>New South Wales ;  Industry of job 12 months ago: Arts and recreation services ;  &gt;&gt;&gt;&gt; Usual weekly hours decreased with current employer last year ;</t>
  </si>
  <si>
    <t>New South Wales ;  Industry of job 12 months ago: Arts and recreation services ;  &gt;&gt;&gt;&gt; Did not know or usual weekly hours varied last year ;</t>
  </si>
  <si>
    <t>New South Wales ;  Industry of job 12 months ago: Arts and recreation services ;  &gt;&gt;&gt;&gt; Promoted or transferred last year ;</t>
  </si>
  <si>
    <t>New South Wales ;  Industry of job 12 months ago: Arts and recreation services ;  &gt;&gt;&gt;&gt; Was not promoted or transferred last year ;</t>
  </si>
  <si>
    <t>New South Wales ;  Industry of job 12 months ago: Arts and recreation services ;  &gt;&gt;&gt; Owner manager or contributing family worker in current main job ;</t>
  </si>
  <si>
    <t>New South Wales ;  Industry of job 12 months ago: Arts and recreation services ;  &gt; Not currently employed ;</t>
  </si>
  <si>
    <t>New South Wales ;  Industry of job 12 months ago: Arts and recreation services ;  &gt; Employed 12 months ago ;</t>
  </si>
  <si>
    <t>New South Wales ;  Industry of job 12 months ago: Other services ;  Employed at some time during the last 12 months ;</t>
  </si>
  <si>
    <t>New South Wales ;  Industry of job 12 months ago: Other services ;  &gt; Currently employed ;</t>
  </si>
  <si>
    <t>New South Wales ;  Industry of job 12 months ago: Other services ;  &gt;&gt; Less than 12 months in current main job ;</t>
  </si>
  <si>
    <t>New South Wales ;  Industry of job 12 months ago: Other services ;  &gt;&gt;&gt; Changed jobs in last 12 months ;</t>
  </si>
  <si>
    <t>New South Wales ;  Industry of job 12 months ago: Other services ;  &gt;&gt;&gt;&gt; Working in the same industry division as 12 months ago ;</t>
  </si>
  <si>
    <t>New South Wales ;  Industry of job 12 months ago: Other services ;  &gt;&gt;&gt;&gt; Working in a different industry division than 12 months ago ;</t>
  </si>
  <si>
    <t>New South Wales ;  Industry of job 12 months ago: Other services ;  &gt;&gt;&gt;&gt; Working in the same major occupation group as 12 months ago ;</t>
  </si>
  <si>
    <t>New South Wales ;  Industry of job 12 months ago: Other services ;  &gt;&gt;&gt;&gt; Working in a different major occupation group than 12 months ago ;</t>
  </si>
  <si>
    <t>New South Wales ;  Industry of job 12 months ago: Other services ;  &gt;&gt;&gt;&gt; Working in an occupation at the same skill level as 12 months ago ;</t>
  </si>
  <si>
    <t>New South Wales ;  Industry of job 12 months ago: Other services ;  &gt;&gt;&gt;&gt; Working in an occupation with a higher skill level than 12 months ago ;</t>
  </si>
  <si>
    <t>New South Wales ;  Industry of job 12 months ago: Other services ;  &gt;&gt;&gt;&gt; Working in an occupation with a lower skill level than 12 months ago ;</t>
  </si>
  <si>
    <t>New South Wales ;  Industry of job 12 months ago: Other services ;  &gt;&gt;&gt;&gt; Working in a job with the same usual hours as 12 months ago ;</t>
  </si>
  <si>
    <t>New South Wales ;  Industry of job 12 months ago: Other services ;  &gt;&gt;&gt;&gt; Working in a job with more usual hours than 12 months ago ;</t>
  </si>
  <si>
    <t>New South Wales ;  Industry of job 12 months ago: Other services ;  &gt;&gt;&gt;&gt; Working in a job with fewer usual hours than 12 months ago ;</t>
  </si>
  <si>
    <t>New South Wales ;  Industry of job 12 months ago: Other services ;  &gt;&gt;&gt;&gt; Working in a job with the same status in employment as 12 months ago ;</t>
  </si>
  <si>
    <t>New South Wales ;  Industry of job 12 months ago: Other services ;  &gt;&gt;&gt;&gt; Working in a job with a different status in employment than 12 months ago ;</t>
  </si>
  <si>
    <t>New South Wales ;  Industry of job 12 months ago: Other services ;  &gt;&gt;&gt; Did not change jobs in last 12 months ;</t>
  </si>
  <si>
    <t>New South Wales ;  Industry of job 12 months ago: Other services ;  &gt;&gt; 12 months or more in current main job ;</t>
  </si>
  <si>
    <t>New South Wales ;  Industry of job 12 months ago: Other services ;  &gt;&gt;&gt; Employee in current main job ;</t>
  </si>
  <si>
    <t>New South Wales ;  Industry of job 12 months ago: Other services ;  &gt;&gt;&gt;&gt; No change in occupation with current employer last year ;</t>
  </si>
  <si>
    <t>New South Wales ;  Industry of job 12 months ago: Other services ;  &gt;&gt;&gt;&gt; Changed occupations with current employer in the same major group last year ;</t>
  </si>
  <si>
    <t>New South Wales ;  Industry of job 12 months ago: Other services ;  &gt;&gt;&gt;&gt; Changed occupations with current employer into a different major group last year ;</t>
  </si>
  <si>
    <t>New South Wales ;  Industry of job 12 months ago: Other services ;  &gt;&gt;&gt;&gt; Changed occupations with current employer at the same skill level ;</t>
  </si>
  <si>
    <t>New South Wales ;  Industry of job 12 months ago: Other services ;  &gt;&gt;&gt;&gt; Changed occupations with current employer to a higher skill level ;</t>
  </si>
  <si>
    <t>New South Wales ;  Industry of job 12 months ago: Other services ;  &gt;&gt;&gt;&gt; Changed occupations with current employer to a lower skill level ;</t>
  </si>
  <si>
    <t>New South Wales ;  Industry of job 12 months ago: Other services ;  &gt;&gt;&gt;&gt; No change in usual weekly hours with current employer last year ;</t>
  </si>
  <si>
    <t>New South Wales ;  Industry of job 12 months ago: Other services ;  &gt;&gt;&gt;&gt; Usual weekly hours increased with current employer last year ;</t>
  </si>
  <si>
    <t>New South Wales ;  Industry of job 12 months ago: Other services ;  &gt;&gt;&gt;&gt; Usual weekly hours decreased with current employer last year ;</t>
  </si>
  <si>
    <t>New South Wales ;  Industry of job 12 months ago: Other services ;  &gt;&gt;&gt;&gt; Did not know or usual weekly hours varied last year ;</t>
  </si>
  <si>
    <t>New South Wales ;  Industry of job 12 months ago: Other services ;  &gt;&gt;&gt;&gt; Promoted or transferred last year ;</t>
  </si>
  <si>
    <t>New South Wales ;  Industry of job 12 months ago: Other services ;  &gt;&gt;&gt;&gt; Was not promoted or transferred last year ;</t>
  </si>
  <si>
    <t>New South Wales ;  Industry of job 12 months ago: Other services ;  &gt;&gt;&gt; Owner manager or contributing family worker in current main job ;</t>
  </si>
  <si>
    <t>New South Wales ;  Industry of job 12 months ago: Other services ;  &gt; Not currently employed ;</t>
  </si>
  <si>
    <t>New South Wales ;  Industry of job 12 months ago: Other services ;  &gt; Employed 12 months ago ;</t>
  </si>
  <si>
    <t>New South Wales ;  Not employed 12 months ago ;  Employed at some time during the last 12 months ;</t>
  </si>
  <si>
    <t>New South Wales ;  Not employed 12 months ago ;  &gt; Currently employed ;</t>
  </si>
  <si>
    <t>New South Wales ;  Not employed 12 months ago ;  &gt;&gt; Less than 12 months in current main job ;</t>
  </si>
  <si>
    <t>New South Wales ;  Not employed 12 months ago ;  &gt;&gt;&gt; Changed jobs in last 12 months ;</t>
  </si>
  <si>
    <t>New South Wales ;  Not employed 12 months ago ;  &gt;&gt;&gt; Did not change jobs in last 12 months ;</t>
  </si>
  <si>
    <t>New South Wales ;  Not employed 12 months ago ;  &gt; Not currently employed ;</t>
  </si>
  <si>
    <t>Victoria ;  Employed at some time during the last 12 months ;</t>
  </si>
  <si>
    <t>Victoria ;  &gt; Currently employed ;</t>
  </si>
  <si>
    <t>Victoria ;  &gt;&gt; Less than 12 months in current main job ;</t>
  </si>
  <si>
    <t>Victoria ;  &gt;&gt;&gt; Changed jobs in last 12 months ;</t>
  </si>
  <si>
    <t>Victoria ;  &gt;&gt;&gt;&gt; Working in the same industry division as 12 months ago ;</t>
  </si>
  <si>
    <t>Victoria ;  &gt;&gt;&gt;&gt; Working in a different industry division than 12 months ago ;</t>
  </si>
  <si>
    <t>Victoria ;  &gt;&gt;&gt;&gt; Working in the same major occupation group as 12 months ago ;</t>
  </si>
  <si>
    <t>Victoria ;  &gt;&gt;&gt;&gt; Working in a different major occupation group than 12 months ago ;</t>
  </si>
  <si>
    <t>Victoria ;  &gt;&gt;&gt;&gt; Working in an occupation at the same skill level as 12 months ago ;</t>
  </si>
  <si>
    <t>Victoria ;  &gt;&gt;&gt;&gt; Working in an occupation with a higher skill level than 12 months ago ;</t>
  </si>
  <si>
    <t>Victoria ;  &gt;&gt;&gt;&gt; Working in an occupation with a lower skill level than 12 months ago ;</t>
  </si>
  <si>
    <t>Victoria ;  &gt;&gt;&gt;&gt; Working in a job with the same usual hours as 12 months ago ;</t>
  </si>
  <si>
    <t>Victoria ;  &gt;&gt;&gt;&gt; Working in a job with more usual hours than 12 months ago ;</t>
  </si>
  <si>
    <t>Victoria ;  &gt;&gt;&gt;&gt; Working in a job with fewer usual hours than 12 months ago ;</t>
  </si>
  <si>
    <t>Victoria ;  &gt;&gt;&gt;&gt; Working in a job with the same status in employment as 12 months ago ;</t>
  </si>
  <si>
    <t>Victoria ;  &gt;&gt;&gt;&gt; Working in a job with a different status in employment than 12 months ago ;</t>
  </si>
  <si>
    <t>Victoria ;  &gt;&gt;&gt; Did not change jobs in last 12 months ;</t>
  </si>
  <si>
    <t>Victoria ;  &gt;&gt; 12 months or more in current main job ;</t>
  </si>
  <si>
    <t>Victoria ;  &gt;&gt;&gt; Employee in current main job ;</t>
  </si>
  <si>
    <t>Victoria ;  &gt;&gt;&gt;&gt; No change in occupation with current employer last year ;</t>
  </si>
  <si>
    <t>Victoria ;  &gt;&gt;&gt;&gt; Changed occupations with current employer in the same major group last year ;</t>
  </si>
  <si>
    <t>Victoria ;  &gt;&gt;&gt;&gt; Changed occupations with current employer into a different major group last year ;</t>
  </si>
  <si>
    <t>Victoria ;  &gt;&gt;&gt;&gt; Changed occupations with current employer at the same skill level ;</t>
  </si>
  <si>
    <t>Victoria ;  &gt;&gt;&gt;&gt; Changed occupations with current employer to a higher skill level ;</t>
  </si>
  <si>
    <t>Victoria ;  &gt;&gt;&gt;&gt; Changed occupations with current employer to a lower skill level ;</t>
  </si>
  <si>
    <t>Victoria ;  &gt;&gt;&gt;&gt; No change in usual weekly hours with current employer last year ;</t>
  </si>
  <si>
    <t>Victoria ;  &gt;&gt;&gt;&gt; Usual weekly hours increased with current employer last year ;</t>
  </si>
  <si>
    <t>Victoria ;  &gt;&gt;&gt;&gt; Usual weekly hours decreased with current employer last year ;</t>
  </si>
  <si>
    <t>Victoria ;  &gt;&gt;&gt;&gt; Did not know or usual weekly hours varied last year ;</t>
  </si>
  <si>
    <t>Victoria ;  &gt;&gt;&gt;&gt; Promoted or transferred last year ;</t>
  </si>
  <si>
    <t>Victoria ;  &gt;&gt;&gt;&gt; Was not promoted or transferred last year ;</t>
  </si>
  <si>
    <t>Victoria ;  &gt;&gt;&gt; Owner manager or contributing family worker in current main job ;</t>
  </si>
  <si>
    <t>Victoria ;  &gt; Not currently employed ;</t>
  </si>
  <si>
    <t>Victoria ;  &gt; Employed 12 months ago ;</t>
  </si>
  <si>
    <t>Victoria ;  &gt; Not employed 12 months ago ;</t>
  </si>
  <si>
    <t>Victoria ;  Industry of job 12 months ago: Agriculture, forestry and fishing ;  Employed at some time during the last 12 months ;</t>
  </si>
  <si>
    <t>Victoria ;  Industry of job 12 months ago: Agriculture, forestry and fishing ;  &gt; Currently employed ;</t>
  </si>
  <si>
    <t>Victoria ;  Industry of job 12 months ago: Agriculture, forestry and fishing ;  &gt;&gt; Less than 12 months in current main job ;</t>
  </si>
  <si>
    <t>Victoria ;  Industry of job 12 months ago: Agriculture, forestry and fishing ;  &gt;&gt;&gt; Changed jobs in last 12 months ;</t>
  </si>
  <si>
    <t>Victoria ;  Industry of job 12 months ago: Agriculture, forestry and fishing ;  &gt;&gt;&gt;&gt; Working in the same industry division as 12 months ago ;</t>
  </si>
  <si>
    <t>Victoria ;  Industry of job 12 months ago: Agriculture, forestry and fishing ;  &gt;&gt;&gt;&gt; Working in a different industry division than 12 months ago ;</t>
  </si>
  <si>
    <t>Victoria ;  Industry of job 12 months ago: Agriculture, forestry and fishing ;  &gt;&gt;&gt;&gt; Working in the same major occupation group as 12 months ago ;</t>
  </si>
  <si>
    <t>Victoria ;  Industry of job 12 months ago: Agriculture, forestry and fishing ;  &gt;&gt;&gt;&gt; Working in a different major occupation group than 12 months ago ;</t>
  </si>
  <si>
    <t>Victoria ;  Industry of job 12 months ago: Agriculture, forestry and fishing ;  &gt;&gt;&gt;&gt; Working in an occupation at the same skill level as 12 months ago ;</t>
  </si>
  <si>
    <t>Victoria ;  Industry of job 12 months ago: Agriculture, forestry and fishing ;  &gt;&gt;&gt;&gt; Working in an occupation with a higher skill level than 12 months ago ;</t>
  </si>
  <si>
    <t>Victoria ;  Industry of job 12 months ago: Agriculture, forestry and fishing ;  &gt;&gt;&gt;&gt; Working in an occupation with a lower skill level than 12 months ago ;</t>
  </si>
  <si>
    <t>Victoria ;  Industry of job 12 months ago: Agriculture, forestry and fishing ;  &gt;&gt;&gt;&gt; Working in a job with the same usual hours as 12 months ago ;</t>
  </si>
  <si>
    <t>Victoria ;  Industry of job 12 months ago: Agriculture, forestry and fishing ;  &gt;&gt;&gt;&gt; Working in a job with more usual hours than 12 months ago ;</t>
  </si>
  <si>
    <t>Victoria ;  Industry of job 12 months ago: Agriculture, forestry and fishing ;  &gt;&gt;&gt;&gt; Working in a job with fewer usual hours than 12 months ago ;</t>
  </si>
  <si>
    <t>Victoria ;  Industry of job 12 months ago: Agriculture, forestry and fishing ;  &gt;&gt;&gt;&gt; Working in a job with the same status in employment as 12 months ago ;</t>
  </si>
  <si>
    <t>Victoria ;  Industry of job 12 months ago: Agriculture, forestry and fishing ;  &gt;&gt;&gt;&gt; Working in a job with a different status in employment than 12 months ago ;</t>
  </si>
  <si>
    <t>Victoria ;  Industry of job 12 months ago: Agriculture, forestry and fishing ;  &gt;&gt;&gt; Did not change jobs in last 12 months ;</t>
  </si>
  <si>
    <t>Victoria ;  Industry of job 12 months ago: Agriculture, forestry and fishing ;  &gt;&gt; 12 months or more in current main job ;</t>
  </si>
  <si>
    <t>Victoria ;  Industry of job 12 months ago: Agriculture, forestry and fishing ;  &gt;&gt;&gt; Employee in current main job ;</t>
  </si>
  <si>
    <t>Victoria ;  Industry of job 12 months ago: Agriculture, forestry and fishing ;  &gt;&gt;&gt;&gt; No change in occupation with current employer last year ;</t>
  </si>
  <si>
    <t>Victoria ;  Industry of job 12 months ago: Agriculture, forestry and fishing ;  &gt;&gt;&gt;&gt; Changed occupations with current employer in the same major group last year ;</t>
  </si>
  <si>
    <t>Victoria ;  Industry of job 12 months ago: Agriculture, forestry and fishing ;  &gt;&gt;&gt;&gt; Changed occupations with current employer into a different major group last year ;</t>
  </si>
  <si>
    <t>Victoria ;  Industry of job 12 months ago: Agriculture, forestry and fishing ;  &gt;&gt;&gt;&gt; Changed occupations with current employer at the same skill level ;</t>
  </si>
  <si>
    <t>Victoria ;  Industry of job 12 months ago: Agriculture, forestry and fishing ;  &gt;&gt;&gt;&gt; Changed occupations with current employer to a higher skill level ;</t>
  </si>
  <si>
    <t>Victoria ;  Industry of job 12 months ago: Agriculture, forestry and fishing ;  &gt;&gt;&gt;&gt; Changed occupations with current employer to a lower skill level ;</t>
  </si>
  <si>
    <t>Victoria ;  Industry of job 12 months ago: Agriculture, forestry and fishing ;  &gt;&gt;&gt;&gt; No change in usual weekly hours with current employer last year ;</t>
  </si>
  <si>
    <t>Victoria ;  Industry of job 12 months ago: Agriculture, forestry and fishing ;  &gt;&gt;&gt;&gt; Usual weekly hours increased with current employer last year ;</t>
  </si>
  <si>
    <t>Victoria ;  Industry of job 12 months ago: Agriculture, forestry and fishing ;  &gt;&gt;&gt;&gt; Usual weekly hours decreased with current employer last year ;</t>
  </si>
  <si>
    <t>Victoria ;  Industry of job 12 months ago: Agriculture, forestry and fishing ;  &gt;&gt;&gt;&gt; Did not know or usual weekly hours varied last year ;</t>
  </si>
  <si>
    <t>Victoria ;  Industry of job 12 months ago: Agriculture, forestry and fishing ;  &gt;&gt;&gt;&gt; Promoted or transferred last year ;</t>
  </si>
  <si>
    <t>Victoria ;  Industry of job 12 months ago: Agriculture, forestry and fishing ;  &gt;&gt;&gt;&gt; Was not promoted or transferred last year ;</t>
  </si>
  <si>
    <t>Victoria ;  Industry of job 12 months ago: Agriculture, forestry and fishing ;  &gt;&gt;&gt; Owner manager or contributing family worker in current main job ;</t>
  </si>
  <si>
    <t>Victoria ;  Industry of job 12 months ago: Agriculture, forestry and fishing ;  &gt; Not currently employed ;</t>
  </si>
  <si>
    <t>Victoria ;  Industry of job 12 months ago: Agriculture, forestry and fishing ;  &gt; Employed 12 months ago ;</t>
  </si>
  <si>
    <t>Victoria ;  Industry of job 12 months ago: Mining ;  Employed at some time during the last 12 months ;</t>
  </si>
  <si>
    <t>Victoria ;  Industry of job 12 months ago: Mining ;  &gt; Currently employed ;</t>
  </si>
  <si>
    <t>Victoria ;  Industry of job 12 months ago: Mining ;  &gt;&gt; Less than 12 months in current main job ;</t>
  </si>
  <si>
    <t>Victoria ;  Industry of job 12 months ago: Mining ;  &gt;&gt;&gt; Changed jobs in last 12 months ;</t>
  </si>
  <si>
    <t>Victoria ;  Industry of job 12 months ago: Mining ;  &gt;&gt;&gt;&gt; Working in the same industry division as 12 months ago ;</t>
  </si>
  <si>
    <t>Victoria ;  Industry of job 12 months ago: Mining ;  &gt;&gt;&gt;&gt; Working in a different industry division than 12 months ago ;</t>
  </si>
  <si>
    <t>Victoria ;  Industry of job 12 months ago: Mining ;  &gt;&gt;&gt;&gt; Working in the same major occupation group as 12 months ago ;</t>
  </si>
  <si>
    <t>Victoria ;  Industry of job 12 months ago: Mining ;  &gt;&gt;&gt;&gt; Working in a different major occupation group than 12 months ago ;</t>
  </si>
  <si>
    <t>Victoria ;  Industry of job 12 months ago: Mining ;  &gt;&gt;&gt;&gt; Working in an occupation at the same skill level as 12 months ago ;</t>
  </si>
  <si>
    <t>Victoria ;  Industry of job 12 months ago: Mining ;  &gt;&gt;&gt;&gt; Working in an occupation with a higher skill level than 12 months ago ;</t>
  </si>
  <si>
    <t>Victoria ;  Industry of job 12 months ago: Mining ;  &gt;&gt;&gt;&gt; Working in an occupation with a lower skill level than 12 months ago ;</t>
  </si>
  <si>
    <t>Victoria ;  Industry of job 12 months ago: Mining ;  &gt;&gt;&gt;&gt; Working in a job with the same usual hours as 12 months ago ;</t>
  </si>
  <si>
    <t>Victoria ;  Industry of job 12 months ago: Mining ;  &gt;&gt;&gt;&gt; Working in a job with more usual hours than 12 months ago ;</t>
  </si>
  <si>
    <t>Victoria ;  Industry of job 12 months ago: Mining ;  &gt;&gt;&gt;&gt; Working in a job with fewer usual hours than 12 months ago ;</t>
  </si>
  <si>
    <t>Victoria ;  Industry of job 12 months ago: Mining ;  &gt;&gt;&gt;&gt; Working in a job with the same status in employment as 12 months ago ;</t>
  </si>
  <si>
    <t>Victoria ;  Industry of job 12 months ago: Mining ;  &gt;&gt;&gt;&gt; Working in a job with a different status in employment than 12 months ago ;</t>
  </si>
  <si>
    <t>Victoria ;  Industry of job 12 months ago: Mining ;  &gt;&gt;&gt; Did not change jobs in last 12 months ;</t>
  </si>
  <si>
    <t>Victoria ;  Industry of job 12 months ago: Mining ;  &gt;&gt; 12 months or more in current main job ;</t>
  </si>
  <si>
    <t>Victoria ;  Industry of job 12 months ago: Mining ;  &gt;&gt;&gt; Employee in current main job ;</t>
  </si>
  <si>
    <t>Victoria ;  Industry of job 12 months ago: Mining ;  &gt;&gt;&gt;&gt; No change in occupation with current employer last year ;</t>
  </si>
  <si>
    <t>Victoria ;  Industry of job 12 months ago: Mining ;  &gt;&gt;&gt;&gt; Changed occupations with current employer in the same major group last year ;</t>
  </si>
  <si>
    <t>Victoria ;  Industry of job 12 months ago: Mining ;  &gt;&gt;&gt;&gt; Changed occupations with current employer into a different major group last year ;</t>
  </si>
  <si>
    <t>Victoria ;  Industry of job 12 months ago: Mining ;  &gt;&gt;&gt;&gt; Changed occupations with current employer at the same skill level ;</t>
  </si>
  <si>
    <t>Victoria ;  Industry of job 12 months ago: Mining ;  &gt;&gt;&gt;&gt; Changed occupations with current employer to a higher skill level ;</t>
  </si>
  <si>
    <t>Victoria ;  Industry of job 12 months ago: Mining ;  &gt;&gt;&gt;&gt; Changed occupations with current employer to a lower skill level ;</t>
  </si>
  <si>
    <t>Victoria ;  Industry of job 12 months ago: Mining ;  &gt;&gt;&gt;&gt; No change in usual weekly hours with current employer last year ;</t>
  </si>
  <si>
    <t>Victoria ;  Industry of job 12 months ago: Mining ;  &gt;&gt;&gt;&gt; Usual weekly hours increased with current employer last year ;</t>
  </si>
  <si>
    <t>Victoria ;  Industry of job 12 months ago: Mining ;  &gt;&gt;&gt;&gt; Usual weekly hours decreased with current employer last year ;</t>
  </si>
  <si>
    <t>Victoria ;  Industry of job 12 months ago: Mining ;  &gt;&gt;&gt;&gt; Did not know or usual weekly hours varied last year ;</t>
  </si>
  <si>
    <t>Victoria ;  Industry of job 12 months ago: Mining ;  &gt;&gt;&gt;&gt; Promoted or transferred last year ;</t>
  </si>
  <si>
    <t>Victoria ;  Industry of job 12 months ago: Mining ;  &gt;&gt;&gt;&gt; Was not promoted or transferred last year ;</t>
  </si>
  <si>
    <t>Victoria ;  Industry of job 12 months ago: Mining ;  &gt;&gt;&gt; Owner manager or contributing family worker in current main job ;</t>
  </si>
  <si>
    <t>Victoria ;  Industry of job 12 months ago: Mining ;  &gt; Not currently employed ;</t>
  </si>
  <si>
    <t>Victoria ;  Industry of job 12 months ago: Mining ;  &gt; Employed 12 months ago ;</t>
  </si>
  <si>
    <t>Victoria ;  Industry of job 12 months ago: Manufacturing ;  Employed at some time during the last 12 months ;</t>
  </si>
  <si>
    <t>Victoria ;  Industry of job 12 months ago: Manufacturing ;  &gt; Currently employed ;</t>
  </si>
  <si>
    <t>Victoria ;  Industry of job 12 months ago: Manufacturing ;  &gt;&gt; Less than 12 months in current main job ;</t>
  </si>
  <si>
    <t>Victoria ;  Industry of job 12 months ago: Manufacturing ;  &gt;&gt;&gt; Changed jobs in last 12 months ;</t>
  </si>
  <si>
    <t>Victoria ;  Industry of job 12 months ago: Manufacturing ;  &gt;&gt;&gt;&gt; Working in the same industry division as 12 months ago ;</t>
  </si>
  <si>
    <t>Victoria ;  Industry of job 12 months ago: Manufacturing ;  &gt;&gt;&gt;&gt; Working in a different industry division than 12 months ago ;</t>
  </si>
  <si>
    <t>Victoria ;  Industry of job 12 months ago: Manufacturing ;  &gt;&gt;&gt;&gt; Working in the same major occupation group as 12 months ago ;</t>
  </si>
  <si>
    <t>Victoria ;  Industry of job 12 months ago: Manufacturing ;  &gt;&gt;&gt;&gt; Working in a different major occupation group than 12 months ago ;</t>
  </si>
  <si>
    <t>Victoria ;  Industry of job 12 months ago: Manufacturing ;  &gt;&gt;&gt;&gt; Working in an occupation at the same skill level as 12 months ago ;</t>
  </si>
  <si>
    <t>Victoria ;  Industry of job 12 months ago: Manufacturing ;  &gt;&gt;&gt;&gt; Working in an occupation with a higher skill level than 12 months ago ;</t>
  </si>
  <si>
    <t>Victoria ;  Industry of job 12 months ago: Manufacturing ;  &gt;&gt;&gt;&gt; Working in an occupation with a lower skill level than 12 months ago ;</t>
  </si>
  <si>
    <t>Victoria ;  Industry of job 12 months ago: Manufacturing ;  &gt;&gt;&gt;&gt; Working in a job with the same usual hours as 12 months ago ;</t>
  </si>
  <si>
    <t>Victoria ;  Industry of job 12 months ago: Manufacturing ;  &gt;&gt;&gt;&gt; Working in a job with more usual hours than 12 months ago ;</t>
  </si>
  <si>
    <t>Victoria ;  Industry of job 12 months ago: Manufacturing ;  &gt;&gt;&gt;&gt; Working in a job with fewer usual hours than 12 months ago ;</t>
  </si>
  <si>
    <t>Victoria ;  Industry of job 12 months ago: Manufacturing ;  &gt;&gt;&gt;&gt; Working in a job with the same status in employment as 12 months ago ;</t>
  </si>
  <si>
    <t>Victoria ;  Industry of job 12 months ago: Manufacturing ;  &gt;&gt;&gt;&gt; Working in a job with a different status in employment than 12 months ago ;</t>
  </si>
  <si>
    <t>Victoria ;  Industry of job 12 months ago: Manufacturing ;  &gt;&gt;&gt; Did not change jobs in last 12 months ;</t>
  </si>
  <si>
    <t>Victoria ;  Industry of job 12 months ago: Manufacturing ;  &gt;&gt; 12 months or more in current main job ;</t>
  </si>
  <si>
    <t>Victoria ;  Industry of job 12 months ago: Manufacturing ;  &gt;&gt;&gt; Employee in current main job ;</t>
  </si>
  <si>
    <t>Victoria ;  Industry of job 12 months ago: Manufacturing ;  &gt;&gt;&gt;&gt; No change in occupation with current employer last year ;</t>
  </si>
  <si>
    <t>Victoria ;  Industry of job 12 months ago: Manufacturing ;  &gt;&gt;&gt;&gt; Changed occupations with current employer in the same major group last year ;</t>
  </si>
  <si>
    <t>Victoria ;  Industry of job 12 months ago: Manufacturing ;  &gt;&gt;&gt;&gt; Changed occupations with current employer into a different major group last year ;</t>
  </si>
  <si>
    <t>Victoria ;  Industry of job 12 months ago: Manufacturing ;  &gt;&gt;&gt;&gt; Changed occupations with current employer at the same skill level ;</t>
  </si>
  <si>
    <t>A127986518F</t>
  </si>
  <si>
    <t>A128083854C</t>
  </si>
  <si>
    <t>A128025390K</t>
  </si>
  <si>
    <t>A127947890X</t>
  </si>
  <si>
    <t>A127986522W</t>
  </si>
  <si>
    <t>A128006006A</t>
  </si>
  <si>
    <t>A128025394V</t>
  </si>
  <si>
    <t>A128064318V</t>
  </si>
  <si>
    <t>A128044794K</t>
  </si>
  <si>
    <t>A128006010T</t>
  </si>
  <si>
    <t>A127947894J</t>
  </si>
  <si>
    <t>A127967390A</t>
  </si>
  <si>
    <t>A127967394K</t>
  </si>
  <si>
    <t>A127967398V</t>
  </si>
  <si>
    <t>A128006014A</t>
  </si>
  <si>
    <t>A127967402X</t>
  </si>
  <si>
    <t>A128044806J</t>
  </si>
  <si>
    <t>A128006022A</t>
  </si>
  <si>
    <t>A128025410J</t>
  </si>
  <si>
    <t>A128064330K</t>
  </si>
  <si>
    <t>A127967422J</t>
  </si>
  <si>
    <t>A128083874L</t>
  </si>
  <si>
    <t>A128083878W</t>
  </si>
  <si>
    <t>A128044810X</t>
  </si>
  <si>
    <t>A127947914F</t>
  </si>
  <si>
    <t>A128006050K</t>
  </si>
  <si>
    <t>A128064322K</t>
  </si>
  <si>
    <t>A127967410X</t>
  </si>
  <si>
    <t>A128025406T</t>
  </si>
  <si>
    <t>A127967414J</t>
  </si>
  <si>
    <t>A128044798V</t>
  </si>
  <si>
    <t>A128006026K</t>
  </si>
  <si>
    <t>A128064326V</t>
  </si>
  <si>
    <t>A127947898T</t>
  </si>
  <si>
    <t>A128083866L</t>
  </si>
  <si>
    <t>A128044802X</t>
  </si>
  <si>
    <t>A128025414T</t>
  </si>
  <si>
    <t>A128025418A</t>
  </si>
  <si>
    <t>A128006030A</t>
  </si>
  <si>
    <t>A128006034K</t>
  </si>
  <si>
    <t>A128006038V</t>
  </si>
  <si>
    <t>A128006042K</t>
  </si>
  <si>
    <t>A127986542F</t>
  </si>
  <si>
    <t>A128025422T</t>
  </si>
  <si>
    <t>A128025426A</t>
  </si>
  <si>
    <t>A127947902W</t>
  </si>
  <si>
    <t>A127967418T</t>
  </si>
  <si>
    <t>A128083870C</t>
  </si>
  <si>
    <t>A127947906F</t>
  </si>
  <si>
    <t>A128006046V</t>
  </si>
  <si>
    <t>A127986554R</t>
  </si>
  <si>
    <t>A128025430T</t>
  </si>
  <si>
    <t>A128044818T</t>
  </si>
  <si>
    <t>A127986546R</t>
  </si>
  <si>
    <t>A127967430J</t>
  </si>
  <si>
    <t>A128044830J</t>
  </si>
  <si>
    <t>A128044834T</t>
  </si>
  <si>
    <t>A128006066C</t>
  </si>
  <si>
    <t>A128006070V</t>
  </si>
  <si>
    <t>A127947938X</t>
  </si>
  <si>
    <t>A128044814J</t>
  </si>
  <si>
    <t>A127947918R</t>
  </si>
  <si>
    <t>A127947922F</t>
  </si>
  <si>
    <t>A128083882L</t>
  </si>
  <si>
    <t>A128064334V</t>
  </si>
  <si>
    <t>A128083886W</t>
  </si>
  <si>
    <t>A128006054V</t>
  </si>
  <si>
    <t>A127967426T</t>
  </si>
  <si>
    <t>A128025434A</t>
  </si>
  <si>
    <t>A128006058C</t>
  </si>
  <si>
    <t>A128044822J</t>
  </si>
  <si>
    <t>A128044826T</t>
  </si>
  <si>
    <t>A128083890L</t>
  </si>
  <si>
    <t>A127947926R</t>
  </si>
  <si>
    <t>A127947930F</t>
  </si>
  <si>
    <t>A128083894W</t>
  </si>
  <si>
    <t>A128006062V</t>
  </si>
  <si>
    <t>A127947934R</t>
  </si>
  <si>
    <t>A128083898F</t>
  </si>
  <si>
    <t>A128025438K</t>
  </si>
  <si>
    <t>A128064338C</t>
  </si>
  <si>
    <t>A128064342V</t>
  </si>
  <si>
    <t>A127986550F</t>
  </si>
  <si>
    <t>A127986558X</t>
  </si>
  <si>
    <t>A128064370C</t>
  </si>
  <si>
    <t>A128025442A</t>
  </si>
  <si>
    <t>A127986566X</t>
  </si>
  <si>
    <t>A128064358L</t>
  </si>
  <si>
    <t>A128044842T</t>
  </si>
  <si>
    <t>A127967442T</t>
  </si>
  <si>
    <t>A128044846A</t>
  </si>
  <si>
    <t>A127986570R</t>
  </si>
  <si>
    <t>A127986574X</t>
  </si>
  <si>
    <t>A127967446A</t>
  </si>
  <si>
    <t>A127947942R</t>
  </si>
  <si>
    <t>A128083902K</t>
  </si>
  <si>
    <t>A128025446K</t>
  </si>
  <si>
    <t>A128006074C</t>
  </si>
  <si>
    <t>A128006078L</t>
  </si>
  <si>
    <t>A128083906V</t>
  </si>
  <si>
    <t>A128083910K</t>
  </si>
  <si>
    <t>A128025450A</t>
  </si>
  <si>
    <t>A128064346C</t>
  </si>
  <si>
    <t>A128064350V</t>
  </si>
  <si>
    <t>A127947946X</t>
  </si>
  <si>
    <t>A128064354C</t>
  </si>
  <si>
    <t>A127947950R</t>
  </si>
  <si>
    <t>A127947954X</t>
  </si>
  <si>
    <t>A127967434T</t>
  </si>
  <si>
    <t>A128044838A</t>
  </si>
  <si>
    <t>A128006082C</t>
  </si>
  <si>
    <t>A128025454K</t>
  </si>
  <si>
    <t>A127967438A</t>
  </si>
  <si>
    <t>A128006086L</t>
  </si>
  <si>
    <t>A128064362C</t>
  </si>
  <si>
    <t>A128064366L</t>
  </si>
  <si>
    <t>A128025458V</t>
  </si>
  <si>
    <t>A128064374L</t>
  </si>
  <si>
    <t>A127967466K</t>
  </si>
  <si>
    <t>A128044878V</t>
  </si>
  <si>
    <t>A128083934C</t>
  </si>
  <si>
    <t>A128006106K</t>
  </si>
  <si>
    <t>A128064410K</t>
  </si>
  <si>
    <t>A128083950C</t>
  </si>
  <si>
    <t>A128085558W</t>
  </si>
  <si>
    <t>A127988198T</t>
  </si>
  <si>
    <t>A127968994J</t>
  </si>
  <si>
    <t>A128046474K</t>
  </si>
  <si>
    <t>A128065850J</t>
  </si>
  <si>
    <t>A128027086C</t>
  </si>
  <si>
    <t>A128027090V</t>
  </si>
  <si>
    <t>A128085562L</t>
  </si>
  <si>
    <t>A128046482K</t>
  </si>
  <si>
    <t>A127988206F</t>
  </si>
  <si>
    <t>A128065834J</t>
  </si>
  <si>
    <t>A128085546L</t>
  </si>
  <si>
    <t>A127949598A</t>
  </si>
  <si>
    <t>A128046462A</t>
  </si>
  <si>
    <t>A128046466K</t>
  </si>
  <si>
    <t>A128007726T</t>
  </si>
  <si>
    <t>A127949602F</t>
  </si>
  <si>
    <t>A127968990X</t>
  </si>
  <si>
    <t>A128027070K</t>
  </si>
  <si>
    <t>A128085550C</t>
  </si>
  <si>
    <t>A128046470A</t>
  </si>
  <si>
    <t>A128027074V</t>
  </si>
  <si>
    <t>A127968998T</t>
  </si>
  <si>
    <t>A128027078C</t>
  </si>
  <si>
    <t>A127949606R</t>
  </si>
  <si>
    <t>A128085554L</t>
  </si>
  <si>
    <t>A128007730J</t>
  </si>
  <si>
    <t>A128007734T</t>
  </si>
  <si>
    <t>A127988202W</t>
  </si>
  <si>
    <t>A128065838T</t>
  </si>
  <si>
    <t>A128065842J</t>
  </si>
  <si>
    <t>A128065846T</t>
  </si>
  <si>
    <t>A128046478V</t>
  </si>
  <si>
    <t>A128027082V</t>
  </si>
  <si>
    <t>A127949610F</t>
  </si>
  <si>
    <t>A127988582K</t>
  </si>
  <si>
    <t>A128066142L</t>
  </si>
  <si>
    <t>A128008074R</t>
  </si>
  <si>
    <t>A128085970X</t>
  </si>
  <si>
    <t>A127988586V</t>
  </si>
  <si>
    <t>A127988590K</t>
  </si>
  <si>
    <t>A127988594V</t>
  </si>
  <si>
    <t>A127969354C</t>
  </si>
  <si>
    <t>A127949962K</t>
  </si>
  <si>
    <t>A128085982J</t>
  </si>
  <si>
    <t>A128008058R</t>
  </si>
  <si>
    <t>A128046846L</t>
  </si>
  <si>
    <t>A128008062F</t>
  </si>
  <si>
    <t>A128008066R</t>
  </si>
  <si>
    <t>A128008070F</t>
  </si>
  <si>
    <t>A127949942A</t>
  </si>
  <si>
    <t>A127949946K</t>
  </si>
  <si>
    <t>A128027482F</t>
  </si>
  <si>
    <t>A128046850C</t>
  </si>
  <si>
    <t>A128046854L</t>
  </si>
  <si>
    <t>A127949950A</t>
  </si>
  <si>
    <t>A128066146W</t>
  </si>
  <si>
    <t>A128085966J</t>
  </si>
  <si>
    <t>A128066150L</t>
  </si>
  <si>
    <t>A128008078X</t>
  </si>
  <si>
    <t>A128027486R</t>
  </si>
  <si>
    <t>A127969350V</t>
  </si>
  <si>
    <t>A127949954K</t>
  </si>
  <si>
    <t>A128066154W</t>
  </si>
  <si>
    <t>A127988578V</t>
  </si>
  <si>
    <t>A128085974J</t>
  </si>
  <si>
    <t>A128066158F</t>
  </si>
  <si>
    <t>A128027490F</t>
  </si>
  <si>
    <t>A128085978T</t>
  </si>
  <si>
    <t>A128027686J</t>
  </si>
  <si>
    <t>A128066330W</t>
  </si>
  <si>
    <t>A128027678J</t>
  </si>
  <si>
    <t>A128066342F</t>
  </si>
  <si>
    <t>A128066350F</t>
  </si>
  <si>
    <t>A128008290J</t>
  </si>
  <si>
    <t>A128027690X</t>
  </si>
  <si>
    <t>A128008294T</t>
  </si>
  <si>
    <t>A128027694J</t>
  </si>
  <si>
    <t>A128086130A</t>
  </si>
  <si>
    <t>A128066334F</t>
  </si>
  <si>
    <t>A127969526L</t>
  </si>
  <si>
    <t>A127988794L</t>
  </si>
  <si>
    <t>A128008278T</t>
  </si>
  <si>
    <t>A128047034X</t>
  </si>
  <si>
    <t>A128086122A</t>
  </si>
  <si>
    <t>A127969530C</t>
  </si>
  <si>
    <t>A127950142A</t>
  </si>
  <si>
    <t>A127969534L</t>
  </si>
  <si>
    <t>A127969538W</t>
  </si>
  <si>
    <t>A128008282J</t>
  </si>
  <si>
    <t>A127969542L</t>
  </si>
  <si>
    <t>A128047038J</t>
  </si>
  <si>
    <t>A127988798W</t>
  </si>
  <si>
    <t>A127950146K</t>
  </si>
  <si>
    <t>A127969546W</t>
  </si>
  <si>
    <t>A128066338R</t>
  </si>
  <si>
    <t>A127950150A</t>
  </si>
  <si>
    <t>A127969550L</t>
  </si>
  <si>
    <t>A128086126K</t>
  </si>
  <si>
    <t>A127969554W</t>
  </si>
  <si>
    <t>A128027682X</t>
  </si>
  <si>
    <t>A128066346R</t>
  </si>
  <si>
    <t>A128066354R</t>
  </si>
  <si>
    <t>A128086162V</t>
  </si>
  <si>
    <t>A127988814K</t>
  </si>
  <si>
    <t>A128008326X</t>
  </si>
  <si>
    <t>A127950174V</t>
  </si>
  <si>
    <t>A128047070J</t>
  </si>
  <si>
    <t>A127950182V</t>
  </si>
  <si>
    <t>A128047074T</t>
  </si>
  <si>
    <t>A127969578R</t>
  </si>
  <si>
    <t>A128066394J</t>
  </si>
  <si>
    <t>A128047078A</t>
  </si>
  <si>
    <t>A128086146V</t>
  </si>
  <si>
    <t>A128066374X</t>
  </si>
  <si>
    <t>A128066378J</t>
  </si>
  <si>
    <t>A128008322R</t>
  </si>
  <si>
    <t>A128086150K</t>
  </si>
  <si>
    <t>A128086154V</t>
  </si>
  <si>
    <t>A128047062J</t>
  </si>
  <si>
    <t>A128047066T</t>
  </si>
  <si>
    <t>A128086158C</t>
  </si>
  <si>
    <t>A128027726R</t>
  </si>
  <si>
    <t>A127950166V</t>
  </si>
  <si>
    <t>A127950170K</t>
  </si>
  <si>
    <t>A127969574F</t>
  </si>
  <si>
    <t>Victoria ;  Industry of job 12 months ago: Manufacturing ;  &gt;&gt;&gt;&gt; Changed occupations with current employer to a higher skill level ;</t>
  </si>
  <si>
    <t>Victoria ;  Industry of job 12 months ago: Manufacturing ;  &gt;&gt;&gt;&gt; Changed occupations with current employer to a lower skill level ;</t>
  </si>
  <si>
    <t>Victoria ;  Industry of job 12 months ago: Manufacturing ;  &gt;&gt;&gt;&gt; No change in usual weekly hours with current employer last year ;</t>
  </si>
  <si>
    <t>Victoria ;  Industry of job 12 months ago: Manufacturing ;  &gt;&gt;&gt;&gt; Usual weekly hours increased with current employer last year ;</t>
  </si>
  <si>
    <t>Victoria ;  Industry of job 12 months ago: Manufacturing ;  &gt;&gt;&gt;&gt; Usual weekly hours decreased with current employer last year ;</t>
  </si>
  <si>
    <t>Victoria ;  Industry of job 12 months ago: Manufacturing ;  &gt;&gt;&gt;&gt; Did not know or usual weekly hours varied last year ;</t>
  </si>
  <si>
    <t>Victoria ;  Industry of job 12 months ago: Manufacturing ;  &gt;&gt;&gt;&gt; Promoted or transferred last year ;</t>
  </si>
  <si>
    <t>Victoria ;  Industry of job 12 months ago: Manufacturing ;  &gt;&gt;&gt;&gt; Was not promoted or transferred last year ;</t>
  </si>
  <si>
    <t>Victoria ;  Industry of job 12 months ago: Manufacturing ;  &gt;&gt;&gt; Owner manager or contributing family worker in current main job ;</t>
  </si>
  <si>
    <t>Victoria ;  Industry of job 12 months ago: Manufacturing ;  &gt; Not currently employed ;</t>
  </si>
  <si>
    <t>Victoria ;  Industry of job 12 months ago: Manufacturing ;  &gt; Employed 12 months ago ;</t>
  </si>
  <si>
    <t>Victoria ;  Industry of job 12 months ago: Electricity, gas, water and waste services ;  Employed at some time during the last 12 months ;</t>
  </si>
  <si>
    <t>Victoria ;  Industry of job 12 months ago: Electricity, gas, water and waste services ;  &gt; Currently employed ;</t>
  </si>
  <si>
    <t>Victoria ;  Industry of job 12 months ago: Electricity, gas, water and waste services ;  &gt;&gt; Less than 12 months in current main job ;</t>
  </si>
  <si>
    <t>Victoria ;  Industry of job 12 months ago: Electricity, gas, water and waste services ;  &gt;&gt;&gt; Changed jobs in last 12 months ;</t>
  </si>
  <si>
    <t>Victoria ;  Industry of job 12 months ago: Electricity, gas, water and waste services ;  &gt;&gt;&gt;&gt; Working in the same industry division as 12 months ago ;</t>
  </si>
  <si>
    <t>Victoria ;  Industry of job 12 months ago: Electricity, gas, water and waste services ;  &gt;&gt;&gt;&gt; Working in a different industry division than 12 months ago ;</t>
  </si>
  <si>
    <t>Victoria ;  Industry of job 12 months ago: Electricity, gas, water and waste services ;  &gt;&gt;&gt;&gt; Working in the same major occupation group as 12 months ago ;</t>
  </si>
  <si>
    <t>Victoria ;  Industry of job 12 months ago: Electricity, gas, water and waste services ;  &gt;&gt;&gt;&gt; Working in a different major occupation group than 12 months ago ;</t>
  </si>
  <si>
    <t>Victoria ;  Industry of job 12 months ago: Electricity, gas, water and waste services ;  &gt;&gt;&gt;&gt; Working in an occupation at the same skill level as 12 months ago ;</t>
  </si>
  <si>
    <t>Victoria ;  Industry of job 12 months ago: Electricity, gas, water and waste services ;  &gt;&gt;&gt;&gt; Working in an occupation with a higher skill level than 12 months ago ;</t>
  </si>
  <si>
    <t>Victoria ;  Industry of job 12 months ago: Electricity, gas, water and waste services ;  &gt;&gt;&gt;&gt; Working in an occupation with a lower skill level than 12 months ago ;</t>
  </si>
  <si>
    <t>Victoria ;  Industry of job 12 months ago: Electricity, gas, water and waste services ;  &gt;&gt;&gt;&gt; Working in a job with the same usual hours as 12 months ago ;</t>
  </si>
  <si>
    <t>Victoria ;  Industry of job 12 months ago: Electricity, gas, water and waste services ;  &gt;&gt;&gt;&gt; Working in a job with more usual hours than 12 months ago ;</t>
  </si>
  <si>
    <t>Victoria ;  Industry of job 12 months ago: Electricity, gas, water and waste services ;  &gt;&gt;&gt;&gt; Working in a job with fewer usual hours than 12 months ago ;</t>
  </si>
  <si>
    <t>Victoria ;  Industry of job 12 months ago: Electricity, gas, water and waste services ;  &gt;&gt;&gt;&gt; Working in a job with the same status in employment as 12 months ago ;</t>
  </si>
  <si>
    <t>Victoria ;  Industry of job 12 months ago: Electricity, gas, water and waste services ;  &gt;&gt;&gt;&gt; Working in a job with a different status in employment than 12 months ago ;</t>
  </si>
  <si>
    <t>Victoria ;  Industry of job 12 months ago: Electricity, gas, water and waste services ;  &gt;&gt;&gt; Did not change jobs in last 12 months ;</t>
  </si>
  <si>
    <t>Victoria ;  Industry of job 12 months ago: Electricity, gas, water and waste services ;  &gt;&gt; 12 months or more in current main job ;</t>
  </si>
  <si>
    <t>Victoria ;  Industry of job 12 months ago: Electricity, gas, water and waste services ;  &gt;&gt;&gt; Employee in current main job ;</t>
  </si>
  <si>
    <t>Victoria ;  Industry of job 12 months ago: Electricity, gas, water and waste services ;  &gt;&gt;&gt;&gt; No change in occupation with current employer last year ;</t>
  </si>
  <si>
    <t>Victoria ;  Industry of job 12 months ago: Electricity, gas, water and waste services ;  &gt;&gt;&gt;&gt; Changed occupations with current employer in the same major group last year ;</t>
  </si>
  <si>
    <t>Victoria ;  Industry of job 12 months ago: Electricity, gas, water and waste services ;  &gt;&gt;&gt;&gt; Changed occupations with current employer into a different major group last year ;</t>
  </si>
  <si>
    <t>Victoria ;  Industry of job 12 months ago: Electricity, gas, water and waste services ;  &gt;&gt;&gt;&gt; Changed occupations with current employer at the same skill level ;</t>
  </si>
  <si>
    <t>Victoria ;  Industry of job 12 months ago: Electricity, gas, water and waste services ;  &gt;&gt;&gt;&gt; Changed occupations with current employer to a higher skill level ;</t>
  </si>
  <si>
    <t>Victoria ;  Industry of job 12 months ago: Electricity, gas, water and waste services ;  &gt;&gt;&gt;&gt; Changed occupations with current employer to a lower skill level ;</t>
  </si>
  <si>
    <t>Victoria ;  Industry of job 12 months ago: Electricity, gas, water and waste services ;  &gt;&gt;&gt;&gt; No change in usual weekly hours with current employer last year ;</t>
  </si>
  <si>
    <t>Victoria ;  Industry of job 12 months ago: Electricity, gas, water and waste services ;  &gt;&gt;&gt;&gt; Usual weekly hours increased with current employer last year ;</t>
  </si>
  <si>
    <t>Victoria ;  Industry of job 12 months ago: Electricity, gas, water and waste services ;  &gt;&gt;&gt;&gt; Usual weekly hours decreased with current employer last year ;</t>
  </si>
  <si>
    <t>Victoria ;  Industry of job 12 months ago: Electricity, gas, water and waste services ;  &gt;&gt;&gt;&gt; Did not know or usual weekly hours varied last year ;</t>
  </si>
  <si>
    <t>Victoria ;  Industry of job 12 months ago: Electricity, gas, water and waste services ;  &gt;&gt;&gt;&gt; Promoted or transferred last year ;</t>
  </si>
  <si>
    <t>Victoria ;  Industry of job 12 months ago: Electricity, gas, water and waste services ;  &gt;&gt;&gt;&gt; Was not promoted or transferred last year ;</t>
  </si>
  <si>
    <t>Victoria ;  Industry of job 12 months ago: Electricity, gas, water and waste services ;  &gt;&gt;&gt; Owner manager or contributing family worker in current main job ;</t>
  </si>
  <si>
    <t>Victoria ;  Industry of job 12 months ago: Electricity, gas, water and waste services ;  &gt; Not currently employed ;</t>
  </si>
  <si>
    <t>Victoria ;  Industry of job 12 months ago: Electricity, gas, water and waste services ;  &gt; Employed 12 months ago ;</t>
  </si>
  <si>
    <t>Victoria ;  Industry of job 12 months ago: Construction ;  Employed at some time during the last 12 months ;</t>
  </si>
  <si>
    <t>Victoria ;  Industry of job 12 months ago: Construction ;  &gt; Currently employed ;</t>
  </si>
  <si>
    <t>Victoria ;  Industry of job 12 months ago: Construction ;  &gt;&gt; Less than 12 months in current main job ;</t>
  </si>
  <si>
    <t>Victoria ;  Industry of job 12 months ago: Construction ;  &gt;&gt;&gt; Changed jobs in last 12 months ;</t>
  </si>
  <si>
    <t>Victoria ;  Industry of job 12 months ago: Construction ;  &gt;&gt;&gt;&gt; Working in the same industry division as 12 months ago ;</t>
  </si>
  <si>
    <t>Victoria ;  Industry of job 12 months ago: Construction ;  &gt;&gt;&gt;&gt; Working in a different industry division than 12 months ago ;</t>
  </si>
  <si>
    <t>Victoria ;  Industry of job 12 months ago: Construction ;  &gt;&gt;&gt;&gt; Working in the same major occupation group as 12 months ago ;</t>
  </si>
  <si>
    <t>Victoria ;  Industry of job 12 months ago: Construction ;  &gt;&gt;&gt;&gt; Working in a different major occupation group than 12 months ago ;</t>
  </si>
  <si>
    <t>Victoria ;  Industry of job 12 months ago: Construction ;  &gt;&gt;&gt;&gt; Working in an occupation at the same skill level as 12 months ago ;</t>
  </si>
  <si>
    <t>Victoria ;  Industry of job 12 months ago: Construction ;  &gt;&gt;&gt;&gt; Working in an occupation with a higher skill level than 12 months ago ;</t>
  </si>
  <si>
    <t>Victoria ;  Industry of job 12 months ago: Construction ;  &gt;&gt;&gt;&gt; Working in an occupation with a lower skill level than 12 months ago ;</t>
  </si>
  <si>
    <t>Victoria ;  Industry of job 12 months ago: Construction ;  &gt;&gt;&gt;&gt; Working in a job with the same usual hours as 12 months ago ;</t>
  </si>
  <si>
    <t>Victoria ;  Industry of job 12 months ago: Construction ;  &gt;&gt;&gt;&gt; Working in a job with more usual hours than 12 months ago ;</t>
  </si>
  <si>
    <t>Victoria ;  Industry of job 12 months ago: Construction ;  &gt;&gt;&gt;&gt; Working in a job with fewer usual hours than 12 months ago ;</t>
  </si>
  <si>
    <t>Victoria ;  Industry of job 12 months ago: Construction ;  &gt;&gt;&gt;&gt; Working in a job with the same status in employment as 12 months ago ;</t>
  </si>
  <si>
    <t>Victoria ;  Industry of job 12 months ago: Construction ;  &gt;&gt;&gt;&gt; Working in a job with a different status in employment than 12 months ago ;</t>
  </si>
  <si>
    <t>Victoria ;  Industry of job 12 months ago: Construction ;  &gt;&gt;&gt; Did not change jobs in last 12 months ;</t>
  </si>
  <si>
    <t>Victoria ;  Industry of job 12 months ago: Construction ;  &gt;&gt; 12 months or more in current main job ;</t>
  </si>
  <si>
    <t>Victoria ;  Industry of job 12 months ago: Construction ;  &gt;&gt;&gt; Employee in current main job ;</t>
  </si>
  <si>
    <t>Victoria ;  Industry of job 12 months ago: Construction ;  &gt;&gt;&gt;&gt; No change in occupation with current employer last year ;</t>
  </si>
  <si>
    <t>Victoria ;  Industry of job 12 months ago: Construction ;  &gt;&gt;&gt;&gt; Changed occupations with current employer in the same major group last year ;</t>
  </si>
  <si>
    <t>Victoria ;  Industry of job 12 months ago: Construction ;  &gt;&gt;&gt;&gt; Changed occupations with current employer into a different major group last year ;</t>
  </si>
  <si>
    <t>Victoria ;  Industry of job 12 months ago: Construction ;  &gt;&gt;&gt;&gt; Changed occupations with current employer at the same skill level ;</t>
  </si>
  <si>
    <t>Victoria ;  Industry of job 12 months ago: Construction ;  &gt;&gt;&gt;&gt; Changed occupations with current employer to a higher skill level ;</t>
  </si>
  <si>
    <t>Victoria ;  Industry of job 12 months ago: Construction ;  &gt;&gt;&gt;&gt; Changed occupations with current employer to a lower skill level ;</t>
  </si>
  <si>
    <t>Victoria ;  Industry of job 12 months ago: Construction ;  &gt;&gt;&gt;&gt; No change in usual weekly hours with current employer last year ;</t>
  </si>
  <si>
    <t>Victoria ;  Industry of job 12 months ago: Construction ;  &gt;&gt;&gt;&gt; Usual weekly hours increased with current employer last year ;</t>
  </si>
  <si>
    <t>Victoria ;  Industry of job 12 months ago: Construction ;  &gt;&gt;&gt;&gt; Usual weekly hours decreased with current employer last year ;</t>
  </si>
  <si>
    <t>Victoria ;  Industry of job 12 months ago: Construction ;  &gt;&gt;&gt;&gt; Did not know or usual weekly hours varied last year ;</t>
  </si>
  <si>
    <t>Victoria ;  Industry of job 12 months ago: Construction ;  &gt;&gt;&gt;&gt; Promoted or transferred last year ;</t>
  </si>
  <si>
    <t>Victoria ;  Industry of job 12 months ago: Construction ;  &gt;&gt;&gt;&gt; Was not promoted or transferred last year ;</t>
  </si>
  <si>
    <t>Victoria ;  Industry of job 12 months ago: Construction ;  &gt;&gt;&gt; Owner manager or contributing family worker in current main job ;</t>
  </si>
  <si>
    <t>Victoria ;  Industry of job 12 months ago: Construction ;  &gt; Not currently employed ;</t>
  </si>
  <si>
    <t>Victoria ;  Industry of job 12 months ago: Construction ;  &gt; Employed 12 months ago ;</t>
  </si>
  <si>
    <t>Victoria ;  Industry of job 12 months ago: Wholesale trade ;  Employed at some time during the last 12 months ;</t>
  </si>
  <si>
    <t>Victoria ;  Industry of job 12 months ago: Wholesale trade ;  &gt; Currently employed ;</t>
  </si>
  <si>
    <t>Victoria ;  Industry of job 12 months ago: Wholesale trade ;  &gt;&gt; Less than 12 months in current main job ;</t>
  </si>
  <si>
    <t>Victoria ;  Industry of job 12 months ago: Wholesale trade ;  &gt;&gt;&gt; Changed jobs in last 12 months ;</t>
  </si>
  <si>
    <t>Victoria ;  Industry of job 12 months ago: Wholesale trade ;  &gt;&gt;&gt;&gt; Working in the same industry division as 12 months ago ;</t>
  </si>
  <si>
    <t>Victoria ;  Industry of job 12 months ago: Wholesale trade ;  &gt;&gt;&gt;&gt; Working in a different industry division than 12 months ago ;</t>
  </si>
  <si>
    <t>Victoria ;  Industry of job 12 months ago: Wholesale trade ;  &gt;&gt;&gt;&gt; Working in the same major occupation group as 12 months ago ;</t>
  </si>
  <si>
    <t>Victoria ;  Industry of job 12 months ago: Wholesale trade ;  &gt;&gt;&gt;&gt; Working in a different major occupation group than 12 months ago ;</t>
  </si>
  <si>
    <t>Victoria ;  Industry of job 12 months ago: Wholesale trade ;  &gt;&gt;&gt;&gt; Working in an occupation at the same skill level as 12 months ago ;</t>
  </si>
  <si>
    <t>Victoria ;  Industry of job 12 months ago: Wholesale trade ;  &gt;&gt;&gt;&gt; Working in an occupation with a higher skill level than 12 months ago ;</t>
  </si>
  <si>
    <t>Victoria ;  Industry of job 12 months ago: Wholesale trade ;  &gt;&gt;&gt;&gt; Working in an occupation with a lower skill level than 12 months ago ;</t>
  </si>
  <si>
    <t>Victoria ;  Industry of job 12 months ago: Wholesale trade ;  &gt;&gt;&gt;&gt; Working in a job with the same usual hours as 12 months ago ;</t>
  </si>
  <si>
    <t>Victoria ;  Industry of job 12 months ago: Wholesale trade ;  &gt;&gt;&gt;&gt; Working in a job with more usual hours than 12 months ago ;</t>
  </si>
  <si>
    <t>Victoria ;  Industry of job 12 months ago: Wholesale trade ;  &gt;&gt;&gt;&gt; Working in a job with fewer usual hours than 12 months ago ;</t>
  </si>
  <si>
    <t>Victoria ;  Industry of job 12 months ago: Wholesale trade ;  &gt;&gt;&gt;&gt; Working in a job with the same status in employment as 12 months ago ;</t>
  </si>
  <si>
    <t>Victoria ;  Industry of job 12 months ago: Wholesale trade ;  &gt;&gt;&gt;&gt; Working in a job with a different status in employment than 12 months ago ;</t>
  </si>
  <si>
    <t>Victoria ;  Industry of job 12 months ago: Wholesale trade ;  &gt;&gt;&gt; Did not change jobs in last 12 months ;</t>
  </si>
  <si>
    <t>Victoria ;  Industry of job 12 months ago: Wholesale trade ;  &gt;&gt; 12 months or more in current main job ;</t>
  </si>
  <si>
    <t>Victoria ;  Industry of job 12 months ago: Wholesale trade ;  &gt;&gt;&gt; Employee in current main job ;</t>
  </si>
  <si>
    <t>Victoria ;  Industry of job 12 months ago: Wholesale trade ;  &gt;&gt;&gt;&gt; No change in occupation with current employer last year ;</t>
  </si>
  <si>
    <t>Victoria ;  Industry of job 12 months ago: Wholesale trade ;  &gt;&gt;&gt;&gt; Changed occupations with current employer in the same major group last year ;</t>
  </si>
  <si>
    <t>Victoria ;  Industry of job 12 months ago: Wholesale trade ;  &gt;&gt;&gt;&gt; Changed occupations with current employer into a different major group last year ;</t>
  </si>
  <si>
    <t>Victoria ;  Industry of job 12 months ago: Wholesale trade ;  &gt;&gt;&gt;&gt; Changed occupations with current employer at the same skill level ;</t>
  </si>
  <si>
    <t>Victoria ;  Industry of job 12 months ago: Wholesale trade ;  &gt;&gt;&gt;&gt; Changed occupations with current employer to a higher skill level ;</t>
  </si>
  <si>
    <t>Victoria ;  Industry of job 12 months ago: Wholesale trade ;  &gt;&gt;&gt;&gt; Changed occupations with current employer to a lower skill level ;</t>
  </si>
  <si>
    <t>Victoria ;  Industry of job 12 months ago: Wholesale trade ;  &gt;&gt;&gt;&gt; No change in usual weekly hours with current employer last year ;</t>
  </si>
  <si>
    <t>Victoria ;  Industry of job 12 months ago: Wholesale trade ;  &gt;&gt;&gt;&gt; Usual weekly hours increased with current employer last year ;</t>
  </si>
  <si>
    <t>Victoria ;  Industry of job 12 months ago: Wholesale trade ;  &gt;&gt;&gt;&gt; Usual weekly hours decreased with current employer last year ;</t>
  </si>
  <si>
    <t>Victoria ;  Industry of job 12 months ago: Wholesale trade ;  &gt;&gt;&gt;&gt; Did not know or usual weekly hours varied last year ;</t>
  </si>
  <si>
    <t>Victoria ;  Industry of job 12 months ago: Wholesale trade ;  &gt;&gt;&gt;&gt; Promoted or transferred last year ;</t>
  </si>
  <si>
    <t>Victoria ;  Industry of job 12 months ago: Wholesale trade ;  &gt;&gt;&gt;&gt; Was not promoted or transferred last year ;</t>
  </si>
  <si>
    <t>Victoria ;  Industry of job 12 months ago: Wholesale trade ;  &gt;&gt;&gt; Owner manager or contributing family worker in current main job ;</t>
  </si>
  <si>
    <t>Victoria ;  Industry of job 12 months ago: Wholesale trade ;  &gt; Not currently employed ;</t>
  </si>
  <si>
    <t>Victoria ;  Industry of job 12 months ago: Wholesale trade ;  &gt; Employed 12 months ago ;</t>
  </si>
  <si>
    <t>Victoria ;  Industry of job 12 months ago: Retail trade ;  Employed at some time during the last 12 months ;</t>
  </si>
  <si>
    <t>Victoria ;  Industry of job 12 months ago: Retail trade ;  &gt; Currently employed ;</t>
  </si>
  <si>
    <t>Victoria ;  Industry of job 12 months ago: Retail trade ;  &gt;&gt; Less than 12 months in current main job ;</t>
  </si>
  <si>
    <t>Victoria ;  Industry of job 12 months ago: Retail trade ;  &gt;&gt;&gt; Changed jobs in last 12 months ;</t>
  </si>
  <si>
    <t>Victoria ;  Industry of job 12 months ago: Retail trade ;  &gt;&gt;&gt;&gt; Working in the same industry division as 12 months ago ;</t>
  </si>
  <si>
    <t>Victoria ;  Industry of job 12 months ago: Retail trade ;  &gt;&gt;&gt;&gt; Working in a different industry division than 12 months ago ;</t>
  </si>
  <si>
    <t>Victoria ;  Industry of job 12 months ago: Retail trade ;  &gt;&gt;&gt;&gt; Working in the same major occupation group as 12 months ago ;</t>
  </si>
  <si>
    <t>Victoria ;  Industry of job 12 months ago: Retail trade ;  &gt;&gt;&gt;&gt; Working in a different major occupation group than 12 months ago ;</t>
  </si>
  <si>
    <t>Victoria ;  Industry of job 12 months ago: Retail trade ;  &gt;&gt;&gt;&gt; Working in an occupation at the same skill level as 12 months ago ;</t>
  </si>
  <si>
    <t>Victoria ;  Industry of job 12 months ago: Retail trade ;  &gt;&gt;&gt;&gt; Working in an occupation with a higher skill level than 12 months ago ;</t>
  </si>
  <si>
    <t>Victoria ;  Industry of job 12 months ago: Retail trade ;  &gt;&gt;&gt;&gt; Working in an occupation with a lower skill level than 12 months ago ;</t>
  </si>
  <si>
    <t>Victoria ;  Industry of job 12 months ago: Retail trade ;  &gt;&gt;&gt;&gt; Working in a job with the same usual hours as 12 months ago ;</t>
  </si>
  <si>
    <t>Victoria ;  Industry of job 12 months ago: Retail trade ;  &gt;&gt;&gt;&gt; Working in a job with more usual hours than 12 months ago ;</t>
  </si>
  <si>
    <t>Victoria ;  Industry of job 12 months ago: Retail trade ;  &gt;&gt;&gt;&gt; Working in a job with fewer usual hours than 12 months ago ;</t>
  </si>
  <si>
    <t>Victoria ;  Industry of job 12 months ago: Retail trade ;  &gt;&gt;&gt;&gt; Working in a job with the same status in employment as 12 months ago ;</t>
  </si>
  <si>
    <t>Victoria ;  Industry of job 12 months ago: Retail trade ;  &gt;&gt;&gt;&gt; Working in a job with a different status in employment than 12 months ago ;</t>
  </si>
  <si>
    <t>Victoria ;  Industry of job 12 months ago: Retail trade ;  &gt;&gt;&gt; Did not change jobs in last 12 months ;</t>
  </si>
  <si>
    <t>Victoria ;  Industry of job 12 months ago: Retail trade ;  &gt;&gt; 12 months or more in current main job ;</t>
  </si>
  <si>
    <t>Victoria ;  Industry of job 12 months ago: Retail trade ;  &gt;&gt;&gt; Employee in current main job ;</t>
  </si>
  <si>
    <t>Victoria ;  Industry of job 12 months ago: Retail trade ;  &gt;&gt;&gt;&gt; No change in occupation with current employer last year ;</t>
  </si>
  <si>
    <t>Victoria ;  Industry of job 12 months ago: Retail trade ;  &gt;&gt;&gt;&gt; Changed occupations with current employer in the same major group last year ;</t>
  </si>
  <si>
    <t>Victoria ;  Industry of job 12 months ago: Retail trade ;  &gt;&gt;&gt;&gt; Changed occupations with current employer into a different major group last year ;</t>
  </si>
  <si>
    <t>Victoria ;  Industry of job 12 months ago: Retail trade ;  &gt;&gt;&gt;&gt; Changed occupations with current employer at the same skill level ;</t>
  </si>
  <si>
    <t>Victoria ;  Industry of job 12 months ago: Retail trade ;  &gt;&gt;&gt;&gt; Changed occupations with current employer to a higher skill level ;</t>
  </si>
  <si>
    <t>Victoria ;  Industry of job 12 months ago: Retail trade ;  &gt;&gt;&gt;&gt; Changed occupations with current employer to a lower skill level ;</t>
  </si>
  <si>
    <t>Victoria ;  Industry of job 12 months ago: Retail trade ;  &gt;&gt;&gt;&gt; No change in usual weekly hours with current employer last year ;</t>
  </si>
  <si>
    <t>Victoria ;  Industry of job 12 months ago: Retail trade ;  &gt;&gt;&gt;&gt; Usual weekly hours increased with current employer last year ;</t>
  </si>
  <si>
    <t>Victoria ;  Industry of job 12 months ago: Retail trade ;  &gt;&gt;&gt;&gt; Usual weekly hours decreased with current employer last year ;</t>
  </si>
  <si>
    <t>Victoria ;  Industry of job 12 months ago: Retail trade ;  &gt;&gt;&gt;&gt; Did not know or usual weekly hours varied last year ;</t>
  </si>
  <si>
    <t>Victoria ;  Industry of job 12 months ago: Retail trade ;  &gt;&gt;&gt;&gt; Promoted or transferred last year ;</t>
  </si>
  <si>
    <t>Victoria ;  Industry of job 12 months ago: Retail trade ;  &gt;&gt;&gt;&gt; Was not promoted or transferred last year ;</t>
  </si>
  <si>
    <t>Victoria ;  Industry of job 12 months ago: Retail trade ;  &gt;&gt;&gt; Owner manager or contributing family worker in current main job ;</t>
  </si>
  <si>
    <t>Victoria ;  Industry of job 12 months ago: Retail trade ;  &gt; Not currently employed ;</t>
  </si>
  <si>
    <t>Victoria ;  Industry of job 12 months ago: Retail trade ;  &gt; Employed 12 months ago ;</t>
  </si>
  <si>
    <t>Victoria ;  Industry of job 12 months ago: Accommodation and food services ;  Employed at some time during the last 12 months ;</t>
  </si>
  <si>
    <t>Victoria ;  Industry of job 12 months ago: Accommodation and food services ;  &gt; Currently employed ;</t>
  </si>
  <si>
    <t>Victoria ;  Industry of job 12 months ago: Accommodation and food services ;  &gt;&gt; Less than 12 months in current main job ;</t>
  </si>
  <si>
    <t>Victoria ;  Industry of job 12 months ago: Accommodation and food services ;  &gt;&gt;&gt; Changed jobs in last 12 months ;</t>
  </si>
  <si>
    <t>Victoria ;  Industry of job 12 months ago: Accommodation and food services ;  &gt;&gt;&gt;&gt; Working in the same industry division as 12 months ago ;</t>
  </si>
  <si>
    <t>Victoria ;  Industry of job 12 months ago: Accommodation and food services ;  &gt;&gt;&gt;&gt; Working in a different industry division than 12 months ago ;</t>
  </si>
  <si>
    <t>Victoria ;  Industry of job 12 months ago: Accommodation and food services ;  &gt;&gt;&gt;&gt; Working in the same major occupation group as 12 months ago ;</t>
  </si>
  <si>
    <t>Victoria ;  Industry of job 12 months ago: Accommodation and food services ;  &gt;&gt;&gt;&gt; Working in a different major occupation group than 12 months ago ;</t>
  </si>
  <si>
    <t>Victoria ;  Industry of job 12 months ago: Accommodation and food services ;  &gt;&gt;&gt;&gt; Working in an occupation at the same skill level as 12 months ago ;</t>
  </si>
  <si>
    <t>Victoria ;  Industry of job 12 months ago: Accommodation and food services ;  &gt;&gt;&gt;&gt; Working in an occupation with a higher skill level than 12 months ago ;</t>
  </si>
  <si>
    <t>Victoria ;  Industry of job 12 months ago: Accommodation and food services ;  &gt;&gt;&gt;&gt; Working in an occupation with a lower skill level than 12 months ago ;</t>
  </si>
  <si>
    <t>Victoria ;  Industry of job 12 months ago: Accommodation and food services ;  &gt;&gt;&gt;&gt; Working in a job with the same usual hours as 12 months ago ;</t>
  </si>
  <si>
    <t>Victoria ;  Industry of job 12 months ago: Accommodation and food services ;  &gt;&gt;&gt;&gt; Working in a job with more usual hours than 12 months ago ;</t>
  </si>
  <si>
    <t>Victoria ;  Industry of job 12 months ago: Accommodation and food services ;  &gt;&gt;&gt;&gt; Working in a job with fewer usual hours than 12 months ago ;</t>
  </si>
  <si>
    <t>Victoria ;  Industry of job 12 months ago: Accommodation and food services ;  &gt;&gt;&gt;&gt; Working in a job with the same status in employment as 12 months ago ;</t>
  </si>
  <si>
    <t>Victoria ;  Industry of job 12 months ago: Accommodation and food services ;  &gt;&gt;&gt;&gt; Working in a job with a different status in employment than 12 months ago ;</t>
  </si>
  <si>
    <t>Victoria ;  Industry of job 12 months ago: Accommodation and food services ;  &gt;&gt;&gt; Did not change jobs in last 12 months ;</t>
  </si>
  <si>
    <t>Victoria ;  Industry of job 12 months ago: Accommodation and food services ;  &gt;&gt; 12 months or more in current main job ;</t>
  </si>
  <si>
    <t>Victoria ;  Industry of job 12 months ago: Accommodation and food services ;  &gt;&gt;&gt; Employee in current main job ;</t>
  </si>
  <si>
    <t>Victoria ;  Industry of job 12 months ago: Accommodation and food services ;  &gt;&gt;&gt;&gt; No change in occupation with current employer last year ;</t>
  </si>
  <si>
    <t>Victoria ;  Industry of job 12 months ago: Accommodation and food services ;  &gt;&gt;&gt;&gt; Changed occupations with current employer in the same major group last year ;</t>
  </si>
  <si>
    <t>Victoria ;  Industry of job 12 months ago: Accommodation and food services ;  &gt;&gt;&gt;&gt; Changed occupations with current employer into a different major group last year ;</t>
  </si>
  <si>
    <t>Victoria ;  Industry of job 12 months ago: Accommodation and food services ;  &gt;&gt;&gt;&gt; Changed occupations with current employer at the same skill level ;</t>
  </si>
  <si>
    <t>Victoria ;  Industry of job 12 months ago: Accommodation and food services ;  &gt;&gt;&gt;&gt; Changed occupations with current employer to a higher skill level ;</t>
  </si>
  <si>
    <t>Victoria ;  Industry of job 12 months ago: Accommodation and food services ;  &gt;&gt;&gt;&gt; Changed occupations with current employer to a lower skill level ;</t>
  </si>
  <si>
    <t>Victoria ;  Industry of job 12 months ago: Accommodation and food services ;  &gt;&gt;&gt;&gt; No change in usual weekly hours with current employer last year ;</t>
  </si>
  <si>
    <t>Victoria ;  Industry of job 12 months ago: Accommodation and food services ;  &gt;&gt;&gt;&gt; Usual weekly hours increased with current employer last year ;</t>
  </si>
  <si>
    <t>Victoria ;  Industry of job 12 months ago: Accommodation and food services ;  &gt;&gt;&gt;&gt; Usual weekly hours decreased with current employer last year ;</t>
  </si>
  <si>
    <t>Victoria ;  Industry of job 12 months ago: Accommodation and food services ;  &gt;&gt;&gt;&gt; Did not know or usual weekly hours varied last year ;</t>
  </si>
  <si>
    <t>Victoria ;  Industry of job 12 months ago: Accommodation and food services ;  &gt;&gt;&gt;&gt; Promoted or transferred last year ;</t>
  </si>
  <si>
    <t>Victoria ;  Industry of job 12 months ago: Accommodation and food services ;  &gt;&gt;&gt;&gt; Was not promoted or transferred last year ;</t>
  </si>
  <si>
    <t>Victoria ;  Industry of job 12 months ago: Accommodation and food services ;  &gt;&gt;&gt; Owner manager or contributing family worker in current main job ;</t>
  </si>
  <si>
    <t>Victoria ;  Industry of job 12 months ago: Accommodation and food services ;  &gt; Not currently employed ;</t>
  </si>
  <si>
    <t>Victoria ;  Industry of job 12 months ago: Accommodation and food services ;  &gt; Employed 12 months ago ;</t>
  </si>
  <si>
    <t>Victoria ;  Industry of job 12 months ago: Transport, postal and warehousing ;  Employed at some time during the last 12 months ;</t>
  </si>
  <si>
    <t>Victoria ;  Industry of job 12 months ago: Transport, postal and warehousing ;  &gt; Currently employed ;</t>
  </si>
  <si>
    <t>Victoria ;  Industry of job 12 months ago: Transport, postal and warehousing ;  &gt;&gt; Less than 12 months in current main job ;</t>
  </si>
  <si>
    <t>Victoria ;  Industry of job 12 months ago: Transport, postal and warehousing ;  &gt;&gt;&gt; Changed jobs in last 12 months ;</t>
  </si>
  <si>
    <t>Victoria ;  Industry of job 12 months ago: Transport, postal and warehousing ;  &gt;&gt;&gt;&gt; Working in the same industry division as 12 months ago ;</t>
  </si>
  <si>
    <t>Victoria ;  Industry of job 12 months ago: Transport, postal and warehousing ;  &gt;&gt;&gt;&gt; Working in a different industry division than 12 months ago ;</t>
  </si>
  <si>
    <t>Victoria ;  Industry of job 12 months ago: Transport, postal and warehousing ;  &gt;&gt;&gt;&gt; Working in the same major occupation group as 12 months ago ;</t>
  </si>
  <si>
    <t>Victoria ;  Industry of job 12 months ago: Transport, postal and warehousing ;  &gt;&gt;&gt;&gt; Working in a different major occupation group than 12 months ago ;</t>
  </si>
  <si>
    <t>Victoria ;  Industry of job 12 months ago: Transport, postal and warehousing ;  &gt;&gt;&gt;&gt; Working in an occupation at the same skill level as 12 months ago ;</t>
  </si>
  <si>
    <t>Victoria ;  Industry of job 12 months ago: Transport, postal and warehousing ;  &gt;&gt;&gt;&gt; Working in an occupation with a higher skill level than 12 months ago ;</t>
  </si>
  <si>
    <t>Victoria ;  Industry of job 12 months ago: Transport, postal and warehousing ;  &gt;&gt;&gt;&gt; Working in an occupation with a lower skill level than 12 months ago ;</t>
  </si>
  <si>
    <t>Victoria ;  Industry of job 12 months ago: Transport, postal and warehousing ;  &gt;&gt;&gt;&gt; Working in a job with the same usual hours as 12 months ago ;</t>
  </si>
  <si>
    <t>Victoria ;  Industry of job 12 months ago: Transport, postal and warehousing ;  &gt;&gt;&gt;&gt; Working in a job with more usual hours than 12 months ago ;</t>
  </si>
  <si>
    <t>Victoria ;  Industry of job 12 months ago: Transport, postal and warehousing ;  &gt;&gt;&gt;&gt; Working in a job with fewer usual hours than 12 months ago ;</t>
  </si>
  <si>
    <t>Victoria ;  Industry of job 12 months ago: Transport, postal and warehousing ;  &gt;&gt;&gt;&gt; Working in a job with the same status in employment as 12 months ago ;</t>
  </si>
  <si>
    <t>Victoria ;  Industry of job 12 months ago: Transport, postal and warehousing ;  &gt;&gt;&gt;&gt; Working in a job with a different status in employment than 12 months ago ;</t>
  </si>
  <si>
    <t>Victoria ;  Industry of job 12 months ago: Transport, postal and warehousing ;  &gt;&gt;&gt; Did not change jobs in last 12 months ;</t>
  </si>
  <si>
    <t>Victoria ;  Industry of job 12 months ago: Transport, postal and warehousing ;  &gt;&gt; 12 months or more in current main job ;</t>
  </si>
  <si>
    <t>Victoria ;  Industry of job 12 months ago: Transport, postal and warehousing ;  &gt;&gt;&gt; Employee in current main job ;</t>
  </si>
  <si>
    <t>Victoria ;  Industry of job 12 months ago: Transport, postal and warehousing ;  &gt;&gt;&gt;&gt; No change in occupation with current employer last year ;</t>
  </si>
  <si>
    <t>Victoria ;  Industry of job 12 months ago: Transport, postal and warehousing ;  &gt;&gt;&gt;&gt; Changed occupations with current employer in the same major group last year ;</t>
  </si>
  <si>
    <t>Victoria ;  Industry of job 12 months ago: Transport, postal and warehousing ;  &gt;&gt;&gt;&gt; Changed occupations with current employer into a different major group last year ;</t>
  </si>
  <si>
    <t>Victoria ;  Industry of job 12 months ago: Transport, postal and warehousing ;  &gt;&gt;&gt;&gt; Changed occupations with current employer at the same skill level ;</t>
  </si>
  <si>
    <t>Victoria ;  Industry of job 12 months ago: Transport, postal and warehousing ;  &gt;&gt;&gt;&gt; Changed occupations with current employer to a higher skill level ;</t>
  </si>
  <si>
    <t>Victoria ;  Industry of job 12 months ago: Transport, postal and warehousing ;  &gt;&gt;&gt;&gt; Changed occupations with current employer to a lower skill level ;</t>
  </si>
  <si>
    <t>Victoria ;  Industry of job 12 months ago: Transport, postal and warehousing ;  &gt;&gt;&gt;&gt; No change in usual weekly hours with current employer last year ;</t>
  </si>
  <si>
    <t>Victoria ;  Industry of job 12 months ago: Transport, postal and warehousing ;  &gt;&gt;&gt;&gt; Usual weekly hours increased with current employer last year ;</t>
  </si>
  <si>
    <t>Victoria ;  Industry of job 12 months ago: Transport, postal and warehousing ;  &gt;&gt;&gt;&gt; Usual weekly hours decreased with current employer last year ;</t>
  </si>
  <si>
    <t>Victoria ;  Industry of job 12 months ago: Transport, postal and warehousing ;  &gt;&gt;&gt;&gt; Did not know or usual weekly hours varied last year ;</t>
  </si>
  <si>
    <t>Victoria ;  Industry of job 12 months ago: Transport, postal and warehousing ;  &gt;&gt;&gt;&gt; Promoted or transferred last year ;</t>
  </si>
  <si>
    <t>Victoria ;  Industry of job 12 months ago: Transport, postal and warehousing ;  &gt;&gt;&gt;&gt; Was not promoted or transferred last year ;</t>
  </si>
  <si>
    <t>Victoria ;  Industry of job 12 months ago: Transport, postal and warehousing ;  &gt;&gt;&gt; Owner manager or contributing family worker in current main job ;</t>
  </si>
  <si>
    <t>Victoria ;  Industry of job 12 months ago: Transport, postal and warehousing ;  &gt; Not currently employed ;</t>
  </si>
  <si>
    <t>Victoria ;  Industry of job 12 months ago: Transport, postal and warehousing ;  &gt; Employed 12 months ago ;</t>
  </si>
  <si>
    <t>Victoria ;  Industry of job 12 months ago: Information media and telecommunications ;  Employed at some time during the last 12 months ;</t>
  </si>
  <si>
    <t>Victoria ;  Industry of job 12 months ago: Information media and telecommunications ;  &gt; Currently employed ;</t>
  </si>
  <si>
    <t>Victoria ;  Industry of job 12 months ago: Information media and telecommunications ;  &gt;&gt; Less than 12 months in current main job ;</t>
  </si>
  <si>
    <t>Victoria ;  Industry of job 12 months ago: Information media and telecommunications ;  &gt;&gt;&gt; Changed jobs in last 12 months ;</t>
  </si>
  <si>
    <t>Victoria ;  Industry of job 12 months ago: Information media and telecommunications ;  &gt;&gt;&gt;&gt; Working in the same industry division as 12 months ago ;</t>
  </si>
  <si>
    <t>Victoria ;  Industry of job 12 months ago: Information media and telecommunications ;  &gt;&gt;&gt;&gt; Working in a different industry division than 12 months ago ;</t>
  </si>
  <si>
    <t>Victoria ;  Industry of job 12 months ago: Information media and telecommunications ;  &gt;&gt;&gt;&gt; Working in the same major occupation group as 12 months ago ;</t>
  </si>
  <si>
    <t>Victoria ;  Industry of job 12 months ago: Information media and telecommunications ;  &gt;&gt;&gt;&gt; Working in a different major occupation group than 12 months ago ;</t>
  </si>
  <si>
    <t>Victoria ;  Industry of job 12 months ago: Information media and telecommunications ;  &gt;&gt;&gt;&gt; Working in an occupation at the same skill level as 12 months ago ;</t>
  </si>
  <si>
    <t>Victoria ;  Industry of job 12 months ago: Information media and telecommunications ;  &gt;&gt;&gt;&gt; Working in an occupation with a higher skill level than 12 months ago ;</t>
  </si>
  <si>
    <t>Victoria ;  Industry of job 12 months ago: Information media and telecommunications ;  &gt;&gt;&gt;&gt; Working in an occupation with a lower skill level than 12 months ago ;</t>
  </si>
  <si>
    <t>Victoria ;  Industry of job 12 months ago: Information media and telecommunications ;  &gt;&gt;&gt;&gt; Working in a job with the same usual hours as 12 months ago ;</t>
  </si>
  <si>
    <t>Victoria ;  Industry of job 12 months ago: Information media and telecommunications ;  &gt;&gt;&gt;&gt; Working in a job with more usual hours than 12 months ago ;</t>
  </si>
  <si>
    <t>Victoria ;  Industry of job 12 months ago: Information media and telecommunications ;  &gt;&gt;&gt;&gt; Working in a job with fewer usual hours than 12 months ago ;</t>
  </si>
  <si>
    <t>Victoria ;  Industry of job 12 months ago: Information media and telecommunications ;  &gt;&gt;&gt;&gt; Working in a job with the same status in employment as 12 months ago ;</t>
  </si>
  <si>
    <t>Victoria ;  Industry of job 12 months ago: Information media and telecommunications ;  &gt;&gt;&gt;&gt; Working in a job with a different status in employment than 12 months ago ;</t>
  </si>
  <si>
    <t>Victoria ;  Industry of job 12 months ago: Information media and telecommunications ;  &gt;&gt;&gt; Did not change jobs in last 12 months ;</t>
  </si>
  <si>
    <t>Victoria ;  Industry of job 12 months ago: Information media and telecommunications ;  &gt;&gt; 12 months or more in current main job ;</t>
  </si>
  <si>
    <t>Victoria ;  Industry of job 12 months ago: Information media and telecommunications ;  &gt;&gt;&gt; Employee in current main job ;</t>
  </si>
  <si>
    <t>Victoria ;  Industry of job 12 months ago: Information media and telecommunications ;  &gt;&gt;&gt;&gt; No change in occupation with current employer last year ;</t>
  </si>
  <si>
    <t>Victoria ;  Industry of job 12 months ago: Information media and telecommunications ;  &gt;&gt;&gt;&gt; Changed occupations with current employer in the same major group last year ;</t>
  </si>
  <si>
    <t>Victoria ;  Industry of job 12 months ago: Information media and telecommunications ;  &gt;&gt;&gt;&gt; Changed occupations with current employer into a different major group last year ;</t>
  </si>
  <si>
    <t>Victoria ;  Industry of job 12 months ago: Information media and telecommunications ;  &gt;&gt;&gt;&gt; Changed occupations with current employer at the same skill level ;</t>
  </si>
  <si>
    <t>Victoria ;  Industry of job 12 months ago: Information media and telecommunications ;  &gt;&gt;&gt;&gt; Changed occupations with current employer to a higher skill level ;</t>
  </si>
  <si>
    <t>Victoria ;  Industry of job 12 months ago: Information media and telecommunications ;  &gt;&gt;&gt;&gt; Changed occupations with current employer to a lower skill level ;</t>
  </si>
  <si>
    <t>Victoria ;  Industry of job 12 months ago: Information media and telecommunications ;  &gt;&gt;&gt;&gt; No change in usual weekly hours with current employer last year ;</t>
  </si>
  <si>
    <t>Victoria ;  Industry of job 12 months ago: Information media and telecommunications ;  &gt;&gt;&gt;&gt; Usual weekly hours increased with current employer last year ;</t>
  </si>
  <si>
    <t>Victoria ;  Industry of job 12 months ago: Information media and telecommunications ;  &gt;&gt;&gt;&gt; Usual weekly hours decreased with current employer last year ;</t>
  </si>
  <si>
    <t>Victoria ;  Industry of job 12 months ago: Information media and telecommunications ;  &gt;&gt;&gt;&gt; Did not know or usual weekly hours varied last year ;</t>
  </si>
  <si>
    <t>Victoria ;  Industry of job 12 months ago: Information media and telecommunications ;  &gt;&gt;&gt;&gt; Promoted or transferred last year ;</t>
  </si>
  <si>
    <t>Victoria ;  Industry of job 12 months ago: Information media and telecommunications ;  &gt;&gt;&gt;&gt; Was not promoted or transferred last year ;</t>
  </si>
  <si>
    <t>Victoria ;  Industry of job 12 months ago: Information media and telecommunications ;  &gt;&gt;&gt; Owner manager or contributing family worker in current main job ;</t>
  </si>
  <si>
    <t>Victoria ;  Industry of job 12 months ago: Information media and telecommunications ;  &gt; Not currently employed ;</t>
  </si>
  <si>
    <t>Victoria ;  Industry of job 12 months ago: Information media and telecommunications ;  &gt; Employed 12 months ago ;</t>
  </si>
  <si>
    <t>Victoria ;  Industry of job 12 months ago: Financial and insurance services ;  Employed at some time during the last 12 months ;</t>
  </si>
  <si>
    <t>A128066382X</t>
  </si>
  <si>
    <t>A127988818V</t>
  </si>
  <si>
    <t>A128066386J</t>
  </si>
  <si>
    <t>A127988822K</t>
  </si>
  <si>
    <t>A128008330R</t>
  </si>
  <si>
    <t>A128008334X</t>
  </si>
  <si>
    <t>A128008338J</t>
  </si>
  <si>
    <t>A128066390X</t>
  </si>
  <si>
    <t>A127988826V</t>
  </si>
  <si>
    <t>A127950178C</t>
  </si>
  <si>
    <t>A128027730F</t>
  </si>
  <si>
    <t>A128066402W</t>
  </si>
  <si>
    <t>A128047082T</t>
  </si>
  <si>
    <t>A128086170V</t>
  </si>
  <si>
    <t>A128047110R</t>
  </si>
  <si>
    <t>A128086174C</t>
  </si>
  <si>
    <t>A128047114X</t>
  </si>
  <si>
    <t>A127988834V</t>
  </si>
  <si>
    <t>A128027742R</t>
  </si>
  <si>
    <t>A128047118J</t>
  </si>
  <si>
    <t>A128066406F</t>
  </si>
  <si>
    <t>A128047086A</t>
  </si>
  <si>
    <t>A128027734R</t>
  </si>
  <si>
    <t>A128047090T</t>
  </si>
  <si>
    <t>A127950186C</t>
  </si>
  <si>
    <t>A128008346J</t>
  </si>
  <si>
    <t>A127988830K</t>
  </si>
  <si>
    <t>A128047094A</t>
  </si>
  <si>
    <t>A128086166C</t>
  </si>
  <si>
    <t>A128027738X</t>
  </si>
  <si>
    <t>A127950190V</t>
  </si>
  <si>
    <t>A127969582F</t>
  </si>
  <si>
    <t>A127950194C</t>
  </si>
  <si>
    <t>A128047098K</t>
  </si>
  <si>
    <t>A128008350X</t>
  </si>
  <si>
    <t>A128047102R</t>
  </si>
  <si>
    <t>A127969586R</t>
  </si>
  <si>
    <t>A128047106X</t>
  </si>
  <si>
    <t>A128066398T</t>
  </si>
  <si>
    <t>A127950198L</t>
  </si>
  <si>
    <t>A127950202T</t>
  </si>
  <si>
    <t>A127969590F</t>
  </si>
  <si>
    <t>A128008354J</t>
  </si>
  <si>
    <t>A127950206A</t>
  </si>
  <si>
    <t>A128008358T</t>
  </si>
  <si>
    <t>A127969626W</t>
  </si>
  <si>
    <t>A128008362J</t>
  </si>
  <si>
    <t>A128027758J</t>
  </si>
  <si>
    <t>A128027774J</t>
  </si>
  <si>
    <t>A127950218K</t>
  </si>
  <si>
    <t>A128086194L</t>
  </si>
  <si>
    <t>A128086198W</t>
  </si>
  <si>
    <t>A128066418R</t>
  </si>
  <si>
    <t>A128047126J</t>
  </si>
  <si>
    <t>A127950222A</t>
  </si>
  <si>
    <t>A127988838C</t>
  </si>
  <si>
    <t>A128027746X</t>
  </si>
  <si>
    <t>A127988842V</t>
  </si>
  <si>
    <t>A128027750R</t>
  </si>
  <si>
    <t>A128066410W</t>
  </si>
  <si>
    <t>A128047122X</t>
  </si>
  <si>
    <t>A128027754X</t>
  </si>
  <si>
    <t>A127950210T</t>
  </si>
  <si>
    <t>A127969598X</t>
  </si>
  <si>
    <t>A127950214A</t>
  </si>
  <si>
    <t>A128086178L</t>
  </si>
  <si>
    <t>A128008366T</t>
  </si>
  <si>
    <t>A128086182C</t>
  </si>
  <si>
    <t>A128027762X</t>
  </si>
  <si>
    <t>A127969602C</t>
  </si>
  <si>
    <t>A128066414F</t>
  </si>
  <si>
    <t>A127969606L</t>
  </si>
  <si>
    <t>A127969610C</t>
  </si>
  <si>
    <t>A128027766J</t>
  </si>
  <si>
    <t>A128027770X</t>
  </si>
  <si>
    <t>A127969614L</t>
  </si>
  <si>
    <t>A127969618W</t>
  </si>
  <si>
    <t>A127969622L</t>
  </si>
  <si>
    <t>A128086186L</t>
  </si>
  <si>
    <t>A127969650W</t>
  </si>
  <si>
    <t>A127969630L</t>
  </si>
  <si>
    <t>A128066422F</t>
  </si>
  <si>
    <t>A128027798A</t>
  </si>
  <si>
    <t>A128027810F</t>
  </si>
  <si>
    <t>A128027814R</t>
  </si>
  <si>
    <t>A127988858L</t>
  </si>
  <si>
    <t>A127988862C</t>
  </si>
  <si>
    <t>A127950234K</t>
  </si>
  <si>
    <t>A128047142J</t>
  </si>
  <si>
    <t>A128008370J</t>
  </si>
  <si>
    <t>A128027778T</t>
  </si>
  <si>
    <t>A128008374T</t>
  </si>
  <si>
    <t>A127988846C</t>
  </si>
  <si>
    <t>A128027782J</t>
  </si>
  <si>
    <t>A128027786T</t>
  </si>
  <si>
    <t>A128027790J</t>
  </si>
  <si>
    <t>A128047130X</t>
  </si>
  <si>
    <t>A127969634W</t>
  </si>
  <si>
    <t>A127988850V</t>
  </si>
  <si>
    <t>A128086202A</t>
  </si>
  <si>
    <t>A128008378A</t>
  </si>
  <si>
    <t>A128027794T</t>
  </si>
  <si>
    <t>A127969638F</t>
  </si>
  <si>
    <t>A128086206K</t>
  </si>
  <si>
    <t>A127969642W</t>
  </si>
  <si>
    <t>A127969646F</t>
  </si>
  <si>
    <t>A127950226K</t>
  </si>
  <si>
    <t>A127988854C</t>
  </si>
  <si>
    <t>A127950230A</t>
  </si>
  <si>
    <t>A128027802F</t>
  </si>
  <si>
    <t>A128047134J</t>
  </si>
  <si>
    <t>A128027806R</t>
  </si>
  <si>
    <t>A128047138T</t>
  </si>
  <si>
    <t>A128027826X</t>
  </si>
  <si>
    <t>A127969658R</t>
  </si>
  <si>
    <t>A128086210A</t>
  </si>
  <si>
    <t>A127969674R</t>
  </si>
  <si>
    <t>A127969678X</t>
  </si>
  <si>
    <t>A128086222K</t>
  </si>
  <si>
    <t>A128027830R</t>
  </si>
  <si>
    <t>A128066442R</t>
  </si>
  <si>
    <t>A127988882L</t>
  </si>
  <si>
    <t>A128066446X</t>
  </si>
  <si>
    <t>A127950238V</t>
  </si>
  <si>
    <t>A128066426R</t>
  </si>
  <si>
    <t>A127988866L</t>
  </si>
  <si>
    <t>A127969662F</t>
  </si>
  <si>
    <t>A128008382T</t>
  </si>
  <si>
    <t>A128047146T</t>
  </si>
  <si>
    <t>A128066430F</t>
  </si>
  <si>
    <t>A127950242K</t>
  </si>
  <si>
    <t>A128008386A</t>
  </si>
  <si>
    <t>A127988870C</t>
  </si>
  <si>
    <t>A127950246V</t>
  </si>
  <si>
    <t>A127969666R</t>
  </si>
  <si>
    <t>A128086214K</t>
  </si>
  <si>
    <t>A128086218V</t>
  </si>
  <si>
    <t>A127969670F</t>
  </si>
  <si>
    <t>A128027818X</t>
  </si>
  <si>
    <t>A128066434R</t>
  </si>
  <si>
    <t>A127950250K</t>
  </si>
  <si>
    <t>A128066438X</t>
  </si>
  <si>
    <t>A128008390T</t>
  </si>
  <si>
    <t>A128027822R</t>
  </si>
  <si>
    <t>A127950254V</t>
  </si>
  <si>
    <t>A128008394A</t>
  </si>
  <si>
    <t>A127988874L</t>
  </si>
  <si>
    <t>A127969698J</t>
  </si>
  <si>
    <t>A128047150J</t>
  </si>
  <si>
    <t>A128027834X</t>
  </si>
  <si>
    <t>A128027842X</t>
  </si>
  <si>
    <t>A127950262V</t>
  </si>
  <si>
    <t>A128066466J</t>
  </si>
  <si>
    <t>A128086238C</t>
  </si>
  <si>
    <t>A128047170T</t>
  </si>
  <si>
    <t>A128047174A</t>
  </si>
  <si>
    <t>A128047178K</t>
  </si>
  <si>
    <t>A127988886W</t>
  </si>
  <si>
    <t>A128066450R</t>
  </si>
  <si>
    <t>A128066454X</t>
  </si>
  <si>
    <t>A127969682R</t>
  </si>
  <si>
    <t>A128047154T</t>
  </si>
  <si>
    <t>A128047158A</t>
  </si>
  <si>
    <t>A127969686X</t>
  </si>
  <si>
    <t>A127969690R</t>
  </si>
  <si>
    <t>A127988890L</t>
  </si>
  <si>
    <t>A128086226V</t>
  </si>
  <si>
    <t>A128008398K</t>
  </si>
  <si>
    <t>A127988894W</t>
  </si>
  <si>
    <t>A127969694X</t>
  </si>
  <si>
    <t>A127950258C</t>
  </si>
  <si>
    <t>A127988898F</t>
  </si>
  <si>
    <t>A128066458J</t>
  </si>
  <si>
    <t>A128047162T</t>
  </si>
  <si>
    <t>A128008402R</t>
  </si>
  <si>
    <t>A128027838J</t>
  </si>
  <si>
    <t>A128066462X</t>
  </si>
  <si>
    <t>A128086230K</t>
  </si>
  <si>
    <t>A128086234V</t>
  </si>
  <si>
    <t>A128047166A</t>
  </si>
  <si>
    <t>A127950266C</t>
  </si>
  <si>
    <t>A128086250V</t>
  </si>
  <si>
    <t>A128066470X</t>
  </si>
  <si>
    <t>A127988910K</t>
  </si>
  <si>
    <t>A128047190A</t>
  </si>
  <si>
    <t>A128008414X</t>
  </si>
  <si>
    <t>A128008418J</t>
  </si>
  <si>
    <t>A128066478T</t>
  </si>
  <si>
    <t>A127988926C</t>
  </si>
  <si>
    <t>A127988930V</t>
  </si>
  <si>
    <t>A128008422X</t>
  </si>
  <si>
    <t>A128086242V</t>
  </si>
  <si>
    <t>A127969702L</t>
  </si>
  <si>
    <t>A127969706W</t>
  </si>
  <si>
    <t>A127988902K</t>
  </si>
  <si>
    <t>A128027846J</t>
  </si>
  <si>
    <t>A127988906V</t>
  </si>
  <si>
    <t>A128008406X</t>
  </si>
  <si>
    <t>A128027850X</t>
  </si>
  <si>
    <t>A127969710L</t>
  </si>
  <si>
    <t>A127950274C</t>
  </si>
  <si>
    <t>A128008410R</t>
  </si>
  <si>
    <t>A127969714W</t>
  </si>
  <si>
    <t>A127988914V</t>
  </si>
  <si>
    <t>A127969718F</t>
  </si>
  <si>
    <t>A128047182A</t>
  </si>
  <si>
    <t>A128027854J</t>
  </si>
  <si>
    <t>A127988918C</t>
  </si>
  <si>
    <t>A128047186K</t>
  </si>
  <si>
    <t>A128027858T</t>
  </si>
  <si>
    <t>A128066474J</t>
  </si>
  <si>
    <t>A128086246C</t>
  </si>
  <si>
    <t>A128047194K</t>
  </si>
  <si>
    <t>A127969722W</t>
  </si>
  <si>
    <t>A128086254C</t>
  </si>
  <si>
    <t>A127969378W</t>
  </si>
  <si>
    <t>A127988598C</t>
  </si>
  <si>
    <t>A128008090R</t>
  </si>
  <si>
    <t>A127988614T</t>
  </si>
  <si>
    <t>A128008102L</t>
  </si>
  <si>
    <t>A128027502C</t>
  </si>
  <si>
    <t>A127988618A</t>
  </si>
  <si>
    <t>A128066170W</t>
  </si>
  <si>
    <t>A128027506L</t>
  </si>
  <si>
    <t>A127949974V</t>
  </si>
  <si>
    <t>A127988602J</t>
  </si>
  <si>
    <t>A128066162W</t>
  </si>
  <si>
    <t>A128066166F</t>
  </si>
  <si>
    <t>A127969358L</t>
  </si>
  <si>
    <t>A128008082R</t>
  </si>
  <si>
    <t>A127988606T</t>
  </si>
  <si>
    <t>A128085986T</t>
  </si>
  <si>
    <t>A128046858W</t>
  </si>
  <si>
    <t>A127949966V</t>
  </si>
  <si>
    <t>A128008086X</t>
  </si>
  <si>
    <t>A127969362C</t>
  </si>
  <si>
    <t>A127969366L</t>
  </si>
  <si>
    <t>A128046862L</t>
  </si>
  <si>
    <t>A128085990J</t>
  </si>
  <si>
    <t>A127988610J</t>
  </si>
  <si>
    <t>A127949970K</t>
  </si>
  <si>
    <t>A128008094X</t>
  </si>
  <si>
    <t>A128027494R</t>
  </si>
  <si>
    <t>A127969370C</t>
  </si>
  <si>
    <t>A128046866W</t>
  </si>
  <si>
    <t>A128085994T</t>
  </si>
  <si>
    <t>A127969374L</t>
  </si>
  <si>
    <t>A128008098J</t>
  </si>
  <si>
    <t>A128027498X</t>
  </si>
  <si>
    <t>A128027514L</t>
  </si>
  <si>
    <t>Victoria ;  Industry of job 12 months ago: Financial and insurance services ;  &gt; Currently employed ;</t>
  </si>
  <si>
    <t>Victoria ;  Industry of job 12 months ago: Financial and insurance services ;  &gt;&gt; Less than 12 months in current main job ;</t>
  </si>
  <si>
    <t>Victoria ;  Industry of job 12 months ago: Financial and insurance services ;  &gt;&gt;&gt; Changed jobs in last 12 months ;</t>
  </si>
  <si>
    <t>Victoria ;  Industry of job 12 months ago: Financial and insurance services ;  &gt;&gt;&gt;&gt; Working in the same industry division as 12 months ago ;</t>
  </si>
  <si>
    <t>Victoria ;  Industry of job 12 months ago: Financial and insurance services ;  &gt;&gt;&gt;&gt; Working in a different industry division than 12 months ago ;</t>
  </si>
  <si>
    <t>Victoria ;  Industry of job 12 months ago: Financial and insurance services ;  &gt;&gt;&gt;&gt; Working in the same major occupation group as 12 months ago ;</t>
  </si>
  <si>
    <t>Victoria ;  Industry of job 12 months ago: Financial and insurance services ;  &gt;&gt;&gt;&gt; Working in a different major occupation group than 12 months ago ;</t>
  </si>
  <si>
    <t>Victoria ;  Industry of job 12 months ago: Financial and insurance services ;  &gt;&gt;&gt;&gt; Working in an occupation at the same skill level as 12 months ago ;</t>
  </si>
  <si>
    <t>Victoria ;  Industry of job 12 months ago: Financial and insurance services ;  &gt;&gt;&gt;&gt; Working in an occupation with a higher skill level than 12 months ago ;</t>
  </si>
  <si>
    <t>Victoria ;  Industry of job 12 months ago: Financial and insurance services ;  &gt;&gt;&gt;&gt; Working in an occupation with a lower skill level than 12 months ago ;</t>
  </si>
  <si>
    <t>Victoria ;  Industry of job 12 months ago: Financial and insurance services ;  &gt;&gt;&gt;&gt; Working in a job with the same usual hours as 12 months ago ;</t>
  </si>
  <si>
    <t>Victoria ;  Industry of job 12 months ago: Financial and insurance services ;  &gt;&gt;&gt;&gt; Working in a job with more usual hours than 12 months ago ;</t>
  </si>
  <si>
    <t>Victoria ;  Industry of job 12 months ago: Financial and insurance services ;  &gt;&gt;&gt;&gt; Working in a job with fewer usual hours than 12 months ago ;</t>
  </si>
  <si>
    <t>Victoria ;  Industry of job 12 months ago: Financial and insurance services ;  &gt;&gt;&gt;&gt; Working in a job with the same status in employment as 12 months ago ;</t>
  </si>
  <si>
    <t>Victoria ;  Industry of job 12 months ago: Financial and insurance services ;  &gt;&gt;&gt;&gt; Working in a job with a different status in employment than 12 months ago ;</t>
  </si>
  <si>
    <t>Victoria ;  Industry of job 12 months ago: Financial and insurance services ;  &gt;&gt;&gt; Did not change jobs in last 12 months ;</t>
  </si>
  <si>
    <t>Victoria ;  Industry of job 12 months ago: Financial and insurance services ;  &gt;&gt; 12 months or more in current main job ;</t>
  </si>
  <si>
    <t>Victoria ;  Industry of job 12 months ago: Financial and insurance services ;  &gt;&gt;&gt; Employee in current main job ;</t>
  </si>
  <si>
    <t>Victoria ;  Industry of job 12 months ago: Financial and insurance services ;  &gt;&gt;&gt;&gt; No change in occupation with current employer last year ;</t>
  </si>
  <si>
    <t>Victoria ;  Industry of job 12 months ago: Financial and insurance services ;  &gt;&gt;&gt;&gt; Changed occupations with current employer in the same major group last year ;</t>
  </si>
  <si>
    <t>Victoria ;  Industry of job 12 months ago: Financial and insurance services ;  &gt;&gt;&gt;&gt; Changed occupations with current employer into a different major group last year ;</t>
  </si>
  <si>
    <t>Victoria ;  Industry of job 12 months ago: Financial and insurance services ;  &gt;&gt;&gt;&gt; Changed occupations with current employer at the same skill level ;</t>
  </si>
  <si>
    <t>Victoria ;  Industry of job 12 months ago: Financial and insurance services ;  &gt;&gt;&gt;&gt; Changed occupations with current employer to a higher skill level ;</t>
  </si>
  <si>
    <t>Victoria ;  Industry of job 12 months ago: Financial and insurance services ;  &gt;&gt;&gt;&gt; Changed occupations with current employer to a lower skill level ;</t>
  </si>
  <si>
    <t>Victoria ;  Industry of job 12 months ago: Financial and insurance services ;  &gt;&gt;&gt;&gt; No change in usual weekly hours with current employer last year ;</t>
  </si>
  <si>
    <t>Victoria ;  Industry of job 12 months ago: Financial and insurance services ;  &gt;&gt;&gt;&gt; Usual weekly hours increased with current employer last year ;</t>
  </si>
  <si>
    <t>Victoria ;  Industry of job 12 months ago: Financial and insurance services ;  &gt;&gt;&gt;&gt; Usual weekly hours decreased with current employer last year ;</t>
  </si>
  <si>
    <t>Victoria ;  Industry of job 12 months ago: Financial and insurance services ;  &gt;&gt;&gt;&gt; Did not know or usual weekly hours varied last year ;</t>
  </si>
  <si>
    <t>Victoria ;  Industry of job 12 months ago: Financial and insurance services ;  &gt;&gt;&gt;&gt; Promoted or transferred last year ;</t>
  </si>
  <si>
    <t>Victoria ;  Industry of job 12 months ago: Financial and insurance services ;  &gt;&gt;&gt;&gt; Was not promoted or transferred last year ;</t>
  </si>
  <si>
    <t>Victoria ;  Industry of job 12 months ago: Financial and insurance services ;  &gt;&gt;&gt; Owner manager or contributing family worker in current main job ;</t>
  </si>
  <si>
    <t>Victoria ;  Industry of job 12 months ago: Financial and insurance services ;  &gt; Not currently employed ;</t>
  </si>
  <si>
    <t>Victoria ;  Industry of job 12 months ago: Financial and insurance services ;  &gt; Employed 12 months ago ;</t>
  </si>
  <si>
    <t>Victoria ;  Industry of job 12 months ago: Rental, hiring and real estate services ;  Employed at some time during the last 12 months ;</t>
  </si>
  <si>
    <t>Victoria ;  Industry of job 12 months ago: Rental, hiring and real estate services ;  &gt; Currently employed ;</t>
  </si>
  <si>
    <t>Victoria ;  Industry of job 12 months ago: Rental, hiring and real estate services ;  &gt;&gt; Less than 12 months in current main job ;</t>
  </si>
  <si>
    <t>Victoria ;  Industry of job 12 months ago: Rental, hiring and real estate services ;  &gt;&gt;&gt; Changed jobs in last 12 months ;</t>
  </si>
  <si>
    <t>Victoria ;  Industry of job 12 months ago: Rental, hiring and real estate services ;  &gt;&gt;&gt;&gt; Working in the same industry division as 12 months ago ;</t>
  </si>
  <si>
    <t>Victoria ;  Industry of job 12 months ago: Rental, hiring and real estate services ;  &gt;&gt;&gt;&gt; Working in a different industry division than 12 months ago ;</t>
  </si>
  <si>
    <t>Victoria ;  Industry of job 12 months ago: Rental, hiring and real estate services ;  &gt;&gt;&gt;&gt; Working in the same major occupation group as 12 months ago ;</t>
  </si>
  <si>
    <t>Victoria ;  Industry of job 12 months ago: Rental, hiring and real estate services ;  &gt;&gt;&gt;&gt; Working in a different major occupation group than 12 months ago ;</t>
  </si>
  <si>
    <t>Victoria ;  Industry of job 12 months ago: Rental, hiring and real estate services ;  &gt;&gt;&gt;&gt; Working in an occupation at the same skill level as 12 months ago ;</t>
  </si>
  <si>
    <t>Victoria ;  Industry of job 12 months ago: Rental, hiring and real estate services ;  &gt;&gt;&gt;&gt; Working in an occupation with a higher skill level than 12 months ago ;</t>
  </si>
  <si>
    <t>Victoria ;  Industry of job 12 months ago: Rental, hiring and real estate services ;  &gt;&gt;&gt;&gt; Working in an occupation with a lower skill level than 12 months ago ;</t>
  </si>
  <si>
    <t>Victoria ;  Industry of job 12 months ago: Rental, hiring and real estate services ;  &gt;&gt;&gt;&gt; Working in a job with the same usual hours as 12 months ago ;</t>
  </si>
  <si>
    <t>Victoria ;  Industry of job 12 months ago: Rental, hiring and real estate services ;  &gt;&gt;&gt;&gt; Working in a job with more usual hours than 12 months ago ;</t>
  </si>
  <si>
    <t>Victoria ;  Industry of job 12 months ago: Rental, hiring and real estate services ;  &gt;&gt;&gt;&gt; Working in a job with fewer usual hours than 12 months ago ;</t>
  </si>
  <si>
    <t>Victoria ;  Industry of job 12 months ago: Rental, hiring and real estate services ;  &gt;&gt;&gt;&gt; Working in a job with the same status in employment as 12 months ago ;</t>
  </si>
  <si>
    <t>Victoria ;  Industry of job 12 months ago: Rental, hiring and real estate services ;  &gt;&gt;&gt;&gt; Working in a job with a different status in employment than 12 months ago ;</t>
  </si>
  <si>
    <t>Victoria ;  Industry of job 12 months ago: Rental, hiring and real estate services ;  &gt;&gt;&gt; Did not change jobs in last 12 months ;</t>
  </si>
  <si>
    <t>Victoria ;  Industry of job 12 months ago: Rental, hiring and real estate services ;  &gt;&gt; 12 months or more in current main job ;</t>
  </si>
  <si>
    <t>Victoria ;  Industry of job 12 months ago: Rental, hiring and real estate services ;  &gt;&gt;&gt; Employee in current main job ;</t>
  </si>
  <si>
    <t>Victoria ;  Industry of job 12 months ago: Rental, hiring and real estate services ;  &gt;&gt;&gt;&gt; No change in occupation with current employer last year ;</t>
  </si>
  <si>
    <t>Victoria ;  Industry of job 12 months ago: Rental, hiring and real estate services ;  &gt;&gt;&gt;&gt; Changed occupations with current employer in the same major group last year ;</t>
  </si>
  <si>
    <t>Victoria ;  Industry of job 12 months ago: Rental, hiring and real estate services ;  &gt;&gt;&gt;&gt; Changed occupations with current employer into a different major group last year ;</t>
  </si>
  <si>
    <t>Victoria ;  Industry of job 12 months ago: Rental, hiring and real estate services ;  &gt;&gt;&gt;&gt; Changed occupations with current employer at the same skill level ;</t>
  </si>
  <si>
    <t>Victoria ;  Industry of job 12 months ago: Rental, hiring and real estate services ;  &gt;&gt;&gt;&gt; Changed occupations with current employer to a higher skill level ;</t>
  </si>
  <si>
    <t>Victoria ;  Industry of job 12 months ago: Rental, hiring and real estate services ;  &gt;&gt;&gt;&gt; Changed occupations with current employer to a lower skill level ;</t>
  </si>
  <si>
    <t>Victoria ;  Industry of job 12 months ago: Rental, hiring and real estate services ;  &gt;&gt;&gt;&gt; No change in usual weekly hours with current employer last year ;</t>
  </si>
  <si>
    <t>Victoria ;  Industry of job 12 months ago: Rental, hiring and real estate services ;  &gt;&gt;&gt;&gt; Usual weekly hours increased with current employer last year ;</t>
  </si>
  <si>
    <t>Victoria ;  Industry of job 12 months ago: Rental, hiring and real estate services ;  &gt;&gt;&gt;&gt; Usual weekly hours decreased with current employer last year ;</t>
  </si>
  <si>
    <t>Victoria ;  Industry of job 12 months ago: Rental, hiring and real estate services ;  &gt;&gt;&gt;&gt; Did not know or usual weekly hours varied last year ;</t>
  </si>
  <si>
    <t>Victoria ;  Industry of job 12 months ago: Rental, hiring and real estate services ;  &gt;&gt;&gt;&gt; Promoted or transferred last year ;</t>
  </si>
  <si>
    <t>Victoria ;  Industry of job 12 months ago: Rental, hiring and real estate services ;  &gt;&gt;&gt;&gt; Was not promoted or transferred last year ;</t>
  </si>
  <si>
    <t>Victoria ;  Industry of job 12 months ago: Rental, hiring and real estate services ;  &gt;&gt;&gt; Owner manager or contributing family worker in current main job ;</t>
  </si>
  <si>
    <t>Victoria ;  Industry of job 12 months ago: Rental, hiring and real estate services ;  &gt; Not currently employed ;</t>
  </si>
  <si>
    <t>Victoria ;  Industry of job 12 months ago: Rental, hiring and real estate services ;  &gt; Employed 12 months ago ;</t>
  </si>
  <si>
    <t>Victoria ;  Industry of job 12 months ago: Professional, scientific and technical services ;  Employed at some time during the last 12 months ;</t>
  </si>
  <si>
    <t>Victoria ;  Industry of job 12 months ago: Professional, scientific and technical services ;  &gt; Currently employed ;</t>
  </si>
  <si>
    <t>Victoria ;  Industry of job 12 months ago: Professional, scientific and technical services ;  &gt;&gt; Less than 12 months in current main job ;</t>
  </si>
  <si>
    <t>Victoria ;  Industry of job 12 months ago: Professional, scientific and technical services ;  &gt;&gt;&gt; Changed jobs in last 12 months ;</t>
  </si>
  <si>
    <t>Victoria ;  Industry of job 12 months ago: Professional, scientific and technical services ;  &gt;&gt;&gt;&gt; Working in the same industry division as 12 months ago ;</t>
  </si>
  <si>
    <t>Victoria ;  Industry of job 12 months ago: Professional, scientific and technical services ;  &gt;&gt;&gt;&gt; Working in a different industry division than 12 months ago ;</t>
  </si>
  <si>
    <t>Victoria ;  Industry of job 12 months ago: Professional, scientific and technical services ;  &gt;&gt;&gt;&gt; Working in the same major occupation group as 12 months ago ;</t>
  </si>
  <si>
    <t>Victoria ;  Industry of job 12 months ago: Professional, scientific and technical services ;  &gt;&gt;&gt;&gt; Working in a different major occupation group than 12 months ago ;</t>
  </si>
  <si>
    <t>Victoria ;  Industry of job 12 months ago: Professional, scientific and technical services ;  &gt;&gt;&gt;&gt; Working in an occupation at the same skill level as 12 months ago ;</t>
  </si>
  <si>
    <t>Victoria ;  Industry of job 12 months ago: Professional, scientific and technical services ;  &gt;&gt;&gt;&gt; Working in an occupation with a higher skill level than 12 months ago ;</t>
  </si>
  <si>
    <t>Victoria ;  Industry of job 12 months ago: Professional, scientific and technical services ;  &gt;&gt;&gt;&gt; Working in an occupation with a lower skill level than 12 months ago ;</t>
  </si>
  <si>
    <t>Victoria ;  Industry of job 12 months ago: Professional, scientific and technical services ;  &gt;&gt;&gt;&gt; Working in a job with the same usual hours as 12 months ago ;</t>
  </si>
  <si>
    <t>Victoria ;  Industry of job 12 months ago: Professional, scientific and technical services ;  &gt;&gt;&gt;&gt; Working in a job with more usual hours than 12 months ago ;</t>
  </si>
  <si>
    <t>Victoria ;  Industry of job 12 months ago: Professional, scientific and technical services ;  &gt;&gt;&gt;&gt; Working in a job with fewer usual hours than 12 months ago ;</t>
  </si>
  <si>
    <t>Victoria ;  Industry of job 12 months ago: Professional, scientific and technical services ;  &gt;&gt;&gt;&gt; Working in a job with the same status in employment as 12 months ago ;</t>
  </si>
  <si>
    <t>Victoria ;  Industry of job 12 months ago: Professional, scientific and technical services ;  &gt;&gt;&gt;&gt; Working in a job with a different status in employment than 12 months ago ;</t>
  </si>
  <si>
    <t>Victoria ;  Industry of job 12 months ago: Professional, scientific and technical services ;  &gt;&gt;&gt; Did not change jobs in last 12 months ;</t>
  </si>
  <si>
    <t>Victoria ;  Industry of job 12 months ago: Professional, scientific and technical services ;  &gt;&gt; 12 months or more in current main job ;</t>
  </si>
  <si>
    <t>Victoria ;  Industry of job 12 months ago: Professional, scientific and technical services ;  &gt;&gt;&gt; Employee in current main job ;</t>
  </si>
  <si>
    <t>Victoria ;  Industry of job 12 months ago: Professional, scientific and technical services ;  &gt;&gt;&gt;&gt; No change in occupation with current employer last year ;</t>
  </si>
  <si>
    <t>Victoria ;  Industry of job 12 months ago: Professional, scientific and technical services ;  &gt;&gt;&gt;&gt; Changed occupations with current employer in the same major group last year ;</t>
  </si>
  <si>
    <t>Victoria ;  Industry of job 12 months ago: Professional, scientific and technical services ;  &gt;&gt;&gt;&gt; Changed occupations with current employer into a different major group last year ;</t>
  </si>
  <si>
    <t>Victoria ;  Industry of job 12 months ago: Professional, scientific and technical services ;  &gt;&gt;&gt;&gt; Changed occupations with current employer at the same skill level ;</t>
  </si>
  <si>
    <t>Victoria ;  Industry of job 12 months ago: Professional, scientific and technical services ;  &gt;&gt;&gt;&gt; Changed occupations with current employer to a higher skill level ;</t>
  </si>
  <si>
    <t>Victoria ;  Industry of job 12 months ago: Professional, scientific and technical services ;  &gt;&gt;&gt;&gt; Changed occupations with current employer to a lower skill level ;</t>
  </si>
  <si>
    <t>Victoria ;  Industry of job 12 months ago: Professional, scientific and technical services ;  &gt;&gt;&gt;&gt; No change in usual weekly hours with current employer last year ;</t>
  </si>
  <si>
    <t>Victoria ;  Industry of job 12 months ago: Professional, scientific and technical services ;  &gt;&gt;&gt;&gt; Usual weekly hours increased with current employer last year ;</t>
  </si>
  <si>
    <t>Victoria ;  Industry of job 12 months ago: Professional, scientific and technical services ;  &gt;&gt;&gt;&gt; Usual weekly hours decreased with current employer last year ;</t>
  </si>
  <si>
    <t>Victoria ;  Industry of job 12 months ago: Professional, scientific and technical services ;  &gt;&gt;&gt;&gt; Did not know or usual weekly hours varied last year ;</t>
  </si>
  <si>
    <t>Victoria ;  Industry of job 12 months ago: Professional, scientific and technical services ;  &gt;&gt;&gt;&gt; Promoted or transferred last year ;</t>
  </si>
  <si>
    <t>Victoria ;  Industry of job 12 months ago: Professional, scientific and technical services ;  &gt;&gt;&gt;&gt; Was not promoted or transferred last year ;</t>
  </si>
  <si>
    <t>Victoria ;  Industry of job 12 months ago: Professional, scientific and technical services ;  &gt;&gt;&gt; Owner manager or contributing family worker in current main job ;</t>
  </si>
  <si>
    <t>Victoria ;  Industry of job 12 months ago: Professional, scientific and technical services ;  &gt; Not currently employed ;</t>
  </si>
  <si>
    <t>Victoria ;  Industry of job 12 months ago: Professional, scientific and technical services ;  &gt; Employed 12 months ago ;</t>
  </si>
  <si>
    <t>Victoria ;  Industry of job 12 months ago: Administrative and support services ;  Employed at some time during the last 12 months ;</t>
  </si>
  <si>
    <t>Victoria ;  Industry of job 12 months ago: Administrative and support services ;  &gt; Currently employed ;</t>
  </si>
  <si>
    <t>Victoria ;  Industry of job 12 months ago: Administrative and support services ;  &gt;&gt; Less than 12 months in current main job ;</t>
  </si>
  <si>
    <t>Victoria ;  Industry of job 12 months ago: Administrative and support services ;  &gt;&gt;&gt; Changed jobs in last 12 months ;</t>
  </si>
  <si>
    <t>Victoria ;  Industry of job 12 months ago: Administrative and support services ;  &gt;&gt;&gt;&gt; Working in the same industry division as 12 months ago ;</t>
  </si>
  <si>
    <t>Victoria ;  Industry of job 12 months ago: Administrative and support services ;  &gt;&gt;&gt;&gt; Working in a different industry division than 12 months ago ;</t>
  </si>
  <si>
    <t>Victoria ;  Industry of job 12 months ago: Administrative and support services ;  &gt;&gt;&gt;&gt; Working in the same major occupation group as 12 months ago ;</t>
  </si>
  <si>
    <t>Victoria ;  Industry of job 12 months ago: Administrative and support services ;  &gt;&gt;&gt;&gt; Working in a different major occupation group than 12 months ago ;</t>
  </si>
  <si>
    <t>Victoria ;  Industry of job 12 months ago: Administrative and support services ;  &gt;&gt;&gt;&gt; Working in an occupation at the same skill level as 12 months ago ;</t>
  </si>
  <si>
    <t>Victoria ;  Industry of job 12 months ago: Administrative and support services ;  &gt;&gt;&gt;&gt; Working in an occupation with a higher skill level than 12 months ago ;</t>
  </si>
  <si>
    <t>Victoria ;  Industry of job 12 months ago: Administrative and support services ;  &gt;&gt;&gt;&gt; Working in an occupation with a lower skill level than 12 months ago ;</t>
  </si>
  <si>
    <t>Victoria ;  Industry of job 12 months ago: Administrative and support services ;  &gt;&gt;&gt;&gt; Working in a job with the same usual hours as 12 months ago ;</t>
  </si>
  <si>
    <t>Victoria ;  Industry of job 12 months ago: Administrative and support services ;  &gt;&gt;&gt;&gt; Working in a job with more usual hours than 12 months ago ;</t>
  </si>
  <si>
    <t>Victoria ;  Industry of job 12 months ago: Administrative and support services ;  &gt;&gt;&gt;&gt; Working in a job with fewer usual hours than 12 months ago ;</t>
  </si>
  <si>
    <t>Victoria ;  Industry of job 12 months ago: Administrative and support services ;  &gt;&gt;&gt;&gt; Working in a job with the same status in employment as 12 months ago ;</t>
  </si>
  <si>
    <t>Victoria ;  Industry of job 12 months ago: Administrative and support services ;  &gt;&gt;&gt;&gt; Working in a job with a different status in employment than 12 months ago ;</t>
  </si>
  <si>
    <t>Victoria ;  Industry of job 12 months ago: Administrative and support services ;  &gt;&gt;&gt; Did not change jobs in last 12 months ;</t>
  </si>
  <si>
    <t>Victoria ;  Industry of job 12 months ago: Administrative and support services ;  &gt;&gt; 12 months or more in current main job ;</t>
  </si>
  <si>
    <t>Victoria ;  Industry of job 12 months ago: Administrative and support services ;  &gt;&gt;&gt; Employee in current main job ;</t>
  </si>
  <si>
    <t>Victoria ;  Industry of job 12 months ago: Administrative and support services ;  &gt;&gt;&gt;&gt; No change in occupation with current employer last year ;</t>
  </si>
  <si>
    <t>Victoria ;  Industry of job 12 months ago: Administrative and support services ;  &gt;&gt;&gt;&gt; Changed occupations with current employer in the same major group last year ;</t>
  </si>
  <si>
    <t>Victoria ;  Industry of job 12 months ago: Administrative and support services ;  &gt;&gt;&gt;&gt; Changed occupations with current employer into a different major group last year ;</t>
  </si>
  <si>
    <t>Victoria ;  Industry of job 12 months ago: Administrative and support services ;  &gt;&gt;&gt;&gt; Changed occupations with current employer at the same skill level ;</t>
  </si>
  <si>
    <t>Victoria ;  Industry of job 12 months ago: Administrative and support services ;  &gt;&gt;&gt;&gt; Changed occupations with current employer to a higher skill level ;</t>
  </si>
  <si>
    <t>Victoria ;  Industry of job 12 months ago: Administrative and support services ;  &gt;&gt;&gt;&gt; Changed occupations with current employer to a lower skill level ;</t>
  </si>
  <si>
    <t>Victoria ;  Industry of job 12 months ago: Administrative and support services ;  &gt;&gt;&gt;&gt; No change in usual weekly hours with current employer last year ;</t>
  </si>
  <si>
    <t>Victoria ;  Industry of job 12 months ago: Administrative and support services ;  &gt;&gt;&gt;&gt; Usual weekly hours increased with current employer last year ;</t>
  </si>
  <si>
    <t>Victoria ;  Industry of job 12 months ago: Administrative and support services ;  &gt;&gt;&gt;&gt; Usual weekly hours decreased with current employer last year ;</t>
  </si>
  <si>
    <t>Victoria ;  Industry of job 12 months ago: Administrative and support services ;  &gt;&gt;&gt;&gt; Did not know or usual weekly hours varied last year ;</t>
  </si>
  <si>
    <t>Victoria ;  Industry of job 12 months ago: Administrative and support services ;  &gt;&gt;&gt;&gt; Promoted or transferred last year ;</t>
  </si>
  <si>
    <t>Victoria ;  Industry of job 12 months ago: Administrative and support services ;  &gt;&gt;&gt;&gt; Was not promoted or transferred last year ;</t>
  </si>
  <si>
    <t>Victoria ;  Industry of job 12 months ago: Administrative and support services ;  &gt;&gt;&gt; Owner manager or contributing family worker in current main job ;</t>
  </si>
  <si>
    <t>Victoria ;  Industry of job 12 months ago: Administrative and support services ;  &gt; Not currently employed ;</t>
  </si>
  <si>
    <t>Victoria ;  Industry of job 12 months ago: Administrative and support services ;  &gt; Employed 12 months ago ;</t>
  </si>
  <si>
    <t>Victoria ;  Industry of job 12 months ago: Public administration and safety ;  Employed at some time during the last 12 months ;</t>
  </si>
  <si>
    <t>Victoria ;  Industry of job 12 months ago: Public administration and safety ;  &gt; Currently employed ;</t>
  </si>
  <si>
    <t>Victoria ;  Industry of job 12 months ago: Public administration and safety ;  &gt;&gt; Less than 12 months in current main job ;</t>
  </si>
  <si>
    <t>Victoria ;  Industry of job 12 months ago: Public administration and safety ;  &gt;&gt;&gt; Changed jobs in last 12 months ;</t>
  </si>
  <si>
    <t>Victoria ;  Industry of job 12 months ago: Public administration and safety ;  &gt;&gt;&gt;&gt; Working in the same industry division as 12 months ago ;</t>
  </si>
  <si>
    <t>Victoria ;  Industry of job 12 months ago: Public administration and safety ;  &gt;&gt;&gt;&gt; Working in a different industry division than 12 months ago ;</t>
  </si>
  <si>
    <t>Victoria ;  Industry of job 12 months ago: Public administration and safety ;  &gt;&gt;&gt;&gt; Working in the same major occupation group as 12 months ago ;</t>
  </si>
  <si>
    <t>Victoria ;  Industry of job 12 months ago: Public administration and safety ;  &gt;&gt;&gt;&gt; Working in a different major occupation group than 12 months ago ;</t>
  </si>
  <si>
    <t>Victoria ;  Industry of job 12 months ago: Public administration and safety ;  &gt;&gt;&gt;&gt; Working in an occupation at the same skill level as 12 months ago ;</t>
  </si>
  <si>
    <t>Victoria ;  Industry of job 12 months ago: Public administration and safety ;  &gt;&gt;&gt;&gt; Working in an occupation with a higher skill level than 12 months ago ;</t>
  </si>
  <si>
    <t>Victoria ;  Industry of job 12 months ago: Public administration and safety ;  &gt;&gt;&gt;&gt; Working in an occupation with a lower skill level than 12 months ago ;</t>
  </si>
  <si>
    <t>Victoria ;  Industry of job 12 months ago: Public administration and safety ;  &gt;&gt;&gt;&gt; Working in a job with the same usual hours as 12 months ago ;</t>
  </si>
  <si>
    <t>Victoria ;  Industry of job 12 months ago: Public administration and safety ;  &gt;&gt;&gt;&gt; Working in a job with more usual hours than 12 months ago ;</t>
  </si>
  <si>
    <t>Victoria ;  Industry of job 12 months ago: Public administration and safety ;  &gt;&gt;&gt;&gt; Working in a job with fewer usual hours than 12 months ago ;</t>
  </si>
  <si>
    <t>Victoria ;  Industry of job 12 months ago: Public administration and safety ;  &gt;&gt;&gt;&gt; Working in a job with the same status in employment as 12 months ago ;</t>
  </si>
  <si>
    <t>Victoria ;  Industry of job 12 months ago: Public administration and safety ;  &gt;&gt;&gt;&gt; Working in a job with a different status in employment than 12 months ago ;</t>
  </si>
  <si>
    <t>Victoria ;  Industry of job 12 months ago: Public administration and safety ;  &gt;&gt;&gt; Did not change jobs in last 12 months ;</t>
  </si>
  <si>
    <t>Victoria ;  Industry of job 12 months ago: Public administration and safety ;  &gt;&gt; 12 months or more in current main job ;</t>
  </si>
  <si>
    <t>Victoria ;  Industry of job 12 months ago: Public administration and safety ;  &gt;&gt;&gt; Employee in current main job ;</t>
  </si>
  <si>
    <t>Victoria ;  Industry of job 12 months ago: Public administration and safety ;  &gt;&gt;&gt;&gt; No change in occupation with current employer last year ;</t>
  </si>
  <si>
    <t>Victoria ;  Industry of job 12 months ago: Public administration and safety ;  &gt;&gt;&gt;&gt; Changed occupations with current employer in the same major group last year ;</t>
  </si>
  <si>
    <t>Victoria ;  Industry of job 12 months ago: Public administration and safety ;  &gt;&gt;&gt;&gt; Changed occupations with current employer into a different major group last year ;</t>
  </si>
  <si>
    <t>Victoria ;  Industry of job 12 months ago: Public administration and safety ;  &gt;&gt;&gt;&gt; Changed occupations with current employer at the same skill level ;</t>
  </si>
  <si>
    <t>Victoria ;  Industry of job 12 months ago: Public administration and safety ;  &gt;&gt;&gt;&gt; Changed occupations with current employer to a higher skill level ;</t>
  </si>
  <si>
    <t>Victoria ;  Industry of job 12 months ago: Public administration and safety ;  &gt;&gt;&gt;&gt; Changed occupations with current employer to a lower skill level ;</t>
  </si>
  <si>
    <t>Victoria ;  Industry of job 12 months ago: Public administration and safety ;  &gt;&gt;&gt;&gt; No change in usual weekly hours with current employer last year ;</t>
  </si>
  <si>
    <t>Victoria ;  Industry of job 12 months ago: Public administration and safety ;  &gt;&gt;&gt;&gt; Usual weekly hours increased with current employer last year ;</t>
  </si>
  <si>
    <t>Victoria ;  Industry of job 12 months ago: Public administration and safety ;  &gt;&gt;&gt;&gt; Usual weekly hours decreased with current employer last year ;</t>
  </si>
  <si>
    <t>Victoria ;  Industry of job 12 months ago: Public administration and safety ;  &gt;&gt;&gt;&gt; Did not know or usual weekly hours varied last year ;</t>
  </si>
  <si>
    <t>Victoria ;  Industry of job 12 months ago: Public administration and safety ;  &gt;&gt;&gt;&gt; Promoted or transferred last year ;</t>
  </si>
  <si>
    <t>Victoria ;  Industry of job 12 months ago: Public administration and safety ;  &gt;&gt;&gt;&gt; Was not promoted or transferred last year ;</t>
  </si>
  <si>
    <t>Victoria ;  Industry of job 12 months ago: Public administration and safety ;  &gt;&gt;&gt; Owner manager or contributing family worker in current main job ;</t>
  </si>
  <si>
    <t>Victoria ;  Industry of job 12 months ago: Public administration and safety ;  &gt; Not currently employed ;</t>
  </si>
  <si>
    <t>Victoria ;  Industry of job 12 months ago: Public administration and safety ;  &gt; Employed 12 months ago ;</t>
  </si>
  <si>
    <t>Victoria ;  Industry of job 12 months ago: Education and training ;  Employed at some time during the last 12 months ;</t>
  </si>
  <si>
    <t>Victoria ;  Industry of job 12 months ago: Education and training ;  &gt; Currently employed ;</t>
  </si>
  <si>
    <t>Victoria ;  Industry of job 12 months ago: Education and training ;  &gt;&gt; Less than 12 months in current main job ;</t>
  </si>
  <si>
    <t>Victoria ;  Industry of job 12 months ago: Education and training ;  &gt;&gt;&gt; Changed jobs in last 12 months ;</t>
  </si>
  <si>
    <t>Victoria ;  Industry of job 12 months ago: Education and training ;  &gt;&gt;&gt;&gt; Working in the same industry division as 12 months ago ;</t>
  </si>
  <si>
    <t>Victoria ;  Industry of job 12 months ago: Education and training ;  &gt;&gt;&gt;&gt; Working in a different industry division than 12 months ago ;</t>
  </si>
  <si>
    <t>Victoria ;  Industry of job 12 months ago: Education and training ;  &gt;&gt;&gt;&gt; Working in the same major occupation group as 12 months ago ;</t>
  </si>
  <si>
    <t>Victoria ;  Industry of job 12 months ago: Education and training ;  &gt;&gt;&gt;&gt; Working in a different major occupation group than 12 months ago ;</t>
  </si>
  <si>
    <t>Victoria ;  Industry of job 12 months ago: Education and training ;  &gt;&gt;&gt;&gt; Working in an occupation at the same skill level as 12 months ago ;</t>
  </si>
  <si>
    <t>Victoria ;  Industry of job 12 months ago: Education and training ;  &gt;&gt;&gt;&gt; Working in an occupation with a higher skill level than 12 months ago ;</t>
  </si>
  <si>
    <t>Victoria ;  Industry of job 12 months ago: Education and training ;  &gt;&gt;&gt;&gt; Working in an occupation with a lower skill level than 12 months ago ;</t>
  </si>
  <si>
    <t>Victoria ;  Industry of job 12 months ago: Education and training ;  &gt;&gt;&gt;&gt; Working in a job with the same usual hours as 12 months ago ;</t>
  </si>
  <si>
    <t>Victoria ;  Industry of job 12 months ago: Education and training ;  &gt;&gt;&gt;&gt; Working in a job with more usual hours than 12 months ago ;</t>
  </si>
  <si>
    <t>Victoria ;  Industry of job 12 months ago: Education and training ;  &gt;&gt;&gt;&gt; Working in a job with fewer usual hours than 12 months ago ;</t>
  </si>
  <si>
    <t>Victoria ;  Industry of job 12 months ago: Education and training ;  &gt;&gt;&gt;&gt; Working in a job with the same status in employment as 12 months ago ;</t>
  </si>
  <si>
    <t>Victoria ;  Industry of job 12 months ago: Education and training ;  &gt;&gt;&gt;&gt; Working in a job with a different status in employment than 12 months ago ;</t>
  </si>
  <si>
    <t>Victoria ;  Industry of job 12 months ago: Education and training ;  &gt;&gt;&gt; Did not change jobs in last 12 months ;</t>
  </si>
  <si>
    <t>Victoria ;  Industry of job 12 months ago: Education and training ;  &gt;&gt; 12 months or more in current main job ;</t>
  </si>
  <si>
    <t>Victoria ;  Industry of job 12 months ago: Education and training ;  &gt;&gt;&gt; Employee in current main job ;</t>
  </si>
  <si>
    <t>Victoria ;  Industry of job 12 months ago: Education and training ;  &gt;&gt;&gt;&gt; No change in occupation with current employer last year ;</t>
  </si>
  <si>
    <t>Victoria ;  Industry of job 12 months ago: Education and training ;  &gt;&gt;&gt;&gt; Changed occupations with current employer in the same major group last year ;</t>
  </si>
  <si>
    <t>Victoria ;  Industry of job 12 months ago: Education and training ;  &gt;&gt;&gt;&gt; Changed occupations with current employer into a different major group last year ;</t>
  </si>
  <si>
    <t>Victoria ;  Industry of job 12 months ago: Education and training ;  &gt;&gt;&gt;&gt; Changed occupations with current employer at the same skill level ;</t>
  </si>
  <si>
    <t>Victoria ;  Industry of job 12 months ago: Education and training ;  &gt;&gt;&gt;&gt; Changed occupations with current employer to a higher skill level ;</t>
  </si>
  <si>
    <t>Victoria ;  Industry of job 12 months ago: Education and training ;  &gt;&gt;&gt;&gt; Changed occupations with current employer to a lower skill level ;</t>
  </si>
  <si>
    <t>Victoria ;  Industry of job 12 months ago: Education and training ;  &gt;&gt;&gt;&gt; No change in usual weekly hours with current employer last year ;</t>
  </si>
  <si>
    <t>Victoria ;  Industry of job 12 months ago: Education and training ;  &gt;&gt;&gt;&gt; Usual weekly hours increased with current employer last year ;</t>
  </si>
  <si>
    <t>Victoria ;  Industry of job 12 months ago: Education and training ;  &gt;&gt;&gt;&gt; Usual weekly hours decreased with current employer last year ;</t>
  </si>
  <si>
    <t>Victoria ;  Industry of job 12 months ago: Education and training ;  &gt;&gt;&gt;&gt; Did not know or usual weekly hours varied last year ;</t>
  </si>
  <si>
    <t>Victoria ;  Industry of job 12 months ago: Education and training ;  &gt;&gt;&gt;&gt; Promoted or transferred last year ;</t>
  </si>
  <si>
    <t>Victoria ;  Industry of job 12 months ago: Education and training ;  &gt;&gt;&gt;&gt; Was not promoted or transferred last year ;</t>
  </si>
  <si>
    <t>Victoria ;  Industry of job 12 months ago: Education and training ;  &gt;&gt;&gt; Owner manager or contributing family worker in current main job ;</t>
  </si>
  <si>
    <t>Victoria ;  Industry of job 12 months ago: Education and training ;  &gt; Not currently employed ;</t>
  </si>
  <si>
    <t>Victoria ;  Industry of job 12 months ago: Education and training ;  &gt; Employed 12 months ago ;</t>
  </si>
  <si>
    <t>Victoria ;  Industry of job 12 months ago: Health care and social assistance ;  Employed at some time during the last 12 months ;</t>
  </si>
  <si>
    <t>Victoria ;  Industry of job 12 months ago: Health care and social assistance ;  &gt; Currently employed ;</t>
  </si>
  <si>
    <t>Victoria ;  Industry of job 12 months ago: Health care and social assistance ;  &gt;&gt; Less than 12 months in current main job ;</t>
  </si>
  <si>
    <t>Victoria ;  Industry of job 12 months ago: Health care and social assistance ;  &gt;&gt;&gt; Changed jobs in last 12 months ;</t>
  </si>
  <si>
    <t>Victoria ;  Industry of job 12 months ago: Health care and social assistance ;  &gt;&gt;&gt;&gt; Working in the same industry division as 12 months ago ;</t>
  </si>
  <si>
    <t>Victoria ;  Industry of job 12 months ago: Health care and social assistance ;  &gt;&gt;&gt;&gt; Working in a different industry division than 12 months ago ;</t>
  </si>
  <si>
    <t>Victoria ;  Industry of job 12 months ago: Health care and social assistance ;  &gt;&gt;&gt;&gt; Working in the same major occupation group as 12 months ago ;</t>
  </si>
  <si>
    <t>Victoria ;  Industry of job 12 months ago: Health care and social assistance ;  &gt;&gt;&gt;&gt; Working in a different major occupation group than 12 months ago ;</t>
  </si>
  <si>
    <t>Victoria ;  Industry of job 12 months ago: Health care and social assistance ;  &gt;&gt;&gt;&gt; Working in an occupation at the same skill level as 12 months ago ;</t>
  </si>
  <si>
    <t>Victoria ;  Industry of job 12 months ago: Health care and social assistance ;  &gt;&gt;&gt;&gt; Working in an occupation with a higher skill level than 12 months ago ;</t>
  </si>
  <si>
    <t>Victoria ;  Industry of job 12 months ago: Health care and social assistance ;  &gt;&gt;&gt;&gt; Working in an occupation with a lower skill level than 12 months ago ;</t>
  </si>
  <si>
    <t>Victoria ;  Industry of job 12 months ago: Health care and social assistance ;  &gt;&gt;&gt;&gt; Working in a job with the same usual hours as 12 months ago ;</t>
  </si>
  <si>
    <t>Victoria ;  Industry of job 12 months ago: Health care and social assistance ;  &gt;&gt;&gt;&gt; Working in a job with more usual hours than 12 months ago ;</t>
  </si>
  <si>
    <t>Victoria ;  Industry of job 12 months ago: Health care and social assistance ;  &gt;&gt;&gt;&gt; Working in a job with fewer usual hours than 12 months ago ;</t>
  </si>
  <si>
    <t>Victoria ;  Industry of job 12 months ago: Health care and social assistance ;  &gt;&gt;&gt;&gt; Working in a job with the same status in employment as 12 months ago ;</t>
  </si>
  <si>
    <t>Victoria ;  Industry of job 12 months ago: Health care and social assistance ;  &gt;&gt;&gt;&gt; Working in a job with a different status in employment than 12 months ago ;</t>
  </si>
  <si>
    <t>Victoria ;  Industry of job 12 months ago: Health care and social assistance ;  &gt;&gt;&gt; Did not change jobs in last 12 months ;</t>
  </si>
  <si>
    <t>Victoria ;  Industry of job 12 months ago: Health care and social assistance ;  &gt;&gt; 12 months or more in current main job ;</t>
  </si>
  <si>
    <t>Victoria ;  Industry of job 12 months ago: Health care and social assistance ;  &gt;&gt;&gt; Employee in current main job ;</t>
  </si>
  <si>
    <t>Victoria ;  Industry of job 12 months ago: Health care and social assistance ;  &gt;&gt;&gt;&gt; No change in occupation with current employer last year ;</t>
  </si>
  <si>
    <t>Victoria ;  Industry of job 12 months ago: Health care and social assistance ;  &gt;&gt;&gt;&gt; Changed occupations with current employer in the same major group last year ;</t>
  </si>
  <si>
    <t>Victoria ;  Industry of job 12 months ago: Health care and social assistance ;  &gt;&gt;&gt;&gt; Changed occupations with current employer into a different major group last year ;</t>
  </si>
  <si>
    <t>Victoria ;  Industry of job 12 months ago: Health care and social assistance ;  &gt;&gt;&gt;&gt; Changed occupations with current employer at the same skill level ;</t>
  </si>
  <si>
    <t>Victoria ;  Industry of job 12 months ago: Health care and social assistance ;  &gt;&gt;&gt;&gt; Changed occupations with current employer to a higher skill level ;</t>
  </si>
  <si>
    <t>Victoria ;  Industry of job 12 months ago: Health care and social assistance ;  &gt;&gt;&gt;&gt; Changed occupations with current employer to a lower skill level ;</t>
  </si>
  <si>
    <t>Victoria ;  Industry of job 12 months ago: Health care and social assistance ;  &gt;&gt;&gt;&gt; No change in usual weekly hours with current employer last year ;</t>
  </si>
  <si>
    <t>Victoria ;  Industry of job 12 months ago: Health care and social assistance ;  &gt;&gt;&gt;&gt; Usual weekly hours increased with current employer last year ;</t>
  </si>
  <si>
    <t>Victoria ;  Industry of job 12 months ago: Health care and social assistance ;  &gt;&gt;&gt;&gt; Usual weekly hours decreased with current employer last year ;</t>
  </si>
  <si>
    <t>Victoria ;  Industry of job 12 months ago: Health care and social assistance ;  &gt;&gt;&gt;&gt; Did not know or usual weekly hours varied last year ;</t>
  </si>
  <si>
    <t>Victoria ;  Industry of job 12 months ago: Health care and social assistance ;  &gt;&gt;&gt;&gt; Promoted or transferred last year ;</t>
  </si>
  <si>
    <t>Victoria ;  Industry of job 12 months ago: Health care and social assistance ;  &gt;&gt;&gt;&gt; Was not promoted or transferred last year ;</t>
  </si>
  <si>
    <t>Victoria ;  Industry of job 12 months ago: Health care and social assistance ;  &gt;&gt;&gt; Owner manager or contributing family worker in current main job ;</t>
  </si>
  <si>
    <t>Victoria ;  Industry of job 12 months ago: Health care and social assistance ;  &gt; Not currently employed ;</t>
  </si>
  <si>
    <t>Victoria ;  Industry of job 12 months ago: Health care and social assistance ;  &gt; Employed 12 months ago ;</t>
  </si>
  <si>
    <t>Victoria ;  Industry of job 12 months ago: Arts and recreation services ;  Employed at some time during the last 12 months ;</t>
  </si>
  <si>
    <t>Victoria ;  Industry of job 12 months ago: Arts and recreation services ;  &gt; Currently employed ;</t>
  </si>
  <si>
    <t>Victoria ;  Industry of job 12 months ago: Arts and recreation services ;  &gt;&gt; Less than 12 months in current main job ;</t>
  </si>
  <si>
    <t>Victoria ;  Industry of job 12 months ago: Arts and recreation services ;  &gt;&gt;&gt; Changed jobs in last 12 months ;</t>
  </si>
  <si>
    <t>Victoria ;  Industry of job 12 months ago: Arts and recreation services ;  &gt;&gt;&gt;&gt; Working in the same industry division as 12 months ago ;</t>
  </si>
  <si>
    <t>Victoria ;  Industry of job 12 months ago: Arts and recreation services ;  &gt;&gt;&gt;&gt; Working in a different industry division than 12 months ago ;</t>
  </si>
  <si>
    <t>Victoria ;  Industry of job 12 months ago: Arts and recreation services ;  &gt;&gt;&gt;&gt; Working in the same major occupation group as 12 months ago ;</t>
  </si>
  <si>
    <t>Victoria ;  Industry of job 12 months ago: Arts and recreation services ;  &gt;&gt;&gt;&gt; Working in a different major occupation group than 12 months ago ;</t>
  </si>
  <si>
    <t>Victoria ;  Industry of job 12 months ago: Arts and recreation services ;  &gt;&gt;&gt;&gt; Working in an occupation at the same skill level as 12 months ago ;</t>
  </si>
  <si>
    <t>Victoria ;  Industry of job 12 months ago: Arts and recreation services ;  &gt;&gt;&gt;&gt; Working in an occupation with a higher skill level than 12 months ago ;</t>
  </si>
  <si>
    <t>Victoria ;  Industry of job 12 months ago: Arts and recreation services ;  &gt;&gt;&gt;&gt; Working in an occupation with a lower skill level than 12 months ago ;</t>
  </si>
  <si>
    <t>Victoria ;  Industry of job 12 months ago: Arts and recreation services ;  &gt;&gt;&gt;&gt; Working in a job with the same usual hours as 12 months ago ;</t>
  </si>
  <si>
    <t>Victoria ;  Industry of job 12 months ago: Arts and recreation services ;  &gt;&gt;&gt;&gt; Working in a job with more usual hours than 12 months ago ;</t>
  </si>
  <si>
    <t>A128066174F</t>
  </si>
  <si>
    <t>A128046874W</t>
  </si>
  <si>
    <t>A128046878F</t>
  </si>
  <si>
    <t>A128066190F</t>
  </si>
  <si>
    <t>A127949994C</t>
  </si>
  <si>
    <t>A127969398F</t>
  </si>
  <si>
    <t>A128046886F</t>
  </si>
  <si>
    <t>A128046890W</t>
  </si>
  <si>
    <t>A127949998L</t>
  </si>
  <si>
    <t>A128008106W</t>
  </si>
  <si>
    <t>A127988622T</t>
  </si>
  <si>
    <t>A127969382L</t>
  </si>
  <si>
    <t>A127988626A</t>
  </si>
  <si>
    <t>A128066178R</t>
  </si>
  <si>
    <t>A128085998A</t>
  </si>
  <si>
    <t>A127949978C</t>
  </si>
  <si>
    <t>A127969386W</t>
  </si>
  <si>
    <t>A127949982V</t>
  </si>
  <si>
    <t>A128008110L</t>
  </si>
  <si>
    <t>A127988630T</t>
  </si>
  <si>
    <t>A127988634A</t>
  </si>
  <si>
    <t>A128066182F</t>
  </si>
  <si>
    <t>A128066186R</t>
  </si>
  <si>
    <t>A127969390L</t>
  </si>
  <si>
    <t>A127969394W</t>
  </si>
  <si>
    <t>A127988638K</t>
  </si>
  <si>
    <t>A128086002J</t>
  </si>
  <si>
    <t>A127949986C</t>
  </si>
  <si>
    <t>A127949990V</t>
  </si>
  <si>
    <t>A128027510C</t>
  </si>
  <si>
    <t>A128008114W</t>
  </si>
  <si>
    <t>A128008118F</t>
  </si>
  <si>
    <t>A128046882W</t>
  </si>
  <si>
    <t>A127988662K</t>
  </si>
  <si>
    <t>A127950002X</t>
  </si>
  <si>
    <t>A128046902V</t>
  </si>
  <si>
    <t>A128066206L</t>
  </si>
  <si>
    <t>A128027526W</t>
  </si>
  <si>
    <t>A127969410K</t>
  </si>
  <si>
    <t>A128008142F</t>
  </si>
  <si>
    <t>A128008146R</t>
  </si>
  <si>
    <t>A128008150F</t>
  </si>
  <si>
    <t>A127950014J</t>
  </si>
  <si>
    <t>A127969402K</t>
  </si>
  <si>
    <t>A127988642A</t>
  </si>
  <si>
    <t>A128046894F</t>
  </si>
  <si>
    <t>A127950006J</t>
  </si>
  <si>
    <t>A128008122W</t>
  </si>
  <si>
    <t>A128027518W</t>
  </si>
  <si>
    <t>A128046898R</t>
  </si>
  <si>
    <t>A128008126F</t>
  </si>
  <si>
    <t>A127969406V</t>
  </si>
  <si>
    <t>A128066194R</t>
  </si>
  <si>
    <t>A128066198X</t>
  </si>
  <si>
    <t>A128027522L</t>
  </si>
  <si>
    <t>A127988646K</t>
  </si>
  <si>
    <t>A128046906C</t>
  </si>
  <si>
    <t>A128046910V</t>
  </si>
  <si>
    <t>A127988650A</t>
  </si>
  <si>
    <t>A127950010X</t>
  </si>
  <si>
    <t>A128008130W</t>
  </si>
  <si>
    <t>A128066202C</t>
  </si>
  <si>
    <t>A127988654K</t>
  </si>
  <si>
    <t>A127988658V</t>
  </si>
  <si>
    <t>A128086010J</t>
  </si>
  <si>
    <t>A128008134F</t>
  </si>
  <si>
    <t>A128008138R</t>
  </si>
  <si>
    <t>A128027538F</t>
  </si>
  <si>
    <t>A127950018T</t>
  </si>
  <si>
    <t>A128046914C</t>
  </si>
  <si>
    <t>A128008166X</t>
  </si>
  <si>
    <t>A128008170R</t>
  </si>
  <si>
    <t>A128027546F</t>
  </si>
  <si>
    <t>A128027550W</t>
  </si>
  <si>
    <t>A128008174X</t>
  </si>
  <si>
    <t>A128027554F</t>
  </si>
  <si>
    <t>A128027558R</t>
  </si>
  <si>
    <t>A127988666V</t>
  </si>
  <si>
    <t>A127969414V</t>
  </si>
  <si>
    <t>A128008154R</t>
  </si>
  <si>
    <t>A127969418C</t>
  </si>
  <si>
    <t>A128066210C</t>
  </si>
  <si>
    <t>A128086018A</t>
  </si>
  <si>
    <t>A128066214L</t>
  </si>
  <si>
    <t>A128086022T</t>
  </si>
  <si>
    <t>A127969422V</t>
  </si>
  <si>
    <t>A128008158X</t>
  </si>
  <si>
    <t>A127988670K</t>
  </si>
  <si>
    <t>A128086026A</t>
  </si>
  <si>
    <t>A127950022J</t>
  </si>
  <si>
    <t>A127969426C</t>
  </si>
  <si>
    <t>A128046918L</t>
  </si>
  <si>
    <t>A127988674V</t>
  </si>
  <si>
    <t>A128008162R</t>
  </si>
  <si>
    <t>A128027530L</t>
  </si>
  <si>
    <t>A127950026T</t>
  </si>
  <si>
    <t>A128066218W</t>
  </si>
  <si>
    <t>A128027534W</t>
  </si>
  <si>
    <t>A127969430V</t>
  </si>
  <si>
    <t>A128086030T</t>
  </si>
  <si>
    <t>A128066222L</t>
  </si>
  <si>
    <t>A127969438L</t>
  </si>
  <si>
    <t>A128086034A</t>
  </si>
  <si>
    <t>A128046926L</t>
  </si>
  <si>
    <t>A127950038A</t>
  </si>
  <si>
    <t>A128027586X</t>
  </si>
  <si>
    <t>A128027590R</t>
  </si>
  <si>
    <t>A127950042T</t>
  </si>
  <si>
    <t>A128066234W</t>
  </si>
  <si>
    <t>A128086042A</t>
  </si>
  <si>
    <t>A128066238F</t>
  </si>
  <si>
    <t>A128086038K</t>
  </si>
  <si>
    <t>A128066226W</t>
  </si>
  <si>
    <t>A128008178J</t>
  </si>
  <si>
    <t>A128046922C</t>
  </si>
  <si>
    <t>A128008182X</t>
  </si>
  <si>
    <t>A128008186J</t>
  </si>
  <si>
    <t>A127969434C</t>
  </si>
  <si>
    <t>A128027562F</t>
  </si>
  <si>
    <t>A128027566R</t>
  </si>
  <si>
    <t>A127988678C</t>
  </si>
  <si>
    <t>A127988682V</t>
  </si>
  <si>
    <t>A127950030J</t>
  </si>
  <si>
    <t>A127988686C</t>
  </si>
  <si>
    <t>A128046930C</t>
  </si>
  <si>
    <t>A128027570F</t>
  </si>
  <si>
    <t>A127950034T</t>
  </si>
  <si>
    <t>A127988690V</t>
  </si>
  <si>
    <t>A128008190X</t>
  </si>
  <si>
    <t>A128027574R</t>
  </si>
  <si>
    <t>A128066230L</t>
  </si>
  <si>
    <t>A128027578X</t>
  </si>
  <si>
    <t>A128027582R</t>
  </si>
  <si>
    <t>A128008194J</t>
  </si>
  <si>
    <t>A128046934L</t>
  </si>
  <si>
    <t>A128066250W</t>
  </si>
  <si>
    <t>A128066242W</t>
  </si>
  <si>
    <t>A127988698L</t>
  </si>
  <si>
    <t>A127988706A</t>
  </si>
  <si>
    <t>A127988714A</t>
  </si>
  <si>
    <t>A127950054A</t>
  </si>
  <si>
    <t>A128046942L</t>
  </si>
  <si>
    <t>A128046946W</t>
  </si>
  <si>
    <t>A127969450C</t>
  </si>
  <si>
    <t>A127969454L</t>
  </si>
  <si>
    <t>A128027594X</t>
  </si>
  <si>
    <t>A128027598J</t>
  </si>
  <si>
    <t>A128027602L</t>
  </si>
  <si>
    <t>A127950046A</t>
  </si>
  <si>
    <t>A128008202W</t>
  </si>
  <si>
    <t>A127969442C</t>
  </si>
  <si>
    <t>A128008206F</t>
  </si>
  <si>
    <t>A128027606W</t>
  </si>
  <si>
    <t>A128027610L</t>
  </si>
  <si>
    <t>A127988694C</t>
  </si>
  <si>
    <t>A127988702T</t>
  </si>
  <si>
    <t>A128008210W</t>
  </si>
  <si>
    <t>A128046938W</t>
  </si>
  <si>
    <t>A127969446L</t>
  </si>
  <si>
    <t>A128086046K</t>
  </si>
  <si>
    <t>A128027614W</t>
  </si>
  <si>
    <t>A128066246F</t>
  </si>
  <si>
    <t>A128008214F</t>
  </si>
  <si>
    <t>A128027618F</t>
  </si>
  <si>
    <t>A128086050A</t>
  </si>
  <si>
    <t>A127988710T</t>
  </si>
  <si>
    <t>A127950050T</t>
  </si>
  <si>
    <t>A128027622W</t>
  </si>
  <si>
    <t>A127988718K</t>
  </si>
  <si>
    <t>A127988730A</t>
  </si>
  <si>
    <t>A127950058K</t>
  </si>
  <si>
    <t>A128027630W</t>
  </si>
  <si>
    <t>A127950074K</t>
  </si>
  <si>
    <t>A127988734K</t>
  </si>
  <si>
    <t>A127969478F</t>
  </si>
  <si>
    <t>A128008226R</t>
  </si>
  <si>
    <t>A128008230F</t>
  </si>
  <si>
    <t>A128046966F</t>
  </si>
  <si>
    <t>A128046970W</t>
  </si>
  <si>
    <t>A128046950L</t>
  </si>
  <si>
    <t>A128027626F</t>
  </si>
  <si>
    <t>A127950062A</t>
  </si>
  <si>
    <t>A128086054K</t>
  </si>
  <si>
    <t>A127969458W</t>
  </si>
  <si>
    <t>A128008218R</t>
  </si>
  <si>
    <t>A128066258R</t>
  </si>
  <si>
    <t>A128066262F</t>
  </si>
  <si>
    <t>A127969462L</t>
  </si>
  <si>
    <t>A127988722A</t>
  </si>
  <si>
    <t>A127950066K</t>
  </si>
  <si>
    <t>A128008222F</t>
  </si>
  <si>
    <t>A127969466W</t>
  </si>
  <si>
    <t>A127950070A</t>
  </si>
  <si>
    <t>A127988726K</t>
  </si>
  <si>
    <t>A128046954W</t>
  </si>
  <si>
    <t>A128066266R</t>
  </si>
  <si>
    <t>A127969470L</t>
  </si>
  <si>
    <t>A128046958F</t>
  </si>
  <si>
    <t>A128066270F</t>
  </si>
  <si>
    <t>A128066274R</t>
  </si>
  <si>
    <t>A128086058V</t>
  </si>
  <si>
    <t>A127969474W</t>
  </si>
  <si>
    <t>A128027634F</t>
  </si>
  <si>
    <t>A127950090K</t>
  </si>
  <si>
    <t>A128046974F</t>
  </si>
  <si>
    <t>A127969482W</t>
  </si>
  <si>
    <t>A127969494F</t>
  </si>
  <si>
    <t>A128086074V</t>
  </si>
  <si>
    <t>A128086082V</t>
  </si>
  <si>
    <t>A127950094V</t>
  </si>
  <si>
    <t>A128086086C</t>
  </si>
  <si>
    <t>A128046998X</t>
  </si>
  <si>
    <t>A127969498R</t>
  </si>
  <si>
    <t>A128086062K</t>
  </si>
  <si>
    <t>A128066278X</t>
  </si>
  <si>
    <t>A128086066V</t>
  </si>
  <si>
    <t>A128046978R</t>
  </si>
  <si>
    <t>A127988738V</t>
  </si>
  <si>
    <t>A128046982F</t>
  </si>
  <si>
    <t>A127988742K</t>
  </si>
  <si>
    <t>A127988746V</t>
  </si>
  <si>
    <t>A128066282R</t>
  </si>
  <si>
    <t>A128046986R</t>
  </si>
  <si>
    <t>A127950078V</t>
  </si>
  <si>
    <t>A127950082K</t>
  </si>
  <si>
    <t>A127969486F</t>
  </si>
  <si>
    <t>A128066286X</t>
  </si>
  <si>
    <t>A128086070K</t>
  </si>
  <si>
    <t>A127969490W</t>
  </si>
  <si>
    <t>A127950086V</t>
  </si>
  <si>
    <t>A128066290R</t>
  </si>
  <si>
    <t>A128046990F</t>
  </si>
  <si>
    <t>A127988750K</t>
  </si>
  <si>
    <t>A127988754V</t>
  </si>
  <si>
    <t>A128046994R</t>
  </si>
  <si>
    <t>A128066294X</t>
  </si>
  <si>
    <t>A128086078C</t>
  </si>
  <si>
    <t>A128086098L</t>
  </si>
  <si>
    <t>A127950098C</t>
  </si>
  <si>
    <t>A128047006R</t>
  </si>
  <si>
    <t>A128027646R</t>
  </si>
  <si>
    <t>A128008254X</t>
  </si>
  <si>
    <t>A128086102T</t>
  </si>
  <si>
    <t>A128027650F</t>
  </si>
  <si>
    <t>A128008258J</t>
  </si>
  <si>
    <t>A127950114T</t>
  </si>
  <si>
    <t>A128027654R</t>
  </si>
  <si>
    <t>A127988762V</t>
  </si>
  <si>
    <t>A127950102J</t>
  </si>
  <si>
    <t>A128047002F</t>
  </si>
  <si>
    <t>Victoria ;  Industry of job 12 months ago: Arts and recreation services ;  &gt;&gt;&gt;&gt; Working in a job with fewer usual hours than 12 months ago ;</t>
  </si>
  <si>
    <t>Victoria ;  Industry of job 12 months ago: Arts and recreation services ;  &gt;&gt;&gt;&gt; Working in a job with the same status in employment as 12 months ago ;</t>
  </si>
  <si>
    <t>Victoria ;  Industry of job 12 months ago: Arts and recreation services ;  &gt;&gt;&gt;&gt; Working in a job with a different status in employment than 12 months ago ;</t>
  </si>
  <si>
    <t>Victoria ;  Industry of job 12 months ago: Arts and recreation services ;  &gt;&gt;&gt; Did not change jobs in last 12 months ;</t>
  </si>
  <si>
    <t>Victoria ;  Industry of job 12 months ago: Arts and recreation services ;  &gt;&gt; 12 months or more in current main job ;</t>
  </si>
  <si>
    <t>Victoria ;  Industry of job 12 months ago: Arts and recreation services ;  &gt;&gt;&gt; Employee in current main job ;</t>
  </si>
  <si>
    <t>Victoria ;  Industry of job 12 months ago: Arts and recreation services ;  &gt;&gt;&gt;&gt; No change in occupation with current employer last year ;</t>
  </si>
  <si>
    <t>Victoria ;  Industry of job 12 months ago: Arts and recreation services ;  &gt;&gt;&gt;&gt; Changed occupations with current employer in the same major group last year ;</t>
  </si>
  <si>
    <t>Victoria ;  Industry of job 12 months ago: Arts and recreation services ;  &gt;&gt;&gt;&gt; Changed occupations with current employer into a different major group last year ;</t>
  </si>
  <si>
    <t>Victoria ;  Industry of job 12 months ago: Arts and recreation services ;  &gt;&gt;&gt;&gt; Changed occupations with current employer at the same skill level ;</t>
  </si>
  <si>
    <t>Victoria ;  Industry of job 12 months ago: Arts and recreation services ;  &gt;&gt;&gt;&gt; Changed occupations with current employer to a higher skill level ;</t>
  </si>
  <si>
    <t>Victoria ;  Industry of job 12 months ago: Arts and recreation services ;  &gt;&gt;&gt;&gt; Changed occupations with current employer to a lower skill level ;</t>
  </si>
  <si>
    <t>Victoria ;  Industry of job 12 months ago: Arts and recreation services ;  &gt;&gt;&gt;&gt; No change in usual weekly hours with current employer last year ;</t>
  </si>
  <si>
    <t>Victoria ;  Industry of job 12 months ago: Arts and recreation services ;  &gt;&gt;&gt;&gt; Usual weekly hours increased with current employer last year ;</t>
  </si>
  <si>
    <t>Victoria ;  Industry of job 12 months ago: Arts and recreation services ;  &gt;&gt;&gt;&gt; Usual weekly hours decreased with current employer last year ;</t>
  </si>
  <si>
    <t>Victoria ;  Industry of job 12 months ago: Arts and recreation services ;  &gt;&gt;&gt;&gt; Did not know or usual weekly hours varied last year ;</t>
  </si>
  <si>
    <t>Victoria ;  Industry of job 12 months ago: Arts and recreation services ;  &gt;&gt;&gt;&gt; Promoted or transferred last year ;</t>
  </si>
  <si>
    <t>Victoria ;  Industry of job 12 months ago: Arts and recreation services ;  &gt;&gt;&gt;&gt; Was not promoted or transferred last year ;</t>
  </si>
  <si>
    <t>Victoria ;  Industry of job 12 months ago: Arts and recreation services ;  &gt;&gt;&gt; Owner manager or contributing family worker in current main job ;</t>
  </si>
  <si>
    <t>Victoria ;  Industry of job 12 months ago: Arts and recreation services ;  &gt; Not currently employed ;</t>
  </si>
  <si>
    <t>Victoria ;  Industry of job 12 months ago: Arts and recreation services ;  &gt; Employed 12 months ago ;</t>
  </si>
  <si>
    <t>Victoria ;  Industry of job 12 months ago: Other services ;  Employed at some time during the last 12 months ;</t>
  </si>
  <si>
    <t>Victoria ;  Industry of job 12 months ago: Other services ;  &gt; Currently employed ;</t>
  </si>
  <si>
    <t>Victoria ;  Industry of job 12 months ago: Other services ;  &gt;&gt; Less than 12 months in current main job ;</t>
  </si>
  <si>
    <t>Victoria ;  Industry of job 12 months ago: Other services ;  &gt;&gt;&gt; Changed jobs in last 12 months ;</t>
  </si>
  <si>
    <t>Victoria ;  Industry of job 12 months ago: Other services ;  &gt;&gt;&gt;&gt; Working in the same industry division as 12 months ago ;</t>
  </si>
  <si>
    <t>Victoria ;  Industry of job 12 months ago: Other services ;  &gt;&gt;&gt;&gt; Working in a different industry division than 12 months ago ;</t>
  </si>
  <si>
    <t>Victoria ;  Industry of job 12 months ago: Other services ;  &gt;&gt;&gt;&gt; Working in the same major occupation group as 12 months ago ;</t>
  </si>
  <si>
    <t>Victoria ;  Industry of job 12 months ago: Other services ;  &gt;&gt;&gt;&gt; Working in a different major occupation group than 12 months ago ;</t>
  </si>
  <si>
    <t>Victoria ;  Industry of job 12 months ago: Other services ;  &gt;&gt;&gt;&gt; Working in an occupation at the same skill level as 12 months ago ;</t>
  </si>
  <si>
    <t>Victoria ;  Industry of job 12 months ago: Other services ;  &gt;&gt;&gt;&gt; Working in an occupation with a higher skill level than 12 months ago ;</t>
  </si>
  <si>
    <t>Victoria ;  Industry of job 12 months ago: Other services ;  &gt;&gt;&gt;&gt; Working in an occupation with a lower skill level than 12 months ago ;</t>
  </si>
  <si>
    <t>Victoria ;  Industry of job 12 months ago: Other services ;  &gt;&gt;&gt;&gt; Working in a job with the same usual hours as 12 months ago ;</t>
  </si>
  <si>
    <t>Victoria ;  Industry of job 12 months ago: Other services ;  &gt;&gt;&gt;&gt; Working in a job with more usual hours than 12 months ago ;</t>
  </si>
  <si>
    <t>Victoria ;  Industry of job 12 months ago: Other services ;  &gt;&gt;&gt;&gt; Working in a job with fewer usual hours than 12 months ago ;</t>
  </si>
  <si>
    <t>Victoria ;  Industry of job 12 months ago: Other services ;  &gt;&gt;&gt;&gt; Working in a job with the same status in employment as 12 months ago ;</t>
  </si>
  <si>
    <t>Victoria ;  Industry of job 12 months ago: Other services ;  &gt;&gt;&gt;&gt; Working in a job with a different status in employment than 12 months ago ;</t>
  </si>
  <si>
    <t>Victoria ;  Industry of job 12 months ago: Other services ;  &gt;&gt;&gt; Did not change jobs in last 12 months ;</t>
  </si>
  <si>
    <t>Victoria ;  Industry of job 12 months ago: Other services ;  &gt;&gt; 12 months or more in current main job ;</t>
  </si>
  <si>
    <t>Victoria ;  Industry of job 12 months ago: Other services ;  &gt;&gt;&gt; Employee in current main job ;</t>
  </si>
  <si>
    <t>Victoria ;  Industry of job 12 months ago: Other services ;  &gt;&gt;&gt;&gt; No change in occupation with current employer last year ;</t>
  </si>
  <si>
    <t>Victoria ;  Industry of job 12 months ago: Other services ;  &gt;&gt;&gt;&gt; Changed occupations with current employer in the same major group last year ;</t>
  </si>
  <si>
    <t>Victoria ;  Industry of job 12 months ago: Other services ;  &gt;&gt;&gt;&gt; Changed occupations with current employer into a different major group last year ;</t>
  </si>
  <si>
    <t>Victoria ;  Industry of job 12 months ago: Other services ;  &gt;&gt;&gt;&gt; Changed occupations with current employer at the same skill level ;</t>
  </si>
  <si>
    <t>Victoria ;  Industry of job 12 months ago: Other services ;  &gt;&gt;&gt;&gt; Changed occupations with current employer to a higher skill level ;</t>
  </si>
  <si>
    <t>Victoria ;  Industry of job 12 months ago: Other services ;  &gt;&gt;&gt;&gt; Changed occupations with current employer to a lower skill level ;</t>
  </si>
  <si>
    <t>Victoria ;  Industry of job 12 months ago: Other services ;  &gt;&gt;&gt;&gt; No change in usual weekly hours with current employer last year ;</t>
  </si>
  <si>
    <t>Victoria ;  Industry of job 12 months ago: Other services ;  &gt;&gt;&gt;&gt; Usual weekly hours increased with current employer last year ;</t>
  </si>
  <si>
    <t>Victoria ;  Industry of job 12 months ago: Other services ;  &gt;&gt;&gt;&gt; Usual weekly hours decreased with current employer last year ;</t>
  </si>
  <si>
    <t>Victoria ;  Industry of job 12 months ago: Other services ;  &gt;&gt;&gt;&gt; Did not know or usual weekly hours varied last year ;</t>
  </si>
  <si>
    <t>Victoria ;  Industry of job 12 months ago: Other services ;  &gt;&gt;&gt;&gt; Promoted or transferred last year ;</t>
  </si>
  <si>
    <t>Victoria ;  Industry of job 12 months ago: Other services ;  &gt;&gt;&gt;&gt; Was not promoted or transferred last year ;</t>
  </si>
  <si>
    <t>Victoria ;  Industry of job 12 months ago: Other services ;  &gt;&gt;&gt; Owner manager or contributing family worker in current main job ;</t>
  </si>
  <si>
    <t>Victoria ;  Industry of job 12 months ago: Other services ;  &gt; Not currently employed ;</t>
  </si>
  <si>
    <t>Victoria ;  Industry of job 12 months ago: Other services ;  &gt; Employed 12 months ago ;</t>
  </si>
  <si>
    <t>Victoria ;  Not employed 12 months ago ;  Employed at some time during the last 12 months ;</t>
  </si>
  <si>
    <t>Victoria ;  Not employed 12 months ago ;  &gt; Currently employed ;</t>
  </si>
  <si>
    <t>Victoria ;  Not employed 12 months ago ;  &gt;&gt; Less than 12 months in current main job ;</t>
  </si>
  <si>
    <t>Victoria ;  Not employed 12 months ago ;  &gt;&gt;&gt; Changed jobs in last 12 months ;</t>
  </si>
  <si>
    <t>Victoria ;  Not employed 12 months ago ;  &gt;&gt;&gt; Did not change jobs in last 12 months ;</t>
  </si>
  <si>
    <t>Victoria ;  Not employed 12 months ago ;  &gt; Not currently employed ;</t>
  </si>
  <si>
    <t>Queensland ;  Employed at some time during the last 12 months ;</t>
  </si>
  <si>
    <t>Queensland ;  &gt; Currently employed ;</t>
  </si>
  <si>
    <t>Queensland ;  &gt;&gt; Less than 12 months in current main job ;</t>
  </si>
  <si>
    <t>Queensland ;  &gt;&gt;&gt; Changed jobs in last 12 months ;</t>
  </si>
  <si>
    <t>Queensland ;  &gt;&gt;&gt;&gt; Working in the same industry division as 12 months ago ;</t>
  </si>
  <si>
    <t>Queensland ;  &gt;&gt;&gt;&gt; Working in a different industry division than 12 months ago ;</t>
  </si>
  <si>
    <t>Queensland ;  &gt;&gt;&gt;&gt; Working in the same major occupation group as 12 months ago ;</t>
  </si>
  <si>
    <t>Queensland ;  &gt;&gt;&gt;&gt; Working in a different major occupation group than 12 months ago ;</t>
  </si>
  <si>
    <t>Queensland ;  &gt;&gt;&gt;&gt; Working in an occupation at the same skill level as 12 months ago ;</t>
  </si>
  <si>
    <t>Queensland ;  &gt;&gt;&gt;&gt; Working in an occupation with a higher skill level than 12 months ago ;</t>
  </si>
  <si>
    <t>Queensland ;  &gt;&gt;&gt;&gt; Working in an occupation with a lower skill level than 12 months ago ;</t>
  </si>
  <si>
    <t>Queensland ;  &gt;&gt;&gt;&gt; Working in a job with the same usual hours as 12 months ago ;</t>
  </si>
  <si>
    <t>Queensland ;  &gt;&gt;&gt;&gt; Working in a job with more usual hours than 12 months ago ;</t>
  </si>
  <si>
    <t>Queensland ;  &gt;&gt;&gt;&gt; Working in a job with fewer usual hours than 12 months ago ;</t>
  </si>
  <si>
    <t>Queensland ;  &gt;&gt;&gt;&gt; Working in a job with the same status in employment as 12 months ago ;</t>
  </si>
  <si>
    <t>Queensland ;  &gt;&gt;&gt;&gt; Working in a job with a different status in employment than 12 months ago ;</t>
  </si>
  <si>
    <t>Queensland ;  &gt;&gt;&gt; Did not change jobs in last 12 months ;</t>
  </si>
  <si>
    <t>Queensland ;  &gt;&gt; 12 months or more in current main job ;</t>
  </si>
  <si>
    <t>Queensland ;  &gt;&gt;&gt; Employee in current main job ;</t>
  </si>
  <si>
    <t>Queensland ;  &gt;&gt;&gt;&gt; No change in occupation with current employer last year ;</t>
  </si>
  <si>
    <t>Queensland ;  &gt;&gt;&gt;&gt; Changed occupations with current employer in the same major group last year ;</t>
  </si>
  <si>
    <t>Queensland ;  &gt;&gt;&gt;&gt; Changed occupations with current employer into a different major group last year ;</t>
  </si>
  <si>
    <t>Queensland ;  &gt;&gt;&gt;&gt; Changed occupations with current employer at the same skill level ;</t>
  </si>
  <si>
    <t>Queensland ;  &gt;&gt;&gt;&gt; Changed occupations with current employer to a higher skill level ;</t>
  </si>
  <si>
    <t>Queensland ;  &gt;&gt;&gt;&gt; Changed occupations with current employer to a lower skill level ;</t>
  </si>
  <si>
    <t>Queensland ;  &gt;&gt;&gt;&gt; No change in usual weekly hours with current employer last year ;</t>
  </si>
  <si>
    <t>Queensland ;  &gt;&gt;&gt;&gt; Usual weekly hours increased with current employer last year ;</t>
  </si>
  <si>
    <t>Queensland ;  &gt;&gt;&gt;&gt; Usual weekly hours decreased with current employer last year ;</t>
  </si>
  <si>
    <t>Queensland ;  &gt;&gt;&gt;&gt; Did not know or usual weekly hours varied last year ;</t>
  </si>
  <si>
    <t>Queensland ;  &gt;&gt;&gt;&gt; Promoted or transferred last year ;</t>
  </si>
  <si>
    <t>Queensland ;  &gt;&gt;&gt;&gt; Was not promoted or transferred last year ;</t>
  </si>
  <si>
    <t>Queensland ;  &gt;&gt;&gt; Owner manager or contributing family worker in current main job ;</t>
  </si>
  <si>
    <t>Queensland ;  &gt; Not currently employed ;</t>
  </si>
  <si>
    <t>Queensland ;  &gt; Employed 12 months ago ;</t>
  </si>
  <si>
    <t>Queensland ;  &gt; Not employed 12 months ago ;</t>
  </si>
  <si>
    <t>Queensland ;  Industry of job 12 months ago: Agriculture, forestry and fishing ;  Employed at some time during the last 12 months ;</t>
  </si>
  <si>
    <t>Queensland ;  Industry of job 12 months ago: Agriculture, forestry and fishing ;  &gt; Currently employed ;</t>
  </si>
  <si>
    <t>Queensland ;  Industry of job 12 months ago: Agriculture, forestry and fishing ;  &gt;&gt; Less than 12 months in current main job ;</t>
  </si>
  <si>
    <t>Queensland ;  Industry of job 12 months ago: Agriculture, forestry and fishing ;  &gt;&gt;&gt; Changed jobs in last 12 months ;</t>
  </si>
  <si>
    <t>Queensland ;  Industry of job 12 months ago: Agriculture, forestry and fishing ;  &gt;&gt;&gt;&gt; Working in the same industry division as 12 months ago ;</t>
  </si>
  <si>
    <t>Queensland ;  Industry of job 12 months ago: Agriculture, forestry and fishing ;  &gt;&gt;&gt;&gt; Working in a different industry division than 12 months ago ;</t>
  </si>
  <si>
    <t>Queensland ;  Industry of job 12 months ago: Agriculture, forestry and fishing ;  &gt;&gt;&gt;&gt; Working in the same major occupation group as 12 months ago ;</t>
  </si>
  <si>
    <t>Queensland ;  Industry of job 12 months ago: Agriculture, forestry and fishing ;  &gt;&gt;&gt;&gt; Working in a different major occupation group than 12 months ago ;</t>
  </si>
  <si>
    <t>Queensland ;  Industry of job 12 months ago: Agriculture, forestry and fishing ;  &gt;&gt;&gt;&gt; Working in an occupation at the same skill level as 12 months ago ;</t>
  </si>
  <si>
    <t>Queensland ;  Industry of job 12 months ago: Agriculture, forestry and fishing ;  &gt;&gt;&gt;&gt; Working in an occupation with a higher skill level than 12 months ago ;</t>
  </si>
  <si>
    <t>Queensland ;  Industry of job 12 months ago: Agriculture, forestry and fishing ;  &gt;&gt;&gt;&gt; Working in an occupation with a lower skill level than 12 months ago ;</t>
  </si>
  <si>
    <t>Queensland ;  Industry of job 12 months ago: Agriculture, forestry and fishing ;  &gt;&gt;&gt;&gt; Working in a job with the same usual hours as 12 months ago ;</t>
  </si>
  <si>
    <t>Queensland ;  Industry of job 12 months ago: Agriculture, forestry and fishing ;  &gt;&gt;&gt;&gt; Working in a job with more usual hours than 12 months ago ;</t>
  </si>
  <si>
    <t>Queensland ;  Industry of job 12 months ago: Agriculture, forestry and fishing ;  &gt;&gt;&gt;&gt; Working in a job with fewer usual hours than 12 months ago ;</t>
  </si>
  <si>
    <t>Queensland ;  Industry of job 12 months ago: Agriculture, forestry and fishing ;  &gt;&gt;&gt;&gt; Working in a job with the same status in employment as 12 months ago ;</t>
  </si>
  <si>
    <t>Queensland ;  Industry of job 12 months ago: Agriculture, forestry and fishing ;  &gt;&gt;&gt;&gt; Working in a job with a different status in employment than 12 months ago ;</t>
  </si>
  <si>
    <t>Queensland ;  Industry of job 12 months ago: Agriculture, forestry and fishing ;  &gt;&gt;&gt; Did not change jobs in last 12 months ;</t>
  </si>
  <si>
    <t>Queensland ;  Industry of job 12 months ago: Agriculture, forestry and fishing ;  &gt;&gt; 12 months or more in current main job ;</t>
  </si>
  <si>
    <t>Queensland ;  Industry of job 12 months ago: Agriculture, forestry and fishing ;  &gt;&gt;&gt; Employee in current main job ;</t>
  </si>
  <si>
    <t>Queensland ;  Industry of job 12 months ago: Agriculture, forestry and fishing ;  &gt;&gt;&gt;&gt; No change in occupation with current employer last year ;</t>
  </si>
  <si>
    <t>Queensland ;  Industry of job 12 months ago: Agriculture, forestry and fishing ;  &gt;&gt;&gt;&gt; Changed occupations with current employer in the same major group last year ;</t>
  </si>
  <si>
    <t>Queensland ;  Industry of job 12 months ago: Agriculture, forestry and fishing ;  &gt;&gt;&gt;&gt; Changed occupations with current employer into a different major group last year ;</t>
  </si>
  <si>
    <t>Queensland ;  Industry of job 12 months ago: Agriculture, forestry and fishing ;  &gt;&gt;&gt;&gt; Changed occupations with current employer at the same skill level ;</t>
  </si>
  <si>
    <t>Queensland ;  Industry of job 12 months ago: Agriculture, forestry and fishing ;  &gt;&gt;&gt;&gt; Changed occupations with current employer to a higher skill level ;</t>
  </si>
  <si>
    <t>Queensland ;  Industry of job 12 months ago: Agriculture, forestry and fishing ;  &gt;&gt;&gt;&gt; Changed occupations with current employer to a lower skill level ;</t>
  </si>
  <si>
    <t>Queensland ;  Industry of job 12 months ago: Agriculture, forestry and fishing ;  &gt;&gt;&gt;&gt; No change in usual weekly hours with current employer last year ;</t>
  </si>
  <si>
    <t>Queensland ;  Industry of job 12 months ago: Agriculture, forestry and fishing ;  &gt;&gt;&gt;&gt; Usual weekly hours increased with current employer last year ;</t>
  </si>
  <si>
    <t>Queensland ;  Industry of job 12 months ago: Agriculture, forestry and fishing ;  &gt;&gt;&gt;&gt; Usual weekly hours decreased with current employer last year ;</t>
  </si>
  <si>
    <t>Queensland ;  Industry of job 12 months ago: Agriculture, forestry and fishing ;  &gt;&gt;&gt;&gt; Did not know or usual weekly hours varied last year ;</t>
  </si>
  <si>
    <t>Queensland ;  Industry of job 12 months ago: Agriculture, forestry and fishing ;  &gt;&gt;&gt;&gt; Promoted or transferred last year ;</t>
  </si>
  <si>
    <t>Queensland ;  Industry of job 12 months ago: Agriculture, forestry and fishing ;  &gt;&gt;&gt;&gt; Was not promoted or transferred last year ;</t>
  </si>
  <si>
    <t>Queensland ;  Industry of job 12 months ago: Agriculture, forestry and fishing ;  &gt;&gt;&gt; Owner manager or contributing family worker in current main job ;</t>
  </si>
  <si>
    <t>Queensland ;  Industry of job 12 months ago: Agriculture, forestry and fishing ;  &gt; Not currently employed ;</t>
  </si>
  <si>
    <t>Queensland ;  Industry of job 12 months ago: Agriculture, forestry and fishing ;  &gt; Employed 12 months ago ;</t>
  </si>
  <si>
    <t>Queensland ;  Industry of job 12 months ago: Mining ;  Employed at some time during the last 12 months ;</t>
  </si>
  <si>
    <t>Queensland ;  Industry of job 12 months ago: Mining ;  &gt; Currently employed ;</t>
  </si>
  <si>
    <t>Queensland ;  Industry of job 12 months ago: Mining ;  &gt;&gt; Less than 12 months in current main job ;</t>
  </si>
  <si>
    <t>Queensland ;  Industry of job 12 months ago: Mining ;  &gt;&gt;&gt; Changed jobs in last 12 months ;</t>
  </si>
  <si>
    <t>Queensland ;  Industry of job 12 months ago: Mining ;  &gt;&gt;&gt;&gt; Working in the same industry division as 12 months ago ;</t>
  </si>
  <si>
    <t>Queensland ;  Industry of job 12 months ago: Mining ;  &gt;&gt;&gt;&gt; Working in a different industry division than 12 months ago ;</t>
  </si>
  <si>
    <t>Queensland ;  Industry of job 12 months ago: Mining ;  &gt;&gt;&gt;&gt; Working in the same major occupation group as 12 months ago ;</t>
  </si>
  <si>
    <t>Queensland ;  Industry of job 12 months ago: Mining ;  &gt;&gt;&gt;&gt; Working in a different major occupation group than 12 months ago ;</t>
  </si>
  <si>
    <t>Queensland ;  Industry of job 12 months ago: Mining ;  &gt;&gt;&gt;&gt; Working in an occupation at the same skill level as 12 months ago ;</t>
  </si>
  <si>
    <t>Queensland ;  Industry of job 12 months ago: Mining ;  &gt;&gt;&gt;&gt; Working in an occupation with a higher skill level than 12 months ago ;</t>
  </si>
  <si>
    <t>Queensland ;  Industry of job 12 months ago: Mining ;  &gt;&gt;&gt;&gt; Working in an occupation with a lower skill level than 12 months ago ;</t>
  </si>
  <si>
    <t>Queensland ;  Industry of job 12 months ago: Mining ;  &gt;&gt;&gt;&gt; Working in a job with the same usual hours as 12 months ago ;</t>
  </si>
  <si>
    <t>Queensland ;  Industry of job 12 months ago: Mining ;  &gt;&gt;&gt;&gt; Working in a job with more usual hours than 12 months ago ;</t>
  </si>
  <si>
    <t>Queensland ;  Industry of job 12 months ago: Mining ;  &gt;&gt;&gt;&gt; Working in a job with fewer usual hours than 12 months ago ;</t>
  </si>
  <si>
    <t>Queensland ;  Industry of job 12 months ago: Mining ;  &gt;&gt;&gt;&gt; Working in a job with the same status in employment as 12 months ago ;</t>
  </si>
  <si>
    <t>Queensland ;  Industry of job 12 months ago: Mining ;  &gt;&gt;&gt;&gt; Working in a job with a different status in employment than 12 months ago ;</t>
  </si>
  <si>
    <t>Queensland ;  Industry of job 12 months ago: Mining ;  &gt;&gt;&gt; Did not change jobs in last 12 months ;</t>
  </si>
  <si>
    <t>Queensland ;  Industry of job 12 months ago: Mining ;  &gt;&gt; 12 months or more in current main job ;</t>
  </si>
  <si>
    <t>Queensland ;  Industry of job 12 months ago: Mining ;  &gt;&gt;&gt; Employee in current main job ;</t>
  </si>
  <si>
    <t>Queensland ;  Industry of job 12 months ago: Mining ;  &gt;&gt;&gt;&gt; No change in occupation with current employer last year ;</t>
  </si>
  <si>
    <t>Queensland ;  Industry of job 12 months ago: Mining ;  &gt;&gt;&gt;&gt; Changed occupations with current employer in the same major group last year ;</t>
  </si>
  <si>
    <t>Queensland ;  Industry of job 12 months ago: Mining ;  &gt;&gt;&gt;&gt; Changed occupations with current employer into a different major group last year ;</t>
  </si>
  <si>
    <t>Queensland ;  Industry of job 12 months ago: Mining ;  &gt;&gt;&gt;&gt; Changed occupations with current employer at the same skill level ;</t>
  </si>
  <si>
    <t>Queensland ;  Industry of job 12 months ago: Mining ;  &gt;&gt;&gt;&gt; Changed occupations with current employer to a higher skill level ;</t>
  </si>
  <si>
    <t>Queensland ;  Industry of job 12 months ago: Mining ;  &gt;&gt;&gt;&gt; Changed occupations with current employer to a lower skill level ;</t>
  </si>
  <si>
    <t>Queensland ;  Industry of job 12 months ago: Mining ;  &gt;&gt;&gt;&gt; No change in usual weekly hours with current employer last year ;</t>
  </si>
  <si>
    <t>Queensland ;  Industry of job 12 months ago: Mining ;  &gt;&gt;&gt;&gt; Usual weekly hours increased with current employer last year ;</t>
  </si>
  <si>
    <t>Queensland ;  Industry of job 12 months ago: Mining ;  &gt;&gt;&gt;&gt; Usual weekly hours decreased with current employer last year ;</t>
  </si>
  <si>
    <t>Queensland ;  Industry of job 12 months ago: Mining ;  &gt;&gt;&gt;&gt; Did not know or usual weekly hours varied last year ;</t>
  </si>
  <si>
    <t>Queensland ;  Industry of job 12 months ago: Mining ;  &gt;&gt;&gt;&gt; Promoted or transferred last year ;</t>
  </si>
  <si>
    <t>Queensland ;  Industry of job 12 months ago: Mining ;  &gt;&gt;&gt;&gt; Was not promoted or transferred last year ;</t>
  </si>
  <si>
    <t>Queensland ;  Industry of job 12 months ago: Mining ;  &gt;&gt;&gt; Owner manager or contributing family worker in current main job ;</t>
  </si>
  <si>
    <t>Queensland ;  Industry of job 12 months ago: Mining ;  &gt; Not currently employed ;</t>
  </si>
  <si>
    <t>Queensland ;  Industry of job 12 months ago: Mining ;  &gt; Employed 12 months ago ;</t>
  </si>
  <si>
    <t>Queensland ;  Industry of job 12 months ago: Manufacturing ;  Employed at some time during the last 12 months ;</t>
  </si>
  <si>
    <t>Queensland ;  Industry of job 12 months ago: Manufacturing ;  &gt; Currently employed ;</t>
  </si>
  <si>
    <t>Queensland ;  Industry of job 12 months ago: Manufacturing ;  &gt;&gt; Less than 12 months in current main job ;</t>
  </si>
  <si>
    <t>Queensland ;  Industry of job 12 months ago: Manufacturing ;  &gt;&gt;&gt; Changed jobs in last 12 months ;</t>
  </si>
  <si>
    <t>Queensland ;  Industry of job 12 months ago: Manufacturing ;  &gt;&gt;&gt;&gt; Working in the same industry division as 12 months ago ;</t>
  </si>
  <si>
    <t>Queensland ;  Industry of job 12 months ago: Manufacturing ;  &gt;&gt;&gt;&gt; Working in a different industry division than 12 months ago ;</t>
  </si>
  <si>
    <t>Queensland ;  Industry of job 12 months ago: Manufacturing ;  &gt;&gt;&gt;&gt; Working in the same major occupation group as 12 months ago ;</t>
  </si>
  <si>
    <t>Queensland ;  Industry of job 12 months ago: Manufacturing ;  &gt;&gt;&gt;&gt; Working in a different major occupation group than 12 months ago ;</t>
  </si>
  <si>
    <t>Queensland ;  Industry of job 12 months ago: Manufacturing ;  &gt;&gt;&gt;&gt; Working in an occupation at the same skill level as 12 months ago ;</t>
  </si>
  <si>
    <t>Queensland ;  Industry of job 12 months ago: Manufacturing ;  &gt;&gt;&gt;&gt; Working in an occupation with a higher skill level than 12 months ago ;</t>
  </si>
  <si>
    <t>Queensland ;  Industry of job 12 months ago: Manufacturing ;  &gt;&gt;&gt;&gt; Working in an occupation with a lower skill level than 12 months ago ;</t>
  </si>
  <si>
    <t>Queensland ;  Industry of job 12 months ago: Manufacturing ;  &gt;&gt;&gt;&gt; Working in a job with the same usual hours as 12 months ago ;</t>
  </si>
  <si>
    <t>Queensland ;  Industry of job 12 months ago: Manufacturing ;  &gt;&gt;&gt;&gt; Working in a job with more usual hours than 12 months ago ;</t>
  </si>
  <si>
    <t>Queensland ;  Industry of job 12 months ago: Manufacturing ;  &gt;&gt;&gt;&gt; Working in a job with fewer usual hours than 12 months ago ;</t>
  </si>
  <si>
    <t>Queensland ;  Industry of job 12 months ago: Manufacturing ;  &gt;&gt;&gt;&gt; Working in a job with the same status in employment as 12 months ago ;</t>
  </si>
  <si>
    <t>Queensland ;  Industry of job 12 months ago: Manufacturing ;  &gt;&gt;&gt;&gt; Working in a job with a different status in employment than 12 months ago ;</t>
  </si>
  <si>
    <t>Queensland ;  Industry of job 12 months ago: Manufacturing ;  &gt;&gt;&gt; Did not change jobs in last 12 months ;</t>
  </si>
  <si>
    <t>Queensland ;  Industry of job 12 months ago: Manufacturing ;  &gt;&gt; 12 months or more in current main job ;</t>
  </si>
  <si>
    <t>Queensland ;  Industry of job 12 months ago: Manufacturing ;  &gt;&gt;&gt; Employee in current main job ;</t>
  </si>
  <si>
    <t>Queensland ;  Industry of job 12 months ago: Manufacturing ;  &gt;&gt;&gt;&gt; No change in occupation with current employer last year ;</t>
  </si>
  <si>
    <t>Queensland ;  Industry of job 12 months ago: Manufacturing ;  &gt;&gt;&gt;&gt; Changed occupations with current employer in the same major group last year ;</t>
  </si>
  <si>
    <t>Queensland ;  Industry of job 12 months ago: Manufacturing ;  &gt;&gt;&gt;&gt; Changed occupations with current employer into a different major group last year ;</t>
  </si>
  <si>
    <t>Queensland ;  Industry of job 12 months ago: Manufacturing ;  &gt;&gt;&gt;&gt; Changed occupations with current employer at the same skill level ;</t>
  </si>
  <si>
    <t>Queensland ;  Industry of job 12 months ago: Manufacturing ;  &gt;&gt;&gt;&gt; Changed occupations with current employer to a higher skill level ;</t>
  </si>
  <si>
    <t>Queensland ;  Industry of job 12 months ago: Manufacturing ;  &gt;&gt;&gt;&gt; Changed occupations with current employer to a lower skill level ;</t>
  </si>
  <si>
    <t>Queensland ;  Industry of job 12 months ago: Manufacturing ;  &gt;&gt;&gt;&gt; No change in usual weekly hours with current employer last year ;</t>
  </si>
  <si>
    <t>Queensland ;  Industry of job 12 months ago: Manufacturing ;  &gt;&gt;&gt;&gt; Usual weekly hours increased with current employer last year ;</t>
  </si>
  <si>
    <t>Queensland ;  Industry of job 12 months ago: Manufacturing ;  &gt;&gt;&gt;&gt; Usual weekly hours decreased with current employer last year ;</t>
  </si>
  <si>
    <t>Queensland ;  Industry of job 12 months ago: Manufacturing ;  &gt;&gt;&gt;&gt; Did not know or usual weekly hours varied last year ;</t>
  </si>
  <si>
    <t>Queensland ;  Industry of job 12 months ago: Manufacturing ;  &gt;&gt;&gt;&gt; Promoted or transferred last year ;</t>
  </si>
  <si>
    <t>Queensland ;  Industry of job 12 months ago: Manufacturing ;  &gt;&gt;&gt;&gt; Was not promoted or transferred last year ;</t>
  </si>
  <si>
    <t>Queensland ;  Industry of job 12 months ago: Manufacturing ;  &gt;&gt;&gt; Owner manager or contributing family worker in current main job ;</t>
  </si>
  <si>
    <t>Queensland ;  Industry of job 12 months ago: Manufacturing ;  &gt; Not currently employed ;</t>
  </si>
  <si>
    <t>Queensland ;  Industry of job 12 months ago: Manufacturing ;  &gt; Employed 12 months ago ;</t>
  </si>
  <si>
    <t>Queensland ;  Industry of job 12 months ago: Electricity, gas, water and waste services ;  Employed at some time during the last 12 months ;</t>
  </si>
  <si>
    <t>Queensland ;  Industry of job 12 months ago: Electricity, gas, water and waste services ;  &gt; Currently employed ;</t>
  </si>
  <si>
    <t>Queensland ;  Industry of job 12 months ago: Electricity, gas, water and waste services ;  &gt;&gt; Less than 12 months in current main job ;</t>
  </si>
  <si>
    <t>Queensland ;  Industry of job 12 months ago: Electricity, gas, water and waste services ;  &gt;&gt;&gt; Changed jobs in last 12 months ;</t>
  </si>
  <si>
    <t>Queensland ;  Industry of job 12 months ago: Electricity, gas, water and waste services ;  &gt;&gt;&gt;&gt; Working in the same industry division as 12 months ago ;</t>
  </si>
  <si>
    <t>Queensland ;  Industry of job 12 months ago: Electricity, gas, water and waste services ;  &gt;&gt;&gt;&gt; Working in a different industry division than 12 months ago ;</t>
  </si>
  <si>
    <t>Queensland ;  Industry of job 12 months ago: Electricity, gas, water and waste services ;  &gt;&gt;&gt;&gt; Working in the same major occupation group as 12 months ago ;</t>
  </si>
  <si>
    <t>Queensland ;  Industry of job 12 months ago: Electricity, gas, water and waste services ;  &gt;&gt;&gt;&gt; Working in a different major occupation group than 12 months ago ;</t>
  </si>
  <si>
    <t>Queensland ;  Industry of job 12 months ago: Electricity, gas, water and waste services ;  &gt;&gt;&gt;&gt; Working in an occupation at the same skill level as 12 months ago ;</t>
  </si>
  <si>
    <t>Queensland ;  Industry of job 12 months ago: Electricity, gas, water and waste services ;  &gt;&gt;&gt;&gt; Working in an occupation with a higher skill level than 12 months ago ;</t>
  </si>
  <si>
    <t>Queensland ;  Industry of job 12 months ago: Electricity, gas, water and waste services ;  &gt;&gt;&gt;&gt; Working in an occupation with a lower skill level than 12 months ago ;</t>
  </si>
  <si>
    <t>Queensland ;  Industry of job 12 months ago: Electricity, gas, water and waste services ;  &gt;&gt;&gt;&gt; Working in a job with the same usual hours as 12 months ago ;</t>
  </si>
  <si>
    <t>Queensland ;  Industry of job 12 months ago: Electricity, gas, water and waste services ;  &gt;&gt;&gt;&gt; Working in a job with more usual hours than 12 months ago ;</t>
  </si>
  <si>
    <t>Queensland ;  Industry of job 12 months ago: Electricity, gas, water and waste services ;  &gt;&gt;&gt;&gt; Working in a job with fewer usual hours than 12 months ago ;</t>
  </si>
  <si>
    <t>Queensland ;  Industry of job 12 months ago: Electricity, gas, water and waste services ;  &gt;&gt;&gt;&gt; Working in a job with the same status in employment as 12 months ago ;</t>
  </si>
  <si>
    <t>Queensland ;  Industry of job 12 months ago: Electricity, gas, water and waste services ;  &gt;&gt;&gt;&gt; Working in a job with a different status in employment than 12 months ago ;</t>
  </si>
  <si>
    <t>Queensland ;  Industry of job 12 months ago: Electricity, gas, water and waste services ;  &gt;&gt;&gt; Did not change jobs in last 12 months ;</t>
  </si>
  <si>
    <t>Queensland ;  Industry of job 12 months ago: Electricity, gas, water and waste services ;  &gt;&gt; 12 months or more in current main job ;</t>
  </si>
  <si>
    <t>Queensland ;  Industry of job 12 months ago: Electricity, gas, water and waste services ;  &gt;&gt;&gt; Employee in current main job ;</t>
  </si>
  <si>
    <t>Queensland ;  Industry of job 12 months ago: Electricity, gas, water and waste services ;  &gt;&gt;&gt;&gt; No change in occupation with current employer last year ;</t>
  </si>
  <si>
    <t>Queensland ;  Industry of job 12 months ago: Electricity, gas, water and waste services ;  &gt;&gt;&gt;&gt; Changed occupations with current employer in the same major group last year ;</t>
  </si>
  <si>
    <t>Queensland ;  Industry of job 12 months ago: Electricity, gas, water and waste services ;  &gt;&gt;&gt;&gt; Changed occupations with current employer into a different major group last year ;</t>
  </si>
  <si>
    <t>Queensland ;  Industry of job 12 months ago: Electricity, gas, water and waste services ;  &gt;&gt;&gt;&gt; Changed occupations with current employer at the same skill level ;</t>
  </si>
  <si>
    <t>Queensland ;  Industry of job 12 months ago: Electricity, gas, water and waste services ;  &gt;&gt;&gt;&gt; Changed occupations with current employer to a higher skill level ;</t>
  </si>
  <si>
    <t>Queensland ;  Industry of job 12 months ago: Electricity, gas, water and waste services ;  &gt;&gt;&gt;&gt; Changed occupations with current employer to a lower skill level ;</t>
  </si>
  <si>
    <t>Queensland ;  Industry of job 12 months ago: Electricity, gas, water and waste services ;  &gt;&gt;&gt;&gt; No change in usual weekly hours with current employer last year ;</t>
  </si>
  <si>
    <t>Queensland ;  Industry of job 12 months ago: Electricity, gas, water and waste services ;  &gt;&gt;&gt;&gt; Usual weekly hours increased with current employer last year ;</t>
  </si>
  <si>
    <t>Queensland ;  Industry of job 12 months ago: Electricity, gas, water and waste services ;  &gt;&gt;&gt;&gt; Usual weekly hours decreased with current employer last year ;</t>
  </si>
  <si>
    <t>Queensland ;  Industry of job 12 months ago: Electricity, gas, water and waste services ;  &gt;&gt;&gt;&gt; Did not know or usual weekly hours varied last year ;</t>
  </si>
  <si>
    <t>Queensland ;  Industry of job 12 months ago: Electricity, gas, water and waste services ;  &gt;&gt;&gt;&gt; Promoted or transferred last year ;</t>
  </si>
  <si>
    <t>Queensland ;  Industry of job 12 months ago: Electricity, gas, water and waste services ;  &gt;&gt;&gt;&gt; Was not promoted or transferred last year ;</t>
  </si>
  <si>
    <t>Queensland ;  Industry of job 12 months ago: Electricity, gas, water and waste services ;  &gt;&gt;&gt; Owner manager or contributing family worker in current main job ;</t>
  </si>
  <si>
    <t>Queensland ;  Industry of job 12 months ago: Electricity, gas, water and waste services ;  &gt; Not currently employed ;</t>
  </si>
  <si>
    <t>Queensland ;  Industry of job 12 months ago: Electricity, gas, water and waste services ;  &gt; Employed 12 months ago ;</t>
  </si>
  <si>
    <t>Queensland ;  Industry of job 12 months ago: Construction ;  Employed at some time during the last 12 months ;</t>
  </si>
  <si>
    <t>Queensland ;  Industry of job 12 months ago: Construction ;  &gt; Currently employed ;</t>
  </si>
  <si>
    <t>Queensland ;  Industry of job 12 months ago: Construction ;  &gt;&gt; Less than 12 months in current main job ;</t>
  </si>
  <si>
    <t>Queensland ;  Industry of job 12 months ago: Construction ;  &gt;&gt;&gt; Changed jobs in last 12 months ;</t>
  </si>
  <si>
    <t>Queensland ;  Industry of job 12 months ago: Construction ;  &gt;&gt;&gt;&gt; Working in the same industry division as 12 months ago ;</t>
  </si>
  <si>
    <t>Queensland ;  Industry of job 12 months ago: Construction ;  &gt;&gt;&gt;&gt; Working in a different industry division than 12 months ago ;</t>
  </si>
  <si>
    <t>Queensland ;  Industry of job 12 months ago: Construction ;  &gt;&gt;&gt;&gt; Working in the same major occupation group as 12 months ago ;</t>
  </si>
  <si>
    <t>Queensland ;  Industry of job 12 months ago: Construction ;  &gt;&gt;&gt;&gt; Working in a different major occupation group than 12 months ago ;</t>
  </si>
  <si>
    <t>Queensland ;  Industry of job 12 months ago: Construction ;  &gt;&gt;&gt;&gt; Working in an occupation at the same skill level as 12 months ago ;</t>
  </si>
  <si>
    <t>Queensland ;  Industry of job 12 months ago: Construction ;  &gt;&gt;&gt;&gt; Working in an occupation with a higher skill level than 12 months ago ;</t>
  </si>
  <si>
    <t>Queensland ;  Industry of job 12 months ago: Construction ;  &gt;&gt;&gt;&gt; Working in an occupation with a lower skill level than 12 months ago ;</t>
  </si>
  <si>
    <t>Queensland ;  Industry of job 12 months ago: Construction ;  &gt;&gt;&gt;&gt; Working in a job with the same usual hours as 12 months ago ;</t>
  </si>
  <si>
    <t>Queensland ;  Industry of job 12 months ago: Construction ;  &gt;&gt;&gt;&gt; Working in a job with more usual hours than 12 months ago ;</t>
  </si>
  <si>
    <t>Queensland ;  Industry of job 12 months ago: Construction ;  &gt;&gt;&gt;&gt; Working in a job with fewer usual hours than 12 months ago ;</t>
  </si>
  <si>
    <t>Queensland ;  Industry of job 12 months ago: Construction ;  &gt;&gt;&gt;&gt; Working in a job with the same status in employment as 12 months ago ;</t>
  </si>
  <si>
    <t>Queensland ;  Industry of job 12 months ago: Construction ;  &gt;&gt;&gt;&gt; Working in a job with a different status in employment than 12 months ago ;</t>
  </si>
  <si>
    <t>Queensland ;  Industry of job 12 months ago: Construction ;  &gt;&gt;&gt; Did not change jobs in last 12 months ;</t>
  </si>
  <si>
    <t>Queensland ;  Industry of job 12 months ago: Construction ;  &gt;&gt; 12 months or more in current main job ;</t>
  </si>
  <si>
    <t>A128066298J</t>
  </si>
  <si>
    <t>A128008234R</t>
  </si>
  <si>
    <t>A127950106T</t>
  </si>
  <si>
    <t>A128066302L</t>
  </si>
  <si>
    <t>A127988766C</t>
  </si>
  <si>
    <t>A128008238X</t>
  </si>
  <si>
    <t>A128008242R</t>
  </si>
  <si>
    <t>A128047010F</t>
  </si>
  <si>
    <t>A128008246X</t>
  </si>
  <si>
    <t>A128027638R</t>
  </si>
  <si>
    <t>A128047014R</t>
  </si>
  <si>
    <t>A127988770V</t>
  </si>
  <si>
    <t>A128027642F</t>
  </si>
  <si>
    <t>A128047018X</t>
  </si>
  <si>
    <t>A128066306W</t>
  </si>
  <si>
    <t>A128086090V</t>
  </si>
  <si>
    <t>A128008250R</t>
  </si>
  <si>
    <t>A127988774C</t>
  </si>
  <si>
    <t>A127950110J</t>
  </si>
  <si>
    <t>A128086094C</t>
  </si>
  <si>
    <t>A127988778L</t>
  </si>
  <si>
    <t>A128027674X</t>
  </si>
  <si>
    <t>A128027658X</t>
  </si>
  <si>
    <t>A128008262X</t>
  </si>
  <si>
    <t>A128027670R</t>
  </si>
  <si>
    <t>A128047030R</t>
  </si>
  <si>
    <t>A127969518L</t>
  </si>
  <si>
    <t>A128008274J</t>
  </si>
  <si>
    <t>A128066322W</t>
  </si>
  <si>
    <t>A127969522C</t>
  </si>
  <si>
    <t>A128066326F</t>
  </si>
  <si>
    <t>A127988786L</t>
  </si>
  <si>
    <t>A128066310L</t>
  </si>
  <si>
    <t>A128027662R</t>
  </si>
  <si>
    <t>A128086106A</t>
  </si>
  <si>
    <t>A127950118A</t>
  </si>
  <si>
    <t>A128086110T</t>
  </si>
  <si>
    <t>A128047022R</t>
  </si>
  <si>
    <t>A128027666X</t>
  </si>
  <si>
    <t>A127950122T</t>
  </si>
  <si>
    <t>A127969502V</t>
  </si>
  <si>
    <t>A127950126A</t>
  </si>
  <si>
    <t>A128008266J</t>
  </si>
  <si>
    <t>A127988790C</t>
  </si>
  <si>
    <t>A127969506C</t>
  </si>
  <si>
    <t>A127950130T</t>
  </si>
  <si>
    <t>A127950134A</t>
  </si>
  <si>
    <t>A127969510V</t>
  </si>
  <si>
    <t>A128047026X</t>
  </si>
  <si>
    <t>A128008270X</t>
  </si>
  <si>
    <t>A128086114A</t>
  </si>
  <si>
    <t>A127950138K</t>
  </si>
  <si>
    <t>A127969514C</t>
  </si>
  <si>
    <t>A128066314W</t>
  </si>
  <si>
    <t>A128066318F</t>
  </si>
  <si>
    <t>A128027722F</t>
  </si>
  <si>
    <t>A128047042X</t>
  </si>
  <si>
    <t>A128027702W</t>
  </si>
  <si>
    <t>A128066366X</t>
  </si>
  <si>
    <t>A128027698T</t>
  </si>
  <si>
    <t>A128027718R</t>
  </si>
  <si>
    <t>A128067994F</t>
  </si>
  <si>
    <t>A128029186X</t>
  </si>
  <si>
    <t>A128029202L</t>
  </si>
  <si>
    <t>A127971302T</t>
  </si>
  <si>
    <t>A127951666J</t>
  </si>
  <si>
    <t>A127971306A</t>
  </si>
  <si>
    <t>A127990406R</t>
  </si>
  <si>
    <t>A128087706X</t>
  </si>
  <si>
    <t>A128048646F</t>
  </si>
  <si>
    <t>A128067998R</t>
  </si>
  <si>
    <t>A127971282V</t>
  </si>
  <si>
    <t>A128087678A</t>
  </si>
  <si>
    <t>A127951658J</t>
  </si>
  <si>
    <t>A128087682T</t>
  </si>
  <si>
    <t>A128029190R</t>
  </si>
  <si>
    <t>A128029194X</t>
  </si>
  <si>
    <t>A128029198J</t>
  </si>
  <si>
    <t>A128087686A</t>
  </si>
  <si>
    <t>A128087690T</t>
  </si>
  <si>
    <t>A127971286C</t>
  </si>
  <si>
    <t>A128029206W</t>
  </si>
  <si>
    <t>A127971290V</t>
  </si>
  <si>
    <t>A127971294C</t>
  </si>
  <si>
    <t>A128029210L</t>
  </si>
  <si>
    <t>A127990390J</t>
  </si>
  <si>
    <t>A128029214W</t>
  </si>
  <si>
    <t>A128087694A</t>
  </si>
  <si>
    <t>A127990394T</t>
  </si>
  <si>
    <t>A127990398A</t>
  </si>
  <si>
    <t>A127971298L</t>
  </si>
  <si>
    <t>A128087698K</t>
  </si>
  <si>
    <t>A127951662X</t>
  </si>
  <si>
    <t>A127990402F</t>
  </si>
  <si>
    <t>A128087702R</t>
  </si>
  <si>
    <t>A127951670X</t>
  </si>
  <si>
    <t>A127952030V</t>
  </si>
  <si>
    <t>A127952002K</t>
  </si>
  <si>
    <t>A127952018C</t>
  </si>
  <si>
    <t>A128068342T</t>
  </si>
  <si>
    <t>A128029554T</t>
  </si>
  <si>
    <t>A128068346A</t>
  </si>
  <si>
    <t>A127971706L</t>
  </si>
  <si>
    <t>A128029558A</t>
  </si>
  <si>
    <t>A128049038V</t>
  </si>
  <si>
    <t>A127990734A</t>
  </si>
  <si>
    <t>A127990722T</t>
  </si>
  <si>
    <t>A127971686R</t>
  </si>
  <si>
    <t>A127952006V</t>
  </si>
  <si>
    <t>A127990726A</t>
  </si>
  <si>
    <t>A128088094R</t>
  </si>
  <si>
    <t>A127971690F</t>
  </si>
  <si>
    <t>A127952010K</t>
  </si>
  <si>
    <t>A128088098X</t>
  </si>
  <si>
    <t>A128010158R</t>
  </si>
  <si>
    <t>A127952014V</t>
  </si>
  <si>
    <t>A128029546T</t>
  </si>
  <si>
    <t>A127952022V</t>
  </si>
  <si>
    <t>A128010162F</t>
  </si>
  <si>
    <t>A128088102C</t>
  </si>
  <si>
    <t>A127971694R</t>
  </si>
  <si>
    <t>A128029550J</t>
  </si>
  <si>
    <t>A128049034K</t>
  </si>
  <si>
    <t>A127990730T</t>
  </si>
  <si>
    <t>A128088106L</t>
  </si>
  <si>
    <t>A128010166R</t>
  </si>
  <si>
    <t>A128010170F</t>
  </si>
  <si>
    <t>A127971698X</t>
  </si>
  <si>
    <t>A127952026C</t>
  </si>
  <si>
    <t>A127971702C</t>
  </si>
  <si>
    <t>A128010382J</t>
  </si>
  <si>
    <t>A128068490V</t>
  </si>
  <si>
    <t>A127952198X</t>
  </si>
  <si>
    <t>A127971878J</t>
  </si>
  <si>
    <t>A128029762K</t>
  </si>
  <si>
    <t>A128068506A</t>
  </si>
  <si>
    <t>A127990926V</t>
  </si>
  <si>
    <t>A128010386T</t>
  </si>
  <si>
    <t>A127971882X</t>
  </si>
  <si>
    <t>A128010390J</t>
  </si>
  <si>
    <t>A127971874X</t>
  </si>
  <si>
    <t>A127990910A</t>
  </si>
  <si>
    <t>A128088302W</t>
  </si>
  <si>
    <t>A127952194R</t>
  </si>
  <si>
    <t>A128029750A</t>
  </si>
  <si>
    <t>A128010358J</t>
  </si>
  <si>
    <t>A128010362X</t>
  </si>
  <si>
    <t>A128010366J</t>
  </si>
  <si>
    <t>A127990914K</t>
  </si>
  <si>
    <t>A128068494C</t>
  </si>
  <si>
    <t>A128049246L</t>
  </si>
  <si>
    <t>A127952202C</t>
  </si>
  <si>
    <t>A128068498L</t>
  </si>
  <si>
    <t>A128029754K</t>
  </si>
  <si>
    <t>A128068502T</t>
  </si>
  <si>
    <t>A127952206L</t>
  </si>
  <si>
    <t>A128010370X</t>
  </si>
  <si>
    <t>A128029758V</t>
  </si>
  <si>
    <t>A128010374J</t>
  </si>
  <si>
    <t>A128010378T</t>
  </si>
  <si>
    <t>A128049250C</t>
  </si>
  <si>
    <t>A127990918V</t>
  </si>
  <si>
    <t>A128088306F</t>
  </si>
  <si>
    <t>A127990922K</t>
  </si>
  <si>
    <t>A127971918R</t>
  </si>
  <si>
    <t>A128068530A</t>
  </si>
  <si>
    <t>A128029778C</t>
  </si>
  <si>
    <t>A128088334R</t>
  </si>
  <si>
    <t>A128068554V</t>
  </si>
  <si>
    <t>A127990958L</t>
  </si>
  <si>
    <t>A127971922F</t>
  </si>
  <si>
    <t>A128049270L</t>
  </si>
  <si>
    <t>A128010438J</t>
  </si>
  <si>
    <t>A127971926R</t>
  </si>
  <si>
    <t>A127971902W</t>
  </si>
  <si>
    <t>A128068534K</t>
  </si>
  <si>
    <t>A128068538V</t>
  </si>
  <si>
    <t>A128068542K</t>
  </si>
  <si>
    <t>A127971906F</t>
  </si>
  <si>
    <t>A128049266W</t>
  </si>
  <si>
    <t>A127990950V</t>
  </si>
  <si>
    <t>A127971910W</t>
  </si>
  <si>
    <t>A127952238F</t>
  </si>
  <si>
    <t>A128088322F</t>
  </si>
  <si>
    <t>A128010418X</t>
  </si>
  <si>
    <t>A128068546V</t>
  </si>
  <si>
    <t>A127952242W</t>
  </si>
  <si>
    <t>A127952246F</t>
  </si>
  <si>
    <t>A127990954C</t>
  </si>
  <si>
    <t>A128068550K</t>
  </si>
  <si>
    <t>A128088326R</t>
  </si>
  <si>
    <t>A128088330F</t>
  </si>
  <si>
    <t>A128029782V</t>
  </si>
  <si>
    <t>A128029786C</t>
  </si>
  <si>
    <t>A128010422R</t>
  </si>
  <si>
    <t>A127971914F</t>
  </si>
  <si>
    <t>A128010426X</t>
  </si>
  <si>
    <t>A128010430R</t>
  </si>
  <si>
    <t>A127952274R</t>
  </si>
  <si>
    <t>A128029790V</t>
  </si>
  <si>
    <t>A128068562V</t>
  </si>
  <si>
    <t>A127952270F</t>
  </si>
  <si>
    <t>A127971938X</t>
  </si>
  <si>
    <t>A127990974L</t>
  </si>
  <si>
    <t>A128010450X</t>
  </si>
  <si>
    <t>A128010454J</t>
  </si>
  <si>
    <t>A127990978W</t>
  </si>
  <si>
    <t>A127990982L</t>
  </si>
  <si>
    <t>A128068558C</t>
  </si>
  <si>
    <t>A127990962C</t>
  </si>
  <si>
    <t>A128029794C</t>
  </si>
  <si>
    <t>A127952250W</t>
  </si>
  <si>
    <t>A128010442X</t>
  </si>
  <si>
    <t>A128029798L</t>
  </si>
  <si>
    <t>A127971930F</t>
  </si>
  <si>
    <t>A127990966L</t>
  </si>
  <si>
    <t>A128029802T</t>
  </si>
  <si>
    <t>A128088338X</t>
  </si>
  <si>
    <t>A128010446J</t>
  </si>
  <si>
    <t>A127952254F</t>
  </si>
  <si>
    <t>A128049274W</t>
  </si>
  <si>
    <t>A128068566C</t>
  </si>
  <si>
    <t>A128049278F</t>
  </si>
  <si>
    <t>A128068570V</t>
  </si>
  <si>
    <t>A128068574C</t>
  </si>
  <si>
    <t>A127952258R</t>
  </si>
  <si>
    <t>A127952262F</t>
  </si>
  <si>
    <t>A127952266R</t>
  </si>
  <si>
    <t>A128068578L</t>
  </si>
  <si>
    <t>A127990970C</t>
  </si>
  <si>
    <t>A127971934R</t>
  </si>
  <si>
    <t>A127971942R</t>
  </si>
  <si>
    <t>A128010478A</t>
  </si>
  <si>
    <t>A128049282W</t>
  </si>
  <si>
    <t>A127990986W</t>
  </si>
  <si>
    <t>A128068594L</t>
  </si>
  <si>
    <t>A128029822A</t>
  </si>
  <si>
    <t>A128068606K</t>
  </si>
  <si>
    <t>A127971958J</t>
  </si>
  <si>
    <t>A128049290W</t>
  </si>
  <si>
    <t>A127952302L</t>
  </si>
  <si>
    <t>A127990990L</t>
  </si>
  <si>
    <t>A128068582C</t>
  </si>
  <si>
    <t>A128010458T</t>
  </si>
  <si>
    <t>A128029806A</t>
  </si>
  <si>
    <t>A128029810T</t>
  </si>
  <si>
    <t>A127971946X</t>
  </si>
  <si>
    <t>A127952282R</t>
  </si>
  <si>
    <t>A128010462J</t>
  </si>
  <si>
    <t>A127971950R</t>
  </si>
  <si>
    <t>Queensland ;  Industry of job 12 months ago: Construction ;  &gt;&gt;&gt; Employee in current main job ;</t>
  </si>
  <si>
    <t>Queensland ;  Industry of job 12 months ago: Construction ;  &gt;&gt;&gt;&gt; No change in occupation with current employer last year ;</t>
  </si>
  <si>
    <t>Queensland ;  Industry of job 12 months ago: Construction ;  &gt;&gt;&gt;&gt; Changed occupations with current employer in the same major group last year ;</t>
  </si>
  <si>
    <t>Queensland ;  Industry of job 12 months ago: Construction ;  &gt;&gt;&gt;&gt; Changed occupations with current employer into a different major group last year ;</t>
  </si>
  <si>
    <t>Queensland ;  Industry of job 12 months ago: Construction ;  &gt;&gt;&gt;&gt; Changed occupations with current employer at the same skill level ;</t>
  </si>
  <si>
    <t>Queensland ;  Industry of job 12 months ago: Construction ;  &gt;&gt;&gt;&gt; Changed occupations with current employer to a higher skill level ;</t>
  </si>
  <si>
    <t>Queensland ;  Industry of job 12 months ago: Construction ;  &gt;&gt;&gt;&gt; Changed occupations with current employer to a lower skill level ;</t>
  </si>
  <si>
    <t>Queensland ;  Industry of job 12 months ago: Construction ;  &gt;&gt;&gt;&gt; No change in usual weekly hours with current employer last year ;</t>
  </si>
  <si>
    <t>Queensland ;  Industry of job 12 months ago: Construction ;  &gt;&gt;&gt;&gt; Usual weekly hours increased with current employer last year ;</t>
  </si>
  <si>
    <t>Queensland ;  Industry of job 12 months ago: Construction ;  &gt;&gt;&gt;&gt; Usual weekly hours decreased with current employer last year ;</t>
  </si>
  <si>
    <t>Queensland ;  Industry of job 12 months ago: Construction ;  &gt;&gt;&gt;&gt; Did not know or usual weekly hours varied last year ;</t>
  </si>
  <si>
    <t>Queensland ;  Industry of job 12 months ago: Construction ;  &gt;&gt;&gt;&gt; Promoted or transferred last year ;</t>
  </si>
  <si>
    <t>Queensland ;  Industry of job 12 months ago: Construction ;  &gt;&gt;&gt;&gt; Was not promoted or transferred last year ;</t>
  </si>
  <si>
    <t>Queensland ;  Industry of job 12 months ago: Construction ;  &gt;&gt;&gt; Owner manager or contributing family worker in current main job ;</t>
  </si>
  <si>
    <t>Queensland ;  Industry of job 12 months ago: Construction ;  &gt; Not currently employed ;</t>
  </si>
  <si>
    <t>Queensland ;  Industry of job 12 months ago: Construction ;  &gt; Employed 12 months ago ;</t>
  </si>
  <si>
    <t>Queensland ;  Industry of job 12 months ago: Wholesale trade ;  Employed at some time during the last 12 months ;</t>
  </si>
  <si>
    <t>Queensland ;  Industry of job 12 months ago: Wholesale trade ;  &gt; Currently employed ;</t>
  </si>
  <si>
    <t>Queensland ;  Industry of job 12 months ago: Wholesale trade ;  &gt;&gt; Less than 12 months in current main job ;</t>
  </si>
  <si>
    <t>Queensland ;  Industry of job 12 months ago: Wholesale trade ;  &gt;&gt;&gt; Changed jobs in last 12 months ;</t>
  </si>
  <si>
    <t>Queensland ;  Industry of job 12 months ago: Wholesale trade ;  &gt;&gt;&gt;&gt; Working in the same industry division as 12 months ago ;</t>
  </si>
  <si>
    <t>Queensland ;  Industry of job 12 months ago: Wholesale trade ;  &gt;&gt;&gt;&gt; Working in a different industry division than 12 months ago ;</t>
  </si>
  <si>
    <t>Queensland ;  Industry of job 12 months ago: Wholesale trade ;  &gt;&gt;&gt;&gt; Working in the same major occupation group as 12 months ago ;</t>
  </si>
  <si>
    <t>Queensland ;  Industry of job 12 months ago: Wholesale trade ;  &gt;&gt;&gt;&gt; Working in a different major occupation group than 12 months ago ;</t>
  </si>
  <si>
    <t>Queensland ;  Industry of job 12 months ago: Wholesale trade ;  &gt;&gt;&gt;&gt; Working in an occupation at the same skill level as 12 months ago ;</t>
  </si>
  <si>
    <t>Queensland ;  Industry of job 12 months ago: Wholesale trade ;  &gt;&gt;&gt;&gt; Working in an occupation with a higher skill level than 12 months ago ;</t>
  </si>
  <si>
    <t>Queensland ;  Industry of job 12 months ago: Wholesale trade ;  &gt;&gt;&gt;&gt; Working in an occupation with a lower skill level than 12 months ago ;</t>
  </si>
  <si>
    <t>Queensland ;  Industry of job 12 months ago: Wholesale trade ;  &gt;&gt;&gt;&gt; Working in a job with the same usual hours as 12 months ago ;</t>
  </si>
  <si>
    <t>Queensland ;  Industry of job 12 months ago: Wholesale trade ;  &gt;&gt;&gt;&gt; Working in a job with more usual hours than 12 months ago ;</t>
  </si>
  <si>
    <t>Queensland ;  Industry of job 12 months ago: Wholesale trade ;  &gt;&gt;&gt;&gt; Working in a job with fewer usual hours than 12 months ago ;</t>
  </si>
  <si>
    <t>Queensland ;  Industry of job 12 months ago: Wholesale trade ;  &gt;&gt;&gt;&gt; Working in a job with the same status in employment as 12 months ago ;</t>
  </si>
  <si>
    <t>Queensland ;  Industry of job 12 months ago: Wholesale trade ;  &gt;&gt;&gt;&gt; Working in a job with a different status in employment than 12 months ago ;</t>
  </si>
  <si>
    <t>Queensland ;  Industry of job 12 months ago: Wholesale trade ;  &gt;&gt;&gt; Did not change jobs in last 12 months ;</t>
  </si>
  <si>
    <t>Queensland ;  Industry of job 12 months ago: Wholesale trade ;  &gt;&gt; 12 months or more in current main job ;</t>
  </si>
  <si>
    <t>Queensland ;  Industry of job 12 months ago: Wholesale trade ;  &gt;&gt;&gt; Employee in current main job ;</t>
  </si>
  <si>
    <t>Queensland ;  Industry of job 12 months ago: Wholesale trade ;  &gt;&gt;&gt;&gt; No change in occupation with current employer last year ;</t>
  </si>
  <si>
    <t>Queensland ;  Industry of job 12 months ago: Wholesale trade ;  &gt;&gt;&gt;&gt; Changed occupations with current employer in the same major group last year ;</t>
  </si>
  <si>
    <t>Queensland ;  Industry of job 12 months ago: Wholesale trade ;  &gt;&gt;&gt;&gt; Changed occupations with current employer into a different major group last year ;</t>
  </si>
  <si>
    <t>Queensland ;  Industry of job 12 months ago: Wholesale trade ;  &gt;&gt;&gt;&gt; Changed occupations with current employer at the same skill level ;</t>
  </si>
  <si>
    <t>Queensland ;  Industry of job 12 months ago: Wholesale trade ;  &gt;&gt;&gt;&gt; Changed occupations with current employer to a higher skill level ;</t>
  </si>
  <si>
    <t>Queensland ;  Industry of job 12 months ago: Wholesale trade ;  &gt;&gt;&gt;&gt; Changed occupations with current employer to a lower skill level ;</t>
  </si>
  <si>
    <t>Queensland ;  Industry of job 12 months ago: Wholesale trade ;  &gt;&gt;&gt;&gt; No change in usual weekly hours with current employer last year ;</t>
  </si>
  <si>
    <t>Queensland ;  Industry of job 12 months ago: Wholesale trade ;  &gt;&gt;&gt;&gt; Usual weekly hours increased with current employer last year ;</t>
  </si>
  <si>
    <t>Queensland ;  Industry of job 12 months ago: Wholesale trade ;  &gt;&gt;&gt;&gt; Usual weekly hours decreased with current employer last year ;</t>
  </si>
  <si>
    <t>Queensland ;  Industry of job 12 months ago: Wholesale trade ;  &gt;&gt;&gt;&gt; Did not know or usual weekly hours varied last year ;</t>
  </si>
  <si>
    <t>Queensland ;  Industry of job 12 months ago: Wholesale trade ;  &gt;&gt;&gt;&gt; Promoted or transferred last year ;</t>
  </si>
  <si>
    <t>Queensland ;  Industry of job 12 months ago: Wholesale trade ;  &gt;&gt;&gt;&gt; Was not promoted or transferred last year ;</t>
  </si>
  <si>
    <t>Queensland ;  Industry of job 12 months ago: Wholesale trade ;  &gt;&gt;&gt; Owner manager or contributing family worker in current main job ;</t>
  </si>
  <si>
    <t>Queensland ;  Industry of job 12 months ago: Wholesale trade ;  &gt; Not currently employed ;</t>
  </si>
  <si>
    <t>Queensland ;  Industry of job 12 months ago: Wholesale trade ;  &gt; Employed 12 months ago ;</t>
  </si>
  <si>
    <t>Queensland ;  Industry of job 12 months ago: Retail trade ;  Employed at some time during the last 12 months ;</t>
  </si>
  <si>
    <t>Queensland ;  Industry of job 12 months ago: Retail trade ;  &gt; Currently employed ;</t>
  </si>
  <si>
    <t>Queensland ;  Industry of job 12 months ago: Retail trade ;  &gt;&gt; Less than 12 months in current main job ;</t>
  </si>
  <si>
    <t>Queensland ;  Industry of job 12 months ago: Retail trade ;  &gt;&gt;&gt; Changed jobs in last 12 months ;</t>
  </si>
  <si>
    <t>Queensland ;  Industry of job 12 months ago: Retail trade ;  &gt;&gt;&gt;&gt; Working in the same industry division as 12 months ago ;</t>
  </si>
  <si>
    <t>Queensland ;  Industry of job 12 months ago: Retail trade ;  &gt;&gt;&gt;&gt; Working in a different industry division than 12 months ago ;</t>
  </si>
  <si>
    <t>Queensland ;  Industry of job 12 months ago: Retail trade ;  &gt;&gt;&gt;&gt; Working in the same major occupation group as 12 months ago ;</t>
  </si>
  <si>
    <t>Queensland ;  Industry of job 12 months ago: Retail trade ;  &gt;&gt;&gt;&gt; Working in a different major occupation group than 12 months ago ;</t>
  </si>
  <si>
    <t>Queensland ;  Industry of job 12 months ago: Retail trade ;  &gt;&gt;&gt;&gt; Working in an occupation at the same skill level as 12 months ago ;</t>
  </si>
  <si>
    <t>Queensland ;  Industry of job 12 months ago: Retail trade ;  &gt;&gt;&gt;&gt; Working in an occupation with a higher skill level than 12 months ago ;</t>
  </si>
  <si>
    <t>Queensland ;  Industry of job 12 months ago: Retail trade ;  &gt;&gt;&gt;&gt; Working in an occupation with a lower skill level than 12 months ago ;</t>
  </si>
  <si>
    <t>Queensland ;  Industry of job 12 months ago: Retail trade ;  &gt;&gt;&gt;&gt; Working in a job with the same usual hours as 12 months ago ;</t>
  </si>
  <si>
    <t>Queensland ;  Industry of job 12 months ago: Retail trade ;  &gt;&gt;&gt;&gt; Working in a job with more usual hours than 12 months ago ;</t>
  </si>
  <si>
    <t>Queensland ;  Industry of job 12 months ago: Retail trade ;  &gt;&gt;&gt;&gt; Working in a job with fewer usual hours than 12 months ago ;</t>
  </si>
  <si>
    <t>Queensland ;  Industry of job 12 months ago: Retail trade ;  &gt;&gt;&gt;&gt; Working in a job with the same status in employment as 12 months ago ;</t>
  </si>
  <si>
    <t>Queensland ;  Industry of job 12 months ago: Retail trade ;  &gt;&gt;&gt;&gt; Working in a job with a different status in employment than 12 months ago ;</t>
  </si>
  <si>
    <t>Queensland ;  Industry of job 12 months ago: Retail trade ;  &gt;&gt;&gt; Did not change jobs in last 12 months ;</t>
  </si>
  <si>
    <t>Queensland ;  Industry of job 12 months ago: Retail trade ;  &gt;&gt; 12 months or more in current main job ;</t>
  </si>
  <si>
    <t>Queensland ;  Industry of job 12 months ago: Retail trade ;  &gt;&gt;&gt; Employee in current main job ;</t>
  </si>
  <si>
    <t>Queensland ;  Industry of job 12 months ago: Retail trade ;  &gt;&gt;&gt;&gt; No change in occupation with current employer last year ;</t>
  </si>
  <si>
    <t>Queensland ;  Industry of job 12 months ago: Retail trade ;  &gt;&gt;&gt;&gt; Changed occupations with current employer in the same major group last year ;</t>
  </si>
  <si>
    <t>Queensland ;  Industry of job 12 months ago: Retail trade ;  &gt;&gt;&gt;&gt; Changed occupations with current employer into a different major group last year ;</t>
  </si>
  <si>
    <t>Queensland ;  Industry of job 12 months ago: Retail trade ;  &gt;&gt;&gt;&gt; Changed occupations with current employer at the same skill level ;</t>
  </si>
  <si>
    <t>Queensland ;  Industry of job 12 months ago: Retail trade ;  &gt;&gt;&gt;&gt; Changed occupations with current employer to a higher skill level ;</t>
  </si>
  <si>
    <t>Queensland ;  Industry of job 12 months ago: Retail trade ;  &gt;&gt;&gt;&gt; Changed occupations with current employer to a lower skill level ;</t>
  </si>
  <si>
    <t>Queensland ;  Industry of job 12 months ago: Retail trade ;  &gt;&gt;&gt;&gt; No change in usual weekly hours with current employer last year ;</t>
  </si>
  <si>
    <t>Queensland ;  Industry of job 12 months ago: Retail trade ;  &gt;&gt;&gt;&gt; Usual weekly hours increased with current employer last year ;</t>
  </si>
  <si>
    <t>Queensland ;  Industry of job 12 months ago: Retail trade ;  &gt;&gt;&gt;&gt; Usual weekly hours decreased with current employer last year ;</t>
  </si>
  <si>
    <t>Queensland ;  Industry of job 12 months ago: Retail trade ;  &gt;&gt;&gt;&gt; Did not know or usual weekly hours varied last year ;</t>
  </si>
  <si>
    <t>Queensland ;  Industry of job 12 months ago: Retail trade ;  &gt;&gt;&gt;&gt; Promoted or transferred last year ;</t>
  </si>
  <si>
    <t>Queensland ;  Industry of job 12 months ago: Retail trade ;  &gt;&gt;&gt;&gt; Was not promoted or transferred last year ;</t>
  </si>
  <si>
    <t>Queensland ;  Industry of job 12 months ago: Retail trade ;  &gt;&gt;&gt; Owner manager or contributing family worker in current main job ;</t>
  </si>
  <si>
    <t>Queensland ;  Industry of job 12 months ago: Retail trade ;  &gt; Not currently employed ;</t>
  </si>
  <si>
    <t>Queensland ;  Industry of job 12 months ago: Retail trade ;  &gt; Employed 12 months ago ;</t>
  </si>
  <si>
    <t>Queensland ;  Industry of job 12 months ago: Accommodation and food services ;  Employed at some time during the last 12 months ;</t>
  </si>
  <si>
    <t>Queensland ;  Industry of job 12 months ago: Accommodation and food services ;  &gt; Currently employed ;</t>
  </si>
  <si>
    <t>Queensland ;  Industry of job 12 months ago: Accommodation and food services ;  &gt;&gt; Less than 12 months in current main job ;</t>
  </si>
  <si>
    <t>Queensland ;  Industry of job 12 months ago: Accommodation and food services ;  &gt;&gt;&gt; Changed jobs in last 12 months ;</t>
  </si>
  <si>
    <t>Queensland ;  Industry of job 12 months ago: Accommodation and food services ;  &gt;&gt;&gt;&gt; Working in the same industry division as 12 months ago ;</t>
  </si>
  <si>
    <t>Queensland ;  Industry of job 12 months ago: Accommodation and food services ;  &gt;&gt;&gt;&gt; Working in a different industry division than 12 months ago ;</t>
  </si>
  <si>
    <t>Queensland ;  Industry of job 12 months ago: Accommodation and food services ;  &gt;&gt;&gt;&gt; Working in the same major occupation group as 12 months ago ;</t>
  </si>
  <si>
    <t>Queensland ;  Industry of job 12 months ago: Accommodation and food services ;  &gt;&gt;&gt;&gt; Working in a different major occupation group than 12 months ago ;</t>
  </si>
  <si>
    <t>Queensland ;  Industry of job 12 months ago: Accommodation and food services ;  &gt;&gt;&gt;&gt; Working in an occupation at the same skill level as 12 months ago ;</t>
  </si>
  <si>
    <t>Queensland ;  Industry of job 12 months ago: Accommodation and food services ;  &gt;&gt;&gt;&gt; Working in an occupation with a higher skill level than 12 months ago ;</t>
  </si>
  <si>
    <t>Queensland ;  Industry of job 12 months ago: Accommodation and food services ;  &gt;&gt;&gt;&gt; Working in an occupation with a lower skill level than 12 months ago ;</t>
  </si>
  <si>
    <t>Queensland ;  Industry of job 12 months ago: Accommodation and food services ;  &gt;&gt;&gt;&gt; Working in a job with the same usual hours as 12 months ago ;</t>
  </si>
  <si>
    <t>Queensland ;  Industry of job 12 months ago: Accommodation and food services ;  &gt;&gt;&gt;&gt; Working in a job with more usual hours than 12 months ago ;</t>
  </si>
  <si>
    <t>Queensland ;  Industry of job 12 months ago: Accommodation and food services ;  &gt;&gt;&gt;&gt; Working in a job with fewer usual hours than 12 months ago ;</t>
  </si>
  <si>
    <t>Queensland ;  Industry of job 12 months ago: Accommodation and food services ;  &gt;&gt;&gt;&gt; Working in a job with the same status in employment as 12 months ago ;</t>
  </si>
  <si>
    <t>Queensland ;  Industry of job 12 months ago: Accommodation and food services ;  &gt;&gt;&gt;&gt; Working in a job with a different status in employment than 12 months ago ;</t>
  </si>
  <si>
    <t>Queensland ;  Industry of job 12 months ago: Accommodation and food services ;  &gt;&gt;&gt; Did not change jobs in last 12 months ;</t>
  </si>
  <si>
    <t>Queensland ;  Industry of job 12 months ago: Accommodation and food services ;  &gt;&gt; 12 months or more in current main job ;</t>
  </si>
  <si>
    <t>Queensland ;  Industry of job 12 months ago: Accommodation and food services ;  &gt;&gt;&gt; Employee in current main job ;</t>
  </si>
  <si>
    <t>Queensland ;  Industry of job 12 months ago: Accommodation and food services ;  &gt;&gt;&gt;&gt; No change in occupation with current employer last year ;</t>
  </si>
  <si>
    <t>Queensland ;  Industry of job 12 months ago: Accommodation and food services ;  &gt;&gt;&gt;&gt; Changed occupations with current employer in the same major group last year ;</t>
  </si>
  <si>
    <t>Queensland ;  Industry of job 12 months ago: Accommodation and food services ;  &gt;&gt;&gt;&gt; Changed occupations with current employer into a different major group last year ;</t>
  </si>
  <si>
    <t>Queensland ;  Industry of job 12 months ago: Accommodation and food services ;  &gt;&gt;&gt;&gt; Changed occupations with current employer at the same skill level ;</t>
  </si>
  <si>
    <t>Queensland ;  Industry of job 12 months ago: Accommodation and food services ;  &gt;&gt;&gt;&gt; Changed occupations with current employer to a higher skill level ;</t>
  </si>
  <si>
    <t>Queensland ;  Industry of job 12 months ago: Accommodation and food services ;  &gt;&gt;&gt;&gt; Changed occupations with current employer to a lower skill level ;</t>
  </si>
  <si>
    <t>Queensland ;  Industry of job 12 months ago: Accommodation and food services ;  &gt;&gt;&gt;&gt; No change in usual weekly hours with current employer last year ;</t>
  </si>
  <si>
    <t>Queensland ;  Industry of job 12 months ago: Accommodation and food services ;  &gt;&gt;&gt;&gt; Usual weekly hours increased with current employer last year ;</t>
  </si>
  <si>
    <t>Queensland ;  Industry of job 12 months ago: Accommodation and food services ;  &gt;&gt;&gt;&gt; Usual weekly hours decreased with current employer last year ;</t>
  </si>
  <si>
    <t>Queensland ;  Industry of job 12 months ago: Accommodation and food services ;  &gt;&gt;&gt;&gt; Did not know or usual weekly hours varied last year ;</t>
  </si>
  <si>
    <t>Queensland ;  Industry of job 12 months ago: Accommodation and food services ;  &gt;&gt;&gt;&gt; Promoted or transferred last year ;</t>
  </si>
  <si>
    <t>Queensland ;  Industry of job 12 months ago: Accommodation and food services ;  &gt;&gt;&gt;&gt; Was not promoted or transferred last year ;</t>
  </si>
  <si>
    <t>Queensland ;  Industry of job 12 months ago: Accommodation and food services ;  &gt;&gt;&gt; Owner manager or contributing family worker in current main job ;</t>
  </si>
  <si>
    <t>Queensland ;  Industry of job 12 months ago: Accommodation and food services ;  &gt; Not currently employed ;</t>
  </si>
  <si>
    <t>Queensland ;  Industry of job 12 months ago: Accommodation and food services ;  &gt; Employed 12 months ago ;</t>
  </si>
  <si>
    <t>Queensland ;  Industry of job 12 months ago: Transport, postal and warehousing ;  Employed at some time during the last 12 months ;</t>
  </si>
  <si>
    <t>Queensland ;  Industry of job 12 months ago: Transport, postal and warehousing ;  &gt; Currently employed ;</t>
  </si>
  <si>
    <t>Queensland ;  Industry of job 12 months ago: Transport, postal and warehousing ;  &gt;&gt; Less than 12 months in current main job ;</t>
  </si>
  <si>
    <t>Queensland ;  Industry of job 12 months ago: Transport, postal and warehousing ;  &gt;&gt;&gt; Changed jobs in last 12 months ;</t>
  </si>
  <si>
    <t>Queensland ;  Industry of job 12 months ago: Transport, postal and warehousing ;  &gt;&gt;&gt;&gt; Working in the same industry division as 12 months ago ;</t>
  </si>
  <si>
    <t>Queensland ;  Industry of job 12 months ago: Transport, postal and warehousing ;  &gt;&gt;&gt;&gt; Working in a different industry division than 12 months ago ;</t>
  </si>
  <si>
    <t>Queensland ;  Industry of job 12 months ago: Transport, postal and warehousing ;  &gt;&gt;&gt;&gt; Working in the same major occupation group as 12 months ago ;</t>
  </si>
  <si>
    <t>Queensland ;  Industry of job 12 months ago: Transport, postal and warehousing ;  &gt;&gt;&gt;&gt; Working in a different major occupation group than 12 months ago ;</t>
  </si>
  <si>
    <t>Queensland ;  Industry of job 12 months ago: Transport, postal and warehousing ;  &gt;&gt;&gt;&gt; Working in an occupation at the same skill level as 12 months ago ;</t>
  </si>
  <si>
    <t>Queensland ;  Industry of job 12 months ago: Transport, postal and warehousing ;  &gt;&gt;&gt;&gt; Working in an occupation with a higher skill level than 12 months ago ;</t>
  </si>
  <si>
    <t>Queensland ;  Industry of job 12 months ago: Transport, postal and warehousing ;  &gt;&gt;&gt;&gt; Working in an occupation with a lower skill level than 12 months ago ;</t>
  </si>
  <si>
    <t>Queensland ;  Industry of job 12 months ago: Transport, postal and warehousing ;  &gt;&gt;&gt;&gt; Working in a job with the same usual hours as 12 months ago ;</t>
  </si>
  <si>
    <t>Queensland ;  Industry of job 12 months ago: Transport, postal and warehousing ;  &gt;&gt;&gt;&gt; Working in a job with more usual hours than 12 months ago ;</t>
  </si>
  <si>
    <t>Queensland ;  Industry of job 12 months ago: Transport, postal and warehousing ;  &gt;&gt;&gt;&gt; Working in a job with fewer usual hours than 12 months ago ;</t>
  </si>
  <si>
    <t>Queensland ;  Industry of job 12 months ago: Transport, postal and warehousing ;  &gt;&gt;&gt;&gt; Working in a job with the same status in employment as 12 months ago ;</t>
  </si>
  <si>
    <t>Queensland ;  Industry of job 12 months ago: Transport, postal and warehousing ;  &gt;&gt;&gt;&gt; Working in a job with a different status in employment than 12 months ago ;</t>
  </si>
  <si>
    <t>Queensland ;  Industry of job 12 months ago: Transport, postal and warehousing ;  &gt;&gt;&gt; Did not change jobs in last 12 months ;</t>
  </si>
  <si>
    <t>Queensland ;  Industry of job 12 months ago: Transport, postal and warehousing ;  &gt;&gt; 12 months or more in current main job ;</t>
  </si>
  <si>
    <t>Queensland ;  Industry of job 12 months ago: Transport, postal and warehousing ;  &gt;&gt;&gt; Employee in current main job ;</t>
  </si>
  <si>
    <t>Queensland ;  Industry of job 12 months ago: Transport, postal and warehousing ;  &gt;&gt;&gt;&gt; No change in occupation with current employer last year ;</t>
  </si>
  <si>
    <t>Queensland ;  Industry of job 12 months ago: Transport, postal and warehousing ;  &gt;&gt;&gt;&gt; Changed occupations with current employer in the same major group last year ;</t>
  </si>
  <si>
    <t>Queensland ;  Industry of job 12 months ago: Transport, postal and warehousing ;  &gt;&gt;&gt;&gt; Changed occupations with current employer into a different major group last year ;</t>
  </si>
  <si>
    <t>Queensland ;  Industry of job 12 months ago: Transport, postal and warehousing ;  &gt;&gt;&gt;&gt; Changed occupations with current employer at the same skill level ;</t>
  </si>
  <si>
    <t>Queensland ;  Industry of job 12 months ago: Transport, postal and warehousing ;  &gt;&gt;&gt;&gt; Changed occupations with current employer to a higher skill level ;</t>
  </si>
  <si>
    <t>Queensland ;  Industry of job 12 months ago: Transport, postal and warehousing ;  &gt;&gt;&gt;&gt; Changed occupations with current employer to a lower skill level ;</t>
  </si>
  <si>
    <t>Queensland ;  Industry of job 12 months ago: Transport, postal and warehousing ;  &gt;&gt;&gt;&gt; No change in usual weekly hours with current employer last year ;</t>
  </si>
  <si>
    <t>Queensland ;  Industry of job 12 months ago: Transport, postal and warehousing ;  &gt;&gt;&gt;&gt; Usual weekly hours increased with current employer last year ;</t>
  </si>
  <si>
    <t>Queensland ;  Industry of job 12 months ago: Transport, postal and warehousing ;  &gt;&gt;&gt;&gt; Usual weekly hours decreased with current employer last year ;</t>
  </si>
  <si>
    <t>Queensland ;  Industry of job 12 months ago: Transport, postal and warehousing ;  &gt;&gt;&gt;&gt; Did not know or usual weekly hours varied last year ;</t>
  </si>
  <si>
    <t>Queensland ;  Industry of job 12 months ago: Transport, postal and warehousing ;  &gt;&gt;&gt;&gt; Promoted or transferred last year ;</t>
  </si>
  <si>
    <t>Queensland ;  Industry of job 12 months ago: Transport, postal and warehousing ;  &gt;&gt;&gt;&gt; Was not promoted or transferred last year ;</t>
  </si>
  <si>
    <t>Queensland ;  Industry of job 12 months ago: Transport, postal and warehousing ;  &gt;&gt;&gt; Owner manager or contributing family worker in current main job ;</t>
  </si>
  <si>
    <t>Queensland ;  Industry of job 12 months ago: Transport, postal and warehousing ;  &gt; Not currently employed ;</t>
  </si>
  <si>
    <t>Queensland ;  Industry of job 12 months ago: Transport, postal and warehousing ;  &gt; Employed 12 months ago ;</t>
  </si>
  <si>
    <t>Queensland ;  Industry of job 12 months ago: Information media and telecommunications ;  Employed at some time during the last 12 months ;</t>
  </si>
  <si>
    <t>Queensland ;  Industry of job 12 months ago: Information media and telecommunications ;  &gt; Currently employed ;</t>
  </si>
  <si>
    <t>Queensland ;  Industry of job 12 months ago: Information media and telecommunications ;  &gt;&gt; Less than 12 months in current main job ;</t>
  </si>
  <si>
    <t>Queensland ;  Industry of job 12 months ago: Information media and telecommunications ;  &gt;&gt;&gt; Changed jobs in last 12 months ;</t>
  </si>
  <si>
    <t>Queensland ;  Industry of job 12 months ago: Information media and telecommunications ;  &gt;&gt;&gt;&gt; Working in the same industry division as 12 months ago ;</t>
  </si>
  <si>
    <t>Queensland ;  Industry of job 12 months ago: Information media and telecommunications ;  &gt;&gt;&gt;&gt; Working in a different industry division than 12 months ago ;</t>
  </si>
  <si>
    <t>Queensland ;  Industry of job 12 months ago: Information media and telecommunications ;  &gt;&gt;&gt;&gt; Working in the same major occupation group as 12 months ago ;</t>
  </si>
  <si>
    <t>Queensland ;  Industry of job 12 months ago: Information media and telecommunications ;  &gt;&gt;&gt;&gt; Working in a different major occupation group than 12 months ago ;</t>
  </si>
  <si>
    <t>Queensland ;  Industry of job 12 months ago: Information media and telecommunications ;  &gt;&gt;&gt;&gt; Working in an occupation at the same skill level as 12 months ago ;</t>
  </si>
  <si>
    <t>Queensland ;  Industry of job 12 months ago: Information media and telecommunications ;  &gt;&gt;&gt;&gt; Working in an occupation with a higher skill level than 12 months ago ;</t>
  </si>
  <si>
    <t>Queensland ;  Industry of job 12 months ago: Information media and telecommunications ;  &gt;&gt;&gt;&gt; Working in an occupation with a lower skill level than 12 months ago ;</t>
  </si>
  <si>
    <t>Queensland ;  Industry of job 12 months ago: Information media and telecommunications ;  &gt;&gt;&gt;&gt; Working in a job with the same usual hours as 12 months ago ;</t>
  </si>
  <si>
    <t>Queensland ;  Industry of job 12 months ago: Information media and telecommunications ;  &gt;&gt;&gt;&gt; Working in a job with more usual hours than 12 months ago ;</t>
  </si>
  <si>
    <t>Queensland ;  Industry of job 12 months ago: Information media and telecommunications ;  &gt;&gt;&gt;&gt; Working in a job with fewer usual hours than 12 months ago ;</t>
  </si>
  <si>
    <t>Queensland ;  Industry of job 12 months ago: Information media and telecommunications ;  &gt;&gt;&gt;&gt; Working in a job with the same status in employment as 12 months ago ;</t>
  </si>
  <si>
    <t>Queensland ;  Industry of job 12 months ago: Information media and telecommunications ;  &gt;&gt;&gt;&gt; Working in a job with a different status in employment than 12 months ago ;</t>
  </si>
  <si>
    <t>Queensland ;  Industry of job 12 months ago: Information media and telecommunications ;  &gt;&gt;&gt; Did not change jobs in last 12 months ;</t>
  </si>
  <si>
    <t>Queensland ;  Industry of job 12 months ago: Information media and telecommunications ;  &gt;&gt; 12 months or more in current main job ;</t>
  </si>
  <si>
    <t>Queensland ;  Industry of job 12 months ago: Information media and telecommunications ;  &gt;&gt;&gt; Employee in current main job ;</t>
  </si>
  <si>
    <t>Queensland ;  Industry of job 12 months ago: Information media and telecommunications ;  &gt;&gt;&gt;&gt; No change in occupation with current employer last year ;</t>
  </si>
  <si>
    <t>Queensland ;  Industry of job 12 months ago: Information media and telecommunications ;  &gt;&gt;&gt;&gt; Changed occupations with current employer in the same major group last year ;</t>
  </si>
  <si>
    <t>Queensland ;  Industry of job 12 months ago: Information media and telecommunications ;  &gt;&gt;&gt;&gt; Changed occupations with current employer into a different major group last year ;</t>
  </si>
  <si>
    <t>Queensland ;  Industry of job 12 months ago: Information media and telecommunications ;  &gt;&gt;&gt;&gt; Changed occupations with current employer at the same skill level ;</t>
  </si>
  <si>
    <t>Queensland ;  Industry of job 12 months ago: Information media and telecommunications ;  &gt;&gt;&gt;&gt; Changed occupations with current employer to a higher skill level ;</t>
  </si>
  <si>
    <t>Queensland ;  Industry of job 12 months ago: Information media and telecommunications ;  &gt;&gt;&gt;&gt; Changed occupations with current employer to a lower skill level ;</t>
  </si>
  <si>
    <t>Queensland ;  Industry of job 12 months ago: Information media and telecommunications ;  &gt;&gt;&gt;&gt; No change in usual weekly hours with current employer last year ;</t>
  </si>
  <si>
    <t>Queensland ;  Industry of job 12 months ago: Information media and telecommunications ;  &gt;&gt;&gt;&gt; Usual weekly hours increased with current employer last year ;</t>
  </si>
  <si>
    <t>Queensland ;  Industry of job 12 months ago: Information media and telecommunications ;  &gt;&gt;&gt;&gt; Usual weekly hours decreased with current employer last year ;</t>
  </si>
  <si>
    <t>Queensland ;  Industry of job 12 months ago: Information media and telecommunications ;  &gt;&gt;&gt;&gt; Did not know or usual weekly hours varied last year ;</t>
  </si>
  <si>
    <t>Queensland ;  Industry of job 12 months ago: Information media and telecommunications ;  &gt;&gt;&gt;&gt; Promoted or transferred last year ;</t>
  </si>
  <si>
    <t>Queensland ;  Industry of job 12 months ago: Information media and telecommunications ;  &gt;&gt;&gt;&gt; Was not promoted or transferred last year ;</t>
  </si>
  <si>
    <t>Queensland ;  Industry of job 12 months ago: Information media and telecommunications ;  &gt;&gt;&gt; Owner manager or contributing family worker in current main job ;</t>
  </si>
  <si>
    <t>Queensland ;  Industry of job 12 months ago: Information media and telecommunications ;  &gt; Not currently employed ;</t>
  </si>
  <si>
    <t>Queensland ;  Industry of job 12 months ago: Information media and telecommunications ;  &gt; Employed 12 months ago ;</t>
  </si>
  <si>
    <t>Queensland ;  Industry of job 12 months ago: Financial and insurance services ;  Employed at some time during the last 12 months ;</t>
  </si>
  <si>
    <t>Queensland ;  Industry of job 12 months ago: Financial and insurance services ;  &gt; Currently employed ;</t>
  </si>
  <si>
    <t>Queensland ;  Industry of job 12 months ago: Financial and insurance services ;  &gt;&gt; Less than 12 months in current main job ;</t>
  </si>
  <si>
    <t>Queensland ;  Industry of job 12 months ago: Financial and insurance services ;  &gt;&gt;&gt; Changed jobs in last 12 months ;</t>
  </si>
  <si>
    <t>Queensland ;  Industry of job 12 months ago: Financial and insurance services ;  &gt;&gt;&gt;&gt; Working in the same industry division as 12 months ago ;</t>
  </si>
  <si>
    <t>Queensland ;  Industry of job 12 months ago: Financial and insurance services ;  &gt;&gt;&gt;&gt; Working in a different industry division than 12 months ago ;</t>
  </si>
  <si>
    <t>Queensland ;  Industry of job 12 months ago: Financial and insurance services ;  &gt;&gt;&gt;&gt; Working in the same major occupation group as 12 months ago ;</t>
  </si>
  <si>
    <t>Queensland ;  Industry of job 12 months ago: Financial and insurance services ;  &gt;&gt;&gt;&gt; Working in a different major occupation group than 12 months ago ;</t>
  </si>
  <si>
    <t>Queensland ;  Industry of job 12 months ago: Financial and insurance services ;  &gt;&gt;&gt;&gt; Working in an occupation at the same skill level as 12 months ago ;</t>
  </si>
  <si>
    <t>Queensland ;  Industry of job 12 months ago: Financial and insurance services ;  &gt;&gt;&gt;&gt; Working in an occupation with a higher skill level than 12 months ago ;</t>
  </si>
  <si>
    <t>Queensland ;  Industry of job 12 months ago: Financial and insurance services ;  &gt;&gt;&gt;&gt; Working in an occupation with a lower skill level than 12 months ago ;</t>
  </si>
  <si>
    <t>Queensland ;  Industry of job 12 months ago: Financial and insurance services ;  &gt;&gt;&gt;&gt; Working in a job with the same usual hours as 12 months ago ;</t>
  </si>
  <si>
    <t>Queensland ;  Industry of job 12 months ago: Financial and insurance services ;  &gt;&gt;&gt;&gt; Working in a job with more usual hours than 12 months ago ;</t>
  </si>
  <si>
    <t>Queensland ;  Industry of job 12 months ago: Financial and insurance services ;  &gt;&gt;&gt;&gt; Working in a job with fewer usual hours than 12 months ago ;</t>
  </si>
  <si>
    <t>Queensland ;  Industry of job 12 months ago: Financial and insurance services ;  &gt;&gt;&gt;&gt; Working in a job with the same status in employment as 12 months ago ;</t>
  </si>
  <si>
    <t>Queensland ;  Industry of job 12 months ago: Financial and insurance services ;  &gt;&gt;&gt;&gt; Working in a job with a different status in employment than 12 months ago ;</t>
  </si>
  <si>
    <t>Queensland ;  Industry of job 12 months ago: Financial and insurance services ;  &gt;&gt;&gt; Did not change jobs in last 12 months ;</t>
  </si>
  <si>
    <t>Queensland ;  Industry of job 12 months ago: Financial and insurance services ;  &gt;&gt; 12 months or more in current main job ;</t>
  </si>
  <si>
    <t>Queensland ;  Industry of job 12 months ago: Financial and insurance services ;  &gt;&gt;&gt; Employee in current main job ;</t>
  </si>
  <si>
    <t>Queensland ;  Industry of job 12 months ago: Financial and insurance services ;  &gt;&gt;&gt;&gt; No change in occupation with current employer last year ;</t>
  </si>
  <si>
    <t>Queensland ;  Industry of job 12 months ago: Financial and insurance services ;  &gt;&gt;&gt;&gt; Changed occupations with current employer in the same major group last year ;</t>
  </si>
  <si>
    <t>Queensland ;  Industry of job 12 months ago: Financial and insurance services ;  &gt;&gt;&gt;&gt; Changed occupations with current employer into a different major group last year ;</t>
  </si>
  <si>
    <t>Queensland ;  Industry of job 12 months ago: Financial and insurance services ;  &gt;&gt;&gt;&gt; Changed occupations with current employer at the same skill level ;</t>
  </si>
  <si>
    <t>Queensland ;  Industry of job 12 months ago: Financial and insurance services ;  &gt;&gt;&gt;&gt; Changed occupations with current employer to a higher skill level ;</t>
  </si>
  <si>
    <t>Queensland ;  Industry of job 12 months ago: Financial and insurance services ;  &gt;&gt;&gt;&gt; Changed occupations with current employer to a lower skill level ;</t>
  </si>
  <si>
    <t>Queensland ;  Industry of job 12 months ago: Financial and insurance services ;  &gt;&gt;&gt;&gt; No change in usual weekly hours with current employer last year ;</t>
  </si>
  <si>
    <t>Queensland ;  Industry of job 12 months ago: Financial and insurance services ;  &gt;&gt;&gt;&gt; Usual weekly hours increased with current employer last year ;</t>
  </si>
  <si>
    <t>Queensland ;  Industry of job 12 months ago: Financial and insurance services ;  &gt;&gt;&gt;&gt; Usual weekly hours decreased with current employer last year ;</t>
  </si>
  <si>
    <t>Queensland ;  Industry of job 12 months ago: Financial and insurance services ;  &gt;&gt;&gt;&gt; Did not know or usual weekly hours varied last year ;</t>
  </si>
  <si>
    <t>Queensland ;  Industry of job 12 months ago: Financial and insurance services ;  &gt;&gt;&gt;&gt; Promoted or transferred last year ;</t>
  </si>
  <si>
    <t>Queensland ;  Industry of job 12 months ago: Financial and insurance services ;  &gt;&gt;&gt;&gt; Was not promoted or transferred last year ;</t>
  </si>
  <si>
    <t>Queensland ;  Industry of job 12 months ago: Financial and insurance services ;  &gt;&gt;&gt; Owner manager or contributing family worker in current main job ;</t>
  </si>
  <si>
    <t>Queensland ;  Industry of job 12 months ago: Financial and insurance services ;  &gt; Not currently employed ;</t>
  </si>
  <si>
    <t>Queensland ;  Industry of job 12 months ago: Financial and insurance services ;  &gt; Employed 12 months ago ;</t>
  </si>
  <si>
    <t>Queensland ;  Industry of job 12 months ago: Rental, hiring and real estate services ;  Employed at some time during the last 12 months ;</t>
  </si>
  <si>
    <t>Queensland ;  Industry of job 12 months ago: Rental, hiring and real estate services ;  &gt; Currently employed ;</t>
  </si>
  <si>
    <t>Queensland ;  Industry of job 12 months ago: Rental, hiring and real estate services ;  &gt;&gt; Less than 12 months in current main job ;</t>
  </si>
  <si>
    <t>Queensland ;  Industry of job 12 months ago: Rental, hiring and real estate services ;  &gt;&gt;&gt; Changed jobs in last 12 months ;</t>
  </si>
  <si>
    <t>Queensland ;  Industry of job 12 months ago: Rental, hiring and real estate services ;  &gt;&gt;&gt;&gt; Working in the same industry division as 12 months ago ;</t>
  </si>
  <si>
    <t>Queensland ;  Industry of job 12 months ago: Rental, hiring and real estate services ;  &gt;&gt;&gt;&gt; Working in a different industry division than 12 months ago ;</t>
  </si>
  <si>
    <t>Queensland ;  Industry of job 12 months ago: Rental, hiring and real estate services ;  &gt;&gt;&gt;&gt; Working in the same major occupation group as 12 months ago ;</t>
  </si>
  <si>
    <t>Queensland ;  Industry of job 12 months ago: Rental, hiring and real estate services ;  &gt;&gt;&gt;&gt; Working in a different major occupation group than 12 months ago ;</t>
  </si>
  <si>
    <t>Queensland ;  Industry of job 12 months ago: Rental, hiring and real estate services ;  &gt;&gt;&gt;&gt; Working in an occupation at the same skill level as 12 months ago ;</t>
  </si>
  <si>
    <t>Queensland ;  Industry of job 12 months ago: Rental, hiring and real estate services ;  &gt;&gt;&gt;&gt; Working in an occupation with a higher skill level than 12 months ago ;</t>
  </si>
  <si>
    <t>Queensland ;  Industry of job 12 months ago: Rental, hiring and real estate services ;  &gt;&gt;&gt;&gt; Working in an occupation with a lower skill level than 12 months ago ;</t>
  </si>
  <si>
    <t>Queensland ;  Industry of job 12 months ago: Rental, hiring and real estate services ;  &gt;&gt;&gt;&gt; Working in a job with the same usual hours as 12 months ago ;</t>
  </si>
  <si>
    <t>Queensland ;  Industry of job 12 months ago: Rental, hiring and real estate services ;  &gt;&gt;&gt;&gt; Working in a job with more usual hours than 12 months ago ;</t>
  </si>
  <si>
    <t>Queensland ;  Industry of job 12 months ago: Rental, hiring and real estate services ;  &gt;&gt;&gt;&gt; Working in a job with fewer usual hours than 12 months ago ;</t>
  </si>
  <si>
    <t>Queensland ;  Industry of job 12 months ago: Rental, hiring and real estate services ;  &gt;&gt;&gt;&gt; Working in a job with the same status in employment as 12 months ago ;</t>
  </si>
  <si>
    <t>Queensland ;  Industry of job 12 months ago: Rental, hiring and real estate services ;  &gt;&gt;&gt;&gt; Working in a job with a different status in employment than 12 months ago ;</t>
  </si>
  <si>
    <t>Queensland ;  Industry of job 12 months ago: Rental, hiring and real estate services ;  &gt;&gt;&gt; Did not change jobs in last 12 months ;</t>
  </si>
  <si>
    <t>Queensland ;  Industry of job 12 months ago: Rental, hiring and real estate services ;  &gt;&gt; 12 months or more in current main job ;</t>
  </si>
  <si>
    <t>Queensland ;  Industry of job 12 months ago: Rental, hiring and real estate services ;  &gt;&gt;&gt; Employee in current main job ;</t>
  </si>
  <si>
    <t>Queensland ;  Industry of job 12 months ago: Rental, hiring and real estate services ;  &gt;&gt;&gt;&gt; No change in occupation with current employer last year ;</t>
  </si>
  <si>
    <t>Queensland ;  Industry of job 12 months ago: Rental, hiring and real estate services ;  &gt;&gt;&gt;&gt; Changed occupations with current employer in the same major group last year ;</t>
  </si>
  <si>
    <t>Queensland ;  Industry of job 12 months ago: Rental, hiring and real estate services ;  &gt;&gt;&gt;&gt; Changed occupations with current employer into a different major group last year ;</t>
  </si>
  <si>
    <t>Queensland ;  Industry of job 12 months ago: Rental, hiring and real estate services ;  &gt;&gt;&gt;&gt; Changed occupations with current employer at the same skill level ;</t>
  </si>
  <si>
    <t>Queensland ;  Industry of job 12 months ago: Rental, hiring and real estate services ;  &gt;&gt;&gt;&gt; Changed occupations with current employer to a higher skill level ;</t>
  </si>
  <si>
    <t>Queensland ;  Industry of job 12 months ago: Rental, hiring and real estate services ;  &gt;&gt;&gt;&gt; Changed occupations with current employer to a lower skill level ;</t>
  </si>
  <si>
    <t>Queensland ;  Industry of job 12 months ago: Rental, hiring and real estate services ;  &gt;&gt;&gt;&gt; No change in usual weekly hours with current employer last year ;</t>
  </si>
  <si>
    <t>Queensland ;  Industry of job 12 months ago: Rental, hiring and real estate services ;  &gt;&gt;&gt;&gt; Usual weekly hours increased with current employer last year ;</t>
  </si>
  <si>
    <t>Queensland ;  Industry of job 12 months ago: Rental, hiring and real estate services ;  &gt;&gt;&gt;&gt; Usual weekly hours decreased with current employer last year ;</t>
  </si>
  <si>
    <t>Queensland ;  Industry of job 12 months ago: Rental, hiring and real estate services ;  &gt;&gt;&gt;&gt; Did not know or usual weekly hours varied last year ;</t>
  </si>
  <si>
    <t>Queensland ;  Industry of job 12 months ago: Rental, hiring and real estate services ;  &gt;&gt;&gt;&gt; Promoted or transferred last year ;</t>
  </si>
  <si>
    <t>A127952286X</t>
  </si>
  <si>
    <t>A128088342R</t>
  </si>
  <si>
    <t>A128010466T</t>
  </si>
  <si>
    <t>A128088346X</t>
  </si>
  <si>
    <t>A127952290R</t>
  </si>
  <si>
    <t>A128049286F</t>
  </si>
  <si>
    <t>A128010470J</t>
  </si>
  <si>
    <t>A128029814A</t>
  </si>
  <si>
    <t>A127952294X</t>
  </si>
  <si>
    <t>A128068586L</t>
  </si>
  <si>
    <t>A128068590C</t>
  </si>
  <si>
    <t>A127952298J</t>
  </si>
  <si>
    <t>A128029818K</t>
  </si>
  <si>
    <t>A128010474T</t>
  </si>
  <si>
    <t>A127971954X</t>
  </si>
  <si>
    <t>A128068598W</t>
  </si>
  <si>
    <t>A128010486A</t>
  </si>
  <si>
    <t>A128068610A</t>
  </si>
  <si>
    <t>A128068618V</t>
  </si>
  <si>
    <t>A127971970X</t>
  </si>
  <si>
    <t>A128049310V</t>
  </si>
  <si>
    <t>A128029834K</t>
  </si>
  <si>
    <t>A128088358J</t>
  </si>
  <si>
    <t>A128068630K</t>
  </si>
  <si>
    <t>A128010490T</t>
  </si>
  <si>
    <t>A128068634V</t>
  </si>
  <si>
    <t>A127990994W</t>
  </si>
  <si>
    <t>A128068614K</t>
  </si>
  <si>
    <t>A128029826K</t>
  </si>
  <si>
    <t>A128088350R</t>
  </si>
  <si>
    <t>A128049294F</t>
  </si>
  <si>
    <t>A127990998F</t>
  </si>
  <si>
    <t>A127991002L</t>
  </si>
  <si>
    <t>A128049298R</t>
  </si>
  <si>
    <t>A128049302V</t>
  </si>
  <si>
    <t>A127991006W</t>
  </si>
  <si>
    <t>A128088354X</t>
  </si>
  <si>
    <t>A127952306W</t>
  </si>
  <si>
    <t>A127971962X</t>
  </si>
  <si>
    <t>A127991010L</t>
  </si>
  <si>
    <t>A128049306C</t>
  </si>
  <si>
    <t>A127971966J</t>
  </si>
  <si>
    <t>A127952310L</t>
  </si>
  <si>
    <t>A127991014W</t>
  </si>
  <si>
    <t>A128068622K</t>
  </si>
  <si>
    <t>A128068626V</t>
  </si>
  <si>
    <t>A128010482T</t>
  </si>
  <si>
    <t>A127991018F</t>
  </si>
  <si>
    <t>A128029830A</t>
  </si>
  <si>
    <t>A128049314C</t>
  </si>
  <si>
    <t>A128029850K</t>
  </si>
  <si>
    <t>A127991026F</t>
  </si>
  <si>
    <t>A128049330C</t>
  </si>
  <si>
    <t>A127952330W</t>
  </si>
  <si>
    <t>A128068662C</t>
  </si>
  <si>
    <t>A128049338W</t>
  </si>
  <si>
    <t>A128029858C</t>
  </si>
  <si>
    <t>A128029862V</t>
  </si>
  <si>
    <t>A128010494A</t>
  </si>
  <si>
    <t>A127991042F</t>
  </si>
  <si>
    <t>A128088362X</t>
  </si>
  <si>
    <t>A128088366J</t>
  </si>
  <si>
    <t>A127952314W</t>
  </si>
  <si>
    <t>A128029838V</t>
  </si>
  <si>
    <t>A128049318L</t>
  </si>
  <si>
    <t>A128049322C</t>
  </si>
  <si>
    <t>A127952318F</t>
  </si>
  <si>
    <t>A128049326L</t>
  </si>
  <si>
    <t>A128068638C</t>
  </si>
  <si>
    <t>A128068642V</t>
  </si>
  <si>
    <t>A128068646C</t>
  </si>
  <si>
    <t>A128029842K</t>
  </si>
  <si>
    <t>A127991030W</t>
  </si>
  <si>
    <t>A128068650V</t>
  </si>
  <si>
    <t>A128049334L</t>
  </si>
  <si>
    <t>A127952322W</t>
  </si>
  <si>
    <t>A128029846V</t>
  </si>
  <si>
    <t>A127952326F</t>
  </si>
  <si>
    <t>A128068654C</t>
  </si>
  <si>
    <t>A127971974J</t>
  </si>
  <si>
    <t>A128088370X</t>
  </si>
  <si>
    <t>A128068658L</t>
  </si>
  <si>
    <t>A127991034F</t>
  </si>
  <si>
    <t>A127991038R</t>
  </si>
  <si>
    <t>A127972002J</t>
  </si>
  <si>
    <t>A128049342L</t>
  </si>
  <si>
    <t>A128029866C</t>
  </si>
  <si>
    <t>A127971998A</t>
  </si>
  <si>
    <t>A128010514X</t>
  </si>
  <si>
    <t>A127952350F</t>
  </si>
  <si>
    <t>A128049358F</t>
  </si>
  <si>
    <t>A128049362W</t>
  </si>
  <si>
    <t>A128088386T</t>
  </si>
  <si>
    <t>A128088390J</t>
  </si>
  <si>
    <t>A128010498K</t>
  </si>
  <si>
    <t>A128068666L</t>
  </si>
  <si>
    <t>A128088374J</t>
  </si>
  <si>
    <t>A127952334F</t>
  </si>
  <si>
    <t>A128088378T</t>
  </si>
  <si>
    <t>A127952338R</t>
  </si>
  <si>
    <t>A127991046R</t>
  </si>
  <si>
    <t>A127952342F</t>
  </si>
  <si>
    <t>A127971978T</t>
  </si>
  <si>
    <t>A128088382J</t>
  </si>
  <si>
    <t>A127971982J</t>
  </si>
  <si>
    <t>A127971986T</t>
  </si>
  <si>
    <t>A128010502R</t>
  </si>
  <si>
    <t>A128068670C</t>
  </si>
  <si>
    <t>A128049346W</t>
  </si>
  <si>
    <t>A128049350L</t>
  </si>
  <si>
    <t>A128068674L</t>
  </si>
  <si>
    <t>A128010506X</t>
  </si>
  <si>
    <t>A127971990J</t>
  </si>
  <si>
    <t>A127971994T</t>
  </si>
  <si>
    <t>A127952346R</t>
  </si>
  <si>
    <t>A127991050F</t>
  </si>
  <si>
    <t>A128010510R</t>
  </si>
  <si>
    <t>A127991054R</t>
  </si>
  <si>
    <t>A128068690L</t>
  </si>
  <si>
    <t>A128029870V</t>
  </si>
  <si>
    <t>A127952366X</t>
  </si>
  <si>
    <t>A127972006T</t>
  </si>
  <si>
    <t>A127972010J</t>
  </si>
  <si>
    <t>A127972014T</t>
  </si>
  <si>
    <t>A127952378J</t>
  </si>
  <si>
    <t>A127972018A</t>
  </si>
  <si>
    <t>A128029878L</t>
  </si>
  <si>
    <t>A128088418X</t>
  </si>
  <si>
    <t>A127991058X</t>
  </si>
  <si>
    <t>A127991062R</t>
  </si>
  <si>
    <t>A127952354R</t>
  </si>
  <si>
    <t>A127991066X</t>
  </si>
  <si>
    <t>A127952358X</t>
  </si>
  <si>
    <t>A128088394T</t>
  </si>
  <si>
    <t>A128029874C</t>
  </si>
  <si>
    <t>A127952362R</t>
  </si>
  <si>
    <t>A128068678W</t>
  </si>
  <si>
    <t>A128010518J</t>
  </si>
  <si>
    <t>A127991070R</t>
  </si>
  <si>
    <t>A128010522X</t>
  </si>
  <si>
    <t>A127952370R</t>
  </si>
  <si>
    <t>A128068682L</t>
  </si>
  <si>
    <t>A128088398A</t>
  </si>
  <si>
    <t>A128010526J</t>
  </si>
  <si>
    <t>A127952374X</t>
  </si>
  <si>
    <t>A128088402F</t>
  </si>
  <si>
    <t>A128068686W</t>
  </si>
  <si>
    <t>A128010530X</t>
  </si>
  <si>
    <t>A128088406R</t>
  </si>
  <si>
    <t>A128088410F</t>
  </si>
  <si>
    <t>A128088414R</t>
  </si>
  <si>
    <t>A128068694W</t>
  </si>
  <si>
    <t>A128088118W</t>
  </si>
  <si>
    <t>A127971710C</t>
  </si>
  <si>
    <t>A128068354A</t>
  </si>
  <si>
    <t>A128068362A</t>
  </si>
  <si>
    <t>A128010206W</t>
  </si>
  <si>
    <t>A127990742A</t>
  </si>
  <si>
    <t>A127990746K</t>
  </si>
  <si>
    <t>A127971730L</t>
  </si>
  <si>
    <t>A127971734W</t>
  </si>
  <si>
    <t>A128068366K</t>
  </si>
  <si>
    <t>A128088110C</t>
  </si>
  <si>
    <t>A127971714L</t>
  </si>
  <si>
    <t>A127952034C</t>
  </si>
  <si>
    <t>A128068350T</t>
  </si>
  <si>
    <t>A127990738K</t>
  </si>
  <si>
    <t>A128010178X</t>
  </si>
  <si>
    <t>A128029562T</t>
  </si>
  <si>
    <t>A128088114L</t>
  </si>
  <si>
    <t>A128049042K</t>
  </si>
  <si>
    <t>A127971718W</t>
  </si>
  <si>
    <t>A127971722L</t>
  </si>
  <si>
    <t>A128049046V</t>
  </si>
  <si>
    <t>A128010182R</t>
  </si>
  <si>
    <t>A128029566A</t>
  </si>
  <si>
    <t>A128010186X</t>
  </si>
  <si>
    <t>A128010190R</t>
  </si>
  <si>
    <t>A128010194X</t>
  </si>
  <si>
    <t>A128010198J</t>
  </si>
  <si>
    <t>A127952038L</t>
  </si>
  <si>
    <t>A128068358K</t>
  </si>
  <si>
    <t>A128029570T</t>
  </si>
  <si>
    <t>A128010202L</t>
  </si>
  <si>
    <t>A127971726W</t>
  </si>
  <si>
    <t>A128049050K</t>
  </si>
  <si>
    <t>A128049066C</t>
  </si>
  <si>
    <t>A128029574A</t>
  </si>
  <si>
    <t>A128049062V</t>
  </si>
  <si>
    <t>A128088138F</t>
  </si>
  <si>
    <t>A128029594K</t>
  </si>
  <si>
    <t>A128088146F</t>
  </si>
  <si>
    <t>A128029598V</t>
  </si>
  <si>
    <t>A128029602X</t>
  </si>
  <si>
    <t>A128068378V</t>
  </si>
  <si>
    <t>A128049070V</t>
  </si>
  <si>
    <t>A128049058C</t>
  </si>
  <si>
    <t>A127990750A</t>
  </si>
  <si>
    <t>A127971738F</t>
  </si>
  <si>
    <t>A128010210L</t>
  </si>
  <si>
    <t>A127990754K</t>
  </si>
  <si>
    <t>A128088122L</t>
  </si>
  <si>
    <t>A128029578K</t>
  </si>
  <si>
    <t>A128088126W</t>
  </si>
  <si>
    <t>A128088130L</t>
  </si>
  <si>
    <t>A127952042C</t>
  </si>
  <si>
    <t>A128010214W</t>
  </si>
  <si>
    <t>A127971742W</t>
  </si>
  <si>
    <t>A127952046L</t>
  </si>
  <si>
    <t>A128029582A</t>
  </si>
  <si>
    <t>A128029586K</t>
  </si>
  <si>
    <t>A128029590A</t>
  </si>
  <si>
    <t>A128088134W</t>
  </si>
  <si>
    <t>A127990758V</t>
  </si>
  <si>
    <t>A127990762K</t>
  </si>
  <si>
    <t>A127952050C</t>
  </si>
  <si>
    <t>A128088142W</t>
  </si>
  <si>
    <t>A127952054L</t>
  </si>
  <si>
    <t>A128010218F</t>
  </si>
  <si>
    <t>A128068370A</t>
  </si>
  <si>
    <t>A128088170F</t>
  </si>
  <si>
    <t>A128068382K</t>
  </si>
  <si>
    <t>A128010230W</t>
  </si>
  <si>
    <t>A128029614J</t>
  </si>
  <si>
    <t>A128068386V</t>
  </si>
  <si>
    <t>A127990782V</t>
  </si>
  <si>
    <t>A127952074W</t>
  </si>
  <si>
    <t>A128068390K</t>
  </si>
  <si>
    <t>A127952078F</t>
  </si>
  <si>
    <t>A128068394V</t>
  </si>
  <si>
    <t>A128088150W</t>
  </si>
  <si>
    <t>A127952058W</t>
  </si>
  <si>
    <t>A128088154F</t>
  </si>
  <si>
    <t>A128029606J</t>
  </si>
  <si>
    <t>A128010222W</t>
  </si>
  <si>
    <t>A127971746F</t>
  </si>
  <si>
    <t>A128049074C</t>
  </si>
  <si>
    <t>A127952062L</t>
  </si>
  <si>
    <t>A128010226F</t>
  </si>
  <si>
    <t>A128088158R</t>
  </si>
  <si>
    <t>A127990766V</t>
  </si>
  <si>
    <t>A127952066W</t>
  </si>
  <si>
    <t>A127952070L</t>
  </si>
  <si>
    <t>A128029610X</t>
  </si>
  <si>
    <t>A128088162F</t>
  </si>
  <si>
    <t>A127990770K</t>
  </si>
  <si>
    <t>A128049078L</t>
  </si>
  <si>
    <t>A128088166R</t>
  </si>
  <si>
    <t>A128049082C</t>
  </si>
  <si>
    <t>A127971750W</t>
  </si>
  <si>
    <t>Queensland ;  Industry of job 12 months ago: Rental, hiring and real estate services ;  &gt;&gt;&gt;&gt; Was not promoted or transferred last year ;</t>
  </si>
  <si>
    <t>Queensland ;  Industry of job 12 months ago: Rental, hiring and real estate services ;  &gt;&gt;&gt; Owner manager or contributing family worker in current main job ;</t>
  </si>
  <si>
    <t>Queensland ;  Industry of job 12 months ago: Rental, hiring and real estate services ;  &gt; Not currently employed ;</t>
  </si>
  <si>
    <t>Queensland ;  Industry of job 12 months ago: Rental, hiring and real estate services ;  &gt; Employed 12 months ago ;</t>
  </si>
  <si>
    <t>Queensland ;  Industry of job 12 months ago: Professional, scientific and technical services ;  Employed at some time during the last 12 months ;</t>
  </si>
  <si>
    <t>Queensland ;  Industry of job 12 months ago: Professional, scientific and technical services ;  &gt; Currently employed ;</t>
  </si>
  <si>
    <t>Queensland ;  Industry of job 12 months ago: Professional, scientific and technical services ;  &gt;&gt; Less than 12 months in current main job ;</t>
  </si>
  <si>
    <t>Queensland ;  Industry of job 12 months ago: Professional, scientific and technical services ;  &gt;&gt;&gt; Changed jobs in last 12 months ;</t>
  </si>
  <si>
    <t>Queensland ;  Industry of job 12 months ago: Professional, scientific and technical services ;  &gt;&gt;&gt;&gt; Working in the same industry division as 12 months ago ;</t>
  </si>
  <si>
    <t>Queensland ;  Industry of job 12 months ago: Professional, scientific and technical services ;  &gt;&gt;&gt;&gt; Working in a different industry division than 12 months ago ;</t>
  </si>
  <si>
    <t>Queensland ;  Industry of job 12 months ago: Professional, scientific and technical services ;  &gt;&gt;&gt;&gt; Working in the same major occupation group as 12 months ago ;</t>
  </si>
  <si>
    <t>Queensland ;  Industry of job 12 months ago: Professional, scientific and technical services ;  &gt;&gt;&gt;&gt; Working in a different major occupation group than 12 months ago ;</t>
  </si>
  <si>
    <t>Queensland ;  Industry of job 12 months ago: Professional, scientific and technical services ;  &gt;&gt;&gt;&gt; Working in an occupation at the same skill level as 12 months ago ;</t>
  </si>
  <si>
    <t>Queensland ;  Industry of job 12 months ago: Professional, scientific and technical services ;  &gt;&gt;&gt;&gt; Working in an occupation with a higher skill level than 12 months ago ;</t>
  </si>
  <si>
    <t>Queensland ;  Industry of job 12 months ago: Professional, scientific and technical services ;  &gt;&gt;&gt;&gt; Working in an occupation with a lower skill level than 12 months ago ;</t>
  </si>
  <si>
    <t>Queensland ;  Industry of job 12 months ago: Professional, scientific and technical services ;  &gt;&gt;&gt;&gt; Working in a job with the same usual hours as 12 months ago ;</t>
  </si>
  <si>
    <t>Queensland ;  Industry of job 12 months ago: Professional, scientific and technical services ;  &gt;&gt;&gt;&gt; Working in a job with more usual hours than 12 months ago ;</t>
  </si>
  <si>
    <t>Queensland ;  Industry of job 12 months ago: Professional, scientific and technical services ;  &gt;&gt;&gt;&gt; Working in a job with fewer usual hours than 12 months ago ;</t>
  </si>
  <si>
    <t>Queensland ;  Industry of job 12 months ago: Professional, scientific and technical services ;  &gt;&gt;&gt;&gt; Working in a job with the same status in employment as 12 months ago ;</t>
  </si>
  <si>
    <t>Queensland ;  Industry of job 12 months ago: Professional, scientific and technical services ;  &gt;&gt;&gt;&gt; Working in a job with a different status in employment than 12 months ago ;</t>
  </si>
  <si>
    <t>Queensland ;  Industry of job 12 months ago: Professional, scientific and technical services ;  &gt;&gt;&gt; Did not change jobs in last 12 months ;</t>
  </si>
  <si>
    <t>Queensland ;  Industry of job 12 months ago: Professional, scientific and technical services ;  &gt;&gt; 12 months or more in current main job ;</t>
  </si>
  <si>
    <t>Queensland ;  Industry of job 12 months ago: Professional, scientific and technical services ;  &gt;&gt;&gt; Employee in current main job ;</t>
  </si>
  <si>
    <t>Queensland ;  Industry of job 12 months ago: Professional, scientific and technical services ;  &gt;&gt;&gt;&gt; No change in occupation with current employer last year ;</t>
  </si>
  <si>
    <t>Queensland ;  Industry of job 12 months ago: Professional, scientific and technical services ;  &gt;&gt;&gt;&gt; Changed occupations with current employer in the same major group last year ;</t>
  </si>
  <si>
    <t>Queensland ;  Industry of job 12 months ago: Professional, scientific and technical services ;  &gt;&gt;&gt;&gt; Changed occupations with current employer into a different major group last year ;</t>
  </si>
  <si>
    <t>Queensland ;  Industry of job 12 months ago: Professional, scientific and technical services ;  &gt;&gt;&gt;&gt; Changed occupations with current employer at the same skill level ;</t>
  </si>
  <si>
    <t>Queensland ;  Industry of job 12 months ago: Professional, scientific and technical services ;  &gt;&gt;&gt;&gt; Changed occupations with current employer to a higher skill level ;</t>
  </si>
  <si>
    <t>Queensland ;  Industry of job 12 months ago: Professional, scientific and technical services ;  &gt;&gt;&gt;&gt; Changed occupations with current employer to a lower skill level ;</t>
  </si>
  <si>
    <t>Queensland ;  Industry of job 12 months ago: Professional, scientific and technical services ;  &gt;&gt;&gt;&gt; No change in usual weekly hours with current employer last year ;</t>
  </si>
  <si>
    <t>Queensland ;  Industry of job 12 months ago: Professional, scientific and technical services ;  &gt;&gt;&gt;&gt; Usual weekly hours increased with current employer last year ;</t>
  </si>
  <si>
    <t>Queensland ;  Industry of job 12 months ago: Professional, scientific and technical services ;  &gt;&gt;&gt;&gt; Usual weekly hours decreased with current employer last year ;</t>
  </si>
  <si>
    <t>Queensland ;  Industry of job 12 months ago: Professional, scientific and technical services ;  &gt;&gt;&gt;&gt; Did not know or usual weekly hours varied last year ;</t>
  </si>
  <si>
    <t>Queensland ;  Industry of job 12 months ago: Professional, scientific and technical services ;  &gt;&gt;&gt;&gt; Promoted or transferred last year ;</t>
  </si>
  <si>
    <t>Queensland ;  Industry of job 12 months ago: Professional, scientific and technical services ;  &gt;&gt;&gt;&gt; Was not promoted or transferred last year ;</t>
  </si>
  <si>
    <t>Queensland ;  Industry of job 12 months ago: Professional, scientific and technical services ;  &gt;&gt;&gt; Owner manager or contributing family worker in current main job ;</t>
  </si>
  <si>
    <t>Queensland ;  Industry of job 12 months ago: Professional, scientific and technical services ;  &gt; Not currently employed ;</t>
  </si>
  <si>
    <t>Queensland ;  Industry of job 12 months ago: Professional, scientific and technical services ;  &gt; Employed 12 months ago ;</t>
  </si>
  <si>
    <t>Queensland ;  Industry of job 12 months ago: Administrative and support services ;  Employed at some time during the last 12 months ;</t>
  </si>
  <si>
    <t>Queensland ;  Industry of job 12 months ago: Administrative and support services ;  &gt; Currently employed ;</t>
  </si>
  <si>
    <t>Queensland ;  Industry of job 12 months ago: Administrative and support services ;  &gt;&gt; Less than 12 months in current main job ;</t>
  </si>
  <si>
    <t>Queensland ;  Industry of job 12 months ago: Administrative and support services ;  &gt;&gt;&gt; Changed jobs in last 12 months ;</t>
  </si>
  <si>
    <t>Queensland ;  Industry of job 12 months ago: Administrative and support services ;  &gt;&gt;&gt;&gt; Working in the same industry division as 12 months ago ;</t>
  </si>
  <si>
    <t>Queensland ;  Industry of job 12 months ago: Administrative and support services ;  &gt;&gt;&gt;&gt; Working in a different industry division than 12 months ago ;</t>
  </si>
  <si>
    <t>Queensland ;  Industry of job 12 months ago: Administrative and support services ;  &gt;&gt;&gt;&gt; Working in the same major occupation group as 12 months ago ;</t>
  </si>
  <si>
    <t>Queensland ;  Industry of job 12 months ago: Administrative and support services ;  &gt;&gt;&gt;&gt; Working in a different major occupation group than 12 months ago ;</t>
  </si>
  <si>
    <t>Queensland ;  Industry of job 12 months ago: Administrative and support services ;  &gt;&gt;&gt;&gt; Working in an occupation at the same skill level as 12 months ago ;</t>
  </si>
  <si>
    <t>Queensland ;  Industry of job 12 months ago: Administrative and support services ;  &gt;&gt;&gt;&gt; Working in an occupation with a higher skill level than 12 months ago ;</t>
  </si>
  <si>
    <t>Queensland ;  Industry of job 12 months ago: Administrative and support services ;  &gt;&gt;&gt;&gt; Working in an occupation with a lower skill level than 12 months ago ;</t>
  </si>
  <si>
    <t>Queensland ;  Industry of job 12 months ago: Administrative and support services ;  &gt;&gt;&gt;&gt; Working in a job with the same usual hours as 12 months ago ;</t>
  </si>
  <si>
    <t>Queensland ;  Industry of job 12 months ago: Administrative and support services ;  &gt;&gt;&gt;&gt; Working in a job with more usual hours than 12 months ago ;</t>
  </si>
  <si>
    <t>Queensland ;  Industry of job 12 months ago: Administrative and support services ;  &gt;&gt;&gt;&gt; Working in a job with fewer usual hours than 12 months ago ;</t>
  </si>
  <si>
    <t>Queensland ;  Industry of job 12 months ago: Administrative and support services ;  &gt;&gt;&gt;&gt; Working in a job with the same status in employment as 12 months ago ;</t>
  </si>
  <si>
    <t>Queensland ;  Industry of job 12 months ago: Administrative and support services ;  &gt;&gt;&gt;&gt; Working in a job with a different status in employment than 12 months ago ;</t>
  </si>
  <si>
    <t>Queensland ;  Industry of job 12 months ago: Administrative and support services ;  &gt;&gt;&gt; Did not change jobs in last 12 months ;</t>
  </si>
  <si>
    <t>Queensland ;  Industry of job 12 months ago: Administrative and support services ;  &gt;&gt; 12 months or more in current main job ;</t>
  </si>
  <si>
    <t>Queensland ;  Industry of job 12 months ago: Administrative and support services ;  &gt;&gt;&gt; Employee in current main job ;</t>
  </si>
  <si>
    <t>Queensland ;  Industry of job 12 months ago: Administrative and support services ;  &gt;&gt;&gt;&gt; No change in occupation with current employer last year ;</t>
  </si>
  <si>
    <t>Queensland ;  Industry of job 12 months ago: Administrative and support services ;  &gt;&gt;&gt;&gt; Changed occupations with current employer in the same major group last year ;</t>
  </si>
  <si>
    <t>Queensland ;  Industry of job 12 months ago: Administrative and support services ;  &gt;&gt;&gt;&gt; Changed occupations with current employer into a different major group last year ;</t>
  </si>
  <si>
    <t>Queensland ;  Industry of job 12 months ago: Administrative and support services ;  &gt;&gt;&gt;&gt; Changed occupations with current employer at the same skill level ;</t>
  </si>
  <si>
    <t>Queensland ;  Industry of job 12 months ago: Administrative and support services ;  &gt;&gt;&gt;&gt; Changed occupations with current employer to a higher skill level ;</t>
  </si>
  <si>
    <t>Queensland ;  Industry of job 12 months ago: Administrative and support services ;  &gt;&gt;&gt;&gt; Changed occupations with current employer to a lower skill level ;</t>
  </si>
  <si>
    <t>Queensland ;  Industry of job 12 months ago: Administrative and support services ;  &gt;&gt;&gt;&gt; No change in usual weekly hours with current employer last year ;</t>
  </si>
  <si>
    <t>Queensland ;  Industry of job 12 months ago: Administrative and support services ;  &gt;&gt;&gt;&gt; Usual weekly hours increased with current employer last year ;</t>
  </si>
  <si>
    <t>Queensland ;  Industry of job 12 months ago: Administrative and support services ;  &gt;&gt;&gt;&gt; Usual weekly hours decreased with current employer last year ;</t>
  </si>
  <si>
    <t>Queensland ;  Industry of job 12 months ago: Administrative and support services ;  &gt;&gt;&gt;&gt; Did not know or usual weekly hours varied last year ;</t>
  </si>
  <si>
    <t>Queensland ;  Industry of job 12 months ago: Administrative and support services ;  &gt;&gt;&gt;&gt; Promoted or transferred last year ;</t>
  </si>
  <si>
    <t>Queensland ;  Industry of job 12 months ago: Administrative and support services ;  &gt;&gt;&gt;&gt; Was not promoted or transferred last year ;</t>
  </si>
  <si>
    <t>Queensland ;  Industry of job 12 months ago: Administrative and support services ;  &gt;&gt;&gt; Owner manager or contributing family worker in current main job ;</t>
  </si>
  <si>
    <t>Queensland ;  Industry of job 12 months ago: Administrative and support services ;  &gt; Not currently employed ;</t>
  </si>
  <si>
    <t>Queensland ;  Industry of job 12 months ago: Administrative and support services ;  &gt; Employed 12 months ago ;</t>
  </si>
  <si>
    <t>Queensland ;  Industry of job 12 months ago: Public administration and safety ;  Employed at some time during the last 12 months ;</t>
  </si>
  <si>
    <t>Queensland ;  Industry of job 12 months ago: Public administration and safety ;  &gt; Currently employed ;</t>
  </si>
  <si>
    <t>Queensland ;  Industry of job 12 months ago: Public administration and safety ;  &gt;&gt; Less than 12 months in current main job ;</t>
  </si>
  <si>
    <t>Queensland ;  Industry of job 12 months ago: Public administration and safety ;  &gt;&gt;&gt; Changed jobs in last 12 months ;</t>
  </si>
  <si>
    <t>Queensland ;  Industry of job 12 months ago: Public administration and safety ;  &gt;&gt;&gt;&gt; Working in the same industry division as 12 months ago ;</t>
  </si>
  <si>
    <t>Queensland ;  Industry of job 12 months ago: Public administration and safety ;  &gt;&gt;&gt;&gt; Working in a different industry division than 12 months ago ;</t>
  </si>
  <si>
    <t>Queensland ;  Industry of job 12 months ago: Public administration and safety ;  &gt;&gt;&gt;&gt; Working in the same major occupation group as 12 months ago ;</t>
  </si>
  <si>
    <t>Queensland ;  Industry of job 12 months ago: Public administration and safety ;  &gt;&gt;&gt;&gt; Working in a different major occupation group than 12 months ago ;</t>
  </si>
  <si>
    <t>Queensland ;  Industry of job 12 months ago: Public administration and safety ;  &gt;&gt;&gt;&gt; Working in an occupation at the same skill level as 12 months ago ;</t>
  </si>
  <si>
    <t>Queensland ;  Industry of job 12 months ago: Public administration and safety ;  &gt;&gt;&gt;&gt; Working in an occupation with a higher skill level than 12 months ago ;</t>
  </si>
  <si>
    <t>Queensland ;  Industry of job 12 months ago: Public administration and safety ;  &gt;&gt;&gt;&gt; Working in an occupation with a lower skill level than 12 months ago ;</t>
  </si>
  <si>
    <t>Queensland ;  Industry of job 12 months ago: Public administration and safety ;  &gt;&gt;&gt;&gt; Working in a job with the same usual hours as 12 months ago ;</t>
  </si>
  <si>
    <t>Queensland ;  Industry of job 12 months ago: Public administration and safety ;  &gt;&gt;&gt;&gt; Working in a job with more usual hours than 12 months ago ;</t>
  </si>
  <si>
    <t>Queensland ;  Industry of job 12 months ago: Public administration and safety ;  &gt;&gt;&gt;&gt; Working in a job with fewer usual hours than 12 months ago ;</t>
  </si>
  <si>
    <t>Queensland ;  Industry of job 12 months ago: Public administration and safety ;  &gt;&gt;&gt;&gt; Working in a job with the same status in employment as 12 months ago ;</t>
  </si>
  <si>
    <t>Queensland ;  Industry of job 12 months ago: Public administration and safety ;  &gt;&gt;&gt;&gt; Working in a job with a different status in employment than 12 months ago ;</t>
  </si>
  <si>
    <t>Queensland ;  Industry of job 12 months ago: Public administration and safety ;  &gt;&gt;&gt; Did not change jobs in last 12 months ;</t>
  </si>
  <si>
    <t>Queensland ;  Industry of job 12 months ago: Public administration and safety ;  &gt;&gt; 12 months or more in current main job ;</t>
  </si>
  <si>
    <t>Queensland ;  Industry of job 12 months ago: Public administration and safety ;  &gt;&gt;&gt; Employee in current main job ;</t>
  </si>
  <si>
    <t>Queensland ;  Industry of job 12 months ago: Public administration and safety ;  &gt;&gt;&gt;&gt; No change in occupation with current employer last year ;</t>
  </si>
  <si>
    <t>Queensland ;  Industry of job 12 months ago: Public administration and safety ;  &gt;&gt;&gt;&gt; Changed occupations with current employer in the same major group last year ;</t>
  </si>
  <si>
    <t>Queensland ;  Industry of job 12 months ago: Public administration and safety ;  &gt;&gt;&gt;&gt; Changed occupations with current employer into a different major group last year ;</t>
  </si>
  <si>
    <t>Queensland ;  Industry of job 12 months ago: Public administration and safety ;  &gt;&gt;&gt;&gt; Changed occupations with current employer at the same skill level ;</t>
  </si>
  <si>
    <t>Queensland ;  Industry of job 12 months ago: Public administration and safety ;  &gt;&gt;&gt;&gt; Changed occupations with current employer to a higher skill level ;</t>
  </si>
  <si>
    <t>Queensland ;  Industry of job 12 months ago: Public administration and safety ;  &gt;&gt;&gt;&gt; Changed occupations with current employer to a lower skill level ;</t>
  </si>
  <si>
    <t>Queensland ;  Industry of job 12 months ago: Public administration and safety ;  &gt;&gt;&gt;&gt; No change in usual weekly hours with current employer last year ;</t>
  </si>
  <si>
    <t>Queensland ;  Industry of job 12 months ago: Public administration and safety ;  &gt;&gt;&gt;&gt; Usual weekly hours increased with current employer last year ;</t>
  </si>
  <si>
    <t>Queensland ;  Industry of job 12 months ago: Public administration and safety ;  &gt;&gt;&gt;&gt; Usual weekly hours decreased with current employer last year ;</t>
  </si>
  <si>
    <t>Queensland ;  Industry of job 12 months ago: Public administration and safety ;  &gt;&gt;&gt;&gt; Did not know or usual weekly hours varied last year ;</t>
  </si>
  <si>
    <t>Queensland ;  Industry of job 12 months ago: Public administration and safety ;  &gt;&gt;&gt;&gt; Promoted or transferred last year ;</t>
  </si>
  <si>
    <t>Queensland ;  Industry of job 12 months ago: Public administration and safety ;  &gt;&gt;&gt;&gt; Was not promoted or transferred last year ;</t>
  </si>
  <si>
    <t>Queensland ;  Industry of job 12 months ago: Public administration and safety ;  &gt;&gt;&gt; Owner manager or contributing family worker in current main job ;</t>
  </si>
  <si>
    <t>Queensland ;  Industry of job 12 months ago: Public administration and safety ;  &gt; Not currently employed ;</t>
  </si>
  <si>
    <t>Queensland ;  Industry of job 12 months ago: Public administration and safety ;  &gt; Employed 12 months ago ;</t>
  </si>
  <si>
    <t>Queensland ;  Industry of job 12 months ago: Education and training ;  Employed at some time during the last 12 months ;</t>
  </si>
  <si>
    <t>Queensland ;  Industry of job 12 months ago: Education and training ;  &gt; Currently employed ;</t>
  </si>
  <si>
    <t>Queensland ;  Industry of job 12 months ago: Education and training ;  &gt;&gt; Less than 12 months in current main job ;</t>
  </si>
  <si>
    <t>Queensland ;  Industry of job 12 months ago: Education and training ;  &gt;&gt;&gt; Changed jobs in last 12 months ;</t>
  </si>
  <si>
    <t>Queensland ;  Industry of job 12 months ago: Education and training ;  &gt;&gt;&gt;&gt; Working in the same industry division as 12 months ago ;</t>
  </si>
  <si>
    <t>Queensland ;  Industry of job 12 months ago: Education and training ;  &gt;&gt;&gt;&gt; Working in a different industry division than 12 months ago ;</t>
  </si>
  <si>
    <t>Queensland ;  Industry of job 12 months ago: Education and training ;  &gt;&gt;&gt;&gt; Working in the same major occupation group as 12 months ago ;</t>
  </si>
  <si>
    <t>Queensland ;  Industry of job 12 months ago: Education and training ;  &gt;&gt;&gt;&gt; Working in a different major occupation group than 12 months ago ;</t>
  </si>
  <si>
    <t>Queensland ;  Industry of job 12 months ago: Education and training ;  &gt;&gt;&gt;&gt; Working in an occupation at the same skill level as 12 months ago ;</t>
  </si>
  <si>
    <t>Queensland ;  Industry of job 12 months ago: Education and training ;  &gt;&gt;&gt;&gt; Working in an occupation with a higher skill level than 12 months ago ;</t>
  </si>
  <si>
    <t>Queensland ;  Industry of job 12 months ago: Education and training ;  &gt;&gt;&gt;&gt; Working in an occupation with a lower skill level than 12 months ago ;</t>
  </si>
  <si>
    <t>Queensland ;  Industry of job 12 months ago: Education and training ;  &gt;&gt;&gt;&gt; Working in a job with the same usual hours as 12 months ago ;</t>
  </si>
  <si>
    <t>Queensland ;  Industry of job 12 months ago: Education and training ;  &gt;&gt;&gt;&gt; Working in a job with more usual hours than 12 months ago ;</t>
  </si>
  <si>
    <t>Queensland ;  Industry of job 12 months ago: Education and training ;  &gt;&gt;&gt;&gt; Working in a job with fewer usual hours than 12 months ago ;</t>
  </si>
  <si>
    <t>Queensland ;  Industry of job 12 months ago: Education and training ;  &gt;&gt;&gt;&gt; Working in a job with the same status in employment as 12 months ago ;</t>
  </si>
  <si>
    <t>Queensland ;  Industry of job 12 months ago: Education and training ;  &gt;&gt;&gt;&gt; Working in a job with a different status in employment than 12 months ago ;</t>
  </si>
  <si>
    <t>Queensland ;  Industry of job 12 months ago: Education and training ;  &gt;&gt;&gt; Did not change jobs in last 12 months ;</t>
  </si>
  <si>
    <t>Queensland ;  Industry of job 12 months ago: Education and training ;  &gt;&gt; 12 months or more in current main job ;</t>
  </si>
  <si>
    <t>Queensland ;  Industry of job 12 months ago: Education and training ;  &gt;&gt;&gt; Employee in current main job ;</t>
  </si>
  <si>
    <t>Queensland ;  Industry of job 12 months ago: Education and training ;  &gt;&gt;&gt;&gt; No change in occupation with current employer last year ;</t>
  </si>
  <si>
    <t>Queensland ;  Industry of job 12 months ago: Education and training ;  &gt;&gt;&gt;&gt; Changed occupations with current employer in the same major group last year ;</t>
  </si>
  <si>
    <t>Queensland ;  Industry of job 12 months ago: Education and training ;  &gt;&gt;&gt;&gt; Changed occupations with current employer into a different major group last year ;</t>
  </si>
  <si>
    <t>Queensland ;  Industry of job 12 months ago: Education and training ;  &gt;&gt;&gt;&gt; Changed occupations with current employer at the same skill level ;</t>
  </si>
  <si>
    <t>Queensland ;  Industry of job 12 months ago: Education and training ;  &gt;&gt;&gt;&gt; Changed occupations with current employer to a higher skill level ;</t>
  </si>
  <si>
    <t>Queensland ;  Industry of job 12 months ago: Education and training ;  &gt;&gt;&gt;&gt; Changed occupations with current employer to a lower skill level ;</t>
  </si>
  <si>
    <t>Queensland ;  Industry of job 12 months ago: Education and training ;  &gt;&gt;&gt;&gt; No change in usual weekly hours with current employer last year ;</t>
  </si>
  <si>
    <t>Queensland ;  Industry of job 12 months ago: Education and training ;  &gt;&gt;&gt;&gt; Usual weekly hours increased with current employer last year ;</t>
  </si>
  <si>
    <t>Queensland ;  Industry of job 12 months ago: Education and training ;  &gt;&gt;&gt;&gt; Usual weekly hours decreased with current employer last year ;</t>
  </si>
  <si>
    <t>Queensland ;  Industry of job 12 months ago: Education and training ;  &gt;&gt;&gt;&gt; Did not know or usual weekly hours varied last year ;</t>
  </si>
  <si>
    <t>Queensland ;  Industry of job 12 months ago: Education and training ;  &gt;&gt;&gt;&gt; Promoted or transferred last year ;</t>
  </si>
  <si>
    <t>Queensland ;  Industry of job 12 months ago: Education and training ;  &gt;&gt;&gt;&gt; Was not promoted or transferred last year ;</t>
  </si>
  <si>
    <t>Queensland ;  Industry of job 12 months ago: Education and training ;  &gt;&gt;&gt; Owner manager or contributing family worker in current main job ;</t>
  </si>
  <si>
    <t>Queensland ;  Industry of job 12 months ago: Education and training ;  &gt; Not currently employed ;</t>
  </si>
  <si>
    <t>Queensland ;  Industry of job 12 months ago: Education and training ;  &gt; Employed 12 months ago ;</t>
  </si>
  <si>
    <t>Queensland ;  Industry of job 12 months ago: Health care and social assistance ;  Employed at some time during the last 12 months ;</t>
  </si>
  <si>
    <t>Queensland ;  Industry of job 12 months ago: Health care and social assistance ;  &gt; Currently employed ;</t>
  </si>
  <si>
    <t>Queensland ;  Industry of job 12 months ago: Health care and social assistance ;  &gt;&gt; Less than 12 months in current main job ;</t>
  </si>
  <si>
    <t>Queensland ;  Industry of job 12 months ago: Health care and social assistance ;  &gt;&gt;&gt; Changed jobs in last 12 months ;</t>
  </si>
  <si>
    <t>Queensland ;  Industry of job 12 months ago: Health care and social assistance ;  &gt;&gt;&gt;&gt; Working in the same industry division as 12 months ago ;</t>
  </si>
  <si>
    <t>Queensland ;  Industry of job 12 months ago: Health care and social assistance ;  &gt;&gt;&gt;&gt; Working in a different industry division than 12 months ago ;</t>
  </si>
  <si>
    <t>Queensland ;  Industry of job 12 months ago: Health care and social assistance ;  &gt;&gt;&gt;&gt; Working in the same major occupation group as 12 months ago ;</t>
  </si>
  <si>
    <t>Queensland ;  Industry of job 12 months ago: Health care and social assistance ;  &gt;&gt;&gt;&gt; Working in a different major occupation group than 12 months ago ;</t>
  </si>
  <si>
    <t>Queensland ;  Industry of job 12 months ago: Health care and social assistance ;  &gt;&gt;&gt;&gt; Working in an occupation at the same skill level as 12 months ago ;</t>
  </si>
  <si>
    <t>Queensland ;  Industry of job 12 months ago: Health care and social assistance ;  &gt;&gt;&gt;&gt; Working in an occupation with a higher skill level than 12 months ago ;</t>
  </si>
  <si>
    <t>Queensland ;  Industry of job 12 months ago: Health care and social assistance ;  &gt;&gt;&gt;&gt; Working in an occupation with a lower skill level than 12 months ago ;</t>
  </si>
  <si>
    <t>Queensland ;  Industry of job 12 months ago: Health care and social assistance ;  &gt;&gt;&gt;&gt; Working in a job with the same usual hours as 12 months ago ;</t>
  </si>
  <si>
    <t>Queensland ;  Industry of job 12 months ago: Health care and social assistance ;  &gt;&gt;&gt;&gt; Working in a job with more usual hours than 12 months ago ;</t>
  </si>
  <si>
    <t>Queensland ;  Industry of job 12 months ago: Health care and social assistance ;  &gt;&gt;&gt;&gt; Working in a job with fewer usual hours than 12 months ago ;</t>
  </si>
  <si>
    <t>Queensland ;  Industry of job 12 months ago: Health care and social assistance ;  &gt;&gt;&gt;&gt; Working in a job with the same status in employment as 12 months ago ;</t>
  </si>
  <si>
    <t>Queensland ;  Industry of job 12 months ago: Health care and social assistance ;  &gt;&gt;&gt;&gt; Working in a job with a different status in employment than 12 months ago ;</t>
  </si>
  <si>
    <t>Queensland ;  Industry of job 12 months ago: Health care and social assistance ;  &gt;&gt;&gt; Did not change jobs in last 12 months ;</t>
  </si>
  <si>
    <t>Queensland ;  Industry of job 12 months ago: Health care and social assistance ;  &gt;&gt; 12 months or more in current main job ;</t>
  </si>
  <si>
    <t>Queensland ;  Industry of job 12 months ago: Health care and social assistance ;  &gt;&gt;&gt; Employee in current main job ;</t>
  </si>
  <si>
    <t>Queensland ;  Industry of job 12 months ago: Health care and social assistance ;  &gt;&gt;&gt;&gt; No change in occupation with current employer last year ;</t>
  </si>
  <si>
    <t>Queensland ;  Industry of job 12 months ago: Health care and social assistance ;  &gt;&gt;&gt;&gt; Changed occupations with current employer in the same major group last year ;</t>
  </si>
  <si>
    <t>Queensland ;  Industry of job 12 months ago: Health care and social assistance ;  &gt;&gt;&gt;&gt; Changed occupations with current employer into a different major group last year ;</t>
  </si>
  <si>
    <t>Queensland ;  Industry of job 12 months ago: Health care and social assistance ;  &gt;&gt;&gt;&gt; Changed occupations with current employer at the same skill level ;</t>
  </si>
  <si>
    <t>Queensland ;  Industry of job 12 months ago: Health care and social assistance ;  &gt;&gt;&gt;&gt; Changed occupations with current employer to a higher skill level ;</t>
  </si>
  <si>
    <t>Queensland ;  Industry of job 12 months ago: Health care and social assistance ;  &gt;&gt;&gt;&gt; Changed occupations with current employer to a lower skill level ;</t>
  </si>
  <si>
    <t>Queensland ;  Industry of job 12 months ago: Health care and social assistance ;  &gt;&gt;&gt;&gt; No change in usual weekly hours with current employer last year ;</t>
  </si>
  <si>
    <t>Queensland ;  Industry of job 12 months ago: Health care and social assistance ;  &gt;&gt;&gt;&gt; Usual weekly hours increased with current employer last year ;</t>
  </si>
  <si>
    <t>Queensland ;  Industry of job 12 months ago: Health care and social assistance ;  &gt;&gt;&gt;&gt; Usual weekly hours decreased with current employer last year ;</t>
  </si>
  <si>
    <t>Queensland ;  Industry of job 12 months ago: Health care and social assistance ;  &gt;&gt;&gt;&gt; Did not know or usual weekly hours varied last year ;</t>
  </si>
  <si>
    <t>Queensland ;  Industry of job 12 months ago: Health care and social assistance ;  &gt;&gt;&gt;&gt; Promoted or transferred last year ;</t>
  </si>
  <si>
    <t>Queensland ;  Industry of job 12 months ago: Health care and social assistance ;  &gt;&gt;&gt;&gt; Was not promoted or transferred last year ;</t>
  </si>
  <si>
    <t>Queensland ;  Industry of job 12 months ago: Health care and social assistance ;  &gt;&gt;&gt; Owner manager or contributing family worker in current main job ;</t>
  </si>
  <si>
    <t>Queensland ;  Industry of job 12 months ago: Health care and social assistance ;  &gt; Not currently employed ;</t>
  </si>
  <si>
    <t>Queensland ;  Industry of job 12 months ago: Health care and social assistance ;  &gt; Employed 12 months ago ;</t>
  </si>
  <si>
    <t>Queensland ;  Industry of job 12 months ago: Arts and recreation services ;  Employed at some time during the last 12 months ;</t>
  </si>
  <si>
    <t>Queensland ;  Industry of job 12 months ago: Arts and recreation services ;  &gt; Currently employed ;</t>
  </si>
  <si>
    <t>Queensland ;  Industry of job 12 months ago: Arts and recreation services ;  &gt;&gt; Less than 12 months in current main job ;</t>
  </si>
  <si>
    <t>Queensland ;  Industry of job 12 months ago: Arts and recreation services ;  &gt;&gt;&gt; Changed jobs in last 12 months ;</t>
  </si>
  <si>
    <t>Queensland ;  Industry of job 12 months ago: Arts and recreation services ;  &gt;&gt;&gt;&gt; Working in the same industry division as 12 months ago ;</t>
  </si>
  <si>
    <t>Queensland ;  Industry of job 12 months ago: Arts and recreation services ;  &gt;&gt;&gt;&gt; Working in a different industry division than 12 months ago ;</t>
  </si>
  <si>
    <t>Queensland ;  Industry of job 12 months ago: Arts and recreation services ;  &gt;&gt;&gt;&gt; Working in the same major occupation group as 12 months ago ;</t>
  </si>
  <si>
    <t>Queensland ;  Industry of job 12 months ago: Arts and recreation services ;  &gt;&gt;&gt;&gt; Working in a different major occupation group than 12 months ago ;</t>
  </si>
  <si>
    <t>Queensland ;  Industry of job 12 months ago: Arts and recreation services ;  &gt;&gt;&gt;&gt; Working in an occupation at the same skill level as 12 months ago ;</t>
  </si>
  <si>
    <t>Queensland ;  Industry of job 12 months ago: Arts and recreation services ;  &gt;&gt;&gt;&gt; Working in an occupation with a higher skill level than 12 months ago ;</t>
  </si>
  <si>
    <t>Queensland ;  Industry of job 12 months ago: Arts and recreation services ;  &gt;&gt;&gt;&gt; Working in an occupation with a lower skill level than 12 months ago ;</t>
  </si>
  <si>
    <t>Queensland ;  Industry of job 12 months ago: Arts and recreation services ;  &gt;&gt;&gt;&gt; Working in a job with the same usual hours as 12 months ago ;</t>
  </si>
  <si>
    <t>Queensland ;  Industry of job 12 months ago: Arts and recreation services ;  &gt;&gt;&gt;&gt; Working in a job with more usual hours than 12 months ago ;</t>
  </si>
  <si>
    <t>Queensland ;  Industry of job 12 months ago: Arts and recreation services ;  &gt;&gt;&gt;&gt; Working in a job with fewer usual hours than 12 months ago ;</t>
  </si>
  <si>
    <t>Queensland ;  Industry of job 12 months ago: Arts and recreation services ;  &gt;&gt;&gt;&gt; Working in a job with the same status in employment as 12 months ago ;</t>
  </si>
  <si>
    <t>Queensland ;  Industry of job 12 months ago: Arts and recreation services ;  &gt;&gt;&gt;&gt; Working in a job with a different status in employment than 12 months ago ;</t>
  </si>
  <si>
    <t>Queensland ;  Industry of job 12 months ago: Arts and recreation services ;  &gt;&gt;&gt; Did not change jobs in last 12 months ;</t>
  </si>
  <si>
    <t>Queensland ;  Industry of job 12 months ago: Arts and recreation services ;  &gt;&gt; 12 months or more in current main job ;</t>
  </si>
  <si>
    <t>Queensland ;  Industry of job 12 months ago: Arts and recreation services ;  &gt;&gt;&gt; Employee in current main job ;</t>
  </si>
  <si>
    <t>Queensland ;  Industry of job 12 months ago: Arts and recreation services ;  &gt;&gt;&gt;&gt; No change in occupation with current employer last year ;</t>
  </si>
  <si>
    <t>Queensland ;  Industry of job 12 months ago: Arts and recreation services ;  &gt;&gt;&gt;&gt; Changed occupations with current employer in the same major group last year ;</t>
  </si>
  <si>
    <t>Queensland ;  Industry of job 12 months ago: Arts and recreation services ;  &gt;&gt;&gt;&gt; Changed occupations with current employer into a different major group last year ;</t>
  </si>
  <si>
    <t>Queensland ;  Industry of job 12 months ago: Arts and recreation services ;  &gt;&gt;&gt;&gt; Changed occupations with current employer at the same skill level ;</t>
  </si>
  <si>
    <t>Queensland ;  Industry of job 12 months ago: Arts and recreation services ;  &gt;&gt;&gt;&gt; Changed occupations with current employer to a higher skill level ;</t>
  </si>
  <si>
    <t>Queensland ;  Industry of job 12 months ago: Arts and recreation services ;  &gt;&gt;&gt;&gt; Changed occupations with current employer to a lower skill level ;</t>
  </si>
  <si>
    <t>Queensland ;  Industry of job 12 months ago: Arts and recreation services ;  &gt;&gt;&gt;&gt; No change in usual weekly hours with current employer last year ;</t>
  </si>
  <si>
    <t>Queensland ;  Industry of job 12 months ago: Arts and recreation services ;  &gt;&gt;&gt;&gt; Usual weekly hours increased with current employer last year ;</t>
  </si>
  <si>
    <t>Queensland ;  Industry of job 12 months ago: Arts and recreation services ;  &gt;&gt;&gt;&gt; Usual weekly hours decreased with current employer last year ;</t>
  </si>
  <si>
    <t>Queensland ;  Industry of job 12 months ago: Arts and recreation services ;  &gt;&gt;&gt;&gt; Did not know or usual weekly hours varied last year ;</t>
  </si>
  <si>
    <t>Queensland ;  Industry of job 12 months ago: Arts and recreation services ;  &gt;&gt;&gt;&gt; Promoted or transferred last year ;</t>
  </si>
  <si>
    <t>Queensland ;  Industry of job 12 months ago: Arts and recreation services ;  &gt;&gt;&gt;&gt; Was not promoted or transferred last year ;</t>
  </si>
  <si>
    <t>Queensland ;  Industry of job 12 months ago: Arts and recreation services ;  &gt;&gt;&gt; Owner manager or contributing family worker in current main job ;</t>
  </si>
  <si>
    <t>Queensland ;  Industry of job 12 months ago: Arts and recreation services ;  &gt; Not currently employed ;</t>
  </si>
  <si>
    <t>Queensland ;  Industry of job 12 months ago: Arts and recreation services ;  &gt; Employed 12 months ago ;</t>
  </si>
  <si>
    <t>Queensland ;  Industry of job 12 months ago: Other services ;  Employed at some time during the last 12 months ;</t>
  </si>
  <si>
    <t>Queensland ;  Industry of job 12 months ago: Other services ;  &gt; Currently employed ;</t>
  </si>
  <si>
    <t>Queensland ;  Industry of job 12 months ago: Other services ;  &gt;&gt; Less than 12 months in current main job ;</t>
  </si>
  <si>
    <t>Queensland ;  Industry of job 12 months ago: Other services ;  &gt;&gt;&gt; Changed jobs in last 12 months ;</t>
  </si>
  <si>
    <t>Queensland ;  Industry of job 12 months ago: Other services ;  &gt;&gt;&gt;&gt; Working in the same industry division as 12 months ago ;</t>
  </si>
  <si>
    <t>Queensland ;  Industry of job 12 months ago: Other services ;  &gt;&gt;&gt;&gt; Working in a different industry division than 12 months ago ;</t>
  </si>
  <si>
    <t>Queensland ;  Industry of job 12 months ago: Other services ;  &gt;&gt;&gt;&gt; Working in the same major occupation group as 12 months ago ;</t>
  </si>
  <si>
    <t>Queensland ;  Industry of job 12 months ago: Other services ;  &gt;&gt;&gt;&gt; Working in a different major occupation group than 12 months ago ;</t>
  </si>
  <si>
    <t>Queensland ;  Industry of job 12 months ago: Other services ;  &gt;&gt;&gt;&gt; Working in an occupation at the same skill level as 12 months ago ;</t>
  </si>
  <si>
    <t>Queensland ;  Industry of job 12 months ago: Other services ;  &gt;&gt;&gt;&gt; Working in an occupation with a higher skill level than 12 months ago ;</t>
  </si>
  <si>
    <t>Queensland ;  Industry of job 12 months ago: Other services ;  &gt;&gt;&gt;&gt; Working in an occupation with a lower skill level than 12 months ago ;</t>
  </si>
  <si>
    <t>Queensland ;  Industry of job 12 months ago: Other services ;  &gt;&gt;&gt;&gt; Working in a job with the same usual hours as 12 months ago ;</t>
  </si>
  <si>
    <t>Queensland ;  Industry of job 12 months ago: Other services ;  &gt;&gt;&gt;&gt; Working in a job with more usual hours than 12 months ago ;</t>
  </si>
  <si>
    <t>Queensland ;  Industry of job 12 months ago: Other services ;  &gt;&gt;&gt;&gt; Working in a job with fewer usual hours than 12 months ago ;</t>
  </si>
  <si>
    <t>Queensland ;  Industry of job 12 months ago: Other services ;  &gt;&gt;&gt;&gt; Working in a job with the same status in employment as 12 months ago ;</t>
  </si>
  <si>
    <t>Queensland ;  Industry of job 12 months ago: Other services ;  &gt;&gt;&gt;&gt; Working in a job with a different status in employment than 12 months ago ;</t>
  </si>
  <si>
    <t>Queensland ;  Industry of job 12 months ago: Other services ;  &gt;&gt;&gt; Did not change jobs in last 12 months ;</t>
  </si>
  <si>
    <t>Queensland ;  Industry of job 12 months ago: Other services ;  &gt;&gt; 12 months or more in current main job ;</t>
  </si>
  <si>
    <t>Queensland ;  Industry of job 12 months ago: Other services ;  &gt;&gt;&gt; Employee in current main job ;</t>
  </si>
  <si>
    <t>Queensland ;  Industry of job 12 months ago: Other services ;  &gt;&gt;&gt;&gt; No change in occupation with current employer last year ;</t>
  </si>
  <si>
    <t>Queensland ;  Industry of job 12 months ago: Other services ;  &gt;&gt;&gt;&gt; Changed occupations with current employer in the same major group last year ;</t>
  </si>
  <si>
    <t>Queensland ;  Industry of job 12 months ago: Other services ;  &gt;&gt;&gt;&gt; Changed occupations with current employer into a different major group last year ;</t>
  </si>
  <si>
    <t>Queensland ;  Industry of job 12 months ago: Other services ;  &gt;&gt;&gt;&gt; Changed occupations with current employer at the same skill level ;</t>
  </si>
  <si>
    <t>Queensland ;  Industry of job 12 months ago: Other services ;  &gt;&gt;&gt;&gt; Changed occupations with current employer to a higher skill level ;</t>
  </si>
  <si>
    <t>Queensland ;  Industry of job 12 months ago: Other services ;  &gt;&gt;&gt;&gt; Changed occupations with current employer to a lower skill level ;</t>
  </si>
  <si>
    <t>Queensland ;  Industry of job 12 months ago: Other services ;  &gt;&gt;&gt;&gt; No change in usual weekly hours with current employer last year ;</t>
  </si>
  <si>
    <t>Queensland ;  Industry of job 12 months ago: Other services ;  &gt;&gt;&gt;&gt; Usual weekly hours increased with current employer last year ;</t>
  </si>
  <si>
    <t>Queensland ;  Industry of job 12 months ago: Other services ;  &gt;&gt;&gt;&gt; Usual weekly hours decreased with current employer last year ;</t>
  </si>
  <si>
    <t>Queensland ;  Industry of job 12 months ago: Other services ;  &gt;&gt;&gt;&gt; Did not know or usual weekly hours varied last year ;</t>
  </si>
  <si>
    <t>Queensland ;  Industry of job 12 months ago: Other services ;  &gt;&gt;&gt;&gt; Promoted or transferred last year ;</t>
  </si>
  <si>
    <t>Queensland ;  Industry of job 12 months ago: Other services ;  &gt;&gt;&gt;&gt; Was not promoted or transferred last year ;</t>
  </si>
  <si>
    <t>Queensland ;  Industry of job 12 months ago: Other services ;  &gt;&gt;&gt; Owner manager or contributing family worker in current main job ;</t>
  </si>
  <si>
    <t>Queensland ;  Industry of job 12 months ago: Other services ;  &gt; Not currently employed ;</t>
  </si>
  <si>
    <t>Queensland ;  Industry of job 12 months ago: Other services ;  &gt; Employed 12 months ago ;</t>
  </si>
  <si>
    <t>Queensland ;  Not employed 12 months ago ;  Employed at some time during the last 12 months ;</t>
  </si>
  <si>
    <t>Queensland ;  Not employed 12 months ago ;  &gt; Currently employed ;</t>
  </si>
  <si>
    <t>Queensland ;  Not employed 12 months ago ;  &gt;&gt; Less than 12 months in current main job ;</t>
  </si>
  <si>
    <t>Queensland ;  Not employed 12 months ago ;  &gt;&gt;&gt; Changed jobs in last 12 months ;</t>
  </si>
  <si>
    <t>Queensland ;  Not employed 12 months ago ;  &gt;&gt;&gt; Did not change jobs in last 12 months ;</t>
  </si>
  <si>
    <t>Queensland ;  Not employed 12 months ago ;  &gt; Not currently employed ;</t>
  </si>
  <si>
    <t>South Australia ;  Employed at some time during the last 12 months ;</t>
  </si>
  <si>
    <t>South Australia ;  &gt; Currently employed ;</t>
  </si>
  <si>
    <t>A128029618T</t>
  </si>
  <si>
    <t>A128049086L</t>
  </si>
  <si>
    <t>A127990774V</t>
  </si>
  <si>
    <t>A127990778C</t>
  </si>
  <si>
    <t>A128088190R</t>
  </si>
  <si>
    <t>A127990786C</t>
  </si>
  <si>
    <t>A127990798L</t>
  </si>
  <si>
    <t>A128088182R</t>
  </si>
  <si>
    <t>A128029642T</t>
  </si>
  <si>
    <t>A128049102A</t>
  </si>
  <si>
    <t>A128029646A</t>
  </si>
  <si>
    <t>A128088194X</t>
  </si>
  <si>
    <t>A128068406T</t>
  </si>
  <si>
    <t>A127971770F</t>
  </si>
  <si>
    <t>A128049090C</t>
  </si>
  <si>
    <t>A127971754F</t>
  </si>
  <si>
    <t>A127952082W</t>
  </si>
  <si>
    <t>A127990790V</t>
  </si>
  <si>
    <t>A128029626T</t>
  </si>
  <si>
    <t>A128088174R</t>
  </si>
  <si>
    <t>A128029630J</t>
  </si>
  <si>
    <t>A128088178X</t>
  </si>
  <si>
    <t>A127990794C</t>
  </si>
  <si>
    <t>A128068398C</t>
  </si>
  <si>
    <t>A128029634T</t>
  </si>
  <si>
    <t>A128049094L</t>
  </si>
  <si>
    <t>A127990802T</t>
  </si>
  <si>
    <t>A128029638A</t>
  </si>
  <si>
    <t>A127952086F</t>
  </si>
  <si>
    <t>A127952090W</t>
  </si>
  <si>
    <t>A127971758R</t>
  </si>
  <si>
    <t>A128049098W</t>
  </si>
  <si>
    <t>A127971762F</t>
  </si>
  <si>
    <t>A127990806A</t>
  </si>
  <si>
    <t>A128088186X</t>
  </si>
  <si>
    <t>A128068402J</t>
  </si>
  <si>
    <t>A127952094F</t>
  </si>
  <si>
    <t>A128010234F</t>
  </si>
  <si>
    <t>A128049118V</t>
  </si>
  <si>
    <t>A128088198J</t>
  </si>
  <si>
    <t>A128010246R</t>
  </si>
  <si>
    <t>A128088202L</t>
  </si>
  <si>
    <t>A128010266X</t>
  </si>
  <si>
    <t>A127952106C</t>
  </si>
  <si>
    <t>A127952110V</t>
  </si>
  <si>
    <t>A128049126V</t>
  </si>
  <si>
    <t>A127952114C</t>
  </si>
  <si>
    <t>A127971794X</t>
  </si>
  <si>
    <t>A127952098R</t>
  </si>
  <si>
    <t>A127990810T</t>
  </si>
  <si>
    <t>A128029650T</t>
  </si>
  <si>
    <t>A128049106K</t>
  </si>
  <si>
    <t>A127952102V</t>
  </si>
  <si>
    <t>A128068410J</t>
  </si>
  <si>
    <t>A128010238R</t>
  </si>
  <si>
    <t>A128010242F</t>
  </si>
  <si>
    <t>A127971774R</t>
  </si>
  <si>
    <t>A127971778X</t>
  </si>
  <si>
    <t>A127971782R</t>
  </si>
  <si>
    <t>A127990814A</t>
  </si>
  <si>
    <t>A127971786X</t>
  </si>
  <si>
    <t>A128049110A</t>
  </si>
  <si>
    <t>A128010250F</t>
  </si>
  <si>
    <t>A128029654A</t>
  </si>
  <si>
    <t>A128068414T</t>
  </si>
  <si>
    <t>A128049114K</t>
  </si>
  <si>
    <t>A128010254R</t>
  </si>
  <si>
    <t>A128010258X</t>
  </si>
  <si>
    <t>A127971790R</t>
  </si>
  <si>
    <t>A128010262R</t>
  </si>
  <si>
    <t>A128088206W</t>
  </si>
  <si>
    <t>A128049122K</t>
  </si>
  <si>
    <t>A128049142V</t>
  </si>
  <si>
    <t>A127952118L</t>
  </si>
  <si>
    <t>A128068426A</t>
  </si>
  <si>
    <t>A128029666K</t>
  </si>
  <si>
    <t>A127990846V</t>
  </si>
  <si>
    <t>A128029674K</t>
  </si>
  <si>
    <t>A128010282X</t>
  </si>
  <si>
    <t>A128049146C</t>
  </si>
  <si>
    <t>A127990850K</t>
  </si>
  <si>
    <t>A128068430T</t>
  </si>
  <si>
    <t>A127952122C</t>
  </si>
  <si>
    <t>A128049130K</t>
  </si>
  <si>
    <t>A127990822A</t>
  </si>
  <si>
    <t>A128068418A</t>
  </si>
  <si>
    <t>A128068422T</t>
  </si>
  <si>
    <t>A127990826K</t>
  </si>
  <si>
    <t>A128029658K</t>
  </si>
  <si>
    <t>A128049134V</t>
  </si>
  <si>
    <t>A127990830A</t>
  </si>
  <si>
    <t>A128088210L</t>
  </si>
  <si>
    <t>A128010270R</t>
  </si>
  <si>
    <t>A127971798J</t>
  </si>
  <si>
    <t>A128010274X</t>
  </si>
  <si>
    <t>A128088214W</t>
  </si>
  <si>
    <t>A128029662A</t>
  </si>
  <si>
    <t>A128088218F</t>
  </si>
  <si>
    <t>A128049138C</t>
  </si>
  <si>
    <t>A127990834K</t>
  </si>
  <si>
    <t>A127990838V</t>
  </si>
  <si>
    <t>A127990842K</t>
  </si>
  <si>
    <t>A128029670A</t>
  </si>
  <si>
    <t>A128088222W</t>
  </si>
  <si>
    <t>A128088226F</t>
  </si>
  <si>
    <t>A128010278J</t>
  </si>
  <si>
    <t>A127952146W</t>
  </si>
  <si>
    <t>A127990854V</t>
  </si>
  <si>
    <t>A128068438K</t>
  </si>
  <si>
    <t>A128010302W</t>
  </si>
  <si>
    <t>A128049158L</t>
  </si>
  <si>
    <t>A128088238R</t>
  </si>
  <si>
    <t>A128029702J</t>
  </si>
  <si>
    <t>A127971814W</t>
  </si>
  <si>
    <t>A128049162C</t>
  </si>
  <si>
    <t>A128049166L</t>
  </si>
  <si>
    <t>A128068434A</t>
  </si>
  <si>
    <t>A127952126L</t>
  </si>
  <si>
    <t>A127990858C</t>
  </si>
  <si>
    <t>A127952130C</t>
  </si>
  <si>
    <t>A128029678V</t>
  </si>
  <si>
    <t>A128010286J</t>
  </si>
  <si>
    <t>A128010290X</t>
  </si>
  <si>
    <t>A127952134L</t>
  </si>
  <si>
    <t>A128010294J</t>
  </si>
  <si>
    <t>A127971806W</t>
  </si>
  <si>
    <t>A127952138W</t>
  </si>
  <si>
    <t>A128029682K</t>
  </si>
  <si>
    <t>A128029686V</t>
  </si>
  <si>
    <t>A128088230W</t>
  </si>
  <si>
    <t>A128049150V</t>
  </si>
  <si>
    <t>A128088234F</t>
  </si>
  <si>
    <t>A128029690K</t>
  </si>
  <si>
    <t>A128029694V</t>
  </si>
  <si>
    <t>A127952142L</t>
  </si>
  <si>
    <t>A128010298T</t>
  </si>
  <si>
    <t>A128029698C</t>
  </si>
  <si>
    <t>A127971810L</t>
  </si>
  <si>
    <t>A128049154C</t>
  </si>
  <si>
    <t>A128010306F</t>
  </si>
  <si>
    <t>A128068466V</t>
  </si>
  <si>
    <t>A127952154W</t>
  </si>
  <si>
    <t>A127971818F</t>
  </si>
  <si>
    <t>A128049186W</t>
  </si>
  <si>
    <t>A128068470K</t>
  </si>
  <si>
    <t>A127971830W</t>
  </si>
  <si>
    <t>A128088262R</t>
  </si>
  <si>
    <t>A128049198F</t>
  </si>
  <si>
    <t>A128068474V</t>
  </si>
  <si>
    <t>A128049202K</t>
  </si>
  <si>
    <t>A128049170C</t>
  </si>
  <si>
    <t>A128068442A</t>
  </si>
  <si>
    <t>A127990862V</t>
  </si>
  <si>
    <t>A127990866C</t>
  </si>
  <si>
    <t>A128068446K</t>
  </si>
  <si>
    <t>A128068450A</t>
  </si>
  <si>
    <t>A128088242F</t>
  </si>
  <si>
    <t>A128049174L</t>
  </si>
  <si>
    <t>A128068454K</t>
  </si>
  <si>
    <t>A127990870V</t>
  </si>
  <si>
    <t>A128088246R</t>
  </si>
  <si>
    <t>A127952158F</t>
  </si>
  <si>
    <t>A128049178W</t>
  </si>
  <si>
    <t>A128068458V</t>
  </si>
  <si>
    <t>A128088250F</t>
  </si>
  <si>
    <t>A128068462K</t>
  </si>
  <si>
    <t>A128088254R</t>
  </si>
  <si>
    <t>A128049182L</t>
  </si>
  <si>
    <t>A127990874C</t>
  </si>
  <si>
    <t>A127971822W</t>
  </si>
  <si>
    <t>A127952162W</t>
  </si>
  <si>
    <t>A128049190L</t>
  </si>
  <si>
    <t>A127971826F</t>
  </si>
  <si>
    <t>A128088258X</t>
  </si>
  <si>
    <t>A127990886L</t>
  </si>
  <si>
    <t>A128010310W</t>
  </si>
  <si>
    <t>A128049214V</t>
  </si>
  <si>
    <t>A127990882C</t>
  </si>
  <si>
    <t>A128010322F</t>
  </si>
  <si>
    <t>A128010330F</t>
  </si>
  <si>
    <t>A128010334R</t>
  </si>
  <si>
    <t>A128088286J</t>
  </si>
  <si>
    <t>A127990890C</t>
  </si>
  <si>
    <t>A127971850F</t>
  </si>
  <si>
    <t>A128088266X</t>
  </si>
  <si>
    <t>A127971834F</t>
  </si>
  <si>
    <t>A128049206V</t>
  </si>
  <si>
    <t>A128029706T</t>
  </si>
  <si>
    <t>A128088270R</t>
  </si>
  <si>
    <t>A127971838R</t>
  </si>
  <si>
    <t>A127990878L</t>
  </si>
  <si>
    <t>A127952166F</t>
  </si>
  <si>
    <t>A128049210K</t>
  </si>
  <si>
    <t>A128068478C</t>
  </si>
  <si>
    <t>A128049218C</t>
  </si>
  <si>
    <t>A128010314F</t>
  </si>
  <si>
    <t>A127971842F</t>
  </si>
  <si>
    <t>A128029710J</t>
  </si>
  <si>
    <t>A128088274X</t>
  </si>
  <si>
    <t>A128049222V</t>
  </si>
  <si>
    <t>A127952170W</t>
  </si>
  <si>
    <t>A127971846R</t>
  </si>
  <si>
    <t>A128068482V</t>
  </si>
  <si>
    <t>A128088278J</t>
  </si>
  <si>
    <t>A128029714T</t>
  </si>
  <si>
    <t>A128088282X</t>
  </si>
  <si>
    <t>A128010318R</t>
  </si>
  <si>
    <t>A128029718A</t>
  </si>
  <si>
    <t>A127952190F</t>
  </si>
  <si>
    <t>A127990894L</t>
  </si>
  <si>
    <t>A127952182F</t>
  </si>
  <si>
    <t>A128049238L</t>
  </si>
  <si>
    <t>A127971862R</t>
  </si>
  <si>
    <t>A128029742A</t>
  </si>
  <si>
    <t>A128029746K</t>
  </si>
  <si>
    <t>A128088298T</t>
  </si>
  <si>
    <t>A127971870R</t>
  </si>
  <si>
    <t>A128010354X</t>
  </si>
  <si>
    <t>A127990898W</t>
  </si>
  <si>
    <t>A128049226C</t>
  </si>
  <si>
    <t>A127952174F</t>
  </si>
  <si>
    <t>A128010338X</t>
  </si>
  <si>
    <t>A128029722T</t>
  </si>
  <si>
    <t>A127952178R</t>
  </si>
  <si>
    <t>A128010342R</t>
  </si>
  <si>
    <t>A127971854R</t>
  </si>
  <si>
    <t>A128029726A</t>
  </si>
  <si>
    <t>A128088290X</t>
  </si>
  <si>
    <t>A128088294J</t>
  </si>
  <si>
    <t>A127952186R</t>
  </si>
  <si>
    <t>A128029730T</t>
  </si>
  <si>
    <t>A128049230V</t>
  </si>
  <si>
    <t>A128010346X</t>
  </si>
  <si>
    <t>A128049234C</t>
  </si>
  <si>
    <t>A128029734A</t>
  </si>
  <si>
    <t>A128010350R</t>
  </si>
  <si>
    <t>A127971858X</t>
  </si>
  <si>
    <t>A128068486C</t>
  </si>
  <si>
    <t>A128029738K</t>
  </si>
  <si>
    <t>A127990902A</t>
  </si>
  <si>
    <t>A128049242C</t>
  </si>
  <si>
    <t>A127990906K</t>
  </si>
  <si>
    <t>A127952226W</t>
  </si>
  <si>
    <t>A128068510T</t>
  </si>
  <si>
    <t>A128049254L</t>
  </si>
  <si>
    <t>A128029770K</t>
  </si>
  <si>
    <t>A127990934V</t>
  </si>
  <si>
    <t>A127990938C</t>
  </si>
  <si>
    <t>A127992458C</t>
  </si>
  <si>
    <t>A128031350F</t>
  </si>
  <si>
    <t>South Australia ;  &gt;&gt; Less than 12 months in current main job ;</t>
  </si>
  <si>
    <t>South Australia ;  &gt;&gt;&gt; Changed jobs in last 12 months ;</t>
  </si>
  <si>
    <t>South Australia ;  &gt;&gt;&gt;&gt; Working in the same industry division as 12 months ago ;</t>
  </si>
  <si>
    <t>South Australia ;  &gt;&gt;&gt;&gt; Working in a different industry division than 12 months ago ;</t>
  </si>
  <si>
    <t>South Australia ;  &gt;&gt;&gt;&gt; Working in the same major occupation group as 12 months ago ;</t>
  </si>
  <si>
    <t>South Australia ;  &gt;&gt;&gt;&gt; Working in a different major occupation group than 12 months ago ;</t>
  </si>
  <si>
    <t>South Australia ;  &gt;&gt;&gt;&gt; Working in an occupation at the same skill level as 12 months ago ;</t>
  </si>
  <si>
    <t>South Australia ;  &gt;&gt;&gt;&gt; Working in an occupation with a higher skill level than 12 months ago ;</t>
  </si>
  <si>
    <t>South Australia ;  &gt;&gt;&gt;&gt; Working in an occupation with a lower skill level than 12 months ago ;</t>
  </si>
  <si>
    <t>South Australia ;  &gt;&gt;&gt;&gt; Working in a job with the same usual hours as 12 months ago ;</t>
  </si>
  <si>
    <t>South Australia ;  &gt;&gt;&gt;&gt; Working in a job with more usual hours than 12 months ago ;</t>
  </si>
  <si>
    <t>South Australia ;  &gt;&gt;&gt;&gt; Working in a job with fewer usual hours than 12 months ago ;</t>
  </si>
  <si>
    <t>South Australia ;  &gt;&gt;&gt;&gt; Working in a job with the same status in employment as 12 months ago ;</t>
  </si>
  <si>
    <t>South Australia ;  &gt;&gt;&gt;&gt; Working in a job with a different status in employment than 12 months ago ;</t>
  </si>
  <si>
    <t>South Australia ;  &gt;&gt;&gt; Did not change jobs in last 12 months ;</t>
  </si>
  <si>
    <t>South Australia ;  &gt;&gt; 12 months or more in current main job ;</t>
  </si>
  <si>
    <t>South Australia ;  &gt;&gt;&gt; Employee in current main job ;</t>
  </si>
  <si>
    <t>South Australia ;  &gt;&gt;&gt;&gt; No change in occupation with current employer last year ;</t>
  </si>
  <si>
    <t>South Australia ;  &gt;&gt;&gt;&gt; Changed occupations with current employer in the same major group last year ;</t>
  </si>
  <si>
    <t>South Australia ;  &gt;&gt;&gt;&gt; Changed occupations with current employer into a different major group last year ;</t>
  </si>
  <si>
    <t>South Australia ;  &gt;&gt;&gt;&gt; Changed occupations with current employer at the same skill level ;</t>
  </si>
  <si>
    <t>South Australia ;  &gt;&gt;&gt;&gt; Changed occupations with current employer to a higher skill level ;</t>
  </si>
  <si>
    <t>South Australia ;  &gt;&gt;&gt;&gt; Changed occupations with current employer to a lower skill level ;</t>
  </si>
  <si>
    <t>South Australia ;  &gt;&gt;&gt;&gt; No change in usual weekly hours with current employer last year ;</t>
  </si>
  <si>
    <t>South Australia ;  &gt;&gt;&gt;&gt; Usual weekly hours increased with current employer last year ;</t>
  </si>
  <si>
    <t>South Australia ;  &gt;&gt;&gt;&gt; Usual weekly hours decreased with current employer last year ;</t>
  </si>
  <si>
    <t>South Australia ;  &gt;&gt;&gt;&gt; Did not know or usual weekly hours varied last year ;</t>
  </si>
  <si>
    <t>South Australia ;  &gt;&gt;&gt;&gt; Promoted or transferred last year ;</t>
  </si>
  <si>
    <t>South Australia ;  &gt;&gt;&gt;&gt; Was not promoted or transferred last year ;</t>
  </si>
  <si>
    <t>South Australia ;  &gt;&gt;&gt; Owner manager or contributing family worker in current main job ;</t>
  </si>
  <si>
    <t>South Australia ;  &gt; Not currently employed ;</t>
  </si>
  <si>
    <t>South Australia ;  &gt; Employed 12 months ago ;</t>
  </si>
  <si>
    <t>South Australia ;  &gt; Not employed 12 months ago ;</t>
  </si>
  <si>
    <t>South Australia ;  Industry of job 12 months ago: Agriculture, forestry and fishing ;  Employed at some time during the last 12 months ;</t>
  </si>
  <si>
    <t>South Australia ;  Industry of job 12 months ago: Agriculture, forestry and fishing ;  &gt; Currently employed ;</t>
  </si>
  <si>
    <t>South Australia ;  Industry of job 12 months ago: Agriculture, forestry and fishing ;  &gt;&gt; Less than 12 months in current main job ;</t>
  </si>
  <si>
    <t>South Australia ;  Industry of job 12 months ago: Agriculture, forestry and fishing ;  &gt;&gt;&gt; Changed jobs in last 12 months ;</t>
  </si>
  <si>
    <t>South Australia ;  Industry of job 12 months ago: Agriculture, forestry and fishing ;  &gt;&gt;&gt;&gt; Working in the same industry division as 12 months ago ;</t>
  </si>
  <si>
    <t>South Australia ;  Industry of job 12 months ago: Agriculture, forestry and fishing ;  &gt;&gt;&gt;&gt; Working in a different industry division than 12 months ago ;</t>
  </si>
  <si>
    <t>South Australia ;  Industry of job 12 months ago: Agriculture, forestry and fishing ;  &gt;&gt;&gt;&gt; Working in the same major occupation group as 12 months ago ;</t>
  </si>
  <si>
    <t>South Australia ;  Industry of job 12 months ago: Agriculture, forestry and fishing ;  &gt;&gt;&gt;&gt; Working in a different major occupation group than 12 months ago ;</t>
  </si>
  <si>
    <t>South Australia ;  Industry of job 12 months ago: Agriculture, forestry and fishing ;  &gt;&gt;&gt;&gt; Working in an occupation at the same skill level as 12 months ago ;</t>
  </si>
  <si>
    <t>South Australia ;  Industry of job 12 months ago: Agriculture, forestry and fishing ;  &gt;&gt;&gt;&gt; Working in an occupation with a higher skill level than 12 months ago ;</t>
  </si>
  <si>
    <t>South Australia ;  Industry of job 12 months ago: Agriculture, forestry and fishing ;  &gt;&gt;&gt;&gt; Working in an occupation with a lower skill level than 12 months ago ;</t>
  </si>
  <si>
    <t>South Australia ;  Industry of job 12 months ago: Agriculture, forestry and fishing ;  &gt;&gt;&gt;&gt; Working in a job with the same usual hours as 12 months ago ;</t>
  </si>
  <si>
    <t>South Australia ;  Industry of job 12 months ago: Agriculture, forestry and fishing ;  &gt;&gt;&gt;&gt; Working in a job with more usual hours than 12 months ago ;</t>
  </si>
  <si>
    <t>South Australia ;  Industry of job 12 months ago: Agriculture, forestry and fishing ;  &gt;&gt;&gt;&gt; Working in a job with fewer usual hours than 12 months ago ;</t>
  </si>
  <si>
    <t>South Australia ;  Industry of job 12 months ago: Agriculture, forestry and fishing ;  &gt;&gt;&gt;&gt; Working in a job with the same status in employment as 12 months ago ;</t>
  </si>
  <si>
    <t>South Australia ;  Industry of job 12 months ago: Agriculture, forestry and fishing ;  &gt;&gt;&gt;&gt; Working in a job with a different status in employment than 12 months ago ;</t>
  </si>
  <si>
    <t>South Australia ;  Industry of job 12 months ago: Agriculture, forestry and fishing ;  &gt;&gt;&gt; Did not change jobs in last 12 months ;</t>
  </si>
  <si>
    <t>South Australia ;  Industry of job 12 months ago: Agriculture, forestry and fishing ;  &gt;&gt; 12 months or more in current main job ;</t>
  </si>
  <si>
    <t>South Australia ;  Industry of job 12 months ago: Agriculture, forestry and fishing ;  &gt;&gt;&gt; Employee in current main job ;</t>
  </si>
  <si>
    <t>South Australia ;  Industry of job 12 months ago: Agriculture, forestry and fishing ;  &gt;&gt;&gt;&gt; No change in occupation with current employer last year ;</t>
  </si>
  <si>
    <t>South Australia ;  Industry of job 12 months ago: Agriculture, forestry and fishing ;  &gt;&gt;&gt;&gt; Changed occupations with current employer in the same major group last year ;</t>
  </si>
  <si>
    <t>South Australia ;  Industry of job 12 months ago: Agriculture, forestry and fishing ;  &gt;&gt;&gt;&gt; Changed occupations with current employer into a different major group last year ;</t>
  </si>
  <si>
    <t>South Australia ;  Industry of job 12 months ago: Agriculture, forestry and fishing ;  &gt;&gt;&gt;&gt; Changed occupations with current employer at the same skill level ;</t>
  </si>
  <si>
    <t>South Australia ;  Industry of job 12 months ago: Agriculture, forestry and fishing ;  &gt;&gt;&gt;&gt; Changed occupations with current employer to a higher skill level ;</t>
  </si>
  <si>
    <t>South Australia ;  Industry of job 12 months ago: Agriculture, forestry and fishing ;  &gt;&gt;&gt;&gt; Changed occupations with current employer to a lower skill level ;</t>
  </si>
  <si>
    <t>South Australia ;  Industry of job 12 months ago: Agriculture, forestry and fishing ;  &gt;&gt;&gt;&gt; No change in usual weekly hours with current employer last year ;</t>
  </si>
  <si>
    <t>South Australia ;  Industry of job 12 months ago: Agriculture, forestry and fishing ;  &gt;&gt;&gt;&gt; Usual weekly hours increased with current employer last year ;</t>
  </si>
  <si>
    <t>South Australia ;  Industry of job 12 months ago: Agriculture, forestry and fishing ;  &gt;&gt;&gt;&gt; Usual weekly hours decreased with current employer last year ;</t>
  </si>
  <si>
    <t>South Australia ;  Industry of job 12 months ago: Agriculture, forestry and fishing ;  &gt;&gt;&gt;&gt; Did not know or usual weekly hours varied last year ;</t>
  </si>
  <si>
    <t>South Australia ;  Industry of job 12 months ago: Agriculture, forestry and fishing ;  &gt;&gt;&gt;&gt; Promoted or transferred last year ;</t>
  </si>
  <si>
    <t>South Australia ;  Industry of job 12 months ago: Agriculture, forestry and fishing ;  &gt;&gt;&gt;&gt; Was not promoted or transferred last year ;</t>
  </si>
  <si>
    <t>South Australia ;  Industry of job 12 months ago: Agriculture, forestry and fishing ;  &gt;&gt;&gt; Owner manager or contributing family worker in current main job ;</t>
  </si>
  <si>
    <t>South Australia ;  Industry of job 12 months ago: Agriculture, forestry and fishing ;  &gt; Not currently employed ;</t>
  </si>
  <si>
    <t>South Australia ;  Industry of job 12 months ago: Agriculture, forestry and fishing ;  &gt; Employed 12 months ago ;</t>
  </si>
  <si>
    <t>South Australia ;  Industry of job 12 months ago: Mining ;  Employed at some time during the last 12 months ;</t>
  </si>
  <si>
    <t>South Australia ;  Industry of job 12 months ago: Mining ;  &gt; Currently employed ;</t>
  </si>
  <si>
    <t>South Australia ;  Industry of job 12 months ago: Mining ;  &gt;&gt; Less than 12 months in current main job ;</t>
  </si>
  <si>
    <t>South Australia ;  Industry of job 12 months ago: Mining ;  &gt;&gt;&gt; Changed jobs in last 12 months ;</t>
  </si>
  <si>
    <t>South Australia ;  Industry of job 12 months ago: Mining ;  &gt;&gt;&gt;&gt; Working in the same industry division as 12 months ago ;</t>
  </si>
  <si>
    <t>South Australia ;  Industry of job 12 months ago: Mining ;  &gt;&gt;&gt;&gt; Working in a different industry division than 12 months ago ;</t>
  </si>
  <si>
    <t>South Australia ;  Industry of job 12 months ago: Mining ;  &gt;&gt;&gt;&gt; Working in the same major occupation group as 12 months ago ;</t>
  </si>
  <si>
    <t>South Australia ;  Industry of job 12 months ago: Mining ;  &gt;&gt;&gt;&gt; Working in a different major occupation group than 12 months ago ;</t>
  </si>
  <si>
    <t>South Australia ;  Industry of job 12 months ago: Mining ;  &gt;&gt;&gt;&gt; Working in an occupation at the same skill level as 12 months ago ;</t>
  </si>
  <si>
    <t>South Australia ;  Industry of job 12 months ago: Mining ;  &gt;&gt;&gt;&gt; Working in an occupation with a higher skill level than 12 months ago ;</t>
  </si>
  <si>
    <t>South Australia ;  Industry of job 12 months ago: Mining ;  &gt;&gt;&gt;&gt; Working in an occupation with a lower skill level than 12 months ago ;</t>
  </si>
  <si>
    <t>South Australia ;  Industry of job 12 months ago: Mining ;  &gt;&gt;&gt;&gt; Working in a job with the same usual hours as 12 months ago ;</t>
  </si>
  <si>
    <t>South Australia ;  Industry of job 12 months ago: Mining ;  &gt;&gt;&gt;&gt; Working in a job with more usual hours than 12 months ago ;</t>
  </si>
  <si>
    <t>South Australia ;  Industry of job 12 months ago: Mining ;  &gt;&gt;&gt;&gt; Working in a job with fewer usual hours than 12 months ago ;</t>
  </si>
  <si>
    <t>South Australia ;  Industry of job 12 months ago: Mining ;  &gt;&gt;&gt;&gt; Working in a job with the same status in employment as 12 months ago ;</t>
  </si>
  <si>
    <t>South Australia ;  Industry of job 12 months ago: Mining ;  &gt;&gt;&gt;&gt; Working in a job with a different status in employment than 12 months ago ;</t>
  </si>
  <si>
    <t>South Australia ;  Industry of job 12 months ago: Mining ;  &gt;&gt;&gt; Did not change jobs in last 12 months ;</t>
  </si>
  <si>
    <t>South Australia ;  Industry of job 12 months ago: Mining ;  &gt;&gt; 12 months or more in current main job ;</t>
  </si>
  <si>
    <t>South Australia ;  Industry of job 12 months ago: Mining ;  &gt;&gt;&gt; Employee in current main job ;</t>
  </si>
  <si>
    <t>South Australia ;  Industry of job 12 months ago: Mining ;  &gt;&gt;&gt;&gt; No change in occupation with current employer last year ;</t>
  </si>
  <si>
    <t>South Australia ;  Industry of job 12 months ago: Mining ;  &gt;&gt;&gt;&gt; Changed occupations with current employer in the same major group last year ;</t>
  </si>
  <si>
    <t>South Australia ;  Industry of job 12 months ago: Mining ;  &gt;&gt;&gt;&gt; Changed occupations with current employer into a different major group last year ;</t>
  </si>
  <si>
    <t>South Australia ;  Industry of job 12 months ago: Mining ;  &gt;&gt;&gt;&gt; Changed occupations with current employer at the same skill level ;</t>
  </si>
  <si>
    <t>South Australia ;  Industry of job 12 months ago: Mining ;  &gt;&gt;&gt;&gt; Changed occupations with current employer to a higher skill level ;</t>
  </si>
  <si>
    <t>South Australia ;  Industry of job 12 months ago: Mining ;  &gt;&gt;&gt;&gt; Changed occupations with current employer to a lower skill level ;</t>
  </si>
  <si>
    <t>South Australia ;  Industry of job 12 months ago: Mining ;  &gt;&gt;&gt;&gt; No change in usual weekly hours with current employer last year ;</t>
  </si>
  <si>
    <t>South Australia ;  Industry of job 12 months ago: Mining ;  &gt;&gt;&gt;&gt; Usual weekly hours increased with current employer last year ;</t>
  </si>
  <si>
    <t>South Australia ;  Industry of job 12 months ago: Mining ;  &gt;&gt;&gt;&gt; Usual weekly hours decreased with current employer last year ;</t>
  </si>
  <si>
    <t>South Australia ;  Industry of job 12 months ago: Mining ;  &gt;&gt;&gt;&gt; Did not know or usual weekly hours varied last year ;</t>
  </si>
  <si>
    <t>South Australia ;  Industry of job 12 months ago: Mining ;  &gt;&gt;&gt;&gt; Promoted or transferred last year ;</t>
  </si>
  <si>
    <t>South Australia ;  Industry of job 12 months ago: Mining ;  &gt;&gt;&gt;&gt; Was not promoted or transferred last year ;</t>
  </si>
  <si>
    <t>South Australia ;  Industry of job 12 months ago: Mining ;  &gt;&gt;&gt; Owner manager or contributing family worker in current main job ;</t>
  </si>
  <si>
    <t>South Australia ;  Industry of job 12 months ago: Mining ;  &gt; Not currently employed ;</t>
  </si>
  <si>
    <t>South Australia ;  Industry of job 12 months ago: Mining ;  &gt; Employed 12 months ago ;</t>
  </si>
  <si>
    <t>South Australia ;  Industry of job 12 months ago: Manufacturing ;  Employed at some time during the last 12 months ;</t>
  </si>
  <si>
    <t>South Australia ;  Industry of job 12 months ago: Manufacturing ;  &gt; Currently employed ;</t>
  </si>
  <si>
    <t>South Australia ;  Industry of job 12 months ago: Manufacturing ;  &gt;&gt; Less than 12 months in current main job ;</t>
  </si>
  <si>
    <t>South Australia ;  Industry of job 12 months ago: Manufacturing ;  &gt;&gt;&gt; Changed jobs in last 12 months ;</t>
  </si>
  <si>
    <t>South Australia ;  Industry of job 12 months ago: Manufacturing ;  &gt;&gt;&gt;&gt; Working in the same industry division as 12 months ago ;</t>
  </si>
  <si>
    <t>South Australia ;  Industry of job 12 months ago: Manufacturing ;  &gt;&gt;&gt;&gt; Working in a different industry division than 12 months ago ;</t>
  </si>
  <si>
    <t>South Australia ;  Industry of job 12 months ago: Manufacturing ;  &gt;&gt;&gt;&gt; Working in the same major occupation group as 12 months ago ;</t>
  </si>
  <si>
    <t>South Australia ;  Industry of job 12 months ago: Manufacturing ;  &gt;&gt;&gt;&gt; Working in a different major occupation group than 12 months ago ;</t>
  </si>
  <si>
    <t>South Australia ;  Industry of job 12 months ago: Manufacturing ;  &gt;&gt;&gt;&gt; Working in an occupation at the same skill level as 12 months ago ;</t>
  </si>
  <si>
    <t>South Australia ;  Industry of job 12 months ago: Manufacturing ;  &gt;&gt;&gt;&gt; Working in an occupation with a higher skill level than 12 months ago ;</t>
  </si>
  <si>
    <t>South Australia ;  Industry of job 12 months ago: Manufacturing ;  &gt;&gt;&gt;&gt; Working in an occupation with a lower skill level than 12 months ago ;</t>
  </si>
  <si>
    <t>South Australia ;  Industry of job 12 months ago: Manufacturing ;  &gt;&gt;&gt;&gt; Working in a job with the same usual hours as 12 months ago ;</t>
  </si>
  <si>
    <t>South Australia ;  Industry of job 12 months ago: Manufacturing ;  &gt;&gt;&gt;&gt; Working in a job with more usual hours than 12 months ago ;</t>
  </si>
  <si>
    <t>South Australia ;  Industry of job 12 months ago: Manufacturing ;  &gt;&gt;&gt;&gt; Working in a job with fewer usual hours than 12 months ago ;</t>
  </si>
  <si>
    <t>South Australia ;  Industry of job 12 months ago: Manufacturing ;  &gt;&gt;&gt;&gt; Working in a job with the same status in employment as 12 months ago ;</t>
  </si>
  <si>
    <t>South Australia ;  Industry of job 12 months ago: Manufacturing ;  &gt;&gt;&gt;&gt; Working in a job with a different status in employment than 12 months ago ;</t>
  </si>
  <si>
    <t>South Australia ;  Industry of job 12 months ago: Manufacturing ;  &gt;&gt;&gt; Did not change jobs in last 12 months ;</t>
  </si>
  <si>
    <t>South Australia ;  Industry of job 12 months ago: Manufacturing ;  &gt;&gt; 12 months or more in current main job ;</t>
  </si>
  <si>
    <t>South Australia ;  Industry of job 12 months ago: Manufacturing ;  &gt;&gt;&gt; Employee in current main job ;</t>
  </si>
  <si>
    <t>South Australia ;  Industry of job 12 months ago: Manufacturing ;  &gt;&gt;&gt;&gt; No change in occupation with current employer last year ;</t>
  </si>
  <si>
    <t>South Australia ;  Industry of job 12 months ago: Manufacturing ;  &gt;&gt;&gt;&gt; Changed occupations with current employer in the same major group last year ;</t>
  </si>
  <si>
    <t>South Australia ;  Industry of job 12 months ago: Manufacturing ;  &gt;&gt;&gt;&gt; Changed occupations with current employer into a different major group last year ;</t>
  </si>
  <si>
    <t>South Australia ;  Industry of job 12 months ago: Manufacturing ;  &gt;&gt;&gt;&gt; Changed occupations with current employer at the same skill level ;</t>
  </si>
  <si>
    <t>South Australia ;  Industry of job 12 months ago: Manufacturing ;  &gt;&gt;&gt;&gt; Changed occupations with current employer to a higher skill level ;</t>
  </si>
  <si>
    <t>South Australia ;  Industry of job 12 months ago: Manufacturing ;  &gt;&gt;&gt;&gt; Changed occupations with current employer to a lower skill level ;</t>
  </si>
  <si>
    <t>South Australia ;  Industry of job 12 months ago: Manufacturing ;  &gt;&gt;&gt;&gt; No change in usual weekly hours with current employer last year ;</t>
  </si>
  <si>
    <t>South Australia ;  Industry of job 12 months ago: Manufacturing ;  &gt;&gt;&gt;&gt; Usual weekly hours increased with current employer last year ;</t>
  </si>
  <si>
    <t>South Australia ;  Industry of job 12 months ago: Manufacturing ;  &gt;&gt;&gt;&gt; Usual weekly hours decreased with current employer last year ;</t>
  </si>
  <si>
    <t>South Australia ;  Industry of job 12 months ago: Manufacturing ;  &gt;&gt;&gt;&gt; Did not know or usual weekly hours varied last year ;</t>
  </si>
  <si>
    <t>South Australia ;  Industry of job 12 months ago: Manufacturing ;  &gt;&gt;&gt;&gt; Promoted or transferred last year ;</t>
  </si>
  <si>
    <t>South Australia ;  Industry of job 12 months ago: Manufacturing ;  &gt;&gt;&gt;&gt; Was not promoted or transferred last year ;</t>
  </si>
  <si>
    <t>South Australia ;  Industry of job 12 months ago: Manufacturing ;  &gt;&gt;&gt; Owner manager or contributing family worker in current main job ;</t>
  </si>
  <si>
    <t>South Australia ;  Industry of job 12 months ago: Manufacturing ;  &gt; Not currently employed ;</t>
  </si>
  <si>
    <t>South Australia ;  Industry of job 12 months ago: Manufacturing ;  &gt; Employed 12 months ago ;</t>
  </si>
  <si>
    <t>South Australia ;  Industry of job 12 months ago: Electricity, gas, water and waste services ;  Employed at some time during the last 12 months ;</t>
  </si>
  <si>
    <t>South Australia ;  Industry of job 12 months ago: Electricity, gas, water and waste services ;  &gt; Currently employed ;</t>
  </si>
  <si>
    <t>South Australia ;  Industry of job 12 months ago: Electricity, gas, water and waste services ;  &gt;&gt; Less than 12 months in current main job ;</t>
  </si>
  <si>
    <t>South Australia ;  Industry of job 12 months ago: Electricity, gas, water and waste services ;  &gt;&gt;&gt; Changed jobs in last 12 months ;</t>
  </si>
  <si>
    <t>South Australia ;  Industry of job 12 months ago: Electricity, gas, water and waste services ;  &gt;&gt;&gt;&gt; Working in the same industry division as 12 months ago ;</t>
  </si>
  <si>
    <t>South Australia ;  Industry of job 12 months ago: Electricity, gas, water and waste services ;  &gt;&gt;&gt;&gt; Working in a different industry division than 12 months ago ;</t>
  </si>
  <si>
    <t>South Australia ;  Industry of job 12 months ago: Electricity, gas, water and waste services ;  &gt;&gt;&gt;&gt; Working in the same major occupation group as 12 months ago ;</t>
  </si>
  <si>
    <t>South Australia ;  Industry of job 12 months ago: Electricity, gas, water and waste services ;  &gt;&gt;&gt;&gt; Working in a different major occupation group than 12 months ago ;</t>
  </si>
  <si>
    <t>South Australia ;  Industry of job 12 months ago: Electricity, gas, water and waste services ;  &gt;&gt;&gt;&gt; Working in an occupation at the same skill level as 12 months ago ;</t>
  </si>
  <si>
    <t>South Australia ;  Industry of job 12 months ago: Electricity, gas, water and waste services ;  &gt;&gt;&gt;&gt; Working in an occupation with a higher skill level than 12 months ago ;</t>
  </si>
  <si>
    <t>South Australia ;  Industry of job 12 months ago: Electricity, gas, water and waste services ;  &gt;&gt;&gt;&gt; Working in an occupation with a lower skill level than 12 months ago ;</t>
  </si>
  <si>
    <t>South Australia ;  Industry of job 12 months ago: Electricity, gas, water and waste services ;  &gt;&gt;&gt;&gt; Working in a job with the same usual hours as 12 months ago ;</t>
  </si>
  <si>
    <t>South Australia ;  Industry of job 12 months ago: Electricity, gas, water and waste services ;  &gt;&gt;&gt;&gt; Working in a job with more usual hours than 12 months ago ;</t>
  </si>
  <si>
    <t>South Australia ;  Industry of job 12 months ago: Electricity, gas, water and waste services ;  &gt;&gt;&gt;&gt; Working in a job with fewer usual hours than 12 months ago ;</t>
  </si>
  <si>
    <t>South Australia ;  Industry of job 12 months ago: Electricity, gas, water and waste services ;  &gt;&gt;&gt;&gt; Working in a job with the same status in employment as 12 months ago ;</t>
  </si>
  <si>
    <t>South Australia ;  Industry of job 12 months ago: Electricity, gas, water and waste services ;  &gt;&gt;&gt;&gt; Working in a job with a different status in employment than 12 months ago ;</t>
  </si>
  <si>
    <t>South Australia ;  Industry of job 12 months ago: Electricity, gas, water and waste services ;  &gt;&gt;&gt; Did not change jobs in last 12 months ;</t>
  </si>
  <si>
    <t>South Australia ;  Industry of job 12 months ago: Electricity, gas, water and waste services ;  &gt;&gt; 12 months or more in current main job ;</t>
  </si>
  <si>
    <t>South Australia ;  Industry of job 12 months ago: Electricity, gas, water and waste services ;  &gt;&gt;&gt; Employee in current main job ;</t>
  </si>
  <si>
    <t>South Australia ;  Industry of job 12 months ago: Electricity, gas, water and waste services ;  &gt;&gt;&gt;&gt; No change in occupation with current employer last year ;</t>
  </si>
  <si>
    <t>South Australia ;  Industry of job 12 months ago: Electricity, gas, water and waste services ;  &gt;&gt;&gt;&gt; Changed occupations with current employer in the same major group last year ;</t>
  </si>
  <si>
    <t>South Australia ;  Industry of job 12 months ago: Electricity, gas, water and waste services ;  &gt;&gt;&gt;&gt; Changed occupations with current employer into a different major group last year ;</t>
  </si>
  <si>
    <t>South Australia ;  Industry of job 12 months ago: Electricity, gas, water and waste services ;  &gt;&gt;&gt;&gt; Changed occupations with current employer at the same skill level ;</t>
  </si>
  <si>
    <t>South Australia ;  Industry of job 12 months ago: Electricity, gas, water and waste services ;  &gt;&gt;&gt;&gt; Changed occupations with current employer to a higher skill level ;</t>
  </si>
  <si>
    <t>South Australia ;  Industry of job 12 months ago: Electricity, gas, water and waste services ;  &gt;&gt;&gt;&gt; Changed occupations with current employer to a lower skill level ;</t>
  </si>
  <si>
    <t>South Australia ;  Industry of job 12 months ago: Electricity, gas, water and waste services ;  &gt;&gt;&gt;&gt; No change in usual weekly hours with current employer last year ;</t>
  </si>
  <si>
    <t>South Australia ;  Industry of job 12 months ago: Electricity, gas, water and waste services ;  &gt;&gt;&gt;&gt; Usual weekly hours increased with current employer last year ;</t>
  </si>
  <si>
    <t>South Australia ;  Industry of job 12 months ago: Electricity, gas, water and waste services ;  &gt;&gt;&gt;&gt; Usual weekly hours decreased with current employer last year ;</t>
  </si>
  <si>
    <t>South Australia ;  Industry of job 12 months ago: Electricity, gas, water and waste services ;  &gt;&gt;&gt;&gt; Did not know or usual weekly hours varied last year ;</t>
  </si>
  <si>
    <t>South Australia ;  Industry of job 12 months ago: Electricity, gas, water and waste services ;  &gt;&gt;&gt;&gt; Promoted or transferred last year ;</t>
  </si>
  <si>
    <t>South Australia ;  Industry of job 12 months ago: Electricity, gas, water and waste services ;  &gt;&gt;&gt;&gt; Was not promoted or transferred last year ;</t>
  </si>
  <si>
    <t>South Australia ;  Industry of job 12 months ago: Electricity, gas, water and waste services ;  &gt;&gt;&gt; Owner manager or contributing family worker in current main job ;</t>
  </si>
  <si>
    <t>South Australia ;  Industry of job 12 months ago: Electricity, gas, water and waste services ;  &gt; Not currently employed ;</t>
  </si>
  <si>
    <t>South Australia ;  Industry of job 12 months ago: Electricity, gas, water and waste services ;  &gt; Employed 12 months ago ;</t>
  </si>
  <si>
    <t>South Australia ;  Industry of job 12 months ago: Construction ;  Employed at some time during the last 12 months ;</t>
  </si>
  <si>
    <t>South Australia ;  Industry of job 12 months ago: Construction ;  &gt; Currently employed ;</t>
  </si>
  <si>
    <t>South Australia ;  Industry of job 12 months ago: Construction ;  &gt;&gt; Less than 12 months in current main job ;</t>
  </si>
  <si>
    <t>South Australia ;  Industry of job 12 months ago: Construction ;  &gt;&gt;&gt; Changed jobs in last 12 months ;</t>
  </si>
  <si>
    <t>South Australia ;  Industry of job 12 months ago: Construction ;  &gt;&gt;&gt;&gt; Working in the same industry division as 12 months ago ;</t>
  </si>
  <si>
    <t>South Australia ;  Industry of job 12 months ago: Construction ;  &gt;&gt;&gt;&gt; Working in a different industry division than 12 months ago ;</t>
  </si>
  <si>
    <t>South Australia ;  Industry of job 12 months ago: Construction ;  &gt;&gt;&gt;&gt; Working in the same major occupation group as 12 months ago ;</t>
  </si>
  <si>
    <t>South Australia ;  Industry of job 12 months ago: Construction ;  &gt;&gt;&gt;&gt; Working in a different major occupation group than 12 months ago ;</t>
  </si>
  <si>
    <t>South Australia ;  Industry of job 12 months ago: Construction ;  &gt;&gt;&gt;&gt; Working in an occupation at the same skill level as 12 months ago ;</t>
  </si>
  <si>
    <t>South Australia ;  Industry of job 12 months ago: Construction ;  &gt;&gt;&gt;&gt; Working in an occupation with a higher skill level than 12 months ago ;</t>
  </si>
  <si>
    <t>South Australia ;  Industry of job 12 months ago: Construction ;  &gt;&gt;&gt;&gt; Working in an occupation with a lower skill level than 12 months ago ;</t>
  </si>
  <si>
    <t>South Australia ;  Industry of job 12 months ago: Construction ;  &gt;&gt;&gt;&gt; Working in a job with the same usual hours as 12 months ago ;</t>
  </si>
  <si>
    <t>South Australia ;  Industry of job 12 months ago: Construction ;  &gt;&gt;&gt;&gt; Working in a job with more usual hours than 12 months ago ;</t>
  </si>
  <si>
    <t>South Australia ;  Industry of job 12 months ago: Construction ;  &gt;&gt;&gt;&gt; Working in a job with fewer usual hours than 12 months ago ;</t>
  </si>
  <si>
    <t>South Australia ;  Industry of job 12 months ago: Construction ;  &gt;&gt;&gt;&gt; Working in a job with the same status in employment as 12 months ago ;</t>
  </si>
  <si>
    <t>South Australia ;  Industry of job 12 months ago: Construction ;  &gt;&gt;&gt;&gt; Working in a job with a different status in employment than 12 months ago ;</t>
  </si>
  <si>
    <t>South Australia ;  Industry of job 12 months ago: Construction ;  &gt;&gt;&gt; Did not change jobs in last 12 months ;</t>
  </si>
  <si>
    <t>South Australia ;  Industry of job 12 months ago: Construction ;  &gt;&gt; 12 months or more in current main job ;</t>
  </si>
  <si>
    <t>South Australia ;  Industry of job 12 months ago: Construction ;  &gt;&gt;&gt; Employee in current main job ;</t>
  </si>
  <si>
    <t>South Australia ;  Industry of job 12 months ago: Construction ;  &gt;&gt;&gt;&gt; No change in occupation with current employer last year ;</t>
  </si>
  <si>
    <t>South Australia ;  Industry of job 12 months ago: Construction ;  &gt;&gt;&gt;&gt; Changed occupations with current employer in the same major group last year ;</t>
  </si>
  <si>
    <t>South Australia ;  Industry of job 12 months ago: Construction ;  &gt;&gt;&gt;&gt; Changed occupations with current employer into a different major group last year ;</t>
  </si>
  <si>
    <t>South Australia ;  Industry of job 12 months ago: Construction ;  &gt;&gt;&gt;&gt; Changed occupations with current employer at the same skill level ;</t>
  </si>
  <si>
    <t>South Australia ;  Industry of job 12 months ago: Construction ;  &gt;&gt;&gt;&gt; Changed occupations with current employer to a higher skill level ;</t>
  </si>
  <si>
    <t>South Australia ;  Industry of job 12 months ago: Construction ;  &gt;&gt;&gt;&gt; Changed occupations with current employer to a lower skill level ;</t>
  </si>
  <si>
    <t>South Australia ;  Industry of job 12 months ago: Construction ;  &gt;&gt;&gt;&gt; No change in usual weekly hours with current employer last year ;</t>
  </si>
  <si>
    <t>South Australia ;  Industry of job 12 months ago: Construction ;  &gt;&gt;&gt;&gt; Usual weekly hours increased with current employer last year ;</t>
  </si>
  <si>
    <t>South Australia ;  Industry of job 12 months ago: Construction ;  &gt;&gt;&gt;&gt; Usual weekly hours decreased with current employer last year ;</t>
  </si>
  <si>
    <t>South Australia ;  Industry of job 12 months ago: Construction ;  &gt;&gt;&gt;&gt; Did not know or usual weekly hours varied last year ;</t>
  </si>
  <si>
    <t>South Australia ;  Industry of job 12 months ago: Construction ;  &gt;&gt;&gt;&gt; Promoted or transferred last year ;</t>
  </si>
  <si>
    <t>South Australia ;  Industry of job 12 months ago: Construction ;  &gt;&gt;&gt;&gt; Was not promoted or transferred last year ;</t>
  </si>
  <si>
    <t>South Australia ;  Industry of job 12 months ago: Construction ;  &gt;&gt;&gt; Owner manager or contributing family worker in current main job ;</t>
  </si>
  <si>
    <t>South Australia ;  Industry of job 12 months ago: Construction ;  &gt; Not currently employed ;</t>
  </si>
  <si>
    <t>South Australia ;  Industry of job 12 months ago: Construction ;  &gt; Employed 12 months ago ;</t>
  </si>
  <si>
    <t>South Australia ;  Industry of job 12 months ago: Wholesale trade ;  Employed at some time during the last 12 months ;</t>
  </si>
  <si>
    <t>South Australia ;  Industry of job 12 months ago: Wholesale trade ;  &gt; Currently employed ;</t>
  </si>
  <si>
    <t>South Australia ;  Industry of job 12 months ago: Wholesale trade ;  &gt;&gt; Less than 12 months in current main job ;</t>
  </si>
  <si>
    <t>South Australia ;  Industry of job 12 months ago: Wholesale trade ;  &gt;&gt;&gt; Changed jobs in last 12 months ;</t>
  </si>
  <si>
    <t>South Australia ;  Industry of job 12 months ago: Wholesale trade ;  &gt;&gt;&gt;&gt; Working in the same industry division as 12 months ago ;</t>
  </si>
  <si>
    <t>South Australia ;  Industry of job 12 months ago: Wholesale trade ;  &gt;&gt;&gt;&gt; Working in a different industry division than 12 months ago ;</t>
  </si>
  <si>
    <t>South Australia ;  Industry of job 12 months ago: Wholesale trade ;  &gt;&gt;&gt;&gt; Working in the same major occupation group as 12 months ago ;</t>
  </si>
  <si>
    <t>South Australia ;  Industry of job 12 months ago: Wholesale trade ;  &gt;&gt;&gt;&gt; Working in a different major occupation group than 12 months ago ;</t>
  </si>
  <si>
    <t>South Australia ;  Industry of job 12 months ago: Wholesale trade ;  &gt;&gt;&gt;&gt; Working in an occupation at the same skill level as 12 months ago ;</t>
  </si>
  <si>
    <t>South Australia ;  Industry of job 12 months ago: Wholesale trade ;  &gt;&gt;&gt;&gt; Working in an occupation with a higher skill level than 12 months ago ;</t>
  </si>
  <si>
    <t>South Australia ;  Industry of job 12 months ago: Wholesale trade ;  &gt;&gt;&gt;&gt; Working in an occupation with a lower skill level than 12 months ago ;</t>
  </si>
  <si>
    <t>South Australia ;  Industry of job 12 months ago: Wholesale trade ;  &gt;&gt;&gt;&gt; Working in a job with the same usual hours as 12 months ago ;</t>
  </si>
  <si>
    <t>South Australia ;  Industry of job 12 months ago: Wholesale trade ;  &gt;&gt;&gt;&gt; Working in a job with more usual hours than 12 months ago ;</t>
  </si>
  <si>
    <t>South Australia ;  Industry of job 12 months ago: Wholesale trade ;  &gt;&gt;&gt;&gt; Working in a job with fewer usual hours than 12 months ago ;</t>
  </si>
  <si>
    <t>South Australia ;  Industry of job 12 months ago: Wholesale trade ;  &gt;&gt;&gt;&gt; Working in a job with the same status in employment as 12 months ago ;</t>
  </si>
  <si>
    <t>South Australia ;  Industry of job 12 months ago: Wholesale trade ;  &gt;&gt;&gt;&gt; Working in a job with a different status in employment than 12 months ago ;</t>
  </si>
  <si>
    <t>South Australia ;  Industry of job 12 months ago: Wholesale trade ;  &gt;&gt;&gt; Did not change jobs in last 12 months ;</t>
  </si>
  <si>
    <t>South Australia ;  Industry of job 12 months ago: Wholesale trade ;  &gt;&gt; 12 months or more in current main job ;</t>
  </si>
  <si>
    <t>South Australia ;  Industry of job 12 months ago: Wholesale trade ;  &gt;&gt;&gt; Employee in current main job ;</t>
  </si>
  <si>
    <t>South Australia ;  Industry of job 12 months ago: Wholesale trade ;  &gt;&gt;&gt;&gt; No change in occupation with current employer last year ;</t>
  </si>
  <si>
    <t>South Australia ;  Industry of job 12 months ago: Wholesale trade ;  &gt;&gt;&gt;&gt; Changed occupations with current employer in the same major group last year ;</t>
  </si>
  <si>
    <t>South Australia ;  Industry of job 12 months ago: Wholesale trade ;  &gt;&gt;&gt;&gt; Changed occupations with current employer into a different major group last year ;</t>
  </si>
  <si>
    <t>South Australia ;  Industry of job 12 months ago: Wholesale trade ;  &gt;&gt;&gt;&gt; Changed occupations with current employer at the same skill level ;</t>
  </si>
  <si>
    <t>South Australia ;  Industry of job 12 months ago: Wholesale trade ;  &gt;&gt;&gt;&gt; Changed occupations with current employer to a higher skill level ;</t>
  </si>
  <si>
    <t>South Australia ;  Industry of job 12 months ago: Wholesale trade ;  &gt;&gt;&gt;&gt; Changed occupations with current employer to a lower skill level ;</t>
  </si>
  <si>
    <t>South Australia ;  Industry of job 12 months ago: Wholesale trade ;  &gt;&gt;&gt;&gt; No change in usual weekly hours with current employer last year ;</t>
  </si>
  <si>
    <t>South Australia ;  Industry of job 12 months ago: Wholesale trade ;  &gt;&gt;&gt;&gt; Usual weekly hours increased with current employer last year ;</t>
  </si>
  <si>
    <t>South Australia ;  Industry of job 12 months ago: Wholesale trade ;  &gt;&gt;&gt;&gt; Usual weekly hours decreased with current employer last year ;</t>
  </si>
  <si>
    <t>South Australia ;  Industry of job 12 months ago: Wholesale trade ;  &gt;&gt;&gt;&gt; Did not know or usual weekly hours varied last year ;</t>
  </si>
  <si>
    <t>South Australia ;  Industry of job 12 months ago: Wholesale trade ;  &gt;&gt;&gt;&gt; Promoted or transferred last year ;</t>
  </si>
  <si>
    <t>South Australia ;  Industry of job 12 months ago: Wholesale trade ;  &gt;&gt;&gt;&gt; Was not promoted or transferred last year ;</t>
  </si>
  <si>
    <t>South Australia ;  Industry of job 12 months ago: Wholesale trade ;  &gt;&gt;&gt; Owner manager or contributing family worker in current main job ;</t>
  </si>
  <si>
    <t>South Australia ;  Industry of job 12 months ago: Wholesale trade ;  &gt; Not currently employed ;</t>
  </si>
  <si>
    <t>South Australia ;  Industry of job 12 months ago: Wholesale trade ;  &gt; Employed 12 months ago ;</t>
  </si>
  <si>
    <t>South Australia ;  Industry of job 12 months ago: Retail trade ;  Employed at some time during the last 12 months ;</t>
  </si>
  <si>
    <t>South Australia ;  Industry of job 12 months ago: Retail trade ;  &gt; Currently employed ;</t>
  </si>
  <si>
    <t>South Australia ;  Industry of job 12 months ago: Retail trade ;  &gt;&gt; Less than 12 months in current main job ;</t>
  </si>
  <si>
    <t>South Australia ;  Industry of job 12 months ago: Retail trade ;  &gt;&gt;&gt; Changed jobs in last 12 months ;</t>
  </si>
  <si>
    <t>South Australia ;  Industry of job 12 months ago: Retail trade ;  &gt;&gt;&gt;&gt; Working in the same industry division as 12 months ago ;</t>
  </si>
  <si>
    <t>South Australia ;  Industry of job 12 months ago: Retail trade ;  &gt;&gt;&gt;&gt; Working in a different industry division than 12 months ago ;</t>
  </si>
  <si>
    <t>South Australia ;  Industry of job 12 months ago: Retail trade ;  &gt;&gt;&gt;&gt; Working in the same major occupation group as 12 months ago ;</t>
  </si>
  <si>
    <t>South Australia ;  Industry of job 12 months ago: Retail trade ;  &gt;&gt;&gt;&gt; Working in a different major occupation group than 12 months ago ;</t>
  </si>
  <si>
    <t>South Australia ;  Industry of job 12 months ago: Retail trade ;  &gt;&gt;&gt;&gt; Working in an occupation at the same skill level as 12 months ago ;</t>
  </si>
  <si>
    <t>South Australia ;  Industry of job 12 months ago: Retail trade ;  &gt;&gt;&gt;&gt; Working in an occupation with a higher skill level than 12 months ago ;</t>
  </si>
  <si>
    <t>South Australia ;  Industry of job 12 months ago: Retail trade ;  &gt;&gt;&gt;&gt; Working in an occupation with a lower skill level than 12 months ago ;</t>
  </si>
  <si>
    <t>South Australia ;  Industry of job 12 months ago: Retail trade ;  &gt;&gt;&gt;&gt; Working in a job with the same usual hours as 12 months ago ;</t>
  </si>
  <si>
    <t>South Australia ;  Industry of job 12 months ago: Retail trade ;  &gt;&gt;&gt;&gt; Working in a job with more usual hours than 12 months ago ;</t>
  </si>
  <si>
    <t>A128070110W</t>
  </si>
  <si>
    <t>A128089818C</t>
  </si>
  <si>
    <t>A127973490X</t>
  </si>
  <si>
    <t>A128012054J</t>
  </si>
  <si>
    <t>A127973498T</t>
  </si>
  <si>
    <t>A128070122F</t>
  </si>
  <si>
    <t>A128012058T</t>
  </si>
  <si>
    <t>A128070126R</t>
  </si>
  <si>
    <t>A128070098T</t>
  </si>
  <si>
    <t>A128050782R</t>
  </si>
  <si>
    <t>A128070102W</t>
  </si>
  <si>
    <t>A127953846C</t>
  </si>
  <si>
    <t>A128012042X</t>
  </si>
  <si>
    <t>A128031354R</t>
  </si>
  <si>
    <t>A128070106F</t>
  </si>
  <si>
    <t>A128012046J</t>
  </si>
  <si>
    <t>A128012050X</t>
  </si>
  <si>
    <t>A128050786X</t>
  </si>
  <si>
    <t>A127973486J</t>
  </si>
  <si>
    <t>A128050790R</t>
  </si>
  <si>
    <t>A128089806V</t>
  </si>
  <si>
    <t>A128050794X</t>
  </si>
  <si>
    <t>A128089810K</t>
  </si>
  <si>
    <t>A127953850V</t>
  </si>
  <si>
    <t>A128089814V</t>
  </si>
  <si>
    <t>A128070114F</t>
  </si>
  <si>
    <t>A127992454V</t>
  </si>
  <si>
    <t>A127953854C</t>
  </si>
  <si>
    <t>A128089822V</t>
  </si>
  <si>
    <t>A128070118R</t>
  </si>
  <si>
    <t>A128050798J</t>
  </si>
  <si>
    <t>A127973494J</t>
  </si>
  <si>
    <t>A127992462V</t>
  </si>
  <si>
    <t>A128051182C</t>
  </si>
  <si>
    <t>A127992842W</t>
  </si>
  <si>
    <t>A127973850T</t>
  </si>
  <si>
    <t>A127954238T</t>
  </si>
  <si>
    <t>A127954242J</t>
  </si>
  <si>
    <t>A128051190C</t>
  </si>
  <si>
    <t>A127954246T</t>
  </si>
  <si>
    <t>A127954250J</t>
  </si>
  <si>
    <t>A128051194L</t>
  </si>
  <si>
    <t>A127973862A</t>
  </si>
  <si>
    <t>A127973842T</t>
  </si>
  <si>
    <t>A128090158F</t>
  </si>
  <si>
    <t>A127992846F</t>
  </si>
  <si>
    <t>A127954218J</t>
  </si>
  <si>
    <t>A127973846A</t>
  </si>
  <si>
    <t>A128012422A</t>
  </si>
  <si>
    <t>A128090162W</t>
  </si>
  <si>
    <t>A128070466K</t>
  </si>
  <si>
    <t>A127954222X</t>
  </si>
  <si>
    <t>A128031678K</t>
  </si>
  <si>
    <t>A128031682A</t>
  </si>
  <si>
    <t>A127954226J</t>
  </si>
  <si>
    <t>A127954230X</t>
  </si>
  <si>
    <t>A127973854A</t>
  </si>
  <si>
    <t>A128090166F</t>
  </si>
  <si>
    <t>A128051178L</t>
  </si>
  <si>
    <t>A128090170W</t>
  </si>
  <si>
    <t>A128012426K</t>
  </si>
  <si>
    <t>A127954234J</t>
  </si>
  <si>
    <t>A128070470A</t>
  </si>
  <si>
    <t>A128090174F</t>
  </si>
  <si>
    <t>A128070474K</t>
  </si>
  <si>
    <t>A127973858K</t>
  </si>
  <si>
    <t>A128051186L</t>
  </si>
  <si>
    <t>A127974026L</t>
  </si>
  <si>
    <t>A128090362R</t>
  </si>
  <si>
    <t>A128031866V</t>
  </si>
  <si>
    <t>A127993022J</t>
  </si>
  <si>
    <t>A128012638L</t>
  </si>
  <si>
    <t>A128031870K</t>
  </si>
  <si>
    <t>A127974030C</t>
  </si>
  <si>
    <t>A128070706K</t>
  </si>
  <si>
    <t>A128070710A</t>
  </si>
  <si>
    <t>A128070714K</t>
  </si>
  <si>
    <t>A128051354L</t>
  </si>
  <si>
    <t>A128070686L</t>
  </si>
  <si>
    <t>A127954418A</t>
  </si>
  <si>
    <t>A128012618C</t>
  </si>
  <si>
    <t>A128012622V</t>
  </si>
  <si>
    <t>A127954422T</t>
  </si>
  <si>
    <t>A128070690C</t>
  </si>
  <si>
    <t>A127954426A</t>
  </si>
  <si>
    <t>A128051358W</t>
  </si>
  <si>
    <t>A128090366X</t>
  </si>
  <si>
    <t>A128070694L</t>
  </si>
  <si>
    <t>A128090370R</t>
  </si>
  <si>
    <t>A127954430T</t>
  </si>
  <si>
    <t>A127993014J</t>
  </si>
  <si>
    <t>A128012626C</t>
  </si>
  <si>
    <t>A128051362L</t>
  </si>
  <si>
    <t>A127954434A</t>
  </si>
  <si>
    <t>A127993018T</t>
  </si>
  <si>
    <t>A128012630V</t>
  </si>
  <si>
    <t>A128051366W</t>
  </si>
  <si>
    <t>A128070698W</t>
  </si>
  <si>
    <t>A128012634C</t>
  </si>
  <si>
    <t>A128070702A</t>
  </si>
  <si>
    <t>A128051370L</t>
  </si>
  <si>
    <t>A128090402W</t>
  </si>
  <si>
    <t>A127993054A</t>
  </si>
  <si>
    <t>A128070730K</t>
  </si>
  <si>
    <t>A128090398T</t>
  </si>
  <si>
    <t>A127974058F</t>
  </si>
  <si>
    <t>A128051418L</t>
  </si>
  <si>
    <t>A127993066K</t>
  </si>
  <si>
    <t>A128090406F</t>
  </si>
  <si>
    <t>A128051422C</t>
  </si>
  <si>
    <t>A128090410W</t>
  </si>
  <si>
    <t>A127954454K</t>
  </si>
  <si>
    <t>A128012658W</t>
  </si>
  <si>
    <t>A128051402V</t>
  </si>
  <si>
    <t>A128070726V</t>
  </si>
  <si>
    <t>A128090390X</t>
  </si>
  <si>
    <t>A128031894C</t>
  </si>
  <si>
    <t>A127954458V</t>
  </si>
  <si>
    <t>A127974046W</t>
  </si>
  <si>
    <t>A127993058K</t>
  </si>
  <si>
    <t>A128012662L</t>
  </si>
  <si>
    <t>A128012666W</t>
  </si>
  <si>
    <t>A127993062A</t>
  </si>
  <si>
    <t>A128090394J</t>
  </si>
  <si>
    <t>A127974050L</t>
  </si>
  <si>
    <t>A128031898L</t>
  </si>
  <si>
    <t>A128012670L</t>
  </si>
  <si>
    <t>A128070734V</t>
  </si>
  <si>
    <t>A128051406C</t>
  </si>
  <si>
    <t>A127954462K</t>
  </si>
  <si>
    <t>A128012674W</t>
  </si>
  <si>
    <t>A127974054W</t>
  </si>
  <si>
    <t>A128031902T</t>
  </si>
  <si>
    <t>A128051410V</t>
  </si>
  <si>
    <t>A128031906A</t>
  </si>
  <si>
    <t>A128051430C</t>
  </si>
  <si>
    <t>A128031910T</t>
  </si>
  <si>
    <t>A128012682W</t>
  </si>
  <si>
    <t>A128012690W</t>
  </si>
  <si>
    <t>A128012694F</t>
  </si>
  <si>
    <t>A127993082K</t>
  </si>
  <si>
    <t>A127974082F</t>
  </si>
  <si>
    <t>A128051434L</t>
  </si>
  <si>
    <t>A128090426R</t>
  </si>
  <si>
    <t>A127993086V</t>
  </si>
  <si>
    <t>A128031914A</t>
  </si>
  <si>
    <t>A128090414F</t>
  </si>
  <si>
    <t>A127974062W</t>
  </si>
  <si>
    <t>A127993070A</t>
  </si>
  <si>
    <t>A128031918K</t>
  </si>
  <si>
    <t>A128070738C</t>
  </si>
  <si>
    <t>A127993074K</t>
  </si>
  <si>
    <t>A128012678F</t>
  </si>
  <si>
    <t>A127954466V</t>
  </si>
  <si>
    <t>A127954470K</t>
  </si>
  <si>
    <t>A128031922A</t>
  </si>
  <si>
    <t>A128031926K</t>
  </si>
  <si>
    <t>A127954474V</t>
  </si>
  <si>
    <t>A127974066F</t>
  </si>
  <si>
    <t>A127974070W</t>
  </si>
  <si>
    <t>A127974074F</t>
  </si>
  <si>
    <t>A128012686F</t>
  </si>
  <si>
    <t>A128051426L</t>
  </si>
  <si>
    <t>A128090418R</t>
  </si>
  <si>
    <t>A128070742V</t>
  </si>
  <si>
    <t>A127974078R</t>
  </si>
  <si>
    <t>A127993078V</t>
  </si>
  <si>
    <t>A128070746C</t>
  </si>
  <si>
    <t>A128012698R</t>
  </si>
  <si>
    <t>A127993106T</t>
  </si>
  <si>
    <t>A128070750V</t>
  </si>
  <si>
    <t>A128012702V</t>
  </si>
  <si>
    <t>A128090442R</t>
  </si>
  <si>
    <t>A127993110J</t>
  </si>
  <si>
    <t>A128070770C</t>
  </si>
  <si>
    <t>A128090446X</t>
  </si>
  <si>
    <t>A128070774L</t>
  </si>
  <si>
    <t>A128070778W</t>
  </si>
  <si>
    <t>A127993114T</t>
  </si>
  <si>
    <t>A128070754C</t>
  </si>
  <si>
    <t>A128090430F</t>
  </si>
  <si>
    <t>A127974086R</t>
  </si>
  <si>
    <t>A127993090K</t>
  </si>
  <si>
    <t>A128070758L</t>
  </si>
  <si>
    <t>A127993094V</t>
  </si>
  <si>
    <t>A128090434R</t>
  </si>
  <si>
    <t>A128031930A</t>
  </si>
  <si>
    <t>A128051438W</t>
  </si>
  <si>
    <t>A128051442L</t>
  </si>
  <si>
    <t>A128051446W</t>
  </si>
  <si>
    <t>A127974090F</t>
  </si>
  <si>
    <t>A127954478C</t>
  </si>
  <si>
    <t>A128012706C</t>
  </si>
  <si>
    <t>A127974094R</t>
  </si>
  <si>
    <t>A128070762C</t>
  </si>
  <si>
    <t>A128051450L</t>
  </si>
  <si>
    <t>A127993098C</t>
  </si>
  <si>
    <t>A128051454W</t>
  </si>
  <si>
    <t>A128090438X</t>
  </si>
  <si>
    <t>A127974098X</t>
  </si>
  <si>
    <t>A128070766L</t>
  </si>
  <si>
    <t>A127993102J</t>
  </si>
  <si>
    <t>A128051458F</t>
  </si>
  <si>
    <t>A128012730C</t>
  </si>
  <si>
    <t>A128070782L</t>
  </si>
  <si>
    <t>A127954486C</t>
  </si>
  <si>
    <t>A127974126W</t>
  </si>
  <si>
    <t>A127993130T</t>
  </si>
  <si>
    <t>A128012738W</t>
  </si>
  <si>
    <t>A128090462X</t>
  </si>
  <si>
    <t>A128070786W</t>
  </si>
  <si>
    <t>A128070790L</t>
  </si>
  <si>
    <t>A127974130L</t>
  </si>
  <si>
    <t>A127974106L</t>
  </si>
  <si>
    <t>A127974110C</t>
  </si>
  <si>
    <t>A128031934K</t>
  </si>
  <si>
    <t>A128051462W</t>
  </si>
  <si>
    <t>A128090450R</t>
  </si>
  <si>
    <t>A127974114L</t>
  </si>
  <si>
    <t>A128051466F</t>
  </si>
  <si>
    <t>A128012710V</t>
  </si>
  <si>
    <t>A127954482V</t>
  </si>
  <si>
    <t>A127974118W</t>
  </si>
  <si>
    <t>A128012714C</t>
  </si>
  <si>
    <t>A127954490V</t>
  </si>
  <si>
    <t>A128012718L</t>
  </si>
  <si>
    <t>A127954494C</t>
  </si>
  <si>
    <t>A128090454X</t>
  </si>
  <si>
    <t>A127954498L</t>
  </si>
  <si>
    <t>A127974122L</t>
  </si>
  <si>
    <t>A127993118A</t>
  </si>
  <si>
    <t>A127993122T</t>
  </si>
  <si>
    <t>A128012722C</t>
  </si>
  <si>
    <t>A127954502T</t>
  </si>
  <si>
    <t>A127993126A</t>
  </si>
  <si>
    <t>A128012726L</t>
  </si>
  <si>
    <t>A128090458J</t>
  </si>
  <si>
    <t>A128012750L</t>
  </si>
  <si>
    <t>A128070794W</t>
  </si>
  <si>
    <t>A128051474F</t>
  </si>
  <si>
    <t>A128031950K</t>
  </si>
  <si>
    <t>A127974138F</t>
  </si>
  <si>
    <t>A128090478T</t>
  </si>
  <si>
    <t>A127954526K</t>
  </si>
  <si>
    <t>A128051478R</t>
  </si>
  <si>
    <t>A127954530A</t>
  </si>
  <si>
    <t>A128031954V</t>
  </si>
  <si>
    <t>A128031938V</t>
  </si>
  <si>
    <t>A128090466J</t>
  </si>
  <si>
    <t>A128070798F</t>
  </si>
  <si>
    <t>South Australia ;  Industry of job 12 months ago: Retail trade ;  &gt;&gt;&gt;&gt; Working in a job with fewer usual hours than 12 months ago ;</t>
  </si>
  <si>
    <t>South Australia ;  Industry of job 12 months ago: Retail trade ;  &gt;&gt;&gt;&gt; Working in a job with the same status in employment as 12 months ago ;</t>
  </si>
  <si>
    <t>South Australia ;  Industry of job 12 months ago: Retail trade ;  &gt;&gt;&gt;&gt; Working in a job with a different status in employment than 12 months ago ;</t>
  </si>
  <si>
    <t>South Australia ;  Industry of job 12 months ago: Retail trade ;  &gt;&gt;&gt; Did not change jobs in last 12 months ;</t>
  </si>
  <si>
    <t>South Australia ;  Industry of job 12 months ago: Retail trade ;  &gt;&gt; 12 months or more in current main job ;</t>
  </si>
  <si>
    <t>South Australia ;  Industry of job 12 months ago: Retail trade ;  &gt;&gt;&gt; Employee in current main job ;</t>
  </si>
  <si>
    <t>South Australia ;  Industry of job 12 months ago: Retail trade ;  &gt;&gt;&gt;&gt; No change in occupation with current employer last year ;</t>
  </si>
  <si>
    <t>South Australia ;  Industry of job 12 months ago: Retail trade ;  &gt;&gt;&gt;&gt; Changed occupations with current employer in the same major group last year ;</t>
  </si>
  <si>
    <t>South Australia ;  Industry of job 12 months ago: Retail trade ;  &gt;&gt;&gt;&gt; Changed occupations with current employer into a different major group last year ;</t>
  </si>
  <si>
    <t>South Australia ;  Industry of job 12 months ago: Retail trade ;  &gt;&gt;&gt;&gt; Changed occupations with current employer at the same skill level ;</t>
  </si>
  <si>
    <t>South Australia ;  Industry of job 12 months ago: Retail trade ;  &gt;&gt;&gt;&gt; Changed occupations with current employer to a higher skill level ;</t>
  </si>
  <si>
    <t>South Australia ;  Industry of job 12 months ago: Retail trade ;  &gt;&gt;&gt;&gt; Changed occupations with current employer to a lower skill level ;</t>
  </si>
  <si>
    <t>South Australia ;  Industry of job 12 months ago: Retail trade ;  &gt;&gt;&gt;&gt; No change in usual weekly hours with current employer last year ;</t>
  </si>
  <si>
    <t>South Australia ;  Industry of job 12 months ago: Retail trade ;  &gt;&gt;&gt;&gt; Usual weekly hours increased with current employer last year ;</t>
  </si>
  <si>
    <t>South Australia ;  Industry of job 12 months ago: Retail trade ;  &gt;&gt;&gt;&gt; Usual weekly hours decreased with current employer last year ;</t>
  </si>
  <si>
    <t>South Australia ;  Industry of job 12 months ago: Retail trade ;  &gt;&gt;&gt;&gt; Did not know or usual weekly hours varied last year ;</t>
  </si>
  <si>
    <t>South Australia ;  Industry of job 12 months ago: Retail trade ;  &gt;&gt;&gt;&gt; Promoted or transferred last year ;</t>
  </si>
  <si>
    <t>South Australia ;  Industry of job 12 months ago: Retail trade ;  &gt;&gt;&gt;&gt; Was not promoted or transferred last year ;</t>
  </si>
  <si>
    <t>South Australia ;  Industry of job 12 months ago: Retail trade ;  &gt;&gt;&gt; Owner manager or contributing family worker in current main job ;</t>
  </si>
  <si>
    <t>South Australia ;  Industry of job 12 months ago: Retail trade ;  &gt; Not currently employed ;</t>
  </si>
  <si>
    <t>South Australia ;  Industry of job 12 months ago: Retail trade ;  &gt; Employed 12 months ago ;</t>
  </si>
  <si>
    <t>South Australia ;  Industry of job 12 months ago: Accommodation and food services ;  Employed at some time during the last 12 months ;</t>
  </si>
  <si>
    <t>South Australia ;  Industry of job 12 months ago: Accommodation and food services ;  &gt; Currently employed ;</t>
  </si>
  <si>
    <t>South Australia ;  Industry of job 12 months ago: Accommodation and food services ;  &gt;&gt; Less than 12 months in current main job ;</t>
  </si>
  <si>
    <t>South Australia ;  Industry of job 12 months ago: Accommodation and food services ;  &gt;&gt;&gt; Changed jobs in last 12 months ;</t>
  </si>
  <si>
    <t>South Australia ;  Industry of job 12 months ago: Accommodation and food services ;  &gt;&gt;&gt;&gt; Working in the same industry division as 12 months ago ;</t>
  </si>
  <si>
    <t>South Australia ;  Industry of job 12 months ago: Accommodation and food services ;  &gt;&gt;&gt;&gt; Working in a different industry division than 12 months ago ;</t>
  </si>
  <si>
    <t>South Australia ;  Industry of job 12 months ago: Accommodation and food services ;  &gt;&gt;&gt;&gt; Working in the same major occupation group as 12 months ago ;</t>
  </si>
  <si>
    <t>South Australia ;  Industry of job 12 months ago: Accommodation and food services ;  &gt;&gt;&gt;&gt; Working in a different major occupation group than 12 months ago ;</t>
  </si>
  <si>
    <t>South Australia ;  Industry of job 12 months ago: Accommodation and food services ;  &gt;&gt;&gt;&gt; Working in an occupation at the same skill level as 12 months ago ;</t>
  </si>
  <si>
    <t>South Australia ;  Industry of job 12 months ago: Accommodation and food services ;  &gt;&gt;&gt;&gt; Working in an occupation with a higher skill level than 12 months ago ;</t>
  </si>
  <si>
    <t>South Australia ;  Industry of job 12 months ago: Accommodation and food services ;  &gt;&gt;&gt;&gt; Working in an occupation with a lower skill level than 12 months ago ;</t>
  </si>
  <si>
    <t>South Australia ;  Industry of job 12 months ago: Accommodation and food services ;  &gt;&gt;&gt;&gt; Working in a job with the same usual hours as 12 months ago ;</t>
  </si>
  <si>
    <t>South Australia ;  Industry of job 12 months ago: Accommodation and food services ;  &gt;&gt;&gt;&gt; Working in a job with more usual hours than 12 months ago ;</t>
  </si>
  <si>
    <t>South Australia ;  Industry of job 12 months ago: Accommodation and food services ;  &gt;&gt;&gt;&gt; Working in a job with fewer usual hours than 12 months ago ;</t>
  </si>
  <si>
    <t>South Australia ;  Industry of job 12 months ago: Accommodation and food services ;  &gt;&gt;&gt;&gt; Working in a job with the same status in employment as 12 months ago ;</t>
  </si>
  <si>
    <t>South Australia ;  Industry of job 12 months ago: Accommodation and food services ;  &gt;&gt;&gt;&gt; Working in a job with a different status in employment than 12 months ago ;</t>
  </si>
  <si>
    <t>South Australia ;  Industry of job 12 months ago: Accommodation and food services ;  &gt;&gt;&gt; Did not change jobs in last 12 months ;</t>
  </si>
  <si>
    <t>South Australia ;  Industry of job 12 months ago: Accommodation and food services ;  &gt;&gt; 12 months or more in current main job ;</t>
  </si>
  <si>
    <t>South Australia ;  Industry of job 12 months ago: Accommodation and food services ;  &gt;&gt;&gt; Employee in current main job ;</t>
  </si>
  <si>
    <t>South Australia ;  Industry of job 12 months ago: Accommodation and food services ;  &gt;&gt;&gt;&gt; No change in occupation with current employer last year ;</t>
  </si>
  <si>
    <t>South Australia ;  Industry of job 12 months ago: Accommodation and food services ;  &gt;&gt;&gt;&gt; Changed occupations with current employer in the same major group last year ;</t>
  </si>
  <si>
    <t>South Australia ;  Industry of job 12 months ago: Accommodation and food services ;  &gt;&gt;&gt;&gt; Changed occupations with current employer into a different major group last year ;</t>
  </si>
  <si>
    <t>South Australia ;  Industry of job 12 months ago: Accommodation and food services ;  &gt;&gt;&gt;&gt; Changed occupations with current employer at the same skill level ;</t>
  </si>
  <si>
    <t>South Australia ;  Industry of job 12 months ago: Accommodation and food services ;  &gt;&gt;&gt;&gt; Changed occupations with current employer to a higher skill level ;</t>
  </si>
  <si>
    <t>South Australia ;  Industry of job 12 months ago: Accommodation and food services ;  &gt;&gt;&gt;&gt; Changed occupations with current employer to a lower skill level ;</t>
  </si>
  <si>
    <t>South Australia ;  Industry of job 12 months ago: Accommodation and food services ;  &gt;&gt;&gt;&gt; No change in usual weekly hours with current employer last year ;</t>
  </si>
  <si>
    <t>South Australia ;  Industry of job 12 months ago: Accommodation and food services ;  &gt;&gt;&gt;&gt; Usual weekly hours increased with current employer last year ;</t>
  </si>
  <si>
    <t>South Australia ;  Industry of job 12 months ago: Accommodation and food services ;  &gt;&gt;&gt;&gt; Usual weekly hours decreased with current employer last year ;</t>
  </si>
  <si>
    <t>South Australia ;  Industry of job 12 months ago: Accommodation and food services ;  &gt;&gt;&gt;&gt; Did not know or usual weekly hours varied last year ;</t>
  </si>
  <si>
    <t>South Australia ;  Industry of job 12 months ago: Accommodation and food services ;  &gt;&gt;&gt;&gt; Promoted or transferred last year ;</t>
  </si>
  <si>
    <t>South Australia ;  Industry of job 12 months ago: Accommodation and food services ;  &gt;&gt;&gt;&gt; Was not promoted or transferred last year ;</t>
  </si>
  <si>
    <t>South Australia ;  Industry of job 12 months ago: Accommodation and food services ;  &gt;&gt;&gt; Owner manager or contributing family worker in current main job ;</t>
  </si>
  <si>
    <t>South Australia ;  Industry of job 12 months ago: Accommodation and food services ;  &gt; Not currently employed ;</t>
  </si>
  <si>
    <t>South Australia ;  Industry of job 12 months ago: Accommodation and food services ;  &gt; Employed 12 months ago ;</t>
  </si>
  <si>
    <t>South Australia ;  Industry of job 12 months ago: Transport, postal and warehousing ;  Employed at some time during the last 12 months ;</t>
  </si>
  <si>
    <t>South Australia ;  Industry of job 12 months ago: Transport, postal and warehousing ;  &gt; Currently employed ;</t>
  </si>
  <si>
    <t>South Australia ;  Industry of job 12 months ago: Transport, postal and warehousing ;  &gt;&gt; Less than 12 months in current main job ;</t>
  </si>
  <si>
    <t>South Australia ;  Industry of job 12 months ago: Transport, postal and warehousing ;  &gt;&gt;&gt; Changed jobs in last 12 months ;</t>
  </si>
  <si>
    <t>South Australia ;  Industry of job 12 months ago: Transport, postal and warehousing ;  &gt;&gt;&gt;&gt; Working in the same industry division as 12 months ago ;</t>
  </si>
  <si>
    <t>South Australia ;  Industry of job 12 months ago: Transport, postal and warehousing ;  &gt;&gt;&gt;&gt; Working in a different industry division than 12 months ago ;</t>
  </si>
  <si>
    <t>South Australia ;  Industry of job 12 months ago: Transport, postal and warehousing ;  &gt;&gt;&gt;&gt; Working in the same major occupation group as 12 months ago ;</t>
  </si>
  <si>
    <t>South Australia ;  Industry of job 12 months ago: Transport, postal and warehousing ;  &gt;&gt;&gt;&gt; Working in a different major occupation group than 12 months ago ;</t>
  </si>
  <si>
    <t>South Australia ;  Industry of job 12 months ago: Transport, postal and warehousing ;  &gt;&gt;&gt;&gt; Working in an occupation at the same skill level as 12 months ago ;</t>
  </si>
  <si>
    <t>South Australia ;  Industry of job 12 months ago: Transport, postal and warehousing ;  &gt;&gt;&gt;&gt; Working in an occupation with a higher skill level than 12 months ago ;</t>
  </si>
  <si>
    <t>South Australia ;  Industry of job 12 months ago: Transport, postal and warehousing ;  &gt;&gt;&gt;&gt; Working in an occupation with a lower skill level than 12 months ago ;</t>
  </si>
  <si>
    <t>South Australia ;  Industry of job 12 months ago: Transport, postal and warehousing ;  &gt;&gt;&gt;&gt; Working in a job with the same usual hours as 12 months ago ;</t>
  </si>
  <si>
    <t>South Australia ;  Industry of job 12 months ago: Transport, postal and warehousing ;  &gt;&gt;&gt;&gt; Working in a job with more usual hours than 12 months ago ;</t>
  </si>
  <si>
    <t>South Australia ;  Industry of job 12 months ago: Transport, postal and warehousing ;  &gt;&gt;&gt;&gt; Working in a job with fewer usual hours than 12 months ago ;</t>
  </si>
  <si>
    <t>South Australia ;  Industry of job 12 months ago: Transport, postal and warehousing ;  &gt;&gt;&gt;&gt; Working in a job with the same status in employment as 12 months ago ;</t>
  </si>
  <si>
    <t>South Australia ;  Industry of job 12 months ago: Transport, postal and warehousing ;  &gt;&gt;&gt;&gt; Working in a job with a different status in employment than 12 months ago ;</t>
  </si>
  <si>
    <t>South Australia ;  Industry of job 12 months ago: Transport, postal and warehousing ;  &gt;&gt;&gt; Did not change jobs in last 12 months ;</t>
  </si>
  <si>
    <t>South Australia ;  Industry of job 12 months ago: Transport, postal and warehousing ;  &gt;&gt; 12 months or more in current main job ;</t>
  </si>
  <si>
    <t>South Australia ;  Industry of job 12 months ago: Transport, postal and warehousing ;  &gt;&gt;&gt; Employee in current main job ;</t>
  </si>
  <si>
    <t>South Australia ;  Industry of job 12 months ago: Transport, postal and warehousing ;  &gt;&gt;&gt;&gt; No change in occupation with current employer last year ;</t>
  </si>
  <si>
    <t>South Australia ;  Industry of job 12 months ago: Transport, postal and warehousing ;  &gt;&gt;&gt;&gt; Changed occupations with current employer in the same major group last year ;</t>
  </si>
  <si>
    <t>South Australia ;  Industry of job 12 months ago: Transport, postal and warehousing ;  &gt;&gt;&gt;&gt; Changed occupations with current employer into a different major group last year ;</t>
  </si>
  <si>
    <t>South Australia ;  Industry of job 12 months ago: Transport, postal and warehousing ;  &gt;&gt;&gt;&gt; Changed occupations with current employer at the same skill level ;</t>
  </si>
  <si>
    <t>South Australia ;  Industry of job 12 months ago: Transport, postal and warehousing ;  &gt;&gt;&gt;&gt; Changed occupations with current employer to a higher skill level ;</t>
  </si>
  <si>
    <t>South Australia ;  Industry of job 12 months ago: Transport, postal and warehousing ;  &gt;&gt;&gt;&gt; Changed occupations with current employer to a lower skill level ;</t>
  </si>
  <si>
    <t>South Australia ;  Industry of job 12 months ago: Transport, postal and warehousing ;  &gt;&gt;&gt;&gt; No change in usual weekly hours with current employer last year ;</t>
  </si>
  <si>
    <t>South Australia ;  Industry of job 12 months ago: Transport, postal and warehousing ;  &gt;&gt;&gt;&gt; Usual weekly hours increased with current employer last year ;</t>
  </si>
  <si>
    <t>South Australia ;  Industry of job 12 months ago: Transport, postal and warehousing ;  &gt;&gt;&gt;&gt; Usual weekly hours decreased with current employer last year ;</t>
  </si>
  <si>
    <t>South Australia ;  Industry of job 12 months ago: Transport, postal and warehousing ;  &gt;&gt;&gt;&gt; Did not know or usual weekly hours varied last year ;</t>
  </si>
  <si>
    <t>South Australia ;  Industry of job 12 months ago: Transport, postal and warehousing ;  &gt;&gt;&gt;&gt; Promoted or transferred last year ;</t>
  </si>
  <si>
    <t>South Australia ;  Industry of job 12 months ago: Transport, postal and warehousing ;  &gt;&gt;&gt;&gt; Was not promoted or transferred last year ;</t>
  </si>
  <si>
    <t>South Australia ;  Industry of job 12 months ago: Transport, postal and warehousing ;  &gt;&gt;&gt; Owner manager or contributing family worker in current main job ;</t>
  </si>
  <si>
    <t>South Australia ;  Industry of job 12 months ago: Transport, postal and warehousing ;  &gt; Not currently employed ;</t>
  </si>
  <si>
    <t>South Australia ;  Industry of job 12 months ago: Transport, postal and warehousing ;  &gt; Employed 12 months ago ;</t>
  </si>
  <si>
    <t>South Australia ;  Industry of job 12 months ago: Information media and telecommunications ;  Employed at some time during the last 12 months ;</t>
  </si>
  <si>
    <t>South Australia ;  Industry of job 12 months ago: Information media and telecommunications ;  &gt; Currently employed ;</t>
  </si>
  <si>
    <t>South Australia ;  Industry of job 12 months ago: Information media and telecommunications ;  &gt;&gt; Less than 12 months in current main job ;</t>
  </si>
  <si>
    <t>South Australia ;  Industry of job 12 months ago: Information media and telecommunications ;  &gt;&gt;&gt; Changed jobs in last 12 months ;</t>
  </si>
  <si>
    <t>South Australia ;  Industry of job 12 months ago: Information media and telecommunications ;  &gt;&gt;&gt;&gt; Working in the same industry division as 12 months ago ;</t>
  </si>
  <si>
    <t>South Australia ;  Industry of job 12 months ago: Information media and telecommunications ;  &gt;&gt;&gt;&gt; Working in a different industry division than 12 months ago ;</t>
  </si>
  <si>
    <t>South Australia ;  Industry of job 12 months ago: Information media and telecommunications ;  &gt;&gt;&gt;&gt; Working in the same major occupation group as 12 months ago ;</t>
  </si>
  <si>
    <t>South Australia ;  Industry of job 12 months ago: Information media and telecommunications ;  &gt;&gt;&gt;&gt; Working in a different major occupation group than 12 months ago ;</t>
  </si>
  <si>
    <t>South Australia ;  Industry of job 12 months ago: Information media and telecommunications ;  &gt;&gt;&gt;&gt; Working in an occupation at the same skill level as 12 months ago ;</t>
  </si>
  <si>
    <t>South Australia ;  Industry of job 12 months ago: Information media and telecommunications ;  &gt;&gt;&gt;&gt; Working in an occupation with a higher skill level than 12 months ago ;</t>
  </si>
  <si>
    <t>South Australia ;  Industry of job 12 months ago: Information media and telecommunications ;  &gt;&gt;&gt;&gt; Working in an occupation with a lower skill level than 12 months ago ;</t>
  </si>
  <si>
    <t>South Australia ;  Industry of job 12 months ago: Information media and telecommunications ;  &gt;&gt;&gt;&gt; Working in a job with the same usual hours as 12 months ago ;</t>
  </si>
  <si>
    <t>South Australia ;  Industry of job 12 months ago: Information media and telecommunications ;  &gt;&gt;&gt;&gt; Working in a job with more usual hours than 12 months ago ;</t>
  </si>
  <si>
    <t>South Australia ;  Industry of job 12 months ago: Information media and telecommunications ;  &gt;&gt;&gt;&gt; Working in a job with fewer usual hours than 12 months ago ;</t>
  </si>
  <si>
    <t>South Australia ;  Industry of job 12 months ago: Information media and telecommunications ;  &gt;&gt;&gt;&gt; Working in a job with the same status in employment as 12 months ago ;</t>
  </si>
  <si>
    <t>South Australia ;  Industry of job 12 months ago: Information media and telecommunications ;  &gt;&gt;&gt;&gt; Working in a job with a different status in employment than 12 months ago ;</t>
  </si>
  <si>
    <t>South Australia ;  Industry of job 12 months ago: Information media and telecommunications ;  &gt;&gt;&gt; Did not change jobs in last 12 months ;</t>
  </si>
  <si>
    <t>South Australia ;  Industry of job 12 months ago: Information media and telecommunications ;  &gt;&gt; 12 months or more in current main job ;</t>
  </si>
  <si>
    <t>South Australia ;  Industry of job 12 months ago: Information media and telecommunications ;  &gt;&gt;&gt; Employee in current main job ;</t>
  </si>
  <si>
    <t>South Australia ;  Industry of job 12 months ago: Information media and telecommunications ;  &gt;&gt;&gt;&gt; No change in occupation with current employer last year ;</t>
  </si>
  <si>
    <t>South Australia ;  Industry of job 12 months ago: Information media and telecommunications ;  &gt;&gt;&gt;&gt; Changed occupations with current employer in the same major group last year ;</t>
  </si>
  <si>
    <t>South Australia ;  Industry of job 12 months ago: Information media and telecommunications ;  &gt;&gt;&gt;&gt; Changed occupations with current employer into a different major group last year ;</t>
  </si>
  <si>
    <t>South Australia ;  Industry of job 12 months ago: Information media and telecommunications ;  &gt;&gt;&gt;&gt; Changed occupations with current employer at the same skill level ;</t>
  </si>
  <si>
    <t>South Australia ;  Industry of job 12 months ago: Information media and telecommunications ;  &gt;&gt;&gt;&gt; Changed occupations with current employer to a higher skill level ;</t>
  </si>
  <si>
    <t>South Australia ;  Industry of job 12 months ago: Information media and telecommunications ;  &gt;&gt;&gt;&gt; Changed occupations with current employer to a lower skill level ;</t>
  </si>
  <si>
    <t>South Australia ;  Industry of job 12 months ago: Information media and telecommunications ;  &gt;&gt;&gt;&gt; No change in usual weekly hours with current employer last year ;</t>
  </si>
  <si>
    <t>South Australia ;  Industry of job 12 months ago: Information media and telecommunications ;  &gt;&gt;&gt;&gt; Usual weekly hours increased with current employer last year ;</t>
  </si>
  <si>
    <t>South Australia ;  Industry of job 12 months ago: Information media and telecommunications ;  &gt;&gt;&gt;&gt; Usual weekly hours decreased with current employer last year ;</t>
  </si>
  <si>
    <t>South Australia ;  Industry of job 12 months ago: Information media and telecommunications ;  &gt;&gt;&gt;&gt; Did not know or usual weekly hours varied last year ;</t>
  </si>
  <si>
    <t>South Australia ;  Industry of job 12 months ago: Information media and telecommunications ;  &gt;&gt;&gt;&gt; Promoted or transferred last year ;</t>
  </si>
  <si>
    <t>South Australia ;  Industry of job 12 months ago: Information media and telecommunications ;  &gt;&gt;&gt;&gt; Was not promoted or transferred last year ;</t>
  </si>
  <si>
    <t>South Australia ;  Industry of job 12 months ago: Information media and telecommunications ;  &gt;&gt;&gt; Owner manager or contributing family worker in current main job ;</t>
  </si>
  <si>
    <t>South Australia ;  Industry of job 12 months ago: Information media and telecommunications ;  &gt; Not currently employed ;</t>
  </si>
  <si>
    <t>South Australia ;  Industry of job 12 months ago: Information media and telecommunications ;  &gt; Employed 12 months ago ;</t>
  </si>
  <si>
    <t>South Australia ;  Industry of job 12 months ago: Financial and insurance services ;  Employed at some time during the last 12 months ;</t>
  </si>
  <si>
    <t>South Australia ;  Industry of job 12 months ago: Financial and insurance services ;  &gt; Currently employed ;</t>
  </si>
  <si>
    <t>South Australia ;  Industry of job 12 months ago: Financial and insurance services ;  &gt;&gt; Less than 12 months in current main job ;</t>
  </si>
  <si>
    <t>South Australia ;  Industry of job 12 months ago: Financial and insurance services ;  &gt;&gt;&gt; Changed jobs in last 12 months ;</t>
  </si>
  <si>
    <t>South Australia ;  Industry of job 12 months ago: Financial and insurance services ;  &gt;&gt;&gt;&gt; Working in the same industry division as 12 months ago ;</t>
  </si>
  <si>
    <t>South Australia ;  Industry of job 12 months ago: Financial and insurance services ;  &gt;&gt;&gt;&gt; Working in a different industry division than 12 months ago ;</t>
  </si>
  <si>
    <t>South Australia ;  Industry of job 12 months ago: Financial and insurance services ;  &gt;&gt;&gt;&gt; Working in the same major occupation group as 12 months ago ;</t>
  </si>
  <si>
    <t>South Australia ;  Industry of job 12 months ago: Financial and insurance services ;  &gt;&gt;&gt;&gt; Working in a different major occupation group than 12 months ago ;</t>
  </si>
  <si>
    <t>South Australia ;  Industry of job 12 months ago: Financial and insurance services ;  &gt;&gt;&gt;&gt; Working in an occupation at the same skill level as 12 months ago ;</t>
  </si>
  <si>
    <t>South Australia ;  Industry of job 12 months ago: Financial and insurance services ;  &gt;&gt;&gt;&gt; Working in an occupation with a higher skill level than 12 months ago ;</t>
  </si>
  <si>
    <t>South Australia ;  Industry of job 12 months ago: Financial and insurance services ;  &gt;&gt;&gt;&gt; Working in an occupation with a lower skill level than 12 months ago ;</t>
  </si>
  <si>
    <t>South Australia ;  Industry of job 12 months ago: Financial and insurance services ;  &gt;&gt;&gt;&gt; Working in a job with the same usual hours as 12 months ago ;</t>
  </si>
  <si>
    <t>South Australia ;  Industry of job 12 months ago: Financial and insurance services ;  &gt;&gt;&gt;&gt; Working in a job with more usual hours than 12 months ago ;</t>
  </si>
  <si>
    <t>South Australia ;  Industry of job 12 months ago: Financial and insurance services ;  &gt;&gt;&gt;&gt; Working in a job with fewer usual hours than 12 months ago ;</t>
  </si>
  <si>
    <t>South Australia ;  Industry of job 12 months ago: Financial and insurance services ;  &gt;&gt;&gt;&gt; Working in a job with the same status in employment as 12 months ago ;</t>
  </si>
  <si>
    <t>South Australia ;  Industry of job 12 months ago: Financial and insurance services ;  &gt;&gt;&gt;&gt; Working in a job with a different status in employment than 12 months ago ;</t>
  </si>
  <si>
    <t>South Australia ;  Industry of job 12 months ago: Financial and insurance services ;  &gt;&gt;&gt; Did not change jobs in last 12 months ;</t>
  </si>
  <si>
    <t>South Australia ;  Industry of job 12 months ago: Financial and insurance services ;  &gt;&gt; 12 months or more in current main job ;</t>
  </si>
  <si>
    <t>South Australia ;  Industry of job 12 months ago: Financial and insurance services ;  &gt;&gt;&gt; Employee in current main job ;</t>
  </si>
  <si>
    <t>South Australia ;  Industry of job 12 months ago: Financial and insurance services ;  &gt;&gt;&gt;&gt; No change in occupation with current employer last year ;</t>
  </si>
  <si>
    <t>South Australia ;  Industry of job 12 months ago: Financial and insurance services ;  &gt;&gt;&gt;&gt; Changed occupations with current employer in the same major group last year ;</t>
  </si>
  <si>
    <t>South Australia ;  Industry of job 12 months ago: Financial and insurance services ;  &gt;&gt;&gt;&gt; Changed occupations with current employer into a different major group last year ;</t>
  </si>
  <si>
    <t>South Australia ;  Industry of job 12 months ago: Financial and insurance services ;  &gt;&gt;&gt;&gt; Changed occupations with current employer at the same skill level ;</t>
  </si>
  <si>
    <t>South Australia ;  Industry of job 12 months ago: Financial and insurance services ;  &gt;&gt;&gt;&gt; Changed occupations with current employer to a higher skill level ;</t>
  </si>
  <si>
    <t>South Australia ;  Industry of job 12 months ago: Financial and insurance services ;  &gt;&gt;&gt;&gt; Changed occupations with current employer to a lower skill level ;</t>
  </si>
  <si>
    <t>South Australia ;  Industry of job 12 months ago: Financial and insurance services ;  &gt;&gt;&gt;&gt; No change in usual weekly hours with current employer last year ;</t>
  </si>
  <si>
    <t>South Australia ;  Industry of job 12 months ago: Financial and insurance services ;  &gt;&gt;&gt;&gt; Usual weekly hours increased with current employer last year ;</t>
  </si>
  <si>
    <t>South Australia ;  Industry of job 12 months ago: Financial and insurance services ;  &gt;&gt;&gt;&gt; Usual weekly hours decreased with current employer last year ;</t>
  </si>
  <si>
    <t>South Australia ;  Industry of job 12 months ago: Financial and insurance services ;  &gt;&gt;&gt;&gt; Did not know or usual weekly hours varied last year ;</t>
  </si>
  <si>
    <t>South Australia ;  Industry of job 12 months ago: Financial and insurance services ;  &gt;&gt;&gt;&gt; Promoted or transferred last year ;</t>
  </si>
  <si>
    <t>South Australia ;  Industry of job 12 months ago: Financial and insurance services ;  &gt;&gt;&gt;&gt; Was not promoted or transferred last year ;</t>
  </si>
  <si>
    <t>South Australia ;  Industry of job 12 months ago: Financial and insurance services ;  &gt;&gt;&gt; Owner manager or contributing family worker in current main job ;</t>
  </si>
  <si>
    <t>South Australia ;  Industry of job 12 months ago: Financial and insurance services ;  &gt; Not currently employed ;</t>
  </si>
  <si>
    <t>South Australia ;  Industry of job 12 months ago: Financial and insurance services ;  &gt; Employed 12 months ago ;</t>
  </si>
  <si>
    <t>South Australia ;  Industry of job 12 months ago: Rental, hiring and real estate services ;  Employed at some time during the last 12 months ;</t>
  </si>
  <si>
    <t>South Australia ;  Industry of job 12 months ago: Rental, hiring and real estate services ;  &gt; Currently employed ;</t>
  </si>
  <si>
    <t>South Australia ;  Industry of job 12 months ago: Rental, hiring and real estate services ;  &gt;&gt; Less than 12 months in current main job ;</t>
  </si>
  <si>
    <t>South Australia ;  Industry of job 12 months ago: Rental, hiring and real estate services ;  &gt;&gt;&gt; Changed jobs in last 12 months ;</t>
  </si>
  <si>
    <t>South Australia ;  Industry of job 12 months ago: Rental, hiring and real estate services ;  &gt;&gt;&gt;&gt; Working in the same industry division as 12 months ago ;</t>
  </si>
  <si>
    <t>South Australia ;  Industry of job 12 months ago: Rental, hiring and real estate services ;  &gt;&gt;&gt;&gt; Working in a different industry division than 12 months ago ;</t>
  </si>
  <si>
    <t>South Australia ;  Industry of job 12 months ago: Rental, hiring and real estate services ;  &gt;&gt;&gt;&gt; Working in the same major occupation group as 12 months ago ;</t>
  </si>
  <si>
    <t>South Australia ;  Industry of job 12 months ago: Rental, hiring and real estate services ;  &gt;&gt;&gt;&gt; Working in a different major occupation group than 12 months ago ;</t>
  </si>
  <si>
    <t>South Australia ;  Industry of job 12 months ago: Rental, hiring and real estate services ;  &gt;&gt;&gt;&gt; Working in an occupation at the same skill level as 12 months ago ;</t>
  </si>
  <si>
    <t>South Australia ;  Industry of job 12 months ago: Rental, hiring and real estate services ;  &gt;&gt;&gt;&gt; Working in an occupation with a higher skill level than 12 months ago ;</t>
  </si>
  <si>
    <t>South Australia ;  Industry of job 12 months ago: Rental, hiring and real estate services ;  &gt;&gt;&gt;&gt; Working in an occupation with a lower skill level than 12 months ago ;</t>
  </si>
  <si>
    <t>South Australia ;  Industry of job 12 months ago: Rental, hiring and real estate services ;  &gt;&gt;&gt;&gt; Working in a job with the same usual hours as 12 months ago ;</t>
  </si>
  <si>
    <t>South Australia ;  Industry of job 12 months ago: Rental, hiring and real estate services ;  &gt;&gt;&gt;&gt; Working in a job with more usual hours than 12 months ago ;</t>
  </si>
  <si>
    <t>South Australia ;  Industry of job 12 months ago: Rental, hiring and real estate services ;  &gt;&gt;&gt;&gt; Working in a job with fewer usual hours than 12 months ago ;</t>
  </si>
  <si>
    <t>South Australia ;  Industry of job 12 months ago: Rental, hiring and real estate services ;  &gt;&gt;&gt;&gt; Working in a job with the same status in employment as 12 months ago ;</t>
  </si>
  <si>
    <t>South Australia ;  Industry of job 12 months ago: Rental, hiring and real estate services ;  &gt;&gt;&gt;&gt; Working in a job with a different status in employment than 12 months ago ;</t>
  </si>
  <si>
    <t>South Australia ;  Industry of job 12 months ago: Rental, hiring and real estate services ;  &gt;&gt;&gt; Did not change jobs in last 12 months ;</t>
  </si>
  <si>
    <t>South Australia ;  Industry of job 12 months ago: Rental, hiring and real estate services ;  &gt;&gt; 12 months or more in current main job ;</t>
  </si>
  <si>
    <t>South Australia ;  Industry of job 12 months ago: Rental, hiring and real estate services ;  &gt;&gt;&gt; Employee in current main job ;</t>
  </si>
  <si>
    <t>South Australia ;  Industry of job 12 months ago: Rental, hiring and real estate services ;  &gt;&gt;&gt;&gt; No change in occupation with current employer last year ;</t>
  </si>
  <si>
    <t>South Australia ;  Industry of job 12 months ago: Rental, hiring and real estate services ;  &gt;&gt;&gt;&gt; Changed occupations with current employer in the same major group last year ;</t>
  </si>
  <si>
    <t>South Australia ;  Industry of job 12 months ago: Rental, hiring and real estate services ;  &gt;&gt;&gt;&gt; Changed occupations with current employer into a different major group last year ;</t>
  </si>
  <si>
    <t>South Australia ;  Industry of job 12 months ago: Rental, hiring and real estate services ;  &gt;&gt;&gt;&gt; Changed occupations with current employer at the same skill level ;</t>
  </si>
  <si>
    <t>South Australia ;  Industry of job 12 months ago: Rental, hiring and real estate services ;  &gt;&gt;&gt;&gt; Changed occupations with current employer to a higher skill level ;</t>
  </si>
  <si>
    <t>South Australia ;  Industry of job 12 months ago: Rental, hiring and real estate services ;  &gt;&gt;&gt;&gt; Changed occupations with current employer to a lower skill level ;</t>
  </si>
  <si>
    <t>South Australia ;  Industry of job 12 months ago: Rental, hiring and real estate services ;  &gt;&gt;&gt;&gt; No change in usual weekly hours with current employer last year ;</t>
  </si>
  <si>
    <t>South Australia ;  Industry of job 12 months ago: Rental, hiring and real estate services ;  &gt;&gt;&gt;&gt; Usual weekly hours increased with current employer last year ;</t>
  </si>
  <si>
    <t>South Australia ;  Industry of job 12 months ago: Rental, hiring and real estate services ;  &gt;&gt;&gt;&gt; Usual weekly hours decreased with current employer last year ;</t>
  </si>
  <si>
    <t>South Australia ;  Industry of job 12 months ago: Rental, hiring and real estate services ;  &gt;&gt;&gt;&gt; Did not know or usual weekly hours varied last year ;</t>
  </si>
  <si>
    <t>South Australia ;  Industry of job 12 months ago: Rental, hiring and real estate services ;  &gt;&gt;&gt;&gt; Promoted or transferred last year ;</t>
  </si>
  <si>
    <t>South Australia ;  Industry of job 12 months ago: Rental, hiring and real estate services ;  &gt;&gt;&gt;&gt; Was not promoted or transferred last year ;</t>
  </si>
  <si>
    <t>South Australia ;  Industry of job 12 months ago: Rental, hiring and real estate services ;  &gt;&gt;&gt; Owner manager or contributing family worker in current main job ;</t>
  </si>
  <si>
    <t>South Australia ;  Industry of job 12 months ago: Rental, hiring and real estate services ;  &gt; Not currently employed ;</t>
  </si>
  <si>
    <t>South Australia ;  Industry of job 12 months ago: Rental, hiring and real estate services ;  &gt; Employed 12 months ago ;</t>
  </si>
  <si>
    <t>South Australia ;  Industry of job 12 months ago: Professional, scientific and technical services ;  Employed at some time during the last 12 months ;</t>
  </si>
  <si>
    <t>South Australia ;  Industry of job 12 months ago: Professional, scientific and technical services ;  &gt; Currently employed ;</t>
  </si>
  <si>
    <t>South Australia ;  Industry of job 12 months ago: Professional, scientific and technical services ;  &gt;&gt; Less than 12 months in current main job ;</t>
  </si>
  <si>
    <t>South Australia ;  Industry of job 12 months ago: Professional, scientific and technical services ;  &gt;&gt;&gt; Changed jobs in last 12 months ;</t>
  </si>
  <si>
    <t>South Australia ;  Industry of job 12 months ago: Professional, scientific and technical services ;  &gt;&gt;&gt;&gt; Working in the same industry division as 12 months ago ;</t>
  </si>
  <si>
    <t>South Australia ;  Industry of job 12 months ago: Professional, scientific and technical services ;  &gt;&gt;&gt;&gt; Working in a different industry division than 12 months ago ;</t>
  </si>
  <si>
    <t>South Australia ;  Industry of job 12 months ago: Professional, scientific and technical services ;  &gt;&gt;&gt;&gt; Working in the same major occupation group as 12 months ago ;</t>
  </si>
  <si>
    <t>South Australia ;  Industry of job 12 months ago: Professional, scientific and technical services ;  &gt;&gt;&gt;&gt; Working in a different major occupation group than 12 months ago ;</t>
  </si>
  <si>
    <t>South Australia ;  Industry of job 12 months ago: Professional, scientific and technical services ;  &gt;&gt;&gt;&gt; Working in an occupation at the same skill level as 12 months ago ;</t>
  </si>
  <si>
    <t>South Australia ;  Industry of job 12 months ago: Professional, scientific and technical services ;  &gt;&gt;&gt;&gt; Working in an occupation with a higher skill level than 12 months ago ;</t>
  </si>
  <si>
    <t>South Australia ;  Industry of job 12 months ago: Professional, scientific and technical services ;  &gt;&gt;&gt;&gt; Working in an occupation with a lower skill level than 12 months ago ;</t>
  </si>
  <si>
    <t>South Australia ;  Industry of job 12 months ago: Professional, scientific and technical services ;  &gt;&gt;&gt;&gt; Working in a job with the same usual hours as 12 months ago ;</t>
  </si>
  <si>
    <t>South Australia ;  Industry of job 12 months ago: Professional, scientific and technical services ;  &gt;&gt;&gt;&gt; Working in a job with more usual hours than 12 months ago ;</t>
  </si>
  <si>
    <t>South Australia ;  Industry of job 12 months ago: Professional, scientific and technical services ;  &gt;&gt;&gt;&gt; Working in a job with fewer usual hours than 12 months ago ;</t>
  </si>
  <si>
    <t>South Australia ;  Industry of job 12 months ago: Professional, scientific and technical services ;  &gt;&gt;&gt;&gt; Working in a job with the same status in employment as 12 months ago ;</t>
  </si>
  <si>
    <t>South Australia ;  Industry of job 12 months ago: Professional, scientific and technical services ;  &gt;&gt;&gt;&gt; Working in a job with a different status in employment than 12 months ago ;</t>
  </si>
  <si>
    <t>South Australia ;  Industry of job 12 months ago: Professional, scientific and technical services ;  &gt;&gt;&gt; Did not change jobs in last 12 months ;</t>
  </si>
  <si>
    <t>South Australia ;  Industry of job 12 months ago: Professional, scientific and technical services ;  &gt;&gt; 12 months or more in current main job ;</t>
  </si>
  <si>
    <t>South Australia ;  Industry of job 12 months ago: Professional, scientific and technical services ;  &gt;&gt;&gt; Employee in current main job ;</t>
  </si>
  <si>
    <t>South Australia ;  Industry of job 12 months ago: Professional, scientific and technical services ;  &gt;&gt;&gt;&gt; No change in occupation with current employer last year ;</t>
  </si>
  <si>
    <t>South Australia ;  Industry of job 12 months ago: Professional, scientific and technical services ;  &gt;&gt;&gt;&gt; Changed occupations with current employer in the same major group last year ;</t>
  </si>
  <si>
    <t>South Australia ;  Industry of job 12 months ago: Professional, scientific and technical services ;  &gt;&gt;&gt;&gt; Changed occupations with current employer into a different major group last year ;</t>
  </si>
  <si>
    <t>South Australia ;  Industry of job 12 months ago: Professional, scientific and technical services ;  &gt;&gt;&gt;&gt; Changed occupations with current employer at the same skill level ;</t>
  </si>
  <si>
    <t>South Australia ;  Industry of job 12 months ago: Professional, scientific and technical services ;  &gt;&gt;&gt;&gt; Changed occupations with current employer to a higher skill level ;</t>
  </si>
  <si>
    <t>South Australia ;  Industry of job 12 months ago: Professional, scientific and technical services ;  &gt;&gt;&gt;&gt; Changed occupations with current employer to a lower skill level ;</t>
  </si>
  <si>
    <t>South Australia ;  Industry of job 12 months ago: Professional, scientific and technical services ;  &gt;&gt;&gt;&gt; No change in usual weekly hours with current employer last year ;</t>
  </si>
  <si>
    <t>South Australia ;  Industry of job 12 months ago: Professional, scientific and technical services ;  &gt;&gt;&gt;&gt; Usual weekly hours increased with current employer last year ;</t>
  </si>
  <si>
    <t>South Australia ;  Industry of job 12 months ago: Professional, scientific and technical services ;  &gt;&gt;&gt;&gt; Usual weekly hours decreased with current employer last year ;</t>
  </si>
  <si>
    <t>South Australia ;  Industry of job 12 months ago: Professional, scientific and technical services ;  &gt;&gt;&gt;&gt; Did not know or usual weekly hours varied last year ;</t>
  </si>
  <si>
    <t>South Australia ;  Industry of job 12 months ago: Professional, scientific and technical services ;  &gt;&gt;&gt;&gt; Promoted or transferred last year ;</t>
  </si>
  <si>
    <t>South Australia ;  Industry of job 12 months ago: Professional, scientific and technical services ;  &gt;&gt;&gt;&gt; Was not promoted or transferred last year ;</t>
  </si>
  <si>
    <t>South Australia ;  Industry of job 12 months ago: Professional, scientific and technical services ;  &gt;&gt;&gt; Owner manager or contributing family worker in current main job ;</t>
  </si>
  <si>
    <t>South Australia ;  Industry of job 12 months ago: Professional, scientific and technical services ;  &gt; Not currently employed ;</t>
  </si>
  <si>
    <t>South Australia ;  Industry of job 12 months ago: Professional, scientific and technical services ;  &gt; Employed 12 months ago ;</t>
  </si>
  <si>
    <t>South Australia ;  Industry of job 12 months ago: Administrative and support services ;  Employed at some time during the last 12 months ;</t>
  </si>
  <si>
    <t>South Australia ;  Industry of job 12 months ago: Administrative and support services ;  &gt; Currently employed ;</t>
  </si>
  <si>
    <t>South Australia ;  Industry of job 12 months ago: Administrative and support services ;  &gt;&gt; Less than 12 months in current main job ;</t>
  </si>
  <si>
    <t>South Australia ;  Industry of job 12 months ago: Administrative and support services ;  &gt;&gt;&gt; Changed jobs in last 12 months ;</t>
  </si>
  <si>
    <t>South Australia ;  Industry of job 12 months ago: Administrative and support services ;  &gt;&gt;&gt;&gt; Working in the same industry division as 12 months ago ;</t>
  </si>
  <si>
    <t>South Australia ;  Industry of job 12 months ago: Administrative and support services ;  &gt;&gt;&gt;&gt; Working in a different industry division than 12 months ago ;</t>
  </si>
  <si>
    <t>South Australia ;  Industry of job 12 months ago: Administrative and support services ;  &gt;&gt;&gt;&gt; Working in the same major occupation group as 12 months ago ;</t>
  </si>
  <si>
    <t>South Australia ;  Industry of job 12 months ago: Administrative and support services ;  &gt;&gt;&gt;&gt; Working in a different major occupation group than 12 months ago ;</t>
  </si>
  <si>
    <t>South Australia ;  Industry of job 12 months ago: Administrative and support services ;  &gt;&gt;&gt;&gt; Working in an occupation at the same skill level as 12 months ago ;</t>
  </si>
  <si>
    <t>South Australia ;  Industry of job 12 months ago: Administrative and support services ;  &gt;&gt;&gt;&gt; Working in an occupation with a higher skill level than 12 months ago ;</t>
  </si>
  <si>
    <t>South Australia ;  Industry of job 12 months ago: Administrative and support services ;  &gt;&gt;&gt;&gt; Working in an occupation with a lower skill level than 12 months ago ;</t>
  </si>
  <si>
    <t>South Australia ;  Industry of job 12 months ago: Administrative and support services ;  &gt;&gt;&gt;&gt; Working in a job with the same usual hours as 12 months ago ;</t>
  </si>
  <si>
    <t>South Australia ;  Industry of job 12 months ago: Administrative and support services ;  &gt;&gt;&gt;&gt; Working in a job with more usual hours than 12 months ago ;</t>
  </si>
  <si>
    <t>South Australia ;  Industry of job 12 months ago: Administrative and support services ;  &gt;&gt;&gt;&gt; Working in a job with fewer usual hours than 12 months ago ;</t>
  </si>
  <si>
    <t>South Australia ;  Industry of job 12 months ago: Administrative and support services ;  &gt;&gt;&gt;&gt; Working in a job with the same status in employment as 12 months ago ;</t>
  </si>
  <si>
    <t>South Australia ;  Industry of job 12 months ago: Administrative and support services ;  &gt;&gt;&gt;&gt; Working in a job with a different status in employment than 12 months ago ;</t>
  </si>
  <si>
    <t>South Australia ;  Industry of job 12 months ago: Administrative and support services ;  &gt;&gt;&gt; Did not change jobs in last 12 months ;</t>
  </si>
  <si>
    <t>South Australia ;  Industry of job 12 months ago: Administrative and support services ;  &gt;&gt; 12 months or more in current main job ;</t>
  </si>
  <si>
    <t>South Australia ;  Industry of job 12 months ago: Administrative and support services ;  &gt;&gt;&gt; Employee in current main job ;</t>
  </si>
  <si>
    <t>South Australia ;  Industry of job 12 months ago: Administrative and support services ;  &gt;&gt;&gt;&gt; No change in occupation with current employer last year ;</t>
  </si>
  <si>
    <t>South Australia ;  Industry of job 12 months ago: Administrative and support services ;  &gt;&gt;&gt;&gt; Changed occupations with current employer in the same major group last year ;</t>
  </si>
  <si>
    <t>South Australia ;  Industry of job 12 months ago: Administrative and support services ;  &gt;&gt;&gt;&gt; Changed occupations with current employer into a different major group last year ;</t>
  </si>
  <si>
    <t>South Australia ;  Industry of job 12 months ago: Administrative and support services ;  &gt;&gt;&gt;&gt; Changed occupations with current employer at the same skill level ;</t>
  </si>
  <si>
    <t>South Australia ;  Industry of job 12 months ago: Administrative and support services ;  &gt;&gt;&gt;&gt; Changed occupations with current employer to a higher skill level ;</t>
  </si>
  <si>
    <t>South Australia ;  Industry of job 12 months ago: Administrative and support services ;  &gt;&gt;&gt;&gt; Changed occupations with current employer to a lower skill level ;</t>
  </si>
  <si>
    <t>A127954506A</t>
  </si>
  <si>
    <t>A127974134W</t>
  </si>
  <si>
    <t>A127993134A</t>
  </si>
  <si>
    <t>A128070802K</t>
  </si>
  <si>
    <t>A127954510T</t>
  </si>
  <si>
    <t>A128051470W</t>
  </si>
  <si>
    <t>A128090470X</t>
  </si>
  <si>
    <t>A127993138K</t>
  </si>
  <si>
    <t>A128031942K</t>
  </si>
  <si>
    <t>A127954514A</t>
  </si>
  <si>
    <t>A128090474J</t>
  </si>
  <si>
    <t>A128012742L</t>
  </si>
  <si>
    <t>A128012746W</t>
  </si>
  <si>
    <t>A128031946V</t>
  </si>
  <si>
    <t>A128070806V</t>
  </si>
  <si>
    <t>A127993142A</t>
  </si>
  <si>
    <t>A128070810K</t>
  </si>
  <si>
    <t>A127993146K</t>
  </si>
  <si>
    <t>A127954518K</t>
  </si>
  <si>
    <t>A127993150A</t>
  </si>
  <si>
    <t>A127954522A</t>
  </si>
  <si>
    <t>A127993178C</t>
  </si>
  <si>
    <t>A127954534K</t>
  </si>
  <si>
    <t>A127954538V</t>
  </si>
  <si>
    <t>A128070818C</t>
  </si>
  <si>
    <t>A128090490J</t>
  </si>
  <si>
    <t>A127974170F</t>
  </si>
  <si>
    <t>A127954542K</t>
  </si>
  <si>
    <t>A127993186C</t>
  </si>
  <si>
    <t>A128051506L</t>
  </si>
  <si>
    <t>A128012766F</t>
  </si>
  <si>
    <t>A128012754W</t>
  </si>
  <si>
    <t>A128051482F</t>
  </si>
  <si>
    <t>A127993158V</t>
  </si>
  <si>
    <t>A128012758F</t>
  </si>
  <si>
    <t>A127974142W</t>
  </si>
  <si>
    <t>A128051486R</t>
  </si>
  <si>
    <t>A127993162K</t>
  </si>
  <si>
    <t>A128070814V</t>
  </si>
  <si>
    <t>A127974146F</t>
  </si>
  <si>
    <t>A128051490F</t>
  </si>
  <si>
    <t>A127993166V</t>
  </si>
  <si>
    <t>A127993170K</t>
  </si>
  <si>
    <t>A128090482J</t>
  </si>
  <si>
    <t>A128051494R</t>
  </si>
  <si>
    <t>A127974150W</t>
  </si>
  <si>
    <t>A127974154F</t>
  </si>
  <si>
    <t>A127993174V</t>
  </si>
  <si>
    <t>A127974158R</t>
  </si>
  <si>
    <t>A128012762W</t>
  </si>
  <si>
    <t>A128051498X</t>
  </si>
  <si>
    <t>A127974162F</t>
  </si>
  <si>
    <t>A127974166R</t>
  </si>
  <si>
    <t>A128090486T</t>
  </si>
  <si>
    <t>A128051502C</t>
  </si>
  <si>
    <t>A127993222A</t>
  </si>
  <si>
    <t>A127993190V</t>
  </si>
  <si>
    <t>A127993206A</t>
  </si>
  <si>
    <t>A127993214A</t>
  </si>
  <si>
    <t>A127993226K</t>
  </si>
  <si>
    <t>A128012782F</t>
  </si>
  <si>
    <t>A127974186X</t>
  </si>
  <si>
    <t>A127993230A</t>
  </si>
  <si>
    <t>A128031978L</t>
  </si>
  <si>
    <t>A127993234K</t>
  </si>
  <si>
    <t>A128031958C</t>
  </si>
  <si>
    <t>A128031962V</t>
  </si>
  <si>
    <t>A128051510C</t>
  </si>
  <si>
    <t>A128012770W</t>
  </si>
  <si>
    <t>A128012774F</t>
  </si>
  <si>
    <t>A128051514L</t>
  </si>
  <si>
    <t>A127993194C</t>
  </si>
  <si>
    <t>A127993198L</t>
  </si>
  <si>
    <t>A127974174R</t>
  </si>
  <si>
    <t>A127993202T</t>
  </si>
  <si>
    <t>A128070822V</t>
  </si>
  <si>
    <t>A128031966C</t>
  </si>
  <si>
    <t>A127974178X</t>
  </si>
  <si>
    <t>A128090494T</t>
  </si>
  <si>
    <t>A128031970V</t>
  </si>
  <si>
    <t>A128051518W</t>
  </si>
  <si>
    <t>A128031974C</t>
  </si>
  <si>
    <t>A128051522L</t>
  </si>
  <si>
    <t>A128051526W</t>
  </si>
  <si>
    <t>A127993210T</t>
  </si>
  <si>
    <t>A127954546V</t>
  </si>
  <si>
    <t>A127993218K</t>
  </si>
  <si>
    <t>A128012778R</t>
  </si>
  <si>
    <t>A127974182R</t>
  </si>
  <si>
    <t>A128090190F</t>
  </si>
  <si>
    <t>A128051198W</t>
  </si>
  <si>
    <t>A127973874K</t>
  </si>
  <si>
    <t>A127954258A</t>
  </si>
  <si>
    <t>A128090194R</t>
  </si>
  <si>
    <t>A127954262T</t>
  </si>
  <si>
    <t>A127954266A</t>
  </si>
  <si>
    <t>A127992866R</t>
  </si>
  <si>
    <t>A128070490K</t>
  </si>
  <si>
    <t>A128051218V</t>
  </si>
  <si>
    <t>A127992850W</t>
  </si>
  <si>
    <t>A127954254T</t>
  </si>
  <si>
    <t>A128012430A</t>
  </si>
  <si>
    <t>A128090178R</t>
  </si>
  <si>
    <t>A127973866K</t>
  </si>
  <si>
    <t>A128070478V</t>
  </si>
  <si>
    <t>A128012434K</t>
  </si>
  <si>
    <t>A128012438V</t>
  </si>
  <si>
    <t>A128090182F</t>
  </si>
  <si>
    <t>A127973870A</t>
  </si>
  <si>
    <t>A127992854F</t>
  </si>
  <si>
    <t>A127973878V</t>
  </si>
  <si>
    <t>A128051202A</t>
  </si>
  <si>
    <t>A127973882K</t>
  </si>
  <si>
    <t>A128031690A</t>
  </si>
  <si>
    <t>A127992858R</t>
  </si>
  <si>
    <t>A127992862F</t>
  </si>
  <si>
    <t>A128051206K</t>
  </si>
  <si>
    <t>A128051210A</t>
  </si>
  <si>
    <t>A128031694K</t>
  </si>
  <si>
    <t>A128051214K</t>
  </si>
  <si>
    <t>A128090186R</t>
  </si>
  <si>
    <t>A128012442K</t>
  </si>
  <si>
    <t>A128070482K</t>
  </si>
  <si>
    <t>A127954282A</t>
  </si>
  <si>
    <t>A128012446V</t>
  </si>
  <si>
    <t>A128070506T</t>
  </si>
  <si>
    <t>A128051226V</t>
  </si>
  <si>
    <t>A128031702X</t>
  </si>
  <si>
    <t>A128012458C</t>
  </si>
  <si>
    <t>A128090230L</t>
  </si>
  <si>
    <t>A128031706J</t>
  </si>
  <si>
    <t>A127992874R</t>
  </si>
  <si>
    <t>A128051230K</t>
  </si>
  <si>
    <t>A128090198X</t>
  </si>
  <si>
    <t>A128012450K</t>
  </si>
  <si>
    <t>A127954270T</t>
  </si>
  <si>
    <t>A128012454V</t>
  </si>
  <si>
    <t>A128090202C</t>
  </si>
  <si>
    <t>A128070494V</t>
  </si>
  <si>
    <t>A128070498C</t>
  </si>
  <si>
    <t>A128070502J</t>
  </si>
  <si>
    <t>A128090206L</t>
  </si>
  <si>
    <t>A128090210C</t>
  </si>
  <si>
    <t>A128090214L</t>
  </si>
  <si>
    <t>A128070510J</t>
  </si>
  <si>
    <t>A127992870F</t>
  </si>
  <si>
    <t>A128031698V</t>
  </si>
  <si>
    <t>A127973886V</t>
  </si>
  <si>
    <t>A128051222K</t>
  </si>
  <si>
    <t>A127954274A</t>
  </si>
  <si>
    <t>A128090218W</t>
  </si>
  <si>
    <t>A128090222L</t>
  </si>
  <si>
    <t>A127954278K</t>
  </si>
  <si>
    <t>A128090226W</t>
  </si>
  <si>
    <t>A127973890K</t>
  </si>
  <si>
    <t>A128070514T</t>
  </si>
  <si>
    <t>A127973894V</t>
  </si>
  <si>
    <t>A128090250W</t>
  </si>
  <si>
    <t>A127954286K</t>
  </si>
  <si>
    <t>A127973902J</t>
  </si>
  <si>
    <t>A128070534A</t>
  </si>
  <si>
    <t>A127992886X</t>
  </si>
  <si>
    <t>A128012478L</t>
  </si>
  <si>
    <t>A128031726T</t>
  </si>
  <si>
    <t>A127954298V</t>
  </si>
  <si>
    <t>A127992894X</t>
  </si>
  <si>
    <t>A128051238C</t>
  </si>
  <si>
    <t>A128090234W</t>
  </si>
  <si>
    <t>A128031710X</t>
  </si>
  <si>
    <t>A128012462V</t>
  </si>
  <si>
    <t>A128070518A</t>
  </si>
  <si>
    <t>A127992878X</t>
  </si>
  <si>
    <t>A128090238F</t>
  </si>
  <si>
    <t>A128031714J</t>
  </si>
  <si>
    <t>A128090242W</t>
  </si>
  <si>
    <t>A127954290A</t>
  </si>
  <si>
    <t>A128031718T</t>
  </si>
  <si>
    <t>A128070522T</t>
  </si>
  <si>
    <t>A128031722J</t>
  </si>
  <si>
    <t>A127992882R</t>
  </si>
  <si>
    <t>A128070526A</t>
  </si>
  <si>
    <t>A128070530T</t>
  </si>
  <si>
    <t>A127954294K</t>
  </si>
  <si>
    <t>A128012466C</t>
  </si>
  <si>
    <t>A128012470V</t>
  </si>
  <si>
    <t>A128012474C</t>
  </si>
  <si>
    <t>A128051234V</t>
  </si>
  <si>
    <t>A128090246F</t>
  </si>
  <si>
    <t>A127973906T</t>
  </si>
  <si>
    <t>A128070538K</t>
  </si>
  <si>
    <t>A127992890R</t>
  </si>
  <si>
    <t>A128090266R</t>
  </si>
  <si>
    <t>A127992898J</t>
  </si>
  <si>
    <t>A127954306J</t>
  </si>
  <si>
    <t>A128070570K</t>
  </si>
  <si>
    <t>A127954310X</t>
  </si>
  <si>
    <t>A128090270F</t>
  </si>
  <si>
    <t>A127973918A</t>
  </si>
  <si>
    <t>A128012494L</t>
  </si>
  <si>
    <t>A127973922T</t>
  </si>
  <si>
    <t>A128090274R</t>
  </si>
  <si>
    <t>A127954302X</t>
  </si>
  <si>
    <t>A128070542A</t>
  </si>
  <si>
    <t>A127992902L</t>
  </si>
  <si>
    <t>A128070546K</t>
  </si>
  <si>
    <t>A128031730J</t>
  </si>
  <si>
    <t>A128070550A</t>
  </si>
  <si>
    <t>A128070554K</t>
  </si>
  <si>
    <t>A128051242V</t>
  </si>
  <si>
    <t>A128070558V</t>
  </si>
  <si>
    <t>A128012482C</t>
  </si>
  <si>
    <t>A128031734T</t>
  </si>
  <si>
    <t>A128070562K</t>
  </si>
  <si>
    <t>A127992906W</t>
  </si>
  <si>
    <t>A127973910J</t>
  </si>
  <si>
    <t>A128070566V</t>
  </si>
  <si>
    <t>A128051246C</t>
  </si>
  <si>
    <t>A128051250V</t>
  </si>
  <si>
    <t>A127992910L</t>
  </si>
  <si>
    <t>A128090258R</t>
  </si>
  <si>
    <t>A128012486L</t>
  </si>
  <si>
    <t>A128070574V</t>
  </si>
  <si>
    <t>A127992914W</t>
  </si>
  <si>
    <t>A128090262F</t>
  </si>
  <si>
    <t>A128012490C</t>
  </si>
  <si>
    <t>A128012510A</t>
  </si>
  <si>
    <t>A128031738A</t>
  </si>
  <si>
    <t>A128051254C</t>
  </si>
  <si>
    <t>A127973938K</t>
  </si>
  <si>
    <t>A128012514K</t>
  </si>
  <si>
    <t>A128012518V</t>
  </si>
  <si>
    <t>A128090286X</t>
  </si>
  <si>
    <t>A128090290R</t>
  </si>
  <si>
    <t>A127992922W</t>
  </si>
  <si>
    <t>A128012522K</t>
  </si>
  <si>
    <t>A127954314J</t>
  </si>
  <si>
    <t>A128090278X</t>
  </si>
  <si>
    <t>A128031742T</t>
  </si>
  <si>
    <t>A128070578C</t>
  </si>
  <si>
    <t>A127992918F</t>
  </si>
  <si>
    <t>A128031746A</t>
  </si>
  <si>
    <t>A128012498W</t>
  </si>
  <si>
    <t>A128031750T</t>
  </si>
  <si>
    <t>A127973926A</t>
  </si>
  <si>
    <t>A127954318T</t>
  </si>
  <si>
    <t>A128051258L</t>
  </si>
  <si>
    <t>A128051262C</t>
  </si>
  <si>
    <t>A128012502A</t>
  </si>
  <si>
    <t>A127973930T</t>
  </si>
  <si>
    <t>A128090282R</t>
  </si>
  <si>
    <t>South Australia ;  Industry of job 12 months ago: Administrative and support services ;  &gt;&gt;&gt;&gt; No change in usual weekly hours with current employer last year ;</t>
  </si>
  <si>
    <t>South Australia ;  Industry of job 12 months ago: Administrative and support services ;  &gt;&gt;&gt;&gt; Usual weekly hours increased with current employer last year ;</t>
  </si>
  <si>
    <t>South Australia ;  Industry of job 12 months ago: Administrative and support services ;  &gt;&gt;&gt;&gt; Usual weekly hours decreased with current employer last year ;</t>
  </si>
  <si>
    <t>South Australia ;  Industry of job 12 months ago: Administrative and support services ;  &gt;&gt;&gt;&gt; Did not know or usual weekly hours varied last year ;</t>
  </si>
  <si>
    <t>South Australia ;  Industry of job 12 months ago: Administrative and support services ;  &gt;&gt;&gt;&gt; Promoted or transferred last year ;</t>
  </si>
  <si>
    <t>South Australia ;  Industry of job 12 months ago: Administrative and support services ;  &gt;&gt;&gt;&gt; Was not promoted or transferred last year ;</t>
  </si>
  <si>
    <t>South Australia ;  Industry of job 12 months ago: Administrative and support services ;  &gt;&gt;&gt; Owner manager or contributing family worker in current main job ;</t>
  </si>
  <si>
    <t>South Australia ;  Industry of job 12 months ago: Administrative and support services ;  &gt; Not currently employed ;</t>
  </si>
  <si>
    <t>South Australia ;  Industry of job 12 months ago: Administrative and support services ;  &gt; Employed 12 months ago ;</t>
  </si>
  <si>
    <t>South Australia ;  Industry of job 12 months ago: Public administration and safety ;  Employed at some time during the last 12 months ;</t>
  </si>
  <si>
    <t>South Australia ;  Industry of job 12 months ago: Public administration and safety ;  &gt; Currently employed ;</t>
  </si>
  <si>
    <t>South Australia ;  Industry of job 12 months ago: Public administration and safety ;  &gt;&gt; Less than 12 months in current main job ;</t>
  </si>
  <si>
    <t>South Australia ;  Industry of job 12 months ago: Public administration and safety ;  &gt;&gt;&gt; Changed jobs in last 12 months ;</t>
  </si>
  <si>
    <t>South Australia ;  Industry of job 12 months ago: Public administration and safety ;  &gt;&gt;&gt;&gt; Working in the same industry division as 12 months ago ;</t>
  </si>
  <si>
    <t>South Australia ;  Industry of job 12 months ago: Public administration and safety ;  &gt;&gt;&gt;&gt; Working in a different industry division than 12 months ago ;</t>
  </si>
  <si>
    <t>South Australia ;  Industry of job 12 months ago: Public administration and safety ;  &gt;&gt;&gt;&gt; Working in the same major occupation group as 12 months ago ;</t>
  </si>
  <si>
    <t>South Australia ;  Industry of job 12 months ago: Public administration and safety ;  &gt;&gt;&gt;&gt; Working in a different major occupation group than 12 months ago ;</t>
  </si>
  <si>
    <t>South Australia ;  Industry of job 12 months ago: Public administration and safety ;  &gt;&gt;&gt;&gt; Working in an occupation at the same skill level as 12 months ago ;</t>
  </si>
  <si>
    <t>South Australia ;  Industry of job 12 months ago: Public administration and safety ;  &gt;&gt;&gt;&gt; Working in an occupation with a higher skill level than 12 months ago ;</t>
  </si>
  <si>
    <t>South Australia ;  Industry of job 12 months ago: Public administration and safety ;  &gt;&gt;&gt;&gt; Working in an occupation with a lower skill level than 12 months ago ;</t>
  </si>
  <si>
    <t>South Australia ;  Industry of job 12 months ago: Public administration and safety ;  &gt;&gt;&gt;&gt; Working in a job with the same usual hours as 12 months ago ;</t>
  </si>
  <si>
    <t>South Australia ;  Industry of job 12 months ago: Public administration and safety ;  &gt;&gt;&gt;&gt; Working in a job with more usual hours than 12 months ago ;</t>
  </si>
  <si>
    <t>South Australia ;  Industry of job 12 months ago: Public administration and safety ;  &gt;&gt;&gt;&gt; Working in a job with fewer usual hours than 12 months ago ;</t>
  </si>
  <si>
    <t>South Australia ;  Industry of job 12 months ago: Public administration and safety ;  &gt;&gt;&gt;&gt; Working in a job with the same status in employment as 12 months ago ;</t>
  </si>
  <si>
    <t>South Australia ;  Industry of job 12 months ago: Public administration and safety ;  &gt;&gt;&gt;&gt; Working in a job with a different status in employment than 12 months ago ;</t>
  </si>
  <si>
    <t>South Australia ;  Industry of job 12 months ago: Public administration and safety ;  &gt;&gt;&gt; Did not change jobs in last 12 months ;</t>
  </si>
  <si>
    <t>South Australia ;  Industry of job 12 months ago: Public administration and safety ;  &gt;&gt; 12 months or more in current main job ;</t>
  </si>
  <si>
    <t>South Australia ;  Industry of job 12 months ago: Public administration and safety ;  &gt;&gt;&gt; Employee in current main job ;</t>
  </si>
  <si>
    <t>South Australia ;  Industry of job 12 months ago: Public administration and safety ;  &gt;&gt;&gt;&gt; No change in occupation with current employer last year ;</t>
  </si>
  <si>
    <t>South Australia ;  Industry of job 12 months ago: Public administration and safety ;  &gt;&gt;&gt;&gt; Changed occupations with current employer in the same major group last year ;</t>
  </si>
  <si>
    <t>South Australia ;  Industry of job 12 months ago: Public administration and safety ;  &gt;&gt;&gt;&gt; Changed occupations with current employer into a different major group last year ;</t>
  </si>
  <si>
    <t>South Australia ;  Industry of job 12 months ago: Public administration and safety ;  &gt;&gt;&gt;&gt; Changed occupations with current employer at the same skill level ;</t>
  </si>
  <si>
    <t>South Australia ;  Industry of job 12 months ago: Public administration and safety ;  &gt;&gt;&gt;&gt; Changed occupations with current employer to a higher skill level ;</t>
  </si>
  <si>
    <t>South Australia ;  Industry of job 12 months ago: Public administration and safety ;  &gt;&gt;&gt;&gt; Changed occupations with current employer to a lower skill level ;</t>
  </si>
  <si>
    <t>South Australia ;  Industry of job 12 months ago: Public administration and safety ;  &gt;&gt;&gt;&gt; No change in usual weekly hours with current employer last year ;</t>
  </si>
  <si>
    <t>South Australia ;  Industry of job 12 months ago: Public administration and safety ;  &gt;&gt;&gt;&gt; Usual weekly hours increased with current employer last year ;</t>
  </si>
  <si>
    <t>South Australia ;  Industry of job 12 months ago: Public administration and safety ;  &gt;&gt;&gt;&gt; Usual weekly hours decreased with current employer last year ;</t>
  </si>
  <si>
    <t>South Australia ;  Industry of job 12 months ago: Public administration and safety ;  &gt;&gt;&gt;&gt; Did not know or usual weekly hours varied last year ;</t>
  </si>
  <si>
    <t>South Australia ;  Industry of job 12 months ago: Public administration and safety ;  &gt;&gt;&gt;&gt; Promoted or transferred last year ;</t>
  </si>
  <si>
    <t>South Australia ;  Industry of job 12 months ago: Public administration and safety ;  &gt;&gt;&gt;&gt; Was not promoted or transferred last year ;</t>
  </si>
  <si>
    <t>South Australia ;  Industry of job 12 months ago: Public administration and safety ;  &gt;&gt;&gt; Owner manager or contributing family worker in current main job ;</t>
  </si>
  <si>
    <t>South Australia ;  Industry of job 12 months ago: Public administration and safety ;  &gt; Not currently employed ;</t>
  </si>
  <si>
    <t>South Australia ;  Industry of job 12 months ago: Public administration and safety ;  &gt; Employed 12 months ago ;</t>
  </si>
  <si>
    <t>South Australia ;  Industry of job 12 months ago: Education and training ;  Employed at some time during the last 12 months ;</t>
  </si>
  <si>
    <t>South Australia ;  Industry of job 12 months ago: Education and training ;  &gt; Currently employed ;</t>
  </si>
  <si>
    <t>South Australia ;  Industry of job 12 months ago: Education and training ;  &gt;&gt; Less than 12 months in current main job ;</t>
  </si>
  <si>
    <t>South Australia ;  Industry of job 12 months ago: Education and training ;  &gt;&gt;&gt; Changed jobs in last 12 months ;</t>
  </si>
  <si>
    <t>South Australia ;  Industry of job 12 months ago: Education and training ;  &gt;&gt;&gt;&gt; Working in the same industry division as 12 months ago ;</t>
  </si>
  <si>
    <t>South Australia ;  Industry of job 12 months ago: Education and training ;  &gt;&gt;&gt;&gt; Working in a different industry division than 12 months ago ;</t>
  </si>
  <si>
    <t>South Australia ;  Industry of job 12 months ago: Education and training ;  &gt;&gt;&gt;&gt; Working in the same major occupation group as 12 months ago ;</t>
  </si>
  <si>
    <t>South Australia ;  Industry of job 12 months ago: Education and training ;  &gt;&gt;&gt;&gt; Working in a different major occupation group than 12 months ago ;</t>
  </si>
  <si>
    <t>South Australia ;  Industry of job 12 months ago: Education and training ;  &gt;&gt;&gt;&gt; Working in an occupation at the same skill level as 12 months ago ;</t>
  </si>
  <si>
    <t>South Australia ;  Industry of job 12 months ago: Education and training ;  &gt;&gt;&gt;&gt; Working in an occupation with a higher skill level than 12 months ago ;</t>
  </si>
  <si>
    <t>South Australia ;  Industry of job 12 months ago: Education and training ;  &gt;&gt;&gt;&gt; Working in an occupation with a lower skill level than 12 months ago ;</t>
  </si>
  <si>
    <t>South Australia ;  Industry of job 12 months ago: Education and training ;  &gt;&gt;&gt;&gt; Working in a job with the same usual hours as 12 months ago ;</t>
  </si>
  <si>
    <t>South Australia ;  Industry of job 12 months ago: Education and training ;  &gt;&gt;&gt;&gt; Working in a job with more usual hours than 12 months ago ;</t>
  </si>
  <si>
    <t>South Australia ;  Industry of job 12 months ago: Education and training ;  &gt;&gt;&gt;&gt; Working in a job with fewer usual hours than 12 months ago ;</t>
  </si>
  <si>
    <t>South Australia ;  Industry of job 12 months ago: Education and training ;  &gt;&gt;&gt;&gt; Working in a job with the same status in employment as 12 months ago ;</t>
  </si>
  <si>
    <t>South Australia ;  Industry of job 12 months ago: Education and training ;  &gt;&gt;&gt;&gt; Working in a job with a different status in employment than 12 months ago ;</t>
  </si>
  <si>
    <t>South Australia ;  Industry of job 12 months ago: Education and training ;  &gt;&gt;&gt; Did not change jobs in last 12 months ;</t>
  </si>
  <si>
    <t>South Australia ;  Industry of job 12 months ago: Education and training ;  &gt;&gt; 12 months or more in current main job ;</t>
  </si>
  <si>
    <t>South Australia ;  Industry of job 12 months ago: Education and training ;  &gt;&gt;&gt; Employee in current main job ;</t>
  </si>
  <si>
    <t>South Australia ;  Industry of job 12 months ago: Education and training ;  &gt;&gt;&gt;&gt; No change in occupation with current employer last year ;</t>
  </si>
  <si>
    <t>South Australia ;  Industry of job 12 months ago: Education and training ;  &gt;&gt;&gt;&gt; Changed occupations with current employer in the same major group last year ;</t>
  </si>
  <si>
    <t>South Australia ;  Industry of job 12 months ago: Education and training ;  &gt;&gt;&gt;&gt; Changed occupations with current employer into a different major group last year ;</t>
  </si>
  <si>
    <t>South Australia ;  Industry of job 12 months ago: Education and training ;  &gt;&gt;&gt;&gt; Changed occupations with current employer at the same skill level ;</t>
  </si>
  <si>
    <t>South Australia ;  Industry of job 12 months ago: Education and training ;  &gt;&gt;&gt;&gt; Changed occupations with current employer to a higher skill level ;</t>
  </si>
  <si>
    <t>South Australia ;  Industry of job 12 months ago: Education and training ;  &gt;&gt;&gt;&gt; Changed occupations with current employer to a lower skill level ;</t>
  </si>
  <si>
    <t>South Australia ;  Industry of job 12 months ago: Education and training ;  &gt;&gt;&gt;&gt; No change in usual weekly hours with current employer last year ;</t>
  </si>
  <si>
    <t>South Australia ;  Industry of job 12 months ago: Education and training ;  &gt;&gt;&gt;&gt; Usual weekly hours increased with current employer last year ;</t>
  </si>
  <si>
    <t>South Australia ;  Industry of job 12 months ago: Education and training ;  &gt;&gt;&gt;&gt; Usual weekly hours decreased with current employer last year ;</t>
  </si>
  <si>
    <t>South Australia ;  Industry of job 12 months ago: Education and training ;  &gt;&gt;&gt;&gt; Did not know or usual weekly hours varied last year ;</t>
  </si>
  <si>
    <t>South Australia ;  Industry of job 12 months ago: Education and training ;  &gt;&gt;&gt;&gt; Promoted or transferred last year ;</t>
  </si>
  <si>
    <t>South Australia ;  Industry of job 12 months ago: Education and training ;  &gt;&gt;&gt;&gt; Was not promoted or transferred last year ;</t>
  </si>
  <si>
    <t>South Australia ;  Industry of job 12 months ago: Education and training ;  &gt;&gt;&gt; Owner manager or contributing family worker in current main job ;</t>
  </si>
  <si>
    <t>South Australia ;  Industry of job 12 months ago: Education and training ;  &gt; Not currently employed ;</t>
  </si>
  <si>
    <t>South Australia ;  Industry of job 12 months ago: Education and training ;  &gt; Employed 12 months ago ;</t>
  </si>
  <si>
    <t>South Australia ;  Industry of job 12 months ago: Health care and social assistance ;  Employed at some time during the last 12 months ;</t>
  </si>
  <si>
    <t>South Australia ;  Industry of job 12 months ago: Health care and social assistance ;  &gt; Currently employed ;</t>
  </si>
  <si>
    <t>South Australia ;  Industry of job 12 months ago: Health care and social assistance ;  &gt;&gt; Less than 12 months in current main job ;</t>
  </si>
  <si>
    <t>South Australia ;  Industry of job 12 months ago: Health care and social assistance ;  &gt;&gt;&gt; Changed jobs in last 12 months ;</t>
  </si>
  <si>
    <t>South Australia ;  Industry of job 12 months ago: Health care and social assistance ;  &gt;&gt;&gt;&gt; Working in the same industry division as 12 months ago ;</t>
  </si>
  <si>
    <t>South Australia ;  Industry of job 12 months ago: Health care and social assistance ;  &gt;&gt;&gt;&gt; Working in a different industry division than 12 months ago ;</t>
  </si>
  <si>
    <t>South Australia ;  Industry of job 12 months ago: Health care and social assistance ;  &gt;&gt;&gt;&gt; Working in the same major occupation group as 12 months ago ;</t>
  </si>
  <si>
    <t>South Australia ;  Industry of job 12 months ago: Health care and social assistance ;  &gt;&gt;&gt;&gt; Working in a different major occupation group than 12 months ago ;</t>
  </si>
  <si>
    <t>South Australia ;  Industry of job 12 months ago: Health care and social assistance ;  &gt;&gt;&gt;&gt; Working in an occupation at the same skill level as 12 months ago ;</t>
  </si>
  <si>
    <t>South Australia ;  Industry of job 12 months ago: Health care and social assistance ;  &gt;&gt;&gt;&gt; Working in an occupation with a higher skill level than 12 months ago ;</t>
  </si>
  <si>
    <t>South Australia ;  Industry of job 12 months ago: Health care and social assistance ;  &gt;&gt;&gt;&gt; Working in an occupation with a lower skill level than 12 months ago ;</t>
  </si>
  <si>
    <t>South Australia ;  Industry of job 12 months ago: Health care and social assistance ;  &gt;&gt;&gt;&gt; Working in a job with the same usual hours as 12 months ago ;</t>
  </si>
  <si>
    <t>South Australia ;  Industry of job 12 months ago: Health care and social assistance ;  &gt;&gt;&gt;&gt; Working in a job with more usual hours than 12 months ago ;</t>
  </si>
  <si>
    <t>South Australia ;  Industry of job 12 months ago: Health care and social assistance ;  &gt;&gt;&gt;&gt; Working in a job with fewer usual hours than 12 months ago ;</t>
  </si>
  <si>
    <t>South Australia ;  Industry of job 12 months ago: Health care and social assistance ;  &gt;&gt;&gt;&gt; Working in a job with the same status in employment as 12 months ago ;</t>
  </si>
  <si>
    <t>South Australia ;  Industry of job 12 months ago: Health care and social assistance ;  &gt;&gt;&gt;&gt; Working in a job with a different status in employment than 12 months ago ;</t>
  </si>
  <si>
    <t>South Australia ;  Industry of job 12 months ago: Health care and social assistance ;  &gt;&gt;&gt; Did not change jobs in last 12 months ;</t>
  </si>
  <si>
    <t>South Australia ;  Industry of job 12 months ago: Health care and social assistance ;  &gt;&gt; 12 months or more in current main job ;</t>
  </si>
  <si>
    <t>South Australia ;  Industry of job 12 months ago: Health care and social assistance ;  &gt;&gt;&gt; Employee in current main job ;</t>
  </si>
  <si>
    <t>South Australia ;  Industry of job 12 months ago: Health care and social assistance ;  &gt;&gt;&gt;&gt; No change in occupation with current employer last year ;</t>
  </si>
  <si>
    <t>South Australia ;  Industry of job 12 months ago: Health care and social assistance ;  &gt;&gt;&gt;&gt; Changed occupations with current employer in the same major group last year ;</t>
  </si>
  <si>
    <t>South Australia ;  Industry of job 12 months ago: Health care and social assistance ;  &gt;&gt;&gt;&gt; Changed occupations with current employer into a different major group last year ;</t>
  </si>
  <si>
    <t>South Australia ;  Industry of job 12 months ago: Health care and social assistance ;  &gt;&gt;&gt;&gt; Changed occupations with current employer at the same skill level ;</t>
  </si>
  <si>
    <t>South Australia ;  Industry of job 12 months ago: Health care and social assistance ;  &gt;&gt;&gt;&gt; Changed occupations with current employer to a higher skill level ;</t>
  </si>
  <si>
    <t>South Australia ;  Industry of job 12 months ago: Health care and social assistance ;  &gt;&gt;&gt;&gt; Changed occupations with current employer to a lower skill level ;</t>
  </si>
  <si>
    <t>South Australia ;  Industry of job 12 months ago: Health care and social assistance ;  &gt;&gt;&gt;&gt; No change in usual weekly hours with current employer last year ;</t>
  </si>
  <si>
    <t>South Australia ;  Industry of job 12 months ago: Health care and social assistance ;  &gt;&gt;&gt;&gt; Usual weekly hours increased with current employer last year ;</t>
  </si>
  <si>
    <t>South Australia ;  Industry of job 12 months ago: Health care and social assistance ;  &gt;&gt;&gt;&gt; Usual weekly hours decreased with current employer last year ;</t>
  </si>
  <si>
    <t>South Australia ;  Industry of job 12 months ago: Health care and social assistance ;  &gt;&gt;&gt;&gt; Did not know or usual weekly hours varied last year ;</t>
  </si>
  <si>
    <t>South Australia ;  Industry of job 12 months ago: Health care and social assistance ;  &gt;&gt;&gt;&gt; Promoted or transferred last year ;</t>
  </si>
  <si>
    <t>South Australia ;  Industry of job 12 months ago: Health care and social assistance ;  &gt;&gt;&gt;&gt; Was not promoted or transferred last year ;</t>
  </si>
  <si>
    <t>South Australia ;  Industry of job 12 months ago: Health care and social assistance ;  &gt;&gt;&gt; Owner manager or contributing family worker in current main job ;</t>
  </si>
  <si>
    <t>South Australia ;  Industry of job 12 months ago: Health care and social assistance ;  &gt; Not currently employed ;</t>
  </si>
  <si>
    <t>South Australia ;  Industry of job 12 months ago: Health care and social assistance ;  &gt; Employed 12 months ago ;</t>
  </si>
  <si>
    <t>South Australia ;  Industry of job 12 months ago: Arts and recreation services ;  Employed at some time during the last 12 months ;</t>
  </si>
  <si>
    <t>South Australia ;  Industry of job 12 months ago: Arts and recreation services ;  &gt; Currently employed ;</t>
  </si>
  <si>
    <t>South Australia ;  Industry of job 12 months ago: Arts and recreation services ;  &gt;&gt; Less than 12 months in current main job ;</t>
  </si>
  <si>
    <t>South Australia ;  Industry of job 12 months ago: Arts and recreation services ;  &gt;&gt;&gt; Changed jobs in last 12 months ;</t>
  </si>
  <si>
    <t>South Australia ;  Industry of job 12 months ago: Arts and recreation services ;  &gt;&gt;&gt;&gt; Working in the same industry division as 12 months ago ;</t>
  </si>
  <si>
    <t>South Australia ;  Industry of job 12 months ago: Arts and recreation services ;  &gt;&gt;&gt;&gt; Working in a different industry division than 12 months ago ;</t>
  </si>
  <si>
    <t>South Australia ;  Industry of job 12 months ago: Arts and recreation services ;  &gt;&gt;&gt;&gt; Working in the same major occupation group as 12 months ago ;</t>
  </si>
  <si>
    <t>South Australia ;  Industry of job 12 months ago: Arts and recreation services ;  &gt;&gt;&gt;&gt; Working in a different major occupation group than 12 months ago ;</t>
  </si>
  <si>
    <t>South Australia ;  Industry of job 12 months ago: Arts and recreation services ;  &gt;&gt;&gt;&gt; Working in an occupation at the same skill level as 12 months ago ;</t>
  </si>
  <si>
    <t>South Australia ;  Industry of job 12 months ago: Arts and recreation services ;  &gt;&gt;&gt;&gt; Working in an occupation with a higher skill level than 12 months ago ;</t>
  </si>
  <si>
    <t>South Australia ;  Industry of job 12 months ago: Arts and recreation services ;  &gt;&gt;&gt;&gt; Working in an occupation with a lower skill level than 12 months ago ;</t>
  </si>
  <si>
    <t>South Australia ;  Industry of job 12 months ago: Arts and recreation services ;  &gt;&gt;&gt;&gt; Working in a job with the same usual hours as 12 months ago ;</t>
  </si>
  <si>
    <t>South Australia ;  Industry of job 12 months ago: Arts and recreation services ;  &gt;&gt;&gt;&gt; Working in a job with more usual hours than 12 months ago ;</t>
  </si>
  <si>
    <t>South Australia ;  Industry of job 12 months ago: Arts and recreation services ;  &gt;&gt;&gt;&gt; Working in a job with fewer usual hours than 12 months ago ;</t>
  </si>
  <si>
    <t>South Australia ;  Industry of job 12 months ago: Arts and recreation services ;  &gt;&gt;&gt;&gt; Working in a job with the same status in employment as 12 months ago ;</t>
  </si>
  <si>
    <t>South Australia ;  Industry of job 12 months ago: Arts and recreation services ;  &gt;&gt;&gt;&gt; Working in a job with a different status in employment than 12 months ago ;</t>
  </si>
  <si>
    <t>South Australia ;  Industry of job 12 months ago: Arts and recreation services ;  &gt;&gt;&gt; Did not change jobs in last 12 months ;</t>
  </si>
  <si>
    <t>South Australia ;  Industry of job 12 months ago: Arts and recreation services ;  &gt;&gt; 12 months or more in current main job ;</t>
  </si>
  <si>
    <t>South Australia ;  Industry of job 12 months ago: Arts and recreation services ;  &gt;&gt;&gt; Employee in current main job ;</t>
  </si>
  <si>
    <t>South Australia ;  Industry of job 12 months ago: Arts and recreation services ;  &gt;&gt;&gt;&gt; No change in occupation with current employer last year ;</t>
  </si>
  <si>
    <t>South Australia ;  Industry of job 12 months ago: Arts and recreation services ;  &gt;&gt;&gt;&gt; Changed occupations with current employer in the same major group last year ;</t>
  </si>
  <si>
    <t>South Australia ;  Industry of job 12 months ago: Arts and recreation services ;  &gt;&gt;&gt;&gt; Changed occupations with current employer into a different major group last year ;</t>
  </si>
  <si>
    <t>South Australia ;  Industry of job 12 months ago: Arts and recreation services ;  &gt;&gt;&gt;&gt; Changed occupations with current employer at the same skill level ;</t>
  </si>
  <si>
    <t>South Australia ;  Industry of job 12 months ago: Arts and recreation services ;  &gt;&gt;&gt;&gt; Changed occupations with current employer to a higher skill level ;</t>
  </si>
  <si>
    <t>South Australia ;  Industry of job 12 months ago: Arts and recreation services ;  &gt;&gt;&gt;&gt; Changed occupations with current employer to a lower skill level ;</t>
  </si>
  <si>
    <t>South Australia ;  Industry of job 12 months ago: Arts and recreation services ;  &gt;&gt;&gt;&gt; No change in usual weekly hours with current employer last year ;</t>
  </si>
  <si>
    <t>South Australia ;  Industry of job 12 months ago: Arts and recreation services ;  &gt;&gt;&gt;&gt; Usual weekly hours increased with current employer last year ;</t>
  </si>
  <si>
    <t>South Australia ;  Industry of job 12 months ago: Arts and recreation services ;  &gt;&gt;&gt;&gt; Usual weekly hours decreased with current employer last year ;</t>
  </si>
  <si>
    <t>South Australia ;  Industry of job 12 months ago: Arts and recreation services ;  &gt;&gt;&gt;&gt; Did not know or usual weekly hours varied last year ;</t>
  </si>
  <si>
    <t>South Australia ;  Industry of job 12 months ago: Arts and recreation services ;  &gt;&gt;&gt;&gt; Promoted or transferred last year ;</t>
  </si>
  <si>
    <t>South Australia ;  Industry of job 12 months ago: Arts and recreation services ;  &gt;&gt;&gt;&gt; Was not promoted or transferred last year ;</t>
  </si>
  <si>
    <t>South Australia ;  Industry of job 12 months ago: Arts and recreation services ;  &gt;&gt;&gt; Owner manager or contributing family worker in current main job ;</t>
  </si>
  <si>
    <t>South Australia ;  Industry of job 12 months ago: Arts and recreation services ;  &gt; Not currently employed ;</t>
  </si>
  <si>
    <t>South Australia ;  Industry of job 12 months ago: Arts and recreation services ;  &gt; Employed 12 months ago ;</t>
  </si>
  <si>
    <t>South Australia ;  Industry of job 12 months ago: Other services ;  Employed at some time during the last 12 months ;</t>
  </si>
  <si>
    <t>South Australia ;  Industry of job 12 months ago: Other services ;  &gt; Currently employed ;</t>
  </si>
  <si>
    <t>South Australia ;  Industry of job 12 months ago: Other services ;  &gt;&gt; Less than 12 months in current main job ;</t>
  </si>
  <si>
    <t>South Australia ;  Industry of job 12 months ago: Other services ;  &gt;&gt;&gt; Changed jobs in last 12 months ;</t>
  </si>
  <si>
    <t>South Australia ;  Industry of job 12 months ago: Other services ;  &gt;&gt;&gt;&gt; Working in the same industry division as 12 months ago ;</t>
  </si>
  <si>
    <t>South Australia ;  Industry of job 12 months ago: Other services ;  &gt;&gt;&gt;&gt; Working in a different industry division than 12 months ago ;</t>
  </si>
  <si>
    <t>South Australia ;  Industry of job 12 months ago: Other services ;  &gt;&gt;&gt;&gt; Working in the same major occupation group as 12 months ago ;</t>
  </si>
  <si>
    <t>South Australia ;  Industry of job 12 months ago: Other services ;  &gt;&gt;&gt;&gt; Working in a different major occupation group than 12 months ago ;</t>
  </si>
  <si>
    <t>South Australia ;  Industry of job 12 months ago: Other services ;  &gt;&gt;&gt;&gt; Working in an occupation at the same skill level as 12 months ago ;</t>
  </si>
  <si>
    <t>South Australia ;  Industry of job 12 months ago: Other services ;  &gt;&gt;&gt;&gt; Working in an occupation with a higher skill level than 12 months ago ;</t>
  </si>
  <si>
    <t>South Australia ;  Industry of job 12 months ago: Other services ;  &gt;&gt;&gt;&gt; Working in an occupation with a lower skill level than 12 months ago ;</t>
  </si>
  <si>
    <t>South Australia ;  Industry of job 12 months ago: Other services ;  &gt;&gt;&gt;&gt; Working in a job with the same usual hours as 12 months ago ;</t>
  </si>
  <si>
    <t>South Australia ;  Industry of job 12 months ago: Other services ;  &gt;&gt;&gt;&gt; Working in a job with more usual hours than 12 months ago ;</t>
  </si>
  <si>
    <t>South Australia ;  Industry of job 12 months ago: Other services ;  &gt;&gt;&gt;&gt; Working in a job with fewer usual hours than 12 months ago ;</t>
  </si>
  <si>
    <t>South Australia ;  Industry of job 12 months ago: Other services ;  &gt;&gt;&gt;&gt; Working in a job with the same status in employment as 12 months ago ;</t>
  </si>
  <si>
    <t>South Australia ;  Industry of job 12 months ago: Other services ;  &gt;&gt;&gt;&gt; Working in a job with a different status in employment than 12 months ago ;</t>
  </si>
  <si>
    <t>South Australia ;  Industry of job 12 months ago: Other services ;  &gt;&gt;&gt; Did not change jobs in last 12 months ;</t>
  </si>
  <si>
    <t>South Australia ;  Industry of job 12 months ago: Other services ;  &gt;&gt; 12 months or more in current main job ;</t>
  </si>
  <si>
    <t>South Australia ;  Industry of job 12 months ago: Other services ;  &gt;&gt;&gt; Employee in current main job ;</t>
  </si>
  <si>
    <t>South Australia ;  Industry of job 12 months ago: Other services ;  &gt;&gt;&gt;&gt; No change in occupation with current employer last year ;</t>
  </si>
  <si>
    <t>South Australia ;  Industry of job 12 months ago: Other services ;  &gt;&gt;&gt;&gt; Changed occupations with current employer in the same major group last year ;</t>
  </si>
  <si>
    <t>South Australia ;  Industry of job 12 months ago: Other services ;  &gt;&gt;&gt;&gt; Changed occupations with current employer into a different major group last year ;</t>
  </si>
  <si>
    <t>South Australia ;  Industry of job 12 months ago: Other services ;  &gt;&gt;&gt;&gt; Changed occupations with current employer at the same skill level ;</t>
  </si>
  <si>
    <t>South Australia ;  Industry of job 12 months ago: Other services ;  &gt;&gt;&gt;&gt; Changed occupations with current employer to a higher skill level ;</t>
  </si>
  <si>
    <t>South Australia ;  Industry of job 12 months ago: Other services ;  &gt;&gt;&gt;&gt; Changed occupations with current employer to a lower skill level ;</t>
  </si>
  <si>
    <t>South Australia ;  Industry of job 12 months ago: Other services ;  &gt;&gt;&gt;&gt; No change in usual weekly hours with current employer last year ;</t>
  </si>
  <si>
    <t>South Australia ;  Industry of job 12 months ago: Other services ;  &gt;&gt;&gt;&gt; Usual weekly hours increased with current employer last year ;</t>
  </si>
  <si>
    <t>South Australia ;  Industry of job 12 months ago: Other services ;  &gt;&gt;&gt;&gt; Usual weekly hours decreased with current employer last year ;</t>
  </si>
  <si>
    <t>South Australia ;  Industry of job 12 months ago: Other services ;  &gt;&gt;&gt;&gt; Did not know or usual weekly hours varied last year ;</t>
  </si>
  <si>
    <t>South Australia ;  Industry of job 12 months ago: Other services ;  &gt;&gt;&gt;&gt; Promoted or transferred last year ;</t>
  </si>
  <si>
    <t>South Australia ;  Industry of job 12 months ago: Other services ;  &gt;&gt;&gt;&gt; Was not promoted or transferred last year ;</t>
  </si>
  <si>
    <t>South Australia ;  Industry of job 12 months ago: Other services ;  &gt;&gt;&gt; Owner manager or contributing family worker in current main job ;</t>
  </si>
  <si>
    <t>South Australia ;  Industry of job 12 months ago: Other services ;  &gt; Not currently employed ;</t>
  </si>
  <si>
    <t>South Australia ;  Industry of job 12 months ago: Other services ;  &gt; Employed 12 months ago ;</t>
  </si>
  <si>
    <t>South Australia ;  Not employed 12 months ago ;  Employed at some time during the last 12 months ;</t>
  </si>
  <si>
    <t>South Australia ;  Not employed 12 months ago ;  &gt; Currently employed ;</t>
  </si>
  <si>
    <t>South Australia ;  Not employed 12 months ago ;  &gt;&gt; Less than 12 months in current main job ;</t>
  </si>
  <si>
    <t>South Australia ;  Not employed 12 months ago ;  &gt;&gt;&gt; Changed jobs in last 12 months ;</t>
  </si>
  <si>
    <t>South Australia ;  Not employed 12 months ago ;  &gt;&gt;&gt; Did not change jobs in last 12 months ;</t>
  </si>
  <si>
    <t>South Australia ;  Not employed 12 months ago ;  &gt; Not currently employed ;</t>
  </si>
  <si>
    <t>Western Australia ;  Employed at some time during the last 12 months ;</t>
  </si>
  <si>
    <t>Western Australia ;  &gt; Currently employed ;</t>
  </si>
  <si>
    <t>Western Australia ;  &gt;&gt; Less than 12 months in current main job ;</t>
  </si>
  <si>
    <t>Western Australia ;  &gt;&gt;&gt; Changed jobs in last 12 months ;</t>
  </si>
  <si>
    <t>Western Australia ;  &gt;&gt;&gt;&gt; Working in the same industry division as 12 months ago ;</t>
  </si>
  <si>
    <t>Western Australia ;  &gt;&gt;&gt;&gt; Working in a different industry division than 12 months ago ;</t>
  </si>
  <si>
    <t>Western Australia ;  &gt;&gt;&gt;&gt; Working in the same major occupation group as 12 months ago ;</t>
  </si>
  <si>
    <t>Western Australia ;  &gt;&gt;&gt;&gt; Working in a different major occupation group than 12 months ago ;</t>
  </si>
  <si>
    <t>Western Australia ;  &gt;&gt;&gt;&gt; Working in an occupation at the same skill level as 12 months ago ;</t>
  </si>
  <si>
    <t>Western Australia ;  &gt;&gt;&gt;&gt; Working in an occupation with a higher skill level than 12 months ago ;</t>
  </si>
  <si>
    <t>Western Australia ;  &gt;&gt;&gt;&gt; Working in an occupation with a lower skill level than 12 months ago ;</t>
  </si>
  <si>
    <t>Western Australia ;  &gt;&gt;&gt;&gt; Working in a job with the same usual hours as 12 months ago ;</t>
  </si>
  <si>
    <t>Western Australia ;  &gt;&gt;&gt;&gt; Working in a job with more usual hours than 12 months ago ;</t>
  </si>
  <si>
    <t>Western Australia ;  &gt;&gt;&gt;&gt; Working in a job with fewer usual hours than 12 months ago ;</t>
  </si>
  <si>
    <t>Western Australia ;  &gt;&gt;&gt;&gt; Working in a job with the same status in employment as 12 months ago ;</t>
  </si>
  <si>
    <t>Western Australia ;  &gt;&gt;&gt;&gt; Working in a job with a different status in employment than 12 months ago ;</t>
  </si>
  <si>
    <t>Western Australia ;  &gt;&gt;&gt; Did not change jobs in last 12 months ;</t>
  </si>
  <si>
    <t>Western Australia ;  &gt;&gt; 12 months or more in current main job ;</t>
  </si>
  <si>
    <t>Western Australia ;  &gt;&gt;&gt; Employee in current main job ;</t>
  </si>
  <si>
    <t>Western Australia ;  &gt;&gt;&gt;&gt; No change in occupation with current employer last year ;</t>
  </si>
  <si>
    <t>Western Australia ;  &gt;&gt;&gt;&gt; Changed occupations with current employer in the same major group last year ;</t>
  </si>
  <si>
    <t>Western Australia ;  &gt;&gt;&gt;&gt; Changed occupations with current employer into a different major group last year ;</t>
  </si>
  <si>
    <t>Western Australia ;  &gt;&gt;&gt;&gt; Changed occupations with current employer at the same skill level ;</t>
  </si>
  <si>
    <t>Western Australia ;  &gt;&gt;&gt;&gt; Changed occupations with current employer to a higher skill level ;</t>
  </si>
  <si>
    <t>Western Australia ;  &gt;&gt;&gt;&gt; Changed occupations with current employer to a lower skill level ;</t>
  </si>
  <si>
    <t>Western Australia ;  &gt;&gt;&gt;&gt; No change in usual weekly hours with current employer last year ;</t>
  </si>
  <si>
    <t>Western Australia ;  &gt;&gt;&gt;&gt; Usual weekly hours increased with current employer last year ;</t>
  </si>
  <si>
    <t>Western Australia ;  &gt;&gt;&gt;&gt; Usual weekly hours decreased with current employer last year ;</t>
  </si>
  <si>
    <t>Western Australia ;  &gt;&gt;&gt;&gt; Did not know or usual weekly hours varied last year ;</t>
  </si>
  <si>
    <t>Western Australia ;  &gt;&gt;&gt;&gt; Promoted or transferred last year ;</t>
  </si>
  <si>
    <t>Western Australia ;  &gt;&gt;&gt;&gt; Was not promoted or transferred last year ;</t>
  </si>
  <si>
    <t>Western Australia ;  &gt;&gt;&gt; Owner manager or contributing family worker in current main job ;</t>
  </si>
  <si>
    <t>Western Australia ;  &gt; Not currently employed ;</t>
  </si>
  <si>
    <t>Western Australia ;  &gt; Employed 12 months ago ;</t>
  </si>
  <si>
    <t>Western Australia ;  &gt; Not employed 12 months ago ;</t>
  </si>
  <si>
    <t>Western Australia ;  Industry of job 12 months ago: Agriculture, forestry and fishing ;  Employed at some time during the last 12 months ;</t>
  </si>
  <si>
    <t>Western Australia ;  Industry of job 12 months ago: Agriculture, forestry and fishing ;  &gt; Currently employed ;</t>
  </si>
  <si>
    <t>Western Australia ;  Industry of job 12 months ago: Agriculture, forestry and fishing ;  &gt;&gt; Less than 12 months in current main job ;</t>
  </si>
  <si>
    <t>Western Australia ;  Industry of job 12 months ago: Agriculture, forestry and fishing ;  &gt;&gt;&gt; Changed jobs in last 12 months ;</t>
  </si>
  <si>
    <t>Western Australia ;  Industry of job 12 months ago: Agriculture, forestry and fishing ;  &gt;&gt;&gt;&gt; Working in the same industry division as 12 months ago ;</t>
  </si>
  <si>
    <t>Western Australia ;  Industry of job 12 months ago: Agriculture, forestry and fishing ;  &gt;&gt;&gt;&gt; Working in a different industry division than 12 months ago ;</t>
  </si>
  <si>
    <t>Western Australia ;  Industry of job 12 months ago: Agriculture, forestry and fishing ;  &gt;&gt;&gt;&gt; Working in the same major occupation group as 12 months ago ;</t>
  </si>
  <si>
    <t>Western Australia ;  Industry of job 12 months ago: Agriculture, forestry and fishing ;  &gt;&gt;&gt;&gt; Working in a different major occupation group than 12 months ago ;</t>
  </si>
  <si>
    <t>Western Australia ;  Industry of job 12 months ago: Agriculture, forestry and fishing ;  &gt;&gt;&gt;&gt; Working in an occupation at the same skill level as 12 months ago ;</t>
  </si>
  <si>
    <t>Western Australia ;  Industry of job 12 months ago: Agriculture, forestry and fishing ;  &gt;&gt;&gt;&gt; Working in an occupation with a higher skill level than 12 months ago ;</t>
  </si>
  <si>
    <t>Western Australia ;  Industry of job 12 months ago: Agriculture, forestry and fishing ;  &gt;&gt;&gt;&gt; Working in an occupation with a lower skill level than 12 months ago ;</t>
  </si>
  <si>
    <t>Western Australia ;  Industry of job 12 months ago: Agriculture, forestry and fishing ;  &gt;&gt;&gt;&gt; Working in a job with the same usual hours as 12 months ago ;</t>
  </si>
  <si>
    <t>Western Australia ;  Industry of job 12 months ago: Agriculture, forestry and fishing ;  &gt;&gt;&gt;&gt; Working in a job with more usual hours than 12 months ago ;</t>
  </si>
  <si>
    <t>Western Australia ;  Industry of job 12 months ago: Agriculture, forestry and fishing ;  &gt;&gt;&gt;&gt; Working in a job with fewer usual hours than 12 months ago ;</t>
  </si>
  <si>
    <t>Western Australia ;  Industry of job 12 months ago: Agriculture, forestry and fishing ;  &gt;&gt;&gt;&gt; Working in a job with the same status in employment as 12 months ago ;</t>
  </si>
  <si>
    <t>Western Australia ;  Industry of job 12 months ago: Agriculture, forestry and fishing ;  &gt;&gt;&gt;&gt; Working in a job with a different status in employment than 12 months ago ;</t>
  </si>
  <si>
    <t>Western Australia ;  Industry of job 12 months ago: Agriculture, forestry and fishing ;  &gt;&gt;&gt; Did not change jobs in last 12 months ;</t>
  </si>
  <si>
    <t>Western Australia ;  Industry of job 12 months ago: Agriculture, forestry and fishing ;  &gt;&gt; 12 months or more in current main job ;</t>
  </si>
  <si>
    <t>Western Australia ;  Industry of job 12 months ago: Agriculture, forestry and fishing ;  &gt;&gt;&gt; Employee in current main job ;</t>
  </si>
  <si>
    <t>Western Australia ;  Industry of job 12 months ago: Agriculture, forestry and fishing ;  &gt;&gt;&gt;&gt; No change in occupation with current employer last year ;</t>
  </si>
  <si>
    <t>Western Australia ;  Industry of job 12 months ago: Agriculture, forestry and fishing ;  &gt;&gt;&gt;&gt; Changed occupations with current employer in the same major group last year ;</t>
  </si>
  <si>
    <t>Western Australia ;  Industry of job 12 months ago: Agriculture, forestry and fishing ;  &gt;&gt;&gt;&gt; Changed occupations with current employer into a different major group last year ;</t>
  </si>
  <si>
    <t>Western Australia ;  Industry of job 12 months ago: Agriculture, forestry and fishing ;  &gt;&gt;&gt;&gt; Changed occupations with current employer at the same skill level ;</t>
  </si>
  <si>
    <t>Western Australia ;  Industry of job 12 months ago: Agriculture, forestry and fishing ;  &gt;&gt;&gt;&gt; Changed occupations with current employer to a higher skill level ;</t>
  </si>
  <si>
    <t>Western Australia ;  Industry of job 12 months ago: Agriculture, forestry and fishing ;  &gt;&gt;&gt;&gt; Changed occupations with current employer to a lower skill level ;</t>
  </si>
  <si>
    <t>Western Australia ;  Industry of job 12 months ago: Agriculture, forestry and fishing ;  &gt;&gt;&gt;&gt; No change in usual weekly hours with current employer last year ;</t>
  </si>
  <si>
    <t>Western Australia ;  Industry of job 12 months ago: Agriculture, forestry and fishing ;  &gt;&gt;&gt;&gt; Usual weekly hours increased with current employer last year ;</t>
  </si>
  <si>
    <t>Western Australia ;  Industry of job 12 months ago: Agriculture, forestry and fishing ;  &gt;&gt;&gt;&gt; Usual weekly hours decreased with current employer last year ;</t>
  </si>
  <si>
    <t>Western Australia ;  Industry of job 12 months ago: Agriculture, forestry and fishing ;  &gt;&gt;&gt;&gt; Did not know or usual weekly hours varied last year ;</t>
  </si>
  <si>
    <t>Western Australia ;  Industry of job 12 months ago: Agriculture, forestry and fishing ;  &gt;&gt;&gt;&gt; Promoted or transferred last year ;</t>
  </si>
  <si>
    <t>A127973934A</t>
  </si>
  <si>
    <t>A128012506K</t>
  </si>
  <si>
    <t>A127954322J</t>
  </si>
  <si>
    <t>A128051266L</t>
  </si>
  <si>
    <t>A128031754A</t>
  </si>
  <si>
    <t>A127954326T</t>
  </si>
  <si>
    <t>A127954330J</t>
  </si>
  <si>
    <t>A128070582V</t>
  </si>
  <si>
    <t>A128031758K</t>
  </si>
  <si>
    <t>A127954346A</t>
  </si>
  <si>
    <t>A127973946K</t>
  </si>
  <si>
    <t>A128070594C</t>
  </si>
  <si>
    <t>A128031774K</t>
  </si>
  <si>
    <t>A128070602T</t>
  </si>
  <si>
    <t>A128051278W</t>
  </si>
  <si>
    <t>A128070606A</t>
  </si>
  <si>
    <t>A128090310L</t>
  </si>
  <si>
    <t>A127992938R</t>
  </si>
  <si>
    <t>A128012534V</t>
  </si>
  <si>
    <t>A128051270C</t>
  </si>
  <si>
    <t>A128070586C</t>
  </si>
  <si>
    <t>A128031762A</t>
  </si>
  <si>
    <t>A128012526V</t>
  </si>
  <si>
    <t>A128051274L</t>
  </si>
  <si>
    <t>A128090294X</t>
  </si>
  <si>
    <t>A128070590V</t>
  </si>
  <si>
    <t>A127973950A</t>
  </si>
  <si>
    <t>A127992926F</t>
  </si>
  <si>
    <t>A127973954K</t>
  </si>
  <si>
    <t>A128031766K</t>
  </si>
  <si>
    <t>A127954334T</t>
  </si>
  <si>
    <t>A128012530K</t>
  </si>
  <si>
    <t>A128031770A</t>
  </si>
  <si>
    <t>A128070598L</t>
  </si>
  <si>
    <t>A127973958V</t>
  </si>
  <si>
    <t>A127992930W</t>
  </si>
  <si>
    <t>A128090298J</t>
  </si>
  <si>
    <t>A127992934F</t>
  </si>
  <si>
    <t>A127954338A</t>
  </si>
  <si>
    <t>A127954342T</t>
  </si>
  <si>
    <t>A128090302L</t>
  </si>
  <si>
    <t>A127973962K</t>
  </si>
  <si>
    <t>A128090306W</t>
  </si>
  <si>
    <t>A127992954R</t>
  </si>
  <si>
    <t>A127973970K</t>
  </si>
  <si>
    <t>A128051290L</t>
  </si>
  <si>
    <t>A127992950F</t>
  </si>
  <si>
    <t>A128012550V</t>
  </si>
  <si>
    <t>A128031794V</t>
  </si>
  <si>
    <t>A128031798C</t>
  </si>
  <si>
    <t>A128090318F</t>
  </si>
  <si>
    <t>A128070626K</t>
  </si>
  <si>
    <t>A127973982V</t>
  </si>
  <si>
    <t>A128051282L</t>
  </si>
  <si>
    <t>A128012538C</t>
  </si>
  <si>
    <t>A128051286W</t>
  </si>
  <si>
    <t>A127992942F</t>
  </si>
  <si>
    <t>A128070610T</t>
  </si>
  <si>
    <t>A127954350T</t>
  </si>
  <si>
    <t>A127954354A</t>
  </si>
  <si>
    <t>A128070614A</t>
  </si>
  <si>
    <t>A128031778V</t>
  </si>
  <si>
    <t>A128070618K</t>
  </si>
  <si>
    <t>A127992946R</t>
  </si>
  <si>
    <t>A127954358K</t>
  </si>
  <si>
    <t>A127954362A</t>
  </si>
  <si>
    <t>A128051294W</t>
  </si>
  <si>
    <t>A128070622A</t>
  </si>
  <si>
    <t>A128012542V</t>
  </si>
  <si>
    <t>A127973974V</t>
  </si>
  <si>
    <t>A128051298F</t>
  </si>
  <si>
    <t>A128012546C</t>
  </si>
  <si>
    <t>A128090314W</t>
  </si>
  <si>
    <t>A128051302K</t>
  </si>
  <si>
    <t>A128031782K</t>
  </si>
  <si>
    <t>A127973978C</t>
  </si>
  <si>
    <t>A128031786V</t>
  </si>
  <si>
    <t>A127973990V</t>
  </si>
  <si>
    <t>A128070630A</t>
  </si>
  <si>
    <t>A127992966X</t>
  </si>
  <si>
    <t>A128051310K</t>
  </si>
  <si>
    <t>A128051318C</t>
  </si>
  <si>
    <t>A128031818A</t>
  </si>
  <si>
    <t>A128031822T</t>
  </si>
  <si>
    <t>A128051326C</t>
  </si>
  <si>
    <t>A128090322W</t>
  </si>
  <si>
    <t>A127954382K</t>
  </si>
  <si>
    <t>A127954366K</t>
  </si>
  <si>
    <t>A128070634K</t>
  </si>
  <si>
    <t>A128070638V</t>
  </si>
  <si>
    <t>A127992958X</t>
  </si>
  <si>
    <t>A128012554C</t>
  </si>
  <si>
    <t>A127992962R</t>
  </si>
  <si>
    <t>A128070642K</t>
  </si>
  <si>
    <t>A128012558L</t>
  </si>
  <si>
    <t>A128012562C</t>
  </si>
  <si>
    <t>A128051306V</t>
  </si>
  <si>
    <t>A127954370A</t>
  </si>
  <si>
    <t>A127992970R</t>
  </si>
  <si>
    <t>A127954374K</t>
  </si>
  <si>
    <t>A128012566L</t>
  </si>
  <si>
    <t>A127954378V</t>
  </si>
  <si>
    <t>A127973986C</t>
  </si>
  <si>
    <t>A128031802J</t>
  </si>
  <si>
    <t>A128012570C</t>
  </si>
  <si>
    <t>A128031806T</t>
  </si>
  <si>
    <t>A127992974X</t>
  </si>
  <si>
    <t>A128051314V</t>
  </si>
  <si>
    <t>A128070646V</t>
  </si>
  <si>
    <t>A128031810J</t>
  </si>
  <si>
    <t>A128031814T</t>
  </si>
  <si>
    <t>A127992986J</t>
  </si>
  <si>
    <t>A128070650K</t>
  </si>
  <si>
    <t>A127973998L</t>
  </si>
  <si>
    <t>A128070662V</t>
  </si>
  <si>
    <t>A128051334C</t>
  </si>
  <si>
    <t>A128090330W</t>
  </si>
  <si>
    <t>A128070670V</t>
  </si>
  <si>
    <t>A128090334F</t>
  </si>
  <si>
    <t>A128012590L</t>
  </si>
  <si>
    <t>A128051338L</t>
  </si>
  <si>
    <t>A127954386V</t>
  </si>
  <si>
    <t>A128031826A</t>
  </si>
  <si>
    <t>A128031830T</t>
  </si>
  <si>
    <t>A128031834A</t>
  </si>
  <si>
    <t>A128031838K</t>
  </si>
  <si>
    <t>A127954390K</t>
  </si>
  <si>
    <t>A127992978J</t>
  </si>
  <si>
    <t>A128070654V</t>
  </si>
  <si>
    <t>A127954394V</t>
  </si>
  <si>
    <t>A127973994C</t>
  </si>
  <si>
    <t>A127954398C</t>
  </si>
  <si>
    <t>A128012574L</t>
  </si>
  <si>
    <t>A127974002V</t>
  </si>
  <si>
    <t>A128090326F</t>
  </si>
  <si>
    <t>A128012578W</t>
  </si>
  <si>
    <t>A128051330V</t>
  </si>
  <si>
    <t>A127954402J</t>
  </si>
  <si>
    <t>A128012582L</t>
  </si>
  <si>
    <t>A128070658C</t>
  </si>
  <si>
    <t>A127992982X</t>
  </si>
  <si>
    <t>A128012586W</t>
  </si>
  <si>
    <t>A127954406T</t>
  </si>
  <si>
    <t>A128070666C</t>
  </si>
  <si>
    <t>A127992990X</t>
  </si>
  <si>
    <t>A128051346L</t>
  </si>
  <si>
    <t>A128031842A</t>
  </si>
  <si>
    <t>A127974014C</t>
  </si>
  <si>
    <t>A128012610K</t>
  </si>
  <si>
    <t>A128090350F</t>
  </si>
  <si>
    <t>A128012614V</t>
  </si>
  <si>
    <t>A128070682C</t>
  </si>
  <si>
    <t>A128090354R</t>
  </si>
  <si>
    <t>A128090358X</t>
  </si>
  <si>
    <t>A128031862K</t>
  </si>
  <si>
    <t>A128031846K</t>
  </si>
  <si>
    <t>A127974010V</t>
  </si>
  <si>
    <t>A127992994J</t>
  </si>
  <si>
    <t>A128070674C</t>
  </si>
  <si>
    <t>A128012594W</t>
  </si>
  <si>
    <t>A127992998T</t>
  </si>
  <si>
    <t>A128031850A</t>
  </si>
  <si>
    <t>A128012598F</t>
  </si>
  <si>
    <t>A128090338R</t>
  </si>
  <si>
    <t>A128031854K</t>
  </si>
  <si>
    <t>A127993002X</t>
  </si>
  <si>
    <t>A127993006J</t>
  </si>
  <si>
    <t>A128090342F</t>
  </si>
  <si>
    <t>A128012602K</t>
  </si>
  <si>
    <t>A127954410J</t>
  </si>
  <si>
    <t>A127974018L</t>
  </si>
  <si>
    <t>A128090346R</t>
  </si>
  <si>
    <t>A128012606V</t>
  </si>
  <si>
    <t>A127993010X</t>
  </si>
  <si>
    <t>A128070678L</t>
  </si>
  <si>
    <t>A128051342C</t>
  </si>
  <si>
    <t>A127954414T</t>
  </si>
  <si>
    <t>A127974022C</t>
  </si>
  <si>
    <t>A128051350C</t>
  </si>
  <si>
    <t>A127974042L</t>
  </si>
  <si>
    <t>A128051374W</t>
  </si>
  <si>
    <t>A128090378J</t>
  </si>
  <si>
    <t>A128051386F</t>
  </si>
  <si>
    <t>A127993038A</t>
  </si>
  <si>
    <t>A128070722K</t>
  </si>
  <si>
    <t>A128033510T</t>
  </si>
  <si>
    <t>A127994594J</t>
  </si>
  <si>
    <t>A128014202K</t>
  </si>
  <si>
    <t>A127955986T</t>
  </si>
  <si>
    <t>A127994610W</t>
  </si>
  <si>
    <t>A127994614F</t>
  </si>
  <si>
    <t>A128014206V</t>
  </si>
  <si>
    <t>A128072434C</t>
  </si>
  <si>
    <t>A128091822K</t>
  </si>
  <si>
    <t>A127955994T</t>
  </si>
  <si>
    <t>A128033498L</t>
  </si>
  <si>
    <t>A127975586C</t>
  </si>
  <si>
    <t>A128072414V</t>
  </si>
  <si>
    <t>A128072418C</t>
  </si>
  <si>
    <t>A127955978T</t>
  </si>
  <si>
    <t>A128053002V</t>
  </si>
  <si>
    <t>A127994598T</t>
  </si>
  <si>
    <t>A127994602W</t>
  </si>
  <si>
    <t>A128072422V</t>
  </si>
  <si>
    <t>A128091810A</t>
  </si>
  <si>
    <t>A128072426C</t>
  </si>
  <si>
    <t>A127994606F</t>
  </si>
  <si>
    <t>A127955982J</t>
  </si>
  <si>
    <t>A128053006C</t>
  </si>
  <si>
    <t>A128091814K</t>
  </si>
  <si>
    <t>A128072430V</t>
  </si>
  <si>
    <t>A128053010V</t>
  </si>
  <si>
    <t>A128053014C</t>
  </si>
  <si>
    <t>A128033502T</t>
  </si>
  <si>
    <t>A128033506A</t>
  </si>
  <si>
    <t>A127955990J</t>
  </si>
  <si>
    <t>A128091818V</t>
  </si>
  <si>
    <t>A127975590V</t>
  </si>
  <si>
    <t>A127975594C</t>
  </si>
  <si>
    <t>A127975598L</t>
  </si>
  <si>
    <t>A128072802W</t>
  </si>
  <si>
    <t>A128053370X</t>
  </si>
  <si>
    <t>A127976006R</t>
  </si>
  <si>
    <t>A127976014R</t>
  </si>
  <si>
    <t>A128053394T</t>
  </si>
  <si>
    <t>A128053398A</t>
  </si>
  <si>
    <t>A128033878R</t>
  </si>
  <si>
    <t>A127956314V</t>
  </si>
  <si>
    <t>A128033882F</t>
  </si>
  <si>
    <t>A127994978V</t>
  </si>
  <si>
    <t>A128072786J</t>
  </si>
  <si>
    <t>A128053374J</t>
  </si>
  <si>
    <t>A128053378T</t>
  </si>
  <si>
    <t>A128033862W</t>
  </si>
  <si>
    <t>A128092166T</t>
  </si>
  <si>
    <t>A128014562R</t>
  </si>
  <si>
    <t>A127976002F</t>
  </si>
  <si>
    <t>A127994970A</t>
  </si>
  <si>
    <t>A127994974K</t>
  </si>
  <si>
    <t>A128053382J</t>
  </si>
  <si>
    <t>A127976010F</t>
  </si>
  <si>
    <t>A128033866F</t>
  </si>
  <si>
    <t>A127956306V</t>
  </si>
  <si>
    <t>A128092170J</t>
  </si>
  <si>
    <t>A128014566X</t>
  </si>
  <si>
    <t>A128014570R</t>
  </si>
  <si>
    <t>A128072790X</t>
  </si>
  <si>
    <t>A128053386T</t>
  </si>
  <si>
    <t>A128072794J</t>
  </si>
  <si>
    <t>A128092174T</t>
  </si>
  <si>
    <t>Western Australia ;  Industry of job 12 months ago: Agriculture, forestry and fishing ;  &gt;&gt;&gt;&gt; Was not promoted or transferred last year ;</t>
  </si>
  <si>
    <t>Western Australia ;  Industry of job 12 months ago: Agriculture, forestry and fishing ;  &gt;&gt;&gt; Owner manager or contributing family worker in current main job ;</t>
  </si>
  <si>
    <t>Western Australia ;  Industry of job 12 months ago: Agriculture, forestry and fishing ;  &gt; Not currently employed ;</t>
  </si>
  <si>
    <t>Western Australia ;  Industry of job 12 months ago: Agriculture, forestry and fishing ;  &gt; Employed 12 months ago ;</t>
  </si>
  <si>
    <t>Western Australia ;  Industry of job 12 months ago: Mining ;  Employed at some time during the last 12 months ;</t>
  </si>
  <si>
    <t>Western Australia ;  Industry of job 12 months ago: Mining ;  &gt; Currently employed ;</t>
  </si>
  <si>
    <t>Western Australia ;  Industry of job 12 months ago: Mining ;  &gt;&gt; Less than 12 months in current main job ;</t>
  </si>
  <si>
    <t>Western Australia ;  Industry of job 12 months ago: Mining ;  &gt;&gt;&gt; Changed jobs in last 12 months ;</t>
  </si>
  <si>
    <t>Western Australia ;  Industry of job 12 months ago: Mining ;  &gt;&gt;&gt;&gt; Working in the same industry division as 12 months ago ;</t>
  </si>
  <si>
    <t>Western Australia ;  Industry of job 12 months ago: Mining ;  &gt;&gt;&gt;&gt; Working in a different industry division than 12 months ago ;</t>
  </si>
  <si>
    <t>Western Australia ;  Industry of job 12 months ago: Mining ;  &gt;&gt;&gt;&gt; Working in the same major occupation group as 12 months ago ;</t>
  </si>
  <si>
    <t>Western Australia ;  Industry of job 12 months ago: Mining ;  &gt;&gt;&gt;&gt; Working in a different major occupation group than 12 months ago ;</t>
  </si>
  <si>
    <t>Western Australia ;  Industry of job 12 months ago: Mining ;  &gt;&gt;&gt;&gt; Working in an occupation at the same skill level as 12 months ago ;</t>
  </si>
  <si>
    <t>Western Australia ;  Industry of job 12 months ago: Mining ;  &gt;&gt;&gt;&gt; Working in an occupation with a higher skill level than 12 months ago ;</t>
  </si>
  <si>
    <t>Western Australia ;  Industry of job 12 months ago: Mining ;  &gt;&gt;&gt;&gt; Working in an occupation with a lower skill level than 12 months ago ;</t>
  </si>
  <si>
    <t>Western Australia ;  Industry of job 12 months ago: Mining ;  &gt;&gt;&gt;&gt; Working in a job with the same usual hours as 12 months ago ;</t>
  </si>
  <si>
    <t>Western Australia ;  Industry of job 12 months ago: Mining ;  &gt;&gt;&gt;&gt; Working in a job with more usual hours than 12 months ago ;</t>
  </si>
  <si>
    <t>Western Australia ;  Industry of job 12 months ago: Mining ;  &gt;&gt;&gt;&gt; Working in a job with fewer usual hours than 12 months ago ;</t>
  </si>
  <si>
    <t>Western Australia ;  Industry of job 12 months ago: Mining ;  &gt;&gt;&gt;&gt; Working in a job with the same status in employment as 12 months ago ;</t>
  </si>
  <si>
    <t>Western Australia ;  Industry of job 12 months ago: Mining ;  &gt;&gt;&gt;&gt; Working in a job with a different status in employment than 12 months ago ;</t>
  </si>
  <si>
    <t>Western Australia ;  Industry of job 12 months ago: Mining ;  &gt;&gt;&gt; Did not change jobs in last 12 months ;</t>
  </si>
  <si>
    <t>Western Australia ;  Industry of job 12 months ago: Mining ;  &gt;&gt; 12 months or more in current main job ;</t>
  </si>
  <si>
    <t>Western Australia ;  Industry of job 12 months ago: Mining ;  &gt;&gt;&gt; Employee in current main job ;</t>
  </si>
  <si>
    <t>Western Australia ;  Industry of job 12 months ago: Mining ;  &gt;&gt;&gt;&gt; No change in occupation with current employer last year ;</t>
  </si>
  <si>
    <t>Western Australia ;  Industry of job 12 months ago: Mining ;  &gt;&gt;&gt;&gt; Changed occupations with current employer in the same major group last year ;</t>
  </si>
  <si>
    <t>Western Australia ;  Industry of job 12 months ago: Mining ;  &gt;&gt;&gt;&gt; Changed occupations with current employer into a different major group last year ;</t>
  </si>
  <si>
    <t>Western Australia ;  Industry of job 12 months ago: Mining ;  &gt;&gt;&gt;&gt; Changed occupations with current employer at the same skill level ;</t>
  </si>
  <si>
    <t>Western Australia ;  Industry of job 12 months ago: Mining ;  &gt;&gt;&gt;&gt; Changed occupations with current employer to a higher skill level ;</t>
  </si>
  <si>
    <t>Western Australia ;  Industry of job 12 months ago: Mining ;  &gt;&gt;&gt;&gt; Changed occupations with current employer to a lower skill level ;</t>
  </si>
  <si>
    <t>Western Australia ;  Industry of job 12 months ago: Mining ;  &gt;&gt;&gt;&gt; No change in usual weekly hours with current employer last year ;</t>
  </si>
  <si>
    <t>Western Australia ;  Industry of job 12 months ago: Mining ;  &gt;&gt;&gt;&gt; Usual weekly hours increased with current employer last year ;</t>
  </si>
  <si>
    <t>Western Australia ;  Industry of job 12 months ago: Mining ;  &gt;&gt;&gt;&gt; Usual weekly hours decreased with current employer last year ;</t>
  </si>
  <si>
    <t>Western Australia ;  Industry of job 12 months ago: Mining ;  &gt;&gt;&gt;&gt; Did not know or usual weekly hours varied last year ;</t>
  </si>
  <si>
    <t>Western Australia ;  Industry of job 12 months ago: Mining ;  &gt;&gt;&gt;&gt; Promoted or transferred last year ;</t>
  </si>
  <si>
    <t>Western Australia ;  Industry of job 12 months ago: Mining ;  &gt;&gt;&gt;&gt; Was not promoted or transferred last year ;</t>
  </si>
  <si>
    <t>Western Australia ;  Industry of job 12 months ago: Mining ;  &gt;&gt;&gt; Owner manager or contributing family worker in current main job ;</t>
  </si>
  <si>
    <t>Western Australia ;  Industry of job 12 months ago: Mining ;  &gt; Not currently employed ;</t>
  </si>
  <si>
    <t>Western Australia ;  Industry of job 12 months ago: Mining ;  &gt; Employed 12 months ago ;</t>
  </si>
  <si>
    <t>Western Australia ;  Industry of job 12 months ago: Manufacturing ;  Employed at some time during the last 12 months ;</t>
  </si>
  <si>
    <t>Western Australia ;  Industry of job 12 months ago: Manufacturing ;  &gt; Currently employed ;</t>
  </si>
  <si>
    <t>Western Australia ;  Industry of job 12 months ago: Manufacturing ;  &gt;&gt; Less than 12 months in current main job ;</t>
  </si>
  <si>
    <t>Western Australia ;  Industry of job 12 months ago: Manufacturing ;  &gt;&gt;&gt; Changed jobs in last 12 months ;</t>
  </si>
  <si>
    <t>Western Australia ;  Industry of job 12 months ago: Manufacturing ;  &gt;&gt;&gt;&gt; Working in the same industry division as 12 months ago ;</t>
  </si>
  <si>
    <t>Western Australia ;  Industry of job 12 months ago: Manufacturing ;  &gt;&gt;&gt;&gt; Working in a different industry division than 12 months ago ;</t>
  </si>
  <si>
    <t>Western Australia ;  Industry of job 12 months ago: Manufacturing ;  &gt;&gt;&gt;&gt; Working in the same major occupation group as 12 months ago ;</t>
  </si>
  <si>
    <t>Western Australia ;  Industry of job 12 months ago: Manufacturing ;  &gt;&gt;&gt;&gt; Working in a different major occupation group than 12 months ago ;</t>
  </si>
  <si>
    <t>Western Australia ;  Industry of job 12 months ago: Manufacturing ;  &gt;&gt;&gt;&gt; Working in an occupation at the same skill level as 12 months ago ;</t>
  </si>
  <si>
    <t>Western Australia ;  Industry of job 12 months ago: Manufacturing ;  &gt;&gt;&gt;&gt; Working in an occupation with a higher skill level than 12 months ago ;</t>
  </si>
  <si>
    <t>Western Australia ;  Industry of job 12 months ago: Manufacturing ;  &gt;&gt;&gt;&gt; Working in an occupation with a lower skill level than 12 months ago ;</t>
  </si>
  <si>
    <t>Western Australia ;  Industry of job 12 months ago: Manufacturing ;  &gt;&gt;&gt;&gt; Working in a job with the same usual hours as 12 months ago ;</t>
  </si>
  <si>
    <t>Western Australia ;  Industry of job 12 months ago: Manufacturing ;  &gt;&gt;&gt;&gt; Working in a job with more usual hours than 12 months ago ;</t>
  </si>
  <si>
    <t>Western Australia ;  Industry of job 12 months ago: Manufacturing ;  &gt;&gt;&gt;&gt; Working in a job with fewer usual hours than 12 months ago ;</t>
  </si>
  <si>
    <t>Western Australia ;  Industry of job 12 months ago: Manufacturing ;  &gt;&gt;&gt;&gt; Working in a job with the same status in employment as 12 months ago ;</t>
  </si>
  <si>
    <t>Western Australia ;  Industry of job 12 months ago: Manufacturing ;  &gt;&gt;&gt;&gt; Working in a job with a different status in employment than 12 months ago ;</t>
  </si>
  <si>
    <t>Western Australia ;  Industry of job 12 months ago: Manufacturing ;  &gt;&gt;&gt; Did not change jobs in last 12 months ;</t>
  </si>
  <si>
    <t>Western Australia ;  Industry of job 12 months ago: Manufacturing ;  &gt;&gt; 12 months or more in current main job ;</t>
  </si>
  <si>
    <t>Western Australia ;  Industry of job 12 months ago: Manufacturing ;  &gt;&gt;&gt; Employee in current main job ;</t>
  </si>
  <si>
    <t>Western Australia ;  Industry of job 12 months ago: Manufacturing ;  &gt;&gt;&gt;&gt; No change in occupation with current employer last year ;</t>
  </si>
  <si>
    <t>Western Australia ;  Industry of job 12 months ago: Manufacturing ;  &gt;&gt;&gt;&gt; Changed occupations with current employer in the same major group last year ;</t>
  </si>
  <si>
    <t>Western Australia ;  Industry of job 12 months ago: Manufacturing ;  &gt;&gt;&gt;&gt; Changed occupations with current employer into a different major group last year ;</t>
  </si>
  <si>
    <t>Western Australia ;  Industry of job 12 months ago: Manufacturing ;  &gt;&gt;&gt;&gt; Changed occupations with current employer at the same skill level ;</t>
  </si>
  <si>
    <t>Western Australia ;  Industry of job 12 months ago: Manufacturing ;  &gt;&gt;&gt;&gt; Changed occupations with current employer to a higher skill level ;</t>
  </si>
  <si>
    <t>Western Australia ;  Industry of job 12 months ago: Manufacturing ;  &gt;&gt;&gt;&gt; Changed occupations with current employer to a lower skill level ;</t>
  </si>
  <si>
    <t>Western Australia ;  Industry of job 12 months ago: Manufacturing ;  &gt;&gt;&gt;&gt; No change in usual weekly hours with current employer last year ;</t>
  </si>
  <si>
    <t>Western Australia ;  Industry of job 12 months ago: Manufacturing ;  &gt;&gt;&gt;&gt; Usual weekly hours increased with current employer last year ;</t>
  </si>
  <si>
    <t>Western Australia ;  Industry of job 12 months ago: Manufacturing ;  &gt;&gt;&gt;&gt; Usual weekly hours decreased with current employer last year ;</t>
  </si>
  <si>
    <t>Western Australia ;  Industry of job 12 months ago: Manufacturing ;  &gt;&gt;&gt;&gt; Did not know or usual weekly hours varied last year ;</t>
  </si>
  <si>
    <t>Western Australia ;  Industry of job 12 months ago: Manufacturing ;  &gt;&gt;&gt;&gt; Promoted or transferred last year ;</t>
  </si>
  <si>
    <t>Western Australia ;  Industry of job 12 months ago: Manufacturing ;  &gt;&gt;&gt;&gt; Was not promoted or transferred last year ;</t>
  </si>
  <si>
    <t>Western Australia ;  Industry of job 12 months ago: Manufacturing ;  &gt;&gt;&gt; Owner manager or contributing family worker in current main job ;</t>
  </si>
  <si>
    <t>Western Australia ;  Industry of job 12 months ago: Manufacturing ;  &gt; Not currently employed ;</t>
  </si>
  <si>
    <t>Western Australia ;  Industry of job 12 months ago: Manufacturing ;  &gt; Employed 12 months ago ;</t>
  </si>
  <si>
    <t>Western Australia ;  Industry of job 12 months ago: Electricity, gas, water and waste services ;  Employed at some time during the last 12 months ;</t>
  </si>
  <si>
    <t>Western Australia ;  Industry of job 12 months ago: Electricity, gas, water and waste services ;  &gt; Currently employed ;</t>
  </si>
  <si>
    <t>Western Australia ;  Industry of job 12 months ago: Electricity, gas, water and waste services ;  &gt;&gt; Less than 12 months in current main job ;</t>
  </si>
  <si>
    <t>Western Australia ;  Industry of job 12 months ago: Electricity, gas, water and waste services ;  &gt;&gt;&gt; Changed jobs in last 12 months ;</t>
  </si>
  <si>
    <t>Western Australia ;  Industry of job 12 months ago: Electricity, gas, water and waste services ;  &gt;&gt;&gt;&gt; Working in the same industry division as 12 months ago ;</t>
  </si>
  <si>
    <t>Western Australia ;  Industry of job 12 months ago: Electricity, gas, water and waste services ;  &gt;&gt;&gt;&gt; Working in a different industry division than 12 months ago ;</t>
  </si>
  <si>
    <t>Western Australia ;  Industry of job 12 months ago: Electricity, gas, water and waste services ;  &gt;&gt;&gt;&gt; Working in the same major occupation group as 12 months ago ;</t>
  </si>
  <si>
    <t>Western Australia ;  Industry of job 12 months ago: Electricity, gas, water and waste services ;  &gt;&gt;&gt;&gt; Working in a different major occupation group than 12 months ago ;</t>
  </si>
  <si>
    <t>Western Australia ;  Industry of job 12 months ago: Electricity, gas, water and waste services ;  &gt;&gt;&gt;&gt; Working in an occupation at the same skill level as 12 months ago ;</t>
  </si>
  <si>
    <t>Western Australia ;  Industry of job 12 months ago: Electricity, gas, water and waste services ;  &gt;&gt;&gt;&gt; Working in an occupation with a higher skill level than 12 months ago ;</t>
  </si>
  <si>
    <t>Western Australia ;  Industry of job 12 months ago: Electricity, gas, water and waste services ;  &gt;&gt;&gt;&gt; Working in an occupation with a lower skill level than 12 months ago ;</t>
  </si>
  <si>
    <t>Western Australia ;  Industry of job 12 months ago: Electricity, gas, water and waste services ;  &gt;&gt;&gt;&gt; Working in a job with the same usual hours as 12 months ago ;</t>
  </si>
  <si>
    <t>Western Australia ;  Industry of job 12 months ago: Electricity, gas, water and waste services ;  &gt;&gt;&gt;&gt; Working in a job with more usual hours than 12 months ago ;</t>
  </si>
  <si>
    <t>Western Australia ;  Industry of job 12 months ago: Electricity, gas, water and waste services ;  &gt;&gt;&gt;&gt; Working in a job with fewer usual hours than 12 months ago ;</t>
  </si>
  <si>
    <t>Western Australia ;  Industry of job 12 months ago: Electricity, gas, water and waste services ;  &gt;&gt;&gt;&gt; Working in a job with the same status in employment as 12 months ago ;</t>
  </si>
  <si>
    <t>Western Australia ;  Industry of job 12 months ago: Electricity, gas, water and waste services ;  &gt;&gt;&gt;&gt; Working in a job with a different status in employment than 12 months ago ;</t>
  </si>
  <si>
    <t>Western Australia ;  Industry of job 12 months ago: Electricity, gas, water and waste services ;  &gt;&gt;&gt; Did not change jobs in last 12 months ;</t>
  </si>
  <si>
    <t>Western Australia ;  Industry of job 12 months ago: Electricity, gas, water and waste services ;  &gt;&gt; 12 months or more in current main job ;</t>
  </si>
  <si>
    <t>Western Australia ;  Industry of job 12 months ago: Electricity, gas, water and waste services ;  &gt;&gt;&gt; Employee in current main job ;</t>
  </si>
  <si>
    <t>Western Australia ;  Industry of job 12 months ago: Electricity, gas, water and waste services ;  &gt;&gt;&gt;&gt; No change in occupation with current employer last year ;</t>
  </si>
  <si>
    <t>Western Australia ;  Industry of job 12 months ago: Electricity, gas, water and waste services ;  &gt;&gt;&gt;&gt; Changed occupations with current employer in the same major group last year ;</t>
  </si>
  <si>
    <t>Western Australia ;  Industry of job 12 months ago: Electricity, gas, water and waste services ;  &gt;&gt;&gt;&gt; Changed occupations with current employer into a different major group last year ;</t>
  </si>
  <si>
    <t>Western Australia ;  Industry of job 12 months ago: Electricity, gas, water and waste services ;  &gt;&gt;&gt;&gt; Changed occupations with current employer at the same skill level ;</t>
  </si>
  <si>
    <t>Western Australia ;  Industry of job 12 months ago: Electricity, gas, water and waste services ;  &gt;&gt;&gt;&gt; Changed occupations with current employer to a higher skill level ;</t>
  </si>
  <si>
    <t>Western Australia ;  Industry of job 12 months ago: Electricity, gas, water and waste services ;  &gt;&gt;&gt;&gt; Changed occupations with current employer to a lower skill level ;</t>
  </si>
  <si>
    <t>Western Australia ;  Industry of job 12 months ago: Electricity, gas, water and waste services ;  &gt;&gt;&gt;&gt; No change in usual weekly hours with current employer last year ;</t>
  </si>
  <si>
    <t>Western Australia ;  Industry of job 12 months ago: Electricity, gas, water and waste services ;  &gt;&gt;&gt;&gt; Usual weekly hours increased with current employer last year ;</t>
  </si>
  <si>
    <t>Western Australia ;  Industry of job 12 months ago: Electricity, gas, water and waste services ;  &gt;&gt;&gt;&gt; Usual weekly hours decreased with current employer last year ;</t>
  </si>
  <si>
    <t>Western Australia ;  Industry of job 12 months ago: Electricity, gas, water and waste services ;  &gt;&gt;&gt;&gt; Did not know or usual weekly hours varied last year ;</t>
  </si>
  <si>
    <t>Western Australia ;  Industry of job 12 months ago: Electricity, gas, water and waste services ;  &gt;&gt;&gt;&gt; Promoted or transferred last year ;</t>
  </si>
  <si>
    <t>Western Australia ;  Industry of job 12 months ago: Electricity, gas, water and waste services ;  &gt;&gt;&gt;&gt; Was not promoted or transferred last year ;</t>
  </si>
  <si>
    <t>Western Australia ;  Industry of job 12 months ago: Electricity, gas, water and waste services ;  &gt;&gt;&gt; Owner manager or contributing family worker in current main job ;</t>
  </si>
  <si>
    <t>Western Australia ;  Industry of job 12 months ago: Electricity, gas, water and waste services ;  &gt; Not currently employed ;</t>
  </si>
  <si>
    <t>Western Australia ;  Industry of job 12 months ago: Electricity, gas, water and waste services ;  &gt; Employed 12 months ago ;</t>
  </si>
  <si>
    <t>Western Australia ;  Industry of job 12 months ago: Construction ;  Employed at some time during the last 12 months ;</t>
  </si>
  <si>
    <t>Western Australia ;  Industry of job 12 months ago: Construction ;  &gt; Currently employed ;</t>
  </si>
  <si>
    <t>Western Australia ;  Industry of job 12 months ago: Construction ;  &gt;&gt; Less than 12 months in current main job ;</t>
  </si>
  <si>
    <t>Western Australia ;  Industry of job 12 months ago: Construction ;  &gt;&gt;&gt; Changed jobs in last 12 months ;</t>
  </si>
  <si>
    <t>Western Australia ;  Industry of job 12 months ago: Construction ;  &gt;&gt;&gt;&gt; Working in the same industry division as 12 months ago ;</t>
  </si>
  <si>
    <t>Western Australia ;  Industry of job 12 months ago: Construction ;  &gt;&gt;&gt;&gt; Working in a different industry division than 12 months ago ;</t>
  </si>
  <si>
    <t>Western Australia ;  Industry of job 12 months ago: Construction ;  &gt;&gt;&gt;&gt; Working in the same major occupation group as 12 months ago ;</t>
  </si>
  <si>
    <t>Western Australia ;  Industry of job 12 months ago: Construction ;  &gt;&gt;&gt;&gt; Working in a different major occupation group than 12 months ago ;</t>
  </si>
  <si>
    <t>Western Australia ;  Industry of job 12 months ago: Construction ;  &gt;&gt;&gt;&gt; Working in an occupation at the same skill level as 12 months ago ;</t>
  </si>
  <si>
    <t>Western Australia ;  Industry of job 12 months ago: Construction ;  &gt;&gt;&gt;&gt; Working in an occupation with a higher skill level than 12 months ago ;</t>
  </si>
  <si>
    <t>Western Australia ;  Industry of job 12 months ago: Construction ;  &gt;&gt;&gt;&gt; Working in an occupation with a lower skill level than 12 months ago ;</t>
  </si>
  <si>
    <t>Western Australia ;  Industry of job 12 months ago: Construction ;  &gt;&gt;&gt;&gt; Working in a job with the same usual hours as 12 months ago ;</t>
  </si>
  <si>
    <t>Western Australia ;  Industry of job 12 months ago: Construction ;  &gt;&gt;&gt;&gt; Working in a job with more usual hours than 12 months ago ;</t>
  </si>
  <si>
    <t>Western Australia ;  Industry of job 12 months ago: Construction ;  &gt;&gt;&gt;&gt; Working in a job with fewer usual hours than 12 months ago ;</t>
  </si>
  <si>
    <t>Western Australia ;  Industry of job 12 months ago: Construction ;  &gt;&gt;&gt;&gt; Working in a job with the same status in employment as 12 months ago ;</t>
  </si>
  <si>
    <t>Western Australia ;  Industry of job 12 months ago: Construction ;  &gt;&gt;&gt;&gt; Working in a job with a different status in employment than 12 months ago ;</t>
  </si>
  <si>
    <t>Western Australia ;  Industry of job 12 months ago: Construction ;  &gt;&gt;&gt; Did not change jobs in last 12 months ;</t>
  </si>
  <si>
    <t>Western Australia ;  Industry of job 12 months ago: Construction ;  &gt;&gt; 12 months or more in current main job ;</t>
  </si>
  <si>
    <t>Western Australia ;  Industry of job 12 months ago: Construction ;  &gt;&gt;&gt; Employee in current main job ;</t>
  </si>
  <si>
    <t>Western Australia ;  Industry of job 12 months ago: Construction ;  &gt;&gt;&gt;&gt; No change in occupation with current employer last year ;</t>
  </si>
  <si>
    <t>Western Australia ;  Industry of job 12 months ago: Construction ;  &gt;&gt;&gt;&gt; Changed occupations with current employer in the same major group last year ;</t>
  </si>
  <si>
    <t>Western Australia ;  Industry of job 12 months ago: Construction ;  &gt;&gt;&gt;&gt; Changed occupations with current employer into a different major group last year ;</t>
  </si>
  <si>
    <t>Western Australia ;  Industry of job 12 months ago: Construction ;  &gt;&gt;&gt;&gt; Changed occupations with current employer at the same skill level ;</t>
  </si>
  <si>
    <t>Western Australia ;  Industry of job 12 months ago: Construction ;  &gt;&gt;&gt;&gt; Changed occupations with current employer to a higher skill level ;</t>
  </si>
  <si>
    <t>Western Australia ;  Industry of job 12 months ago: Construction ;  &gt;&gt;&gt;&gt; Changed occupations with current employer to a lower skill level ;</t>
  </si>
  <si>
    <t>Western Australia ;  Industry of job 12 months ago: Construction ;  &gt;&gt;&gt;&gt; No change in usual weekly hours with current employer last year ;</t>
  </si>
  <si>
    <t>Western Australia ;  Industry of job 12 months ago: Construction ;  &gt;&gt;&gt;&gt; Usual weekly hours increased with current employer last year ;</t>
  </si>
  <si>
    <t>Western Australia ;  Industry of job 12 months ago: Construction ;  &gt;&gt;&gt;&gt; Usual weekly hours decreased with current employer last year ;</t>
  </si>
  <si>
    <t>Western Australia ;  Industry of job 12 months ago: Construction ;  &gt;&gt;&gt;&gt; Did not know or usual weekly hours varied last year ;</t>
  </si>
  <si>
    <t>Western Australia ;  Industry of job 12 months ago: Construction ;  &gt;&gt;&gt;&gt; Promoted or transferred last year ;</t>
  </si>
  <si>
    <t>Western Australia ;  Industry of job 12 months ago: Construction ;  &gt;&gt;&gt;&gt; Was not promoted or transferred last year ;</t>
  </si>
  <si>
    <t>Western Australia ;  Industry of job 12 months ago: Construction ;  &gt;&gt;&gt; Owner manager or contributing family worker in current main job ;</t>
  </si>
  <si>
    <t>Western Australia ;  Industry of job 12 months ago: Construction ;  &gt; Not currently employed ;</t>
  </si>
  <si>
    <t>Western Australia ;  Industry of job 12 months ago: Construction ;  &gt; Employed 12 months ago ;</t>
  </si>
  <si>
    <t>Western Australia ;  Industry of job 12 months ago: Wholesale trade ;  Employed at some time during the last 12 months ;</t>
  </si>
  <si>
    <t>Western Australia ;  Industry of job 12 months ago: Wholesale trade ;  &gt; Currently employed ;</t>
  </si>
  <si>
    <t>Western Australia ;  Industry of job 12 months ago: Wholesale trade ;  &gt;&gt; Less than 12 months in current main job ;</t>
  </si>
  <si>
    <t>Western Australia ;  Industry of job 12 months ago: Wholesale trade ;  &gt;&gt;&gt; Changed jobs in last 12 months ;</t>
  </si>
  <si>
    <t>Western Australia ;  Industry of job 12 months ago: Wholesale trade ;  &gt;&gt;&gt;&gt; Working in the same industry division as 12 months ago ;</t>
  </si>
  <si>
    <t>Western Australia ;  Industry of job 12 months ago: Wholesale trade ;  &gt;&gt;&gt;&gt; Working in a different industry division than 12 months ago ;</t>
  </si>
  <si>
    <t>Western Australia ;  Industry of job 12 months ago: Wholesale trade ;  &gt;&gt;&gt;&gt; Working in the same major occupation group as 12 months ago ;</t>
  </si>
  <si>
    <t>Western Australia ;  Industry of job 12 months ago: Wholesale trade ;  &gt;&gt;&gt;&gt; Working in a different major occupation group than 12 months ago ;</t>
  </si>
  <si>
    <t>Western Australia ;  Industry of job 12 months ago: Wholesale trade ;  &gt;&gt;&gt;&gt; Working in an occupation at the same skill level as 12 months ago ;</t>
  </si>
  <si>
    <t>Western Australia ;  Industry of job 12 months ago: Wholesale trade ;  &gt;&gt;&gt;&gt; Working in an occupation with a higher skill level than 12 months ago ;</t>
  </si>
  <si>
    <t>Western Australia ;  Industry of job 12 months ago: Wholesale trade ;  &gt;&gt;&gt;&gt; Working in an occupation with a lower skill level than 12 months ago ;</t>
  </si>
  <si>
    <t>Western Australia ;  Industry of job 12 months ago: Wholesale trade ;  &gt;&gt;&gt;&gt; Working in a job with the same usual hours as 12 months ago ;</t>
  </si>
  <si>
    <t>Western Australia ;  Industry of job 12 months ago: Wholesale trade ;  &gt;&gt;&gt;&gt; Working in a job with more usual hours than 12 months ago ;</t>
  </si>
  <si>
    <t>Western Australia ;  Industry of job 12 months ago: Wholesale trade ;  &gt;&gt;&gt;&gt; Working in a job with fewer usual hours than 12 months ago ;</t>
  </si>
  <si>
    <t>Western Australia ;  Industry of job 12 months ago: Wholesale trade ;  &gt;&gt;&gt;&gt; Working in a job with the same status in employment as 12 months ago ;</t>
  </si>
  <si>
    <t>Western Australia ;  Industry of job 12 months ago: Wholesale trade ;  &gt;&gt;&gt;&gt; Working in a job with a different status in employment than 12 months ago ;</t>
  </si>
  <si>
    <t>Western Australia ;  Industry of job 12 months ago: Wholesale trade ;  &gt;&gt;&gt; Did not change jobs in last 12 months ;</t>
  </si>
  <si>
    <t>Western Australia ;  Industry of job 12 months ago: Wholesale trade ;  &gt;&gt; 12 months or more in current main job ;</t>
  </si>
  <si>
    <t>Western Australia ;  Industry of job 12 months ago: Wholesale trade ;  &gt;&gt;&gt; Employee in current main job ;</t>
  </si>
  <si>
    <t>Western Australia ;  Industry of job 12 months ago: Wholesale trade ;  &gt;&gt;&gt;&gt; No change in occupation with current employer last year ;</t>
  </si>
  <si>
    <t>Western Australia ;  Industry of job 12 months ago: Wholesale trade ;  &gt;&gt;&gt;&gt; Changed occupations with current employer in the same major group last year ;</t>
  </si>
  <si>
    <t>Western Australia ;  Industry of job 12 months ago: Wholesale trade ;  &gt;&gt;&gt;&gt; Changed occupations with current employer into a different major group last year ;</t>
  </si>
  <si>
    <t>Western Australia ;  Industry of job 12 months ago: Wholesale trade ;  &gt;&gt;&gt;&gt; Changed occupations with current employer at the same skill level ;</t>
  </si>
  <si>
    <t>Western Australia ;  Industry of job 12 months ago: Wholesale trade ;  &gt;&gt;&gt;&gt; Changed occupations with current employer to a higher skill level ;</t>
  </si>
  <si>
    <t>Western Australia ;  Industry of job 12 months ago: Wholesale trade ;  &gt;&gt;&gt;&gt; Changed occupations with current employer to a lower skill level ;</t>
  </si>
  <si>
    <t>Western Australia ;  Industry of job 12 months ago: Wholesale trade ;  &gt;&gt;&gt;&gt; No change in usual weekly hours with current employer last year ;</t>
  </si>
  <si>
    <t>Western Australia ;  Industry of job 12 months ago: Wholesale trade ;  &gt;&gt;&gt;&gt; Usual weekly hours increased with current employer last year ;</t>
  </si>
  <si>
    <t>Western Australia ;  Industry of job 12 months ago: Wholesale trade ;  &gt;&gt;&gt;&gt; Usual weekly hours decreased with current employer last year ;</t>
  </si>
  <si>
    <t>Western Australia ;  Industry of job 12 months ago: Wholesale trade ;  &gt;&gt;&gt;&gt; Did not know or usual weekly hours varied last year ;</t>
  </si>
  <si>
    <t>Western Australia ;  Industry of job 12 months ago: Wholesale trade ;  &gt;&gt;&gt;&gt; Promoted or transferred last year ;</t>
  </si>
  <si>
    <t>Western Australia ;  Industry of job 12 months ago: Wholesale trade ;  &gt;&gt;&gt;&gt; Was not promoted or transferred last year ;</t>
  </si>
  <si>
    <t>Western Australia ;  Industry of job 12 months ago: Wholesale trade ;  &gt;&gt;&gt; Owner manager or contributing family worker in current main job ;</t>
  </si>
  <si>
    <t>Western Australia ;  Industry of job 12 months ago: Wholesale trade ;  &gt; Not currently employed ;</t>
  </si>
  <si>
    <t>Western Australia ;  Industry of job 12 months ago: Wholesale trade ;  &gt; Employed 12 months ago ;</t>
  </si>
  <si>
    <t>Western Australia ;  Industry of job 12 months ago: Retail trade ;  Employed at some time during the last 12 months ;</t>
  </si>
  <si>
    <t>Western Australia ;  Industry of job 12 months ago: Retail trade ;  &gt; Currently employed ;</t>
  </si>
  <si>
    <t>Western Australia ;  Industry of job 12 months ago: Retail trade ;  &gt;&gt; Less than 12 months in current main job ;</t>
  </si>
  <si>
    <t>Western Australia ;  Industry of job 12 months ago: Retail trade ;  &gt;&gt;&gt; Changed jobs in last 12 months ;</t>
  </si>
  <si>
    <t>Western Australia ;  Industry of job 12 months ago: Retail trade ;  &gt;&gt;&gt;&gt; Working in the same industry division as 12 months ago ;</t>
  </si>
  <si>
    <t>Western Australia ;  Industry of job 12 months ago: Retail trade ;  &gt;&gt;&gt;&gt; Working in a different industry division than 12 months ago ;</t>
  </si>
  <si>
    <t>Western Australia ;  Industry of job 12 months ago: Retail trade ;  &gt;&gt;&gt;&gt; Working in the same major occupation group as 12 months ago ;</t>
  </si>
  <si>
    <t>Western Australia ;  Industry of job 12 months ago: Retail trade ;  &gt;&gt;&gt;&gt; Working in a different major occupation group than 12 months ago ;</t>
  </si>
  <si>
    <t>Western Australia ;  Industry of job 12 months ago: Retail trade ;  &gt;&gt;&gt;&gt; Working in an occupation at the same skill level as 12 months ago ;</t>
  </si>
  <si>
    <t>Western Australia ;  Industry of job 12 months ago: Retail trade ;  &gt;&gt;&gt;&gt; Working in an occupation with a higher skill level than 12 months ago ;</t>
  </si>
  <si>
    <t>Western Australia ;  Industry of job 12 months ago: Retail trade ;  &gt;&gt;&gt;&gt; Working in an occupation with a lower skill level than 12 months ago ;</t>
  </si>
  <si>
    <t>Western Australia ;  Industry of job 12 months ago: Retail trade ;  &gt;&gt;&gt;&gt; Working in a job with the same usual hours as 12 months ago ;</t>
  </si>
  <si>
    <t>Western Australia ;  Industry of job 12 months ago: Retail trade ;  &gt;&gt;&gt;&gt; Working in a job with more usual hours than 12 months ago ;</t>
  </si>
  <si>
    <t>Western Australia ;  Industry of job 12 months ago: Retail trade ;  &gt;&gt;&gt;&gt; Working in a job with fewer usual hours than 12 months ago ;</t>
  </si>
  <si>
    <t>Western Australia ;  Industry of job 12 months ago: Retail trade ;  &gt;&gt;&gt;&gt; Working in a job with the same status in employment as 12 months ago ;</t>
  </si>
  <si>
    <t>Western Australia ;  Industry of job 12 months ago: Retail trade ;  &gt;&gt;&gt;&gt; Working in a job with a different status in employment than 12 months ago ;</t>
  </si>
  <si>
    <t>Western Australia ;  Industry of job 12 months ago: Retail trade ;  &gt;&gt;&gt; Did not change jobs in last 12 months ;</t>
  </si>
  <si>
    <t>Western Australia ;  Industry of job 12 months ago: Retail trade ;  &gt;&gt; 12 months or more in current main job ;</t>
  </si>
  <si>
    <t>Western Australia ;  Industry of job 12 months ago: Retail trade ;  &gt;&gt;&gt; Employee in current main job ;</t>
  </si>
  <si>
    <t>Western Australia ;  Industry of job 12 months ago: Retail trade ;  &gt;&gt;&gt;&gt; No change in occupation with current employer last year ;</t>
  </si>
  <si>
    <t>Western Australia ;  Industry of job 12 months ago: Retail trade ;  &gt;&gt;&gt;&gt; Changed occupations with current employer in the same major group last year ;</t>
  </si>
  <si>
    <t>Western Australia ;  Industry of job 12 months ago: Retail trade ;  &gt;&gt;&gt;&gt; Changed occupations with current employer into a different major group last year ;</t>
  </si>
  <si>
    <t>Western Australia ;  Industry of job 12 months ago: Retail trade ;  &gt;&gt;&gt;&gt; Changed occupations with current employer at the same skill level ;</t>
  </si>
  <si>
    <t>Western Australia ;  Industry of job 12 months ago: Retail trade ;  &gt;&gt;&gt;&gt; Changed occupations with current employer to a higher skill level ;</t>
  </si>
  <si>
    <t>Western Australia ;  Industry of job 12 months ago: Retail trade ;  &gt;&gt;&gt;&gt; Changed occupations with current employer to a lower skill level ;</t>
  </si>
  <si>
    <t>Western Australia ;  Industry of job 12 months ago: Retail trade ;  &gt;&gt;&gt;&gt; No change in usual weekly hours with current employer last year ;</t>
  </si>
  <si>
    <t>Western Australia ;  Industry of job 12 months ago: Retail trade ;  &gt;&gt;&gt;&gt; Usual weekly hours increased with current employer last year ;</t>
  </si>
  <si>
    <t>Western Australia ;  Industry of job 12 months ago: Retail trade ;  &gt;&gt;&gt;&gt; Usual weekly hours decreased with current employer last year ;</t>
  </si>
  <si>
    <t>Western Australia ;  Industry of job 12 months ago: Retail trade ;  &gt;&gt;&gt;&gt; Did not know or usual weekly hours varied last year ;</t>
  </si>
  <si>
    <t>Western Australia ;  Industry of job 12 months ago: Retail trade ;  &gt;&gt;&gt;&gt; Promoted or transferred last year ;</t>
  </si>
  <si>
    <t>Western Australia ;  Industry of job 12 months ago: Retail trade ;  &gt;&gt;&gt;&gt; Was not promoted or transferred last year ;</t>
  </si>
  <si>
    <t>Western Australia ;  Industry of job 12 months ago: Retail trade ;  &gt;&gt;&gt; Owner manager or contributing family worker in current main job ;</t>
  </si>
  <si>
    <t>Western Australia ;  Industry of job 12 months ago: Retail trade ;  &gt; Not currently employed ;</t>
  </si>
  <si>
    <t>Western Australia ;  Industry of job 12 months ago: Retail trade ;  &gt; Employed 12 months ago ;</t>
  </si>
  <si>
    <t>Western Australia ;  Industry of job 12 months ago: Accommodation and food services ;  Employed at some time during the last 12 months ;</t>
  </si>
  <si>
    <t>Western Australia ;  Industry of job 12 months ago: Accommodation and food services ;  &gt; Currently employed ;</t>
  </si>
  <si>
    <t>Western Australia ;  Industry of job 12 months ago: Accommodation and food services ;  &gt;&gt; Less than 12 months in current main job ;</t>
  </si>
  <si>
    <t>Western Australia ;  Industry of job 12 months ago: Accommodation and food services ;  &gt;&gt;&gt; Changed jobs in last 12 months ;</t>
  </si>
  <si>
    <t>Western Australia ;  Industry of job 12 months ago: Accommodation and food services ;  &gt;&gt;&gt;&gt; Working in the same industry division as 12 months ago ;</t>
  </si>
  <si>
    <t>Western Australia ;  Industry of job 12 months ago: Accommodation and food services ;  &gt;&gt;&gt;&gt; Working in a different industry division than 12 months ago ;</t>
  </si>
  <si>
    <t>Western Australia ;  Industry of job 12 months ago: Accommodation and food services ;  &gt;&gt;&gt;&gt; Working in the same major occupation group as 12 months ago ;</t>
  </si>
  <si>
    <t>Western Australia ;  Industry of job 12 months ago: Accommodation and food services ;  &gt;&gt;&gt;&gt; Working in a different major occupation group than 12 months ago ;</t>
  </si>
  <si>
    <t>Western Australia ;  Industry of job 12 months ago: Accommodation and food services ;  &gt;&gt;&gt;&gt; Working in an occupation at the same skill level as 12 months ago ;</t>
  </si>
  <si>
    <t>Western Australia ;  Industry of job 12 months ago: Accommodation and food services ;  &gt;&gt;&gt;&gt; Working in an occupation with a higher skill level than 12 months ago ;</t>
  </si>
  <si>
    <t>Western Australia ;  Industry of job 12 months ago: Accommodation and food services ;  &gt;&gt;&gt;&gt; Working in an occupation with a lower skill level than 12 months ago ;</t>
  </si>
  <si>
    <t>Western Australia ;  Industry of job 12 months ago: Accommodation and food services ;  &gt;&gt;&gt;&gt; Working in a job with the same usual hours as 12 months ago ;</t>
  </si>
  <si>
    <t>Western Australia ;  Industry of job 12 months ago: Accommodation and food services ;  &gt;&gt;&gt;&gt; Working in a job with more usual hours than 12 months ago ;</t>
  </si>
  <si>
    <t>Western Australia ;  Industry of job 12 months ago: Accommodation and food services ;  &gt;&gt;&gt;&gt; Working in a job with fewer usual hours than 12 months ago ;</t>
  </si>
  <si>
    <t>Western Australia ;  Industry of job 12 months ago: Accommodation and food services ;  &gt;&gt;&gt;&gt; Working in a job with the same status in employment as 12 months ago ;</t>
  </si>
  <si>
    <t>Western Australia ;  Industry of job 12 months ago: Accommodation and food services ;  &gt;&gt;&gt;&gt; Working in a job with a different status in employment than 12 months ago ;</t>
  </si>
  <si>
    <t>Western Australia ;  Industry of job 12 months ago: Accommodation and food services ;  &gt;&gt;&gt; Did not change jobs in last 12 months ;</t>
  </si>
  <si>
    <t>Western Australia ;  Industry of job 12 months ago: Accommodation and food services ;  &gt;&gt; 12 months or more in current main job ;</t>
  </si>
  <si>
    <t>Western Australia ;  Industry of job 12 months ago: Accommodation and food services ;  &gt;&gt;&gt; Employee in current main job ;</t>
  </si>
  <si>
    <t>Western Australia ;  Industry of job 12 months ago: Accommodation and food services ;  &gt;&gt;&gt;&gt; No change in occupation with current employer last year ;</t>
  </si>
  <si>
    <t>Western Australia ;  Industry of job 12 months ago: Accommodation and food services ;  &gt;&gt;&gt;&gt; Changed occupations with current employer in the same major group last year ;</t>
  </si>
  <si>
    <t>Western Australia ;  Industry of job 12 months ago: Accommodation and food services ;  &gt;&gt;&gt;&gt; Changed occupations with current employer into a different major group last year ;</t>
  </si>
  <si>
    <t>Western Australia ;  Industry of job 12 months ago: Accommodation and food services ;  &gt;&gt;&gt;&gt; Changed occupations with current employer at the same skill level ;</t>
  </si>
  <si>
    <t>Western Australia ;  Industry of job 12 months ago: Accommodation and food services ;  &gt;&gt;&gt;&gt; Changed occupations with current employer to a higher skill level ;</t>
  </si>
  <si>
    <t>Western Australia ;  Industry of job 12 months ago: Accommodation and food services ;  &gt;&gt;&gt;&gt; Changed occupations with current employer to a lower skill level ;</t>
  </si>
  <si>
    <t>Western Australia ;  Industry of job 12 months ago: Accommodation and food services ;  &gt;&gt;&gt;&gt; No change in usual weekly hours with current employer last year ;</t>
  </si>
  <si>
    <t>Western Australia ;  Industry of job 12 months ago: Accommodation and food services ;  &gt;&gt;&gt;&gt; Usual weekly hours increased with current employer last year ;</t>
  </si>
  <si>
    <t>Western Australia ;  Industry of job 12 months ago: Accommodation and food services ;  &gt;&gt;&gt;&gt; Usual weekly hours decreased with current employer last year ;</t>
  </si>
  <si>
    <t>Western Australia ;  Industry of job 12 months ago: Accommodation and food services ;  &gt;&gt;&gt;&gt; Did not know or usual weekly hours varied last year ;</t>
  </si>
  <si>
    <t>Western Australia ;  Industry of job 12 months ago: Accommodation and food services ;  &gt;&gt;&gt;&gt; Promoted or transferred last year ;</t>
  </si>
  <si>
    <t>Western Australia ;  Industry of job 12 months ago: Accommodation and food services ;  &gt;&gt;&gt;&gt; Was not promoted or transferred last year ;</t>
  </si>
  <si>
    <t>Western Australia ;  Industry of job 12 months ago: Accommodation and food services ;  &gt;&gt;&gt; Owner manager or contributing family worker in current main job ;</t>
  </si>
  <si>
    <t>Western Australia ;  Industry of job 12 months ago: Accommodation and food services ;  &gt; Not currently employed ;</t>
  </si>
  <si>
    <t>Western Australia ;  Industry of job 12 months ago: Accommodation and food services ;  &gt; Employed 12 months ago ;</t>
  </si>
  <si>
    <t>Western Australia ;  Industry of job 12 months ago: Transport, postal and warehousing ;  Employed at some time during the last 12 months ;</t>
  </si>
  <si>
    <t>Western Australia ;  Industry of job 12 months ago: Transport, postal and warehousing ;  &gt; Currently employed ;</t>
  </si>
  <si>
    <t>Western Australia ;  Industry of job 12 months ago: Transport, postal and warehousing ;  &gt;&gt; Less than 12 months in current main job ;</t>
  </si>
  <si>
    <t>Western Australia ;  Industry of job 12 months ago: Transport, postal and warehousing ;  &gt;&gt;&gt; Changed jobs in last 12 months ;</t>
  </si>
  <si>
    <t>Western Australia ;  Industry of job 12 months ago: Transport, postal and warehousing ;  &gt;&gt;&gt;&gt; Working in the same industry division as 12 months ago ;</t>
  </si>
  <si>
    <t>Western Australia ;  Industry of job 12 months ago: Transport, postal and warehousing ;  &gt;&gt;&gt;&gt; Working in a different industry division than 12 months ago ;</t>
  </si>
  <si>
    <t>Western Australia ;  Industry of job 12 months ago: Transport, postal and warehousing ;  &gt;&gt;&gt;&gt; Working in the same major occupation group as 12 months ago ;</t>
  </si>
  <si>
    <t>Western Australia ;  Industry of job 12 months ago: Transport, postal and warehousing ;  &gt;&gt;&gt;&gt; Working in a different major occupation group than 12 months ago ;</t>
  </si>
  <si>
    <t>A128033870W</t>
  </si>
  <si>
    <t>A128072798T</t>
  </si>
  <si>
    <t>A128053390J</t>
  </si>
  <si>
    <t>A128033874F</t>
  </si>
  <si>
    <t>A128072998K</t>
  </si>
  <si>
    <t>A128053586K</t>
  </si>
  <si>
    <t>A127956490F</t>
  </si>
  <si>
    <t>A128034098V</t>
  </si>
  <si>
    <t>A127995178R</t>
  </si>
  <si>
    <t>A127956498X</t>
  </si>
  <si>
    <t>A127995182F</t>
  </si>
  <si>
    <t>A127995186R</t>
  </si>
  <si>
    <t>A127956502C</t>
  </si>
  <si>
    <t>A128092330J</t>
  </si>
  <si>
    <t>A128034086K</t>
  </si>
  <si>
    <t>A128072966T</t>
  </si>
  <si>
    <t>A127976210X</t>
  </si>
  <si>
    <t>A128072970J</t>
  </si>
  <si>
    <t>A128034090A</t>
  </si>
  <si>
    <t>A127976214J</t>
  </si>
  <si>
    <t>A128053590A</t>
  </si>
  <si>
    <t>A128034094K</t>
  </si>
  <si>
    <t>A127976218T</t>
  </si>
  <si>
    <t>A128014718X</t>
  </si>
  <si>
    <t>A128072974T</t>
  </si>
  <si>
    <t>A127976222J</t>
  </si>
  <si>
    <t>A128072978A</t>
  </si>
  <si>
    <t>A128072982T</t>
  </si>
  <si>
    <t>A128053594K</t>
  </si>
  <si>
    <t>A127956494R</t>
  </si>
  <si>
    <t>A127976226T</t>
  </si>
  <si>
    <t>A128072986A</t>
  </si>
  <si>
    <t>A128072990T</t>
  </si>
  <si>
    <t>A127976230J</t>
  </si>
  <si>
    <t>A128053598V</t>
  </si>
  <si>
    <t>A128053602X</t>
  </si>
  <si>
    <t>A128072994A</t>
  </si>
  <si>
    <t>A128053606J</t>
  </si>
  <si>
    <t>A128034114J</t>
  </si>
  <si>
    <t>A128073006A</t>
  </si>
  <si>
    <t>A128014742X</t>
  </si>
  <si>
    <t>A128092374K</t>
  </si>
  <si>
    <t>A128073026K</t>
  </si>
  <si>
    <t>A127976274K</t>
  </si>
  <si>
    <t>A127976278V</t>
  </si>
  <si>
    <t>A127976282K</t>
  </si>
  <si>
    <t>A128092378V</t>
  </si>
  <si>
    <t>A127976286V</t>
  </si>
  <si>
    <t>A127995210C</t>
  </si>
  <si>
    <t>A127995214L</t>
  </si>
  <si>
    <t>A127976262A</t>
  </si>
  <si>
    <t>A128073010T</t>
  </si>
  <si>
    <t>A128053614J</t>
  </si>
  <si>
    <t>A128014738J</t>
  </si>
  <si>
    <t>A128053618T</t>
  </si>
  <si>
    <t>A127995218W</t>
  </si>
  <si>
    <t>A127995222L</t>
  </si>
  <si>
    <t>A127976266K</t>
  </si>
  <si>
    <t>A128053622J</t>
  </si>
  <si>
    <t>A127956534W</t>
  </si>
  <si>
    <t>A128092366K</t>
  </si>
  <si>
    <t>A128073014A</t>
  </si>
  <si>
    <t>A128092370A</t>
  </si>
  <si>
    <t>A127976270A</t>
  </si>
  <si>
    <t>A128073018K</t>
  </si>
  <si>
    <t>A127995226W</t>
  </si>
  <si>
    <t>A127956538F</t>
  </si>
  <si>
    <t>A128073022A</t>
  </si>
  <si>
    <t>A128014746J</t>
  </si>
  <si>
    <t>A127995230L</t>
  </si>
  <si>
    <t>A128014750X</t>
  </si>
  <si>
    <t>A128053626T</t>
  </si>
  <si>
    <t>A127995250W</t>
  </si>
  <si>
    <t>A127995238F</t>
  </si>
  <si>
    <t>A128014758T</t>
  </si>
  <si>
    <t>A128053638A</t>
  </si>
  <si>
    <t>A128034138A</t>
  </si>
  <si>
    <t>A128073042K</t>
  </si>
  <si>
    <t>A128034142T</t>
  </si>
  <si>
    <t>A127995254F</t>
  </si>
  <si>
    <t>A127976310J</t>
  </si>
  <si>
    <t>A128053650T</t>
  </si>
  <si>
    <t>A128014754J</t>
  </si>
  <si>
    <t>A128053630J</t>
  </si>
  <si>
    <t>A127976290K</t>
  </si>
  <si>
    <t>A128073030A</t>
  </si>
  <si>
    <t>A127976294V</t>
  </si>
  <si>
    <t>A127995242W</t>
  </si>
  <si>
    <t>A128092382K</t>
  </si>
  <si>
    <t>A127995246F</t>
  </si>
  <si>
    <t>A128034118T</t>
  </si>
  <si>
    <t>A127956542W</t>
  </si>
  <si>
    <t>A128092386V</t>
  </si>
  <si>
    <t>A128053634T</t>
  </si>
  <si>
    <t>A127976298C</t>
  </si>
  <si>
    <t>A127976302J</t>
  </si>
  <si>
    <t>A128073034K</t>
  </si>
  <si>
    <t>A128034122J</t>
  </si>
  <si>
    <t>A128092390K</t>
  </si>
  <si>
    <t>A128034126T</t>
  </si>
  <si>
    <t>A128073038V</t>
  </si>
  <si>
    <t>A128014762J</t>
  </si>
  <si>
    <t>A127976306T</t>
  </si>
  <si>
    <t>A128034130J</t>
  </si>
  <si>
    <t>A128034134T</t>
  </si>
  <si>
    <t>A128053642T</t>
  </si>
  <si>
    <t>A127956574R</t>
  </si>
  <si>
    <t>A128092394V</t>
  </si>
  <si>
    <t>A127956550W</t>
  </si>
  <si>
    <t>A127956566R</t>
  </si>
  <si>
    <t>A128034158K</t>
  </si>
  <si>
    <t>A128073070V</t>
  </si>
  <si>
    <t>A128014782T</t>
  </si>
  <si>
    <t>A127976318A</t>
  </si>
  <si>
    <t>A128073074C</t>
  </si>
  <si>
    <t>A127995266R</t>
  </si>
  <si>
    <t>A127995258R</t>
  </si>
  <si>
    <t>A127956546F</t>
  </si>
  <si>
    <t>A128073046V</t>
  </si>
  <si>
    <t>A128034146A</t>
  </si>
  <si>
    <t>A128014766T</t>
  </si>
  <si>
    <t>A128073050K</t>
  </si>
  <si>
    <t>A128014770J</t>
  </si>
  <si>
    <t>A128053654A</t>
  </si>
  <si>
    <t>A128014774T</t>
  </si>
  <si>
    <t>A128073054V</t>
  </si>
  <si>
    <t>A128073058C</t>
  </si>
  <si>
    <t>A128092398C</t>
  </si>
  <si>
    <t>A128073062V</t>
  </si>
  <si>
    <t>A128073066C</t>
  </si>
  <si>
    <t>A127956554F</t>
  </si>
  <si>
    <t>A128034150T</t>
  </si>
  <si>
    <t>A127956558R</t>
  </si>
  <si>
    <t>A127956562F</t>
  </si>
  <si>
    <t>A128053658K</t>
  </si>
  <si>
    <t>A127995262F</t>
  </si>
  <si>
    <t>A128034154A</t>
  </si>
  <si>
    <t>A127956570F</t>
  </si>
  <si>
    <t>A128053662A</t>
  </si>
  <si>
    <t>A128014778A</t>
  </si>
  <si>
    <t>A128053674K</t>
  </si>
  <si>
    <t>A128092402J</t>
  </si>
  <si>
    <t>A128053670A</t>
  </si>
  <si>
    <t>A128092418A</t>
  </si>
  <si>
    <t>A127976342A</t>
  </si>
  <si>
    <t>A127976346K</t>
  </si>
  <si>
    <t>A128034190K</t>
  </si>
  <si>
    <t>A127976350A</t>
  </si>
  <si>
    <t>A127956590R</t>
  </si>
  <si>
    <t>A128092422T</t>
  </si>
  <si>
    <t>A128034162A</t>
  </si>
  <si>
    <t>A127995270F</t>
  </si>
  <si>
    <t>A128092406T</t>
  </si>
  <si>
    <t>A128014786A</t>
  </si>
  <si>
    <t>A127956578X</t>
  </si>
  <si>
    <t>A127956582R</t>
  </si>
  <si>
    <t>A128092410J</t>
  </si>
  <si>
    <t>A128073078L</t>
  </si>
  <si>
    <t>A128034166K</t>
  </si>
  <si>
    <t>A128053666K</t>
  </si>
  <si>
    <t>A127976322T</t>
  </si>
  <si>
    <t>A127976326A</t>
  </si>
  <si>
    <t>A128034170A</t>
  </si>
  <si>
    <t>A128092414T</t>
  </si>
  <si>
    <t>A128034174K</t>
  </si>
  <si>
    <t>A128034178V</t>
  </si>
  <si>
    <t>A127976330T</t>
  </si>
  <si>
    <t>A128034182K</t>
  </si>
  <si>
    <t>A128014790T</t>
  </si>
  <si>
    <t>A127976334A</t>
  </si>
  <si>
    <t>A127995274R</t>
  </si>
  <si>
    <t>A127995278X</t>
  </si>
  <si>
    <t>A127976338K</t>
  </si>
  <si>
    <t>A128034186V</t>
  </si>
  <si>
    <t>A128053690K</t>
  </si>
  <si>
    <t>A128034194V</t>
  </si>
  <si>
    <t>A128053682K</t>
  </si>
  <si>
    <t>A127995294X</t>
  </si>
  <si>
    <t>A127956606W</t>
  </si>
  <si>
    <t>A127976366V</t>
  </si>
  <si>
    <t>A128034218A</t>
  </si>
  <si>
    <t>A127956610L</t>
  </si>
  <si>
    <t>A128053694V</t>
  </si>
  <si>
    <t>A128053698C</t>
  </si>
  <si>
    <t>A127956594X</t>
  </si>
  <si>
    <t>A127956598J</t>
  </si>
  <si>
    <t>A127976354K</t>
  </si>
  <si>
    <t>A127995282R</t>
  </si>
  <si>
    <t>A128073082C</t>
  </si>
  <si>
    <t>A128034198C</t>
  </si>
  <si>
    <t>A127976358V</t>
  </si>
  <si>
    <t>A127976362K</t>
  </si>
  <si>
    <t>A128053678V</t>
  </si>
  <si>
    <t>A128034202J</t>
  </si>
  <si>
    <t>A127995286X</t>
  </si>
  <si>
    <t>A128034206T</t>
  </si>
  <si>
    <t>A128073086L</t>
  </si>
  <si>
    <t>A128092426A</t>
  </si>
  <si>
    <t>A128073090C</t>
  </si>
  <si>
    <t>A128014794A</t>
  </si>
  <si>
    <t>A128014798K</t>
  </si>
  <si>
    <t>A128092430T</t>
  </si>
  <si>
    <t>A127995290R</t>
  </si>
  <si>
    <t>A128053686V</t>
  </si>
  <si>
    <t>A128092434A</t>
  </si>
  <si>
    <t>A127956602L</t>
  </si>
  <si>
    <t>A128034210J</t>
  </si>
  <si>
    <t>A128014802R</t>
  </si>
  <si>
    <t>A127976370K</t>
  </si>
  <si>
    <t>A127956614W</t>
  </si>
  <si>
    <t>A128092442A</t>
  </si>
  <si>
    <t>A128053706T</t>
  </si>
  <si>
    <t>A127995318F</t>
  </si>
  <si>
    <t>A128053714T</t>
  </si>
  <si>
    <t>A128034238K</t>
  </si>
  <si>
    <t>A128053718A</t>
  </si>
  <si>
    <t>A128014822X</t>
  </si>
  <si>
    <t>A128034242A</t>
  </si>
  <si>
    <t>A128092438K</t>
  </si>
  <si>
    <t>A127956618F</t>
  </si>
  <si>
    <t>A128014806X</t>
  </si>
  <si>
    <t>A127995298J</t>
  </si>
  <si>
    <t>A128053702J</t>
  </si>
  <si>
    <t>A128073094L</t>
  </si>
  <si>
    <t>A127995302L</t>
  </si>
  <si>
    <t>A128034222T</t>
  </si>
  <si>
    <t>A128014810R</t>
  </si>
  <si>
    <t>A127956622W</t>
  </si>
  <si>
    <t>A128034226A</t>
  </si>
  <si>
    <t>A127956626F</t>
  </si>
  <si>
    <t>A127995306W</t>
  </si>
  <si>
    <t>A128073098W</t>
  </si>
  <si>
    <t>A128034230T</t>
  </si>
  <si>
    <t>A128014814X</t>
  </si>
  <si>
    <t>A128014818J</t>
  </si>
  <si>
    <t>A128092446K</t>
  </si>
  <si>
    <t>A128034234A</t>
  </si>
  <si>
    <t>A127995310L</t>
  </si>
  <si>
    <t>A128073102A</t>
  </si>
  <si>
    <t>A127995314W</t>
  </si>
  <si>
    <t>A128073106K</t>
  </si>
  <si>
    <t>A128092450A</t>
  </si>
  <si>
    <t>A127995334F</t>
  </si>
  <si>
    <t>A128092454K</t>
  </si>
  <si>
    <t>A127956634F</t>
  </si>
  <si>
    <t>A128073118V</t>
  </si>
  <si>
    <t>A128053738K</t>
  </si>
  <si>
    <t>A128073122K</t>
  </si>
  <si>
    <t>A128053746K</t>
  </si>
  <si>
    <t>A128092470K</t>
  </si>
  <si>
    <t>Western Australia ;  Industry of job 12 months ago: Transport, postal and warehousing ;  &gt;&gt;&gt;&gt; Working in an occupation at the same skill level as 12 months ago ;</t>
  </si>
  <si>
    <t>Western Australia ;  Industry of job 12 months ago: Transport, postal and warehousing ;  &gt;&gt;&gt;&gt; Working in an occupation with a higher skill level than 12 months ago ;</t>
  </si>
  <si>
    <t>Western Australia ;  Industry of job 12 months ago: Transport, postal and warehousing ;  &gt;&gt;&gt;&gt; Working in an occupation with a lower skill level than 12 months ago ;</t>
  </si>
  <si>
    <t>Western Australia ;  Industry of job 12 months ago: Transport, postal and warehousing ;  &gt;&gt;&gt;&gt; Working in a job with the same usual hours as 12 months ago ;</t>
  </si>
  <si>
    <t>Western Australia ;  Industry of job 12 months ago: Transport, postal and warehousing ;  &gt;&gt;&gt;&gt; Working in a job with more usual hours than 12 months ago ;</t>
  </si>
  <si>
    <t>Western Australia ;  Industry of job 12 months ago: Transport, postal and warehousing ;  &gt;&gt;&gt;&gt; Working in a job with fewer usual hours than 12 months ago ;</t>
  </si>
  <si>
    <t>Western Australia ;  Industry of job 12 months ago: Transport, postal and warehousing ;  &gt;&gt;&gt;&gt; Working in a job with the same status in employment as 12 months ago ;</t>
  </si>
  <si>
    <t>Western Australia ;  Industry of job 12 months ago: Transport, postal and warehousing ;  &gt;&gt;&gt;&gt; Working in a job with a different status in employment than 12 months ago ;</t>
  </si>
  <si>
    <t>Western Australia ;  Industry of job 12 months ago: Transport, postal and warehousing ;  &gt;&gt;&gt; Did not change jobs in last 12 months ;</t>
  </si>
  <si>
    <t>Western Australia ;  Industry of job 12 months ago: Transport, postal and warehousing ;  &gt;&gt; 12 months or more in current main job ;</t>
  </si>
  <si>
    <t>Western Australia ;  Industry of job 12 months ago: Transport, postal and warehousing ;  &gt;&gt;&gt; Employee in current main job ;</t>
  </si>
  <si>
    <t>Western Australia ;  Industry of job 12 months ago: Transport, postal and warehousing ;  &gt;&gt;&gt;&gt; No change in occupation with current employer last year ;</t>
  </si>
  <si>
    <t>Western Australia ;  Industry of job 12 months ago: Transport, postal and warehousing ;  &gt;&gt;&gt;&gt; Changed occupations with current employer in the same major group last year ;</t>
  </si>
  <si>
    <t>Western Australia ;  Industry of job 12 months ago: Transport, postal and warehousing ;  &gt;&gt;&gt;&gt; Changed occupations with current employer into a different major group last year ;</t>
  </si>
  <si>
    <t>Western Australia ;  Industry of job 12 months ago: Transport, postal and warehousing ;  &gt;&gt;&gt;&gt; Changed occupations with current employer at the same skill level ;</t>
  </si>
  <si>
    <t>Western Australia ;  Industry of job 12 months ago: Transport, postal and warehousing ;  &gt;&gt;&gt;&gt; Changed occupations with current employer to a higher skill level ;</t>
  </si>
  <si>
    <t>Western Australia ;  Industry of job 12 months ago: Transport, postal and warehousing ;  &gt;&gt;&gt;&gt; Changed occupations with current employer to a lower skill level ;</t>
  </si>
  <si>
    <t>Western Australia ;  Industry of job 12 months ago: Transport, postal and warehousing ;  &gt;&gt;&gt;&gt; No change in usual weekly hours with current employer last year ;</t>
  </si>
  <si>
    <t>Western Australia ;  Industry of job 12 months ago: Transport, postal and warehousing ;  &gt;&gt;&gt;&gt; Usual weekly hours increased with current employer last year ;</t>
  </si>
  <si>
    <t>Western Australia ;  Industry of job 12 months ago: Transport, postal and warehousing ;  &gt;&gt;&gt;&gt; Usual weekly hours decreased with current employer last year ;</t>
  </si>
  <si>
    <t>Western Australia ;  Industry of job 12 months ago: Transport, postal and warehousing ;  &gt;&gt;&gt;&gt; Did not know or usual weekly hours varied last year ;</t>
  </si>
  <si>
    <t>Western Australia ;  Industry of job 12 months ago: Transport, postal and warehousing ;  &gt;&gt;&gt;&gt; Promoted or transferred last year ;</t>
  </si>
  <si>
    <t>Western Australia ;  Industry of job 12 months ago: Transport, postal and warehousing ;  &gt;&gt;&gt;&gt; Was not promoted or transferred last year ;</t>
  </si>
  <si>
    <t>Western Australia ;  Industry of job 12 months ago: Transport, postal and warehousing ;  &gt;&gt;&gt; Owner manager or contributing family worker in current main job ;</t>
  </si>
  <si>
    <t>Western Australia ;  Industry of job 12 months ago: Transport, postal and warehousing ;  &gt; Not currently employed ;</t>
  </si>
  <si>
    <t>Western Australia ;  Industry of job 12 months ago: Transport, postal and warehousing ;  &gt; Employed 12 months ago ;</t>
  </si>
  <si>
    <t>Western Australia ;  Industry of job 12 months ago: Information media and telecommunications ;  Employed at some time during the last 12 months ;</t>
  </si>
  <si>
    <t>Western Australia ;  Industry of job 12 months ago: Information media and telecommunications ;  &gt; Currently employed ;</t>
  </si>
  <si>
    <t>Western Australia ;  Industry of job 12 months ago: Information media and telecommunications ;  &gt;&gt; Less than 12 months in current main job ;</t>
  </si>
  <si>
    <t>Western Australia ;  Industry of job 12 months ago: Information media and telecommunications ;  &gt;&gt;&gt; Changed jobs in last 12 months ;</t>
  </si>
  <si>
    <t>Western Australia ;  Industry of job 12 months ago: Information media and telecommunications ;  &gt;&gt;&gt;&gt; Working in the same industry division as 12 months ago ;</t>
  </si>
  <si>
    <t>Western Australia ;  Industry of job 12 months ago: Information media and telecommunications ;  &gt;&gt;&gt;&gt; Working in a different industry division than 12 months ago ;</t>
  </si>
  <si>
    <t>Western Australia ;  Industry of job 12 months ago: Information media and telecommunications ;  &gt;&gt;&gt;&gt; Working in the same major occupation group as 12 months ago ;</t>
  </si>
  <si>
    <t>Western Australia ;  Industry of job 12 months ago: Information media and telecommunications ;  &gt;&gt;&gt;&gt; Working in a different major occupation group than 12 months ago ;</t>
  </si>
  <si>
    <t>Western Australia ;  Industry of job 12 months ago: Information media and telecommunications ;  &gt;&gt;&gt;&gt; Working in an occupation at the same skill level as 12 months ago ;</t>
  </si>
  <si>
    <t>Western Australia ;  Industry of job 12 months ago: Information media and telecommunications ;  &gt;&gt;&gt;&gt; Working in an occupation with a higher skill level than 12 months ago ;</t>
  </si>
  <si>
    <t>Western Australia ;  Industry of job 12 months ago: Information media and telecommunications ;  &gt;&gt;&gt;&gt; Working in an occupation with a lower skill level than 12 months ago ;</t>
  </si>
  <si>
    <t>Western Australia ;  Industry of job 12 months ago: Information media and telecommunications ;  &gt;&gt;&gt;&gt; Working in a job with the same usual hours as 12 months ago ;</t>
  </si>
  <si>
    <t>Western Australia ;  Industry of job 12 months ago: Information media and telecommunications ;  &gt;&gt;&gt;&gt; Working in a job with more usual hours than 12 months ago ;</t>
  </si>
  <si>
    <t>Western Australia ;  Industry of job 12 months ago: Information media and telecommunications ;  &gt;&gt;&gt;&gt; Working in a job with fewer usual hours than 12 months ago ;</t>
  </si>
  <si>
    <t>Western Australia ;  Industry of job 12 months ago: Information media and telecommunications ;  &gt;&gt;&gt;&gt; Working in a job with the same status in employment as 12 months ago ;</t>
  </si>
  <si>
    <t>Western Australia ;  Industry of job 12 months ago: Information media and telecommunications ;  &gt;&gt;&gt;&gt; Working in a job with a different status in employment than 12 months ago ;</t>
  </si>
  <si>
    <t>Western Australia ;  Industry of job 12 months ago: Information media and telecommunications ;  &gt;&gt;&gt; Did not change jobs in last 12 months ;</t>
  </si>
  <si>
    <t>Western Australia ;  Industry of job 12 months ago: Information media and telecommunications ;  &gt;&gt; 12 months or more in current main job ;</t>
  </si>
  <si>
    <t>Western Australia ;  Industry of job 12 months ago: Information media and telecommunications ;  &gt;&gt;&gt; Employee in current main job ;</t>
  </si>
  <si>
    <t>Western Australia ;  Industry of job 12 months ago: Information media and telecommunications ;  &gt;&gt;&gt;&gt; No change in occupation with current employer last year ;</t>
  </si>
  <si>
    <t>Western Australia ;  Industry of job 12 months ago: Information media and telecommunications ;  &gt;&gt;&gt;&gt; Changed occupations with current employer in the same major group last year ;</t>
  </si>
  <si>
    <t>Western Australia ;  Industry of job 12 months ago: Information media and telecommunications ;  &gt;&gt;&gt;&gt; Changed occupations with current employer into a different major group last year ;</t>
  </si>
  <si>
    <t>Western Australia ;  Industry of job 12 months ago: Information media and telecommunications ;  &gt;&gt;&gt;&gt; Changed occupations with current employer at the same skill level ;</t>
  </si>
  <si>
    <t>Western Australia ;  Industry of job 12 months ago: Information media and telecommunications ;  &gt;&gt;&gt;&gt; Changed occupations with current employer to a higher skill level ;</t>
  </si>
  <si>
    <t>Western Australia ;  Industry of job 12 months ago: Information media and telecommunications ;  &gt;&gt;&gt;&gt; Changed occupations with current employer to a lower skill level ;</t>
  </si>
  <si>
    <t>Western Australia ;  Industry of job 12 months ago: Information media and telecommunications ;  &gt;&gt;&gt;&gt; No change in usual weekly hours with current employer last year ;</t>
  </si>
  <si>
    <t>Western Australia ;  Industry of job 12 months ago: Information media and telecommunications ;  &gt;&gt;&gt;&gt; Usual weekly hours increased with current employer last year ;</t>
  </si>
  <si>
    <t>Western Australia ;  Industry of job 12 months ago: Information media and telecommunications ;  &gt;&gt;&gt;&gt; Usual weekly hours decreased with current employer last year ;</t>
  </si>
  <si>
    <t>Western Australia ;  Industry of job 12 months ago: Information media and telecommunications ;  &gt;&gt;&gt;&gt; Did not know or usual weekly hours varied last year ;</t>
  </si>
  <si>
    <t>Western Australia ;  Industry of job 12 months ago: Information media and telecommunications ;  &gt;&gt;&gt;&gt; Promoted or transferred last year ;</t>
  </si>
  <si>
    <t>Western Australia ;  Industry of job 12 months ago: Information media and telecommunications ;  &gt;&gt;&gt;&gt; Was not promoted or transferred last year ;</t>
  </si>
  <si>
    <t>Western Australia ;  Industry of job 12 months ago: Information media and telecommunications ;  &gt;&gt;&gt; Owner manager or contributing family worker in current main job ;</t>
  </si>
  <si>
    <t>Western Australia ;  Industry of job 12 months ago: Information media and telecommunications ;  &gt; Not currently employed ;</t>
  </si>
  <si>
    <t>Western Australia ;  Industry of job 12 months ago: Information media and telecommunications ;  &gt; Employed 12 months ago ;</t>
  </si>
  <si>
    <t>Western Australia ;  Industry of job 12 months ago: Financial and insurance services ;  Employed at some time during the last 12 months ;</t>
  </si>
  <si>
    <t>Western Australia ;  Industry of job 12 months ago: Financial and insurance services ;  &gt; Currently employed ;</t>
  </si>
  <si>
    <t>Western Australia ;  Industry of job 12 months ago: Financial and insurance services ;  &gt;&gt; Less than 12 months in current main job ;</t>
  </si>
  <si>
    <t>Western Australia ;  Industry of job 12 months ago: Financial and insurance services ;  &gt;&gt;&gt; Changed jobs in last 12 months ;</t>
  </si>
  <si>
    <t>Western Australia ;  Industry of job 12 months ago: Financial and insurance services ;  &gt;&gt;&gt;&gt; Working in the same industry division as 12 months ago ;</t>
  </si>
  <si>
    <t>Western Australia ;  Industry of job 12 months ago: Financial and insurance services ;  &gt;&gt;&gt;&gt; Working in a different industry division than 12 months ago ;</t>
  </si>
  <si>
    <t>Western Australia ;  Industry of job 12 months ago: Financial and insurance services ;  &gt;&gt;&gt;&gt; Working in the same major occupation group as 12 months ago ;</t>
  </si>
  <si>
    <t>Western Australia ;  Industry of job 12 months ago: Financial and insurance services ;  &gt;&gt;&gt;&gt; Working in a different major occupation group than 12 months ago ;</t>
  </si>
  <si>
    <t>Western Australia ;  Industry of job 12 months ago: Financial and insurance services ;  &gt;&gt;&gt;&gt; Working in an occupation at the same skill level as 12 months ago ;</t>
  </si>
  <si>
    <t>Western Australia ;  Industry of job 12 months ago: Financial and insurance services ;  &gt;&gt;&gt;&gt; Working in an occupation with a higher skill level than 12 months ago ;</t>
  </si>
  <si>
    <t>Western Australia ;  Industry of job 12 months ago: Financial and insurance services ;  &gt;&gt;&gt;&gt; Working in an occupation with a lower skill level than 12 months ago ;</t>
  </si>
  <si>
    <t>Western Australia ;  Industry of job 12 months ago: Financial and insurance services ;  &gt;&gt;&gt;&gt; Working in a job with the same usual hours as 12 months ago ;</t>
  </si>
  <si>
    <t>Western Australia ;  Industry of job 12 months ago: Financial and insurance services ;  &gt;&gt;&gt;&gt; Working in a job with more usual hours than 12 months ago ;</t>
  </si>
  <si>
    <t>Western Australia ;  Industry of job 12 months ago: Financial and insurance services ;  &gt;&gt;&gt;&gt; Working in a job with fewer usual hours than 12 months ago ;</t>
  </si>
  <si>
    <t>Western Australia ;  Industry of job 12 months ago: Financial and insurance services ;  &gt;&gt;&gt;&gt; Working in a job with the same status in employment as 12 months ago ;</t>
  </si>
  <si>
    <t>Western Australia ;  Industry of job 12 months ago: Financial and insurance services ;  &gt;&gt;&gt;&gt; Working in a job with a different status in employment than 12 months ago ;</t>
  </si>
  <si>
    <t>Western Australia ;  Industry of job 12 months ago: Financial and insurance services ;  &gt;&gt;&gt; Did not change jobs in last 12 months ;</t>
  </si>
  <si>
    <t>Western Australia ;  Industry of job 12 months ago: Financial and insurance services ;  &gt;&gt; 12 months or more in current main job ;</t>
  </si>
  <si>
    <t>Western Australia ;  Industry of job 12 months ago: Financial and insurance services ;  &gt;&gt;&gt; Employee in current main job ;</t>
  </si>
  <si>
    <t>Western Australia ;  Industry of job 12 months ago: Financial and insurance services ;  &gt;&gt;&gt;&gt; No change in occupation with current employer last year ;</t>
  </si>
  <si>
    <t>Western Australia ;  Industry of job 12 months ago: Financial and insurance services ;  &gt;&gt;&gt;&gt; Changed occupations with current employer in the same major group last year ;</t>
  </si>
  <si>
    <t>Western Australia ;  Industry of job 12 months ago: Financial and insurance services ;  &gt;&gt;&gt;&gt; Changed occupations with current employer into a different major group last year ;</t>
  </si>
  <si>
    <t>Western Australia ;  Industry of job 12 months ago: Financial and insurance services ;  &gt;&gt;&gt;&gt; Changed occupations with current employer at the same skill level ;</t>
  </si>
  <si>
    <t>Western Australia ;  Industry of job 12 months ago: Financial and insurance services ;  &gt;&gt;&gt;&gt; Changed occupations with current employer to a higher skill level ;</t>
  </si>
  <si>
    <t>Western Australia ;  Industry of job 12 months ago: Financial and insurance services ;  &gt;&gt;&gt;&gt; Changed occupations with current employer to a lower skill level ;</t>
  </si>
  <si>
    <t>Western Australia ;  Industry of job 12 months ago: Financial and insurance services ;  &gt;&gt;&gt;&gt; No change in usual weekly hours with current employer last year ;</t>
  </si>
  <si>
    <t>Western Australia ;  Industry of job 12 months ago: Financial and insurance services ;  &gt;&gt;&gt;&gt; Usual weekly hours increased with current employer last year ;</t>
  </si>
  <si>
    <t>Western Australia ;  Industry of job 12 months ago: Financial and insurance services ;  &gt;&gt;&gt;&gt; Usual weekly hours decreased with current employer last year ;</t>
  </si>
  <si>
    <t>Western Australia ;  Industry of job 12 months ago: Financial and insurance services ;  &gt;&gt;&gt;&gt; Did not know or usual weekly hours varied last year ;</t>
  </si>
  <si>
    <t>Western Australia ;  Industry of job 12 months ago: Financial and insurance services ;  &gt;&gt;&gt;&gt; Promoted or transferred last year ;</t>
  </si>
  <si>
    <t>Western Australia ;  Industry of job 12 months ago: Financial and insurance services ;  &gt;&gt;&gt;&gt; Was not promoted or transferred last year ;</t>
  </si>
  <si>
    <t>Western Australia ;  Industry of job 12 months ago: Financial and insurance services ;  &gt;&gt;&gt; Owner manager or contributing family worker in current main job ;</t>
  </si>
  <si>
    <t>Western Australia ;  Industry of job 12 months ago: Financial and insurance services ;  &gt; Not currently employed ;</t>
  </si>
  <si>
    <t>Western Australia ;  Industry of job 12 months ago: Financial and insurance services ;  &gt; Employed 12 months ago ;</t>
  </si>
  <si>
    <t>Western Australia ;  Industry of job 12 months ago: Rental, hiring and real estate services ;  Employed at some time during the last 12 months ;</t>
  </si>
  <si>
    <t>Western Australia ;  Industry of job 12 months ago: Rental, hiring and real estate services ;  &gt; Currently employed ;</t>
  </si>
  <si>
    <t>Western Australia ;  Industry of job 12 months ago: Rental, hiring and real estate services ;  &gt;&gt; Less than 12 months in current main job ;</t>
  </si>
  <si>
    <t>Western Australia ;  Industry of job 12 months ago: Rental, hiring and real estate services ;  &gt;&gt;&gt; Changed jobs in last 12 months ;</t>
  </si>
  <si>
    <t>Western Australia ;  Industry of job 12 months ago: Rental, hiring and real estate services ;  &gt;&gt;&gt;&gt; Working in the same industry division as 12 months ago ;</t>
  </si>
  <si>
    <t>Western Australia ;  Industry of job 12 months ago: Rental, hiring and real estate services ;  &gt;&gt;&gt;&gt; Working in a different industry division than 12 months ago ;</t>
  </si>
  <si>
    <t>Western Australia ;  Industry of job 12 months ago: Rental, hiring and real estate services ;  &gt;&gt;&gt;&gt; Working in the same major occupation group as 12 months ago ;</t>
  </si>
  <si>
    <t>Western Australia ;  Industry of job 12 months ago: Rental, hiring and real estate services ;  &gt;&gt;&gt;&gt; Working in a different major occupation group than 12 months ago ;</t>
  </si>
  <si>
    <t>Western Australia ;  Industry of job 12 months ago: Rental, hiring and real estate services ;  &gt;&gt;&gt;&gt; Working in an occupation at the same skill level as 12 months ago ;</t>
  </si>
  <si>
    <t>Western Australia ;  Industry of job 12 months ago: Rental, hiring and real estate services ;  &gt;&gt;&gt;&gt; Working in an occupation with a higher skill level than 12 months ago ;</t>
  </si>
  <si>
    <t>Western Australia ;  Industry of job 12 months ago: Rental, hiring and real estate services ;  &gt;&gt;&gt;&gt; Working in an occupation with a lower skill level than 12 months ago ;</t>
  </si>
  <si>
    <t>Western Australia ;  Industry of job 12 months ago: Rental, hiring and real estate services ;  &gt;&gt;&gt;&gt; Working in a job with the same usual hours as 12 months ago ;</t>
  </si>
  <si>
    <t>Western Australia ;  Industry of job 12 months ago: Rental, hiring and real estate services ;  &gt;&gt;&gt;&gt; Working in a job with more usual hours than 12 months ago ;</t>
  </si>
  <si>
    <t>Western Australia ;  Industry of job 12 months ago: Rental, hiring and real estate services ;  &gt;&gt;&gt;&gt; Working in a job with fewer usual hours than 12 months ago ;</t>
  </si>
  <si>
    <t>Western Australia ;  Industry of job 12 months ago: Rental, hiring and real estate services ;  &gt;&gt;&gt;&gt; Working in a job with the same status in employment as 12 months ago ;</t>
  </si>
  <si>
    <t>Western Australia ;  Industry of job 12 months ago: Rental, hiring and real estate services ;  &gt;&gt;&gt;&gt; Working in a job with a different status in employment than 12 months ago ;</t>
  </si>
  <si>
    <t>Western Australia ;  Industry of job 12 months ago: Rental, hiring and real estate services ;  &gt;&gt;&gt; Did not change jobs in last 12 months ;</t>
  </si>
  <si>
    <t>Western Australia ;  Industry of job 12 months ago: Rental, hiring and real estate services ;  &gt;&gt; 12 months or more in current main job ;</t>
  </si>
  <si>
    <t>Western Australia ;  Industry of job 12 months ago: Rental, hiring and real estate services ;  &gt;&gt;&gt; Employee in current main job ;</t>
  </si>
  <si>
    <t>Western Australia ;  Industry of job 12 months ago: Rental, hiring and real estate services ;  &gt;&gt;&gt;&gt; No change in occupation with current employer last year ;</t>
  </si>
  <si>
    <t>Western Australia ;  Industry of job 12 months ago: Rental, hiring and real estate services ;  &gt;&gt;&gt;&gt; Changed occupations with current employer in the same major group last year ;</t>
  </si>
  <si>
    <t>Western Australia ;  Industry of job 12 months ago: Rental, hiring and real estate services ;  &gt;&gt;&gt;&gt; Changed occupations with current employer into a different major group last year ;</t>
  </si>
  <si>
    <t>Western Australia ;  Industry of job 12 months ago: Rental, hiring and real estate services ;  &gt;&gt;&gt;&gt; Changed occupations with current employer at the same skill level ;</t>
  </si>
  <si>
    <t>Western Australia ;  Industry of job 12 months ago: Rental, hiring and real estate services ;  &gt;&gt;&gt;&gt; Changed occupations with current employer to a higher skill level ;</t>
  </si>
  <si>
    <t>Western Australia ;  Industry of job 12 months ago: Rental, hiring and real estate services ;  &gt;&gt;&gt;&gt; Changed occupations with current employer to a lower skill level ;</t>
  </si>
  <si>
    <t>Western Australia ;  Industry of job 12 months ago: Rental, hiring and real estate services ;  &gt;&gt;&gt;&gt; No change in usual weekly hours with current employer last year ;</t>
  </si>
  <si>
    <t>Western Australia ;  Industry of job 12 months ago: Rental, hiring and real estate services ;  &gt;&gt;&gt;&gt; Usual weekly hours increased with current employer last year ;</t>
  </si>
  <si>
    <t>Western Australia ;  Industry of job 12 months ago: Rental, hiring and real estate services ;  &gt;&gt;&gt;&gt; Usual weekly hours decreased with current employer last year ;</t>
  </si>
  <si>
    <t>Western Australia ;  Industry of job 12 months ago: Rental, hiring and real estate services ;  &gt;&gt;&gt;&gt; Did not know or usual weekly hours varied last year ;</t>
  </si>
  <si>
    <t>Western Australia ;  Industry of job 12 months ago: Rental, hiring and real estate services ;  &gt;&gt;&gt;&gt; Promoted or transferred last year ;</t>
  </si>
  <si>
    <t>Western Australia ;  Industry of job 12 months ago: Rental, hiring and real estate services ;  &gt;&gt;&gt;&gt; Was not promoted or transferred last year ;</t>
  </si>
  <si>
    <t>Western Australia ;  Industry of job 12 months ago: Rental, hiring and real estate services ;  &gt;&gt;&gt; Owner manager or contributing family worker in current main job ;</t>
  </si>
  <si>
    <t>Western Australia ;  Industry of job 12 months ago: Rental, hiring and real estate services ;  &gt; Not currently employed ;</t>
  </si>
  <si>
    <t>Western Australia ;  Industry of job 12 months ago: Rental, hiring and real estate services ;  &gt; Employed 12 months ago ;</t>
  </si>
  <si>
    <t>Western Australia ;  Industry of job 12 months ago: Professional, scientific and technical services ;  Employed at some time during the last 12 months ;</t>
  </si>
  <si>
    <t>Western Australia ;  Industry of job 12 months ago: Professional, scientific and technical services ;  &gt; Currently employed ;</t>
  </si>
  <si>
    <t>Western Australia ;  Industry of job 12 months ago: Professional, scientific and technical services ;  &gt;&gt; Less than 12 months in current main job ;</t>
  </si>
  <si>
    <t>Western Australia ;  Industry of job 12 months ago: Professional, scientific and technical services ;  &gt;&gt;&gt; Changed jobs in last 12 months ;</t>
  </si>
  <si>
    <t>Western Australia ;  Industry of job 12 months ago: Professional, scientific and technical services ;  &gt;&gt;&gt;&gt; Working in the same industry division as 12 months ago ;</t>
  </si>
  <si>
    <t>Western Australia ;  Industry of job 12 months ago: Professional, scientific and technical services ;  &gt;&gt;&gt;&gt; Working in a different industry division than 12 months ago ;</t>
  </si>
  <si>
    <t>Western Australia ;  Industry of job 12 months ago: Professional, scientific and technical services ;  &gt;&gt;&gt;&gt; Working in the same major occupation group as 12 months ago ;</t>
  </si>
  <si>
    <t>Western Australia ;  Industry of job 12 months ago: Professional, scientific and technical services ;  &gt;&gt;&gt;&gt; Working in a different major occupation group than 12 months ago ;</t>
  </si>
  <si>
    <t>Western Australia ;  Industry of job 12 months ago: Professional, scientific and technical services ;  &gt;&gt;&gt;&gt; Working in an occupation at the same skill level as 12 months ago ;</t>
  </si>
  <si>
    <t>Western Australia ;  Industry of job 12 months ago: Professional, scientific and technical services ;  &gt;&gt;&gt;&gt; Working in an occupation with a higher skill level than 12 months ago ;</t>
  </si>
  <si>
    <t>Western Australia ;  Industry of job 12 months ago: Professional, scientific and technical services ;  &gt;&gt;&gt;&gt; Working in an occupation with a lower skill level than 12 months ago ;</t>
  </si>
  <si>
    <t>Western Australia ;  Industry of job 12 months ago: Professional, scientific and technical services ;  &gt;&gt;&gt;&gt; Working in a job with the same usual hours as 12 months ago ;</t>
  </si>
  <si>
    <t>Western Australia ;  Industry of job 12 months ago: Professional, scientific and technical services ;  &gt;&gt;&gt;&gt; Working in a job with more usual hours than 12 months ago ;</t>
  </si>
  <si>
    <t>Western Australia ;  Industry of job 12 months ago: Professional, scientific and technical services ;  &gt;&gt;&gt;&gt; Working in a job with fewer usual hours than 12 months ago ;</t>
  </si>
  <si>
    <t>Western Australia ;  Industry of job 12 months ago: Professional, scientific and technical services ;  &gt;&gt;&gt;&gt; Working in a job with the same status in employment as 12 months ago ;</t>
  </si>
  <si>
    <t>Western Australia ;  Industry of job 12 months ago: Professional, scientific and technical services ;  &gt;&gt;&gt;&gt; Working in a job with a different status in employment than 12 months ago ;</t>
  </si>
  <si>
    <t>Western Australia ;  Industry of job 12 months ago: Professional, scientific and technical services ;  &gt;&gt;&gt; Did not change jobs in last 12 months ;</t>
  </si>
  <si>
    <t>Western Australia ;  Industry of job 12 months ago: Professional, scientific and technical services ;  &gt;&gt; 12 months or more in current main job ;</t>
  </si>
  <si>
    <t>Western Australia ;  Industry of job 12 months ago: Professional, scientific and technical services ;  &gt;&gt;&gt; Employee in current main job ;</t>
  </si>
  <si>
    <t>Western Australia ;  Industry of job 12 months ago: Professional, scientific and technical services ;  &gt;&gt;&gt;&gt; No change in occupation with current employer last year ;</t>
  </si>
  <si>
    <t>Western Australia ;  Industry of job 12 months ago: Professional, scientific and technical services ;  &gt;&gt;&gt;&gt; Changed occupations with current employer in the same major group last year ;</t>
  </si>
  <si>
    <t>Western Australia ;  Industry of job 12 months ago: Professional, scientific and technical services ;  &gt;&gt;&gt;&gt; Changed occupations with current employer into a different major group last year ;</t>
  </si>
  <si>
    <t>Western Australia ;  Industry of job 12 months ago: Professional, scientific and technical services ;  &gt;&gt;&gt;&gt; Changed occupations with current employer at the same skill level ;</t>
  </si>
  <si>
    <t>Western Australia ;  Industry of job 12 months ago: Professional, scientific and technical services ;  &gt;&gt;&gt;&gt; Changed occupations with current employer to a higher skill level ;</t>
  </si>
  <si>
    <t>Western Australia ;  Industry of job 12 months ago: Professional, scientific and technical services ;  &gt;&gt;&gt;&gt; Changed occupations with current employer to a lower skill level ;</t>
  </si>
  <si>
    <t>Western Australia ;  Industry of job 12 months ago: Professional, scientific and technical services ;  &gt;&gt;&gt;&gt; No change in usual weekly hours with current employer last year ;</t>
  </si>
  <si>
    <t>Western Australia ;  Industry of job 12 months ago: Professional, scientific and technical services ;  &gt;&gt;&gt;&gt; Usual weekly hours increased with current employer last year ;</t>
  </si>
  <si>
    <t>Western Australia ;  Industry of job 12 months ago: Professional, scientific and technical services ;  &gt;&gt;&gt;&gt; Usual weekly hours decreased with current employer last year ;</t>
  </si>
  <si>
    <t>Western Australia ;  Industry of job 12 months ago: Professional, scientific and technical services ;  &gt;&gt;&gt;&gt; Did not know or usual weekly hours varied last year ;</t>
  </si>
  <si>
    <t>Western Australia ;  Industry of job 12 months ago: Professional, scientific and technical services ;  &gt;&gt;&gt;&gt; Promoted or transferred last year ;</t>
  </si>
  <si>
    <t>Western Australia ;  Industry of job 12 months ago: Professional, scientific and technical services ;  &gt;&gt;&gt;&gt; Was not promoted or transferred last year ;</t>
  </si>
  <si>
    <t>Western Australia ;  Industry of job 12 months ago: Professional, scientific and technical services ;  &gt;&gt;&gt; Owner manager or contributing family worker in current main job ;</t>
  </si>
  <si>
    <t>Western Australia ;  Industry of job 12 months ago: Professional, scientific and technical services ;  &gt; Not currently employed ;</t>
  </si>
  <si>
    <t>Western Australia ;  Industry of job 12 months ago: Professional, scientific and technical services ;  &gt; Employed 12 months ago ;</t>
  </si>
  <si>
    <t>Western Australia ;  Industry of job 12 months ago: Administrative and support services ;  Employed at some time during the last 12 months ;</t>
  </si>
  <si>
    <t>Western Australia ;  Industry of job 12 months ago: Administrative and support services ;  &gt; Currently employed ;</t>
  </si>
  <si>
    <t>Western Australia ;  Industry of job 12 months ago: Administrative and support services ;  &gt;&gt; Less than 12 months in current main job ;</t>
  </si>
  <si>
    <t>Western Australia ;  Industry of job 12 months ago: Administrative and support services ;  &gt;&gt;&gt; Changed jobs in last 12 months ;</t>
  </si>
  <si>
    <t>Western Australia ;  Industry of job 12 months ago: Administrative and support services ;  &gt;&gt;&gt;&gt; Working in the same industry division as 12 months ago ;</t>
  </si>
  <si>
    <t>Western Australia ;  Industry of job 12 months ago: Administrative and support services ;  &gt;&gt;&gt;&gt; Working in a different industry division than 12 months ago ;</t>
  </si>
  <si>
    <t>Western Australia ;  Industry of job 12 months ago: Administrative and support services ;  &gt;&gt;&gt;&gt; Working in the same major occupation group as 12 months ago ;</t>
  </si>
  <si>
    <t>Western Australia ;  Industry of job 12 months ago: Administrative and support services ;  &gt;&gt;&gt;&gt; Working in a different major occupation group than 12 months ago ;</t>
  </si>
  <si>
    <t>Western Australia ;  Industry of job 12 months ago: Administrative and support services ;  &gt;&gt;&gt;&gt; Working in an occupation at the same skill level as 12 months ago ;</t>
  </si>
  <si>
    <t>Western Australia ;  Industry of job 12 months ago: Administrative and support services ;  &gt;&gt;&gt;&gt; Working in an occupation with a higher skill level than 12 months ago ;</t>
  </si>
  <si>
    <t>Western Australia ;  Industry of job 12 months ago: Administrative and support services ;  &gt;&gt;&gt;&gt; Working in an occupation with a lower skill level than 12 months ago ;</t>
  </si>
  <si>
    <t>Western Australia ;  Industry of job 12 months ago: Administrative and support services ;  &gt;&gt;&gt;&gt; Working in a job with the same usual hours as 12 months ago ;</t>
  </si>
  <si>
    <t>Western Australia ;  Industry of job 12 months ago: Administrative and support services ;  &gt;&gt;&gt;&gt; Working in a job with more usual hours than 12 months ago ;</t>
  </si>
  <si>
    <t>Western Australia ;  Industry of job 12 months ago: Administrative and support services ;  &gt;&gt;&gt;&gt; Working in a job with fewer usual hours than 12 months ago ;</t>
  </si>
  <si>
    <t>Western Australia ;  Industry of job 12 months ago: Administrative and support services ;  &gt;&gt;&gt;&gt; Working in a job with the same status in employment as 12 months ago ;</t>
  </si>
  <si>
    <t>Western Australia ;  Industry of job 12 months ago: Administrative and support services ;  &gt;&gt;&gt;&gt; Working in a job with a different status in employment than 12 months ago ;</t>
  </si>
  <si>
    <t>Western Australia ;  Industry of job 12 months ago: Administrative and support services ;  &gt;&gt;&gt; Did not change jobs in last 12 months ;</t>
  </si>
  <si>
    <t>Western Australia ;  Industry of job 12 months ago: Administrative and support services ;  &gt;&gt; 12 months or more in current main job ;</t>
  </si>
  <si>
    <t>Western Australia ;  Industry of job 12 months ago: Administrative and support services ;  &gt;&gt;&gt; Employee in current main job ;</t>
  </si>
  <si>
    <t>Western Australia ;  Industry of job 12 months ago: Administrative and support services ;  &gt;&gt;&gt;&gt; No change in occupation with current employer last year ;</t>
  </si>
  <si>
    <t>Western Australia ;  Industry of job 12 months ago: Administrative and support services ;  &gt;&gt;&gt;&gt; Changed occupations with current employer in the same major group last year ;</t>
  </si>
  <si>
    <t>Western Australia ;  Industry of job 12 months ago: Administrative and support services ;  &gt;&gt;&gt;&gt; Changed occupations with current employer into a different major group last year ;</t>
  </si>
  <si>
    <t>Western Australia ;  Industry of job 12 months ago: Administrative and support services ;  &gt;&gt;&gt;&gt; Changed occupations with current employer at the same skill level ;</t>
  </si>
  <si>
    <t>Western Australia ;  Industry of job 12 months ago: Administrative and support services ;  &gt;&gt;&gt;&gt; Changed occupations with current employer to a higher skill level ;</t>
  </si>
  <si>
    <t>Western Australia ;  Industry of job 12 months ago: Administrative and support services ;  &gt;&gt;&gt;&gt; Changed occupations with current employer to a lower skill level ;</t>
  </si>
  <si>
    <t>Western Australia ;  Industry of job 12 months ago: Administrative and support services ;  &gt;&gt;&gt;&gt; No change in usual weekly hours with current employer last year ;</t>
  </si>
  <si>
    <t>Western Australia ;  Industry of job 12 months ago: Administrative and support services ;  &gt;&gt;&gt;&gt; Usual weekly hours increased with current employer last year ;</t>
  </si>
  <si>
    <t>Western Australia ;  Industry of job 12 months ago: Administrative and support services ;  &gt;&gt;&gt;&gt; Usual weekly hours decreased with current employer last year ;</t>
  </si>
  <si>
    <t>Western Australia ;  Industry of job 12 months ago: Administrative and support services ;  &gt;&gt;&gt;&gt; Did not know or usual weekly hours varied last year ;</t>
  </si>
  <si>
    <t>Western Australia ;  Industry of job 12 months ago: Administrative and support services ;  &gt;&gt;&gt;&gt; Promoted or transferred last year ;</t>
  </si>
  <si>
    <t>Western Australia ;  Industry of job 12 months ago: Administrative and support services ;  &gt;&gt;&gt;&gt; Was not promoted or transferred last year ;</t>
  </si>
  <si>
    <t>Western Australia ;  Industry of job 12 months ago: Administrative and support services ;  &gt;&gt;&gt; Owner manager or contributing family worker in current main job ;</t>
  </si>
  <si>
    <t>Western Australia ;  Industry of job 12 months ago: Administrative and support services ;  &gt; Not currently employed ;</t>
  </si>
  <si>
    <t>Western Australia ;  Industry of job 12 months ago: Administrative and support services ;  &gt; Employed 12 months ago ;</t>
  </si>
  <si>
    <t>Western Australia ;  Industry of job 12 months ago: Public administration and safety ;  Employed at some time during the last 12 months ;</t>
  </si>
  <si>
    <t>Western Australia ;  Industry of job 12 months ago: Public administration and safety ;  &gt; Currently employed ;</t>
  </si>
  <si>
    <t>Western Australia ;  Industry of job 12 months ago: Public administration and safety ;  &gt;&gt; Less than 12 months in current main job ;</t>
  </si>
  <si>
    <t>Western Australia ;  Industry of job 12 months ago: Public administration and safety ;  &gt;&gt;&gt; Changed jobs in last 12 months ;</t>
  </si>
  <si>
    <t>Western Australia ;  Industry of job 12 months ago: Public administration and safety ;  &gt;&gt;&gt;&gt; Working in the same industry division as 12 months ago ;</t>
  </si>
  <si>
    <t>Western Australia ;  Industry of job 12 months ago: Public administration and safety ;  &gt;&gt;&gt;&gt; Working in a different industry division than 12 months ago ;</t>
  </si>
  <si>
    <t>Western Australia ;  Industry of job 12 months ago: Public administration and safety ;  &gt;&gt;&gt;&gt; Working in the same major occupation group as 12 months ago ;</t>
  </si>
  <si>
    <t>Western Australia ;  Industry of job 12 months ago: Public administration and safety ;  &gt;&gt;&gt;&gt; Working in a different major occupation group than 12 months ago ;</t>
  </si>
  <si>
    <t>Western Australia ;  Industry of job 12 months ago: Public administration and safety ;  &gt;&gt;&gt;&gt; Working in an occupation at the same skill level as 12 months ago ;</t>
  </si>
  <si>
    <t>Western Australia ;  Industry of job 12 months ago: Public administration and safety ;  &gt;&gt;&gt;&gt; Working in an occupation with a higher skill level than 12 months ago ;</t>
  </si>
  <si>
    <t>Western Australia ;  Industry of job 12 months ago: Public administration and safety ;  &gt;&gt;&gt;&gt; Working in an occupation with a lower skill level than 12 months ago ;</t>
  </si>
  <si>
    <t>Western Australia ;  Industry of job 12 months ago: Public administration and safety ;  &gt;&gt;&gt;&gt; Working in a job with the same usual hours as 12 months ago ;</t>
  </si>
  <si>
    <t>Western Australia ;  Industry of job 12 months ago: Public administration and safety ;  &gt;&gt;&gt;&gt; Working in a job with more usual hours than 12 months ago ;</t>
  </si>
  <si>
    <t>Western Australia ;  Industry of job 12 months ago: Public administration and safety ;  &gt;&gt;&gt;&gt; Working in a job with fewer usual hours than 12 months ago ;</t>
  </si>
  <si>
    <t>Western Australia ;  Industry of job 12 months ago: Public administration and safety ;  &gt;&gt;&gt;&gt; Working in a job with the same status in employment as 12 months ago ;</t>
  </si>
  <si>
    <t>Western Australia ;  Industry of job 12 months ago: Public administration and safety ;  &gt;&gt;&gt;&gt; Working in a job with a different status in employment than 12 months ago ;</t>
  </si>
  <si>
    <t>Western Australia ;  Industry of job 12 months ago: Public administration and safety ;  &gt;&gt;&gt; Did not change jobs in last 12 months ;</t>
  </si>
  <si>
    <t>Western Australia ;  Industry of job 12 months ago: Public administration and safety ;  &gt;&gt; 12 months or more in current main job ;</t>
  </si>
  <si>
    <t>Western Australia ;  Industry of job 12 months ago: Public administration and safety ;  &gt;&gt;&gt; Employee in current main job ;</t>
  </si>
  <si>
    <t>Western Australia ;  Industry of job 12 months ago: Public administration and safety ;  &gt;&gt;&gt;&gt; No change in occupation with current employer last year ;</t>
  </si>
  <si>
    <t>Western Australia ;  Industry of job 12 months ago: Public administration and safety ;  &gt;&gt;&gt;&gt; Changed occupations with current employer in the same major group last year ;</t>
  </si>
  <si>
    <t>Western Australia ;  Industry of job 12 months ago: Public administration and safety ;  &gt;&gt;&gt;&gt; Changed occupations with current employer into a different major group last year ;</t>
  </si>
  <si>
    <t>Western Australia ;  Industry of job 12 months ago: Public administration and safety ;  &gt;&gt;&gt;&gt; Changed occupations with current employer at the same skill level ;</t>
  </si>
  <si>
    <t>Western Australia ;  Industry of job 12 months ago: Public administration and safety ;  &gt;&gt;&gt;&gt; Changed occupations with current employer to a higher skill level ;</t>
  </si>
  <si>
    <t>Western Australia ;  Industry of job 12 months ago: Public administration and safety ;  &gt;&gt;&gt;&gt; Changed occupations with current employer to a lower skill level ;</t>
  </si>
  <si>
    <t>Western Australia ;  Industry of job 12 months ago: Public administration and safety ;  &gt;&gt;&gt;&gt; No change in usual weekly hours with current employer last year ;</t>
  </si>
  <si>
    <t>Western Australia ;  Industry of job 12 months ago: Public administration and safety ;  &gt;&gt;&gt;&gt; Usual weekly hours increased with current employer last year ;</t>
  </si>
  <si>
    <t>Western Australia ;  Industry of job 12 months ago: Public administration and safety ;  &gt;&gt;&gt;&gt; Usual weekly hours decreased with current employer last year ;</t>
  </si>
  <si>
    <t>Western Australia ;  Industry of job 12 months ago: Public administration and safety ;  &gt;&gt;&gt;&gt; Did not know or usual weekly hours varied last year ;</t>
  </si>
  <si>
    <t>Western Australia ;  Industry of job 12 months ago: Public administration and safety ;  &gt;&gt;&gt;&gt; Promoted or transferred last year ;</t>
  </si>
  <si>
    <t>Western Australia ;  Industry of job 12 months ago: Public administration and safety ;  &gt;&gt;&gt;&gt; Was not promoted or transferred last year ;</t>
  </si>
  <si>
    <t>Western Australia ;  Industry of job 12 months ago: Public administration and safety ;  &gt;&gt;&gt; Owner manager or contributing family worker in current main job ;</t>
  </si>
  <si>
    <t>Western Australia ;  Industry of job 12 months ago: Public administration and safety ;  &gt; Not currently employed ;</t>
  </si>
  <si>
    <t>Western Australia ;  Industry of job 12 months ago: Public administration and safety ;  &gt; Employed 12 months ago ;</t>
  </si>
  <si>
    <t>Western Australia ;  Industry of job 12 months ago: Education and training ;  Employed at some time during the last 12 months ;</t>
  </si>
  <si>
    <t>Western Australia ;  Industry of job 12 months ago: Education and training ;  &gt; Currently employed ;</t>
  </si>
  <si>
    <t>Western Australia ;  Industry of job 12 months ago: Education and training ;  &gt;&gt; Less than 12 months in current main job ;</t>
  </si>
  <si>
    <t>Western Australia ;  Industry of job 12 months ago: Education and training ;  &gt;&gt;&gt; Changed jobs in last 12 months ;</t>
  </si>
  <si>
    <t>Western Australia ;  Industry of job 12 months ago: Education and training ;  &gt;&gt;&gt;&gt; Working in the same industry division as 12 months ago ;</t>
  </si>
  <si>
    <t>Western Australia ;  Industry of job 12 months ago: Education and training ;  &gt;&gt;&gt;&gt; Working in a different industry division than 12 months ago ;</t>
  </si>
  <si>
    <t>Western Australia ;  Industry of job 12 months ago: Education and training ;  &gt;&gt;&gt;&gt; Working in the same major occupation group as 12 months ago ;</t>
  </si>
  <si>
    <t>Western Australia ;  Industry of job 12 months ago: Education and training ;  &gt;&gt;&gt;&gt; Working in a different major occupation group than 12 months ago ;</t>
  </si>
  <si>
    <t>Western Australia ;  Industry of job 12 months ago: Education and training ;  &gt;&gt;&gt;&gt; Working in an occupation at the same skill level as 12 months ago ;</t>
  </si>
  <si>
    <t>Western Australia ;  Industry of job 12 months ago: Education and training ;  &gt;&gt;&gt;&gt; Working in an occupation with a higher skill level than 12 months ago ;</t>
  </si>
  <si>
    <t>Western Australia ;  Industry of job 12 months ago: Education and training ;  &gt;&gt;&gt;&gt; Working in an occupation with a lower skill level than 12 months ago ;</t>
  </si>
  <si>
    <t>Western Australia ;  Industry of job 12 months ago: Education and training ;  &gt;&gt;&gt;&gt; Working in a job with the same usual hours as 12 months ago ;</t>
  </si>
  <si>
    <t>Western Australia ;  Industry of job 12 months ago: Education and training ;  &gt;&gt;&gt;&gt; Working in a job with more usual hours than 12 months ago ;</t>
  </si>
  <si>
    <t>Western Australia ;  Industry of job 12 months ago: Education and training ;  &gt;&gt;&gt;&gt; Working in a job with fewer usual hours than 12 months ago ;</t>
  </si>
  <si>
    <t>Western Australia ;  Industry of job 12 months ago: Education and training ;  &gt;&gt;&gt;&gt; Working in a job with the same status in employment as 12 months ago ;</t>
  </si>
  <si>
    <t>Western Australia ;  Industry of job 12 months ago: Education and training ;  &gt;&gt;&gt;&gt; Working in a job with a different status in employment than 12 months ago ;</t>
  </si>
  <si>
    <t>Western Australia ;  Industry of job 12 months ago: Education and training ;  &gt;&gt;&gt; Did not change jobs in last 12 months ;</t>
  </si>
  <si>
    <t>Western Australia ;  Industry of job 12 months ago: Education and training ;  &gt;&gt; 12 months or more in current main job ;</t>
  </si>
  <si>
    <t>Western Australia ;  Industry of job 12 months ago: Education and training ;  &gt;&gt;&gt; Employee in current main job ;</t>
  </si>
  <si>
    <t>Western Australia ;  Industry of job 12 months ago: Education and training ;  &gt;&gt;&gt;&gt; No change in occupation with current employer last year ;</t>
  </si>
  <si>
    <t>A127956642F</t>
  </si>
  <si>
    <t>A128092474V</t>
  </si>
  <si>
    <t>A128053722T</t>
  </si>
  <si>
    <t>A128014826J</t>
  </si>
  <si>
    <t>A128053726A</t>
  </si>
  <si>
    <t>A127976374V</t>
  </si>
  <si>
    <t>A128092458V</t>
  </si>
  <si>
    <t>A127995322W</t>
  </si>
  <si>
    <t>A127956630W</t>
  </si>
  <si>
    <t>A127995326F</t>
  </si>
  <si>
    <t>A127976378C</t>
  </si>
  <si>
    <t>A127976382V</t>
  </si>
  <si>
    <t>A128092462K</t>
  </si>
  <si>
    <t>A128053730T</t>
  </si>
  <si>
    <t>A128014830X</t>
  </si>
  <si>
    <t>A128092466V</t>
  </si>
  <si>
    <t>A127995330W</t>
  </si>
  <si>
    <t>A128073110A</t>
  </si>
  <si>
    <t>A128073114K</t>
  </si>
  <si>
    <t>A128014834J</t>
  </si>
  <si>
    <t>A127976386C</t>
  </si>
  <si>
    <t>A128034246K</t>
  </si>
  <si>
    <t>A127976390V</t>
  </si>
  <si>
    <t>A128053734A</t>
  </si>
  <si>
    <t>A127956638R</t>
  </si>
  <si>
    <t>A128034250A</t>
  </si>
  <si>
    <t>A127994998C</t>
  </si>
  <si>
    <t>A128053402F</t>
  </si>
  <si>
    <t>A128053410F</t>
  </si>
  <si>
    <t>A128072818R</t>
  </si>
  <si>
    <t>A128092190T</t>
  </si>
  <si>
    <t>A127956330V</t>
  </si>
  <si>
    <t>A127976030R</t>
  </si>
  <si>
    <t>A127995002K</t>
  </si>
  <si>
    <t>A127976034X</t>
  </si>
  <si>
    <t>A128092194A</t>
  </si>
  <si>
    <t>A128014574X</t>
  </si>
  <si>
    <t>A128092178A</t>
  </si>
  <si>
    <t>A127976018X</t>
  </si>
  <si>
    <t>A128072806F</t>
  </si>
  <si>
    <t>A127956318C</t>
  </si>
  <si>
    <t>A127994982K</t>
  </si>
  <si>
    <t>A128092182T</t>
  </si>
  <si>
    <t>A128072810W</t>
  </si>
  <si>
    <t>A128053406R</t>
  </si>
  <si>
    <t>A128014578J</t>
  </si>
  <si>
    <t>A127976022R</t>
  </si>
  <si>
    <t>A127994986V</t>
  </si>
  <si>
    <t>A127956322V</t>
  </si>
  <si>
    <t>A128014582X</t>
  </si>
  <si>
    <t>A128033886R</t>
  </si>
  <si>
    <t>A127976026X</t>
  </si>
  <si>
    <t>A127994990K</t>
  </si>
  <si>
    <t>A127956326C</t>
  </si>
  <si>
    <t>A128092186A</t>
  </si>
  <si>
    <t>A128072814F</t>
  </si>
  <si>
    <t>A127994994V</t>
  </si>
  <si>
    <t>A128033890F</t>
  </si>
  <si>
    <t>A128014586J</t>
  </si>
  <si>
    <t>A128014590X</t>
  </si>
  <si>
    <t>A128033902C</t>
  </si>
  <si>
    <t>A128072826R</t>
  </si>
  <si>
    <t>A128033898X</t>
  </si>
  <si>
    <t>A128072834R</t>
  </si>
  <si>
    <t>A128072842R</t>
  </si>
  <si>
    <t>A128053418X</t>
  </si>
  <si>
    <t>A127956358W</t>
  </si>
  <si>
    <t>A128053422R</t>
  </si>
  <si>
    <t>A127976050X</t>
  </si>
  <si>
    <t>A128033906L</t>
  </si>
  <si>
    <t>A128033894R</t>
  </si>
  <si>
    <t>A127995006V</t>
  </si>
  <si>
    <t>A127956334C</t>
  </si>
  <si>
    <t>A128092198K</t>
  </si>
  <si>
    <t>A127976038J</t>
  </si>
  <si>
    <t>A128014594J</t>
  </si>
  <si>
    <t>A127956338L</t>
  </si>
  <si>
    <t>A128014598T</t>
  </si>
  <si>
    <t>A127956342C</t>
  </si>
  <si>
    <t>A127956346L</t>
  </si>
  <si>
    <t>A127995010K</t>
  </si>
  <si>
    <t>A127956350C</t>
  </si>
  <si>
    <t>A128014602W</t>
  </si>
  <si>
    <t>A127995014V</t>
  </si>
  <si>
    <t>A128072830F</t>
  </si>
  <si>
    <t>A128053414R</t>
  </si>
  <si>
    <t>A128092202R</t>
  </si>
  <si>
    <t>A127995018C</t>
  </si>
  <si>
    <t>A127976042X</t>
  </si>
  <si>
    <t>A127995022V</t>
  </si>
  <si>
    <t>A128072838X</t>
  </si>
  <si>
    <t>A127976046J</t>
  </si>
  <si>
    <t>A128014606F</t>
  </si>
  <si>
    <t>A128072846X</t>
  </si>
  <si>
    <t>A127995050C</t>
  </si>
  <si>
    <t>A127995026C</t>
  </si>
  <si>
    <t>A128092206X</t>
  </si>
  <si>
    <t>A127995046L</t>
  </si>
  <si>
    <t>A128092218J</t>
  </si>
  <si>
    <t>A128033922L</t>
  </si>
  <si>
    <t>A127956366W</t>
  </si>
  <si>
    <t>A128033926W</t>
  </si>
  <si>
    <t>A128033930L</t>
  </si>
  <si>
    <t>A127976062J</t>
  </si>
  <si>
    <t>A128014610W</t>
  </si>
  <si>
    <t>A128053426X</t>
  </si>
  <si>
    <t>A128072850R</t>
  </si>
  <si>
    <t>A128053430R</t>
  </si>
  <si>
    <t>A127995030V</t>
  </si>
  <si>
    <t>A128053434X</t>
  </si>
  <si>
    <t>A128053438J</t>
  </si>
  <si>
    <t>A128033910C</t>
  </si>
  <si>
    <t>A128033914L</t>
  </si>
  <si>
    <t>A127995034C</t>
  </si>
  <si>
    <t>A127995038L</t>
  </si>
  <si>
    <t>A128072854X</t>
  </si>
  <si>
    <t>A127976054J</t>
  </si>
  <si>
    <t>A128092210R</t>
  </si>
  <si>
    <t>A128053442X</t>
  </si>
  <si>
    <t>A127995042C</t>
  </si>
  <si>
    <t>A128033918W</t>
  </si>
  <si>
    <t>A128053446J</t>
  </si>
  <si>
    <t>A128072858J</t>
  </si>
  <si>
    <t>A127956362L</t>
  </si>
  <si>
    <t>A128072862X</t>
  </si>
  <si>
    <t>A128092214X</t>
  </si>
  <si>
    <t>A128014614F</t>
  </si>
  <si>
    <t>A128014618R</t>
  </si>
  <si>
    <t>A127956378F</t>
  </si>
  <si>
    <t>A127976066T</t>
  </si>
  <si>
    <t>A128014622F</t>
  </si>
  <si>
    <t>A127995066W</t>
  </si>
  <si>
    <t>A128053462J</t>
  </si>
  <si>
    <t>A128072874J</t>
  </si>
  <si>
    <t>A127995074W</t>
  </si>
  <si>
    <t>A127976086A</t>
  </si>
  <si>
    <t>A127995078F</t>
  </si>
  <si>
    <t>A128092226J</t>
  </si>
  <si>
    <t>A128072866J</t>
  </si>
  <si>
    <t>A127976070J</t>
  </si>
  <si>
    <t>A128033934W</t>
  </si>
  <si>
    <t>A128053450X</t>
  </si>
  <si>
    <t>A127995054L</t>
  </si>
  <si>
    <t>A127956370L</t>
  </si>
  <si>
    <t>A127995058W</t>
  </si>
  <si>
    <t>A127976074T</t>
  </si>
  <si>
    <t>A127976078A</t>
  </si>
  <si>
    <t>A128053454J</t>
  </si>
  <si>
    <t>A128014626R</t>
  </si>
  <si>
    <t>A128033938F</t>
  </si>
  <si>
    <t>A128092222X</t>
  </si>
  <si>
    <t>A127956374W</t>
  </si>
  <si>
    <t>A127995062L</t>
  </si>
  <si>
    <t>A128033942W</t>
  </si>
  <si>
    <t>A128033946F</t>
  </si>
  <si>
    <t>A128014630F</t>
  </si>
  <si>
    <t>A128033950W</t>
  </si>
  <si>
    <t>A128053458T</t>
  </si>
  <si>
    <t>A127995070L</t>
  </si>
  <si>
    <t>A127976082T</t>
  </si>
  <si>
    <t>A128072870X</t>
  </si>
  <si>
    <t>A128033954F</t>
  </si>
  <si>
    <t>A127956394F</t>
  </si>
  <si>
    <t>A127976090T</t>
  </si>
  <si>
    <t>A127995086F</t>
  </si>
  <si>
    <t>A128072882J</t>
  </si>
  <si>
    <t>A128072890J</t>
  </si>
  <si>
    <t>A128014646X</t>
  </si>
  <si>
    <t>A127995094F</t>
  </si>
  <si>
    <t>A127956398R</t>
  </si>
  <si>
    <t>A128014650R</t>
  </si>
  <si>
    <t>A128014654X</t>
  </si>
  <si>
    <t>A128033958R</t>
  </si>
  <si>
    <t>A128072878T</t>
  </si>
  <si>
    <t>A128092230X</t>
  </si>
  <si>
    <t>A128092234J</t>
  </si>
  <si>
    <t>A128053470J</t>
  </si>
  <si>
    <t>A128053474T</t>
  </si>
  <si>
    <t>A128033962F</t>
  </si>
  <si>
    <t>A127976094A</t>
  </si>
  <si>
    <t>A127995082W</t>
  </si>
  <si>
    <t>A128053478A</t>
  </si>
  <si>
    <t>A128053482T</t>
  </si>
  <si>
    <t>A128092238T</t>
  </si>
  <si>
    <t>A127956382W</t>
  </si>
  <si>
    <t>A128053486A</t>
  </si>
  <si>
    <t>A128053490T</t>
  </si>
  <si>
    <t>A128014634R</t>
  </si>
  <si>
    <t>A128014638X</t>
  </si>
  <si>
    <t>A127956386F</t>
  </si>
  <si>
    <t>A127995090W</t>
  </si>
  <si>
    <t>A128014642R</t>
  </si>
  <si>
    <t>A128072886T</t>
  </si>
  <si>
    <t>A127956390W</t>
  </si>
  <si>
    <t>A128092242J</t>
  </si>
  <si>
    <t>A127976098K</t>
  </si>
  <si>
    <t>A128033994X</t>
  </si>
  <si>
    <t>A127956402V</t>
  </si>
  <si>
    <t>A128053502R</t>
  </si>
  <si>
    <t>A127956414C</t>
  </si>
  <si>
    <t>A127976118J</t>
  </si>
  <si>
    <t>A128034002R</t>
  </si>
  <si>
    <t>A127976122X</t>
  </si>
  <si>
    <t>A128072902F</t>
  </si>
  <si>
    <t>A127956418L</t>
  </si>
  <si>
    <t>A127995110V</t>
  </si>
  <si>
    <t>A127995098R</t>
  </si>
  <si>
    <t>A127995102V</t>
  </si>
  <si>
    <t>A128053494A</t>
  </si>
  <si>
    <t>A128033966R</t>
  </si>
  <si>
    <t>A127976102R</t>
  </si>
  <si>
    <t>A128053498K</t>
  </si>
  <si>
    <t>A127976106X</t>
  </si>
  <si>
    <t>A128033970F</t>
  </si>
  <si>
    <t>A128033974R</t>
  </si>
  <si>
    <t>A127956406C</t>
  </si>
  <si>
    <t>A127976110R</t>
  </si>
  <si>
    <t>A128033978X</t>
  </si>
  <si>
    <t>A127976114X</t>
  </si>
  <si>
    <t>A128092250J</t>
  </si>
  <si>
    <t>A128053506X</t>
  </si>
  <si>
    <t>A128072894T</t>
  </si>
  <si>
    <t>A128092254T</t>
  </si>
  <si>
    <t>A127956410V</t>
  </si>
  <si>
    <t>A128033982R</t>
  </si>
  <si>
    <t>A128072898A</t>
  </si>
  <si>
    <t>A128092258A</t>
  </si>
  <si>
    <t>A128033986X</t>
  </si>
  <si>
    <t>A128033990R</t>
  </si>
  <si>
    <t>A128033998J</t>
  </si>
  <si>
    <t>A128034018J</t>
  </si>
  <si>
    <t>A128053510R</t>
  </si>
  <si>
    <t>A127995114C</t>
  </si>
  <si>
    <t>A127976146T</t>
  </si>
  <si>
    <t>A128034022X</t>
  </si>
  <si>
    <t>A128014678T</t>
  </si>
  <si>
    <t>A127995122C</t>
  </si>
  <si>
    <t>A127976150J</t>
  </si>
  <si>
    <t>A128034026J</t>
  </si>
  <si>
    <t>A128014682J</t>
  </si>
  <si>
    <t>A128092262T</t>
  </si>
  <si>
    <t>A128072906R</t>
  </si>
  <si>
    <t>A127956422C</t>
  </si>
  <si>
    <t>A128014658J</t>
  </si>
  <si>
    <t>A128053514X</t>
  </si>
  <si>
    <t>A127976126J</t>
  </si>
  <si>
    <t>A128014662X</t>
  </si>
  <si>
    <t>A128034006X</t>
  </si>
  <si>
    <t>A128014666J</t>
  </si>
  <si>
    <t>A127976130X</t>
  </si>
  <si>
    <t>Western Australia ;  Industry of job 12 months ago: Education and training ;  &gt;&gt;&gt;&gt; Changed occupations with current employer in the same major group last year ;</t>
  </si>
  <si>
    <t>Western Australia ;  Industry of job 12 months ago: Education and training ;  &gt;&gt;&gt;&gt; Changed occupations with current employer into a different major group last year ;</t>
  </si>
  <si>
    <t>Western Australia ;  Industry of job 12 months ago: Education and training ;  &gt;&gt;&gt;&gt; Changed occupations with current employer at the same skill level ;</t>
  </si>
  <si>
    <t>Western Australia ;  Industry of job 12 months ago: Education and training ;  &gt;&gt;&gt;&gt; Changed occupations with current employer to a higher skill level ;</t>
  </si>
  <si>
    <t>Western Australia ;  Industry of job 12 months ago: Education and training ;  &gt;&gt;&gt;&gt; Changed occupations with current employer to a lower skill level ;</t>
  </si>
  <si>
    <t>Western Australia ;  Industry of job 12 months ago: Education and training ;  &gt;&gt;&gt;&gt; No change in usual weekly hours with current employer last year ;</t>
  </si>
  <si>
    <t>Western Australia ;  Industry of job 12 months ago: Education and training ;  &gt;&gt;&gt;&gt; Usual weekly hours increased with current employer last year ;</t>
  </si>
  <si>
    <t>Western Australia ;  Industry of job 12 months ago: Education and training ;  &gt;&gt;&gt;&gt; Usual weekly hours decreased with current employer last year ;</t>
  </si>
  <si>
    <t>Western Australia ;  Industry of job 12 months ago: Education and training ;  &gt;&gt;&gt;&gt; Did not know or usual weekly hours varied last year ;</t>
  </si>
  <si>
    <t>Western Australia ;  Industry of job 12 months ago: Education and training ;  &gt;&gt;&gt;&gt; Promoted or transferred last year ;</t>
  </si>
  <si>
    <t>Western Australia ;  Industry of job 12 months ago: Education and training ;  &gt;&gt;&gt;&gt; Was not promoted or transferred last year ;</t>
  </si>
  <si>
    <t>Western Australia ;  Industry of job 12 months ago: Education and training ;  &gt;&gt;&gt; Owner manager or contributing family worker in current main job ;</t>
  </si>
  <si>
    <t>Western Australia ;  Industry of job 12 months ago: Education and training ;  &gt; Not currently employed ;</t>
  </si>
  <si>
    <t>Western Australia ;  Industry of job 12 months ago: Education and training ;  &gt; Employed 12 months ago ;</t>
  </si>
  <si>
    <t>Western Australia ;  Industry of job 12 months ago: Health care and social assistance ;  Employed at some time during the last 12 months ;</t>
  </si>
  <si>
    <t>Western Australia ;  Industry of job 12 months ago: Health care and social assistance ;  &gt; Currently employed ;</t>
  </si>
  <si>
    <t>Western Australia ;  Industry of job 12 months ago: Health care and social assistance ;  &gt;&gt; Less than 12 months in current main job ;</t>
  </si>
  <si>
    <t>Western Australia ;  Industry of job 12 months ago: Health care and social assistance ;  &gt;&gt;&gt; Changed jobs in last 12 months ;</t>
  </si>
  <si>
    <t>Western Australia ;  Industry of job 12 months ago: Health care and social assistance ;  &gt;&gt;&gt;&gt; Working in the same industry division as 12 months ago ;</t>
  </si>
  <si>
    <t>Western Australia ;  Industry of job 12 months ago: Health care and social assistance ;  &gt;&gt;&gt;&gt; Working in a different industry division than 12 months ago ;</t>
  </si>
  <si>
    <t>Western Australia ;  Industry of job 12 months ago: Health care and social assistance ;  &gt;&gt;&gt;&gt; Working in the same major occupation group as 12 months ago ;</t>
  </si>
  <si>
    <t>Western Australia ;  Industry of job 12 months ago: Health care and social assistance ;  &gt;&gt;&gt;&gt; Working in a different major occupation group than 12 months ago ;</t>
  </si>
  <si>
    <t>Western Australia ;  Industry of job 12 months ago: Health care and social assistance ;  &gt;&gt;&gt;&gt; Working in an occupation at the same skill level as 12 months ago ;</t>
  </si>
  <si>
    <t>Western Australia ;  Industry of job 12 months ago: Health care and social assistance ;  &gt;&gt;&gt;&gt; Working in an occupation with a higher skill level than 12 months ago ;</t>
  </si>
  <si>
    <t>Western Australia ;  Industry of job 12 months ago: Health care and social assistance ;  &gt;&gt;&gt;&gt; Working in an occupation with a lower skill level than 12 months ago ;</t>
  </si>
  <si>
    <t>Western Australia ;  Industry of job 12 months ago: Health care and social assistance ;  &gt;&gt;&gt;&gt; Working in a job with the same usual hours as 12 months ago ;</t>
  </si>
  <si>
    <t>Western Australia ;  Industry of job 12 months ago: Health care and social assistance ;  &gt;&gt;&gt;&gt; Working in a job with more usual hours than 12 months ago ;</t>
  </si>
  <si>
    <t>Western Australia ;  Industry of job 12 months ago: Health care and social assistance ;  &gt;&gt;&gt;&gt; Working in a job with fewer usual hours than 12 months ago ;</t>
  </si>
  <si>
    <t>Western Australia ;  Industry of job 12 months ago: Health care and social assistance ;  &gt;&gt;&gt;&gt; Working in a job with the same status in employment as 12 months ago ;</t>
  </si>
  <si>
    <t>Western Australia ;  Industry of job 12 months ago: Health care and social assistance ;  &gt;&gt;&gt;&gt; Working in a job with a different status in employment than 12 months ago ;</t>
  </si>
  <si>
    <t>Western Australia ;  Industry of job 12 months ago: Health care and social assistance ;  &gt;&gt;&gt; Did not change jobs in last 12 months ;</t>
  </si>
  <si>
    <t>Western Australia ;  Industry of job 12 months ago: Health care and social assistance ;  &gt;&gt; 12 months or more in current main job ;</t>
  </si>
  <si>
    <t>Western Australia ;  Industry of job 12 months ago: Health care and social assistance ;  &gt;&gt;&gt; Employee in current main job ;</t>
  </si>
  <si>
    <t>Western Australia ;  Industry of job 12 months ago: Health care and social assistance ;  &gt;&gt;&gt;&gt; No change in occupation with current employer last year ;</t>
  </si>
  <si>
    <t>Western Australia ;  Industry of job 12 months ago: Health care and social assistance ;  &gt;&gt;&gt;&gt; Changed occupations with current employer in the same major group last year ;</t>
  </si>
  <si>
    <t>Western Australia ;  Industry of job 12 months ago: Health care and social assistance ;  &gt;&gt;&gt;&gt; Changed occupations with current employer into a different major group last year ;</t>
  </si>
  <si>
    <t>Western Australia ;  Industry of job 12 months ago: Health care and social assistance ;  &gt;&gt;&gt;&gt; Changed occupations with current employer at the same skill level ;</t>
  </si>
  <si>
    <t>Western Australia ;  Industry of job 12 months ago: Health care and social assistance ;  &gt;&gt;&gt;&gt; Changed occupations with current employer to a higher skill level ;</t>
  </si>
  <si>
    <t>Western Australia ;  Industry of job 12 months ago: Health care and social assistance ;  &gt;&gt;&gt;&gt; Changed occupations with current employer to a lower skill level ;</t>
  </si>
  <si>
    <t>Western Australia ;  Industry of job 12 months ago: Health care and social assistance ;  &gt;&gt;&gt;&gt; No change in usual weekly hours with current employer last year ;</t>
  </si>
  <si>
    <t>Western Australia ;  Industry of job 12 months ago: Health care and social assistance ;  &gt;&gt;&gt;&gt; Usual weekly hours increased with current employer last year ;</t>
  </si>
  <si>
    <t>Western Australia ;  Industry of job 12 months ago: Health care and social assistance ;  &gt;&gt;&gt;&gt; Usual weekly hours decreased with current employer last year ;</t>
  </si>
  <si>
    <t>Western Australia ;  Industry of job 12 months ago: Health care and social assistance ;  &gt;&gt;&gt;&gt; Did not know or usual weekly hours varied last year ;</t>
  </si>
  <si>
    <t>Western Australia ;  Industry of job 12 months ago: Health care and social assistance ;  &gt;&gt;&gt;&gt; Promoted or transferred last year ;</t>
  </si>
  <si>
    <t>Western Australia ;  Industry of job 12 months ago: Health care and social assistance ;  &gt;&gt;&gt;&gt; Was not promoted or transferred last year ;</t>
  </si>
  <si>
    <t>Western Australia ;  Industry of job 12 months ago: Health care and social assistance ;  &gt;&gt;&gt; Owner manager or contributing family worker in current main job ;</t>
  </si>
  <si>
    <t>Western Australia ;  Industry of job 12 months ago: Health care and social assistance ;  &gt; Not currently employed ;</t>
  </si>
  <si>
    <t>Western Australia ;  Industry of job 12 months ago: Health care and social assistance ;  &gt; Employed 12 months ago ;</t>
  </si>
  <si>
    <t>Western Australia ;  Industry of job 12 months ago: Arts and recreation services ;  Employed at some time during the last 12 months ;</t>
  </si>
  <si>
    <t>Western Australia ;  Industry of job 12 months ago: Arts and recreation services ;  &gt; Currently employed ;</t>
  </si>
  <si>
    <t>Western Australia ;  Industry of job 12 months ago: Arts and recreation services ;  &gt;&gt; Less than 12 months in current main job ;</t>
  </si>
  <si>
    <t>Western Australia ;  Industry of job 12 months ago: Arts and recreation services ;  &gt;&gt;&gt; Changed jobs in last 12 months ;</t>
  </si>
  <si>
    <t>Western Australia ;  Industry of job 12 months ago: Arts and recreation services ;  &gt;&gt;&gt;&gt; Working in the same industry division as 12 months ago ;</t>
  </si>
  <si>
    <t>Western Australia ;  Industry of job 12 months ago: Arts and recreation services ;  &gt;&gt;&gt;&gt; Working in a different industry division than 12 months ago ;</t>
  </si>
  <si>
    <t>Western Australia ;  Industry of job 12 months ago: Arts and recreation services ;  &gt;&gt;&gt;&gt; Working in the same major occupation group as 12 months ago ;</t>
  </si>
  <si>
    <t>Western Australia ;  Industry of job 12 months ago: Arts and recreation services ;  &gt;&gt;&gt;&gt; Working in a different major occupation group than 12 months ago ;</t>
  </si>
  <si>
    <t>Western Australia ;  Industry of job 12 months ago: Arts and recreation services ;  &gt;&gt;&gt;&gt; Working in an occupation at the same skill level as 12 months ago ;</t>
  </si>
  <si>
    <t>Western Australia ;  Industry of job 12 months ago: Arts and recreation services ;  &gt;&gt;&gt;&gt; Working in an occupation with a higher skill level than 12 months ago ;</t>
  </si>
  <si>
    <t>Western Australia ;  Industry of job 12 months ago: Arts and recreation services ;  &gt;&gt;&gt;&gt; Working in an occupation with a lower skill level than 12 months ago ;</t>
  </si>
  <si>
    <t>Western Australia ;  Industry of job 12 months ago: Arts and recreation services ;  &gt;&gt;&gt;&gt; Working in a job with the same usual hours as 12 months ago ;</t>
  </si>
  <si>
    <t>Western Australia ;  Industry of job 12 months ago: Arts and recreation services ;  &gt;&gt;&gt;&gt; Working in a job with more usual hours than 12 months ago ;</t>
  </si>
  <si>
    <t>Western Australia ;  Industry of job 12 months ago: Arts and recreation services ;  &gt;&gt;&gt;&gt; Working in a job with fewer usual hours than 12 months ago ;</t>
  </si>
  <si>
    <t>Western Australia ;  Industry of job 12 months ago: Arts and recreation services ;  &gt;&gt;&gt;&gt; Working in a job with the same status in employment as 12 months ago ;</t>
  </si>
  <si>
    <t>Western Australia ;  Industry of job 12 months ago: Arts and recreation services ;  &gt;&gt;&gt;&gt; Working in a job with a different status in employment than 12 months ago ;</t>
  </si>
  <si>
    <t>Western Australia ;  Industry of job 12 months ago: Arts and recreation services ;  &gt;&gt;&gt; Did not change jobs in last 12 months ;</t>
  </si>
  <si>
    <t>Western Australia ;  Industry of job 12 months ago: Arts and recreation services ;  &gt;&gt; 12 months or more in current main job ;</t>
  </si>
  <si>
    <t>Western Australia ;  Industry of job 12 months ago: Arts and recreation services ;  &gt;&gt;&gt; Employee in current main job ;</t>
  </si>
  <si>
    <t>Western Australia ;  Industry of job 12 months ago: Arts and recreation services ;  &gt;&gt;&gt;&gt; No change in occupation with current employer last year ;</t>
  </si>
  <si>
    <t>Western Australia ;  Industry of job 12 months ago: Arts and recreation services ;  &gt;&gt;&gt;&gt; Changed occupations with current employer in the same major group last year ;</t>
  </si>
  <si>
    <t>Western Australia ;  Industry of job 12 months ago: Arts and recreation services ;  &gt;&gt;&gt;&gt; Changed occupations with current employer into a different major group last year ;</t>
  </si>
  <si>
    <t>Western Australia ;  Industry of job 12 months ago: Arts and recreation services ;  &gt;&gt;&gt;&gt; Changed occupations with current employer at the same skill level ;</t>
  </si>
  <si>
    <t>Western Australia ;  Industry of job 12 months ago: Arts and recreation services ;  &gt;&gt;&gt;&gt; Changed occupations with current employer to a higher skill level ;</t>
  </si>
  <si>
    <t>Western Australia ;  Industry of job 12 months ago: Arts and recreation services ;  &gt;&gt;&gt;&gt; Changed occupations with current employer to a lower skill level ;</t>
  </si>
  <si>
    <t>Western Australia ;  Industry of job 12 months ago: Arts and recreation services ;  &gt;&gt;&gt;&gt; No change in usual weekly hours with current employer last year ;</t>
  </si>
  <si>
    <t>Western Australia ;  Industry of job 12 months ago: Arts and recreation services ;  &gt;&gt;&gt;&gt; Usual weekly hours increased with current employer last year ;</t>
  </si>
  <si>
    <t>Western Australia ;  Industry of job 12 months ago: Arts and recreation services ;  &gt;&gt;&gt;&gt; Usual weekly hours decreased with current employer last year ;</t>
  </si>
  <si>
    <t>Western Australia ;  Industry of job 12 months ago: Arts and recreation services ;  &gt;&gt;&gt;&gt; Did not know or usual weekly hours varied last year ;</t>
  </si>
  <si>
    <t>Western Australia ;  Industry of job 12 months ago: Arts and recreation services ;  &gt;&gt;&gt;&gt; Promoted or transferred last year ;</t>
  </si>
  <si>
    <t>Western Australia ;  Industry of job 12 months ago: Arts and recreation services ;  &gt;&gt;&gt;&gt; Was not promoted or transferred last year ;</t>
  </si>
  <si>
    <t>Western Australia ;  Industry of job 12 months ago: Arts and recreation services ;  &gt;&gt;&gt; Owner manager or contributing family worker in current main job ;</t>
  </si>
  <si>
    <t>Western Australia ;  Industry of job 12 months ago: Arts and recreation services ;  &gt; Not currently employed ;</t>
  </si>
  <si>
    <t>Western Australia ;  Industry of job 12 months ago: Arts and recreation services ;  &gt; Employed 12 months ago ;</t>
  </si>
  <si>
    <t>Western Australia ;  Industry of job 12 months ago: Other services ;  Employed at some time during the last 12 months ;</t>
  </si>
  <si>
    <t>Western Australia ;  Industry of job 12 months ago: Other services ;  &gt; Currently employed ;</t>
  </si>
  <si>
    <t>Western Australia ;  Industry of job 12 months ago: Other services ;  &gt;&gt; Less than 12 months in current main job ;</t>
  </si>
  <si>
    <t>Western Australia ;  Industry of job 12 months ago: Other services ;  &gt;&gt;&gt; Changed jobs in last 12 months ;</t>
  </si>
  <si>
    <t>Western Australia ;  Industry of job 12 months ago: Other services ;  &gt;&gt;&gt;&gt; Working in the same industry division as 12 months ago ;</t>
  </si>
  <si>
    <t>Western Australia ;  Industry of job 12 months ago: Other services ;  &gt;&gt;&gt;&gt; Working in a different industry division than 12 months ago ;</t>
  </si>
  <si>
    <t>Western Australia ;  Industry of job 12 months ago: Other services ;  &gt;&gt;&gt;&gt; Working in the same major occupation group as 12 months ago ;</t>
  </si>
  <si>
    <t>Western Australia ;  Industry of job 12 months ago: Other services ;  &gt;&gt;&gt;&gt; Working in a different major occupation group than 12 months ago ;</t>
  </si>
  <si>
    <t>Western Australia ;  Industry of job 12 months ago: Other services ;  &gt;&gt;&gt;&gt; Working in an occupation at the same skill level as 12 months ago ;</t>
  </si>
  <si>
    <t>Western Australia ;  Industry of job 12 months ago: Other services ;  &gt;&gt;&gt;&gt; Working in an occupation with a higher skill level than 12 months ago ;</t>
  </si>
  <si>
    <t>Western Australia ;  Industry of job 12 months ago: Other services ;  &gt;&gt;&gt;&gt; Working in an occupation with a lower skill level than 12 months ago ;</t>
  </si>
  <si>
    <t>Western Australia ;  Industry of job 12 months ago: Other services ;  &gt;&gt;&gt;&gt; Working in a job with the same usual hours as 12 months ago ;</t>
  </si>
  <si>
    <t>Western Australia ;  Industry of job 12 months ago: Other services ;  &gt;&gt;&gt;&gt; Working in a job with more usual hours than 12 months ago ;</t>
  </si>
  <si>
    <t>Western Australia ;  Industry of job 12 months ago: Other services ;  &gt;&gt;&gt;&gt; Working in a job with fewer usual hours than 12 months ago ;</t>
  </si>
  <si>
    <t>Western Australia ;  Industry of job 12 months ago: Other services ;  &gt;&gt;&gt;&gt; Working in a job with the same status in employment as 12 months ago ;</t>
  </si>
  <si>
    <t>Western Australia ;  Industry of job 12 months ago: Other services ;  &gt;&gt;&gt;&gt; Working in a job with a different status in employment than 12 months ago ;</t>
  </si>
  <si>
    <t>Western Australia ;  Industry of job 12 months ago: Other services ;  &gt;&gt;&gt; Did not change jobs in last 12 months ;</t>
  </si>
  <si>
    <t>Western Australia ;  Industry of job 12 months ago: Other services ;  &gt;&gt; 12 months or more in current main job ;</t>
  </si>
  <si>
    <t>Western Australia ;  Industry of job 12 months ago: Other services ;  &gt;&gt;&gt; Employee in current main job ;</t>
  </si>
  <si>
    <t>Western Australia ;  Industry of job 12 months ago: Other services ;  &gt;&gt;&gt;&gt; No change in occupation with current employer last year ;</t>
  </si>
  <si>
    <t>Western Australia ;  Industry of job 12 months ago: Other services ;  &gt;&gt;&gt;&gt; Changed occupations with current employer in the same major group last year ;</t>
  </si>
  <si>
    <t>Western Australia ;  Industry of job 12 months ago: Other services ;  &gt;&gt;&gt;&gt; Changed occupations with current employer into a different major group last year ;</t>
  </si>
  <si>
    <t>Western Australia ;  Industry of job 12 months ago: Other services ;  &gt;&gt;&gt;&gt; Changed occupations with current employer at the same skill level ;</t>
  </si>
  <si>
    <t>Western Australia ;  Industry of job 12 months ago: Other services ;  &gt;&gt;&gt;&gt; Changed occupations with current employer to a higher skill level ;</t>
  </si>
  <si>
    <t>Western Australia ;  Industry of job 12 months ago: Other services ;  &gt;&gt;&gt;&gt; Changed occupations with current employer to a lower skill level ;</t>
  </si>
  <si>
    <t>Western Australia ;  Industry of job 12 months ago: Other services ;  &gt;&gt;&gt;&gt; No change in usual weekly hours with current employer last year ;</t>
  </si>
  <si>
    <t>Western Australia ;  Industry of job 12 months ago: Other services ;  &gt;&gt;&gt;&gt; Usual weekly hours increased with current employer last year ;</t>
  </si>
  <si>
    <t>Western Australia ;  Industry of job 12 months ago: Other services ;  &gt;&gt;&gt;&gt; Usual weekly hours decreased with current employer last year ;</t>
  </si>
  <si>
    <t>Western Australia ;  Industry of job 12 months ago: Other services ;  &gt;&gt;&gt;&gt; Did not know or usual weekly hours varied last year ;</t>
  </si>
  <si>
    <t>Western Australia ;  Industry of job 12 months ago: Other services ;  &gt;&gt;&gt;&gt; Promoted or transferred last year ;</t>
  </si>
  <si>
    <t>Western Australia ;  Industry of job 12 months ago: Other services ;  &gt;&gt;&gt;&gt; Was not promoted or transferred last year ;</t>
  </si>
  <si>
    <t>Western Australia ;  Industry of job 12 months ago: Other services ;  &gt;&gt;&gt; Owner manager or contributing family worker in current main job ;</t>
  </si>
  <si>
    <t>Western Australia ;  Industry of job 12 months ago: Other services ;  &gt; Not currently employed ;</t>
  </si>
  <si>
    <t>Western Australia ;  Industry of job 12 months ago: Other services ;  &gt; Employed 12 months ago ;</t>
  </si>
  <si>
    <t>Western Australia ;  Not employed 12 months ago ;  Employed at some time during the last 12 months ;</t>
  </si>
  <si>
    <t>Western Australia ;  Not employed 12 months ago ;  &gt; Currently employed ;</t>
  </si>
  <si>
    <t>Western Australia ;  Not employed 12 months ago ;  &gt;&gt; Less than 12 months in current main job ;</t>
  </si>
  <si>
    <t>Western Australia ;  Not employed 12 months ago ;  &gt;&gt;&gt; Changed jobs in last 12 months ;</t>
  </si>
  <si>
    <t>Western Australia ;  Not employed 12 months ago ;  &gt;&gt;&gt; Did not change jobs in last 12 months ;</t>
  </si>
  <si>
    <t>Western Australia ;  Not employed 12 months ago ;  &gt; Not currently employed ;</t>
  </si>
  <si>
    <t>Tasmania ;  Employed at some time during the last 12 months ;</t>
  </si>
  <si>
    <t>Tasmania ;  &gt; Currently employed ;</t>
  </si>
  <si>
    <t>Tasmania ;  &gt;&gt; Less than 12 months in current main job ;</t>
  </si>
  <si>
    <t>Tasmania ;  &gt;&gt;&gt; Changed jobs in last 12 months ;</t>
  </si>
  <si>
    <t>Tasmania ;  &gt;&gt;&gt;&gt; Working in the same industry division as 12 months ago ;</t>
  </si>
  <si>
    <t>Tasmania ;  &gt;&gt;&gt;&gt; Working in a different industry division than 12 months ago ;</t>
  </si>
  <si>
    <t>Tasmania ;  &gt;&gt;&gt;&gt; Working in the same major occupation group as 12 months ago ;</t>
  </si>
  <si>
    <t>Tasmania ;  &gt;&gt;&gt;&gt; Working in a different major occupation group than 12 months ago ;</t>
  </si>
  <si>
    <t>Tasmania ;  &gt;&gt;&gt;&gt; Working in an occupation at the same skill level as 12 months ago ;</t>
  </si>
  <si>
    <t>Tasmania ;  &gt;&gt;&gt;&gt; Working in an occupation with a higher skill level than 12 months ago ;</t>
  </si>
  <si>
    <t>Tasmania ;  &gt;&gt;&gt;&gt; Working in an occupation with a lower skill level than 12 months ago ;</t>
  </si>
  <si>
    <t>Tasmania ;  &gt;&gt;&gt;&gt; Working in a job with the same usual hours as 12 months ago ;</t>
  </si>
  <si>
    <t>Tasmania ;  &gt;&gt;&gt;&gt; Working in a job with more usual hours than 12 months ago ;</t>
  </si>
  <si>
    <t>Tasmania ;  &gt;&gt;&gt;&gt; Working in a job with fewer usual hours than 12 months ago ;</t>
  </si>
  <si>
    <t>Tasmania ;  &gt;&gt;&gt;&gt; Working in a job with the same status in employment as 12 months ago ;</t>
  </si>
  <si>
    <t>Tasmania ;  &gt;&gt;&gt;&gt; Working in a job with a different status in employment than 12 months ago ;</t>
  </si>
  <si>
    <t>Tasmania ;  &gt;&gt;&gt; Did not change jobs in last 12 months ;</t>
  </si>
  <si>
    <t>Tasmania ;  &gt;&gt; 12 months or more in current main job ;</t>
  </si>
  <si>
    <t>Tasmania ;  &gt;&gt;&gt; Employee in current main job ;</t>
  </si>
  <si>
    <t>Tasmania ;  &gt;&gt;&gt;&gt; No change in occupation with current employer last year ;</t>
  </si>
  <si>
    <t>Tasmania ;  &gt;&gt;&gt;&gt; Changed occupations with current employer in the same major group last year ;</t>
  </si>
  <si>
    <t>Tasmania ;  &gt;&gt;&gt;&gt; Changed occupations with current employer into a different major group last year ;</t>
  </si>
  <si>
    <t>Tasmania ;  &gt;&gt;&gt;&gt; Changed occupations with current employer at the same skill level ;</t>
  </si>
  <si>
    <t>Tasmania ;  &gt;&gt;&gt;&gt; Changed occupations with current employer to a higher skill level ;</t>
  </si>
  <si>
    <t>Tasmania ;  &gt;&gt;&gt;&gt; Changed occupations with current employer to a lower skill level ;</t>
  </si>
  <si>
    <t>Tasmania ;  &gt;&gt;&gt;&gt; No change in usual weekly hours with current employer last year ;</t>
  </si>
  <si>
    <t>Tasmania ;  &gt;&gt;&gt;&gt; Usual weekly hours increased with current employer last year ;</t>
  </si>
  <si>
    <t>Tasmania ;  &gt;&gt;&gt;&gt; Usual weekly hours decreased with current employer last year ;</t>
  </si>
  <si>
    <t>Tasmania ;  &gt;&gt;&gt;&gt; Did not know or usual weekly hours varied last year ;</t>
  </si>
  <si>
    <t>Tasmania ;  &gt;&gt;&gt;&gt; Promoted or transferred last year ;</t>
  </si>
  <si>
    <t>Tasmania ;  &gt;&gt;&gt;&gt; Was not promoted or transferred last year ;</t>
  </si>
  <si>
    <t>Tasmania ;  &gt;&gt;&gt; Owner manager or contributing family worker in current main job ;</t>
  </si>
  <si>
    <t>Tasmania ;  &gt; Not currently employed ;</t>
  </si>
  <si>
    <t>Tasmania ;  &gt; Employed 12 months ago ;</t>
  </si>
  <si>
    <t>Tasmania ;  &gt; Not employed 12 months ago ;</t>
  </si>
  <si>
    <t>Tasmania ;  Industry of job 12 months ago: Agriculture, forestry and fishing ;  Employed at some time during the last 12 months ;</t>
  </si>
  <si>
    <t>Tasmania ;  Industry of job 12 months ago: Agriculture, forestry and fishing ;  &gt; Currently employed ;</t>
  </si>
  <si>
    <t>Tasmania ;  Industry of job 12 months ago: Agriculture, forestry and fishing ;  &gt;&gt; Less than 12 months in current main job ;</t>
  </si>
  <si>
    <t>Tasmania ;  Industry of job 12 months ago: Agriculture, forestry and fishing ;  &gt;&gt;&gt; Changed jobs in last 12 months ;</t>
  </si>
  <si>
    <t>Tasmania ;  Industry of job 12 months ago: Agriculture, forestry and fishing ;  &gt;&gt;&gt;&gt; Working in the same industry division as 12 months ago ;</t>
  </si>
  <si>
    <t>Tasmania ;  Industry of job 12 months ago: Agriculture, forestry and fishing ;  &gt;&gt;&gt;&gt; Working in a different industry division than 12 months ago ;</t>
  </si>
  <si>
    <t>Tasmania ;  Industry of job 12 months ago: Agriculture, forestry and fishing ;  &gt;&gt;&gt;&gt; Working in the same major occupation group as 12 months ago ;</t>
  </si>
  <si>
    <t>Tasmania ;  Industry of job 12 months ago: Agriculture, forestry and fishing ;  &gt;&gt;&gt;&gt; Working in a different major occupation group than 12 months ago ;</t>
  </si>
  <si>
    <t>Tasmania ;  Industry of job 12 months ago: Agriculture, forestry and fishing ;  &gt;&gt;&gt;&gt; Working in an occupation at the same skill level as 12 months ago ;</t>
  </si>
  <si>
    <t>Tasmania ;  Industry of job 12 months ago: Agriculture, forestry and fishing ;  &gt;&gt;&gt;&gt; Working in an occupation with a higher skill level than 12 months ago ;</t>
  </si>
  <si>
    <t>Tasmania ;  Industry of job 12 months ago: Agriculture, forestry and fishing ;  &gt;&gt;&gt;&gt; Working in an occupation with a lower skill level than 12 months ago ;</t>
  </si>
  <si>
    <t>Tasmania ;  Industry of job 12 months ago: Agriculture, forestry and fishing ;  &gt;&gt;&gt;&gt; Working in a job with the same usual hours as 12 months ago ;</t>
  </si>
  <si>
    <t>Tasmania ;  Industry of job 12 months ago: Agriculture, forestry and fishing ;  &gt;&gt;&gt;&gt; Working in a job with more usual hours than 12 months ago ;</t>
  </si>
  <si>
    <t>Tasmania ;  Industry of job 12 months ago: Agriculture, forestry and fishing ;  &gt;&gt;&gt;&gt; Working in a job with fewer usual hours than 12 months ago ;</t>
  </si>
  <si>
    <t>Tasmania ;  Industry of job 12 months ago: Agriculture, forestry and fishing ;  &gt;&gt;&gt;&gt; Working in a job with the same status in employment as 12 months ago ;</t>
  </si>
  <si>
    <t>Tasmania ;  Industry of job 12 months ago: Agriculture, forestry and fishing ;  &gt;&gt;&gt;&gt; Working in a job with a different status in employment than 12 months ago ;</t>
  </si>
  <si>
    <t>Tasmania ;  Industry of job 12 months ago: Agriculture, forestry and fishing ;  &gt;&gt;&gt; Did not change jobs in last 12 months ;</t>
  </si>
  <si>
    <t>Tasmania ;  Industry of job 12 months ago: Agriculture, forestry and fishing ;  &gt;&gt; 12 months or more in current main job ;</t>
  </si>
  <si>
    <t>Tasmania ;  Industry of job 12 months ago: Agriculture, forestry and fishing ;  &gt;&gt;&gt; Employee in current main job ;</t>
  </si>
  <si>
    <t>Tasmania ;  Industry of job 12 months ago: Agriculture, forestry and fishing ;  &gt;&gt;&gt;&gt; No change in occupation with current employer last year ;</t>
  </si>
  <si>
    <t>Tasmania ;  Industry of job 12 months ago: Agriculture, forestry and fishing ;  &gt;&gt;&gt;&gt; Changed occupations with current employer in the same major group last year ;</t>
  </si>
  <si>
    <t>Tasmania ;  Industry of job 12 months ago: Agriculture, forestry and fishing ;  &gt;&gt;&gt;&gt; Changed occupations with current employer into a different major group last year ;</t>
  </si>
  <si>
    <t>Tasmania ;  Industry of job 12 months ago: Agriculture, forestry and fishing ;  &gt;&gt;&gt;&gt; Changed occupations with current employer at the same skill level ;</t>
  </si>
  <si>
    <t>Tasmania ;  Industry of job 12 months ago: Agriculture, forestry and fishing ;  &gt;&gt;&gt;&gt; Changed occupations with current employer to a higher skill level ;</t>
  </si>
  <si>
    <t>Tasmania ;  Industry of job 12 months ago: Agriculture, forestry and fishing ;  &gt;&gt;&gt;&gt; Changed occupations with current employer to a lower skill level ;</t>
  </si>
  <si>
    <t>Tasmania ;  Industry of job 12 months ago: Agriculture, forestry and fishing ;  &gt;&gt;&gt;&gt; No change in usual weekly hours with current employer last year ;</t>
  </si>
  <si>
    <t>Tasmania ;  Industry of job 12 months ago: Agriculture, forestry and fishing ;  &gt;&gt;&gt;&gt; Usual weekly hours increased with current employer last year ;</t>
  </si>
  <si>
    <t>Tasmania ;  Industry of job 12 months ago: Agriculture, forestry and fishing ;  &gt;&gt;&gt;&gt; Usual weekly hours decreased with current employer last year ;</t>
  </si>
  <si>
    <t>Tasmania ;  Industry of job 12 months ago: Agriculture, forestry and fishing ;  &gt;&gt;&gt;&gt; Did not know or usual weekly hours varied last year ;</t>
  </si>
  <si>
    <t>Tasmania ;  Industry of job 12 months ago: Agriculture, forestry and fishing ;  &gt;&gt;&gt;&gt; Promoted or transferred last year ;</t>
  </si>
  <si>
    <t>Tasmania ;  Industry of job 12 months ago: Agriculture, forestry and fishing ;  &gt;&gt;&gt;&gt; Was not promoted or transferred last year ;</t>
  </si>
  <si>
    <t>Tasmania ;  Industry of job 12 months ago: Agriculture, forestry and fishing ;  &gt;&gt;&gt; Owner manager or contributing family worker in current main job ;</t>
  </si>
  <si>
    <t>Tasmania ;  Industry of job 12 months ago: Agriculture, forestry and fishing ;  &gt; Not currently employed ;</t>
  </si>
  <si>
    <t>Tasmania ;  Industry of job 12 months ago: Agriculture, forestry and fishing ;  &gt; Employed 12 months ago ;</t>
  </si>
  <si>
    <t>Tasmania ;  Industry of job 12 months ago: Mining ;  Employed at some time during the last 12 months ;</t>
  </si>
  <si>
    <t>Tasmania ;  Industry of job 12 months ago: Mining ;  &gt; Currently employed ;</t>
  </si>
  <si>
    <t>Tasmania ;  Industry of job 12 months ago: Mining ;  &gt;&gt; Less than 12 months in current main job ;</t>
  </si>
  <si>
    <t>Tasmania ;  Industry of job 12 months ago: Mining ;  &gt;&gt;&gt; Changed jobs in last 12 months ;</t>
  </si>
  <si>
    <t>Tasmania ;  Industry of job 12 months ago: Mining ;  &gt;&gt;&gt;&gt; Working in the same industry division as 12 months ago ;</t>
  </si>
  <si>
    <t>Tasmania ;  Industry of job 12 months ago: Mining ;  &gt;&gt;&gt;&gt; Working in a different industry division than 12 months ago ;</t>
  </si>
  <si>
    <t>Tasmania ;  Industry of job 12 months ago: Mining ;  &gt;&gt;&gt;&gt; Working in the same major occupation group as 12 months ago ;</t>
  </si>
  <si>
    <t>Tasmania ;  Industry of job 12 months ago: Mining ;  &gt;&gt;&gt;&gt; Working in a different major occupation group than 12 months ago ;</t>
  </si>
  <si>
    <t>Tasmania ;  Industry of job 12 months ago: Mining ;  &gt;&gt;&gt;&gt; Working in an occupation at the same skill level as 12 months ago ;</t>
  </si>
  <si>
    <t>Tasmania ;  Industry of job 12 months ago: Mining ;  &gt;&gt;&gt;&gt; Working in an occupation with a higher skill level than 12 months ago ;</t>
  </si>
  <si>
    <t>Tasmania ;  Industry of job 12 months ago: Mining ;  &gt;&gt;&gt;&gt; Working in an occupation with a lower skill level than 12 months ago ;</t>
  </si>
  <si>
    <t>Tasmania ;  Industry of job 12 months ago: Mining ;  &gt;&gt;&gt;&gt; Working in a job with the same usual hours as 12 months ago ;</t>
  </si>
  <si>
    <t>Tasmania ;  Industry of job 12 months ago: Mining ;  &gt;&gt;&gt;&gt; Working in a job with more usual hours than 12 months ago ;</t>
  </si>
  <si>
    <t>Tasmania ;  Industry of job 12 months ago: Mining ;  &gt;&gt;&gt;&gt; Working in a job with fewer usual hours than 12 months ago ;</t>
  </si>
  <si>
    <t>Tasmania ;  Industry of job 12 months ago: Mining ;  &gt;&gt;&gt;&gt; Working in a job with the same status in employment as 12 months ago ;</t>
  </si>
  <si>
    <t>Tasmania ;  Industry of job 12 months ago: Mining ;  &gt;&gt;&gt;&gt; Working in a job with a different status in employment than 12 months ago ;</t>
  </si>
  <si>
    <t>Tasmania ;  Industry of job 12 months ago: Mining ;  &gt;&gt;&gt; Did not change jobs in last 12 months ;</t>
  </si>
  <si>
    <t>Tasmania ;  Industry of job 12 months ago: Mining ;  &gt;&gt; 12 months or more in current main job ;</t>
  </si>
  <si>
    <t>Tasmania ;  Industry of job 12 months ago: Mining ;  &gt;&gt;&gt; Employee in current main job ;</t>
  </si>
  <si>
    <t>Tasmania ;  Industry of job 12 months ago: Mining ;  &gt;&gt;&gt;&gt; No change in occupation with current employer last year ;</t>
  </si>
  <si>
    <t>Tasmania ;  Industry of job 12 months ago: Mining ;  &gt;&gt;&gt;&gt; Changed occupations with current employer in the same major group last year ;</t>
  </si>
  <si>
    <t>Tasmania ;  Industry of job 12 months ago: Mining ;  &gt;&gt;&gt;&gt; Changed occupations with current employer into a different major group last year ;</t>
  </si>
  <si>
    <t>Tasmania ;  Industry of job 12 months ago: Mining ;  &gt;&gt;&gt;&gt; Changed occupations with current employer at the same skill level ;</t>
  </si>
  <si>
    <t>Tasmania ;  Industry of job 12 months ago: Mining ;  &gt;&gt;&gt;&gt; Changed occupations with current employer to a higher skill level ;</t>
  </si>
  <si>
    <t>Tasmania ;  Industry of job 12 months ago: Mining ;  &gt;&gt;&gt;&gt; Changed occupations with current employer to a lower skill level ;</t>
  </si>
  <si>
    <t>Tasmania ;  Industry of job 12 months ago: Mining ;  &gt;&gt;&gt;&gt; No change in usual weekly hours with current employer last year ;</t>
  </si>
  <si>
    <t>Tasmania ;  Industry of job 12 months ago: Mining ;  &gt;&gt;&gt;&gt; Usual weekly hours increased with current employer last year ;</t>
  </si>
  <si>
    <t>Tasmania ;  Industry of job 12 months ago: Mining ;  &gt;&gt;&gt;&gt; Usual weekly hours decreased with current employer last year ;</t>
  </si>
  <si>
    <t>Tasmania ;  Industry of job 12 months ago: Mining ;  &gt;&gt;&gt;&gt; Did not know or usual weekly hours varied last year ;</t>
  </si>
  <si>
    <t>Tasmania ;  Industry of job 12 months ago: Mining ;  &gt;&gt;&gt;&gt; Promoted or transferred last year ;</t>
  </si>
  <si>
    <t>Tasmania ;  Industry of job 12 months ago: Mining ;  &gt;&gt;&gt;&gt; Was not promoted or transferred last year ;</t>
  </si>
  <si>
    <t>Tasmania ;  Industry of job 12 months ago: Mining ;  &gt;&gt;&gt; Owner manager or contributing family worker in current main job ;</t>
  </si>
  <si>
    <t>Tasmania ;  Industry of job 12 months ago: Mining ;  &gt; Not currently employed ;</t>
  </si>
  <si>
    <t>Tasmania ;  Industry of job 12 months ago: Mining ;  &gt; Employed 12 months ago ;</t>
  </si>
  <si>
    <t>Tasmania ;  Industry of job 12 months ago: Manufacturing ;  Employed at some time during the last 12 months ;</t>
  </si>
  <si>
    <t>Tasmania ;  Industry of job 12 months ago: Manufacturing ;  &gt; Currently employed ;</t>
  </si>
  <si>
    <t>Tasmania ;  Industry of job 12 months ago: Manufacturing ;  &gt;&gt; Less than 12 months in current main job ;</t>
  </si>
  <si>
    <t>Tasmania ;  Industry of job 12 months ago: Manufacturing ;  &gt;&gt;&gt; Changed jobs in last 12 months ;</t>
  </si>
  <si>
    <t>Tasmania ;  Industry of job 12 months ago: Manufacturing ;  &gt;&gt;&gt;&gt; Working in the same industry division as 12 months ago ;</t>
  </si>
  <si>
    <t>Tasmania ;  Industry of job 12 months ago: Manufacturing ;  &gt;&gt;&gt;&gt; Working in a different industry division than 12 months ago ;</t>
  </si>
  <si>
    <t>Tasmania ;  Industry of job 12 months ago: Manufacturing ;  &gt;&gt;&gt;&gt; Working in the same major occupation group as 12 months ago ;</t>
  </si>
  <si>
    <t>Tasmania ;  Industry of job 12 months ago: Manufacturing ;  &gt;&gt;&gt;&gt; Working in a different major occupation group than 12 months ago ;</t>
  </si>
  <si>
    <t>Tasmania ;  Industry of job 12 months ago: Manufacturing ;  &gt;&gt;&gt;&gt; Working in an occupation at the same skill level as 12 months ago ;</t>
  </si>
  <si>
    <t>Tasmania ;  Industry of job 12 months ago: Manufacturing ;  &gt;&gt;&gt;&gt; Working in an occupation with a higher skill level than 12 months ago ;</t>
  </si>
  <si>
    <t>Tasmania ;  Industry of job 12 months ago: Manufacturing ;  &gt;&gt;&gt;&gt; Working in an occupation with a lower skill level than 12 months ago ;</t>
  </si>
  <si>
    <t>Tasmania ;  Industry of job 12 months ago: Manufacturing ;  &gt;&gt;&gt;&gt; Working in a job with the same usual hours as 12 months ago ;</t>
  </si>
  <si>
    <t>Tasmania ;  Industry of job 12 months ago: Manufacturing ;  &gt;&gt;&gt;&gt; Working in a job with more usual hours than 12 months ago ;</t>
  </si>
  <si>
    <t>Tasmania ;  Industry of job 12 months ago: Manufacturing ;  &gt;&gt;&gt;&gt; Working in a job with fewer usual hours than 12 months ago ;</t>
  </si>
  <si>
    <t>Tasmania ;  Industry of job 12 months ago: Manufacturing ;  &gt;&gt;&gt;&gt; Working in a job with the same status in employment as 12 months ago ;</t>
  </si>
  <si>
    <t>Tasmania ;  Industry of job 12 months ago: Manufacturing ;  &gt;&gt;&gt;&gt; Working in a job with a different status in employment than 12 months ago ;</t>
  </si>
  <si>
    <t>Tasmania ;  Industry of job 12 months ago: Manufacturing ;  &gt;&gt;&gt; Did not change jobs in last 12 months ;</t>
  </si>
  <si>
    <t>Tasmania ;  Industry of job 12 months ago: Manufacturing ;  &gt;&gt; 12 months or more in current main job ;</t>
  </si>
  <si>
    <t>Tasmania ;  Industry of job 12 months ago: Manufacturing ;  &gt;&gt;&gt; Employee in current main job ;</t>
  </si>
  <si>
    <t>Tasmania ;  Industry of job 12 months ago: Manufacturing ;  &gt;&gt;&gt;&gt; No change in occupation with current employer last year ;</t>
  </si>
  <si>
    <t>Tasmania ;  Industry of job 12 months ago: Manufacturing ;  &gt;&gt;&gt;&gt; Changed occupations with current employer in the same major group last year ;</t>
  </si>
  <si>
    <t>Tasmania ;  Industry of job 12 months ago: Manufacturing ;  &gt;&gt;&gt;&gt; Changed occupations with current employer into a different major group last year ;</t>
  </si>
  <si>
    <t>Tasmania ;  Industry of job 12 months ago: Manufacturing ;  &gt;&gt;&gt;&gt; Changed occupations with current employer at the same skill level ;</t>
  </si>
  <si>
    <t>Tasmania ;  Industry of job 12 months ago: Manufacturing ;  &gt;&gt;&gt;&gt; Changed occupations with current employer to a higher skill level ;</t>
  </si>
  <si>
    <t>Tasmania ;  Industry of job 12 months ago: Manufacturing ;  &gt;&gt;&gt;&gt; Changed occupations with current employer to a lower skill level ;</t>
  </si>
  <si>
    <t>A127976134J</t>
  </si>
  <si>
    <t>A127995118L</t>
  </si>
  <si>
    <t>A128014670X</t>
  </si>
  <si>
    <t>A128014674J</t>
  </si>
  <si>
    <t>A127956426L</t>
  </si>
  <si>
    <t>A128092266A</t>
  </si>
  <si>
    <t>A127976138T</t>
  </si>
  <si>
    <t>A128053518J</t>
  </si>
  <si>
    <t>A127976142J</t>
  </si>
  <si>
    <t>A128034010R</t>
  </si>
  <si>
    <t>A128092270T</t>
  </si>
  <si>
    <t>A128034014X</t>
  </si>
  <si>
    <t>A127956430C</t>
  </si>
  <si>
    <t>A128053522X</t>
  </si>
  <si>
    <t>A127995138W</t>
  </si>
  <si>
    <t>A128014686T</t>
  </si>
  <si>
    <t>A128014694T</t>
  </si>
  <si>
    <t>A127995134L</t>
  </si>
  <si>
    <t>A127976162T</t>
  </si>
  <si>
    <t>A127956454W</t>
  </si>
  <si>
    <t>A128072922R</t>
  </si>
  <si>
    <t>A127956458F</t>
  </si>
  <si>
    <t>A128014706R</t>
  </si>
  <si>
    <t>A127995146W</t>
  </si>
  <si>
    <t>A128072910F</t>
  </si>
  <si>
    <t>A127976154T</t>
  </si>
  <si>
    <t>A128034030X</t>
  </si>
  <si>
    <t>A128092274A</t>
  </si>
  <si>
    <t>A127976158A</t>
  </si>
  <si>
    <t>A128053526J</t>
  </si>
  <si>
    <t>A128053530X</t>
  </si>
  <si>
    <t>A127956438W</t>
  </si>
  <si>
    <t>A128014690J</t>
  </si>
  <si>
    <t>A128053534J</t>
  </si>
  <si>
    <t>A128072914R</t>
  </si>
  <si>
    <t>A128053538T</t>
  </si>
  <si>
    <t>A127995126L</t>
  </si>
  <si>
    <t>A128034034J</t>
  </si>
  <si>
    <t>A127956442L</t>
  </si>
  <si>
    <t>A128034038T</t>
  </si>
  <si>
    <t>A128014698A</t>
  </si>
  <si>
    <t>A127995130C</t>
  </si>
  <si>
    <t>A127956446W</t>
  </si>
  <si>
    <t>A128072918X</t>
  </si>
  <si>
    <t>A128092278K</t>
  </si>
  <si>
    <t>A127956450L</t>
  </si>
  <si>
    <t>A128092282A</t>
  </si>
  <si>
    <t>A128014702F</t>
  </si>
  <si>
    <t>A127995154W</t>
  </si>
  <si>
    <t>A128092286K</t>
  </si>
  <si>
    <t>A128034054T</t>
  </si>
  <si>
    <t>A128053554T</t>
  </si>
  <si>
    <t>A128034066A</t>
  </si>
  <si>
    <t>A128034070T</t>
  </si>
  <si>
    <t>A128092306J</t>
  </si>
  <si>
    <t>A127995158F</t>
  </si>
  <si>
    <t>A128072938J</t>
  </si>
  <si>
    <t>A128072942X</t>
  </si>
  <si>
    <t>A128092290A</t>
  </si>
  <si>
    <t>A127956462W</t>
  </si>
  <si>
    <t>A128034042J</t>
  </si>
  <si>
    <t>A128034046T</t>
  </si>
  <si>
    <t>A127956466F</t>
  </si>
  <si>
    <t>A128053542J</t>
  </si>
  <si>
    <t>A128014710F</t>
  </si>
  <si>
    <t>A128034050J</t>
  </si>
  <si>
    <t>A127976166A</t>
  </si>
  <si>
    <t>A128072926X</t>
  </si>
  <si>
    <t>A127976170T</t>
  </si>
  <si>
    <t>A128053546T</t>
  </si>
  <si>
    <t>A128034058A</t>
  </si>
  <si>
    <t>A128034062T</t>
  </si>
  <si>
    <t>A128092294K</t>
  </si>
  <si>
    <t>A127976174A</t>
  </si>
  <si>
    <t>A128053550J</t>
  </si>
  <si>
    <t>A127956470W</t>
  </si>
  <si>
    <t>A128092298V</t>
  </si>
  <si>
    <t>A128072930R</t>
  </si>
  <si>
    <t>A127995150L</t>
  </si>
  <si>
    <t>A128053558A</t>
  </si>
  <si>
    <t>A128072934X</t>
  </si>
  <si>
    <t>A128092302X</t>
  </si>
  <si>
    <t>A128092322J</t>
  </si>
  <si>
    <t>A128092310X</t>
  </si>
  <si>
    <t>A127976186K</t>
  </si>
  <si>
    <t>A127956482F</t>
  </si>
  <si>
    <t>A127995170W</t>
  </si>
  <si>
    <t>A128072958T</t>
  </si>
  <si>
    <t>A128053582A</t>
  </si>
  <si>
    <t>A127956486R</t>
  </si>
  <si>
    <t>A127995174F</t>
  </si>
  <si>
    <t>A128072962J</t>
  </si>
  <si>
    <t>A127956478R</t>
  </si>
  <si>
    <t>A128014714R</t>
  </si>
  <si>
    <t>A128034074A</t>
  </si>
  <si>
    <t>A128053562T</t>
  </si>
  <si>
    <t>A128072946J</t>
  </si>
  <si>
    <t>A127976178K</t>
  </si>
  <si>
    <t>A128072950X</t>
  </si>
  <si>
    <t>A127995162W</t>
  </si>
  <si>
    <t>A127995166F</t>
  </si>
  <si>
    <t>A127976182A</t>
  </si>
  <si>
    <t>A128053566A</t>
  </si>
  <si>
    <t>A127976190A</t>
  </si>
  <si>
    <t>A127976194K</t>
  </si>
  <si>
    <t>A128072954J</t>
  </si>
  <si>
    <t>A127976198V</t>
  </si>
  <si>
    <t>A128092314J</t>
  </si>
  <si>
    <t>A128053570T</t>
  </si>
  <si>
    <t>A128034078K</t>
  </si>
  <si>
    <t>A128092318T</t>
  </si>
  <si>
    <t>A128053574A</t>
  </si>
  <si>
    <t>A127976202X</t>
  </si>
  <si>
    <t>A127976206J</t>
  </si>
  <si>
    <t>A128034082A</t>
  </si>
  <si>
    <t>A128092326T</t>
  </si>
  <si>
    <t>A127976258K</t>
  </si>
  <si>
    <t>A127956506L</t>
  </si>
  <si>
    <t>A128034106J</t>
  </si>
  <si>
    <t>A128092354A</t>
  </si>
  <si>
    <t>A127976242T</t>
  </si>
  <si>
    <t>A128073002T</t>
  </si>
  <si>
    <t>A128055286V</t>
  </si>
  <si>
    <t>A128093962X</t>
  </si>
  <si>
    <t>A128035622W</t>
  </si>
  <si>
    <t>A127977814F</t>
  </si>
  <si>
    <t>A128016214F</t>
  </si>
  <si>
    <t>A128093994T</t>
  </si>
  <si>
    <t>A128016226R</t>
  </si>
  <si>
    <t>A128055290K</t>
  </si>
  <si>
    <t>A128093998A</t>
  </si>
  <si>
    <t>A128074514R</t>
  </si>
  <si>
    <t>A128093966J</t>
  </si>
  <si>
    <t>A127996854C</t>
  </si>
  <si>
    <t>A128074494T</t>
  </si>
  <si>
    <t>A128093970X</t>
  </si>
  <si>
    <t>A128074498A</t>
  </si>
  <si>
    <t>A127958074F</t>
  </si>
  <si>
    <t>A127977802W</t>
  </si>
  <si>
    <t>A128074502F</t>
  </si>
  <si>
    <t>A128093974J</t>
  </si>
  <si>
    <t>A128093978T</t>
  </si>
  <si>
    <t>A127977806F</t>
  </si>
  <si>
    <t>A128093982J</t>
  </si>
  <si>
    <t>A128093986T</t>
  </si>
  <si>
    <t>A127958078R</t>
  </si>
  <si>
    <t>A128074506R</t>
  </si>
  <si>
    <t>A127958082F</t>
  </si>
  <si>
    <t>A127958086R</t>
  </si>
  <si>
    <t>A127996858L</t>
  </si>
  <si>
    <t>A128093990J</t>
  </si>
  <si>
    <t>A127977810W</t>
  </si>
  <si>
    <t>A128055282K</t>
  </si>
  <si>
    <t>A128074510F</t>
  </si>
  <si>
    <t>A127996862C</t>
  </si>
  <si>
    <t>A128016218R</t>
  </si>
  <si>
    <t>A128016222F</t>
  </si>
  <si>
    <t>A127978206V</t>
  </si>
  <si>
    <t>A128016586V</t>
  </si>
  <si>
    <t>A127997238T</t>
  </si>
  <si>
    <t>A128055670L</t>
  </si>
  <si>
    <t>A127997258A</t>
  </si>
  <si>
    <t>A127958434X</t>
  </si>
  <si>
    <t>A127997266A</t>
  </si>
  <si>
    <t>A128036002A</t>
  </si>
  <si>
    <t>A128036006K</t>
  </si>
  <si>
    <t>A128036010A</t>
  </si>
  <si>
    <t>A127958414R</t>
  </si>
  <si>
    <t>A127958418X</t>
  </si>
  <si>
    <t>A127997234J</t>
  </si>
  <si>
    <t>A127958422R</t>
  </si>
  <si>
    <t>A127978194W</t>
  </si>
  <si>
    <t>A128035990A</t>
  </si>
  <si>
    <t>A127978198F</t>
  </si>
  <si>
    <t>A128074890V</t>
  </si>
  <si>
    <t>A127978202K</t>
  </si>
  <si>
    <t>A128055662L</t>
  </si>
  <si>
    <t>A127958426X</t>
  </si>
  <si>
    <t>A127997242J</t>
  </si>
  <si>
    <t>A128094274L</t>
  </si>
  <si>
    <t>A127997246T</t>
  </si>
  <si>
    <t>A128055666W</t>
  </si>
  <si>
    <t>A128016590K</t>
  </si>
  <si>
    <t>A128016594V</t>
  </si>
  <si>
    <t>A127958430R</t>
  </si>
  <si>
    <t>A127997250J</t>
  </si>
  <si>
    <t>A127997254T</t>
  </si>
  <si>
    <t>A128035994K</t>
  </si>
  <si>
    <t>A128055674W</t>
  </si>
  <si>
    <t>A128035998V</t>
  </si>
  <si>
    <t>A128094278W</t>
  </si>
  <si>
    <t>A128075098J</t>
  </si>
  <si>
    <t>A127997462K</t>
  </si>
  <si>
    <t>A128075082R</t>
  </si>
  <si>
    <t>A128055818W</t>
  </si>
  <si>
    <t>A127978382F</t>
  </si>
  <si>
    <t>A127978386R</t>
  </si>
  <si>
    <t>A127958650T</t>
  </si>
  <si>
    <t>A127978390F</t>
  </si>
  <si>
    <t>A127997474V</t>
  </si>
  <si>
    <t>A128016790C</t>
  </si>
  <si>
    <t>A127978370W</t>
  </si>
  <si>
    <t>A128016774C</t>
  </si>
  <si>
    <t>A127978374F</t>
  </si>
  <si>
    <t>A128075074R</t>
  </si>
  <si>
    <t>A127978378R</t>
  </si>
  <si>
    <t>A128016778L</t>
  </si>
  <si>
    <t>A128075078X</t>
  </si>
  <si>
    <t>A127958638A</t>
  </si>
  <si>
    <t>A128016782C</t>
  </si>
  <si>
    <t>A128055810C</t>
  </si>
  <si>
    <t>A128075086X</t>
  </si>
  <si>
    <t>A128094438W</t>
  </si>
  <si>
    <t>A127997466V</t>
  </si>
  <si>
    <t>A128075090R</t>
  </si>
  <si>
    <t>A127997470K</t>
  </si>
  <si>
    <t>A127958642T</t>
  </si>
  <si>
    <t>A127958646A</t>
  </si>
  <si>
    <t>A128016786L</t>
  </si>
  <si>
    <t>A128055814L</t>
  </si>
  <si>
    <t>A128036218L</t>
  </si>
  <si>
    <t>A128094442L</t>
  </si>
  <si>
    <t>A128094446W</t>
  </si>
  <si>
    <t>A128075094X</t>
  </si>
  <si>
    <t>A128055822L</t>
  </si>
  <si>
    <t>A128016814K</t>
  </si>
  <si>
    <t>A128075122W</t>
  </si>
  <si>
    <t>A128036230C</t>
  </si>
  <si>
    <t>A127958694V</t>
  </si>
  <si>
    <t>A127978418W</t>
  </si>
  <si>
    <t>A127997510T</t>
  </si>
  <si>
    <t>A128075134F</t>
  </si>
  <si>
    <t>A127958702J</t>
  </si>
  <si>
    <t>A128016818V</t>
  </si>
  <si>
    <t>A127997514A</t>
  </si>
  <si>
    <t>A127978406L</t>
  </si>
  <si>
    <t>A127958674K</t>
  </si>
  <si>
    <t>A128075126F</t>
  </si>
  <si>
    <t>A127978410C</t>
  </si>
  <si>
    <t>A128016806K</t>
  </si>
  <si>
    <t>A128055862F</t>
  </si>
  <si>
    <t>A128055866R</t>
  </si>
  <si>
    <t>A127997498L</t>
  </si>
  <si>
    <t>A128094466F</t>
  </si>
  <si>
    <t>A127958678V</t>
  </si>
  <si>
    <t>A128094470W</t>
  </si>
  <si>
    <t>A128094474F</t>
  </si>
  <si>
    <t>A128055870F</t>
  </si>
  <si>
    <t>A127978414L</t>
  </si>
  <si>
    <t>A127997502T</t>
  </si>
  <si>
    <t>Tasmania ;  Industry of job 12 months ago: Manufacturing ;  &gt;&gt;&gt;&gt; No change in usual weekly hours with current employer last year ;</t>
  </si>
  <si>
    <t>Tasmania ;  Industry of job 12 months ago: Manufacturing ;  &gt;&gt;&gt;&gt; Usual weekly hours increased with current employer last year ;</t>
  </si>
  <si>
    <t>Tasmania ;  Industry of job 12 months ago: Manufacturing ;  &gt;&gt;&gt;&gt; Usual weekly hours decreased with current employer last year ;</t>
  </si>
  <si>
    <t>Tasmania ;  Industry of job 12 months ago: Manufacturing ;  &gt;&gt;&gt;&gt; Did not know or usual weekly hours varied last year ;</t>
  </si>
  <si>
    <t>Tasmania ;  Industry of job 12 months ago: Manufacturing ;  &gt;&gt;&gt;&gt; Promoted or transferred last year ;</t>
  </si>
  <si>
    <t>Tasmania ;  Industry of job 12 months ago: Manufacturing ;  &gt;&gt;&gt;&gt; Was not promoted or transferred last year ;</t>
  </si>
  <si>
    <t>Tasmania ;  Industry of job 12 months ago: Manufacturing ;  &gt;&gt;&gt; Owner manager or contributing family worker in current main job ;</t>
  </si>
  <si>
    <t>Tasmania ;  Industry of job 12 months ago: Manufacturing ;  &gt; Not currently employed ;</t>
  </si>
  <si>
    <t>Tasmania ;  Industry of job 12 months ago: Manufacturing ;  &gt; Employed 12 months ago ;</t>
  </si>
  <si>
    <t>Tasmania ;  Industry of job 12 months ago: Electricity, gas, water and waste services ;  Employed at some time during the last 12 months ;</t>
  </si>
  <si>
    <t>Tasmania ;  Industry of job 12 months ago: Electricity, gas, water and waste services ;  &gt; Currently employed ;</t>
  </si>
  <si>
    <t>Tasmania ;  Industry of job 12 months ago: Electricity, gas, water and waste services ;  &gt;&gt; Less than 12 months in current main job ;</t>
  </si>
  <si>
    <t>Tasmania ;  Industry of job 12 months ago: Electricity, gas, water and waste services ;  &gt;&gt;&gt; Changed jobs in last 12 months ;</t>
  </si>
  <si>
    <t>Tasmania ;  Industry of job 12 months ago: Electricity, gas, water and waste services ;  &gt;&gt;&gt;&gt; Working in the same industry division as 12 months ago ;</t>
  </si>
  <si>
    <t>Tasmania ;  Industry of job 12 months ago: Electricity, gas, water and waste services ;  &gt;&gt;&gt;&gt; Working in a different industry division than 12 months ago ;</t>
  </si>
  <si>
    <t>Tasmania ;  Industry of job 12 months ago: Electricity, gas, water and waste services ;  &gt;&gt;&gt;&gt; Working in the same major occupation group as 12 months ago ;</t>
  </si>
  <si>
    <t>Tasmania ;  Industry of job 12 months ago: Electricity, gas, water and waste services ;  &gt;&gt;&gt;&gt; Working in a different major occupation group than 12 months ago ;</t>
  </si>
  <si>
    <t>Tasmania ;  Industry of job 12 months ago: Electricity, gas, water and waste services ;  &gt;&gt;&gt;&gt; Working in an occupation at the same skill level as 12 months ago ;</t>
  </si>
  <si>
    <t>Tasmania ;  Industry of job 12 months ago: Electricity, gas, water and waste services ;  &gt;&gt;&gt;&gt; Working in an occupation with a higher skill level than 12 months ago ;</t>
  </si>
  <si>
    <t>Tasmania ;  Industry of job 12 months ago: Electricity, gas, water and waste services ;  &gt;&gt;&gt;&gt; Working in an occupation with a lower skill level than 12 months ago ;</t>
  </si>
  <si>
    <t>Tasmania ;  Industry of job 12 months ago: Electricity, gas, water and waste services ;  &gt;&gt;&gt;&gt; Working in a job with the same usual hours as 12 months ago ;</t>
  </si>
  <si>
    <t>Tasmania ;  Industry of job 12 months ago: Electricity, gas, water and waste services ;  &gt;&gt;&gt;&gt; Working in a job with more usual hours than 12 months ago ;</t>
  </si>
  <si>
    <t>Tasmania ;  Industry of job 12 months ago: Electricity, gas, water and waste services ;  &gt;&gt;&gt;&gt; Working in a job with fewer usual hours than 12 months ago ;</t>
  </si>
  <si>
    <t>Tasmania ;  Industry of job 12 months ago: Electricity, gas, water and waste services ;  &gt;&gt;&gt;&gt; Working in a job with the same status in employment as 12 months ago ;</t>
  </si>
  <si>
    <t>Tasmania ;  Industry of job 12 months ago: Electricity, gas, water and waste services ;  &gt;&gt;&gt;&gt; Working in a job with a different status in employment than 12 months ago ;</t>
  </si>
  <si>
    <t>Tasmania ;  Industry of job 12 months ago: Electricity, gas, water and waste services ;  &gt;&gt;&gt; Did not change jobs in last 12 months ;</t>
  </si>
  <si>
    <t>Tasmania ;  Industry of job 12 months ago: Electricity, gas, water and waste services ;  &gt;&gt; 12 months or more in current main job ;</t>
  </si>
  <si>
    <t>Tasmania ;  Industry of job 12 months ago: Electricity, gas, water and waste services ;  &gt;&gt;&gt; Employee in current main job ;</t>
  </si>
  <si>
    <t>Tasmania ;  Industry of job 12 months ago: Electricity, gas, water and waste services ;  &gt;&gt;&gt;&gt; No change in occupation with current employer last year ;</t>
  </si>
  <si>
    <t>Tasmania ;  Industry of job 12 months ago: Electricity, gas, water and waste services ;  &gt;&gt;&gt;&gt; Changed occupations with current employer in the same major group last year ;</t>
  </si>
  <si>
    <t>Tasmania ;  Industry of job 12 months ago: Electricity, gas, water and waste services ;  &gt;&gt;&gt;&gt; Changed occupations with current employer into a different major group last year ;</t>
  </si>
  <si>
    <t>Tasmania ;  Industry of job 12 months ago: Electricity, gas, water and waste services ;  &gt;&gt;&gt;&gt; Changed occupations with current employer at the same skill level ;</t>
  </si>
  <si>
    <t>Tasmania ;  Industry of job 12 months ago: Electricity, gas, water and waste services ;  &gt;&gt;&gt;&gt; Changed occupations with current employer to a higher skill level ;</t>
  </si>
  <si>
    <t>Tasmania ;  Industry of job 12 months ago: Electricity, gas, water and waste services ;  &gt;&gt;&gt;&gt; Changed occupations with current employer to a lower skill level ;</t>
  </si>
  <si>
    <t>Tasmania ;  Industry of job 12 months ago: Electricity, gas, water and waste services ;  &gt;&gt;&gt;&gt; No change in usual weekly hours with current employer last year ;</t>
  </si>
  <si>
    <t>Tasmania ;  Industry of job 12 months ago: Electricity, gas, water and waste services ;  &gt;&gt;&gt;&gt; Usual weekly hours increased with current employer last year ;</t>
  </si>
  <si>
    <t>Tasmania ;  Industry of job 12 months ago: Electricity, gas, water and waste services ;  &gt;&gt;&gt;&gt; Usual weekly hours decreased with current employer last year ;</t>
  </si>
  <si>
    <t>Tasmania ;  Industry of job 12 months ago: Electricity, gas, water and waste services ;  &gt;&gt;&gt;&gt; Did not know or usual weekly hours varied last year ;</t>
  </si>
  <si>
    <t>Tasmania ;  Industry of job 12 months ago: Electricity, gas, water and waste services ;  &gt;&gt;&gt;&gt; Promoted or transferred last year ;</t>
  </si>
  <si>
    <t>Tasmania ;  Industry of job 12 months ago: Electricity, gas, water and waste services ;  &gt;&gt;&gt;&gt; Was not promoted or transferred last year ;</t>
  </si>
  <si>
    <t>Tasmania ;  Industry of job 12 months ago: Electricity, gas, water and waste services ;  &gt;&gt;&gt; Owner manager or contributing family worker in current main job ;</t>
  </si>
  <si>
    <t>Tasmania ;  Industry of job 12 months ago: Electricity, gas, water and waste services ;  &gt; Not currently employed ;</t>
  </si>
  <si>
    <t>Tasmania ;  Industry of job 12 months ago: Electricity, gas, water and waste services ;  &gt; Employed 12 months ago ;</t>
  </si>
  <si>
    <t>Tasmania ;  Industry of job 12 months ago: Construction ;  Employed at some time during the last 12 months ;</t>
  </si>
  <si>
    <t>Tasmania ;  Industry of job 12 months ago: Construction ;  &gt; Currently employed ;</t>
  </si>
  <si>
    <t>Tasmania ;  Industry of job 12 months ago: Construction ;  &gt;&gt; Less than 12 months in current main job ;</t>
  </si>
  <si>
    <t>Tasmania ;  Industry of job 12 months ago: Construction ;  &gt;&gt;&gt; Changed jobs in last 12 months ;</t>
  </si>
  <si>
    <t>Tasmania ;  Industry of job 12 months ago: Construction ;  &gt;&gt;&gt;&gt; Working in the same industry division as 12 months ago ;</t>
  </si>
  <si>
    <t>Tasmania ;  Industry of job 12 months ago: Construction ;  &gt;&gt;&gt;&gt; Working in a different industry division than 12 months ago ;</t>
  </si>
  <si>
    <t>Tasmania ;  Industry of job 12 months ago: Construction ;  &gt;&gt;&gt;&gt; Working in the same major occupation group as 12 months ago ;</t>
  </si>
  <si>
    <t>Tasmania ;  Industry of job 12 months ago: Construction ;  &gt;&gt;&gt;&gt; Working in a different major occupation group than 12 months ago ;</t>
  </si>
  <si>
    <t>Tasmania ;  Industry of job 12 months ago: Construction ;  &gt;&gt;&gt;&gt; Working in an occupation at the same skill level as 12 months ago ;</t>
  </si>
  <si>
    <t>Tasmania ;  Industry of job 12 months ago: Construction ;  &gt;&gt;&gt;&gt; Working in an occupation with a higher skill level than 12 months ago ;</t>
  </si>
  <si>
    <t>Tasmania ;  Industry of job 12 months ago: Construction ;  &gt;&gt;&gt;&gt; Working in an occupation with a lower skill level than 12 months ago ;</t>
  </si>
  <si>
    <t>Tasmania ;  Industry of job 12 months ago: Construction ;  &gt;&gt;&gt;&gt; Working in a job with the same usual hours as 12 months ago ;</t>
  </si>
  <si>
    <t>Tasmania ;  Industry of job 12 months ago: Construction ;  &gt;&gt;&gt;&gt; Working in a job with more usual hours than 12 months ago ;</t>
  </si>
  <si>
    <t>Tasmania ;  Industry of job 12 months ago: Construction ;  &gt;&gt;&gt;&gt; Working in a job with fewer usual hours than 12 months ago ;</t>
  </si>
  <si>
    <t>Tasmania ;  Industry of job 12 months ago: Construction ;  &gt;&gt;&gt;&gt; Working in a job with the same status in employment as 12 months ago ;</t>
  </si>
  <si>
    <t>Tasmania ;  Industry of job 12 months ago: Construction ;  &gt;&gt;&gt;&gt; Working in a job with a different status in employment than 12 months ago ;</t>
  </si>
  <si>
    <t>Tasmania ;  Industry of job 12 months ago: Construction ;  &gt;&gt;&gt; Did not change jobs in last 12 months ;</t>
  </si>
  <si>
    <t>Tasmania ;  Industry of job 12 months ago: Construction ;  &gt;&gt; 12 months or more in current main job ;</t>
  </si>
  <si>
    <t>Tasmania ;  Industry of job 12 months ago: Construction ;  &gt;&gt;&gt; Employee in current main job ;</t>
  </si>
  <si>
    <t>Tasmania ;  Industry of job 12 months ago: Construction ;  &gt;&gt;&gt;&gt; No change in occupation with current employer last year ;</t>
  </si>
  <si>
    <t>Tasmania ;  Industry of job 12 months ago: Construction ;  &gt;&gt;&gt;&gt; Changed occupations with current employer in the same major group last year ;</t>
  </si>
  <si>
    <t>Tasmania ;  Industry of job 12 months ago: Construction ;  &gt;&gt;&gt;&gt; Changed occupations with current employer into a different major group last year ;</t>
  </si>
  <si>
    <t>Tasmania ;  Industry of job 12 months ago: Construction ;  &gt;&gt;&gt;&gt; Changed occupations with current employer at the same skill level ;</t>
  </si>
  <si>
    <t>Tasmania ;  Industry of job 12 months ago: Construction ;  &gt;&gt;&gt;&gt; Changed occupations with current employer to a higher skill level ;</t>
  </si>
  <si>
    <t>Tasmania ;  Industry of job 12 months ago: Construction ;  &gt;&gt;&gt;&gt; Changed occupations with current employer to a lower skill level ;</t>
  </si>
  <si>
    <t>Tasmania ;  Industry of job 12 months ago: Construction ;  &gt;&gt;&gt;&gt; No change in usual weekly hours with current employer last year ;</t>
  </si>
  <si>
    <t>Tasmania ;  Industry of job 12 months ago: Construction ;  &gt;&gt;&gt;&gt; Usual weekly hours increased with current employer last year ;</t>
  </si>
  <si>
    <t>Tasmania ;  Industry of job 12 months ago: Construction ;  &gt;&gt;&gt;&gt; Usual weekly hours decreased with current employer last year ;</t>
  </si>
  <si>
    <t>Tasmania ;  Industry of job 12 months ago: Construction ;  &gt;&gt;&gt;&gt; Did not know or usual weekly hours varied last year ;</t>
  </si>
  <si>
    <t>Tasmania ;  Industry of job 12 months ago: Construction ;  &gt;&gt;&gt;&gt; Promoted or transferred last year ;</t>
  </si>
  <si>
    <t>Tasmania ;  Industry of job 12 months ago: Construction ;  &gt;&gt;&gt;&gt; Was not promoted or transferred last year ;</t>
  </si>
  <si>
    <t>Tasmania ;  Industry of job 12 months ago: Construction ;  &gt;&gt;&gt; Owner manager or contributing family worker in current main job ;</t>
  </si>
  <si>
    <t>Tasmania ;  Industry of job 12 months ago: Construction ;  &gt; Not currently employed ;</t>
  </si>
  <si>
    <t>Tasmania ;  Industry of job 12 months ago: Construction ;  &gt; Employed 12 months ago ;</t>
  </si>
  <si>
    <t>Tasmania ;  Industry of job 12 months ago: Wholesale trade ;  Employed at some time during the last 12 months ;</t>
  </si>
  <si>
    <t>Tasmania ;  Industry of job 12 months ago: Wholesale trade ;  &gt; Currently employed ;</t>
  </si>
  <si>
    <t>Tasmania ;  Industry of job 12 months ago: Wholesale trade ;  &gt;&gt; Less than 12 months in current main job ;</t>
  </si>
  <si>
    <t>Tasmania ;  Industry of job 12 months ago: Wholesale trade ;  &gt;&gt;&gt; Changed jobs in last 12 months ;</t>
  </si>
  <si>
    <t>Tasmania ;  Industry of job 12 months ago: Wholesale trade ;  &gt;&gt;&gt;&gt; Working in the same industry division as 12 months ago ;</t>
  </si>
  <si>
    <t>Tasmania ;  Industry of job 12 months ago: Wholesale trade ;  &gt;&gt;&gt;&gt; Working in a different industry division than 12 months ago ;</t>
  </si>
  <si>
    <t>Tasmania ;  Industry of job 12 months ago: Wholesale trade ;  &gt;&gt;&gt;&gt; Working in the same major occupation group as 12 months ago ;</t>
  </si>
  <si>
    <t>Tasmania ;  Industry of job 12 months ago: Wholesale trade ;  &gt;&gt;&gt;&gt; Working in a different major occupation group than 12 months ago ;</t>
  </si>
  <si>
    <t>Tasmania ;  Industry of job 12 months ago: Wholesale trade ;  &gt;&gt;&gt;&gt; Working in an occupation at the same skill level as 12 months ago ;</t>
  </si>
  <si>
    <t>Tasmania ;  Industry of job 12 months ago: Wholesale trade ;  &gt;&gt;&gt;&gt; Working in an occupation with a higher skill level than 12 months ago ;</t>
  </si>
  <si>
    <t>Tasmania ;  Industry of job 12 months ago: Wholesale trade ;  &gt;&gt;&gt;&gt; Working in an occupation with a lower skill level than 12 months ago ;</t>
  </si>
  <si>
    <t>Tasmania ;  Industry of job 12 months ago: Wholesale trade ;  &gt;&gt;&gt;&gt; Working in a job with the same usual hours as 12 months ago ;</t>
  </si>
  <si>
    <t>Tasmania ;  Industry of job 12 months ago: Wholesale trade ;  &gt;&gt;&gt;&gt; Working in a job with more usual hours than 12 months ago ;</t>
  </si>
  <si>
    <t>Tasmania ;  Industry of job 12 months ago: Wholesale trade ;  &gt;&gt;&gt;&gt; Working in a job with fewer usual hours than 12 months ago ;</t>
  </si>
  <si>
    <t>Tasmania ;  Industry of job 12 months ago: Wholesale trade ;  &gt;&gt;&gt;&gt; Working in a job with the same status in employment as 12 months ago ;</t>
  </si>
  <si>
    <t>Tasmania ;  Industry of job 12 months ago: Wholesale trade ;  &gt;&gt;&gt;&gt; Working in a job with a different status in employment than 12 months ago ;</t>
  </si>
  <si>
    <t>Tasmania ;  Industry of job 12 months ago: Wholesale trade ;  &gt;&gt;&gt; Did not change jobs in last 12 months ;</t>
  </si>
  <si>
    <t>Tasmania ;  Industry of job 12 months ago: Wholesale trade ;  &gt;&gt; 12 months or more in current main job ;</t>
  </si>
  <si>
    <t>Tasmania ;  Industry of job 12 months ago: Wholesale trade ;  &gt;&gt;&gt; Employee in current main job ;</t>
  </si>
  <si>
    <t>Tasmania ;  Industry of job 12 months ago: Wholesale trade ;  &gt;&gt;&gt;&gt; No change in occupation with current employer last year ;</t>
  </si>
  <si>
    <t>Tasmania ;  Industry of job 12 months ago: Wholesale trade ;  &gt;&gt;&gt;&gt; Changed occupations with current employer in the same major group last year ;</t>
  </si>
  <si>
    <t>Tasmania ;  Industry of job 12 months ago: Wholesale trade ;  &gt;&gt;&gt;&gt; Changed occupations with current employer into a different major group last year ;</t>
  </si>
  <si>
    <t>Tasmania ;  Industry of job 12 months ago: Wholesale trade ;  &gt;&gt;&gt;&gt; Changed occupations with current employer at the same skill level ;</t>
  </si>
  <si>
    <t>Tasmania ;  Industry of job 12 months ago: Wholesale trade ;  &gt;&gt;&gt;&gt; Changed occupations with current employer to a higher skill level ;</t>
  </si>
  <si>
    <t>Tasmania ;  Industry of job 12 months ago: Wholesale trade ;  &gt;&gt;&gt;&gt; Changed occupations with current employer to a lower skill level ;</t>
  </si>
  <si>
    <t>Tasmania ;  Industry of job 12 months ago: Wholesale trade ;  &gt;&gt;&gt;&gt; No change in usual weekly hours with current employer last year ;</t>
  </si>
  <si>
    <t>Tasmania ;  Industry of job 12 months ago: Wholesale trade ;  &gt;&gt;&gt;&gt; Usual weekly hours increased with current employer last year ;</t>
  </si>
  <si>
    <t>Tasmania ;  Industry of job 12 months ago: Wholesale trade ;  &gt;&gt;&gt;&gt; Usual weekly hours decreased with current employer last year ;</t>
  </si>
  <si>
    <t>Tasmania ;  Industry of job 12 months ago: Wholesale trade ;  &gt;&gt;&gt;&gt; Did not know or usual weekly hours varied last year ;</t>
  </si>
  <si>
    <t>Tasmania ;  Industry of job 12 months ago: Wholesale trade ;  &gt;&gt;&gt;&gt; Promoted or transferred last year ;</t>
  </si>
  <si>
    <t>Tasmania ;  Industry of job 12 months ago: Wholesale trade ;  &gt;&gt;&gt;&gt; Was not promoted or transferred last year ;</t>
  </si>
  <si>
    <t>Tasmania ;  Industry of job 12 months ago: Wholesale trade ;  &gt;&gt;&gt; Owner manager or contributing family worker in current main job ;</t>
  </si>
  <si>
    <t>Tasmania ;  Industry of job 12 months ago: Wholesale trade ;  &gt; Not currently employed ;</t>
  </si>
  <si>
    <t>Tasmania ;  Industry of job 12 months ago: Wholesale trade ;  &gt; Employed 12 months ago ;</t>
  </si>
  <si>
    <t>Tasmania ;  Industry of job 12 months ago: Retail trade ;  Employed at some time during the last 12 months ;</t>
  </si>
  <si>
    <t>Tasmania ;  Industry of job 12 months ago: Retail trade ;  &gt; Currently employed ;</t>
  </si>
  <si>
    <t>Tasmania ;  Industry of job 12 months ago: Retail trade ;  &gt;&gt; Less than 12 months in current main job ;</t>
  </si>
  <si>
    <t>Tasmania ;  Industry of job 12 months ago: Retail trade ;  &gt;&gt;&gt; Changed jobs in last 12 months ;</t>
  </si>
  <si>
    <t>Tasmania ;  Industry of job 12 months ago: Retail trade ;  &gt;&gt;&gt;&gt; Working in the same industry division as 12 months ago ;</t>
  </si>
  <si>
    <t>Tasmania ;  Industry of job 12 months ago: Retail trade ;  &gt;&gt;&gt;&gt; Working in a different industry division than 12 months ago ;</t>
  </si>
  <si>
    <t>Tasmania ;  Industry of job 12 months ago: Retail trade ;  &gt;&gt;&gt;&gt; Working in the same major occupation group as 12 months ago ;</t>
  </si>
  <si>
    <t>Tasmania ;  Industry of job 12 months ago: Retail trade ;  &gt;&gt;&gt;&gt; Working in a different major occupation group than 12 months ago ;</t>
  </si>
  <si>
    <t>Tasmania ;  Industry of job 12 months ago: Retail trade ;  &gt;&gt;&gt;&gt; Working in an occupation at the same skill level as 12 months ago ;</t>
  </si>
  <si>
    <t>Tasmania ;  Industry of job 12 months ago: Retail trade ;  &gt;&gt;&gt;&gt; Working in an occupation with a higher skill level than 12 months ago ;</t>
  </si>
  <si>
    <t>Tasmania ;  Industry of job 12 months ago: Retail trade ;  &gt;&gt;&gt;&gt; Working in an occupation with a lower skill level than 12 months ago ;</t>
  </si>
  <si>
    <t>Tasmania ;  Industry of job 12 months ago: Retail trade ;  &gt;&gt;&gt;&gt; Working in a job with the same usual hours as 12 months ago ;</t>
  </si>
  <si>
    <t>Tasmania ;  Industry of job 12 months ago: Retail trade ;  &gt;&gt;&gt;&gt; Working in a job with more usual hours than 12 months ago ;</t>
  </si>
  <si>
    <t>Tasmania ;  Industry of job 12 months ago: Retail trade ;  &gt;&gt;&gt;&gt; Working in a job with fewer usual hours than 12 months ago ;</t>
  </si>
  <si>
    <t>Tasmania ;  Industry of job 12 months ago: Retail trade ;  &gt;&gt;&gt;&gt; Working in a job with the same status in employment as 12 months ago ;</t>
  </si>
  <si>
    <t>Tasmania ;  Industry of job 12 months ago: Retail trade ;  &gt;&gt;&gt;&gt; Working in a job with a different status in employment than 12 months ago ;</t>
  </si>
  <si>
    <t>Tasmania ;  Industry of job 12 months ago: Retail trade ;  &gt;&gt;&gt; Did not change jobs in last 12 months ;</t>
  </si>
  <si>
    <t>Tasmania ;  Industry of job 12 months ago: Retail trade ;  &gt;&gt; 12 months or more in current main job ;</t>
  </si>
  <si>
    <t>Tasmania ;  Industry of job 12 months ago: Retail trade ;  &gt;&gt;&gt; Employee in current main job ;</t>
  </si>
  <si>
    <t>Tasmania ;  Industry of job 12 months ago: Retail trade ;  &gt;&gt;&gt;&gt; No change in occupation with current employer last year ;</t>
  </si>
  <si>
    <t>Tasmania ;  Industry of job 12 months ago: Retail trade ;  &gt;&gt;&gt;&gt; Changed occupations with current employer in the same major group last year ;</t>
  </si>
  <si>
    <t>Tasmania ;  Industry of job 12 months ago: Retail trade ;  &gt;&gt;&gt;&gt; Changed occupations with current employer into a different major group last year ;</t>
  </si>
  <si>
    <t>Tasmania ;  Industry of job 12 months ago: Retail trade ;  &gt;&gt;&gt;&gt; Changed occupations with current employer at the same skill level ;</t>
  </si>
  <si>
    <t>Tasmania ;  Industry of job 12 months ago: Retail trade ;  &gt;&gt;&gt;&gt; Changed occupations with current employer to a higher skill level ;</t>
  </si>
  <si>
    <t>Tasmania ;  Industry of job 12 months ago: Retail trade ;  &gt;&gt;&gt;&gt; Changed occupations with current employer to a lower skill level ;</t>
  </si>
  <si>
    <t>Tasmania ;  Industry of job 12 months ago: Retail trade ;  &gt;&gt;&gt;&gt; No change in usual weekly hours with current employer last year ;</t>
  </si>
  <si>
    <t>Tasmania ;  Industry of job 12 months ago: Retail trade ;  &gt;&gt;&gt;&gt; Usual weekly hours increased with current employer last year ;</t>
  </si>
  <si>
    <t>Tasmania ;  Industry of job 12 months ago: Retail trade ;  &gt;&gt;&gt;&gt; Usual weekly hours decreased with current employer last year ;</t>
  </si>
  <si>
    <t>Tasmania ;  Industry of job 12 months ago: Retail trade ;  &gt;&gt;&gt;&gt; Did not know or usual weekly hours varied last year ;</t>
  </si>
  <si>
    <t>Tasmania ;  Industry of job 12 months ago: Retail trade ;  &gt;&gt;&gt;&gt; Promoted or transferred last year ;</t>
  </si>
  <si>
    <t>Tasmania ;  Industry of job 12 months ago: Retail trade ;  &gt;&gt;&gt;&gt; Was not promoted or transferred last year ;</t>
  </si>
  <si>
    <t>Tasmania ;  Industry of job 12 months ago: Retail trade ;  &gt;&gt;&gt; Owner manager or contributing family worker in current main job ;</t>
  </si>
  <si>
    <t>Tasmania ;  Industry of job 12 months ago: Retail trade ;  &gt; Not currently employed ;</t>
  </si>
  <si>
    <t>Tasmania ;  Industry of job 12 months ago: Retail trade ;  &gt; Employed 12 months ago ;</t>
  </si>
  <si>
    <t>Tasmania ;  Industry of job 12 months ago: Accommodation and food services ;  Employed at some time during the last 12 months ;</t>
  </si>
  <si>
    <t>Tasmania ;  Industry of job 12 months ago: Accommodation and food services ;  &gt; Currently employed ;</t>
  </si>
  <si>
    <t>Tasmania ;  Industry of job 12 months ago: Accommodation and food services ;  &gt;&gt; Less than 12 months in current main job ;</t>
  </si>
  <si>
    <t>Tasmania ;  Industry of job 12 months ago: Accommodation and food services ;  &gt;&gt;&gt; Changed jobs in last 12 months ;</t>
  </si>
  <si>
    <t>Tasmania ;  Industry of job 12 months ago: Accommodation and food services ;  &gt;&gt;&gt;&gt; Working in the same industry division as 12 months ago ;</t>
  </si>
  <si>
    <t>Tasmania ;  Industry of job 12 months ago: Accommodation and food services ;  &gt;&gt;&gt;&gt; Working in a different industry division than 12 months ago ;</t>
  </si>
  <si>
    <t>Tasmania ;  Industry of job 12 months ago: Accommodation and food services ;  &gt;&gt;&gt;&gt; Working in the same major occupation group as 12 months ago ;</t>
  </si>
  <si>
    <t>Tasmania ;  Industry of job 12 months ago: Accommodation and food services ;  &gt;&gt;&gt;&gt; Working in a different major occupation group than 12 months ago ;</t>
  </si>
  <si>
    <t>Tasmania ;  Industry of job 12 months ago: Accommodation and food services ;  &gt;&gt;&gt;&gt; Working in an occupation at the same skill level as 12 months ago ;</t>
  </si>
  <si>
    <t>Tasmania ;  Industry of job 12 months ago: Accommodation and food services ;  &gt;&gt;&gt;&gt; Working in an occupation with a higher skill level than 12 months ago ;</t>
  </si>
  <si>
    <t>Tasmania ;  Industry of job 12 months ago: Accommodation and food services ;  &gt;&gt;&gt;&gt; Working in an occupation with a lower skill level than 12 months ago ;</t>
  </si>
  <si>
    <t>Tasmania ;  Industry of job 12 months ago: Accommodation and food services ;  &gt;&gt;&gt;&gt; Working in a job with the same usual hours as 12 months ago ;</t>
  </si>
  <si>
    <t>Tasmania ;  Industry of job 12 months ago: Accommodation and food services ;  &gt;&gt;&gt;&gt; Working in a job with more usual hours than 12 months ago ;</t>
  </si>
  <si>
    <t>Tasmania ;  Industry of job 12 months ago: Accommodation and food services ;  &gt;&gt;&gt;&gt; Working in a job with fewer usual hours than 12 months ago ;</t>
  </si>
  <si>
    <t>Tasmania ;  Industry of job 12 months ago: Accommodation and food services ;  &gt;&gt;&gt;&gt; Working in a job with the same status in employment as 12 months ago ;</t>
  </si>
  <si>
    <t>Tasmania ;  Industry of job 12 months ago: Accommodation and food services ;  &gt;&gt;&gt;&gt; Working in a job with a different status in employment than 12 months ago ;</t>
  </si>
  <si>
    <t>Tasmania ;  Industry of job 12 months ago: Accommodation and food services ;  &gt;&gt;&gt; Did not change jobs in last 12 months ;</t>
  </si>
  <si>
    <t>Tasmania ;  Industry of job 12 months ago: Accommodation and food services ;  &gt;&gt; 12 months or more in current main job ;</t>
  </si>
  <si>
    <t>Tasmania ;  Industry of job 12 months ago: Accommodation and food services ;  &gt;&gt;&gt; Employee in current main job ;</t>
  </si>
  <si>
    <t>Tasmania ;  Industry of job 12 months ago: Accommodation and food services ;  &gt;&gt;&gt;&gt; No change in occupation with current employer last year ;</t>
  </si>
  <si>
    <t>Tasmania ;  Industry of job 12 months ago: Accommodation and food services ;  &gt;&gt;&gt;&gt; Changed occupations with current employer in the same major group last year ;</t>
  </si>
  <si>
    <t>Tasmania ;  Industry of job 12 months ago: Accommodation and food services ;  &gt;&gt;&gt;&gt; Changed occupations with current employer into a different major group last year ;</t>
  </si>
  <si>
    <t>Tasmania ;  Industry of job 12 months ago: Accommodation and food services ;  &gt;&gt;&gt;&gt; Changed occupations with current employer at the same skill level ;</t>
  </si>
  <si>
    <t>Tasmania ;  Industry of job 12 months ago: Accommodation and food services ;  &gt;&gt;&gt;&gt; Changed occupations with current employer to a higher skill level ;</t>
  </si>
  <si>
    <t>Tasmania ;  Industry of job 12 months ago: Accommodation and food services ;  &gt;&gt;&gt;&gt; Changed occupations with current employer to a lower skill level ;</t>
  </si>
  <si>
    <t>Tasmania ;  Industry of job 12 months ago: Accommodation and food services ;  &gt;&gt;&gt;&gt; No change in usual weekly hours with current employer last year ;</t>
  </si>
  <si>
    <t>Tasmania ;  Industry of job 12 months ago: Accommodation and food services ;  &gt;&gt;&gt;&gt; Usual weekly hours increased with current employer last year ;</t>
  </si>
  <si>
    <t>Tasmania ;  Industry of job 12 months ago: Accommodation and food services ;  &gt;&gt;&gt;&gt; Usual weekly hours decreased with current employer last year ;</t>
  </si>
  <si>
    <t>Tasmania ;  Industry of job 12 months ago: Accommodation and food services ;  &gt;&gt;&gt;&gt; Did not know or usual weekly hours varied last year ;</t>
  </si>
  <si>
    <t>Tasmania ;  Industry of job 12 months ago: Accommodation and food services ;  &gt;&gt;&gt;&gt; Promoted or transferred last year ;</t>
  </si>
  <si>
    <t>Tasmania ;  Industry of job 12 months ago: Accommodation and food services ;  &gt;&gt;&gt;&gt; Was not promoted or transferred last year ;</t>
  </si>
  <si>
    <t>Tasmania ;  Industry of job 12 months ago: Accommodation and food services ;  &gt;&gt;&gt; Owner manager or contributing family worker in current main job ;</t>
  </si>
  <si>
    <t>Tasmania ;  Industry of job 12 months ago: Accommodation and food services ;  &gt; Not currently employed ;</t>
  </si>
  <si>
    <t>Tasmania ;  Industry of job 12 months ago: Accommodation and food services ;  &gt; Employed 12 months ago ;</t>
  </si>
  <si>
    <t>Tasmania ;  Industry of job 12 months ago: Transport, postal and warehousing ;  Employed at some time during the last 12 months ;</t>
  </si>
  <si>
    <t>Tasmania ;  Industry of job 12 months ago: Transport, postal and warehousing ;  &gt; Currently employed ;</t>
  </si>
  <si>
    <t>Tasmania ;  Industry of job 12 months ago: Transport, postal and warehousing ;  &gt;&gt; Less than 12 months in current main job ;</t>
  </si>
  <si>
    <t>Tasmania ;  Industry of job 12 months ago: Transport, postal and warehousing ;  &gt;&gt;&gt; Changed jobs in last 12 months ;</t>
  </si>
  <si>
    <t>Tasmania ;  Industry of job 12 months ago: Transport, postal and warehousing ;  &gt;&gt;&gt;&gt; Working in the same industry division as 12 months ago ;</t>
  </si>
  <si>
    <t>Tasmania ;  Industry of job 12 months ago: Transport, postal and warehousing ;  &gt;&gt;&gt;&gt; Working in a different industry division than 12 months ago ;</t>
  </si>
  <si>
    <t>Tasmania ;  Industry of job 12 months ago: Transport, postal and warehousing ;  &gt;&gt;&gt;&gt; Working in the same major occupation group as 12 months ago ;</t>
  </si>
  <si>
    <t>Tasmania ;  Industry of job 12 months ago: Transport, postal and warehousing ;  &gt;&gt;&gt;&gt; Working in a different major occupation group than 12 months ago ;</t>
  </si>
  <si>
    <t>Tasmania ;  Industry of job 12 months ago: Transport, postal and warehousing ;  &gt;&gt;&gt;&gt; Working in an occupation at the same skill level as 12 months ago ;</t>
  </si>
  <si>
    <t>Tasmania ;  Industry of job 12 months ago: Transport, postal and warehousing ;  &gt;&gt;&gt;&gt; Working in an occupation with a higher skill level than 12 months ago ;</t>
  </si>
  <si>
    <t>Tasmania ;  Industry of job 12 months ago: Transport, postal and warehousing ;  &gt;&gt;&gt;&gt; Working in an occupation with a lower skill level than 12 months ago ;</t>
  </si>
  <si>
    <t>Tasmania ;  Industry of job 12 months ago: Transport, postal and warehousing ;  &gt;&gt;&gt;&gt; Working in a job with the same usual hours as 12 months ago ;</t>
  </si>
  <si>
    <t>Tasmania ;  Industry of job 12 months ago: Transport, postal and warehousing ;  &gt;&gt;&gt;&gt; Working in a job with more usual hours than 12 months ago ;</t>
  </si>
  <si>
    <t>Tasmania ;  Industry of job 12 months ago: Transport, postal and warehousing ;  &gt;&gt;&gt;&gt; Working in a job with fewer usual hours than 12 months ago ;</t>
  </si>
  <si>
    <t>Tasmania ;  Industry of job 12 months ago: Transport, postal and warehousing ;  &gt;&gt;&gt;&gt; Working in a job with the same status in employment as 12 months ago ;</t>
  </si>
  <si>
    <t>Tasmania ;  Industry of job 12 months ago: Transport, postal and warehousing ;  &gt;&gt;&gt;&gt; Working in a job with a different status in employment than 12 months ago ;</t>
  </si>
  <si>
    <t>Tasmania ;  Industry of job 12 months ago: Transport, postal and warehousing ;  &gt;&gt;&gt; Did not change jobs in last 12 months ;</t>
  </si>
  <si>
    <t>Tasmania ;  Industry of job 12 months ago: Transport, postal and warehousing ;  &gt;&gt; 12 months or more in current main job ;</t>
  </si>
  <si>
    <t>Tasmania ;  Industry of job 12 months ago: Transport, postal and warehousing ;  &gt;&gt;&gt; Employee in current main job ;</t>
  </si>
  <si>
    <t>Tasmania ;  Industry of job 12 months ago: Transport, postal and warehousing ;  &gt;&gt;&gt;&gt; No change in occupation with current employer last year ;</t>
  </si>
  <si>
    <t>Tasmania ;  Industry of job 12 months ago: Transport, postal and warehousing ;  &gt;&gt;&gt;&gt; Changed occupations with current employer in the same major group last year ;</t>
  </si>
  <si>
    <t>Tasmania ;  Industry of job 12 months ago: Transport, postal and warehousing ;  &gt;&gt;&gt;&gt; Changed occupations with current employer into a different major group last year ;</t>
  </si>
  <si>
    <t>Tasmania ;  Industry of job 12 months ago: Transport, postal and warehousing ;  &gt;&gt;&gt;&gt; Changed occupations with current employer at the same skill level ;</t>
  </si>
  <si>
    <t>Tasmania ;  Industry of job 12 months ago: Transport, postal and warehousing ;  &gt;&gt;&gt;&gt; Changed occupations with current employer to a higher skill level ;</t>
  </si>
  <si>
    <t>Tasmania ;  Industry of job 12 months ago: Transport, postal and warehousing ;  &gt;&gt;&gt;&gt; Changed occupations with current employer to a lower skill level ;</t>
  </si>
  <si>
    <t>Tasmania ;  Industry of job 12 months ago: Transport, postal and warehousing ;  &gt;&gt;&gt;&gt; No change in usual weekly hours with current employer last year ;</t>
  </si>
  <si>
    <t>Tasmania ;  Industry of job 12 months ago: Transport, postal and warehousing ;  &gt;&gt;&gt;&gt; Usual weekly hours increased with current employer last year ;</t>
  </si>
  <si>
    <t>Tasmania ;  Industry of job 12 months ago: Transport, postal and warehousing ;  &gt;&gt;&gt;&gt; Usual weekly hours decreased with current employer last year ;</t>
  </si>
  <si>
    <t>Tasmania ;  Industry of job 12 months ago: Transport, postal and warehousing ;  &gt;&gt;&gt;&gt; Did not know or usual weekly hours varied last year ;</t>
  </si>
  <si>
    <t>Tasmania ;  Industry of job 12 months ago: Transport, postal and warehousing ;  &gt;&gt;&gt;&gt; Promoted or transferred last year ;</t>
  </si>
  <si>
    <t>Tasmania ;  Industry of job 12 months ago: Transport, postal and warehousing ;  &gt;&gt;&gt;&gt; Was not promoted or transferred last year ;</t>
  </si>
  <si>
    <t>Tasmania ;  Industry of job 12 months ago: Transport, postal and warehousing ;  &gt;&gt;&gt; Owner manager or contributing family worker in current main job ;</t>
  </si>
  <si>
    <t>Tasmania ;  Industry of job 12 months ago: Transport, postal and warehousing ;  &gt; Not currently employed ;</t>
  </si>
  <si>
    <t>Tasmania ;  Industry of job 12 months ago: Transport, postal and warehousing ;  &gt; Employed 12 months ago ;</t>
  </si>
  <si>
    <t>Tasmania ;  Industry of job 12 months ago: Information media and telecommunications ;  Employed at some time during the last 12 months ;</t>
  </si>
  <si>
    <t>Tasmania ;  Industry of job 12 months ago: Information media and telecommunications ;  &gt; Currently employed ;</t>
  </si>
  <si>
    <t>Tasmania ;  Industry of job 12 months ago: Information media and telecommunications ;  &gt;&gt; Less than 12 months in current main job ;</t>
  </si>
  <si>
    <t>Tasmania ;  Industry of job 12 months ago: Information media and telecommunications ;  &gt;&gt;&gt; Changed jobs in last 12 months ;</t>
  </si>
  <si>
    <t>Tasmania ;  Industry of job 12 months ago: Information media and telecommunications ;  &gt;&gt;&gt;&gt; Working in the same industry division as 12 months ago ;</t>
  </si>
  <si>
    <t>Tasmania ;  Industry of job 12 months ago: Information media and telecommunications ;  &gt;&gt;&gt;&gt; Working in a different industry division than 12 months ago ;</t>
  </si>
  <si>
    <t>Tasmania ;  Industry of job 12 months ago: Information media and telecommunications ;  &gt;&gt;&gt;&gt; Working in the same major occupation group as 12 months ago ;</t>
  </si>
  <si>
    <t>Tasmania ;  Industry of job 12 months ago: Information media and telecommunications ;  &gt;&gt;&gt;&gt; Working in a different major occupation group than 12 months ago ;</t>
  </si>
  <si>
    <t>Tasmania ;  Industry of job 12 months ago: Information media and telecommunications ;  &gt;&gt;&gt;&gt; Working in an occupation at the same skill level as 12 months ago ;</t>
  </si>
  <si>
    <t>Tasmania ;  Industry of job 12 months ago: Information media and telecommunications ;  &gt;&gt;&gt;&gt; Working in an occupation with a higher skill level than 12 months ago ;</t>
  </si>
  <si>
    <t>Tasmania ;  Industry of job 12 months ago: Information media and telecommunications ;  &gt;&gt;&gt;&gt; Working in an occupation with a lower skill level than 12 months ago ;</t>
  </si>
  <si>
    <t>Tasmania ;  Industry of job 12 months ago: Information media and telecommunications ;  &gt;&gt;&gt;&gt; Working in a job with the same usual hours as 12 months ago ;</t>
  </si>
  <si>
    <t>Tasmania ;  Industry of job 12 months ago: Information media and telecommunications ;  &gt;&gt;&gt;&gt; Working in a job with more usual hours than 12 months ago ;</t>
  </si>
  <si>
    <t>Tasmania ;  Industry of job 12 months ago: Information media and telecommunications ;  &gt;&gt;&gt;&gt; Working in a job with fewer usual hours than 12 months ago ;</t>
  </si>
  <si>
    <t>Tasmania ;  Industry of job 12 months ago: Information media and telecommunications ;  &gt;&gt;&gt;&gt; Working in a job with the same status in employment as 12 months ago ;</t>
  </si>
  <si>
    <t>Tasmania ;  Industry of job 12 months ago: Information media and telecommunications ;  &gt;&gt;&gt;&gt; Working in a job with a different status in employment than 12 months ago ;</t>
  </si>
  <si>
    <t>Tasmania ;  Industry of job 12 months ago: Information media and telecommunications ;  &gt;&gt;&gt; Did not change jobs in last 12 months ;</t>
  </si>
  <si>
    <t>Tasmania ;  Industry of job 12 months ago: Information media and telecommunications ;  &gt;&gt; 12 months or more in current main job ;</t>
  </si>
  <si>
    <t>Tasmania ;  Industry of job 12 months ago: Information media and telecommunications ;  &gt;&gt;&gt; Employee in current main job ;</t>
  </si>
  <si>
    <t>Tasmania ;  Industry of job 12 months ago: Information media and telecommunications ;  &gt;&gt;&gt;&gt; No change in occupation with current employer last year ;</t>
  </si>
  <si>
    <t>Tasmania ;  Industry of job 12 months ago: Information media and telecommunications ;  &gt;&gt;&gt;&gt; Changed occupations with current employer in the same major group last year ;</t>
  </si>
  <si>
    <t>Tasmania ;  Industry of job 12 months ago: Information media and telecommunications ;  &gt;&gt;&gt;&gt; Changed occupations with current employer into a different major group last year ;</t>
  </si>
  <si>
    <t>Tasmania ;  Industry of job 12 months ago: Information media and telecommunications ;  &gt;&gt;&gt;&gt; Changed occupations with current employer at the same skill level ;</t>
  </si>
  <si>
    <t>Tasmania ;  Industry of job 12 months ago: Information media and telecommunications ;  &gt;&gt;&gt;&gt; Changed occupations with current employer to a higher skill level ;</t>
  </si>
  <si>
    <t>Tasmania ;  Industry of job 12 months ago: Information media and telecommunications ;  &gt;&gt;&gt;&gt; Changed occupations with current employer to a lower skill level ;</t>
  </si>
  <si>
    <t>Tasmania ;  Industry of job 12 months ago: Information media and telecommunications ;  &gt;&gt;&gt;&gt; No change in usual weekly hours with current employer last year ;</t>
  </si>
  <si>
    <t>Tasmania ;  Industry of job 12 months ago: Information media and telecommunications ;  &gt;&gt;&gt;&gt; Usual weekly hours increased with current employer last year ;</t>
  </si>
  <si>
    <t>Tasmania ;  Industry of job 12 months ago: Information media and telecommunications ;  &gt;&gt;&gt;&gt; Usual weekly hours decreased with current employer last year ;</t>
  </si>
  <si>
    <t>Tasmania ;  Industry of job 12 months ago: Information media and telecommunications ;  &gt;&gt;&gt;&gt; Did not know or usual weekly hours varied last year ;</t>
  </si>
  <si>
    <t>Tasmania ;  Industry of job 12 months ago: Information media and telecommunications ;  &gt;&gt;&gt;&gt; Promoted or transferred last year ;</t>
  </si>
  <si>
    <t>Tasmania ;  Industry of job 12 months ago: Information media and telecommunications ;  &gt;&gt;&gt;&gt; Was not promoted or transferred last year ;</t>
  </si>
  <si>
    <t>Tasmania ;  Industry of job 12 months ago: Information media and telecommunications ;  &gt;&gt;&gt; Owner manager or contributing family worker in current main job ;</t>
  </si>
  <si>
    <t>Tasmania ;  Industry of job 12 months ago: Information media and telecommunications ;  &gt; Not currently employed ;</t>
  </si>
  <si>
    <t>Tasmania ;  Industry of job 12 months ago: Information media and telecommunications ;  &gt; Employed 12 months ago ;</t>
  </si>
  <si>
    <t>Tasmania ;  Industry of job 12 months ago: Financial and insurance services ;  Employed at some time during the last 12 months ;</t>
  </si>
  <si>
    <t>Tasmania ;  Industry of job 12 months ago: Financial and insurance services ;  &gt; Currently employed ;</t>
  </si>
  <si>
    <t>Tasmania ;  Industry of job 12 months ago: Financial and insurance services ;  &gt;&gt; Less than 12 months in current main job ;</t>
  </si>
  <si>
    <t>A127958682K</t>
  </si>
  <si>
    <t>A128036234L</t>
  </si>
  <si>
    <t>A127958686V</t>
  </si>
  <si>
    <t>A128016810A</t>
  </si>
  <si>
    <t>A127958690K</t>
  </si>
  <si>
    <t>A127958698C</t>
  </si>
  <si>
    <t>A128094478R</t>
  </si>
  <si>
    <t>A128075130W</t>
  </si>
  <si>
    <t>A128036238W</t>
  </si>
  <si>
    <t>A127997518K</t>
  </si>
  <si>
    <t>A128094482F</t>
  </si>
  <si>
    <t>A128094490F</t>
  </si>
  <si>
    <t>A128094506L</t>
  </si>
  <si>
    <t>A128055882R</t>
  </si>
  <si>
    <t>A128036258F</t>
  </si>
  <si>
    <t>A127978430L</t>
  </si>
  <si>
    <t>A128094510C</t>
  </si>
  <si>
    <t>A128055890R</t>
  </si>
  <si>
    <t>A128036262W</t>
  </si>
  <si>
    <t>A128036242L</t>
  </si>
  <si>
    <t>A128055874R</t>
  </si>
  <si>
    <t>A128036246W</t>
  </si>
  <si>
    <t>A128016822K</t>
  </si>
  <si>
    <t>A128094486R</t>
  </si>
  <si>
    <t>A128016826V</t>
  </si>
  <si>
    <t>A127978422L</t>
  </si>
  <si>
    <t>A128075138R</t>
  </si>
  <si>
    <t>A128055878X</t>
  </si>
  <si>
    <t>A128075142F</t>
  </si>
  <si>
    <t>A128036250L</t>
  </si>
  <si>
    <t>A128094494R</t>
  </si>
  <si>
    <t>A127958706T</t>
  </si>
  <si>
    <t>A128075146R</t>
  </si>
  <si>
    <t>A128075150F</t>
  </si>
  <si>
    <t>A128094498X</t>
  </si>
  <si>
    <t>A128016830K</t>
  </si>
  <si>
    <t>A128094502C</t>
  </si>
  <si>
    <t>A128075154R</t>
  </si>
  <si>
    <t>A128075158X</t>
  </si>
  <si>
    <t>A127978426W</t>
  </si>
  <si>
    <t>A128016834V</t>
  </si>
  <si>
    <t>A128036254W</t>
  </si>
  <si>
    <t>A128075162R</t>
  </si>
  <si>
    <t>A127978438F</t>
  </si>
  <si>
    <t>A128075166X</t>
  </si>
  <si>
    <t>A127958710J</t>
  </si>
  <si>
    <t>A128055902L</t>
  </si>
  <si>
    <t>A127958718A</t>
  </si>
  <si>
    <t>A128036294R</t>
  </si>
  <si>
    <t>A128055910L</t>
  </si>
  <si>
    <t>A128075178J</t>
  </si>
  <si>
    <t>A128055914W</t>
  </si>
  <si>
    <t>A127978442W</t>
  </si>
  <si>
    <t>A128094514L</t>
  </si>
  <si>
    <t>A127978434W</t>
  </si>
  <si>
    <t>A128094518W</t>
  </si>
  <si>
    <t>A128036266F</t>
  </si>
  <si>
    <t>A128036270W</t>
  </si>
  <si>
    <t>A128055894X</t>
  </si>
  <si>
    <t>A127997522A</t>
  </si>
  <si>
    <t>A128016838C</t>
  </si>
  <si>
    <t>A128036274F</t>
  </si>
  <si>
    <t>A128016842V</t>
  </si>
  <si>
    <t>A127997526K</t>
  </si>
  <si>
    <t>A128094522L</t>
  </si>
  <si>
    <t>A128036278R</t>
  </si>
  <si>
    <t>A128036282F</t>
  </si>
  <si>
    <t>A128016846C</t>
  </si>
  <si>
    <t>A128075170R</t>
  </si>
  <si>
    <t>A128055898J</t>
  </si>
  <si>
    <t>A128036286R</t>
  </si>
  <si>
    <t>A128016850V</t>
  </si>
  <si>
    <t>A127958714T</t>
  </si>
  <si>
    <t>A128036290F</t>
  </si>
  <si>
    <t>A128075174X</t>
  </si>
  <si>
    <t>A128094526W</t>
  </si>
  <si>
    <t>A128055906W</t>
  </si>
  <si>
    <t>A127997550K</t>
  </si>
  <si>
    <t>A127958722T</t>
  </si>
  <si>
    <t>A128016858L</t>
  </si>
  <si>
    <t>A128036302C</t>
  </si>
  <si>
    <t>A128094534W</t>
  </si>
  <si>
    <t>A128036310C</t>
  </si>
  <si>
    <t>A127978454F</t>
  </si>
  <si>
    <t>A128094538F</t>
  </si>
  <si>
    <t>A128055930W</t>
  </si>
  <si>
    <t>A128016870C</t>
  </si>
  <si>
    <t>A128055918F</t>
  </si>
  <si>
    <t>A128016854C</t>
  </si>
  <si>
    <t>A128075182X</t>
  </si>
  <si>
    <t>A127997530A</t>
  </si>
  <si>
    <t>A128075186J</t>
  </si>
  <si>
    <t>A127978446F</t>
  </si>
  <si>
    <t>A128075190X</t>
  </si>
  <si>
    <t>A127997534K</t>
  </si>
  <si>
    <t>A127958726A</t>
  </si>
  <si>
    <t>A127997538V</t>
  </si>
  <si>
    <t>A127958730T</t>
  </si>
  <si>
    <t>A127958734A</t>
  </si>
  <si>
    <t>A127958738K</t>
  </si>
  <si>
    <t>A127997542K</t>
  </si>
  <si>
    <t>A128075194J</t>
  </si>
  <si>
    <t>A127978450W</t>
  </si>
  <si>
    <t>A128016862C</t>
  </si>
  <si>
    <t>A128055922W</t>
  </si>
  <si>
    <t>A128016866L</t>
  </si>
  <si>
    <t>A128036298X</t>
  </si>
  <si>
    <t>A128036306L</t>
  </si>
  <si>
    <t>A127997546V</t>
  </si>
  <si>
    <t>A128055926F</t>
  </si>
  <si>
    <t>A127958742A</t>
  </si>
  <si>
    <t>A128075222F</t>
  </si>
  <si>
    <t>A128016874L</t>
  </si>
  <si>
    <t>A128094542W</t>
  </si>
  <si>
    <t>A128036318W</t>
  </si>
  <si>
    <t>A127997562V</t>
  </si>
  <si>
    <t>A128075226R</t>
  </si>
  <si>
    <t>A128036326W</t>
  </si>
  <si>
    <t>A128094554F</t>
  </si>
  <si>
    <t>A128075230F</t>
  </si>
  <si>
    <t>A128016886W</t>
  </si>
  <si>
    <t>A128055934F</t>
  </si>
  <si>
    <t>A128075202W</t>
  </si>
  <si>
    <t>A128016878W</t>
  </si>
  <si>
    <t>A127997554V</t>
  </si>
  <si>
    <t>A127958746K</t>
  </si>
  <si>
    <t>A127978458R</t>
  </si>
  <si>
    <t>A127958750A</t>
  </si>
  <si>
    <t>A127978462F</t>
  </si>
  <si>
    <t>A128055938R</t>
  </si>
  <si>
    <t>A127997558C</t>
  </si>
  <si>
    <t>A128075206F</t>
  </si>
  <si>
    <t>A127978466R</t>
  </si>
  <si>
    <t>A128075210W</t>
  </si>
  <si>
    <t>A128094546F</t>
  </si>
  <si>
    <t>A128094550W</t>
  </si>
  <si>
    <t>A128055942F</t>
  </si>
  <si>
    <t>A127958754K</t>
  </si>
  <si>
    <t>A128075214F</t>
  </si>
  <si>
    <t>A127978470F</t>
  </si>
  <si>
    <t>A128036314L</t>
  </si>
  <si>
    <t>A128075218R</t>
  </si>
  <si>
    <t>A128055946R</t>
  </si>
  <si>
    <t>A128055950F</t>
  </si>
  <si>
    <t>A128016882L</t>
  </si>
  <si>
    <t>A128055966X</t>
  </si>
  <si>
    <t>A128016890L</t>
  </si>
  <si>
    <t>A128036342W</t>
  </si>
  <si>
    <t>A128016906V</t>
  </si>
  <si>
    <t>A127997570V</t>
  </si>
  <si>
    <t>A128094570F</t>
  </si>
  <si>
    <t>A127978482R</t>
  </si>
  <si>
    <t>A127978486X</t>
  </si>
  <si>
    <t>A128094574R</t>
  </si>
  <si>
    <t>A128075246X</t>
  </si>
  <si>
    <t>A128016894W</t>
  </si>
  <si>
    <t>A128055954R</t>
  </si>
  <si>
    <t>A127978474R</t>
  </si>
  <si>
    <t>A128016898F</t>
  </si>
  <si>
    <t>A128036330L</t>
  </si>
  <si>
    <t>A128036334W</t>
  </si>
  <si>
    <t>A128016902K</t>
  </si>
  <si>
    <t>A127958758V</t>
  </si>
  <si>
    <t>A128036338F</t>
  </si>
  <si>
    <t>A127997566C</t>
  </si>
  <si>
    <t>A128075234R</t>
  </si>
  <si>
    <t>A127958762K</t>
  </si>
  <si>
    <t>A128094558R</t>
  </si>
  <si>
    <t>A127958766V</t>
  </si>
  <si>
    <t>A128075238X</t>
  </si>
  <si>
    <t>A128055958X</t>
  </si>
  <si>
    <t>A128036346F</t>
  </si>
  <si>
    <t>A128075242R</t>
  </si>
  <si>
    <t>A128094562F</t>
  </si>
  <si>
    <t>A128036350W</t>
  </si>
  <si>
    <t>A128055962R</t>
  </si>
  <si>
    <t>A127978478X</t>
  </si>
  <si>
    <t>A128036354F</t>
  </si>
  <si>
    <t>A128094566R</t>
  </si>
  <si>
    <t>A127978498J</t>
  </si>
  <si>
    <t>A128016910K</t>
  </si>
  <si>
    <t>A128016914V</t>
  </si>
  <si>
    <t>A128055978J</t>
  </si>
  <si>
    <t>A128036374R</t>
  </si>
  <si>
    <t>A127958782V</t>
  </si>
  <si>
    <t>A128036378X</t>
  </si>
  <si>
    <t>A128036382R</t>
  </si>
  <si>
    <t>A128016926C</t>
  </si>
  <si>
    <t>A127997594L</t>
  </si>
  <si>
    <t>A127978490R</t>
  </si>
  <si>
    <t>A128094578X</t>
  </si>
  <si>
    <t>A127997578L</t>
  </si>
  <si>
    <t>A127958770K</t>
  </si>
  <si>
    <t>A128094582R</t>
  </si>
  <si>
    <t>A127958774V</t>
  </si>
  <si>
    <t>A127997582C</t>
  </si>
  <si>
    <t>A127997586L</t>
  </si>
  <si>
    <t>A128055970R</t>
  </si>
  <si>
    <t>A128094586X</t>
  </si>
  <si>
    <t>A127997590C</t>
  </si>
  <si>
    <t>A128036358R</t>
  </si>
  <si>
    <t>A128094590R</t>
  </si>
  <si>
    <t>A128016918C</t>
  </si>
  <si>
    <t>A128055974X</t>
  </si>
  <si>
    <t>A127978494X</t>
  </si>
  <si>
    <t>A128075250R</t>
  </si>
  <si>
    <t>A128036362F</t>
  </si>
  <si>
    <t>A128075254X</t>
  </si>
  <si>
    <t>A128036366R</t>
  </si>
  <si>
    <t>A128055982X</t>
  </si>
  <si>
    <t>A127958778C</t>
  </si>
  <si>
    <t>A128036370F</t>
  </si>
  <si>
    <t>A128055986J</t>
  </si>
  <si>
    <t>A128074906A</t>
  </si>
  <si>
    <t>A127958438J</t>
  </si>
  <si>
    <t>A127958450X</t>
  </si>
  <si>
    <t>A128036018V</t>
  </si>
  <si>
    <t>A128055682W</t>
  </si>
  <si>
    <t>A127958454J</t>
  </si>
  <si>
    <t>A128036026V</t>
  </si>
  <si>
    <t>A128036030K</t>
  </si>
  <si>
    <t>A128094306V</t>
  </si>
  <si>
    <t>A127978210K</t>
  </si>
  <si>
    <t>A127997270T</t>
  </si>
  <si>
    <t>A127958442X</t>
  </si>
  <si>
    <t>A127997274A</t>
  </si>
  <si>
    <t>A128016598C</t>
  </si>
  <si>
    <t>A128074894C</t>
  </si>
  <si>
    <t>A128094282L</t>
  </si>
  <si>
    <t>A127958446J</t>
  </si>
  <si>
    <t>A128094286W</t>
  </si>
  <si>
    <t>A128016602J</t>
  </si>
  <si>
    <t>A128016606T</t>
  </si>
  <si>
    <t>A128074898L</t>
  </si>
  <si>
    <t>A127997278K</t>
  </si>
  <si>
    <t>A128074902T</t>
  </si>
  <si>
    <t>A128016610J</t>
  </si>
  <si>
    <t>A128094290L</t>
  </si>
  <si>
    <t>A128016614T</t>
  </si>
  <si>
    <t>A128094294W</t>
  </si>
  <si>
    <t>A128036014K</t>
  </si>
  <si>
    <t>A128016618A</t>
  </si>
  <si>
    <t>A127997282A</t>
  </si>
  <si>
    <t>A128094298F</t>
  </si>
  <si>
    <t>A127997286K</t>
  </si>
  <si>
    <t>A128055678F</t>
  </si>
  <si>
    <t>A128036022K</t>
  </si>
  <si>
    <t>A128074922A</t>
  </si>
  <si>
    <t>A127958458T</t>
  </si>
  <si>
    <t>A128055690W</t>
  </si>
  <si>
    <t>Tasmania ;  Industry of job 12 months ago: Financial and insurance services ;  &gt;&gt;&gt; Changed jobs in last 12 months ;</t>
  </si>
  <si>
    <t>Tasmania ;  Industry of job 12 months ago: Financial and insurance services ;  &gt;&gt;&gt;&gt; Working in the same industry division as 12 months ago ;</t>
  </si>
  <si>
    <t>Tasmania ;  Industry of job 12 months ago: Financial and insurance services ;  &gt;&gt;&gt;&gt; Working in a different industry division than 12 months ago ;</t>
  </si>
  <si>
    <t>Tasmania ;  Industry of job 12 months ago: Financial and insurance services ;  &gt;&gt;&gt;&gt; Working in the same major occupation group as 12 months ago ;</t>
  </si>
  <si>
    <t>Tasmania ;  Industry of job 12 months ago: Financial and insurance services ;  &gt;&gt;&gt;&gt; Working in a different major occupation group than 12 months ago ;</t>
  </si>
  <si>
    <t>Tasmania ;  Industry of job 12 months ago: Financial and insurance services ;  &gt;&gt;&gt;&gt; Working in an occupation at the same skill level as 12 months ago ;</t>
  </si>
  <si>
    <t>Tasmania ;  Industry of job 12 months ago: Financial and insurance services ;  &gt;&gt;&gt;&gt; Working in an occupation with a higher skill level than 12 months ago ;</t>
  </si>
  <si>
    <t>Tasmania ;  Industry of job 12 months ago: Financial and insurance services ;  &gt;&gt;&gt;&gt; Working in an occupation with a lower skill level than 12 months ago ;</t>
  </si>
  <si>
    <t>Tasmania ;  Industry of job 12 months ago: Financial and insurance services ;  &gt;&gt;&gt;&gt; Working in a job with the same usual hours as 12 months ago ;</t>
  </si>
  <si>
    <t>Tasmania ;  Industry of job 12 months ago: Financial and insurance services ;  &gt;&gt;&gt;&gt; Working in a job with more usual hours than 12 months ago ;</t>
  </si>
  <si>
    <t>Tasmania ;  Industry of job 12 months ago: Financial and insurance services ;  &gt;&gt;&gt;&gt; Working in a job with fewer usual hours than 12 months ago ;</t>
  </si>
  <si>
    <t>Tasmania ;  Industry of job 12 months ago: Financial and insurance services ;  &gt;&gt;&gt;&gt; Working in a job with the same status in employment as 12 months ago ;</t>
  </si>
  <si>
    <t>Tasmania ;  Industry of job 12 months ago: Financial and insurance services ;  &gt;&gt;&gt;&gt; Working in a job with a different status in employment than 12 months ago ;</t>
  </si>
  <si>
    <t>Tasmania ;  Industry of job 12 months ago: Financial and insurance services ;  &gt;&gt;&gt; Did not change jobs in last 12 months ;</t>
  </si>
  <si>
    <t>Tasmania ;  Industry of job 12 months ago: Financial and insurance services ;  &gt;&gt; 12 months or more in current main job ;</t>
  </si>
  <si>
    <t>Tasmania ;  Industry of job 12 months ago: Financial and insurance services ;  &gt;&gt;&gt; Employee in current main job ;</t>
  </si>
  <si>
    <t>Tasmania ;  Industry of job 12 months ago: Financial and insurance services ;  &gt;&gt;&gt;&gt; No change in occupation with current employer last year ;</t>
  </si>
  <si>
    <t>Tasmania ;  Industry of job 12 months ago: Financial and insurance services ;  &gt;&gt;&gt;&gt; Changed occupations with current employer in the same major group last year ;</t>
  </si>
  <si>
    <t>Tasmania ;  Industry of job 12 months ago: Financial and insurance services ;  &gt;&gt;&gt;&gt; Changed occupations with current employer into a different major group last year ;</t>
  </si>
  <si>
    <t>Tasmania ;  Industry of job 12 months ago: Financial and insurance services ;  &gt;&gt;&gt;&gt; Changed occupations with current employer at the same skill level ;</t>
  </si>
  <si>
    <t>Tasmania ;  Industry of job 12 months ago: Financial and insurance services ;  &gt;&gt;&gt;&gt; Changed occupations with current employer to a higher skill level ;</t>
  </si>
  <si>
    <t>Tasmania ;  Industry of job 12 months ago: Financial and insurance services ;  &gt;&gt;&gt;&gt; Changed occupations with current employer to a lower skill level ;</t>
  </si>
  <si>
    <t>Tasmania ;  Industry of job 12 months ago: Financial and insurance services ;  &gt;&gt;&gt;&gt; No change in usual weekly hours with current employer last year ;</t>
  </si>
  <si>
    <t>Tasmania ;  Industry of job 12 months ago: Financial and insurance services ;  &gt;&gt;&gt;&gt; Usual weekly hours increased with current employer last year ;</t>
  </si>
  <si>
    <t>Tasmania ;  Industry of job 12 months ago: Financial and insurance services ;  &gt;&gt;&gt;&gt; Usual weekly hours decreased with current employer last year ;</t>
  </si>
  <si>
    <t>Tasmania ;  Industry of job 12 months ago: Financial and insurance services ;  &gt;&gt;&gt;&gt; Did not know or usual weekly hours varied last year ;</t>
  </si>
  <si>
    <t>Tasmania ;  Industry of job 12 months ago: Financial and insurance services ;  &gt;&gt;&gt;&gt; Promoted or transferred last year ;</t>
  </si>
  <si>
    <t>Tasmania ;  Industry of job 12 months ago: Financial and insurance services ;  &gt;&gt;&gt;&gt; Was not promoted or transferred last year ;</t>
  </si>
  <si>
    <t>Tasmania ;  Industry of job 12 months ago: Financial and insurance services ;  &gt;&gt;&gt; Owner manager or contributing family worker in current main job ;</t>
  </si>
  <si>
    <t>Tasmania ;  Industry of job 12 months ago: Financial and insurance services ;  &gt; Not currently employed ;</t>
  </si>
  <si>
    <t>Tasmania ;  Industry of job 12 months ago: Financial and insurance services ;  &gt; Employed 12 months ago ;</t>
  </si>
  <si>
    <t>Tasmania ;  Industry of job 12 months ago: Rental, hiring and real estate services ;  Employed at some time during the last 12 months ;</t>
  </si>
  <si>
    <t>Tasmania ;  Industry of job 12 months ago: Rental, hiring and real estate services ;  &gt; Currently employed ;</t>
  </si>
  <si>
    <t>Tasmania ;  Industry of job 12 months ago: Rental, hiring and real estate services ;  &gt;&gt; Less than 12 months in current main job ;</t>
  </si>
  <si>
    <t>Tasmania ;  Industry of job 12 months ago: Rental, hiring and real estate services ;  &gt;&gt;&gt; Changed jobs in last 12 months ;</t>
  </si>
  <si>
    <t>Tasmania ;  Industry of job 12 months ago: Rental, hiring and real estate services ;  &gt;&gt;&gt;&gt; Working in the same industry division as 12 months ago ;</t>
  </si>
  <si>
    <t>Tasmania ;  Industry of job 12 months ago: Rental, hiring and real estate services ;  &gt;&gt;&gt;&gt; Working in a different industry division than 12 months ago ;</t>
  </si>
  <si>
    <t>Tasmania ;  Industry of job 12 months ago: Rental, hiring and real estate services ;  &gt;&gt;&gt;&gt; Working in the same major occupation group as 12 months ago ;</t>
  </si>
  <si>
    <t>Tasmania ;  Industry of job 12 months ago: Rental, hiring and real estate services ;  &gt;&gt;&gt;&gt; Working in a different major occupation group than 12 months ago ;</t>
  </si>
  <si>
    <t>Tasmania ;  Industry of job 12 months ago: Rental, hiring and real estate services ;  &gt;&gt;&gt;&gt; Working in an occupation at the same skill level as 12 months ago ;</t>
  </si>
  <si>
    <t>Tasmania ;  Industry of job 12 months ago: Rental, hiring and real estate services ;  &gt;&gt;&gt;&gt; Working in an occupation with a higher skill level than 12 months ago ;</t>
  </si>
  <si>
    <t>Tasmania ;  Industry of job 12 months ago: Rental, hiring and real estate services ;  &gt;&gt;&gt;&gt; Working in an occupation with a lower skill level than 12 months ago ;</t>
  </si>
  <si>
    <t>Tasmania ;  Industry of job 12 months ago: Rental, hiring and real estate services ;  &gt;&gt;&gt;&gt; Working in a job with the same usual hours as 12 months ago ;</t>
  </si>
  <si>
    <t>Tasmania ;  Industry of job 12 months ago: Rental, hiring and real estate services ;  &gt;&gt;&gt;&gt; Working in a job with more usual hours than 12 months ago ;</t>
  </si>
  <si>
    <t>Tasmania ;  Industry of job 12 months ago: Rental, hiring and real estate services ;  &gt;&gt;&gt;&gt; Working in a job with fewer usual hours than 12 months ago ;</t>
  </si>
  <si>
    <t>Tasmania ;  Industry of job 12 months ago: Rental, hiring and real estate services ;  &gt;&gt;&gt;&gt; Working in a job with the same status in employment as 12 months ago ;</t>
  </si>
  <si>
    <t>Tasmania ;  Industry of job 12 months ago: Rental, hiring and real estate services ;  &gt;&gt;&gt;&gt; Working in a job with a different status in employment than 12 months ago ;</t>
  </si>
  <si>
    <t>Tasmania ;  Industry of job 12 months ago: Rental, hiring and real estate services ;  &gt;&gt;&gt; Did not change jobs in last 12 months ;</t>
  </si>
  <si>
    <t>Tasmania ;  Industry of job 12 months ago: Rental, hiring and real estate services ;  &gt;&gt; 12 months or more in current main job ;</t>
  </si>
  <si>
    <t>Tasmania ;  Industry of job 12 months ago: Rental, hiring and real estate services ;  &gt;&gt;&gt; Employee in current main job ;</t>
  </si>
  <si>
    <t>Tasmania ;  Industry of job 12 months ago: Rental, hiring and real estate services ;  &gt;&gt;&gt;&gt; No change in occupation with current employer last year ;</t>
  </si>
  <si>
    <t>Tasmania ;  Industry of job 12 months ago: Rental, hiring and real estate services ;  &gt;&gt;&gt;&gt; Changed occupations with current employer in the same major group last year ;</t>
  </si>
  <si>
    <t>Tasmania ;  Industry of job 12 months ago: Rental, hiring and real estate services ;  &gt;&gt;&gt;&gt; Changed occupations with current employer into a different major group last year ;</t>
  </si>
  <si>
    <t>Tasmania ;  Industry of job 12 months ago: Rental, hiring and real estate services ;  &gt;&gt;&gt;&gt; Changed occupations with current employer at the same skill level ;</t>
  </si>
  <si>
    <t>Tasmania ;  Industry of job 12 months ago: Rental, hiring and real estate services ;  &gt;&gt;&gt;&gt; Changed occupations with current employer to a higher skill level ;</t>
  </si>
  <si>
    <t>Tasmania ;  Industry of job 12 months ago: Rental, hiring and real estate services ;  &gt;&gt;&gt;&gt; Changed occupations with current employer to a lower skill level ;</t>
  </si>
  <si>
    <t>Tasmania ;  Industry of job 12 months ago: Rental, hiring and real estate services ;  &gt;&gt;&gt;&gt; No change in usual weekly hours with current employer last year ;</t>
  </si>
  <si>
    <t>Tasmania ;  Industry of job 12 months ago: Rental, hiring and real estate services ;  &gt;&gt;&gt;&gt; Usual weekly hours increased with current employer last year ;</t>
  </si>
  <si>
    <t>Tasmania ;  Industry of job 12 months ago: Rental, hiring and real estate services ;  &gt;&gt;&gt;&gt; Usual weekly hours decreased with current employer last year ;</t>
  </si>
  <si>
    <t>Tasmania ;  Industry of job 12 months ago: Rental, hiring and real estate services ;  &gt;&gt;&gt;&gt; Did not know or usual weekly hours varied last year ;</t>
  </si>
  <si>
    <t>Tasmania ;  Industry of job 12 months ago: Rental, hiring and real estate services ;  &gt;&gt;&gt;&gt; Promoted or transferred last year ;</t>
  </si>
  <si>
    <t>Tasmania ;  Industry of job 12 months ago: Rental, hiring and real estate services ;  &gt;&gt;&gt;&gt; Was not promoted or transferred last year ;</t>
  </si>
  <si>
    <t>Tasmania ;  Industry of job 12 months ago: Rental, hiring and real estate services ;  &gt;&gt;&gt; Owner manager or contributing family worker in current main job ;</t>
  </si>
  <si>
    <t>Tasmania ;  Industry of job 12 months ago: Rental, hiring and real estate services ;  &gt; Not currently employed ;</t>
  </si>
  <si>
    <t>Tasmania ;  Industry of job 12 months ago: Rental, hiring and real estate services ;  &gt; Employed 12 months ago ;</t>
  </si>
  <si>
    <t>Tasmania ;  Industry of job 12 months ago: Professional, scientific and technical services ;  Employed at some time during the last 12 months ;</t>
  </si>
  <si>
    <t>Tasmania ;  Industry of job 12 months ago: Professional, scientific and technical services ;  &gt; Currently employed ;</t>
  </si>
  <si>
    <t>Tasmania ;  Industry of job 12 months ago: Professional, scientific and technical services ;  &gt;&gt; Less than 12 months in current main job ;</t>
  </si>
  <si>
    <t>Tasmania ;  Industry of job 12 months ago: Professional, scientific and technical services ;  &gt;&gt;&gt; Changed jobs in last 12 months ;</t>
  </si>
  <si>
    <t>Tasmania ;  Industry of job 12 months ago: Professional, scientific and technical services ;  &gt;&gt;&gt;&gt; Working in the same industry division as 12 months ago ;</t>
  </si>
  <si>
    <t>Tasmania ;  Industry of job 12 months ago: Professional, scientific and technical services ;  &gt;&gt;&gt;&gt; Working in a different industry division than 12 months ago ;</t>
  </si>
  <si>
    <t>Tasmania ;  Industry of job 12 months ago: Professional, scientific and technical services ;  &gt;&gt;&gt;&gt; Working in the same major occupation group as 12 months ago ;</t>
  </si>
  <si>
    <t>Tasmania ;  Industry of job 12 months ago: Professional, scientific and technical services ;  &gt;&gt;&gt;&gt; Working in a different major occupation group than 12 months ago ;</t>
  </si>
  <si>
    <t>Tasmania ;  Industry of job 12 months ago: Professional, scientific and technical services ;  &gt;&gt;&gt;&gt; Working in an occupation at the same skill level as 12 months ago ;</t>
  </si>
  <si>
    <t>Tasmania ;  Industry of job 12 months ago: Professional, scientific and technical services ;  &gt;&gt;&gt;&gt; Working in an occupation with a higher skill level than 12 months ago ;</t>
  </si>
  <si>
    <t>Tasmania ;  Industry of job 12 months ago: Professional, scientific and technical services ;  &gt;&gt;&gt;&gt; Working in an occupation with a lower skill level than 12 months ago ;</t>
  </si>
  <si>
    <t>Tasmania ;  Industry of job 12 months ago: Professional, scientific and technical services ;  &gt;&gt;&gt;&gt; Working in a job with the same usual hours as 12 months ago ;</t>
  </si>
  <si>
    <t>Tasmania ;  Industry of job 12 months ago: Professional, scientific and technical services ;  &gt;&gt;&gt;&gt; Working in a job with more usual hours than 12 months ago ;</t>
  </si>
  <si>
    <t>Tasmania ;  Industry of job 12 months ago: Professional, scientific and technical services ;  &gt;&gt;&gt;&gt; Working in a job with fewer usual hours than 12 months ago ;</t>
  </si>
  <si>
    <t>Tasmania ;  Industry of job 12 months ago: Professional, scientific and technical services ;  &gt;&gt;&gt;&gt; Working in a job with the same status in employment as 12 months ago ;</t>
  </si>
  <si>
    <t>Tasmania ;  Industry of job 12 months ago: Professional, scientific and technical services ;  &gt;&gt;&gt;&gt; Working in a job with a different status in employment than 12 months ago ;</t>
  </si>
  <si>
    <t>Tasmania ;  Industry of job 12 months ago: Professional, scientific and technical services ;  &gt;&gt;&gt; Did not change jobs in last 12 months ;</t>
  </si>
  <si>
    <t>Tasmania ;  Industry of job 12 months ago: Professional, scientific and technical services ;  &gt;&gt; 12 months or more in current main job ;</t>
  </si>
  <si>
    <t>Tasmania ;  Industry of job 12 months ago: Professional, scientific and technical services ;  &gt;&gt;&gt; Employee in current main job ;</t>
  </si>
  <si>
    <t>Tasmania ;  Industry of job 12 months ago: Professional, scientific and technical services ;  &gt;&gt;&gt;&gt; No change in occupation with current employer last year ;</t>
  </si>
  <si>
    <t>Tasmania ;  Industry of job 12 months ago: Professional, scientific and technical services ;  &gt;&gt;&gt;&gt; Changed occupations with current employer in the same major group last year ;</t>
  </si>
  <si>
    <t>Tasmania ;  Industry of job 12 months ago: Professional, scientific and technical services ;  &gt;&gt;&gt;&gt; Changed occupations with current employer into a different major group last year ;</t>
  </si>
  <si>
    <t>Tasmania ;  Industry of job 12 months ago: Professional, scientific and technical services ;  &gt;&gt;&gt;&gt; Changed occupations with current employer at the same skill level ;</t>
  </si>
  <si>
    <t>Tasmania ;  Industry of job 12 months ago: Professional, scientific and technical services ;  &gt;&gt;&gt;&gt; Changed occupations with current employer to a higher skill level ;</t>
  </si>
  <si>
    <t>Tasmania ;  Industry of job 12 months ago: Professional, scientific and technical services ;  &gt;&gt;&gt;&gt; Changed occupations with current employer to a lower skill level ;</t>
  </si>
  <si>
    <t>Tasmania ;  Industry of job 12 months ago: Professional, scientific and technical services ;  &gt;&gt;&gt;&gt; No change in usual weekly hours with current employer last year ;</t>
  </si>
  <si>
    <t>Tasmania ;  Industry of job 12 months ago: Professional, scientific and technical services ;  &gt;&gt;&gt;&gt; Usual weekly hours increased with current employer last year ;</t>
  </si>
  <si>
    <t>Tasmania ;  Industry of job 12 months ago: Professional, scientific and technical services ;  &gt;&gt;&gt;&gt; Usual weekly hours decreased with current employer last year ;</t>
  </si>
  <si>
    <t>Tasmania ;  Industry of job 12 months ago: Professional, scientific and technical services ;  &gt;&gt;&gt;&gt; Did not know or usual weekly hours varied last year ;</t>
  </si>
  <si>
    <t>Tasmania ;  Industry of job 12 months ago: Professional, scientific and technical services ;  &gt;&gt;&gt;&gt; Promoted or transferred last year ;</t>
  </si>
  <si>
    <t>Tasmania ;  Industry of job 12 months ago: Professional, scientific and technical services ;  &gt;&gt;&gt;&gt; Was not promoted or transferred last year ;</t>
  </si>
  <si>
    <t>Tasmania ;  Industry of job 12 months ago: Professional, scientific and technical services ;  &gt;&gt;&gt; Owner manager or contributing family worker in current main job ;</t>
  </si>
  <si>
    <t>Tasmania ;  Industry of job 12 months ago: Professional, scientific and technical services ;  &gt; Not currently employed ;</t>
  </si>
  <si>
    <t>Tasmania ;  Industry of job 12 months ago: Professional, scientific and technical services ;  &gt; Employed 12 months ago ;</t>
  </si>
  <si>
    <t>Tasmania ;  Industry of job 12 months ago: Administrative and support services ;  Employed at some time during the last 12 months ;</t>
  </si>
  <si>
    <t>Tasmania ;  Industry of job 12 months ago: Administrative and support services ;  &gt; Currently employed ;</t>
  </si>
  <si>
    <t>Tasmania ;  Industry of job 12 months ago: Administrative and support services ;  &gt;&gt; Less than 12 months in current main job ;</t>
  </si>
  <si>
    <t>Tasmania ;  Industry of job 12 months ago: Administrative and support services ;  &gt;&gt;&gt; Changed jobs in last 12 months ;</t>
  </si>
  <si>
    <t>Tasmania ;  Industry of job 12 months ago: Administrative and support services ;  &gt;&gt;&gt;&gt; Working in the same industry division as 12 months ago ;</t>
  </si>
  <si>
    <t>Tasmania ;  Industry of job 12 months ago: Administrative and support services ;  &gt;&gt;&gt;&gt; Working in a different industry division than 12 months ago ;</t>
  </si>
  <si>
    <t>Tasmania ;  Industry of job 12 months ago: Administrative and support services ;  &gt;&gt;&gt;&gt; Working in the same major occupation group as 12 months ago ;</t>
  </si>
  <si>
    <t>Tasmania ;  Industry of job 12 months ago: Administrative and support services ;  &gt;&gt;&gt;&gt; Working in a different major occupation group than 12 months ago ;</t>
  </si>
  <si>
    <t>Tasmania ;  Industry of job 12 months ago: Administrative and support services ;  &gt;&gt;&gt;&gt; Working in an occupation at the same skill level as 12 months ago ;</t>
  </si>
  <si>
    <t>Tasmania ;  Industry of job 12 months ago: Administrative and support services ;  &gt;&gt;&gt;&gt; Working in an occupation with a higher skill level than 12 months ago ;</t>
  </si>
  <si>
    <t>Tasmania ;  Industry of job 12 months ago: Administrative and support services ;  &gt;&gt;&gt;&gt; Working in an occupation with a lower skill level than 12 months ago ;</t>
  </si>
  <si>
    <t>Tasmania ;  Industry of job 12 months ago: Administrative and support services ;  &gt;&gt;&gt;&gt; Working in a job with the same usual hours as 12 months ago ;</t>
  </si>
  <si>
    <t>Tasmania ;  Industry of job 12 months ago: Administrative and support services ;  &gt;&gt;&gt;&gt; Working in a job with more usual hours than 12 months ago ;</t>
  </si>
  <si>
    <t>Tasmania ;  Industry of job 12 months ago: Administrative and support services ;  &gt;&gt;&gt;&gt; Working in a job with fewer usual hours than 12 months ago ;</t>
  </si>
  <si>
    <t>Tasmania ;  Industry of job 12 months ago: Administrative and support services ;  &gt;&gt;&gt;&gt; Working in a job with the same status in employment as 12 months ago ;</t>
  </si>
  <si>
    <t>Tasmania ;  Industry of job 12 months ago: Administrative and support services ;  &gt;&gt;&gt;&gt; Working in a job with a different status in employment than 12 months ago ;</t>
  </si>
  <si>
    <t>Tasmania ;  Industry of job 12 months ago: Administrative and support services ;  &gt;&gt;&gt; Did not change jobs in last 12 months ;</t>
  </si>
  <si>
    <t>Tasmania ;  Industry of job 12 months ago: Administrative and support services ;  &gt;&gt; 12 months or more in current main job ;</t>
  </si>
  <si>
    <t>Tasmania ;  Industry of job 12 months ago: Administrative and support services ;  &gt;&gt;&gt; Employee in current main job ;</t>
  </si>
  <si>
    <t>Tasmania ;  Industry of job 12 months ago: Administrative and support services ;  &gt;&gt;&gt;&gt; No change in occupation with current employer last year ;</t>
  </si>
  <si>
    <t>Tasmania ;  Industry of job 12 months ago: Administrative and support services ;  &gt;&gt;&gt;&gt; Changed occupations with current employer in the same major group last year ;</t>
  </si>
  <si>
    <t>Tasmania ;  Industry of job 12 months ago: Administrative and support services ;  &gt;&gt;&gt;&gt; Changed occupations with current employer into a different major group last year ;</t>
  </si>
  <si>
    <t>Tasmania ;  Industry of job 12 months ago: Administrative and support services ;  &gt;&gt;&gt;&gt; Changed occupations with current employer at the same skill level ;</t>
  </si>
  <si>
    <t>Tasmania ;  Industry of job 12 months ago: Administrative and support services ;  &gt;&gt;&gt;&gt; Changed occupations with current employer to a higher skill level ;</t>
  </si>
  <si>
    <t>Tasmania ;  Industry of job 12 months ago: Administrative and support services ;  &gt;&gt;&gt;&gt; Changed occupations with current employer to a lower skill level ;</t>
  </si>
  <si>
    <t>Tasmania ;  Industry of job 12 months ago: Administrative and support services ;  &gt;&gt;&gt;&gt; No change in usual weekly hours with current employer last year ;</t>
  </si>
  <si>
    <t>Tasmania ;  Industry of job 12 months ago: Administrative and support services ;  &gt;&gt;&gt;&gt; Usual weekly hours increased with current employer last year ;</t>
  </si>
  <si>
    <t>Tasmania ;  Industry of job 12 months ago: Administrative and support services ;  &gt;&gt;&gt;&gt; Usual weekly hours decreased with current employer last year ;</t>
  </si>
  <si>
    <t>Tasmania ;  Industry of job 12 months ago: Administrative and support services ;  &gt;&gt;&gt;&gt; Did not know or usual weekly hours varied last year ;</t>
  </si>
  <si>
    <t>Tasmania ;  Industry of job 12 months ago: Administrative and support services ;  &gt;&gt;&gt;&gt; Promoted or transferred last year ;</t>
  </si>
  <si>
    <t>Tasmania ;  Industry of job 12 months ago: Administrative and support services ;  &gt;&gt;&gt;&gt; Was not promoted or transferred last year ;</t>
  </si>
  <si>
    <t>Tasmania ;  Industry of job 12 months ago: Administrative and support services ;  &gt;&gt;&gt; Owner manager or contributing family worker in current main job ;</t>
  </si>
  <si>
    <t>Tasmania ;  Industry of job 12 months ago: Administrative and support services ;  &gt; Not currently employed ;</t>
  </si>
  <si>
    <t>Tasmania ;  Industry of job 12 months ago: Administrative and support services ;  &gt; Employed 12 months ago ;</t>
  </si>
  <si>
    <t>Tasmania ;  Industry of job 12 months ago: Public administration and safety ;  Employed at some time during the last 12 months ;</t>
  </si>
  <si>
    <t>Tasmania ;  Industry of job 12 months ago: Public administration and safety ;  &gt; Currently employed ;</t>
  </si>
  <si>
    <t>Tasmania ;  Industry of job 12 months ago: Public administration and safety ;  &gt;&gt; Less than 12 months in current main job ;</t>
  </si>
  <si>
    <t>Tasmania ;  Industry of job 12 months ago: Public administration and safety ;  &gt;&gt;&gt; Changed jobs in last 12 months ;</t>
  </si>
  <si>
    <t>Tasmania ;  Industry of job 12 months ago: Public administration and safety ;  &gt;&gt;&gt;&gt; Working in the same industry division as 12 months ago ;</t>
  </si>
  <si>
    <t>Tasmania ;  Industry of job 12 months ago: Public administration and safety ;  &gt;&gt;&gt;&gt; Working in a different industry division than 12 months ago ;</t>
  </si>
  <si>
    <t>Tasmania ;  Industry of job 12 months ago: Public administration and safety ;  &gt;&gt;&gt;&gt; Working in the same major occupation group as 12 months ago ;</t>
  </si>
  <si>
    <t>Tasmania ;  Industry of job 12 months ago: Public administration and safety ;  &gt;&gt;&gt;&gt; Working in a different major occupation group than 12 months ago ;</t>
  </si>
  <si>
    <t>Tasmania ;  Industry of job 12 months ago: Public administration and safety ;  &gt;&gt;&gt;&gt; Working in an occupation at the same skill level as 12 months ago ;</t>
  </si>
  <si>
    <t>Tasmania ;  Industry of job 12 months ago: Public administration and safety ;  &gt;&gt;&gt;&gt; Working in an occupation with a higher skill level than 12 months ago ;</t>
  </si>
  <si>
    <t>Tasmania ;  Industry of job 12 months ago: Public administration and safety ;  &gt;&gt;&gt;&gt; Working in an occupation with a lower skill level than 12 months ago ;</t>
  </si>
  <si>
    <t>Tasmania ;  Industry of job 12 months ago: Public administration and safety ;  &gt;&gt;&gt;&gt; Working in a job with the same usual hours as 12 months ago ;</t>
  </si>
  <si>
    <t>Tasmania ;  Industry of job 12 months ago: Public administration and safety ;  &gt;&gt;&gt;&gt; Working in a job with more usual hours than 12 months ago ;</t>
  </si>
  <si>
    <t>Tasmania ;  Industry of job 12 months ago: Public administration and safety ;  &gt;&gt;&gt;&gt; Working in a job with fewer usual hours than 12 months ago ;</t>
  </si>
  <si>
    <t>Tasmania ;  Industry of job 12 months ago: Public administration and safety ;  &gt;&gt;&gt;&gt; Working in a job with the same status in employment as 12 months ago ;</t>
  </si>
  <si>
    <t>Tasmania ;  Industry of job 12 months ago: Public administration and safety ;  &gt;&gt;&gt;&gt; Working in a job with a different status in employment than 12 months ago ;</t>
  </si>
  <si>
    <t>Tasmania ;  Industry of job 12 months ago: Public administration and safety ;  &gt;&gt;&gt; Did not change jobs in last 12 months ;</t>
  </si>
  <si>
    <t>Tasmania ;  Industry of job 12 months ago: Public administration and safety ;  &gt;&gt; 12 months or more in current main job ;</t>
  </si>
  <si>
    <t>Tasmania ;  Industry of job 12 months ago: Public administration and safety ;  &gt;&gt;&gt; Employee in current main job ;</t>
  </si>
  <si>
    <t>Tasmania ;  Industry of job 12 months ago: Public administration and safety ;  &gt;&gt;&gt;&gt; No change in occupation with current employer last year ;</t>
  </si>
  <si>
    <t>Tasmania ;  Industry of job 12 months ago: Public administration and safety ;  &gt;&gt;&gt;&gt; Changed occupations with current employer in the same major group last year ;</t>
  </si>
  <si>
    <t>Tasmania ;  Industry of job 12 months ago: Public administration and safety ;  &gt;&gt;&gt;&gt; Changed occupations with current employer into a different major group last year ;</t>
  </si>
  <si>
    <t>Tasmania ;  Industry of job 12 months ago: Public administration and safety ;  &gt;&gt;&gt;&gt; Changed occupations with current employer at the same skill level ;</t>
  </si>
  <si>
    <t>Tasmania ;  Industry of job 12 months ago: Public administration and safety ;  &gt;&gt;&gt;&gt; Changed occupations with current employer to a higher skill level ;</t>
  </si>
  <si>
    <t>Tasmania ;  Industry of job 12 months ago: Public administration and safety ;  &gt;&gt;&gt;&gt; Changed occupations with current employer to a lower skill level ;</t>
  </si>
  <si>
    <t>Tasmania ;  Industry of job 12 months ago: Public administration and safety ;  &gt;&gt;&gt;&gt; No change in usual weekly hours with current employer last year ;</t>
  </si>
  <si>
    <t>Tasmania ;  Industry of job 12 months ago: Public administration and safety ;  &gt;&gt;&gt;&gt; Usual weekly hours increased with current employer last year ;</t>
  </si>
  <si>
    <t>Tasmania ;  Industry of job 12 months ago: Public administration and safety ;  &gt;&gt;&gt;&gt; Usual weekly hours decreased with current employer last year ;</t>
  </si>
  <si>
    <t>Tasmania ;  Industry of job 12 months ago: Public administration and safety ;  &gt;&gt;&gt;&gt; Did not know or usual weekly hours varied last year ;</t>
  </si>
  <si>
    <t>Tasmania ;  Industry of job 12 months ago: Public administration and safety ;  &gt;&gt;&gt;&gt; Promoted or transferred last year ;</t>
  </si>
  <si>
    <t>Tasmania ;  Industry of job 12 months ago: Public administration and safety ;  &gt;&gt;&gt;&gt; Was not promoted or transferred last year ;</t>
  </si>
  <si>
    <t>Tasmania ;  Industry of job 12 months ago: Public administration and safety ;  &gt;&gt;&gt; Owner manager or contributing family worker in current main job ;</t>
  </si>
  <si>
    <t>Tasmania ;  Industry of job 12 months ago: Public administration and safety ;  &gt; Not currently employed ;</t>
  </si>
  <si>
    <t>Tasmania ;  Industry of job 12 months ago: Public administration and safety ;  &gt; Employed 12 months ago ;</t>
  </si>
  <si>
    <t>Tasmania ;  Industry of job 12 months ago: Education and training ;  Employed at some time during the last 12 months ;</t>
  </si>
  <si>
    <t>Tasmania ;  Industry of job 12 months ago: Education and training ;  &gt; Currently employed ;</t>
  </si>
  <si>
    <t>Tasmania ;  Industry of job 12 months ago: Education and training ;  &gt;&gt; Less than 12 months in current main job ;</t>
  </si>
  <si>
    <t>Tasmania ;  Industry of job 12 months ago: Education and training ;  &gt;&gt;&gt; Changed jobs in last 12 months ;</t>
  </si>
  <si>
    <t>Tasmania ;  Industry of job 12 months ago: Education and training ;  &gt;&gt;&gt;&gt; Working in the same industry division as 12 months ago ;</t>
  </si>
  <si>
    <t>Tasmania ;  Industry of job 12 months ago: Education and training ;  &gt;&gt;&gt;&gt; Working in a different industry division than 12 months ago ;</t>
  </si>
  <si>
    <t>Tasmania ;  Industry of job 12 months ago: Education and training ;  &gt;&gt;&gt;&gt; Working in the same major occupation group as 12 months ago ;</t>
  </si>
  <si>
    <t>Tasmania ;  Industry of job 12 months ago: Education and training ;  &gt;&gt;&gt;&gt; Working in a different major occupation group than 12 months ago ;</t>
  </si>
  <si>
    <t>Tasmania ;  Industry of job 12 months ago: Education and training ;  &gt;&gt;&gt;&gt; Working in an occupation at the same skill level as 12 months ago ;</t>
  </si>
  <si>
    <t>Tasmania ;  Industry of job 12 months ago: Education and training ;  &gt;&gt;&gt;&gt; Working in an occupation with a higher skill level than 12 months ago ;</t>
  </si>
  <si>
    <t>Tasmania ;  Industry of job 12 months ago: Education and training ;  &gt;&gt;&gt;&gt; Working in an occupation with a lower skill level than 12 months ago ;</t>
  </si>
  <si>
    <t>Tasmania ;  Industry of job 12 months ago: Education and training ;  &gt;&gt;&gt;&gt; Working in a job with the same usual hours as 12 months ago ;</t>
  </si>
  <si>
    <t>Tasmania ;  Industry of job 12 months ago: Education and training ;  &gt;&gt;&gt;&gt; Working in a job with more usual hours than 12 months ago ;</t>
  </si>
  <si>
    <t>Tasmania ;  Industry of job 12 months ago: Education and training ;  &gt;&gt;&gt;&gt; Working in a job with fewer usual hours than 12 months ago ;</t>
  </si>
  <si>
    <t>Tasmania ;  Industry of job 12 months ago: Education and training ;  &gt;&gt;&gt;&gt; Working in a job with the same status in employment as 12 months ago ;</t>
  </si>
  <si>
    <t>Tasmania ;  Industry of job 12 months ago: Education and training ;  &gt;&gt;&gt;&gt; Working in a job with a different status in employment than 12 months ago ;</t>
  </si>
  <si>
    <t>Tasmania ;  Industry of job 12 months ago: Education and training ;  &gt;&gt;&gt; Did not change jobs in last 12 months ;</t>
  </si>
  <si>
    <t>Tasmania ;  Industry of job 12 months ago: Education and training ;  &gt;&gt; 12 months or more in current main job ;</t>
  </si>
  <si>
    <t>Tasmania ;  Industry of job 12 months ago: Education and training ;  &gt;&gt;&gt; Employee in current main job ;</t>
  </si>
  <si>
    <t>Tasmania ;  Industry of job 12 months ago: Education and training ;  &gt;&gt;&gt;&gt; No change in occupation with current employer last year ;</t>
  </si>
  <si>
    <t>Tasmania ;  Industry of job 12 months ago: Education and training ;  &gt;&gt;&gt;&gt; Changed occupations with current employer in the same major group last year ;</t>
  </si>
  <si>
    <t>Tasmania ;  Industry of job 12 months ago: Education and training ;  &gt;&gt;&gt;&gt; Changed occupations with current employer into a different major group last year ;</t>
  </si>
  <si>
    <t>Tasmania ;  Industry of job 12 months ago: Education and training ;  &gt;&gt;&gt;&gt; Changed occupations with current employer at the same skill level ;</t>
  </si>
  <si>
    <t>Tasmania ;  Industry of job 12 months ago: Education and training ;  &gt;&gt;&gt;&gt; Changed occupations with current employer to a higher skill level ;</t>
  </si>
  <si>
    <t>Tasmania ;  Industry of job 12 months ago: Education and training ;  &gt;&gt;&gt;&gt; Changed occupations with current employer to a lower skill level ;</t>
  </si>
  <si>
    <t>Tasmania ;  Industry of job 12 months ago: Education and training ;  &gt;&gt;&gt;&gt; No change in usual weekly hours with current employer last year ;</t>
  </si>
  <si>
    <t>Tasmania ;  Industry of job 12 months ago: Education and training ;  &gt;&gt;&gt;&gt; Usual weekly hours increased with current employer last year ;</t>
  </si>
  <si>
    <t>Tasmania ;  Industry of job 12 months ago: Education and training ;  &gt;&gt;&gt;&gt; Usual weekly hours decreased with current employer last year ;</t>
  </si>
  <si>
    <t>Tasmania ;  Industry of job 12 months ago: Education and training ;  &gt;&gt;&gt;&gt; Did not know or usual weekly hours varied last year ;</t>
  </si>
  <si>
    <t>Tasmania ;  Industry of job 12 months ago: Education and training ;  &gt;&gt;&gt;&gt; Promoted or transferred last year ;</t>
  </si>
  <si>
    <t>Tasmania ;  Industry of job 12 months ago: Education and training ;  &gt;&gt;&gt;&gt; Was not promoted or transferred last year ;</t>
  </si>
  <si>
    <t>Tasmania ;  Industry of job 12 months ago: Education and training ;  &gt;&gt;&gt; Owner manager or contributing family worker in current main job ;</t>
  </si>
  <si>
    <t>Tasmania ;  Industry of job 12 months ago: Education and training ;  &gt; Not currently employed ;</t>
  </si>
  <si>
    <t>Tasmania ;  Industry of job 12 months ago: Education and training ;  &gt; Employed 12 months ago ;</t>
  </si>
  <si>
    <t>Tasmania ;  Industry of job 12 months ago: Health care and social assistance ;  Employed at some time during the last 12 months ;</t>
  </si>
  <si>
    <t>Tasmania ;  Industry of job 12 months ago: Health care and social assistance ;  &gt; Currently employed ;</t>
  </si>
  <si>
    <t>Tasmania ;  Industry of job 12 months ago: Health care and social assistance ;  &gt;&gt; Less than 12 months in current main job ;</t>
  </si>
  <si>
    <t>Tasmania ;  Industry of job 12 months ago: Health care and social assistance ;  &gt;&gt;&gt; Changed jobs in last 12 months ;</t>
  </si>
  <si>
    <t>Tasmania ;  Industry of job 12 months ago: Health care and social assistance ;  &gt;&gt;&gt;&gt; Working in the same industry division as 12 months ago ;</t>
  </si>
  <si>
    <t>Tasmania ;  Industry of job 12 months ago: Health care and social assistance ;  &gt;&gt;&gt;&gt; Working in a different industry division than 12 months ago ;</t>
  </si>
  <si>
    <t>Tasmania ;  Industry of job 12 months ago: Health care and social assistance ;  &gt;&gt;&gt;&gt; Working in the same major occupation group as 12 months ago ;</t>
  </si>
  <si>
    <t>Tasmania ;  Industry of job 12 months ago: Health care and social assistance ;  &gt;&gt;&gt;&gt; Working in a different major occupation group than 12 months ago ;</t>
  </si>
  <si>
    <t>Tasmania ;  Industry of job 12 months ago: Health care and social assistance ;  &gt;&gt;&gt;&gt; Working in an occupation at the same skill level as 12 months ago ;</t>
  </si>
  <si>
    <t>Tasmania ;  Industry of job 12 months ago: Health care and social assistance ;  &gt;&gt;&gt;&gt; Working in an occupation with a higher skill level than 12 months ago ;</t>
  </si>
  <si>
    <t>Tasmania ;  Industry of job 12 months ago: Health care and social assistance ;  &gt;&gt;&gt;&gt; Working in an occupation with a lower skill level than 12 months ago ;</t>
  </si>
  <si>
    <t>Tasmania ;  Industry of job 12 months ago: Health care and social assistance ;  &gt;&gt;&gt;&gt; Working in a job with the same usual hours as 12 months ago ;</t>
  </si>
  <si>
    <t>Tasmania ;  Industry of job 12 months ago: Health care and social assistance ;  &gt;&gt;&gt;&gt; Working in a job with more usual hours than 12 months ago ;</t>
  </si>
  <si>
    <t>Tasmania ;  Industry of job 12 months ago: Health care and social assistance ;  &gt;&gt;&gt;&gt; Working in a job with fewer usual hours than 12 months ago ;</t>
  </si>
  <si>
    <t>Tasmania ;  Industry of job 12 months ago: Health care and social assistance ;  &gt;&gt;&gt;&gt; Working in a job with the same status in employment as 12 months ago ;</t>
  </si>
  <si>
    <t>Tasmania ;  Industry of job 12 months ago: Health care and social assistance ;  &gt;&gt;&gt;&gt; Working in a job with a different status in employment than 12 months ago ;</t>
  </si>
  <si>
    <t>Tasmania ;  Industry of job 12 months ago: Health care and social assistance ;  &gt;&gt;&gt; Did not change jobs in last 12 months ;</t>
  </si>
  <si>
    <t>Tasmania ;  Industry of job 12 months ago: Health care and social assistance ;  &gt;&gt; 12 months or more in current main job ;</t>
  </si>
  <si>
    <t>Tasmania ;  Industry of job 12 months ago: Health care and social assistance ;  &gt;&gt;&gt; Employee in current main job ;</t>
  </si>
  <si>
    <t>Tasmania ;  Industry of job 12 months ago: Health care and social assistance ;  &gt;&gt;&gt;&gt; No change in occupation with current employer last year ;</t>
  </si>
  <si>
    <t>Tasmania ;  Industry of job 12 months ago: Health care and social assistance ;  &gt;&gt;&gt;&gt; Changed occupations with current employer in the same major group last year ;</t>
  </si>
  <si>
    <t>Tasmania ;  Industry of job 12 months ago: Health care and social assistance ;  &gt;&gt;&gt;&gt; Changed occupations with current employer into a different major group last year ;</t>
  </si>
  <si>
    <t>Tasmania ;  Industry of job 12 months ago: Health care and social assistance ;  &gt;&gt;&gt;&gt; Changed occupations with current employer at the same skill level ;</t>
  </si>
  <si>
    <t>Tasmania ;  Industry of job 12 months ago: Health care and social assistance ;  &gt;&gt;&gt;&gt; Changed occupations with current employer to a higher skill level ;</t>
  </si>
  <si>
    <t>Tasmania ;  Industry of job 12 months ago: Health care and social assistance ;  &gt;&gt;&gt;&gt; Changed occupations with current employer to a lower skill level ;</t>
  </si>
  <si>
    <t>Tasmania ;  Industry of job 12 months ago: Health care and social assistance ;  &gt;&gt;&gt;&gt; No change in usual weekly hours with current employer last year ;</t>
  </si>
  <si>
    <t>Tasmania ;  Industry of job 12 months ago: Health care and social assistance ;  &gt;&gt;&gt;&gt; Usual weekly hours increased with current employer last year ;</t>
  </si>
  <si>
    <t>Tasmania ;  Industry of job 12 months ago: Health care and social assistance ;  &gt;&gt;&gt;&gt; Usual weekly hours decreased with current employer last year ;</t>
  </si>
  <si>
    <t>Tasmania ;  Industry of job 12 months ago: Health care and social assistance ;  &gt;&gt;&gt;&gt; Did not know or usual weekly hours varied last year ;</t>
  </si>
  <si>
    <t>Tasmania ;  Industry of job 12 months ago: Health care and social assistance ;  &gt;&gt;&gt;&gt; Promoted or transferred last year ;</t>
  </si>
  <si>
    <t>Tasmania ;  Industry of job 12 months ago: Health care and social assistance ;  &gt;&gt;&gt;&gt; Was not promoted or transferred last year ;</t>
  </si>
  <si>
    <t>Tasmania ;  Industry of job 12 months ago: Health care and social assistance ;  &gt;&gt;&gt; Owner manager or contributing family worker in current main job ;</t>
  </si>
  <si>
    <t>Tasmania ;  Industry of job 12 months ago: Health care and social assistance ;  &gt; Not currently employed ;</t>
  </si>
  <si>
    <t>Tasmania ;  Industry of job 12 months ago: Health care and social assistance ;  &gt; Employed 12 months ago ;</t>
  </si>
  <si>
    <t>Tasmania ;  Industry of job 12 months ago: Arts and recreation services ;  Employed at some time during the last 12 months ;</t>
  </si>
  <si>
    <t>Tasmania ;  Industry of job 12 months ago: Arts and recreation services ;  &gt; Currently employed ;</t>
  </si>
  <si>
    <t>Tasmania ;  Industry of job 12 months ago: Arts and recreation services ;  &gt;&gt; Less than 12 months in current main job ;</t>
  </si>
  <si>
    <t>Tasmania ;  Industry of job 12 months ago: Arts and recreation services ;  &gt;&gt;&gt; Changed jobs in last 12 months ;</t>
  </si>
  <si>
    <t>Tasmania ;  Industry of job 12 months ago: Arts and recreation services ;  &gt;&gt;&gt;&gt; Working in the same industry division as 12 months ago ;</t>
  </si>
  <si>
    <t>Tasmania ;  Industry of job 12 months ago: Arts and recreation services ;  &gt;&gt;&gt;&gt; Working in a different industry division than 12 months ago ;</t>
  </si>
  <si>
    <t>Tasmania ;  Industry of job 12 months ago: Arts and recreation services ;  &gt;&gt;&gt;&gt; Working in the same major occupation group as 12 months ago ;</t>
  </si>
  <si>
    <t>Tasmania ;  Industry of job 12 months ago: Arts and recreation services ;  &gt;&gt;&gt;&gt; Working in a different major occupation group than 12 months ago ;</t>
  </si>
  <si>
    <t>Tasmania ;  Industry of job 12 months ago: Arts and recreation services ;  &gt;&gt;&gt;&gt; Working in an occupation at the same skill level as 12 months ago ;</t>
  </si>
  <si>
    <t>Tasmania ;  Industry of job 12 months ago: Arts and recreation services ;  &gt;&gt;&gt;&gt; Working in an occupation with a higher skill level than 12 months ago ;</t>
  </si>
  <si>
    <t>Tasmania ;  Industry of job 12 months ago: Arts and recreation services ;  &gt;&gt;&gt;&gt; Working in an occupation with a lower skill level than 12 months ago ;</t>
  </si>
  <si>
    <t>Tasmania ;  Industry of job 12 months ago: Arts and recreation services ;  &gt;&gt;&gt;&gt; Working in a job with the same usual hours as 12 months ago ;</t>
  </si>
  <si>
    <t>Tasmania ;  Industry of job 12 months ago: Arts and recreation services ;  &gt;&gt;&gt;&gt; Working in a job with more usual hours than 12 months ago ;</t>
  </si>
  <si>
    <t>Tasmania ;  Industry of job 12 months ago: Arts and recreation services ;  &gt;&gt;&gt;&gt; Working in a job with fewer usual hours than 12 months ago ;</t>
  </si>
  <si>
    <t>Tasmania ;  Industry of job 12 months ago: Arts and recreation services ;  &gt;&gt;&gt;&gt; Working in a job with the same status in employment as 12 months ago ;</t>
  </si>
  <si>
    <t>A127978218C</t>
  </si>
  <si>
    <t>A128036050V</t>
  </si>
  <si>
    <t>A128094314V</t>
  </si>
  <si>
    <t>A128094318C</t>
  </si>
  <si>
    <t>A127978226C</t>
  </si>
  <si>
    <t>A128074926K</t>
  </si>
  <si>
    <t>A128074930A</t>
  </si>
  <si>
    <t>A128074910T</t>
  </si>
  <si>
    <t>A128016622T</t>
  </si>
  <si>
    <t>A128055686F</t>
  </si>
  <si>
    <t>A127978214V</t>
  </si>
  <si>
    <t>A128036034V</t>
  </si>
  <si>
    <t>A128036038C</t>
  </si>
  <si>
    <t>A128016626A</t>
  </si>
  <si>
    <t>A127958462J</t>
  </si>
  <si>
    <t>A127997290A</t>
  </si>
  <si>
    <t>A128094310K</t>
  </si>
  <si>
    <t>A127997294K</t>
  </si>
  <si>
    <t>A127958466T</t>
  </si>
  <si>
    <t>A128055694F</t>
  </si>
  <si>
    <t>A128016630T</t>
  </si>
  <si>
    <t>A127997298V</t>
  </si>
  <si>
    <t>A127958470J</t>
  </si>
  <si>
    <t>A128036042V</t>
  </si>
  <si>
    <t>A128074914A</t>
  </si>
  <si>
    <t>A128036046C</t>
  </si>
  <si>
    <t>A127958474T</t>
  </si>
  <si>
    <t>A127958478A</t>
  </si>
  <si>
    <t>A128074918K</t>
  </si>
  <si>
    <t>A127958482T</t>
  </si>
  <si>
    <t>A127978222V</t>
  </si>
  <si>
    <t>A128055710V</t>
  </si>
  <si>
    <t>A128036054C</t>
  </si>
  <si>
    <t>A127997314J</t>
  </si>
  <si>
    <t>A128074950K</t>
  </si>
  <si>
    <t>A128074958C</t>
  </si>
  <si>
    <t>A128094330V</t>
  </si>
  <si>
    <t>A128016654K</t>
  </si>
  <si>
    <t>A128094334C</t>
  </si>
  <si>
    <t>A128016658V</t>
  </si>
  <si>
    <t>A128016662K</t>
  </si>
  <si>
    <t>A128094322V</t>
  </si>
  <si>
    <t>A127997302X</t>
  </si>
  <si>
    <t>A127997306J</t>
  </si>
  <si>
    <t>A128016634A</t>
  </si>
  <si>
    <t>A127997310X</t>
  </si>
  <si>
    <t>A128074934K</t>
  </si>
  <si>
    <t>A127958490T</t>
  </si>
  <si>
    <t>A127958494A</t>
  </si>
  <si>
    <t>A128055698R</t>
  </si>
  <si>
    <t>A128074938V</t>
  </si>
  <si>
    <t>A127958498K</t>
  </si>
  <si>
    <t>A128016638K</t>
  </si>
  <si>
    <t>A128016642A</t>
  </si>
  <si>
    <t>A128074942K</t>
  </si>
  <si>
    <t>A128036058L</t>
  </si>
  <si>
    <t>A128094326C</t>
  </si>
  <si>
    <t>A128055702V</t>
  </si>
  <si>
    <t>A128055706C</t>
  </si>
  <si>
    <t>A128016646K</t>
  </si>
  <si>
    <t>A128074946V</t>
  </si>
  <si>
    <t>A128074954V</t>
  </si>
  <si>
    <t>A127978230V</t>
  </si>
  <si>
    <t>A127997318T</t>
  </si>
  <si>
    <t>A128016650A</t>
  </si>
  <si>
    <t>A127978258W</t>
  </si>
  <si>
    <t>A127978234C</t>
  </si>
  <si>
    <t>A127958510R</t>
  </si>
  <si>
    <t>A128036078W</t>
  </si>
  <si>
    <t>A127978262L</t>
  </si>
  <si>
    <t>A128055722C</t>
  </si>
  <si>
    <t>A128036082L</t>
  </si>
  <si>
    <t>A127997334T</t>
  </si>
  <si>
    <t>A127958526J</t>
  </si>
  <si>
    <t>A128036086W</t>
  </si>
  <si>
    <t>A128036062C</t>
  </si>
  <si>
    <t>A127997322J</t>
  </si>
  <si>
    <t>A128074966C</t>
  </si>
  <si>
    <t>A127958502R</t>
  </si>
  <si>
    <t>A128094338L</t>
  </si>
  <si>
    <t>A127978238L</t>
  </si>
  <si>
    <t>A127958506X</t>
  </si>
  <si>
    <t>A127978242C</t>
  </si>
  <si>
    <t>A128016666V</t>
  </si>
  <si>
    <t>A127978246L</t>
  </si>
  <si>
    <t>A128036066L</t>
  </si>
  <si>
    <t>A127958514X</t>
  </si>
  <si>
    <t>A127997326T</t>
  </si>
  <si>
    <t>A127958518J</t>
  </si>
  <si>
    <t>A128055714C</t>
  </si>
  <si>
    <t>A128055718L</t>
  </si>
  <si>
    <t>A128036070C</t>
  </si>
  <si>
    <t>A127958522X</t>
  </si>
  <si>
    <t>A127997330J</t>
  </si>
  <si>
    <t>A128036074L</t>
  </si>
  <si>
    <t>A128016670K</t>
  </si>
  <si>
    <t>A127978250C</t>
  </si>
  <si>
    <t>A127978254L</t>
  </si>
  <si>
    <t>A127978266W</t>
  </si>
  <si>
    <t>A127958554T</t>
  </si>
  <si>
    <t>A127958530X</t>
  </si>
  <si>
    <t>A127958542J</t>
  </si>
  <si>
    <t>A128036094W</t>
  </si>
  <si>
    <t>A128074986L</t>
  </si>
  <si>
    <t>A127978286F</t>
  </si>
  <si>
    <t>A128036098F</t>
  </si>
  <si>
    <t>A128036102K</t>
  </si>
  <si>
    <t>A128055734L</t>
  </si>
  <si>
    <t>A128036106V</t>
  </si>
  <si>
    <t>A127978270L</t>
  </si>
  <si>
    <t>A127958534J</t>
  </si>
  <si>
    <t>A128094346L</t>
  </si>
  <si>
    <t>A128036090L</t>
  </si>
  <si>
    <t>A127997338A</t>
  </si>
  <si>
    <t>A128094350C</t>
  </si>
  <si>
    <t>A127958538T</t>
  </si>
  <si>
    <t>A128074970V</t>
  </si>
  <si>
    <t>A128055726L</t>
  </si>
  <si>
    <t>A128074974C</t>
  </si>
  <si>
    <t>A127997342T</t>
  </si>
  <si>
    <t>A127958546T</t>
  </si>
  <si>
    <t>A127978274W</t>
  </si>
  <si>
    <t>A127997346A</t>
  </si>
  <si>
    <t>A128094354L</t>
  </si>
  <si>
    <t>A128074978L</t>
  </si>
  <si>
    <t>A127958550J</t>
  </si>
  <si>
    <t>A128094358W</t>
  </si>
  <si>
    <t>A128074982C</t>
  </si>
  <si>
    <t>A127997350T</t>
  </si>
  <si>
    <t>A127978278F</t>
  </si>
  <si>
    <t>A128055730C</t>
  </si>
  <si>
    <t>A128094362L</t>
  </si>
  <si>
    <t>A128094366W</t>
  </si>
  <si>
    <t>A128036114V</t>
  </si>
  <si>
    <t>A128055738W</t>
  </si>
  <si>
    <t>A128016682V</t>
  </si>
  <si>
    <t>A128016698L</t>
  </si>
  <si>
    <t>A127997366K</t>
  </si>
  <si>
    <t>A128094378F</t>
  </si>
  <si>
    <t>A127958570T</t>
  </si>
  <si>
    <t>A128036118C</t>
  </si>
  <si>
    <t>A128055750L</t>
  </si>
  <si>
    <t>A128094382W</t>
  </si>
  <si>
    <t>A128074990C</t>
  </si>
  <si>
    <t>A127997354A</t>
  </si>
  <si>
    <t>A128074994L</t>
  </si>
  <si>
    <t>A128016674V</t>
  </si>
  <si>
    <t>A128074998W</t>
  </si>
  <si>
    <t>A128016678C</t>
  </si>
  <si>
    <t>A128075002C</t>
  </si>
  <si>
    <t>A127997358K</t>
  </si>
  <si>
    <t>A127958558A</t>
  </si>
  <si>
    <t>A128075006L</t>
  </si>
  <si>
    <t>A127978290W</t>
  </si>
  <si>
    <t>A127958562T</t>
  </si>
  <si>
    <t>A128016686C</t>
  </si>
  <si>
    <t>A127997362A</t>
  </si>
  <si>
    <t>A128036110K</t>
  </si>
  <si>
    <t>A127978294F</t>
  </si>
  <si>
    <t>A128075010C</t>
  </si>
  <si>
    <t>A128016690V</t>
  </si>
  <si>
    <t>A128055742L</t>
  </si>
  <si>
    <t>A128016694C</t>
  </si>
  <si>
    <t>A128094370L</t>
  </si>
  <si>
    <t>A128075014L</t>
  </si>
  <si>
    <t>A127958566A</t>
  </si>
  <si>
    <t>A128094374W</t>
  </si>
  <si>
    <t>A128016702T</t>
  </si>
  <si>
    <t>A127997370A</t>
  </si>
  <si>
    <t>A128055758F</t>
  </si>
  <si>
    <t>A128036150C</t>
  </si>
  <si>
    <t>A127978306C</t>
  </si>
  <si>
    <t>A127958578K</t>
  </si>
  <si>
    <t>A127958582A</t>
  </si>
  <si>
    <t>A127958586K</t>
  </si>
  <si>
    <t>A127978310V</t>
  </si>
  <si>
    <t>A127997386V</t>
  </si>
  <si>
    <t>A128055754W</t>
  </si>
  <si>
    <t>A128075018W</t>
  </si>
  <si>
    <t>A128036122V</t>
  </si>
  <si>
    <t>A128094386F</t>
  </si>
  <si>
    <t>A128094390W</t>
  </si>
  <si>
    <t>A128036126C</t>
  </si>
  <si>
    <t>A128094394F</t>
  </si>
  <si>
    <t>A127997374K</t>
  </si>
  <si>
    <t>A127997378V</t>
  </si>
  <si>
    <t>A128036130V</t>
  </si>
  <si>
    <t>A128055762W</t>
  </si>
  <si>
    <t>A127978298R</t>
  </si>
  <si>
    <t>A128055766F</t>
  </si>
  <si>
    <t>A128055770W</t>
  </si>
  <si>
    <t>A128036134C</t>
  </si>
  <si>
    <t>A128075022L</t>
  </si>
  <si>
    <t>A127997382K</t>
  </si>
  <si>
    <t>A128036138L</t>
  </si>
  <si>
    <t>A128036142C</t>
  </si>
  <si>
    <t>A128036146L</t>
  </si>
  <si>
    <t>A127958574A</t>
  </si>
  <si>
    <t>A128036154L</t>
  </si>
  <si>
    <t>A127978302V</t>
  </si>
  <si>
    <t>A128036158W</t>
  </si>
  <si>
    <t>A128075042W</t>
  </si>
  <si>
    <t>A127997390K</t>
  </si>
  <si>
    <t>A127978318L</t>
  </si>
  <si>
    <t>A127997402J</t>
  </si>
  <si>
    <t>A128016718K</t>
  </si>
  <si>
    <t>A127997414T</t>
  </si>
  <si>
    <t>A127958610X</t>
  </si>
  <si>
    <t>A128016722A</t>
  </si>
  <si>
    <t>A127978330C</t>
  </si>
  <si>
    <t>A127997418A</t>
  </si>
  <si>
    <t>A128016706A</t>
  </si>
  <si>
    <t>A128036162L</t>
  </si>
  <si>
    <t>A128016710T</t>
  </si>
  <si>
    <t>A127958590A</t>
  </si>
  <si>
    <t>A128075030L</t>
  </si>
  <si>
    <t>A128055774F</t>
  </si>
  <si>
    <t>A128055778R</t>
  </si>
  <si>
    <t>A128075034W</t>
  </si>
  <si>
    <t>A127978314C</t>
  </si>
  <si>
    <t>A128094398R</t>
  </si>
  <si>
    <t>A128036166W</t>
  </si>
  <si>
    <t>A128016714A</t>
  </si>
  <si>
    <t>A127978322C</t>
  </si>
  <si>
    <t>A127997394V</t>
  </si>
  <si>
    <t>A127958594K</t>
  </si>
  <si>
    <t>A127997398C</t>
  </si>
  <si>
    <t>A127958598V</t>
  </si>
  <si>
    <t>A127958602X</t>
  </si>
  <si>
    <t>A128094402V</t>
  </si>
  <si>
    <t>A127978326L</t>
  </si>
  <si>
    <t>A128075038F</t>
  </si>
  <si>
    <t>A127997406T</t>
  </si>
  <si>
    <t>A128036170L</t>
  </si>
  <si>
    <t>A127997410J</t>
  </si>
  <si>
    <t>A127978350L</t>
  </si>
  <si>
    <t>A128075046F</t>
  </si>
  <si>
    <t>A128055786R</t>
  </si>
  <si>
    <t>A127997430T</t>
  </si>
  <si>
    <t>A127997442A</t>
  </si>
  <si>
    <t>A128094414C</t>
  </si>
  <si>
    <t>A128075058R</t>
  </si>
  <si>
    <t>A128055790F</t>
  </si>
  <si>
    <t>A128036190W</t>
  </si>
  <si>
    <t>A128094418L</t>
  </si>
  <si>
    <t>A127997422T</t>
  </si>
  <si>
    <t>A128075050W</t>
  </si>
  <si>
    <t>A127958614J</t>
  </si>
  <si>
    <t>A128036174W</t>
  </si>
  <si>
    <t>A128016726K</t>
  </si>
  <si>
    <t>Tasmania ;  Industry of job 12 months ago: Arts and recreation services ;  &gt;&gt;&gt;&gt; Working in a job with a different status in employment than 12 months ago ;</t>
  </si>
  <si>
    <t>Tasmania ;  Industry of job 12 months ago: Arts and recreation services ;  &gt;&gt;&gt; Did not change jobs in last 12 months ;</t>
  </si>
  <si>
    <t>Tasmania ;  Industry of job 12 months ago: Arts and recreation services ;  &gt;&gt; 12 months or more in current main job ;</t>
  </si>
  <si>
    <t>Tasmania ;  Industry of job 12 months ago: Arts and recreation services ;  &gt;&gt;&gt; Employee in current main job ;</t>
  </si>
  <si>
    <t>Tasmania ;  Industry of job 12 months ago: Arts and recreation services ;  &gt;&gt;&gt;&gt; No change in occupation with current employer last year ;</t>
  </si>
  <si>
    <t>Tasmania ;  Industry of job 12 months ago: Arts and recreation services ;  &gt;&gt;&gt;&gt; Changed occupations with current employer in the same major group last year ;</t>
  </si>
  <si>
    <t>Tasmania ;  Industry of job 12 months ago: Arts and recreation services ;  &gt;&gt;&gt;&gt; Changed occupations with current employer into a different major group last year ;</t>
  </si>
  <si>
    <t>Tasmania ;  Industry of job 12 months ago: Arts and recreation services ;  &gt;&gt;&gt;&gt; Changed occupations with current employer at the same skill level ;</t>
  </si>
  <si>
    <t>Tasmania ;  Industry of job 12 months ago: Arts and recreation services ;  &gt;&gt;&gt;&gt; Changed occupations with current employer to a higher skill level ;</t>
  </si>
  <si>
    <t>Tasmania ;  Industry of job 12 months ago: Arts and recreation services ;  &gt;&gt;&gt;&gt; Changed occupations with current employer to a lower skill level ;</t>
  </si>
  <si>
    <t>Tasmania ;  Industry of job 12 months ago: Arts and recreation services ;  &gt;&gt;&gt;&gt; No change in usual weekly hours with current employer last year ;</t>
  </si>
  <si>
    <t>Tasmania ;  Industry of job 12 months ago: Arts and recreation services ;  &gt;&gt;&gt;&gt; Usual weekly hours increased with current employer last year ;</t>
  </si>
  <si>
    <t>Tasmania ;  Industry of job 12 months ago: Arts and recreation services ;  &gt;&gt;&gt;&gt; Usual weekly hours decreased with current employer last year ;</t>
  </si>
  <si>
    <t>Tasmania ;  Industry of job 12 months ago: Arts and recreation services ;  &gt;&gt;&gt;&gt; Did not know or usual weekly hours varied last year ;</t>
  </si>
  <si>
    <t>Tasmania ;  Industry of job 12 months ago: Arts and recreation services ;  &gt;&gt;&gt;&gt; Promoted or transferred last year ;</t>
  </si>
  <si>
    <t>Tasmania ;  Industry of job 12 months ago: Arts and recreation services ;  &gt;&gt;&gt;&gt; Was not promoted or transferred last year ;</t>
  </si>
  <si>
    <t>Tasmania ;  Industry of job 12 months ago: Arts and recreation services ;  &gt;&gt;&gt; Owner manager or contributing family worker in current main job ;</t>
  </si>
  <si>
    <t>Tasmania ;  Industry of job 12 months ago: Arts and recreation services ;  &gt; Not currently employed ;</t>
  </si>
  <si>
    <t>Tasmania ;  Industry of job 12 months ago: Arts and recreation services ;  &gt; Employed 12 months ago ;</t>
  </si>
  <si>
    <t>Tasmania ;  Industry of job 12 months ago: Other services ;  Employed at some time during the last 12 months ;</t>
  </si>
  <si>
    <t>Tasmania ;  Industry of job 12 months ago: Other services ;  &gt; Currently employed ;</t>
  </si>
  <si>
    <t>Tasmania ;  Industry of job 12 months ago: Other services ;  &gt;&gt; Less than 12 months in current main job ;</t>
  </si>
  <si>
    <t>Tasmania ;  Industry of job 12 months ago: Other services ;  &gt;&gt;&gt; Changed jobs in last 12 months ;</t>
  </si>
  <si>
    <t>Tasmania ;  Industry of job 12 months ago: Other services ;  &gt;&gt;&gt;&gt; Working in the same industry division as 12 months ago ;</t>
  </si>
  <si>
    <t>Tasmania ;  Industry of job 12 months ago: Other services ;  &gt;&gt;&gt;&gt; Working in a different industry division than 12 months ago ;</t>
  </si>
  <si>
    <t>Tasmania ;  Industry of job 12 months ago: Other services ;  &gt;&gt;&gt;&gt; Working in the same major occupation group as 12 months ago ;</t>
  </si>
  <si>
    <t>Tasmania ;  Industry of job 12 months ago: Other services ;  &gt;&gt;&gt;&gt; Working in a different major occupation group than 12 months ago ;</t>
  </si>
  <si>
    <t>Tasmania ;  Industry of job 12 months ago: Other services ;  &gt;&gt;&gt;&gt; Working in an occupation at the same skill level as 12 months ago ;</t>
  </si>
  <si>
    <t>Tasmania ;  Industry of job 12 months ago: Other services ;  &gt;&gt;&gt;&gt; Working in an occupation with a higher skill level than 12 months ago ;</t>
  </si>
  <si>
    <t>Tasmania ;  Industry of job 12 months ago: Other services ;  &gt;&gt;&gt;&gt; Working in an occupation with a lower skill level than 12 months ago ;</t>
  </si>
  <si>
    <t>Tasmania ;  Industry of job 12 months ago: Other services ;  &gt;&gt;&gt;&gt; Working in a job with the same usual hours as 12 months ago ;</t>
  </si>
  <si>
    <t>Tasmania ;  Industry of job 12 months ago: Other services ;  &gt;&gt;&gt;&gt; Working in a job with more usual hours than 12 months ago ;</t>
  </si>
  <si>
    <t>Tasmania ;  Industry of job 12 months ago: Other services ;  &gt;&gt;&gt;&gt; Working in a job with fewer usual hours than 12 months ago ;</t>
  </si>
  <si>
    <t>Tasmania ;  Industry of job 12 months ago: Other services ;  &gt;&gt;&gt;&gt; Working in a job with the same status in employment as 12 months ago ;</t>
  </si>
  <si>
    <t>Tasmania ;  Industry of job 12 months ago: Other services ;  &gt;&gt;&gt;&gt; Working in a job with a different status in employment than 12 months ago ;</t>
  </si>
  <si>
    <t>Tasmania ;  Industry of job 12 months ago: Other services ;  &gt;&gt;&gt; Did not change jobs in last 12 months ;</t>
  </si>
  <si>
    <t>Tasmania ;  Industry of job 12 months ago: Other services ;  &gt;&gt; 12 months or more in current main job ;</t>
  </si>
  <si>
    <t>Tasmania ;  Industry of job 12 months ago: Other services ;  &gt;&gt;&gt; Employee in current main job ;</t>
  </si>
  <si>
    <t>Tasmania ;  Industry of job 12 months ago: Other services ;  &gt;&gt;&gt;&gt; No change in occupation with current employer last year ;</t>
  </si>
  <si>
    <t>Tasmania ;  Industry of job 12 months ago: Other services ;  &gt;&gt;&gt;&gt; Changed occupations with current employer in the same major group last year ;</t>
  </si>
  <si>
    <t>Tasmania ;  Industry of job 12 months ago: Other services ;  &gt;&gt;&gt;&gt; Changed occupations with current employer into a different major group last year ;</t>
  </si>
  <si>
    <t>Tasmania ;  Industry of job 12 months ago: Other services ;  &gt;&gt;&gt;&gt; Changed occupations with current employer at the same skill level ;</t>
  </si>
  <si>
    <t>Tasmania ;  Industry of job 12 months ago: Other services ;  &gt;&gt;&gt;&gt; Changed occupations with current employer to a higher skill level ;</t>
  </si>
  <si>
    <t>Tasmania ;  Industry of job 12 months ago: Other services ;  &gt;&gt;&gt;&gt; Changed occupations with current employer to a lower skill level ;</t>
  </si>
  <si>
    <t>Tasmania ;  Industry of job 12 months ago: Other services ;  &gt;&gt;&gt;&gt; No change in usual weekly hours with current employer last year ;</t>
  </si>
  <si>
    <t>Tasmania ;  Industry of job 12 months ago: Other services ;  &gt;&gt;&gt;&gt; Usual weekly hours increased with current employer last year ;</t>
  </si>
  <si>
    <t>Tasmania ;  Industry of job 12 months ago: Other services ;  &gt;&gt;&gt;&gt; Usual weekly hours decreased with current employer last year ;</t>
  </si>
  <si>
    <t>Tasmania ;  Industry of job 12 months ago: Other services ;  &gt;&gt;&gt;&gt; Did not know or usual weekly hours varied last year ;</t>
  </si>
  <si>
    <t>Tasmania ;  Industry of job 12 months ago: Other services ;  &gt;&gt;&gt;&gt; Promoted or transferred last year ;</t>
  </si>
  <si>
    <t>Tasmania ;  Industry of job 12 months ago: Other services ;  &gt;&gt;&gt;&gt; Was not promoted or transferred last year ;</t>
  </si>
  <si>
    <t>Tasmania ;  Industry of job 12 months ago: Other services ;  &gt;&gt;&gt; Owner manager or contributing family worker in current main job ;</t>
  </si>
  <si>
    <t>Tasmania ;  Industry of job 12 months ago: Other services ;  &gt; Not currently employed ;</t>
  </si>
  <si>
    <t>Tasmania ;  Industry of job 12 months ago: Other services ;  &gt; Employed 12 months ago ;</t>
  </si>
  <si>
    <t>Tasmania ;  Not employed 12 months ago ;  Employed at some time during the last 12 months ;</t>
  </si>
  <si>
    <t>Tasmania ;  Not employed 12 months ago ;  &gt; Currently employed ;</t>
  </si>
  <si>
    <t>Tasmania ;  Not employed 12 months ago ;  &gt;&gt; Less than 12 months in current main job ;</t>
  </si>
  <si>
    <t>Tasmania ;  Not employed 12 months ago ;  &gt;&gt;&gt; Changed jobs in last 12 months ;</t>
  </si>
  <si>
    <t>Tasmania ;  Not employed 12 months ago ;  &gt;&gt;&gt; Did not change jobs in last 12 months ;</t>
  </si>
  <si>
    <t>Tasmania ;  Not employed 12 months ago ;  &gt; Not currently employed ;</t>
  </si>
  <si>
    <t>Northern Territory ;  Employed at some time during the last 12 months ;</t>
  </si>
  <si>
    <t>Northern Territory ;  &gt; Currently employed ;</t>
  </si>
  <si>
    <t>Northern Territory ;  &gt;&gt; Less than 12 months in current main job ;</t>
  </si>
  <si>
    <t>Northern Territory ;  &gt;&gt;&gt; Changed jobs in last 12 months ;</t>
  </si>
  <si>
    <t>Northern Territory ;  &gt;&gt;&gt;&gt; Working in the same industry division as 12 months ago ;</t>
  </si>
  <si>
    <t>Northern Territory ;  &gt;&gt;&gt;&gt; Working in a different industry division than 12 months ago ;</t>
  </si>
  <si>
    <t>Northern Territory ;  &gt;&gt;&gt;&gt; Working in the same major occupation group as 12 months ago ;</t>
  </si>
  <si>
    <t>Northern Territory ;  &gt;&gt;&gt;&gt; Working in a different major occupation group than 12 months ago ;</t>
  </si>
  <si>
    <t>Northern Territory ;  &gt;&gt;&gt;&gt; Working in an occupation at the same skill level as 12 months ago ;</t>
  </si>
  <si>
    <t>Northern Territory ;  &gt;&gt;&gt;&gt; Working in an occupation with a higher skill level than 12 months ago ;</t>
  </si>
  <si>
    <t>Northern Territory ;  &gt;&gt;&gt;&gt; Working in an occupation with a lower skill level than 12 months ago ;</t>
  </si>
  <si>
    <t>Northern Territory ;  &gt;&gt;&gt;&gt; Working in a job with the same usual hours as 12 months ago ;</t>
  </si>
  <si>
    <t>Northern Territory ;  &gt;&gt;&gt;&gt; Working in a job with more usual hours than 12 months ago ;</t>
  </si>
  <si>
    <t>Northern Territory ;  &gt;&gt;&gt;&gt; Working in a job with fewer usual hours than 12 months ago ;</t>
  </si>
  <si>
    <t>Northern Territory ;  &gt;&gt;&gt;&gt; Working in a job with the same status in employment as 12 months ago ;</t>
  </si>
  <si>
    <t>Northern Territory ;  &gt;&gt;&gt;&gt; Working in a job with a different status in employment than 12 months ago ;</t>
  </si>
  <si>
    <t>Northern Territory ;  &gt;&gt;&gt; Did not change jobs in last 12 months ;</t>
  </si>
  <si>
    <t>Northern Territory ;  &gt;&gt; 12 months or more in current main job ;</t>
  </si>
  <si>
    <t>Northern Territory ;  &gt;&gt;&gt; Employee in current main job ;</t>
  </si>
  <si>
    <t>Northern Territory ;  &gt;&gt;&gt;&gt; No change in occupation with current employer last year ;</t>
  </si>
  <si>
    <t>Northern Territory ;  &gt;&gt;&gt;&gt; Changed occupations with current employer in the same major group last year ;</t>
  </si>
  <si>
    <t>Northern Territory ;  &gt;&gt;&gt;&gt; Changed occupations with current employer into a different major group last year ;</t>
  </si>
  <si>
    <t>Northern Territory ;  &gt;&gt;&gt;&gt; Changed occupations with current employer at the same skill level ;</t>
  </si>
  <si>
    <t>Northern Territory ;  &gt;&gt;&gt;&gt; Changed occupations with current employer to a higher skill level ;</t>
  </si>
  <si>
    <t>Northern Territory ;  &gt;&gt;&gt;&gt; Changed occupations with current employer to a lower skill level ;</t>
  </si>
  <si>
    <t>Northern Territory ;  &gt;&gt;&gt;&gt; No change in usual weekly hours with current employer last year ;</t>
  </si>
  <si>
    <t>Northern Territory ;  &gt;&gt;&gt;&gt; Usual weekly hours increased with current employer last year ;</t>
  </si>
  <si>
    <t>Northern Territory ;  &gt;&gt;&gt;&gt; Usual weekly hours decreased with current employer last year ;</t>
  </si>
  <si>
    <t>Northern Territory ;  &gt;&gt;&gt;&gt; Did not know or usual weekly hours varied last year ;</t>
  </si>
  <si>
    <t>Northern Territory ;  &gt;&gt;&gt;&gt; Promoted or transferred last year ;</t>
  </si>
  <si>
    <t>Northern Territory ;  &gt;&gt;&gt;&gt; Was not promoted or transferred last year ;</t>
  </si>
  <si>
    <t>Northern Territory ;  &gt;&gt;&gt; Owner manager or contributing family worker in current main job ;</t>
  </si>
  <si>
    <t>Northern Territory ;  &gt; Not currently employed ;</t>
  </si>
  <si>
    <t>Northern Territory ;  &gt; Employed 12 months ago ;</t>
  </si>
  <si>
    <t>Northern Territory ;  &gt; Not employed 12 months ago ;</t>
  </si>
  <si>
    <t>Northern Territory ;  Industry of job 12 months ago: Agriculture, forestry and fishing ;  Employed at some time during the last 12 months ;</t>
  </si>
  <si>
    <t>Northern Territory ;  Industry of job 12 months ago: Agriculture, forestry and fishing ;  &gt; Currently employed ;</t>
  </si>
  <si>
    <t>Northern Territory ;  Industry of job 12 months ago: Agriculture, forestry and fishing ;  &gt;&gt; Less than 12 months in current main job ;</t>
  </si>
  <si>
    <t>Northern Territory ;  Industry of job 12 months ago: Agriculture, forestry and fishing ;  &gt;&gt;&gt; Changed jobs in last 12 months ;</t>
  </si>
  <si>
    <t>Northern Territory ;  Industry of job 12 months ago: Agriculture, forestry and fishing ;  &gt;&gt;&gt;&gt; Working in the same industry division as 12 months ago ;</t>
  </si>
  <si>
    <t>Northern Territory ;  Industry of job 12 months ago: Agriculture, forestry and fishing ;  &gt;&gt;&gt;&gt; Working in a different industry division than 12 months ago ;</t>
  </si>
  <si>
    <t>Northern Territory ;  Industry of job 12 months ago: Agriculture, forestry and fishing ;  &gt;&gt;&gt;&gt; Working in the same major occupation group as 12 months ago ;</t>
  </si>
  <si>
    <t>Northern Territory ;  Industry of job 12 months ago: Agriculture, forestry and fishing ;  &gt;&gt;&gt;&gt; Working in a different major occupation group than 12 months ago ;</t>
  </si>
  <si>
    <t>Northern Territory ;  Industry of job 12 months ago: Agriculture, forestry and fishing ;  &gt;&gt;&gt;&gt; Working in an occupation at the same skill level as 12 months ago ;</t>
  </si>
  <si>
    <t>Northern Territory ;  Industry of job 12 months ago: Agriculture, forestry and fishing ;  &gt;&gt;&gt;&gt; Working in an occupation with a higher skill level than 12 months ago ;</t>
  </si>
  <si>
    <t>Northern Territory ;  Industry of job 12 months ago: Agriculture, forestry and fishing ;  &gt;&gt;&gt;&gt; Working in an occupation with a lower skill level than 12 months ago ;</t>
  </si>
  <si>
    <t>Northern Territory ;  Industry of job 12 months ago: Agriculture, forestry and fishing ;  &gt;&gt;&gt;&gt; Working in a job with the same usual hours as 12 months ago ;</t>
  </si>
  <si>
    <t>Northern Territory ;  Industry of job 12 months ago: Agriculture, forestry and fishing ;  &gt;&gt;&gt;&gt; Working in a job with more usual hours than 12 months ago ;</t>
  </si>
  <si>
    <t>Northern Territory ;  Industry of job 12 months ago: Agriculture, forestry and fishing ;  &gt;&gt;&gt;&gt; Working in a job with fewer usual hours than 12 months ago ;</t>
  </si>
  <si>
    <t>Northern Territory ;  Industry of job 12 months ago: Agriculture, forestry and fishing ;  &gt;&gt;&gt;&gt; Working in a job with the same status in employment as 12 months ago ;</t>
  </si>
  <si>
    <t>Northern Territory ;  Industry of job 12 months ago: Agriculture, forestry and fishing ;  &gt;&gt;&gt;&gt; Working in a job with a different status in employment than 12 months ago ;</t>
  </si>
  <si>
    <t>Northern Territory ;  Industry of job 12 months ago: Agriculture, forestry and fishing ;  &gt;&gt;&gt; Did not change jobs in last 12 months ;</t>
  </si>
  <si>
    <t>Northern Territory ;  Industry of job 12 months ago: Agriculture, forestry and fishing ;  &gt;&gt; 12 months or more in current main job ;</t>
  </si>
  <si>
    <t>Northern Territory ;  Industry of job 12 months ago: Agriculture, forestry and fishing ;  &gt;&gt;&gt; Employee in current main job ;</t>
  </si>
  <si>
    <t>Northern Territory ;  Industry of job 12 months ago: Agriculture, forestry and fishing ;  &gt;&gt;&gt;&gt; No change in occupation with current employer last year ;</t>
  </si>
  <si>
    <t>Northern Territory ;  Industry of job 12 months ago: Agriculture, forestry and fishing ;  &gt;&gt;&gt;&gt; Changed occupations with current employer in the same major group last year ;</t>
  </si>
  <si>
    <t>Northern Territory ;  Industry of job 12 months ago: Agriculture, forestry and fishing ;  &gt;&gt;&gt;&gt; Changed occupations with current employer into a different major group last year ;</t>
  </si>
  <si>
    <t>Northern Territory ;  Industry of job 12 months ago: Agriculture, forestry and fishing ;  &gt;&gt;&gt;&gt; Changed occupations with current employer at the same skill level ;</t>
  </si>
  <si>
    <t>Northern Territory ;  Industry of job 12 months ago: Agriculture, forestry and fishing ;  &gt;&gt;&gt;&gt; Changed occupations with current employer to a higher skill level ;</t>
  </si>
  <si>
    <t>Northern Territory ;  Industry of job 12 months ago: Agriculture, forestry and fishing ;  &gt;&gt;&gt;&gt; Changed occupations with current employer to a lower skill level ;</t>
  </si>
  <si>
    <t>Northern Territory ;  Industry of job 12 months ago: Agriculture, forestry and fishing ;  &gt;&gt;&gt;&gt; No change in usual weekly hours with current employer last year ;</t>
  </si>
  <si>
    <t>Northern Territory ;  Industry of job 12 months ago: Agriculture, forestry and fishing ;  &gt;&gt;&gt;&gt; Usual weekly hours increased with current employer last year ;</t>
  </si>
  <si>
    <t>Northern Territory ;  Industry of job 12 months ago: Agriculture, forestry and fishing ;  &gt;&gt;&gt;&gt; Usual weekly hours decreased with current employer last year ;</t>
  </si>
  <si>
    <t>Northern Territory ;  Industry of job 12 months ago: Agriculture, forestry and fishing ;  &gt;&gt;&gt;&gt; Did not know or usual weekly hours varied last year ;</t>
  </si>
  <si>
    <t>Northern Territory ;  Industry of job 12 months ago: Agriculture, forestry and fishing ;  &gt;&gt;&gt;&gt; Promoted or transferred last year ;</t>
  </si>
  <si>
    <t>Northern Territory ;  Industry of job 12 months ago: Agriculture, forestry and fishing ;  &gt;&gt;&gt;&gt; Was not promoted or transferred last year ;</t>
  </si>
  <si>
    <t>Northern Territory ;  Industry of job 12 months ago: Agriculture, forestry and fishing ;  &gt;&gt;&gt; Owner manager or contributing family worker in current main job ;</t>
  </si>
  <si>
    <t>Northern Territory ;  Industry of job 12 months ago: Agriculture, forestry and fishing ;  &gt; Not currently employed ;</t>
  </si>
  <si>
    <t>Northern Territory ;  Industry of job 12 months ago: Agriculture, forestry and fishing ;  &gt; Employed 12 months ago ;</t>
  </si>
  <si>
    <t>Northern Territory ;  Industry of job 12 months ago: Mining ;  Employed at some time during the last 12 months ;</t>
  </si>
  <si>
    <t>Northern Territory ;  Industry of job 12 months ago: Mining ;  &gt; Currently employed ;</t>
  </si>
  <si>
    <t>Northern Territory ;  Industry of job 12 months ago: Mining ;  &gt;&gt; Less than 12 months in current main job ;</t>
  </si>
  <si>
    <t>Northern Territory ;  Industry of job 12 months ago: Mining ;  &gt;&gt;&gt; Changed jobs in last 12 months ;</t>
  </si>
  <si>
    <t>Northern Territory ;  Industry of job 12 months ago: Mining ;  &gt;&gt;&gt;&gt; Working in the same industry division as 12 months ago ;</t>
  </si>
  <si>
    <t>Northern Territory ;  Industry of job 12 months ago: Mining ;  &gt;&gt;&gt;&gt; Working in a different industry division than 12 months ago ;</t>
  </si>
  <si>
    <t>Northern Territory ;  Industry of job 12 months ago: Mining ;  &gt;&gt;&gt;&gt; Working in the same major occupation group as 12 months ago ;</t>
  </si>
  <si>
    <t>Northern Territory ;  Industry of job 12 months ago: Mining ;  &gt;&gt;&gt;&gt; Working in a different major occupation group than 12 months ago ;</t>
  </si>
  <si>
    <t>Northern Territory ;  Industry of job 12 months ago: Mining ;  &gt;&gt;&gt;&gt; Working in an occupation at the same skill level as 12 months ago ;</t>
  </si>
  <si>
    <t>Northern Territory ;  Industry of job 12 months ago: Mining ;  &gt;&gt;&gt;&gt; Working in an occupation with a higher skill level than 12 months ago ;</t>
  </si>
  <si>
    <t>Northern Territory ;  Industry of job 12 months ago: Mining ;  &gt;&gt;&gt;&gt; Working in an occupation with a lower skill level than 12 months ago ;</t>
  </si>
  <si>
    <t>Northern Territory ;  Industry of job 12 months ago: Mining ;  &gt;&gt;&gt;&gt; Working in a job with the same usual hours as 12 months ago ;</t>
  </si>
  <si>
    <t>Northern Territory ;  Industry of job 12 months ago: Mining ;  &gt;&gt;&gt;&gt; Working in a job with more usual hours than 12 months ago ;</t>
  </si>
  <si>
    <t>Northern Territory ;  Industry of job 12 months ago: Mining ;  &gt;&gt;&gt;&gt; Working in a job with fewer usual hours than 12 months ago ;</t>
  </si>
  <si>
    <t>Northern Territory ;  Industry of job 12 months ago: Mining ;  &gt;&gt;&gt;&gt; Working in a job with the same status in employment as 12 months ago ;</t>
  </si>
  <si>
    <t>Northern Territory ;  Industry of job 12 months ago: Mining ;  &gt;&gt;&gt;&gt; Working in a job with a different status in employment than 12 months ago ;</t>
  </si>
  <si>
    <t>Northern Territory ;  Industry of job 12 months ago: Mining ;  &gt;&gt;&gt; Did not change jobs in last 12 months ;</t>
  </si>
  <si>
    <t>Northern Territory ;  Industry of job 12 months ago: Mining ;  &gt;&gt; 12 months or more in current main job ;</t>
  </si>
  <si>
    <t>Northern Territory ;  Industry of job 12 months ago: Mining ;  &gt;&gt;&gt; Employee in current main job ;</t>
  </si>
  <si>
    <t>Northern Territory ;  Industry of job 12 months ago: Mining ;  &gt;&gt;&gt;&gt; No change in occupation with current employer last year ;</t>
  </si>
  <si>
    <t>Northern Territory ;  Industry of job 12 months ago: Mining ;  &gt;&gt;&gt;&gt; Changed occupations with current employer in the same major group last year ;</t>
  </si>
  <si>
    <t>Northern Territory ;  Industry of job 12 months ago: Mining ;  &gt;&gt;&gt;&gt; Changed occupations with current employer into a different major group last year ;</t>
  </si>
  <si>
    <t>Northern Territory ;  Industry of job 12 months ago: Mining ;  &gt;&gt;&gt;&gt; Changed occupations with current employer at the same skill level ;</t>
  </si>
  <si>
    <t>Northern Territory ;  Industry of job 12 months ago: Mining ;  &gt;&gt;&gt;&gt; Changed occupations with current employer to a higher skill level ;</t>
  </si>
  <si>
    <t>Northern Territory ;  Industry of job 12 months ago: Mining ;  &gt;&gt;&gt;&gt; Changed occupations with current employer to a lower skill level ;</t>
  </si>
  <si>
    <t>Northern Territory ;  Industry of job 12 months ago: Mining ;  &gt;&gt;&gt;&gt; No change in usual weekly hours with current employer last year ;</t>
  </si>
  <si>
    <t>Northern Territory ;  Industry of job 12 months ago: Mining ;  &gt;&gt;&gt;&gt; Usual weekly hours increased with current employer last year ;</t>
  </si>
  <si>
    <t>Northern Territory ;  Industry of job 12 months ago: Mining ;  &gt;&gt;&gt;&gt; Usual weekly hours decreased with current employer last year ;</t>
  </si>
  <si>
    <t>Northern Territory ;  Industry of job 12 months ago: Mining ;  &gt;&gt;&gt;&gt; Did not know or usual weekly hours varied last year ;</t>
  </si>
  <si>
    <t>Northern Territory ;  Industry of job 12 months ago: Mining ;  &gt;&gt;&gt;&gt; Promoted or transferred last year ;</t>
  </si>
  <si>
    <t>Northern Territory ;  Industry of job 12 months ago: Mining ;  &gt;&gt;&gt;&gt; Was not promoted or transferred last year ;</t>
  </si>
  <si>
    <t>Northern Territory ;  Industry of job 12 months ago: Mining ;  &gt;&gt;&gt; Owner manager or contributing family worker in current main job ;</t>
  </si>
  <si>
    <t>Northern Territory ;  Industry of job 12 months ago: Mining ;  &gt; Not currently employed ;</t>
  </si>
  <si>
    <t>Northern Territory ;  Industry of job 12 months ago: Mining ;  &gt; Employed 12 months ago ;</t>
  </si>
  <si>
    <t>Northern Territory ;  Industry of job 12 months ago: Manufacturing ;  Employed at some time during the last 12 months ;</t>
  </si>
  <si>
    <t>Northern Territory ;  Industry of job 12 months ago: Manufacturing ;  &gt; Currently employed ;</t>
  </si>
  <si>
    <t>Northern Territory ;  Industry of job 12 months ago: Manufacturing ;  &gt;&gt; Less than 12 months in current main job ;</t>
  </si>
  <si>
    <t>Northern Territory ;  Industry of job 12 months ago: Manufacturing ;  &gt;&gt;&gt; Changed jobs in last 12 months ;</t>
  </si>
  <si>
    <t>Northern Territory ;  Industry of job 12 months ago: Manufacturing ;  &gt;&gt;&gt;&gt; Working in the same industry division as 12 months ago ;</t>
  </si>
  <si>
    <t>Northern Territory ;  Industry of job 12 months ago: Manufacturing ;  &gt;&gt;&gt;&gt; Working in a different industry division than 12 months ago ;</t>
  </si>
  <si>
    <t>Northern Territory ;  Industry of job 12 months ago: Manufacturing ;  &gt;&gt;&gt;&gt; Working in the same major occupation group as 12 months ago ;</t>
  </si>
  <si>
    <t>Northern Territory ;  Industry of job 12 months ago: Manufacturing ;  &gt;&gt;&gt;&gt; Working in a different major occupation group than 12 months ago ;</t>
  </si>
  <si>
    <t>Northern Territory ;  Industry of job 12 months ago: Manufacturing ;  &gt;&gt;&gt;&gt; Working in an occupation at the same skill level as 12 months ago ;</t>
  </si>
  <si>
    <t>Northern Territory ;  Industry of job 12 months ago: Manufacturing ;  &gt;&gt;&gt;&gt; Working in an occupation with a higher skill level than 12 months ago ;</t>
  </si>
  <si>
    <t>Northern Territory ;  Industry of job 12 months ago: Manufacturing ;  &gt;&gt;&gt;&gt; Working in an occupation with a lower skill level than 12 months ago ;</t>
  </si>
  <si>
    <t>Northern Territory ;  Industry of job 12 months ago: Manufacturing ;  &gt;&gt;&gt;&gt; Working in a job with the same usual hours as 12 months ago ;</t>
  </si>
  <si>
    <t>Northern Territory ;  Industry of job 12 months ago: Manufacturing ;  &gt;&gt;&gt;&gt; Working in a job with more usual hours than 12 months ago ;</t>
  </si>
  <si>
    <t>Northern Territory ;  Industry of job 12 months ago: Manufacturing ;  &gt;&gt;&gt;&gt; Working in a job with fewer usual hours than 12 months ago ;</t>
  </si>
  <si>
    <t>Northern Territory ;  Industry of job 12 months ago: Manufacturing ;  &gt;&gt;&gt;&gt; Working in a job with the same status in employment as 12 months ago ;</t>
  </si>
  <si>
    <t>Northern Territory ;  Industry of job 12 months ago: Manufacturing ;  &gt;&gt;&gt;&gt; Working in a job with a different status in employment than 12 months ago ;</t>
  </si>
  <si>
    <t>Northern Territory ;  Industry of job 12 months ago: Manufacturing ;  &gt;&gt;&gt; Did not change jobs in last 12 months ;</t>
  </si>
  <si>
    <t>Northern Territory ;  Industry of job 12 months ago: Manufacturing ;  &gt;&gt; 12 months or more in current main job ;</t>
  </si>
  <si>
    <t>Northern Territory ;  Industry of job 12 months ago: Manufacturing ;  &gt;&gt;&gt; Employee in current main job ;</t>
  </si>
  <si>
    <t>Northern Territory ;  Industry of job 12 months ago: Manufacturing ;  &gt;&gt;&gt;&gt; No change in occupation with current employer last year ;</t>
  </si>
  <si>
    <t>Northern Territory ;  Industry of job 12 months ago: Manufacturing ;  &gt;&gt;&gt;&gt; Changed occupations with current employer in the same major group last year ;</t>
  </si>
  <si>
    <t>Northern Territory ;  Industry of job 12 months ago: Manufacturing ;  &gt;&gt;&gt;&gt; Changed occupations with current employer into a different major group last year ;</t>
  </si>
  <si>
    <t>Northern Territory ;  Industry of job 12 months ago: Manufacturing ;  &gt;&gt;&gt;&gt; Changed occupations with current employer at the same skill level ;</t>
  </si>
  <si>
    <t>Northern Territory ;  Industry of job 12 months ago: Manufacturing ;  &gt;&gt;&gt;&gt; Changed occupations with current employer to a higher skill level ;</t>
  </si>
  <si>
    <t>Northern Territory ;  Industry of job 12 months ago: Manufacturing ;  &gt;&gt;&gt;&gt; Changed occupations with current employer to a lower skill level ;</t>
  </si>
  <si>
    <t>Northern Territory ;  Industry of job 12 months ago: Manufacturing ;  &gt;&gt;&gt;&gt; No change in usual weekly hours with current employer last year ;</t>
  </si>
  <si>
    <t>Northern Territory ;  Industry of job 12 months ago: Manufacturing ;  &gt;&gt;&gt;&gt; Usual weekly hours increased with current employer last year ;</t>
  </si>
  <si>
    <t>Northern Territory ;  Industry of job 12 months ago: Manufacturing ;  &gt;&gt;&gt;&gt; Usual weekly hours decreased with current employer last year ;</t>
  </si>
  <si>
    <t>Northern Territory ;  Industry of job 12 months ago: Manufacturing ;  &gt;&gt;&gt;&gt; Did not know or usual weekly hours varied last year ;</t>
  </si>
  <si>
    <t>Northern Territory ;  Industry of job 12 months ago: Manufacturing ;  &gt;&gt;&gt;&gt; Promoted or transferred last year ;</t>
  </si>
  <si>
    <t>Northern Territory ;  Industry of job 12 months ago: Manufacturing ;  &gt;&gt;&gt;&gt; Was not promoted or transferred last year ;</t>
  </si>
  <si>
    <t>Northern Territory ;  Industry of job 12 months ago: Manufacturing ;  &gt;&gt;&gt; Owner manager or contributing family worker in current main job ;</t>
  </si>
  <si>
    <t>Northern Territory ;  Industry of job 12 months ago: Manufacturing ;  &gt; Not currently employed ;</t>
  </si>
  <si>
    <t>Northern Territory ;  Industry of job 12 months ago: Manufacturing ;  &gt; Employed 12 months ago ;</t>
  </si>
  <si>
    <t>Northern Territory ;  Industry of job 12 months ago: Electricity, gas, water and waste services ;  Employed at some time during the last 12 months ;</t>
  </si>
  <si>
    <t>Northern Territory ;  Industry of job 12 months ago: Electricity, gas, water and waste services ;  &gt; Currently employed ;</t>
  </si>
  <si>
    <t>Northern Territory ;  Industry of job 12 months ago: Electricity, gas, water and waste services ;  &gt;&gt; Less than 12 months in current main job ;</t>
  </si>
  <si>
    <t>Northern Territory ;  Industry of job 12 months ago: Electricity, gas, water and waste services ;  &gt;&gt;&gt; Changed jobs in last 12 months ;</t>
  </si>
  <si>
    <t>Northern Territory ;  Industry of job 12 months ago: Electricity, gas, water and waste services ;  &gt;&gt;&gt;&gt; Working in the same industry division as 12 months ago ;</t>
  </si>
  <si>
    <t>Northern Territory ;  Industry of job 12 months ago: Electricity, gas, water and waste services ;  &gt;&gt;&gt;&gt; Working in a different industry division than 12 months ago ;</t>
  </si>
  <si>
    <t>Northern Territory ;  Industry of job 12 months ago: Electricity, gas, water and waste services ;  &gt;&gt;&gt;&gt; Working in the same major occupation group as 12 months ago ;</t>
  </si>
  <si>
    <t>Northern Territory ;  Industry of job 12 months ago: Electricity, gas, water and waste services ;  &gt;&gt;&gt;&gt; Working in a different major occupation group than 12 months ago ;</t>
  </si>
  <si>
    <t>Northern Territory ;  Industry of job 12 months ago: Electricity, gas, water and waste services ;  &gt;&gt;&gt;&gt; Working in an occupation at the same skill level as 12 months ago ;</t>
  </si>
  <si>
    <t>Northern Territory ;  Industry of job 12 months ago: Electricity, gas, water and waste services ;  &gt;&gt;&gt;&gt; Working in an occupation with a higher skill level than 12 months ago ;</t>
  </si>
  <si>
    <t>Northern Territory ;  Industry of job 12 months ago: Electricity, gas, water and waste services ;  &gt;&gt;&gt;&gt; Working in an occupation with a lower skill level than 12 months ago ;</t>
  </si>
  <si>
    <t>Northern Territory ;  Industry of job 12 months ago: Electricity, gas, water and waste services ;  &gt;&gt;&gt;&gt; Working in a job with the same usual hours as 12 months ago ;</t>
  </si>
  <si>
    <t>Northern Territory ;  Industry of job 12 months ago: Electricity, gas, water and waste services ;  &gt;&gt;&gt;&gt; Working in a job with more usual hours than 12 months ago ;</t>
  </si>
  <si>
    <t>Northern Territory ;  Industry of job 12 months ago: Electricity, gas, water and waste services ;  &gt;&gt;&gt;&gt; Working in a job with fewer usual hours than 12 months ago ;</t>
  </si>
  <si>
    <t>Northern Territory ;  Industry of job 12 months ago: Electricity, gas, water and waste services ;  &gt;&gt;&gt;&gt; Working in a job with the same status in employment as 12 months ago ;</t>
  </si>
  <si>
    <t>Northern Territory ;  Industry of job 12 months ago: Electricity, gas, water and waste services ;  &gt;&gt;&gt;&gt; Working in a job with a different status in employment than 12 months ago ;</t>
  </si>
  <si>
    <t>Northern Territory ;  Industry of job 12 months ago: Electricity, gas, water and waste services ;  &gt;&gt;&gt; Did not change jobs in last 12 months ;</t>
  </si>
  <si>
    <t>Northern Territory ;  Industry of job 12 months ago: Electricity, gas, water and waste services ;  &gt;&gt; 12 months or more in current main job ;</t>
  </si>
  <si>
    <t>Northern Territory ;  Industry of job 12 months ago: Electricity, gas, water and waste services ;  &gt;&gt;&gt; Employee in current main job ;</t>
  </si>
  <si>
    <t>Northern Territory ;  Industry of job 12 months ago: Electricity, gas, water and waste services ;  &gt;&gt;&gt;&gt; No change in occupation with current employer last year ;</t>
  </si>
  <si>
    <t>Northern Territory ;  Industry of job 12 months ago: Electricity, gas, water and waste services ;  &gt;&gt;&gt;&gt; Changed occupations with current employer in the same major group last year ;</t>
  </si>
  <si>
    <t>Northern Territory ;  Industry of job 12 months ago: Electricity, gas, water and waste services ;  &gt;&gt;&gt;&gt; Changed occupations with current employer into a different major group last year ;</t>
  </si>
  <si>
    <t>Northern Territory ;  Industry of job 12 months ago: Electricity, gas, water and waste services ;  &gt;&gt;&gt;&gt; Changed occupations with current employer at the same skill level ;</t>
  </si>
  <si>
    <t>Northern Territory ;  Industry of job 12 months ago: Electricity, gas, water and waste services ;  &gt;&gt;&gt;&gt; Changed occupations with current employer to a higher skill level ;</t>
  </si>
  <si>
    <t>Northern Territory ;  Industry of job 12 months ago: Electricity, gas, water and waste services ;  &gt;&gt;&gt;&gt; Changed occupations with current employer to a lower skill level ;</t>
  </si>
  <si>
    <t>Northern Territory ;  Industry of job 12 months ago: Electricity, gas, water and waste services ;  &gt;&gt;&gt;&gt; No change in usual weekly hours with current employer last year ;</t>
  </si>
  <si>
    <t>Northern Territory ;  Industry of job 12 months ago: Electricity, gas, water and waste services ;  &gt;&gt;&gt;&gt; Usual weekly hours increased with current employer last year ;</t>
  </si>
  <si>
    <t>Northern Territory ;  Industry of job 12 months ago: Electricity, gas, water and waste services ;  &gt;&gt;&gt;&gt; Usual weekly hours decreased with current employer last year ;</t>
  </si>
  <si>
    <t>Northern Territory ;  Industry of job 12 months ago: Electricity, gas, water and waste services ;  &gt;&gt;&gt;&gt; Did not know or usual weekly hours varied last year ;</t>
  </si>
  <si>
    <t>Northern Territory ;  Industry of job 12 months ago: Electricity, gas, water and waste services ;  &gt;&gt;&gt;&gt; Promoted or transferred last year ;</t>
  </si>
  <si>
    <t>Northern Territory ;  Industry of job 12 months ago: Electricity, gas, water and waste services ;  &gt;&gt;&gt;&gt; Was not promoted or transferred last year ;</t>
  </si>
  <si>
    <t>Northern Territory ;  Industry of job 12 months ago: Electricity, gas, water and waste services ;  &gt;&gt;&gt; Owner manager or contributing family worker in current main job ;</t>
  </si>
  <si>
    <t>Northern Territory ;  Industry of job 12 months ago: Electricity, gas, water and waste services ;  &gt; Not currently employed ;</t>
  </si>
  <si>
    <t>Northern Territory ;  Industry of job 12 months ago: Electricity, gas, water and waste services ;  &gt; Employed 12 months ago ;</t>
  </si>
  <si>
    <t>Northern Territory ;  Industry of job 12 months ago: Construction ;  Employed at some time during the last 12 months ;</t>
  </si>
  <si>
    <t>Northern Territory ;  Industry of job 12 months ago: Construction ;  &gt; Currently employed ;</t>
  </si>
  <si>
    <t>Northern Territory ;  Industry of job 12 months ago: Construction ;  &gt;&gt; Less than 12 months in current main job ;</t>
  </si>
  <si>
    <t>Northern Territory ;  Industry of job 12 months ago: Construction ;  &gt;&gt;&gt; Changed jobs in last 12 months ;</t>
  </si>
  <si>
    <t>Northern Territory ;  Industry of job 12 months ago: Construction ;  &gt;&gt;&gt;&gt; Working in the same industry division as 12 months ago ;</t>
  </si>
  <si>
    <t>Northern Territory ;  Industry of job 12 months ago: Construction ;  &gt;&gt;&gt;&gt; Working in a different industry division than 12 months ago ;</t>
  </si>
  <si>
    <t>Northern Territory ;  Industry of job 12 months ago: Construction ;  &gt;&gt;&gt;&gt; Working in the same major occupation group as 12 months ago ;</t>
  </si>
  <si>
    <t>Northern Territory ;  Industry of job 12 months ago: Construction ;  &gt;&gt;&gt;&gt; Working in a different major occupation group than 12 months ago ;</t>
  </si>
  <si>
    <t>Northern Territory ;  Industry of job 12 months ago: Construction ;  &gt;&gt;&gt;&gt; Working in an occupation at the same skill level as 12 months ago ;</t>
  </si>
  <si>
    <t>Northern Territory ;  Industry of job 12 months ago: Construction ;  &gt;&gt;&gt;&gt; Working in an occupation with a higher skill level than 12 months ago ;</t>
  </si>
  <si>
    <t>Northern Territory ;  Industry of job 12 months ago: Construction ;  &gt;&gt;&gt;&gt; Working in an occupation with a lower skill level than 12 months ago ;</t>
  </si>
  <si>
    <t>Northern Territory ;  Industry of job 12 months ago: Construction ;  &gt;&gt;&gt;&gt; Working in a job with the same usual hours as 12 months ago ;</t>
  </si>
  <si>
    <t>Northern Territory ;  Industry of job 12 months ago: Construction ;  &gt;&gt;&gt;&gt; Working in a job with more usual hours than 12 months ago ;</t>
  </si>
  <si>
    <t>Northern Territory ;  Industry of job 12 months ago: Construction ;  &gt;&gt;&gt;&gt; Working in a job with fewer usual hours than 12 months ago ;</t>
  </si>
  <si>
    <t>Northern Territory ;  Industry of job 12 months ago: Construction ;  &gt;&gt;&gt;&gt; Working in a job with the same status in employment as 12 months ago ;</t>
  </si>
  <si>
    <t>Northern Territory ;  Industry of job 12 months ago: Construction ;  &gt;&gt;&gt;&gt; Working in a job with a different status in employment than 12 months ago ;</t>
  </si>
  <si>
    <t>Northern Territory ;  Industry of job 12 months ago: Construction ;  &gt;&gt;&gt; Did not change jobs in last 12 months ;</t>
  </si>
  <si>
    <t>Northern Territory ;  Industry of job 12 months ago: Construction ;  &gt;&gt; 12 months or more in current main job ;</t>
  </si>
  <si>
    <t>Northern Territory ;  Industry of job 12 months ago: Construction ;  &gt;&gt;&gt; Employee in current main job ;</t>
  </si>
  <si>
    <t>Northern Territory ;  Industry of job 12 months ago: Construction ;  &gt;&gt;&gt;&gt; No change in occupation with current employer last year ;</t>
  </si>
  <si>
    <t>A128055782F</t>
  </si>
  <si>
    <t>A128016730A</t>
  </si>
  <si>
    <t>A127997426A</t>
  </si>
  <si>
    <t>A127958618T</t>
  </si>
  <si>
    <t>A128036178F</t>
  </si>
  <si>
    <t>A128036182W</t>
  </si>
  <si>
    <t>A128016734K</t>
  </si>
  <si>
    <t>A127978334L</t>
  </si>
  <si>
    <t>A127978338W</t>
  </si>
  <si>
    <t>A128075054F</t>
  </si>
  <si>
    <t>A128036186F</t>
  </si>
  <si>
    <t>A128094406C</t>
  </si>
  <si>
    <t>A127978342L</t>
  </si>
  <si>
    <t>A127978346W</t>
  </si>
  <si>
    <t>A128094410V</t>
  </si>
  <si>
    <t>A127997434A</t>
  </si>
  <si>
    <t>A127997438K</t>
  </si>
  <si>
    <t>A127958622J</t>
  </si>
  <si>
    <t>A128016738V</t>
  </si>
  <si>
    <t>A127978362W</t>
  </si>
  <si>
    <t>A127978354W</t>
  </si>
  <si>
    <t>A128016754V</t>
  </si>
  <si>
    <t>A128094434L</t>
  </si>
  <si>
    <t>A128016770V</t>
  </si>
  <si>
    <t>A128036214C</t>
  </si>
  <si>
    <t>A127978366F</t>
  </si>
  <si>
    <t>A127958630J</t>
  </si>
  <si>
    <t>A127958634T</t>
  </si>
  <si>
    <t>A128055806L</t>
  </si>
  <si>
    <t>A128075062F</t>
  </si>
  <si>
    <t>A128094422C</t>
  </si>
  <si>
    <t>A128016746V</t>
  </si>
  <si>
    <t>A128075066R</t>
  </si>
  <si>
    <t>A127997446K</t>
  </si>
  <si>
    <t>A128055794R</t>
  </si>
  <si>
    <t>A128016750K</t>
  </si>
  <si>
    <t>A128094426L</t>
  </si>
  <si>
    <t>A128075070F</t>
  </si>
  <si>
    <t>A127978358F</t>
  </si>
  <si>
    <t>A128036194F</t>
  </si>
  <si>
    <t>A128055798X</t>
  </si>
  <si>
    <t>A128016758C</t>
  </si>
  <si>
    <t>A128016762V</t>
  </si>
  <si>
    <t>A128036198R</t>
  </si>
  <si>
    <t>A127997450A</t>
  </si>
  <si>
    <t>A128094430C</t>
  </si>
  <si>
    <t>A128036202V</t>
  </si>
  <si>
    <t>A128055802C</t>
  </si>
  <si>
    <t>A127997454K</t>
  </si>
  <si>
    <t>A128016766C</t>
  </si>
  <si>
    <t>A128036206C</t>
  </si>
  <si>
    <t>A128036210V</t>
  </si>
  <si>
    <t>A127958626T</t>
  </si>
  <si>
    <t>A128055850W</t>
  </si>
  <si>
    <t>A128094450L</t>
  </si>
  <si>
    <t>A128094462W</t>
  </si>
  <si>
    <t>A127958662A</t>
  </si>
  <si>
    <t>A128036226L</t>
  </si>
  <si>
    <t>A127997490V</t>
  </si>
  <si>
    <t>A128018422K</t>
  </si>
  <si>
    <t>A128095894V</t>
  </si>
  <si>
    <t>A128076802V</t>
  </si>
  <si>
    <t>A128018418V</t>
  </si>
  <si>
    <t>A128018426V</t>
  </si>
  <si>
    <t>A128018434V</t>
  </si>
  <si>
    <t>A128018438C</t>
  </si>
  <si>
    <t>A128095914T</t>
  </si>
  <si>
    <t>A127960338R</t>
  </si>
  <si>
    <t>A127960342F</t>
  </si>
  <si>
    <t>A128037790V</t>
  </si>
  <si>
    <t>A127999066V</t>
  </si>
  <si>
    <t>A128095898C</t>
  </si>
  <si>
    <t>A128037794C</t>
  </si>
  <si>
    <t>A128018410A</t>
  </si>
  <si>
    <t>A128095902J</t>
  </si>
  <si>
    <t>A127979782K</t>
  </si>
  <si>
    <t>A128095906T</t>
  </si>
  <si>
    <t>A127999070K</t>
  </si>
  <si>
    <t>A128057458R</t>
  </si>
  <si>
    <t>A127960322W</t>
  </si>
  <si>
    <t>A127979786V</t>
  </si>
  <si>
    <t>A128076806C</t>
  </si>
  <si>
    <t>A128037798L</t>
  </si>
  <si>
    <t>A127999074V</t>
  </si>
  <si>
    <t>A128018414K</t>
  </si>
  <si>
    <t>A127960326F</t>
  </si>
  <si>
    <t>A128057462F</t>
  </si>
  <si>
    <t>A127960330W</t>
  </si>
  <si>
    <t>A128037802T</t>
  </si>
  <si>
    <t>A127960334F</t>
  </si>
  <si>
    <t>A127979790K</t>
  </si>
  <si>
    <t>A127999078C</t>
  </si>
  <si>
    <t>A128018430K</t>
  </si>
  <si>
    <t>A128095910J</t>
  </si>
  <si>
    <t>A128077202J</t>
  </si>
  <si>
    <t>A128077190K</t>
  </si>
  <si>
    <t>A127999478R</t>
  </si>
  <si>
    <t>A127960682A</t>
  </si>
  <si>
    <t>A128057794A</t>
  </si>
  <si>
    <t>A127980178L</t>
  </si>
  <si>
    <t>A127999494R</t>
  </si>
  <si>
    <t>A128038070R</t>
  </si>
  <si>
    <t>A127980182C</t>
  </si>
  <si>
    <t>A128077206T</t>
  </si>
  <si>
    <t>A128096282X</t>
  </si>
  <si>
    <t>A128077194V</t>
  </si>
  <si>
    <t>A128018834F</t>
  </si>
  <si>
    <t>A127999470W</t>
  </si>
  <si>
    <t>A128038050F</t>
  </si>
  <si>
    <t>A128038054R</t>
  </si>
  <si>
    <t>A128077198C</t>
  </si>
  <si>
    <t>A127999474F</t>
  </si>
  <si>
    <t>A128018838R</t>
  </si>
  <si>
    <t>A128096286J</t>
  </si>
  <si>
    <t>A127999482F</t>
  </si>
  <si>
    <t>A128096290X</t>
  </si>
  <si>
    <t>A128038058X</t>
  </si>
  <si>
    <t>A127960674A</t>
  </si>
  <si>
    <t>A127999486R</t>
  </si>
  <si>
    <t>A127960678K</t>
  </si>
  <si>
    <t>A127980174C</t>
  </si>
  <si>
    <t>A128057790T</t>
  </si>
  <si>
    <t>A128096294J</t>
  </si>
  <si>
    <t>A127999490F</t>
  </si>
  <si>
    <t>A128018842F</t>
  </si>
  <si>
    <t>A128038062R</t>
  </si>
  <si>
    <t>A128038066X</t>
  </si>
  <si>
    <t>A128096298T</t>
  </si>
  <si>
    <t>A128019030T</t>
  </si>
  <si>
    <t>A127980366W</t>
  </si>
  <si>
    <t>A127960874V</t>
  </si>
  <si>
    <t>A127960886C</t>
  </si>
  <si>
    <t>A127999714F</t>
  </si>
  <si>
    <t>A127980382W</t>
  </si>
  <si>
    <t>A128077358C</t>
  </si>
  <si>
    <t>A128057978V</t>
  </si>
  <si>
    <t>A127999718R</t>
  </si>
  <si>
    <t>A128077362V</t>
  </si>
  <si>
    <t>A128077354V</t>
  </si>
  <si>
    <t>A127960866V</t>
  </si>
  <si>
    <t>A127999702W</t>
  </si>
  <si>
    <t>A128038270J</t>
  </si>
  <si>
    <t>A127960870K</t>
  </si>
  <si>
    <t>A128038274T</t>
  </si>
  <si>
    <t>A128019022T</t>
  </si>
  <si>
    <t>A127999706F</t>
  </si>
  <si>
    <t>A128019026A</t>
  </si>
  <si>
    <t>A127980370L</t>
  </si>
  <si>
    <t>A128038278A</t>
  </si>
  <si>
    <t>A127999710W</t>
  </si>
  <si>
    <t>A128057970A</t>
  </si>
  <si>
    <t>A127960878C</t>
  </si>
  <si>
    <t>A128096454J</t>
  </si>
  <si>
    <t>A127980374W</t>
  </si>
  <si>
    <t>A128096458T</t>
  </si>
  <si>
    <t>A128096462J</t>
  </si>
  <si>
    <t>A127960882V</t>
  </si>
  <si>
    <t>A127980378F</t>
  </si>
  <si>
    <t>A127960890V</t>
  </si>
  <si>
    <t>A128038282T</t>
  </si>
  <si>
    <t>A128057974K</t>
  </si>
  <si>
    <t>A128019034A</t>
  </si>
  <si>
    <t>A128019082V</t>
  </si>
  <si>
    <t>A127980410V</t>
  </si>
  <si>
    <t>A128038298K</t>
  </si>
  <si>
    <t>A128096498K</t>
  </si>
  <si>
    <t>A128058006V</t>
  </si>
  <si>
    <t>A128019086C</t>
  </si>
  <si>
    <t>A127980418L</t>
  </si>
  <si>
    <t>A128096502R</t>
  </si>
  <si>
    <t>A128058010K</t>
  </si>
  <si>
    <t>A127960938V</t>
  </si>
  <si>
    <t>A127960914A</t>
  </si>
  <si>
    <t>A128038290T</t>
  </si>
  <si>
    <t>A128096494A</t>
  </si>
  <si>
    <t>A127999730F</t>
  </si>
  <si>
    <t>A127960918K</t>
  </si>
  <si>
    <t>A128038294A</t>
  </si>
  <si>
    <t>A127960922A</t>
  </si>
  <si>
    <t>A128057998C</t>
  </si>
  <si>
    <t>A128077382C</t>
  </si>
  <si>
    <t>A128077386L</t>
  </si>
  <si>
    <t>A128019066V</t>
  </si>
  <si>
    <t>A128058002K</t>
  </si>
  <si>
    <t>A127960926K</t>
  </si>
  <si>
    <t>A128019070K</t>
  </si>
  <si>
    <t>A128038302R</t>
  </si>
  <si>
    <t>A128038306X</t>
  </si>
  <si>
    <t>A128038310R</t>
  </si>
  <si>
    <t>A128019074V</t>
  </si>
  <si>
    <t>A128019078C</t>
  </si>
  <si>
    <t>A127960930A</t>
  </si>
  <si>
    <t>A128077390C</t>
  </si>
  <si>
    <t>A127980414C</t>
  </si>
  <si>
    <t>A127999734R</t>
  </si>
  <si>
    <t>A127960934K</t>
  </si>
  <si>
    <t>A128058022V</t>
  </si>
  <si>
    <t>A128038318J</t>
  </si>
  <si>
    <t>A128077402A</t>
  </si>
  <si>
    <t>A127980430C</t>
  </si>
  <si>
    <t>A128077406K</t>
  </si>
  <si>
    <t>A128038338T</t>
  </si>
  <si>
    <t>A128077410A</t>
  </si>
  <si>
    <t>A127980438W</t>
  </si>
  <si>
    <t>A127960954V</t>
  </si>
  <si>
    <t>A128096518J</t>
  </si>
  <si>
    <t>A127960942K</t>
  </si>
  <si>
    <t>A128038322X</t>
  </si>
  <si>
    <t>A128058014V</t>
  </si>
  <si>
    <t>A128077394L</t>
  </si>
  <si>
    <t>A127999738X</t>
  </si>
  <si>
    <t>A128058018C</t>
  </si>
  <si>
    <t>A127960946V</t>
  </si>
  <si>
    <t>A128019090V</t>
  </si>
  <si>
    <t>A127999742R</t>
  </si>
  <si>
    <t>A128077398W</t>
  </si>
  <si>
    <t>A128096506X</t>
  </si>
  <si>
    <t>A127999746X</t>
  </si>
  <si>
    <t>A128019094C</t>
  </si>
  <si>
    <t>A127980422C</t>
  </si>
  <si>
    <t>A128038326J</t>
  </si>
  <si>
    <t>A128096510R</t>
  </si>
  <si>
    <t>A127960950K</t>
  </si>
  <si>
    <t>A128019098L</t>
  </si>
  <si>
    <t>A127980426L</t>
  </si>
  <si>
    <t>A128038330X</t>
  </si>
  <si>
    <t>A128038334J</t>
  </si>
  <si>
    <t>A127980434L</t>
  </si>
  <si>
    <t>A128019102T</t>
  </si>
  <si>
    <t>A128096514X</t>
  </si>
  <si>
    <t>A128019118K</t>
  </si>
  <si>
    <t>A128096522X</t>
  </si>
  <si>
    <t>A127999750R</t>
  </si>
  <si>
    <t>A127960958C</t>
  </si>
  <si>
    <t>A128077434V</t>
  </si>
  <si>
    <t>A127960962V</t>
  </si>
  <si>
    <t>A128038362T</t>
  </si>
  <si>
    <t>A127980458F</t>
  </si>
  <si>
    <t>A127999758J</t>
  </si>
  <si>
    <t>A128058030V</t>
  </si>
  <si>
    <t>A128096526J</t>
  </si>
  <si>
    <t>A128077414K</t>
  </si>
  <si>
    <t>A127980442L</t>
  </si>
  <si>
    <t>A128058026C</t>
  </si>
  <si>
    <t>A128096530X</t>
  </si>
  <si>
    <t>A128096534J</t>
  </si>
  <si>
    <t>A128019110T</t>
  </si>
  <si>
    <t>A128077418V</t>
  </si>
  <si>
    <t>A128096538T</t>
  </si>
  <si>
    <t>A128077422K</t>
  </si>
  <si>
    <t>Northern Territory ;  Industry of job 12 months ago: Construction ;  &gt;&gt;&gt;&gt; Changed occupations with current employer in the same major group last year ;</t>
  </si>
  <si>
    <t>Northern Territory ;  Industry of job 12 months ago: Construction ;  &gt;&gt;&gt;&gt; Changed occupations with current employer into a different major group last year ;</t>
  </si>
  <si>
    <t>Northern Territory ;  Industry of job 12 months ago: Construction ;  &gt;&gt;&gt;&gt; Changed occupations with current employer at the same skill level ;</t>
  </si>
  <si>
    <t>Northern Territory ;  Industry of job 12 months ago: Construction ;  &gt;&gt;&gt;&gt; Changed occupations with current employer to a higher skill level ;</t>
  </si>
  <si>
    <t>Northern Territory ;  Industry of job 12 months ago: Construction ;  &gt;&gt;&gt;&gt; Changed occupations with current employer to a lower skill level ;</t>
  </si>
  <si>
    <t>Northern Territory ;  Industry of job 12 months ago: Construction ;  &gt;&gt;&gt;&gt; No change in usual weekly hours with current employer last year ;</t>
  </si>
  <si>
    <t>Northern Territory ;  Industry of job 12 months ago: Construction ;  &gt;&gt;&gt;&gt; Usual weekly hours increased with current employer last year ;</t>
  </si>
  <si>
    <t>Northern Territory ;  Industry of job 12 months ago: Construction ;  &gt;&gt;&gt;&gt; Usual weekly hours decreased with current employer last year ;</t>
  </si>
  <si>
    <t>Northern Territory ;  Industry of job 12 months ago: Construction ;  &gt;&gt;&gt;&gt; Did not know or usual weekly hours varied last year ;</t>
  </si>
  <si>
    <t>Northern Territory ;  Industry of job 12 months ago: Construction ;  &gt;&gt;&gt;&gt; Promoted or transferred last year ;</t>
  </si>
  <si>
    <t>Northern Territory ;  Industry of job 12 months ago: Construction ;  &gt;&gt;&gt;&gt; Was not promoted or transferred last year ;</t>
  </si>
  <si>
    <t>Northern Territory ;  Industry of job 12 months ago: Construction ;  &gt;&gt;&gt; Owner manager or contributing family worker in current main job ;</t>
  </si>
  <si>
    <t>Northern Territory ;  Industry of job 12 months ago: Construction ;  &gt; Not currently employed ;</t>
  </si>
  <si>
    <t>Northern Territory ;  Industry of job 12 months ago: Construction ;  &gt; Employed 12 months ago ;</t>
  </si>
  <si>
    <t>Northern Territory ;  Industry of job 12 months ago: Wholesale trade ;  Employed at some time during the last 12 months ;</t>
  </si>
  <si>
    <t>Northern Territory ;  Industry of job 12 months ago: Wholesale trade ;  &gt; Currently employed ;</t>
  </si>
  <si>
    <t>Northern Territory ;  Industry of job 12 months ago: Wholesale trade ;  &gt;&gt; Less than 12 months in current main job ;</t>
  </si>
  <si>
    <t>Northern Territory ;  Industry of job 12 months ago: Wholesale trade ;  &gt;&gt;&gt; Changed jobs in last 12 months ;</t>
  </si>
  <si>
    <t>Northern Territory ;  Industry of job 12 months ago: Wholesale trade ;  &gt;&gt;&gt;&gt; Working in the same industry division as 12 months ago ;</t>
  </si>
  <si>
    <t>Northern Territory ;  Industry of job 12 months ago: Wholesale trade ;  &gt;&gt;&gt;&gt; Working in a different industry division than 12 months ago ;</t>
  </si>
  <si>
    <t>Northern Territory ;  Industry of job 12 months ago: Wholesale trade ;  &gt;&gt;&gt;&gt; Working in the same major occupation group as 12 months ago ;</t>
  </si>
  <si>
    <t>Northern Territory ;  Industry of job 12 months ago: Wholesale trade ;  &gt;&gt;&gt;&gt; Working in a different major occupation group than 12 months ago ;</t>
  </si>
  <si>
    <t>Northern Territory ;  Industry of job 12 months ago: Wholesale trade ;  &gt;&gt;&gt;&gt; Working in an occupation at the same skill level as 12 months ago ;</t>
  </si>
  <si>
    <t>Northern Territory ;  Industry of job 12 months ago: Wholesale trade ;  &gt;&gt;&gt;&gt; Working in an occupation with a higher skill level than 12 months ago ;</t>
  </si>
  <si>
    <t>Northern Territory ;  Industry of job 12 months ago: Wholesale trade ;  &gt;&gt;&gt;&gt; Working in an occupation with a lower skill level than 12 months ago ;</t>
  </si>
  <si>
    <t>Northern Territory ;  Industry of job 12 months ago: Wholesale trade ;  &gt;&gt;&gt;&gt; Working in a job with the same usual hours as 12 months ago ;</t>
  </si>
  <si>
    <t>Northern Territory ;  Industry of job 12 months ago: Wholesale trade ;  &gt;&gt;&gt;&gt; Working in a job with more usual hours than 12 months ago ;</t>
  </si>
  <si>
    <t>Northern Territory ;  Industry of job 12 months ago: Wholesale trade ;  &gt;&gt;&gt;&gt; Working in a job with fewer usual hours than 12 months ago ;</t>
  </si>
  <si>
    <t>Northern Territory ;  Industry of job 12 months ago: Wholesale trade ;  &gt;&gt;&gt;&gt; Working in a job with the same status in employment as 12 months ago ;</t>
  </si>
  <si>
    <t>Northern Territory ;  Industry of job 12 months ago: Wholesale trade ;  &gt;&gt;&gt;&gt; Working in a job with a different status in employment than 12 months ago ;</t>
  </si>
  <si>
    <t>Northern Territory ;  Industry of job 12 months ago: Wholesale trade ;  &gt;&gt;&gt; Did not change jobs in last 12 months ;</t>
  </si>
  <si>
    <t>Northern Territory ;  Industry of job 12 months ago: Wholesale trade ;  &gt;&gt; 12 months or more in current main job ;</t>
  </si>
  <si>
    <t>Northern Territory ;  Industry of job 12 months ago: Wholesale trade ;  &gt;&gt;&gt; Employee in current main job ;</t>
  </si>
  <si>
    <t>Northern Territory ;  Industry of job 12 months ago: Wholesale trade ;  &gt;&gt;&gt;&gt; No change in occupation with current employer last year ;</t>
  </si>
  <si>
    <t>Northern Territory ;  Industry of job 12 months ago: Wholesale trade ;  &gt;&gt;&gt;&gt; Changed occupations with current employer in the same major group last year ;</t>
  </si>
  <si>
    <t>Northern Territory ;  Industry of job 12 months ago: Wholesale trade ;  &gt;&gt;&gt;&gt; Changed occupations with current employer into a different major group last year ;</t>
  </si>
  <si>
    <t>Northern Territory ;  Industry of job 12 months ago: Wholesale trade ;  &gt;&gt;&gt;&gt; Changed occupations with current employer at the same skill level ;</t>
  </si>
  <si>
    <t>Northern Territory ;  Industry of job 12 months ago: Wholesale trade ;  &gt;&gt;&gt;&gt; Changed occupations with current employer to a higher skill level ;</t>
  </si>
  <si>
    <t>Northern Territory ;  Industry of job 12 months ago: Wholesale trade ;  &gt;&gt;&gt;&gt; Changed occupations with current employer to a lower skill level ;</t>
  </si>
  <si>
    <t>Northern Territory ;  Industry of job 12 months ago: Wholesale trade ;  &gt;&gt;&gt;&gt; No change in usual weekly hours with current employer last year ;</t>
  </si>
  <si>
    <t>Northern Territory ;  Industry of job 12 months ago: Wholesale trade ;  &gt;&gt;&gt;&gt; Usual weekly hours increased with current employer last year ;</t>
  </si>
  <si>
    <t>Northern Territory ;  Industry of job 12 months ago: Wholesale trade ;  &gt;&gt;&gt;&gt; Usual weekly hours decreased with current employer last year ;</t>
  </si>
  <si>
    <t>Northern Territory ;  Industry of job 12 months ago: Wholesale trade ;  &gt;&gt;&gt;&gt; Did not know or usual weekly hours varied last year ;</t>
  </si>
  <si>
    <t>Northern Territory ;  Industry of job 12 months ago: Wholesale trade ;  &gt;&gt;&gt;&gt; Promoted or transferred last year ;</t>
  </si>
  <si>
    <t>Northern Territory ;  Industry of job 12 months ago: Wholesale trade ;  &gt;&gt;&gt;&gt; Was not promoted or transferred last year ;</t>
  </si>
  <si>
    <t>Northern Territory ;  Industry of job 12 months ago: Wholesale trade ;  &gt;&gt;&gt; Owner manager or contributing family worker in current main job ;</t>
  </si>
  <si>
    <t>Northern Territory ;  Industry of job 12 months ago: Wholesale trade ;  &gt; Not currently employed ;</t>
  </si>
  <si>
    <t>Northern Territory ;  Industry of job 12 months ago: Wholesale trade ;  &gt; Employed 12 months ago ;</t>
  </si>
  <si>
    <t>Northern Territory ;  Industry of job 12 months ago: Retail trade ;  Employed at some time during the last 12 months ;</t>
  </si>
  <si>
    <t>Northern Territory ;  Industry of job 12 months ago: Retail trade ;  &gt; Currently employed ;</t>
  </si>
  <si>
    <t>Northern Territory ;  Industry of job 12 months ago: Retail trade ;  &gt;&gt; Less than 12 months in current main job ;</t>
  </si>
  <si>
    <t>Northern Territory ;  Industry of job 12 months ago: Retail trade ;  &gt;&gt;&gt; Changed jobs in last 12 months ;</t>
  </si>
  <si>
    <t>Northern Territory ;  Industry of job 12 months ago: Retail trade ;  &gt;&gt;&gt;&gt; Working in the same industry division as 12 months ago ;</t>
  </si>
  <si>
    <t>Northern Territory ;  Industry of job 12 months ago: Retail trade ;  &gt;&gt;&gt;&gt; Working in a different industry division than 12 months ago ;</t>
  </si>
  <si>
    <t>Northern Territory ;  Industry of job 12 months ago: Retail trade ;  &gt;&gt;&gt;&gt; Working in the same major occupation group as 12 months ago ;</t>
  </si>
  <si>
    <t>Northern Territory ;  Industry of job 12 months ago: Retail trade ;  &gt;&gt;&gt;&gt; Working in a different major occupation group than 12 months ago ;</t>
  </si>
  <si>
    <t>Northern Territory ;  Industry of job 12 months ago: Retail trade ;  &gt;&gt;&gt;&gt; Working in an occupation at the same skill level as 12 months ago ;</t>
  </si>
  <si>
    <t>Northern Territory ;  Industry of job 12 months ago: Retail trade ;  &gt;&gt;&gt;&gt; Working in an occupation with a higher skill level than 12 months ago ;</t>
  </si>
  <si>
    <t>Northern Territory ;  Industry of job 12 months ago: Retail trade ;  &gt;&gt;&gt;&gt; Working in an occupation with a lower skill level than 12 months ago ;</t>
  </si>
  <si>
    <t>Northern Territory ;  Industry of job 12 months ago: Retail trade ;  &gt;&gt;&gt;&gt; Working in a job with the same usual hours as 12 months ago ;</t>
  </si>
  <si>
    <t>Northern Territory ;  Industry of job 12 months ago: Retail trade ;  &gt;&gt;&gt;&gt; Working in a job with more usual hours than 12 months ago ;</t>
  </si>
  <si>
    <t>Northern Territory ;  Industry of job 12 months ago: Retail trade ;  &gt;&gt;&gt;&gt; Working in a job with fewer usual hours than 12 months ago ;</t>
  </si>
  <si>
    <t>Northern Territory ;  Industry of job 12 months ago: Retail trade ;  &gt;&gt;&gt;&gt; Working in a job with the same status in employment as 12 months ago ;</t>
  </si>
  <si>
    <t>Northern Territory ;  Industry of job 12 months ago: Retail trade ;  &gt;&gt;&gt;&gt; Working in a job with a different status in employment than 12 months ago ;</t>
  </si>
  <si>
    <t>Northern Territory ;  Industry of job 12 months ago: Retail trade ;  &gt;&gt;&gt; Did not change jobs in last 12 months ;</t>
  </si>
  <si>
    <t>Northern Territory ;  Industry of job 12 months ago: Retail trade ;  &gt;&gt; 12 months or more in current main job ;</t>
  </si>
  <si>
    <t>Northern Territory ;  Industry of job 12 months ago: Retail trade ;  &gt;&gt;&gt; Employee in current main job ;</t>
  </si>
  <si>
    <t>Northern Territory ;  Industry of job 12 months ago: Retail trade ;  &gt;&gt;&gt;&gt; No change in occupation with current employer last year ;</t>
  </si>
  <si>
    <t>Northern Territory ;  Industry of job 12 months ago: Retail trade ;  &gt;&gt;&gt;&gt; Changed occupations with current employer in the same major group last year ;</t>
  </si>
  <si>
    <t>Northern Territory ;  Industry of job 12 months ago: Retail trade ;  &gt;&gt;&gt;&gt; Changed occupations with current employer into a different major group last year ;</t>
  </si>
  <si>
    <t>Northern Territory ;  Industry of job 12 months ago: Retail trade ;  &gt;&gt;&gt;&gt; Changed occupations with current employer at the same skill level ;</t>
  </si>
  <si>
    <t>Northern Territory ;  Industry of job 12 months ago: Retail trade ;  &gt;&gt;&gt;&gt; Changed occupations with current employer to a higher skill level ;</t>
  </si>
  <si>
    <t>Northern Territory ;  Industry of job 12 months ago: Retail trade ;  &gt;&gt;&gt;&gt; Changed occupations with current employer to a lower skill level ;</t>
  </si>
  <si>
    <t>Northern Territory ;  Industry of job 12 months ago: Retail trade ;  &gt;&gt;&gt;&gt; No change in usual weekly hours with current employer last year ;</t>
  </si>
  <si>
    <t>Northern Territory ;  Industry of job 12 months ago: Retail trade ;  &gt;&gt;&gt;&gt; Usual weekly hours increased with current employer last year ;</t>
  </si>
  <si>
    <t>Northern Territory ;  Industry of job 12 months ago: Retail trade ;  &gt;&gt;&gt;&gt; Usual weekly hours decreased with current employer last year ;</t>
  </si>
  <si>
    <t>Northern Territory ;  Industry of job 12 months ago: Retail trade ;  &gt;&gt;&gt;&gt; Did not know or usual weekly hours varied last year ;</t>
  </si>
  <si>
    <t>Northern Territory ;  Industry of job 12 months ago: Retail trade ;  &gt;&gt;&gt;&gt; Promoted or transferred last year ;</t>
  </si>
  <si>
    <t>Northern Territory ;  Industry of job 12 months ago: Retail trade ;  &gt;&gt;&gt;&gt; Was not promoted or transferred last year ;</t>
  </si>
  <si>
    <t>Northern Territory ;  Industry of job 12 months ago: Retail trade ;  &gt;&gt;&gt; Owner manager or contributing family worker in current main job ;</t>
  </si>
  <si>
    <t>Northern Territory ;  Industry of job 12 months ago: Retail trade ;  &gt; Not currently employed ;</t>
  </si>
  <si>
    <t>Northern Territory ;  Industry of job 12 months ago: Retail trade ;  &gt; Employed 12 months ago ;</t>
  </si>
  <si>
    <t>Northern Territory ;  Industry of job 12 months ago: Accommodation and food services ;  Employed at some time during the last 12 months ;</t>
  </si>
  <si>
    <t>Northern Territory ;  Industry of job 12 months ago: Accommodation and food services ;  &gt; Currently employed ;</t>
  </si>
  <si>
    <t>Northern Territory ;  Industry of job 12 months ago: Accommodation and food services ;  &gt;&gt; Less than 12 months in current main job ;</t>
  </si>
  <si>
    <t>Northern Territory ;  Industry of job 12 months ago: Accommodation and food services ;  &gt;&gt;&gt; Changed jobs in last 12 months ;</t>
  </si>
  <si>
    <t>Northern Territory ;  Industry of job 12 months ago: Accommodation and food services ;  &gt;&gt;&gt;&gt; Working in the same industry division as 12 months ago ;</t>
  </si>
  <si>
    <t>Northern Territory ;  Industry of job 12 months ago: Accommodation and food services ;  &gt;&gt;&gt;&gt; Working in a different industry division than 12 months ago ;</t>
  </si>
  <si>
    <t>Northern Territory ;  Industry of job 12 months ago: Accommodation and food services ;  &gt;&gt;&gt;&gt; Working in the same major occupation group as 12 months ago ;</t>
  </si>
  <si>
    <t>Northern Territory ;  Industry of job 12 months ago: Accommodation and food services ;  &gt;&gt;&gt;&gt; Working in a different major occupation group than 12 months ago ;</t>
  </si>
  <si>
    <t>Northern Territory ;  Industry of job 12 months ago: Accommodation and food services ;  &gt;&gt;&gt;&gt; Working in an occupation at the same skill level as 12 months ago ;</t>
  </si>
  <si>
    <t>Northern Territory ;  Industry of job 12 months ago: Accommodation and food services ;  &gt;&gt;&gt;&gt; Working in an occupation with a higher skill level than 12 months ago ;</t>
  </si>
  <si>
    <t>Northern Territory ;  Industry of job 12 months ago: Accommodation and food services ;  &gt;&gt;&gt;&gt; Working in an occupation with a lower skill level than 12 months ago ;</t>
  </si>
  <si>
    <t>Northern Territory ;  Industry of job 12 months ago: Accommodation and food services ;  &gt;&gt;&gt;&gt; Working in a job with the same usual hours as 12 months ago ;</t>
  </si>
  <si>
    <t>Northern Territory ;  Industry of job 12 months ago: Accommodation and food services ;  &gt;&gt;&gt;&gt; Working in a job with more usual hours than 12 months ago ;</t>
  </si>
  <si>
    <t>Northern Territory ;  Industry of job 12 months ago: Accommodation and food services ;  &gt;&gt;&gt;&gt; Working in a job with fewer usual hours than 12 months ago ;</t>
  </si>
  <si>
    <t>Northern Territory ;  Industry of job 12 months ago: Accommodation and food services ;  &gt;&gt;&gt;&gt; Working in a job with the same status in employment as 12 months ago ;</t>
  </si>
  <si>
    <t>Northern Territory ;  Industry of job 12 months ago: Accommodation and food services ;  &gt;&gt;&gt;&gt; Working in a job with a different status in employment than 12 months ago ;</t>
  </si>
  <si>
    <t>Northern Territory ;  Industry of job 12 months ago: Accommodation and food services ;  &gt;&gt;&gt; Did not change jobs in last 12 months ;</t>
  </si>
  <si>
    <t>Northern Territory ;  Industry of job 12 months ago: Accommodation and food services ;  &gt;&gt; 12 months or more in current main job ;</t>
  </si>
  <si>
    <t>Northern Territory ;  Industry of job 12 months ago: Accommodation and food services ;  &gt;&gt;&gt; Employee in current main job ;</t>
  </si>
  <si>
    <t>Northern Territory ;  Industry of job 12 months ago: Accommodation and food services ;  &gt;&gt;&gt;&gt; No change in occupation with current employer last year ;</t>
  </si>
  <si>
    <t>Northern Territory ;  Industry of job 12 months ago: Accommodation and food services ;  &gt;&gt;&gt;&gt; Changed occupations with current employer in the same major group last year ;</t>
  </si>
  <si>
    <t>Northern Territory ;  Industry of job 12 months ago: Accommodation and food services ;  &gt;&gt;&gt;&gt; Changed occupations with current employer into a different major group last year ;</t>
  </si>
  <si>
    <t>Northern Territory ;  Industry of job 12 months ago: Accommodation and food services ;  &gt;&gt;&gt;&gt; Changed occupations with current employer at the same skill level ;</t>
  </si>
  <si>
    <t>Northern Territory ;  Industry of job 12 months ago: Accommodation and food services ;  &gt;&gt;&gt;&gt; Changed occupations with current employer to a higher skill level ;</t>
  </si>
  <si>
    <t>Northern Territory ;  Industry of job 12 months ago: Accommodation and food services ;  &gt;&gt;&gt;&gt; Changed occupations with current employer to a lower skill level ;</t>
  </si>
  <si>
    <t>Northern Territory ;  Industry of job 12 months ago: Accommodation and food services ;  &gt;&gt;&gt;&gt; No change in usual weekly hours with current employer last year ;</t>
  </si>
  <si>
    <t>Northern Territory ;  Industry of job 12 months ago: Accommodation and food services ;  &gt;&gt;&gt;&gt; Usual weekly hours increased with current employer last year ;</t>
  </si>
  <si>
    <t>Northern Territory ;  Industry of job 12 months ago: Accommodation and food services ;  &gt;&gt;&gt;&gt; Usual weekly hours decreased with current employer last year ;</t>
  </si>
  <si>
    <t>Northern Territory ;  Industry of job 12 months ago: Accommodation and food services ;  &gt;&gt;&gt;&gt; Did not know or usual weekly hours varied last year ;</t>
  </si>
  <si>
    <t>Northern Territory ;  Industry of job 12 months ago: Accommodation and food services ;  &gt;&gt;&gt;&gt; Promoted or transferred last year ;</t>
  </si>
  <si>
    <t>Northern Territory ;  Industry of job 12 months ago: Accommodation and food services ;  &gt;&gt;&gt;&gt; Was not promoted or transferred last year ;</t>
  </si>
  <si>
    <t>Northern Territory ;  Industry of job 12 months ago: Accommodation and food services ;  &gt;&gt;&gt; Owner manager or contributing family worker in current main job ;</t>
  </si>
  <si>
    <t>Northern Territory ;  Industry of job 12 months ago: Accommodation and food services ;  &gt; Not currently employed ;</t>
  </si>
  <si>
    <t>Northern Territory ;  Industry of job 12 months ago: Accommodation and food services ;  &gt; Employed 12 months ago ;</t>
  </si>
  <si>
    <t>Northern Territory ;  Industry of job 12 months ago: Transport, postal and warehousing ;  Employed at some time during the last 12 months ;</t>
  </si>
  <si>
    <t>Northern Territory ;  Industry of job 12 months ago: Transport, postal and warehousing ;  &gt; Currently employed ;</t>
  </si>
  <si>
    <t>Northern Territory ;  Industry of job 12 months ago: Transport, postal and warehousing ;  &gt;&gt; Less than 12 months in current main job ;</t>
  </si>
  <si>
    <t>Northern Territory ;  Industry of job 12 months ago: Transport, postal and warehousing ;  &gt;&gt;&gt; Changed jobs in last 12 months ;</t>
  </si>
  <si>
    <t>Northern Territory ;  Industry of job 12 months ago: Transport, postal and warehousing ;  &gt;&gt;&gt;&gt; Working in the same industry division as 12 months ago ;</t>
  </si>
  <si>
    <t>Northern Territory ;  Industry of job 12 months ago: Transport, postal and warehousing ;  &gt;&gt;&gt;&gt; Working in a different industry division than 12 months ago ;</t>
  </si>
  <si>
    <t>Northern Territory ;  Industry of job 12 months ago: Transport, postal and warehousing ;  &gt;&gt;&gt;&gt; Working in the same major occupation group as 12 months ago ;</t>
  </si>
  <si>
    <t>Northern Territory ;  Industry of job 12 months ago: Transport, postal and warehousing ;  &gt;&gt;&gt;&gt; Working in a different major occupation group than 12 months ago ;</t>
  </si>
  <si>
    <t>Northern Territory ;  Industry of job 12 months ago: Transport, postal and warehousing ;  &gt;&gt;&gt;&gt; Working in an occupation at the same skill level as 12 months ago ;</t>
  </si>
  <si>
    <t>Northern Territory ;  Industry of job 12 months ago: Transport, postal and warehousing ;  &gt;&gt;&gt;&gt; Working in an occupation with a higher skill level than 12 months ago ;</t>
  </si>
  <si>
    <t>Northern Territory ;  Industry of job 12 months ago: Transport, postal and warehousing ;  &gt;&gt;&gt;&gt; Working in an occupation with a lower skill level than 12 months ago ;</t>
  </si>
  <si>
    <t>Northern Territory ;  Industry of job 12 months ago: Transport, postal and warehousing ;  &gt;&gt;&gt;&gt; Working in a job with the same usual hours as 12 months ago ;</t>
  </si>
  <si>
    <t>Northern Territory ;  Industry of job 12 months ago: Transport, postal and warehousing ;  &gt;&gt;&gt;&gt; Working in a job with more usual hours than 12 months ago ;</t>
  </si>
  <si>
    <t>Northern Territory ;  Industry of job 12 months ago: Transport, postal and warehousing ;  &gt;&gt;&gt;&gt; Working in a job with fewer usual hours than 12 months ago ;</t>
  </si>
  <si>
    <t>Northern Territory ;  Industry of job 12 months ago: Transport, postal and warehousing ;  &gt;&gt;&gt;&gt; Working in a job with the same status in employment as 12 months ago ;</t>
  </si>
  <si>
    <t>Northern Territory ;  Industry of job 12 months ago: Transport, postal and warehousing ;  &gt;&gt;&gt;&gt; Working in a job with a different status in employment than 12 months ago ;</t>
  </si>
  <si>
    <t>Northern Territory ;  Industry of job 12 months ago: Transport, postal and warehousing ;  &gt;&gt;&gt; Did not change jobs in last 12 months ;</t>
  </si>
  <si>
    <t>Northern Territory ;  Industry of job 12 months ago: Transport, postal and warehousing ;  &gt;&gt; 12 months or more in current main job ;</t>
  </si>
  <si>
    <t>Northern Territory ;  Industry of job 12 months ago: Transport, postal and warehousing ;  &gt;&gt;&gt; Employee in current main job ;</t>
  </si>
  <si>
    <t>Northern Territory ;  Industry of job 12 months ago: Transport, postal and warehousing ;  &gt;&gt;&gt;&gt; No change in occupation with current employer last year ;</t>
  </si>
  <si>
    <t>Northern Territory ;  Industry of job 12 months ago: Transport, postal and warehousing ;  &gt;&gt;&gt;&gt; Changed occupations with current employer in the same major group last year ;</t>
  </si>
  <si>
    <t>Northern Territory ;  Industry of job 12 months ago: Transport, postal and warehousing ;  &gt;&gt;&gt;&gt; Changed occupations with current employer into a different major group last year ;</t>
  </si>
  <si>
    <t>Northern Territory ;  Industry of job 12 months ago: Transport, postal and warehousing ;  &gt;&gt;&gt;&gt; Changed occupations with current employer at the same skill level ;</t>
  </si>
  <si>
    <t>Northern Territory ;  Industry of job 12 months ago: Transport, postal and warehousing ;  &gt;&gt;&gt;&gt; Changed occupations with current employer to a higher skill level ;</t>
  </si>
  <si>
    <t>Northern Territory ;  Industry of job 12 months ago: Transport, postal and warehousing ;  &gt;&gt;&gt;&gt; Changed occupations with current employer to a lower skill level ;</t>
  </si>
  <si>
    <t>Northern Territory ;  Industry of job 12 months ago: Transport, postal and warehousing ;  &gt;&gt;&gt;&gt; No change in usual weekly hours with current employer last year ;</t>
  </si>
  <si>
    <t>Northern Territory ;  Industry of job 12 months ago: Transport, postal and warehousing ;  &gt;&gt;&gt;&gt; Usual weekly hours increased with current employer last year ;</t>
  </si>
  <si>
    <t>Northern Territory ;  Industry of job 12 months ago: Transport, postal and warehousing ;  &gt;&gt;&gt;&gt; Usual weekly hours decreased with current employer last year ;</t>
  </si>
  <si>
    <t>Northern Territory ;  Industry of job 12 months ago: Transport, postal and warehousing ;  &gt;&gt;&gt;&gt; Did not know or usual weekly hours varied last year ;</t>
  </si>
  <si>
    <t>Northern Territory ;  Industry of job 12 months ago: Transport, postal and warehousing ;  &gt;&gt;&gt;&gt; Promoted or transferred last year ;</t>
  </si>
  <si>
    <t>Northern Territory ;  Industry of job 12 months ago: Transport, postal and warehousing ;  &gt;&gt;&gt;&gt; Was not promoted or transferred last year ;</t>
  </si>
  <si>
    <t>Northern Territory ;  Industry of job 12 months ago: Transport, postal and warehousing ;  &gt;&gt;&gt; Owner manager or contributing family worker in current main job ;</t>
  </si>
  <si>
    <t>Northern Territory ;  Industry of job 12 months ago: Transport, postal and warehousing ;  &gt; Not currently employed ;</t>
  </si>
  <si>
    <t>Northern Territory ;  Industry of job 12 months ago: Transport, postal and warehousing ;  &gt; Employed 12 months ago ;</t>
  </si>
  <si>
    <t>Northern Territory ;  Industry of job 12 months ago: Information media and telecommunications ;  Employed at some time during the last 12 months ;</t>
  </si>
  <si>
    <t>Northern Territory ;  Industry of job 12 months ago: Information media and telecommunications ;  &gt; Currently employed ;</t>
  </si>
  <si>
    <t>Northern Territory ;  Industry of job 12 months ago: Information media and telecommunications ;  &gt;&gt; Less than 12 months in current main job ;</t>
  </si>
  <si>
    <t>Northern Territory ;  Industry of job 12 months ago: Information media and telecommunications ;  &gt;&gt;&gt; Changed jobs in last 12 months ;</t>
  </si>
  <si>
    <t>Northern Territory ;  Industry of job 12 months ago: Information media and telecommunications ;  &gt;&gt;&gt;&gt; Working in the same industry division as 12 months ago ;</t>
  </si>
  <si>
    <t>Northern Territory ;  Industry of job 12 months ago: Information media and telecommunications ;  &gt;&gt;&gt;&gt; Working in a different industry division than 12 months ago ;</t>
  </si>
  <si>
    <t>Northern Territory ;  Industry of job 12 months ago: Information media and telecommunications ;  &gt;&gt;&gt;&gt; Working in the same major occupation group as 12 months ago ;</t>
  </si>
  <si>
    <t>Northern Territory ;  Industry of job 12 months ago: Information media and telecommunications ;  &gt;&gt;&gt;&gt; Working in a different major occupation group than 12 months ago ;</t>
  </si>
  <si>
    <t>Northern Territory ;  Industry of job 12 months ago: Information media and telecommunications ;  &gt;&gt;&gt;&gt; Working in an occupation at the same skill level as 12 months ago ;</t>
  </si>
  <si>
    <t>Northern Territory ;  Industry of job 12 months ago: Information media and telecommunications ;  &gt;&gt;&gt;&gt; Working in an occupation with a higher skill level than 12 months ago ;</t>
  </si>
  <si>
    <t>Northern Territory ;  Industry of job 12 months ago: Information media and telecommunications ;  &gt;&gt;&gt;&gt; Working in an occupation with a lower skill level than 12 months ago ;</t>
  </si>
  <si>
    <t>Northern Territory ;  Industry of job 12 months ago: Information media and telecommunications ;  &gt;&gt;&gt;&gt; Working in a job with the same usual hours as 12 months ago ;</t>
  </si>
  <si>
    <t>Northern Territory ;  Industry of job 12 months ago: Information media and telecommunications ;  &gt;&gt;&gt;&gt; Working in a job with more usual hours than 12 months ago ;</t>
  </si>
  <si>
    <t>Northern Territory ;  Industry of job 12 months ago: Information media and telecommunications ;  &gt;&gt;&gt;&gt; Working in a job with fewer usual hours than 12 months ago ;</t>
  </si>
  <si>
    <t>Northern Territory ;  Industry of job 12 months ago: Information media and telecommunications ;  &gt;&gt;&gt;&gt; Working in a job with the same status in employment as 12 months ago ;</t>
  </si>
  <si>
    <t>Northern Territory ;  Industry of job 12 months ago: Information media and telecommunications ;  &gt;&gt;&gt;&gt; Working in a job with a different status in employment than 12 months ago ;</t>
  </si>
  <si>
    <t>Northern Territory ;  Industry of job 12 months ago: Information media and telecommunications ;  &gt;&gt;&gt; Did not change jobs in last 12 months ;</t>
  </si>
  <si>
    <t>Northern Territory ;  Industry of job 12 months ago: Information media and telecommunications ;  &gt;&gt; 12 months or more in current main job ;</t>
  </si>
  <si>
    <t>Northern Territory ;  Industry of job 12 months ago: Information media and telecommunications ;  &gt;&gt;&gt; Employee in current main job ;</t>
  </si>
  <si>
    <t>Northern Territory ;  Industry of job 12 months ago: Information media and telecommunications ;  &gt;&gt;&gt;&gt; No change in occupation with current employer last year ;</t>
  </si>
  <si>
    <t>Northern Territory ;  Industry of job 12 months ago: Information media and telecommunications ;  &gt;&gt;&gt;&gt; Changed occupations with current employer in the same major group last year ;</t>
  </si>
  <si>
    <t>Northern Territory ;  Industry of job 12 months ago: Information media and telecommunications ;  &gt;&gt;&gt;&gt; Changed occupations with current employer into a different major group last year ;</t>
  </si>
  <si>
    <t>Northern Territory ;  Industry of job 12 months ago: Information media and telecommunications ;  &gt;&gt;&gt;&gt; Changed occupations with current employer at the same skill level ;</t>
  </si>
  <si>
    <t>Northern Territory ;  Industry of job 12 months ago: Information media and telecommunications ;  &gt;&gt;&gt;&gt; Changed occupations with current employer to a higher skill level ;</t>
  </si>
  <si>
    <t>Northern Territory ;  Industry of job 12 months ago: Information media and telecommunications ;  &gt;&gt;&gt;&gt; Changed occupations with current employer to a lower skill level ;</t>
  </si>
  <si>
    <t>Northern Territory ;  Industry of job 12 months ago: Information media and telecommunications ;  &gt;&gt;&gt;&gt; No change in usual weekly hours with current employer last year ;</t>
  </si>
  <si>
    <t>Northern Territory ;  Industry of job 12 months ago: Information media and telecommunications ;  &gt;&gt;&gt;&gt; Usual weekly hours increased with current employer last year ;</t>
  </si>
  <si>
    <t>Northern Territory ;  Industry of job 12 months ago: Information media and telecommunications ;  &gt;&gt;&gt;&gt; Usual weekly hours decreased with current employer last year ;</t>
  </si>
  <si>
    <t>Northern Territory ;  Industry of job 12 months ago: Information media and telecommunications ;  &gt;&gt;&gt;&gt; Did not know or usual weekly hours varied last year ;</t>
  </si>
  <si>
    <t>Northern Territory ;  Industry of job 12 months ago: Information media and telecommunications ;  &gt;&gt;&gt;&gt; Promoted or transferred last year ;</t>
  </si>
  <si>
    <t>Northern Territory ;  Industry of job 12 months ago: Information media and telecommunications ;  &gt;&gt;&gt;&gt; Was not promoted or transferred last year ;</t>
  </si>
  <si>
    <t>Northern Territory ;  Industry of job 12 months ago: Information media and telecommunications ;  &gt;&gt;&gt; Owner manager or contributing family worker in current main job ;</t>
  </si>
  <si>
    <t>Northern Territory ;  Industry of job 12 months ago: Information media and telecommunications ;  &gt; Not currently employed ;</t>
  </si>
  <si>
    <t>Northern Territory ;  Industry of job 12 months ago: Information media and telecommunications ;  &gt; Employed 12 months ago ;</t>
  </si>
  <si>
    <t>Northern Territory ;  Industry of job 12 months ago: Financial and insurance services ;  Employed at some time during the last 12 months ;</t>
  </si>
  <si>
    <t>Northern Territory ;  Industry of job 12 months ago: Financial and insurance services ;  &gt; Currently employed ;</t>
  </si>
  <si>
    <t>Northern Territory ;  Industry of job 12 months ago: Financial and insurance services ;  &gt;&gt; Less than 12 months in current main job ;</t>
  </si>
  <si>
    <t>Northern Territory ;  Industry of job 12 months ago: Financial and insurance services ;  &gt;&gt;&gt; Changed jobs in last 12 months ;</t>
  </si>
  <si>
    <t>Northern Territory ;  Industry of job 12 months ago: Financial and insurance services ;  &gt;&gt;&gt;&gt; Working in the same industry division as 12 months ago ;</t>
  </si>
  <si>
    <t>Northern Territory ;  Industry of job 12 months ago: Financial and insurance services ;  &gt;&gt;&gt;&gt; Working in a different industry division than 12 months ago ;</t>
  </si>
  <si>
    <t>Northern Territory ;  Industry of job 12 months ago: Financial and insurance services ;  &gt;&gt;&gt;&gt; Working in the same major occupation group as 12 months ago ;</t>
  </si>
  <si>
    <t>Northern Territory ;  Industry of job 12 months ago: Financial and insurance services ;  &gt;&gt;&gt;&gt; Working in a different major occupation group than 12 months ago ;</t>
  </si>
  <si>
    <t>Northern Territory ;  Industry of job 12 months ago: Financial and insurance services ;  &gt;&gt;&gt;&gt; Working in an occupation at the same skill level as 12 months ago ;</t>
  </si>
  <si>
    <t>Northern Territory ;  Industry of job 12 months ago: Financial and insurance services ;  &gt;&gt;&gt;&gt; Working in an occupation with a higher skill level than 12 months ago ;</t>
  </si>
  <si>
    <t>Northern Territory ;  Industry of job 12 months ago: Financial and insurance services ;  &gt;&gt;&gt;&gt; Working in an occupation with a lower skill level than 12 months ago ;</t>
  </si>
  <si>
    <t>Northern Territory ;  Industry of job 12 months ago: Financial and insurance services ;  &gt;&gt;&gt;&gt; Working in a job with the same usual hours as 12 months ago ;</t>
  </si>
  <si>
    <t>Northern Territory ;  Industry of job 12 months ago: Financial and insurance services ;  &gt;&gt;&gt;&gt; Working in a job with more usual hours than 12 months ago ;</t>
  </si>
  <si>
    <t>Northern Territory ;  Industry of job 12 months ago: Financial and insurance services ;  &gt;&gt;&gt;&gt; Working in a job with fewer usual hours than 12 months ago ;</t>
  </si>
  <si>
    <t>Northern Territory ;  Industry of job 12 months ago: Financial and insurance services ;  &gt;&gt;&gt;&gt; Working in a job with the same status in employment as 12 months ago ;</t>
  </si>
  <si>
    <t>Northern Territory ;  Industry of job 12 months ago: Financial and insurance services ;  &gt;&gt;&gt;&gt; Working in a job with a different status in employment than 12 months ago ;</t>
  </si>
  <si>
    <t>Northern Territory ;  Industry of job 12 months ago: Financial and insurance services ;  &gt;&gt;&gt; Did not change jobs in last 12 months ;</t>
  </si>
  <si>
    <t>Northern Territory ;  Industry of job 12 months ago: Financial and insurance services ;  &gt;&gt; 12 months or more in current main job ;</t>
  </si>
  <si>
    <t>Northern Territory ;  Industry of job 12 months ago: Financial and insurance services ;  &gt;&gt;&gt; Employee in current main job ;</t>
  </si>
  <si>
    <t>Northern Territory ;  Industry of job 12 months ago: Financial and insurance services ;  &gt;&gt;&gt;&gt; No change in occupation with current employer last year ;</t>
  </si>
  <si>
    <t>Northern Territory ;  Industry of job 12 months ago: Financial and insurance services ;  &gt;&gt;&gt;&gt; Changed occupations with current employer in the same major group last year ;</t>
  </si>
  <si>
    <t>Northern Territory ;  Industry of job 12 months ago: Financial and insurance services ;  &gt;&gt;&gt;&gt; Changed occupations with current employer into a different major group last year ;</t>
  </si>
  <si>
    <t>Northern Territory ;  Industry of job 12 months ago: Financial and insurance services ;  &gt;&gt;&gt;&gt; Changed occupations with current employer at the same skill level ;</t>
  </si>
  <si>
    <t>Northern Territory ;  Industry of job 12 months ago: Financial and insurance services ;  &gt;&gt;&gt;&gt; Changed occupations with current employer to a higher skill level ;</t>
  </si>
  <si>
    <t>Northern Territory ;  Industry of job 12 months ago: Financial and insurance services ;  &gt;&gt;&gt;&gt; Changed occupations with current employer to a lower skill level ;</t>
  </si>
  <si>
    <t>Northern Territory ;  Industry of job 12 months ago: Financial and insurance services ;  &gt;&gt;&gt;&gt; No change in usual weekly hours with current employer last year ;</t>
  </si>
  <si>
    <t>Northern Territory ;  Industry of job 12 months ago: Financial and insurance services ;  &gt;&gt;&gt;&gt; Usual weekly hours increased with current employer last year ;</t>
  </si>
  <si>
    <t>Northern Territory ;  Industry of job 12 months ago: Financial and insurance services ;  &gt;&gt;&gt;&gt; Usual weekly hours decreased with current employer last year ;</t>
  </si>
  <si>
    <t>Northern Territory ;  Industry of job 12 months ago: Financial and insurance services ;  &gt;&gt;&gt;&gt; Did not know or usual weekly hours varied last year ;</t>
  </si>
  <si>
    <t>Northern Territory ;  Industry of job 12 months ago: Financial and insurance services ;  &gt;&gt;&gt;&gt; Promoted or transferred last year ;</t>
  </si>
  <si>
    <t>Northern Territory ;  Industry of job 12 months ago: Financial and insurance services ;  &gt;&gt;&gt;&gt; Was not promoted or transferred last year ;</t>
  </si>
  <si>
    <t>Northern Territory ;  Industry of job 12 months ago: Financial and insurance services ;  &gt;&gt;&gt; Owner manager or contributing family worker in current main job ;</t>
  </si>
  <si>
    <t>Northern Territory ;  Industry of job 12 months ago: Financial and insurance services ;  &gt; Not currently employed ;</t>
  </si>
  <si>
    <t>Northern Territory ;  Industry of job 12 months ago: Financial and insurance services ;  &gt; Employed 12 months ago ;</t>
  </si>
  <si>
    <t>Northern Territory ;  Industry of job 12 months ago: Rental, hiring and real estate services ;  Employed at some time during the last 12 months ;</t>
  </si>
  <si>
    <t>Northern Territory ;  Industry of job 12 months ago: Rental, hiring and real estate services ;  &gt; Currently employed ;</t>
  </si>
  <si>
    <t>Northern Territory ;  Industry of job 12 months ago: Rental, hiring and real estate services ;  &gt;&gt; Less than 12 months in current main job ;</t>
  </si>
  <si>
    <t>Northern Territory ;  Industry of job 12 months ago: Rental, hiring and real estate services ;  &gt;&gt;&gt; Changed jobs in last 12 months ;</t>
  </si>
  <si>
    <t>Northern Territory ;  Industry of job 12 months ago: Rental, hiring and real estate services ;  &gt;&gt;&gt;&gt; Working in the same industry division as 12 months ago ;</t>
  </si>
  <si>
    <t>Northern Territory ;  Industry of job 12 months ago: Rental, hiring and real estate services ;  &gt;&gt;&gt;&gt; Working in a different industry division than 12 months ago ;</t>
  </si>
  <si>
    <t>Northern Territory ;  Industry of job 12 months ago: Rental, hiring and real estate services ;  &gt;&gt;&gt;&gt; Working in the same major occupation group as 12 months ago ;</t>
  </si>
  <si>
    <t>Northern Territory ;  Industry of job 12 months ago: Rental, hiring and real estate services ;  &gt;&gt;&gt;&gt; Working in a different major occupation group than 12 months ago ;</t>
  </si>
  <si>
    <t>Northern Territory ;  Industry of job 12 months ago: Rental, hiring and real estate services ;  &gt;&gt;&gt;&gt; Working in an occupation at the same skill level as 12 months ago ;</t>
  </si>
  <si>
    <t>Northern Territory ;  Industry of job 12 months ago: Rental, hiring and real estate services ;  &gt;&gt;&gt;&gt; Working in an occupation with a higher skill level than 12 months ago ;</t>
  </si>
  <si>
    <t>Northern Territory ;  Industry of job 12 months ago: Rental, hiring and real estate services ;  &gt;&gt;&gt;&gt; Working in an occupation with a lower skill level than 12 months ago ;</t>
  </si>
  <si>
    <t>Northern Territory ;  Industry of job 12 months ago: Rental, hiring and real estate services ;  &gt;&gt;&gt;&gt; Working in a job with the same usual hours as 12 months ago ;</t>
  </si>
  <si>
    <t>Northern Territory ;  Industry of job 12 months ago: Rental, hiring and real estate services ;  &gt;&gt;&gt;&gt; Working in a job with more usual hours than 12 months ago ;</t>
  </si>
  <si>
    <t>Northern Territory ;  Industry of job 12 months ago: Rental, hiring and real estate services ;  &gt;&gt;&gt;&gt; Working in a job with fewer usual hours than 12 months ago ;</t>
  </si>
  <si>
    <t>Northern Territory ;  Industry of job 12 months ago: Rental, hiring and real estate services ;  &gt;&gt;&gt;&gt; Working in a job with the same status in employment as 12 months ago ;</t>
  </si>
  <si>
    <t>Northern Territory ;  Industry of job 12 months ago: Rental, hiring and real estate services ;  &gt;&gt;&gt;&gt; Working in a job with a different status in employment than 12 months ago ;</t>
  </si>
  <si>
    <t>Northern Territory ;  Industry of job 12 months ago: Rental, hiring and real estate services ;  &gt;&gt;&gt; Did not change jobs in last 12 months ;</t>
  </si>
  <si>
    <t>Northern Territory ;  Industry of job 12 months ago: Rental, hiring and real estate services ;  &gt;&gt; 12 months or more in current main job ;</t>
  </si>
  <si>
    <t>Northern Territory ;  Industry of job 12 months ago: Rental, hiring and real estate services ;  &gt;&gt;&gt; Employee in current main job ;</t>
  </si>
  <si>
    <t>Northern Territory ;  Industry of job 12 months ago: Rental, hiring and real estate services ;  &gt;&gt;&gt;&gt; No change in occupation with current employer last year ;</t>
  </si>
  <si>
    <t>Northern Territory ;  Industry of job 12 months ago: Rental, hiring and real estate services ;  &gt;&gt;&gt;&gt; Changed occupations with current employer in the same major group last year ;</t>
  </si>
  <si>
    <t>Northern Territory ;  Industry of job 12 months ago: Rental, hiring and real estate services ;  &gt;&gt;&gt;&gt; Changed occupations with current employer into a different major group last year ;</t>
  </si>
  <si>
    <t>Northern Territory ;  Industry of job 12 months ago: Rental, hiring and real estate services ;  &gt;&gt;&gt;&gt; Changed occupations with current employer at the same skill level ;</t>
  </si>
  <si>
    <t>Northern Territory ;  Industry of job 12 months ago: Rental, hiring and real estate services ;  &gt;&gt;&gt;&gt; Changed occupations with current employer to a higher skill level ;</t>
  </si>
  <si>
    <t>Northern Territory ;  Industry of job 12 months ago: Rental, hiring and real estate services ;  &gt;&gt;&gt;&gt; Changed occupations with current employer to a lower skill level ;</t>
  </si>
  <si>
    <t>Northern Territory ;  Industry of job 12 months ago: Rental, hiring and real estate services ;  &gt;&gt;&gt;&gt; No change in usual weekly hours with current employer last year ;</t>
  </si>
  <si>
    <t>Northern Territory ;  Industry of job 12 months ago: Rental, hiring and real estate services ;  &gt;&gt;&gt;&gt; Usual weekly hours increased with current employer last year ;</t>
  </si>
  <si>
    <t>Northern Territory ;  Industry of job 12 months ago: Rental, hiring and real estate services ;  &gt;&gt;&gt;&gt; Usual weekly hours decreased with current employer last year ;</t>
  </si>
  <si>
    <t>Northern Territory ;  Industry of job 12 months ago: Rental, hiring and real estate services ;  &gt;&gt;&gt;&gt; Did not know or usual weekly hours varied last year ;</t>
  </si>
  <si>
    <t>Northern Territory ;  Industry of job 12 months ago: Rental, hiring and real estate services ;  &gt;&gt;&gt;&gt; Promoted or transferred last year ;</t>
  </si>
  <si>
    <t>Northern Territory ;  Industry of job 12 months ago: Rental, hiring and real estate services ;  &gt;&gt;&gt;&gt; Was not promoted or transferred last year ;</t>
  </si>
  <si>
    <t>Northern Territory ;  Industry of job 12 months ago: Rental, hiring and real estate services ;  &gt;&gt;&gt; Owner manager or contributing family worker in current main job ;</t>
  </si>
  <si>
    <t>A128038342J</t>
  </si>
  <si>
    <t>A127980446W</t>
  </si>
  <si>
    <t>A128096542J</t>
  </si>
  <si>
    <t>A128038346T</t>
  </si>
  <si>
    <t>A128038350J</t>
  </si>
  <si>
    <t>A128038354T</t>
  </si>
  <si>
    <t>A128019114A</t>
  </si>
  <si>
    <t>A128077426V</t>
  </si>
  <si>
    <t>A127999754X</t>
  </si>
  <si>
    <t>A128096546T</t>
  </si>
  <si>
    <t>A128096550J</t>
  </si>
  <si>
    <t>A128077430K</t>
  </si>
  <si>
    <t>A127980450L</t>
  </si>
  <si>
    <t>A127980454W</t>
  </si>
  <si>
    <t>A128077454C</t>
  </si>
  <si>
    <t>A128096554T</t>
  </si>
  <si>
    <t>A128077442V</t>
  </si>
  <si>
    <t>A127960982C</t>
  </si>
  <si>
    <t>A127980478R</t>
  </si>
  <si>
    <t>A127980486R</t>
  </si>
  <si>
    <t>A128038374A</t>
  </si>
  <si>
    <t>A128096574A</t>
  </si>
  <si>
    <t>A128096578K</t>
  </si>
  <si>
    <t>A127960990C</t>
  </si>
  <si>
    <t>A128077438C</t>
  </si>
  <si>
    <t>A127960966C</t>
  </si>
  <si>
    <t>A128038366A</t>
  </si>
  <si>
    <t>A127999762X</t>
  </si>
  <si>
    <t>A127999766J</t>
  </si>
  <si>
    <t>A128096558A</t>
  </si>
  <si>
    <t>A127960970V</t>
  </si>
  <si>
    <t>A127980462W</t>
  </si>
  <si>
    <t>A127980466F</t>
  </si>
  <si>
    <t>A128019122A</t>
  </si>
  <si>
    <t>A128019126K</t>
  </si>
  <si>
    <t>A127999770X</t>
  </si>
  <si>
    <t>A127999774J</t>
  </si>
  <si>
    <t>A128077446C</t>
  </si>
  <si>
    <t>A127980470W</t>
  </si>
  <si>
    <t>A127960974C</t>
  </si>
  <si>
    <t>A128077450V</t>
  </si>
  <si>
    <t>A127960978L</t>
  </si>
  <si>
    <t>A128038370T</t>
  </si>
  <si>
    <t>A128096562T</t>
  </si>
  <si>
    <t>A128096566A</t>
  </si>
  <si>
    <t>A127980474F</t>
  </si>
  <si>
    <t>A127960986L</t>
  </si>
  <si>
    <t>A127980482F</t>
  </si>
  <si>
    <t>A128058050C</t>
  </si>
  <si>
    <t>A127999778T</t>
  </si>
  <si>
    <t>A127999790J</t>
  </si>
  <si>
    <t>A127999794T</t>
  </si>
  <si>
    <t>A127999798A</t>
  </si>
  <si>
    <t>A127980498X</t>
  </si>
  <si>
    <t>A127961002C</t>
  </si>
  <si>
    <t>A127980502C</t>
  </si>
  <si>
    <t>A128038386K</t>
  </si>
  <si>
    <t>A128077486W</t>
  </si>
  <si>
    <t>A127999782J</t>
  </si>
  <si>
    <t>A128077458L</t>
  </si>
  <si>
    <t>A127980490F</t>
  </si>
  <si>
    <t>A128038378K</t>
  </si>
  <si>
    <t>A128096582A</t>
  </si>
  <si>
    <t>A128096586K</t>
  </si>
  <si>
    <t>A128077462C</t>
  </si>
  <si>
    <t>A127999786T</t>
  </si>
  <si>
    <t>A128077466L</t>
  </si>
  <si>
    <t>A128077470C</t>
  </si>
  <si>
    <t>A128077474L</t>
  </si>
  <si>
    <t>A127960994L</t>
  </si>
  <si>
    <t>A128096590A</t>
  </si>
  <si>
    <t>A128077478W</t>
  </si>
  <si>
    <t>A128058034C</t>
  </si>
  <si>
    <t>A128058038L</t>
  </si>
  <si>
    <t>A128019130A</t>
  </si>
  <si>
    <t>A128058042C</t>
  </si>
  <si>
    <t>A128077482L</t>
  </si>
  <si>
    <t>A128038382A</t>
  </si>
  <si>
    <t>A128058046L</t>
  </si>
  <si>
    <t>A127980494R</t>
  </si>
  <si>
    <t>A127960998W</t>
  </si>
  <si>
    <t>A128058054L</t>
  </si>
  <si>
    <t>A127961022L</t>
  </si>
  <si>
    <t>A127980506L</t>
  </si>
  <si>
    <t>A128038394K</t>
  </si>
  <si>
    <t>A128019142K</t>
  </si>
  <si>
    <t>A128019146V</t>
  </si>
  <si>
    <t>A128038402X</t>
  </si>
  <si>
    <t>A128077498F</t>
  </si>
  <si>
    <t>A128096594K</t>
  </si>
  <si>
    <t>A128058074W</t>
  </si>
  <si>
    <t>A128038406J</t>
  </si>
  <si>
    <t>A127961006L</t>
  </si>
  <si>
    <t>A128038390A</t>
  </si>
  <si>
    <t>A127980510C</t>
  </si>
  <si>
    <t>A128019134K</t>
  </si>
  <si>
    <t>A127961010C</t>
  </si>
  <si>
    <t>A127980514L</t>
  </si>
  <si>
    <t>A127980518W</t>
  </si>
  <si>
    <t>A127980522L</t>
  </si>
  <si>
    <t>A128058058W</t>
  </si>
  <si>
    <t>A127980526W</t>
  </si>
  <si>
    <t>A128058062L</t>
  </si>
  <si>
    <t>A128058066W</t>
  </si>
  <si>
    <t>A127980530L</t>
  </si>
  <si>
    <t>A127999806R</t>
  </si>
  <si>
    <t>A127980534W</t>
  </si>
  <si>
    <t>A127961014L</t>
  </si>
  <si>
    <t>A128019138V</t>
  </si>
  <si>
    <t>A127961018W</t>
  </si>
  <si>
    <t>A128058070L</t>
  </si>
  <si>
    <t>A128038398V</t>
  </si>
  <si>
    <t>A127999810F</t>
  </si>
  <si>
    <t>A128077490L</t>
  </si>
  <si>
    <t>A128077494W</t>
  </si>
  <si>
    <t>A128019150K</t>
  </si>
  <si>
    <t>A128096622J</t>
  </si>
  <si>
    <t>A127961030L</t>
  </si>
  <si>
    <t>A127961046F</t>
  </si>
  <si>
    <t>A128038418T</t>
  </si>
  <si>
    <t>A128096626T</t>
  </si>
  <si>
    <t>A128058086F</t>
  </si>
  <si>
    <t>A128038430J</t>
  </si>
  <si>
    <t>A128038434T</t>
  </si>
  <si>
    <t>A128096630J</t>
  </si>
  <si>
    <t>A127961054F</t>
  </si>
  <si>
    <t>A127961034W</t>
  </si>
  <si>
    <t>A128096598V</t>
  </si>
  <si>
    <t>A127999814R</t>
  </si>
  <si>
    <t>A127961038F</t>
  </si>
  <si>
    <t>A128077502K</t>
  </si>
  <si>
    <t>A128096602X</t>
  </si>
  <si>
    <t>A128038410X</t>
  </si>
  <si>
    <t>A127961042W</t>
  </si>
  <si>
    <t>A128038414J</t>
  </si>
  <si>
    <t>A128077506V</t>
  </si>
  <si>
    <t>A128058078F</t>
  </si>
  <si>
    <t>A127980538F</t>
  </si>
  <si>
    <t>A128096606J</t>
  </si>
  <si>
    <t>A127961050W</t>
  </si>
  <si>
    <t>A128096610X</t>
  </si>
  <si>
    <t>A128077510K</t>
  </si>
  <si>
    <t>A128058082W</t>
  </si>
  <si>
    <t>A128096614J</t>
  </si>
  <si>
    <t>A128077514V</t>
  </si>
  <si>
    <t>A128096618T</t>
  </si>
  <si>
    <t>A128077518C</t>
  </si>
  <si>
    <t>A128019154V</t>
  </si>
  <si>
    <t>A128038422J</t>
  </si>
  <si>
    <t>A128019158C</t>
  </si>
  <si>
    <t>A127980198W</t>
  </si>
  <si>
    <t>A127999498X</t>
  </si>
  <si>
    <t>A128038086J</t>
  </si>
  <si>
    <t>A127960706J</t>
  </si>
  <si>
    <t>A127960710X</t>
  </si>
  <si>
    <t>A128038098T</t>
  </si>
  <si>
    <t>A127960714J</t>
  </si>
  <si>
    <t>A127980202A</t>
  </si>
  <si>
    <t>A128077218A</t>
  </si>
  <si>
    <t>A128018850F</t>
  </si>
  <si>
    <t>A128038074X</t>
  </si>
  <si>
    <t>A128057798K</t>
  </si>
  <si>
    <t>A127999502C</t>
  </si>
  <si>
    <t>A128077210J</t>
  </si>
  <si>
    <t>A127960690A</t>
  </si>
  <si>
    <t>A128057802R</t>
  </si>
  <si>
    <t>A128038078J</t>
  </si>
  <si>
    <t>A128096302W</t>
  </si>
  <si>
    <t>A128038082X</t>
  </si>
  <si>
    <t>A127980186L</t>
  </si>
  <si>
    <t>A128038090X</t>
  </si>
  <si>
    <t>A127999506L</t>
  </si>
  <si>
    <t>A127960694K</t>
  </si>
  <si>
    <t>A128038094J</t>
  </si>
  <si>
    <t>A127960698V</t>
  </si>
  <si>
    <t>A127999510C</t>
  </si>
  <si>
    <t>A127980190C</t>
  </si>
  <si>
    <t>A127999514L</t>
  </si>
  <si>
    <t>A127960702X</t>
  </si>
  <si>
    <t>A128077214T</t>
  </si>
  <si>
    <t>A128018846R</t>
  </si>
  <si>
    <t>A127980194L</t>
  </si>
  <si>
    <t>A128057806X</t>
  </si>
  <si>
    <t>A128096306F</t>
  </si>
  <si>
    <t>A127960730J</t>
  </si>
  <si>
    <t>A128018854R</t>
  </si>
  <si>
    <t>A128057810R</t>
  </si>
  <si>
    <t>A128038114F</t>
  </si>
  <si>
    <t>A128096318R</t>
  </si>
  <si>
    <t>A128018866X</t>
  </si>
  <si>
    <t>A128096322F</t>
  </si>
  <si>
    <t>A127980222K</t>
  </si>
  <si>
    <t>A127960734T</t>
  </si>
  <si>
    <t>A128038126R</t>
  </si>
  <si>
    <t>A128077222T</t>
  </si>
  <si>
    <t>A127999522L</t>
  </si>
  <si>
    <t>A127999526W</t>
  </si>
  <si>
    <t>A127980206K</t>
  </si>
  <si>
    <t>A127980210A</t>
  </si>
  <si>
    <t>A127960718T</t>
  </si>
  <si>
    <t>A128038102W</t>
  </si>
  <si>
    <t>A128096310W</t>
  </si>
  <si>
    <t>A128038106F</t>
  </si>
  <si>
    <t>A127960722J</t>
  </si>
  <si>
    <t>A128018858X</t>
  </si>
  <si>
    <t>A127999530L</t>
  </si>
  <si>
    <t>A128077226A</t>
  </si>
  <si>
    <t>A127980214K</t>
  </si>
  <si>
    <t>A128018862R</t>
  </si>
  <si>
    <t>A127980218V</t>
  </si>
  <si>
    <t>A128038110W</t>
  </si>
  <si>
    <t>A127960726T</t>
  </si>
  <si>
    <t>A127999534W</t>
  </si>
  <si>
    <t>A128096314F</t>
  </si>
  <si>
    <t>A128057814X</t>
  </si>
  <si>
    <t>A128038118R</t>
  </si>
  <si>
    <t>A128057818J</t>
  </si>
  <si>
    <t>A128077230T</t>
  </si>
  <si>
    <t>A128096334R</t>
  </si>
  <si>
    <t>A128057822X</t>
  </si>
  <si>
    <t>A128018878J</t>
  </si>
  <si>
    <t>A128096330F</t>
  </si>
  <si>
    <t>A127999550W</t>
  </si>
  <si>
    <t>A128096338X</t>
  </si>
  <si>
    <t>A127980238C</t>
  </si>
  <si>
    <t>A127999554F</t>
  </si>
  <si>
    <t>A128038146X</t>
  </si>
  <si>
    <t>A128038150R</t>
  </si>
  <si>
    <t>A127960738A</t>
  </si>
  <si>
    <t>A127999538F</t>
  </si>
  <si>
    <t>A128038130F</t>
  </si>
  <si>
    <t>A127960742T</t>
  </si>
  <si>
    <t>A128038134R</t>
  </si>
  <si>
    <t>A128018870R</t>
  </si>
  <si>
    <t>A128038138X</t>
  </si>
  <si>
    <t>A127960746A</t>
  </si>
  <si>
    <t>A128018874X</t>
  </si>
  <si>
    <t>A127999542W</t>
  </si>
  <si>
    <t>A128018882X</t>
  </si>
  <si>
    <t>A128096326R</t>
  </si>
  <si>
    <t>A128077234A</t>
  </si>
  <si>
    <t>A128018886J</t>
  </si>
  <si>
    <t>A128057826J</t>
  </si>
  <si>
    <t>A127980226V</t>
  </si>
  <si>
    <t>A128038142R</t>
  </si>
  <si>
    <t>A127999546F</t>
  </si>
  <si>
    <t>A128057830X</t>
  </si>
  <si>
    <t>A127960750T</t>
  </si>
  <si>
    <t>A127960754A</t>
  </si>
  <si>
    <t>A128077238K</t>
  </si>
  <si>
    <t>Northern Territory ;  Industry of job 12 months ago: Rental, hiring and real estate services ;  &gt; Not currently employed ;</t>
  </si>
  <si>
    <t>Northern Territory ;  Industry of job 12 months ago: Rental, hiring and real estate services ;  &gt; Employed 12 months ago ;</t>
  </si>
  <si>
    <t>Northern Territory ;  Industry of job 12 months ago: Professional, scientific and technical services ;  Employed at some time during the last 12 months ;</t>
  </si>
  <si>
    <t>Northern Territory ;  Industry of job 12 months ago: Professional, scientific and technical services ;  &gt; Currently employed ;</t>
  </si>
  <si>
    <t>Northern Territory ;  Industry of job 12 months ago: Professional, scientific and technical services ;  &gt;&gt; Less than 12 months in current main job ;</t>
  </si>
  <si>
    <t>Northern Territory ;  Industry of job 12 months ago: Professional, scientific and technical services ;  &gt;&gt;&gt; Changed jobs in last 12 months ;</t>
  </si>
  <si>
    <t>Northern Territory ;  Industry of job 12 months ago: Professional, scientific and technical services ;  &gt;&gt;&gt;&gt; Working in the same industry division as 12 months ago ;</t>
  </si>
  <si>
    <t>Northern Territory ;  Industry of job 12 months ago: Professional, scientific and technical services ;  &gt;&gt;&gt;&gt; Working in a different industry division than 12 months ago ;</t>
  </si>
  <si>
    <t>Northern Territory ;  Industry of job 12 months ago: Professional, scientific and technical services ;  &gt;&gt;&gt;&gt; Working in the same major occupation group as 12 months ago ;</t>
  </si>
  <si>
    <t>Northern Territory ;  Industry of job 12 months ago: Professional, scientific and technical services ;  &gt;&gt;&gt;&gt; Working in a different major occupation group than 12 months ago ;</t>
  </si>
  <si>
    <t>Northern Territory ;  Industry of job 12 months ago: Professional, scientific and technical services ;  &gt;&gt;&gt;&gt; Working in an occupation at the same skill level as 12 months ago ;</t>
  </si>
  <si>
    <t>Northern Territory ;  Industry of job 12 months ago: Professional, scientific and technical services ;  &gt;&gt;&gt;&gt; Working in an occupation with a higher skill level than 12 months ago ;</t>
  </si>
  <si>
    <t>Northern Territory ;  Industry of job 12 months ago: Professional, scientific and technical services ;  &gt;&gt;&gt;&gt; Working in an occupation with a lower skill level than 12 months ago ;</t>
  </si>
  <si>
    <t>Northern Territory ;  Industry of job 12 months ago: Professional, scientific and technical services ;  &gt;&gt;&gt;&gt; Working in a job with the same usual hours as 12 months ago ;</t>
  </si>
  <si>
    <t>Northern Territory ;  Industry of job 12 months ago: Professional, scientific and technical services ;  &gt;&gt;&gt;&gt; Working in a job with more usual hours than 12 months ago ;</t>
  </si>
  <si>
    <t>Northern Territory ;  Industry of job 12 months ago: Professional, scientific and technical services ;  &gt;&gt;&gt;&gt; Working in a job with fewer usual hours than 12 months ago ;</t>
  </si>
  <si>
    <t>Northern Territory ;  Industry of job 12 months ago: Professional, scientific and technical services ;  &gt;&gt;&gt;&gt; Working in a job with the same status in employment as 12 months ago ;</t>
  </si>
  <si>
    <t>Northern Territory ;  Industry of job 12 months ago: Professional, scientific and technical services ;  &gt;&gt;&gt;&gt; Working in a job with a different status in employment than 12 months ago ;</t>
  </si>
  <si>
    <t>Northern Territory ;  Industry of job 12 months ago: Professional, scientific and technical services ;  &gt;&gt;&gt; Did not change jobs in last 12 months ;</t>
  </si>
  <si>
    <t>Northern Territory ;  Industry of job 12 months ago: Professional, scientific and technical services ;  &gt;&gt; 12 months or more in current main job ;</t>
  </si>
  <si>
    <t>Northern Territory ;  Industry of job 12 months ago: Professional, scientific and technical services ;  &gt;&gt;&gt; Employee in current main job ;</t>
  </si>
  <si>
    <t>Northern Territory ;  Industry of job 12 months ago: Professional, scientific and technical services ;  &gt;&gt;&gt;&gt; No change in occupation with current employer last year ;</t>
  </si>
  <si>
    <t>Northern Territory ;  Industry of job 12 months ago: Professional, scientific and technical services ;  &gt;&gt;&gt;&gt; Changed occupations with current employer in the same major group last year ;</t>
  </si>
  <si>
    <t>Northern Territory ;  Industry of job 12 months ago: Professional, scientific and technical services ;  &gt;&gt;&gt;&gt; Changed occupations with current employer into a different major group last year ;</t>
  </si>
  <si>
    <t>Northern Territory ;  Industry of job 12 months ago: Professional, scientific and technical services ;  &gt;&gt;&gt;&gt; Changed occupations with current employer at the same skill level ;</t>
  </si>
  <si>
    <t>Northern Territory ;  Industry of job 12 months ago: Professional, scientific and technical services ;  &gt;&gt;&gt;&gt; Changed occupations with current employer to a higher skill level ;</t>
  </si>
  <si>
    <t>Northern Territory ;  Industry of job 12 months ago: Professional, scientific and technical services ;  &gt;&gt;&gt;&gt; Changed occupations with current employer to a lower skill level ;</t>
  </si>
  <si>
    <t>Northern Territory ;  Industry of job 12 months ago: Professional, scientific and technical services ;  &gt;&gt;&gt;&gt; No change in usual weekly hours with current employer last year ;</t>
  </si>
  <si>
    <t>Northern Territory ;  Industry of job 12 months ago: Professional, scientific and technical services ;  &gt;&gt;&gt;&gt; Usual weekly hours increased with current employer last year ;</t>
  </si>
  <si>
    <t>Northern Territory ;  Industry of job 12 months ago: Professional, scientific and technical services ;  &gt;&gt;&gt;&gt; Usual weekly hours decreased with current employer last year ;</t>
  </si>
  <si>
    <t>Northern Territory ;  Industry of job 12 months ago: Professional, scientific and technical services ;  &gt;&gt;&gt;&gt; Did not know or usual weekly hours varied last year ;</t>
  </si>
  <si>
    <t>Northern Territory ;  Industry of job 12 months ago: Professional, scientific and technical services ;  &gt;&gt;&gt;&gt; Promoted or transferred last year ;</t>
  </si>
  <si>
    <t>Northern Territory ;  Industry of job 12 months ago: Professional, scientific and technical services ;  &gt;&gt;&gt;&gt; Was not promoted or transferred last year ;</t>
  </si>
  <si>
    <t>Northern Territory ;  Industry of job 12 months ago: Professional, scientific and technical services ;  &gt;&gt;&gt; Owner manager or contributing family worker in current main job ;</t>
  </si>
  <si>
    <t>Northern Territory ;  Industry of job 12 months ago: Professional, scientific and technical services ;  &gt; Not currently employed ;</t>
  </si>
  <si>
    <t>Northern Territory ;  Industry of job 12 months ago: Professional, scientific and technical services ;  &gt; Employed 12 months ago ;</t>
  </si>
  <si>
    <t>Northern Territory ;  Industry of job 12 months ago: Administrative and support services ;  Employed at some time during the last 12 months ;</t>
  </si>
  <si>
    <t>Northern Territory ;  Industry of job 12 months ago: Administrative and support services ;  &gt; Currently employed ;</t>
  </si>
  <si>
    <t>Northern Territory ;  Industry of job 12 months ago: Administrative and support services ;  &gt;&gt; Less than 12 months in current main job ;</t>
  </si>
  <si>
    <t>Northern Territory ;  Industry of job 12 months ago: Administrative and support services ;  &gt;&gt;&gt; Changed jobs in last 12 months ;</t>
  </si>
  <si>
    <t>Northern Territory ;  Industry of job 12 months ago: Administrative and support services ;  &gt;&gt;&gt;&gt; Working in the same industry division as 12 months ago ;</t>
  </si>
  <si>
    <t>Northern Territory ;  Industry of job 12 months ago: Administrative and support services ;  &gt;&gt;&gt;&gt; Working in a different industry division than 12 months ago ;</t>
  </si>
  <si>
    <t>Northern Territory ;  Industry of job 12 months ago: Administrative and support services ;  &gt;&gt;&gt;&gt; Working in the same major occupation group as 12 months ago ;</t>
  </si>
  <si>
    <t>Northern Territory ;  Industry of job 12 months ago: Administrative and support services ;  &gt;&gt;&gt;&gt; Working in a different major occupation group than 12 months ago ;</t>
  </si>
  <si>
    <t>Northern Territory ;  Industry of job 12 months ago: Administrative and support services ;  &gt;&gt;&gt;&gt; Working in an occupation at the same skill level as 12 months ago ;</t>
  </si>
  <si>
    <t>Northern Territory ;  Industry of job 12 months ago: Administrative and support services ;  &gt;&gt;&gt;&gt; Working in an occupation with a higher skill level than 12 months ago ;</t>
  </si>
  <si>
    <t>Northern Territory ;  Industry of job 12 months ago: Administrative and support services ;  &gt;&gt;&gt;&gt; Working in an occupation with a lower skill level than 12 months ago ;</t>
  </si>
  <si>
    <t>Northern Territory ;  Industry of job 12 months ago: Administrative and support services ;  &gt;&gt;&gt;&gt; Working in a job with the same usual hours as 12 months ago ;</t>
  </si>
  <si>
    <t>Northern Territory ;  Industry of job 12 months ago: Administrative and support services ;  &gt;&gt;&gt;&gt; Working in a job with more usual hours than 12 months ago ;</t>
  </si>
  <si>
    <t>Northern Territory ;  Industry of job 12 months ago: Administrative and support services ;  &gt;&gt;&gt;&gt; Working in a job with fewer usual hours than 12 months ago ;</t>
  </si>
  <si>
    <t>Northern Territory ;  Industry of job 12 months ago: Administrative and support services ;  &gt;&gt;&gt;&gt; Working in a job with the same status in employment as 12 months ago ;</t>
  </si>
  <si>
    <t>Northern Territory ;  Industry of job 12 months ago: Administrative and support services ;  &gt;&gt;&gt;&gt; Working in a job with a different status in employment than 12 months ago ;</t>
  </si>
  <si>
    <t>Northern Territory ;  Industry of job 12 months ago: Administrative and support services ;  &gt;&gt;&gt; Did not change jobs in last 12 months ;</t>
  </si>
  <si>
    <t>Northern Territory ;  Industry of job 12 months ago: Administrative and support services ;  &gt;&gt; 12 months or more in current main job ;</t>
  </si>
  <si>
    <t>Northern Territory ;  Industry of job 12 months ago: Administrative and support services ;  &gt;&gt;&gt; Employee in current main job ;</t>
  </si>
  <si>
    <t>Northern Territory ;  Industry of job 12 months ago: Administrative and support services ;  &gt;&gt;&gt;&gt; No change in occupation with current employer last year ;</t>
  </si>
  <si>
    <t>Northern Territory ;  Industry of job 12 months ago: Administrative and support services ;  &gt;&gt;&gt;&gt; Changed occupations with current employer in the same major group last year ;</t>
  </si>
  <si>
    <t>Northern Territory ;  Industry of job 12 months ago: Administrative and support services ;  &gt;&gt;&gt;&gt; Changed occupations with current employer into a different major group last year ;</t>
  </si>
  <si>
    <t>Northern Territory ;  Industry of job 12 months ago: Administrative and support services ;  &gt;&gt;&gt;&gt; Changed occupations with current employer at the same skill level ;</t>
  </si>
  <si>
    <t>Northern Territory ;  Industry of job 12 months ago: Administrative and support services ;  &gt;&gt;&gt;&gt; Changed occupations with current employer to a higher skill level ;</t>
  </si>
  <si>
    <t>Northern Territory ;  Industry of job 12 months ago: Administrative and support services ;  &gt;&gt;&gt;&gt; Changed occupations with current employer to a lower skill level ;</t>
  </si>
  <si>
    <t>Northern Territory ;  Industry of job 12 months ago: Administrative and support services ;  &gt;&gt;&gt;&gt; No change in usual weekly hours with current employer last year ;</t>
  </si>
  <si>
    <t>Northern Territory ;  Industry of job 12 months ago: Administrative and support services ;  &gt;&gt;&gt;&gt; Usual weekly hours increased with current employer last year ;</t>
  </si>
  <si>
    <t>Northern Territory ;  Industry of job 12 months ago: Administrative and support services ;  &gt;&gt;&gt;&gt; Usual weekly hours decreased with current employer last year ;</t>
  </si>
  <si>
    <t>Northern Territory ;  Industry of job 12 months ago: Administrative and support services ;  &gt;&gt;&gt;&gt; Did not know or usual weekly hours varied last year ;</t>
  </si>
  <si>
    <t>Northern Territory ;  Industry of job 12 months ago: Administrative and support services ;  &gt;&gt;&gt;&gt; Promoted or transferred last year ;</t>
  </si>
  <si>
    <t>Northern Territory ;  Industry of job 12 months ago: Administrative and support services ;  &gt;&gt;&gt;&gt; Was not promoted or transferred last year ;</t>
  </si>
  <si>
    <t>Northern Territory ;  Industry of job 12 months ago: Administrative and support services ;  &gt;&gt;&gt; Owner manager or contributing family worker in current main job ;</t>
  </si>
  <si>
    <t>Northern Territory ;  Industry of job 12 months ago: Administrative and support services ;  &gt; Not currently employed ;</t>
  </si>
  <si>
    <t>Northern Territory ;  Industry of job 12 months ago: Administrative and support services ;  &gt; Employed 12 months ago ;</t>
  </si>
  <si>
    <t>Northern Territory ;  Industry of job 12 months ago: Public administration and safety ;  Employed at some time during the last 12 months ;</t>
  </si>
  <si>
    <t>Northern Territory ;  Industry of job 12 months ago: Public administration and safety ;  &gt; Currently employed ;</t>
  </si>
  <si>
    <t>Northern Territory ;  Industry of job 12 months ago: Public administration and safety ;  &gt;&gt; Less than 12 months in current main job ;</t>
  </si>
  <si>
    <t>Northern Territory ;  Industry of job 12 months ago: Public administration and safety ;  &gt;&gt;&gt; Changed jobs in last 12 months ;</t>
  </si>
  <si>
    <t>Northern Territory ;  Industry of job 12 months ago: Public administration and safety ;  &gt;&gt;&gt;&gt; Working in the same industry division as 12 months ago ;</t>
  </si>
  <si>
    <t>Northern Territory ;  Industry of job 12 months ago: Public administration and safety ;  &gt;&gt;&gt;&gt; Working in a different industry division than 12 months ago ;</t>
  </si>
  <si>
    <t>Northern Territory ;  Industry of job 12 months ago: Public administration and safety ;  &gt;&gt;&gt;&gt; Working in the same major occupation group as 12 months ago ;</t>
  </si>
  <si>
    <t>Northern Territory ;  Industry of job 12 months ago: Public administration and safety ;  &gt;&gt;&gt;&gt; Working in a different major occupation group than 12 months ago ;</t>
  </si>
  <si>
    <t>Northern Territory ;  Industry of job 12 months ago: Public administration and safety ;  &gt;&gt;&gt;&gt; Working in an occupation at the same skill level as 12 months ago ;</t>
  </si>
  <si>
    <t>Northern Territory ;  Industry of job 12 months ago: Public administration and safety ;  &gt;&gt;&gt;&gt; Working in an occupation with a higher skill level than 12 months ago ;</t>
  </si>
  <si>
    <t>Northern Territory ;  Industry of job 12 months ago: Public administration and safety ;  &gt;&gt;&gt;&gt; Working in an occupation with a lower skill level than 12 months ago ;</t>
  </si>
  <si>
    <t>Northern Territory ;  Industry of job 12 months ago: Public administration and safety ;  &gt;&gt;&gt;&gt; Working in a job with the same usual hours as 12 months ago ;</t>
  </si>
  <si>
    <t>Northern Territory ;  Industry of job 12 months ago: Public administration and safety ;  &gt;&gt;&gt;&gt; Working in a job with more usual hours than 12 months ago ;</t>
  </si>
  <si>
    <t>Northern Territory ;  Industry of job 12 months ago: Public administration and safety ;  &gt;&gt;&gt;&gt; Working in a job with fewer usual hours than 12 months ago ;</t>
  </si>
  <si>
    <t>Northern Territory ;  Industry of job 12 months ago: Public administration and safety ;  &gt;&gt;&gt;&gt; Working in a job with the same status in employment as 12 months ago ;</t>
  </si>
  <si>
    <t>Northern Territory ;  Industry of job 12 months ago: Public administration and safety ;  &gt;&gt;&gt;&gt; Working in a job with a different status in employment than 12 months ago ;</t>
  </si>
  <si>
    <t>Northern Territory ;  Industry of job 12 months ago: Public administration and safety ;  &gt;&gt;&gt; Did not change jobs in last 12 months ;</t>
  </si>
  <si>
    <t>Northern Territory ;  Industry of job 12 months ago: Public administration and safety ;  &gt;&gt; 12 months or more in current main job ;</t>
  </si>
  <si>
    <t>Northern Territory ;  Industry of job 12 months ago: Public administration and safety ;  &gt;&gt;&gt; Employee in current main job ;</t>
  </si>
  <si>
    <t>Northern Territory ;  Industry of job 12 months ago: Public administration and safety ;  &gt;&gt;&gt;&gt; No change in occupation with current employer last year ;</t>
  </si>
  <si>
    <t>Northern Territory ;  Industry of job 12 months ago: Public administration and safety ;  &gt;&gt;&gt;&gt; Changed occupations with current employer in the same major group last year ;</t>
  </si>
  <si>
    <t>Northern Territory ;  Industry of job 12 months ago: Public administration and safety ;  &gt;&gt;&gt;&gt; Changed occupations with current employer into a different major group last year ;</t>
  </si>
  <si>
    <t>Northern Territory ;  Industry of job 12 months ago: Public administration and safety ;  &gt;&gt;&gt;&gt; Changed occupations with current employer at the same skill level ;</t>
  </si>
  <si>
    <t>Northern Territory ;  Industry of job 12 months ago: Public administration and safety ;  &gt;&gt;&gt;&gt; Changed occupations with current employer to a higher skill level ;</t>
  </si>
  <si>
    <t>Northern Territory ;  Industry of job 12 months ago: Public administration and safety ;  &gt;&gt;&gt;&gt; Changed occupations with current employer to a lower skill level ;</t>
  </si>
  <si>
    <t>Northern Territory ;  Industry of job 12 months ago: Public administration and safety ;  &gt;&gt;&gt;&gt; No change in usual weekly hours with current employer last year ;</t>
  </si>
  <si>
    <t>Northern Territory ;  Industry of job 12 months ago: Public administration and safety ;  &gt;&gt;&gt;&gt; Usual weekly hours increased with current employer last year ;</t>
  </si>
  <si>
    <t>Northern Territory ;  Industry of job 12 months ago: Public administration and safety ;  &gt;&gt;&gt;&gt; Usual weekly hours decreased with current employer last year ;</t>
  </si>
  <si>
    <t>Northern Territory ;  Industry of job 12 months ago: Public administration and safety ;  &gt;&gt;&gt;&gt; Did not know or usual weekly hours varied last year ;</t>
  </si>
  <si>
    <t>Northern Territory ;  Industry of job 12 months ago: Public administration and safety ;  &gt;&gt;&gt;&gt; Promoted or transferred last year ;</t>
  </si>
  <si>
    <t>Northern Territory ;  Industry of job 12 months ago: Public administration and safety ;  &gt;&gt;&gt;&gt; Was not promoted or transferred last year ;</t>
  </si>
  <si>
    <t>Northern Territory ;  Industry of job 12 months ago: Public administration and safety ;  &gt;&gt;&gt; Owner manager or contributing family worker in current main job ;</t>
  </si>
  <si>
    <t>Northern Territory ;  Industry of job 12 months ago: Public administration and safety ;  &gt; Not currently employed ;</t>
  </si>
  <si>
    <t>Northern Territory ;  Industry of job 12 months ago: Public administration and safety ;  &gt; Employed 12 months ago ;</t>
  </si>
  <si>
    <t>Northern Territory ;  Industry of job 12 months ago: Education and training ;  Employed at some time during the last 12 months ;</t>
  </si>
  <si>
    <t>Northern Territory ;  Industry of job 12 months ago: Education and training ;  &gt; Currently employed ;</t>
  </si>
  <si>
    <t>Northern Territory ;  Industry of job 12 months ago: Education and training ;  &gt;&gt; Less than 12 months in current main job ;</t>
  </si>
  <si>
    <t>Northern Territory ;  Industry of job 12 months ago: Education and training ;  &gt;&gt;&gt; Changed jobs in last 12 months ;</t>
  </si>
  <si>
    <t>Northern Territory ;  Industry of job 12 months ago: Education and training ;  &gt;&gt;&gt;&gt; Working in the same industry division as 12 months ago ;</t>
  </si>
  <si>
    <t>Northern Territory ;  Industry of job 12 months ago: Education and training ;  &gt;&gt;&gt;&gt; Working in a different industry division than 12 months ago ;</t>
  </si>
  <si>
    <t>Northern Territory ;  Industry of job 12 months ago: Education and training ;  &gt;&gt;&gt;&gt; Working in the same major occupation group as 12 months ago ;</t>
  </si>
  <si>
    <t>Northern Territory ;  Industry of job 12 months ago: Education and training ;  &gt;&gt;&gt;&gt; Working in a different major occupation group than 12 months ago ;</t>
  </si>
  <si>
    <t>Northern Territory ;  Industry of job 12 months ago: Education and training ;  &gt;&gt;&gt;&gt; Working in an occupation at the same skill level as 12 months ago ;</t>
  </si>
  <si>
    <t>Northern Territory ;  Industry of job 12 months ago: Education and training ;  &gt;&gt;&gt;&gt; Working in an occupation with a higher skill level than 12 months ago ;</t>
  </si>
  <si>
    <t>Northern Territory ;  Industry of job 12 months ago: Education and training ;  &gt;&gt;&gt;&gt; Working in an occupation with a lower skill level than 12 months ago ;</t>
  </si>
  <si>
    <t>Northern Territory ;  Industry of job 12 months ago: Education and training ;  &gt;&gt;&gt;&gt; Working in a job with the same usual hours as 12 months ago ;</t>
  </si>
  <si>
    <t>Northern Territory ;  Industry of job 12 months ago: Education and training ;  &gt;&gt;&gt;&gt; Working in a job with more usual hours than 12 months ago ;</t>
  </si>
  <si>
    <t>Northern Territory ;  Industry of job 12 months ago: Education and training ;  &gt;&gt;&gt;&gt; Working in a job with fewer usual hours than 12 months ago ;</t>
  </si>
  <si>
    <t>Northern Territory ;  Industry of job 12 months ago: Education and training ;  &gt;&gt;&gt;&gt; Working in a job with the same status in employment as 12 months ago ;</t>
  </si>
  <si>
    <t>Northern Territory ;  Industry of job 12 months ago: Education and training ;  &gt;&gt;&gt;&gt; Working in a job with a different status in employment than 12 months ago ;</t>
  </si>
  <si>
    <t>Northern Territory ;  Industry of job 12 months ago: Education and training ;  &gt;&gt;&gt; Did not change jobs in last 12 months ;</t>
  </si>
  <si>
    <t>Northern Territory ;  Industry of job 12 months ago: Education and training ;  &gt;&gt; 12 months or more in current main job ;</t>
  </si>
  <si>
    <t>Northern Territory ;  Industry of job 12 months ago: Education and training ;  &gt;&gt;&gt; Employee in current main job ;</t>
  </si>
  <si>
    <t>Northern Territory ;  Industry of job 12 months ago: Education and training ;  &gt;&gt;&gt;&gt; No change in occupation with current employer last year ;</t>
  </si>
  <si>
    <t>Northern Territory ;  Industry of job 12 months ago: Education and training ;  &gt;&gt;&gt;&gt; Changed occupations with current employer in the same major group last year ;</t>
  </si>
  <si>
    <t>Northern Territory ;  Industry of job 12 months ago: Education and training ;  &gt;&gt;&gt;&gt; Changed occupations with current employer into a different major group last year ;</t>
  </si>
  <si>
    <t>Northern Territory ;  Industry of job 12 months ago: Education and training ;  &gt;&gt;&gt;&gt; Changed occupations with current employer at the same skill level ;</t>
  </si>
  <si>
    <t>Northern Territory ;  Industry of job 12 months ago: Education and training ;  &gt;&gt;&gt;&gt; Changed occupations with current employer to a higher skill level ;</t>
  </si>
  <si>
    <t>Northern Territory ;  Industry of job 12 months ago: Education and training ;  &gt;&gt;&gt;&gt; Changed occupations with current employer to a lower skill level ;</t>
  </si>
  <si>
    <t>Northern Territory ;  Industry of job 12 months ago: Education and training ;  &gt;&gt;&gt;&gt; No change in usual weekly hours with current employer last year ;</t>
  </si>
  <si>
    <t>Northern Territory ;  Industry of job 12 months ago: Education and training ;  &gt;&gt;&gt;&gt; Usual weekly hours increased with current employer last year ;</t>
  </si>
  <si>
    <t>Northern Territory ;  Industry of job 12 months ago: Education and training ;  &gt;&gt;&gt;&gt; Usual weekly hours decreased with current employer last year ;</t>
  </si>
  <si>
    <t>Northern Territory ;  Industry of job 12 months ago: Education and training ;  &gt;&gt;&gt;&gt; Did not know or usual weekly hours varied last year ;</t>
  </si>
  <si>
    <t>Northern Territory ;  Industry of job 12 months ago: Education and training ;  &gt;&gt;&gt;&gt; Promoted or transferred last year ;</t>
  </si>
  <si>
    <t>Northern Territory ;  Industry of job 12 months ago: Education and training ;  &gt;&gt;&gt;&gt; Was not promoted or transferred last year ;</t>
  </si>
  <si>
    <t>Northern Territory ;  Industry of job 12 months ago: Education and training ;  &gt;&gt;&gt; Owner manager or contributing family worker in current main job ;</t>
  </si>
  <si>
    <t>Northern Territory ;  Industry of job 12 months ago: Education and training ;  &gt; Not currently employed ;</t>
  </si>
  <si>
    <t>Northern Territory ;  Industry of job 12 months ago: Education and training ;  &gt; Employed 12 months ago ;</t>
  </si>
  <si>
    <t>Northern Territory ;  Industry of job 12 months ago: Health care and social assistance ;  Employed at some time during the last 12 months ;</t>
  </si>
  <si>
    <t>Northern Territory ;  Industry of job 12 months ago: Health care and social assistance ;  &gt; Currently employed ;</t>
  </si>
  <si>
    <t>Northern Territory ;  Industry of job 12 months ago: Health care and social assistance ;  &gt;&gt; Less than 12 months in current main job ;</t>
  </si>
  <si>
    <t>Northern Territory ;  Industry of job 12 months ago: Health care and social assistance ;  &gt;&gt;&gt; Changed jobs in last 12 months ;</t>
  </si>
  <si>
    <t>Northern Territory ;  Industry of job 12 months ago: Health care and social assistance ;  &gt;&gt;&gt;&gt; Working in the same industry division as 12 months ago ;</t>
  </si>
  <si>
    <t>Northern Territory ;  Industry of job 12 months ago: Health care and social assistance ;  &gt;&gt;&gt;&gt; Working in a different industry division than 12 months ago ;</t>
  </si>
  <si>
    <t>Northern Territory ;  Industry of job 12 months ago: Health care and social assistance ;  &gt;&gt;&gt;&gt; Working in the same major occupation group as 12 months ago ;</t>
  </si>
  <si>
    <t>Northern Territory ;  Industry of job 12 months ago: Health care and social assistance ;  &gt;&gt;&gt;&gt; Working in a different major occupation group than 12 months ago ;</t>
  </si>
  <si>
    <t>Northern Territory ;  Industry of job 12 months ago: Health care and social assistance ;  &gt;&gt;&gt;&gt; Working in an occupation at the same skill level as 12 months ago ;</t>
  </si>
  <si>
    <t>Northern Territory ;  Industry of job 12 months ago: Health care and social assistance ;  &gt;&gt;&gt;&gt; Working in an occupation with a higher skill level than 12 months ago ;</t>
  </si>
  <si>
    <t>Northern Territory ;  Industry of job 12 months ago: Health care and social assistance ;  &gt;&gt;&gt;&gt; Working in an occupation with a lower skill level than 12 months ago ;</t>
  </si>
  <si>
    <t>Northern Territory ;  Industry of job 12 months ago: Health care and social assistance ;  &gt;&gt;&gt;&gt; Working in a job with the same usual hours as 12 months ago ;</t>
  </si>
  <si>
    <t>Northern Territory ;  Industry of job 12 months ago: Health care and social assistance ;  &gt;&gt;&gt;&gt; Working in a job with more usual hours than 12 months ago ;</t>
  </si>
  <si>
    <t>Northern Territory ;  Industry of job 12 months ago: Health care and social assistance ;  &gt;&gt;&gt;&gt; Working in a job with fewer usual hours than 12 months ago ;</t>
  </si>
  <si>
    <t>Northern Territory ;  Industry of job 12 months ago: Health care and social assistance ;  &gt;&gt;&gt;&gt; Working in a job with the same status in employment as 12 months ago ;</t>
  </si>
  <si>
    <t>Northern Territory ;  Industry of job 12 months ago: Health care and social assistance ;  &gt;&gt;&gt;&gt; Working in a job with a different status in employment than 12 months ago ;</t>
  </si>
  <si>
    <t>Northern Territory ;  Industry of job 12 months ago: Health care and social assistance ;  &gt;&gt;&gt; Did not change jobs in last 12 months ;</t>
  </si>
  <si>
    <t>Northern Territory ;  Industry of job 12 months ago: Health care and social assistance ;  &gt;&gt; 12 months or more in current main job ;</t>
  </si>
  <si>
    <t>Northern Territory ;  Industry of job 12 months ago: Health care and social assistance ;  &gt;&gt;&gt; Employee in current main job ;</t>
  </si>
  <si>
    <t>Northern Territory ;  Industry of job 12 months ago: Health care and social assistance ;  &gt;&gt;&gt;&gt; No change in occupation with current employer last year ;</t>
  </si>
  <si>
    <t>Northern Territory ;  Industry of job 12 months ago: Health care and social assistance ;  &gt;&gt;&gt;&gt; Changed occupations with current employer in the same major group last year ;</t>
  </si>
  <si>
    <t>Northern Territory ;  Industry of job 12 months ago: Health care and social assistance ;  &gt;&gt;&gt;&gt; Changed occupations with current employer into a different major group last year ;</t>
  </si>
  <si>
    <t>Northern Territory ;  Industry of job 12 months ago: Health care and social assistance ;  &gt;&gt;&gt;&gt; Changed occupations with current employer at the same skill level ;</t>
  </si>
  <si>
    <t>Northern Territory ;  Industry of job 12 months ago: Health care and social assistance ;  &gt;&gt;&gt;&gt; Changed occupations with current employer to a higher skill level ;</t>
  </si>
  <si>
    <t>Northern Territory ;  Industry of job 12 months ago: Health care and social assistance ;  &gt;&gt;&gt;&gt; Changed occupations with current employer to a lower skill level ;</t>
  </si>
  <si>
    <t>Northern Territory ;  Industry of job 12 months ago: Health care and social assistance ;  &gt;&gt;&gt;&gt; No change in usual weekly hours with current employer last year ;</t>
  </si>
  <si>
    <t>Northern Territory ;  Industry of job 12 months ago: Health care and social assistance ;  &gt;&gt;&gt;&gt; Usual weekly hours increased with current employer last year ;</t>
  </si>
  <si>
    <t>Northern Territory ;  Industry of job 12 months ago: Health care and social assistance ;  &gt;&gt;&gt;&gt; Usual weekly hours decreased with current employer last year ;</t>
  </si>
  <si>
    <t>Northern Territory ;  Industry of job 12 months ago: Health care and social assistance ;  &gt;&gt;&gt;&gt; Did not know or usual weekly hours varied last year ;</t>
  </si>
  <si>
    <t>Northern Territory ;  Industry of job 12 months ago: Health care and social assistance ;  &gt;&gt;&gt;&gt; Promoted or transferred last year ;</t>
  </si>
  <si>
    <t>Northern Territory ;  Industry of job 12 months ago: Health care and social assistance ;  &gt;&gt;&gt;&gt; Was not promoted or transferred last year ;</t>
  </si>
  <si>
    <t>Northern Territory ;  Industry of job 12 months ago: Health care and social assistance ;  &gt;&gt;&gt; Owner manager or contributing family worker in current main job ;</t>
  </si>
  <si>
    <t>Northern Territory ;  Industry of job 12 months ago: Health care and social assistance ;  &gt; Not currently employed ;</t>
  </si>
  <si>
    <t>Northern Territory ;  Industry of job 12 months ago: Health care and social assistance ;  &gt; Employed 12 months ago ;</t>
  </si>
  <si>
    <t>Northern Territory ;  Industry of job 12 months ago: Arts and recreation services ;  Employed at some time during the last 12 months ;</t>
  </si>
  <si>
    <t>Northern Territory ;  Industry of job 12 months ago: Arts and recreation services ;  &gt; Currently employed ;</t>
  </si>
  <si>
    <t>Northern Territory ;  Industry of job 12 months ago: Arts and recreation services ;  &gt;&gt; Less than 12 months in current main job ;</t>
  </si>
  <si>
    <t>Northern Territory ;  Industry of job 12 months ago: Arts and recreation services ;  &gt;&gt;&gt; Changed jobs in last 12 months ;</t>
  </si>
  <si>
    <t>Northern Territory ;  Industry of job 12 months ago: Arts and recreation services ;  &gt;&gt;&gt;&gt; Working in the same industry division as 12 months ago ;</t>
  </si>
  <si>
    <t>Northern Territory ;  Industry of job 12 months ago: Arts and recreation services ;  &gt;&gt;&gt;&gt; Working in a different industry division than 12 months ago ;</t>
  </si>
  <si>
    <t>Northern Territory ;  Industry of job 12 months ago: Arts and recreation services ;  &gt;&gt;&gt;&gt; Working in the same major occupation group as 12 months ago ;</t>
  </si>
  <si>
    <t>Northern Territory ;  Industry of job 12 months ago: Arts and recreation services ;  &gt;&gt;&gt;&gt; Working in a different major occupation group than 12 months ago ;</t>
  </si>
  <si>
    <t>Northern Territory ;  Industry of job 12 months ago: Arts and recreation services ;  &gt;&gt;&gt;&gt; Working in an occupation at the same skill level as 12 months ago ;</t>
  </si>
  <si>
    <t>Northern Territory ;  Industry of job 12 months ago: Arts and recreation services ;  &gt;&gt;&gt;&gt; Working in an occupation with a higher skill level than 12 months ago ;</t>
  </si>
  <si>
    <t>Northern Territory ;  Industry of job 12 months ago: Arts and recreation services ;  &gt;&gt;&gt;&gt; Working in an occupation with a lower skill level than 12 months ago ;</t>
  </si>
  <si>
    <t>Northern Territory ;  Industry of job 12 months ago: Arts and recreation services ;  &gt;&gt;&gt;&gt; Working in a job with the same usual hours as 12 months ago ;</t>
  </si>
  <si>
    <t>Northern Territory ;  Industry of job 12 months ago: Arts and recreation services ;  &gt;&gt;&gt;&gt; Working in a job with more usual hours than 12 months ago ;</t>
  </si>
  <si>
    <t>Northern Territory ;  Industry of job 12 months ago: Arts and recreation services ;  &gt;&gt;&gt;&gt; Working in a job with fewer usual hours than 12 months ago ;</t>
  </si>
  <si>
    <t>Northern Territory ;  Industry of job 12 months ago: Arts and recreation services ;  &gt;&gt;&gt;&gt; Working in a job with the same status in employment as 12 months ago ;</t>
  </si>
  <si>
    <t>Northern Territory ;  Industry of job 12 months ago: Arts and recreation services ;  &gt;&gt;&gt;&gt; Working in a job with a different status in employment than 12 months ago ;</t>
  </si>
  <si>
    <t>Northern Territory ;  Industry of job 12 months ago: Arts and recreation services ;  &gt;&gt;&gt; Did not change jobs in last 12 months ;</t>
  </si>
  <si>
    <t>Northern Territory ;  Industry of job 12 months ago: Arts and recreation services ;  &gt;&gt; 12 months or more in current main job ;</t>
  </si>
  <si>
    <t>Northern Territory ;  Industry of job 12 months ago: Arts and recreation services ;  &gt;&gt;&gt; Employee in current main job ;</t>
  </si>
  <si>
    <t>Northern Territory ;  Industry of job 12 months ago: Arts and recreation services ;  &gt;&gt;&gt;&gt; No change in occupation with current employer last year ;</t>
  </si>
  <si>
    <t>Northern Territory ;  Industry of job 12 months ago: Arts and recreation services ;  &gt;&gt;&gt;&gt; Changed occupations with current employer in the same major group last year ;</t>
  </si>
  <si>
    <t>Northern Territory ;  Industry of job 12 months ago: Arts and recreation services ;  &gt;&gt;&gt;&gt; Changed occupations with current employer into a different major group last year ;</t>
  </si>
  <si>
    <t>Northern Territory ;  Industry of job 12 months ago: Arts and recreation services ;  &gt;&gt;&gt;&gt; Changed occupations with current employer at the same skill level ;</t>
  </si>
  <si>
    <t>Northern Territory ;  Industry of job 12 months ago: Arts and recreation services ;  &gt;&gt;&gt;&gt; Changed occupations with current employer to a higher skill level ;</t>
  </si>
  <si>
    <t>Northern Territory ;  Industry of job 12 months ago: Arts and recreation services ;  &gt;&gt;&gt;&gt; Changed occupations with current employer to a lower skill level ;</t>
  </si>
  <si>
    <t>Northern Territory ;  Industry of job 12 months ago: Arts and recreation services ;  &gt;&gt;&gt;&gt; No change in usual weekly hours with current employer last year ;</t>
  </si>
  <si>
    <t>Northern Territory ;  Industry of job 12 months ago: Arts and recreation services ;  &gt;&gt;&gt;&gt; Usual weekly hours increased with current employer last year ;</t>
  </si>
  <si>
    <t>Northern Territory ;  Industry of job 12 months ago: Arts and recreation services ;  &gt;&gt;&gt;&gt; Usual weekly hours decreased with current employer last year ;</t>
  </si>
  <si>
    <t>Northern Territory ;  Industry of job 12 months ago: Arts and recreation services ;  &gt;&gt;&gt;&gt; Did not know or usual weekly hours varied last year ;</t>
  </si>
  <si>
    <t>Northern Territory ;  Industry of job 12 months ago: Arts and recreation services ;  &gt;&gt;&gt;&gt; Promoted or transferred last year ;</t>
  </si>
  <si>
    <t>Northern Territory ;  Industry of job 12 months ago: Arts and recreation services ;  &gt;&gt;&gt;&gt; Was not promoted or transferred last year ;</t>
  </si>
  <si>
    <t>Northern Territory ;  Industry of job 12 months ago: Arts and recreation services ;  &gt;&gt;&gt; Owner manager or contributing family worker in current main job ;</t>
  </si>
  <si>
    <t>Northern Territory ;  Industry of job 12 months ago: Arts and recreation services ;  &gt; Not currently employed ;</t>
  </si>
  <si>
    <t>Northern Territory ;  Industry of job 12 months ago: Arts and recreation services ;  &gt; Employed 12 months ago ;</t>
  </si>
  <si>
    <t>Northern Territory ;  Industry of job 12 months ago: Other services ;  Employed at some time during the last 12 months ;</t>
  </si>
  <si>
    <t>Northern Territory ;  Industry of job 12 months ago: Other services ;  &gt; Currently employed ;</t>
  </si>
  <si>
    <t>Northern Territory ;  Industry of job 12 months ago: Other services ;  &gt;&gt; Less than 12 months in current main job ;</t>
  </si>
  <si>
    <t>Northern Territory ;  Industry of job 12 months ago: Other services ;  &gt;&gt;&gt; Changed jobs in last 12 months ;</t>
  </si>
  <si>
    <t>Northern Territory ;  Industry of job 12 months ago: Other services ;  &gt;&gt;&gt;&gt; Working in the same industry division as 12 months ago ;</t>
  </si>
  <si>
    <t>Northern Territory ;  Industry of job 12 months ago: Other services ;  &gt;&gt;&gt;&gt; Working in a different industry division than 12 months ago ;</t>
  </si>
  <si>
    <t>Northern Territory ;  Industry of job 12 months ago: Other services ;  &gt;&gt;&gt;&gt; Working in the same major occupation group as 12 months ago ;</t>
  </si>
  <si>
    <t>Northern Territory ;  Industry of job 12 months ago: Other services ;  &gt;&gt;&gt;&gt; Working in a different major occupation group than 12 months ago ;</t>
  </si>
  <si>
    <t>Northern Territory ;  Industry of job 12 months ago: Other services ;  &gt;&gt;&gt;&gt; Working in an occupation at the same skill level as 12 months ago ;</t>
  </si>
  <si>
    <t>Northern Territory ;  Industry of job 12 months ago: Other services ;  &gt;&gt;&gt;&gt; Working in an occupation with a higher skill level than 12 months ago ;</t>
  </si>
  <si>
    <t>Northern Territory ;  Industry of job 12 months ago: Other services ;  &gt;&gt;&gt;&gt; Working in an occupation with a lower skill level than 12 months ago ;</t>
  </si>
  <si>
    <t>Northern Territory ;  Industry of job 12 months ago: Other services ;  &gt;&gt;&gt;&gt; Working in a job with the same usual hours as 12 months ago ;</t>
  </si>
  <si>
    <t>Northern Territory ;  Industry of job 12 months ago: Other services ;  &gt;&gt;&gt;&gt; Working in a job with more usual hours than 12 months ago ;</t>
  </si>
  <si>
    <t>Northern Territory ;  Industry of job 12 months ago: Other services ;  &gt;&gt;&gt;&gt; Working in a job with fewer usual hours than 12 months ago ;</t>
  </si>
  <si>
    <t>Northern Territory ;  Industry of job 12 months ago: Other services ;  &gt;&gt;&gt;&gt; Working in a job with the same status in employment as 12 months ago ;</t>
  </si>
  <si>
    <t>Northern Territory ;  Industry of job 12 months ago: Other services ;  &gt;&gt;&gt;&gt; Working in a job with a different status in employment than 12 months ago ;</t>
  </si>
  <si>
    <t>Northern Territory ;  Industry of job 12 months ago: Other services ;  &gt;&gt;&gt; Did not change jobs in last 12 months ;</t>
  </si>
  <si>
    <t>Northern Territory ;  Industry of job 12 months ago: Other services ;  &gt;&gt; 12 months or more in current main job ;</t>
  </si>
  <si>
    <t>Northern Territory ;  Industry of job 12 months ago: Other services ;  &gt;&gt;&gt; Employee in current main job ;</t>
  </si>
  <si>
    <t>Northern Territory ;  Industry of job 12 months ago: Other services ;  &gt;&gt;&gt;&gt; No change in occupation with current employer last year ;</t>
  </si>
  <si>
    <t>Northern Territory ;  Industry of job 12 months ago: Other services ;  &gt;&gt;&gt;&gt; Changed occupations with current employer in the same major group last year ;</t>
  </si>
  <si>
    <t>Northern Territory ;  Industry of job 12 months ago: Other services ;  &gt;&gt;&gt;&gt; Changed occupations with current employer into a different major group last year ;</t>
  </si>
  <si>
    <t>Northern Territory ;  Industry of job 12 months ago: Other services ;  &gt;&gt;&gt;&gt; Changed occupations with current employer at the same skill level ;</t>
  </si>
  <si>
    <t>Northern Territory ;  Industry of job 12 months ago: Other services ;  &gt;&gt;&gt;&gt; Changed occupations with current employer to a higher skill level ;</t>
  </si>
  <si>
    <t>Northern Territory ;  Industry of job 12 months ago: Other services ;  &gt;&gt;&gt;&gt; Changed occupations with current employer to a lower skill level ;</t>
  </si>
  <si>
    <t>Northern Territory ;  Industry of job 12 months ago: Other services ;  &gt;&gt;&gt;&gt; No change in usual weekly hours with current employer last year ;</t>
  </si>
  <si>
    <t>Northern Territory ;  Industry of job 12 months ago: Other services ;  &gt;&gt;&gt;&gt; Usual weekly hours increased with current employer last year ;</t>
  </si>
  <si>
    <t>Northern Territory ;  Industry of job 12 months ago: Other services ;  &gt;&gt;&gt;&gt; Usual weekly hours decreased with current employer last year ;</t>
  </si>
  <si>
    <t>Northern Territory ;  Industry of job 12 months ago: Other services ;  &gt;&gt;&gt;&gt; Did not know or usual weekly hours varied last year ;</t>
  </si>
  <si>
    <t>Northern Territory ;  Industry of job 12 months ago: Other services ;  &gt;&gt;&gt;&gt; Promoted or transferred last year ;</t>
  </si>
  <si>
    <t>Northern Territory ;  Industry of job 12 months ago: Other services ;  &gt;&gt;&gt;&gt; Was not promoted or transferred last year ;</t>
  </si>
  <si>
    <t>Northern Territory ;  Industry of job 12 months ago: Other services ;  &gt;&gt;&gt; Owner manager or contributing family worker in current main job ;</t>
  </si>
  <si>
    <t>Northern Territory ;  Industry of job 12 months ago: Other services ;  &gt; Not currently employed ;</t>
  </si>
  <si>
    <t>Northern Territory ;  Industry of job 12 months ago: Other services ;  &gt; Employed 12 months ago ;</t>
  </si>
  <si>
    <t>Northern Territory ;  Not employed 12 months ago ;  Employed at some time during the last 12 months ;</t>
  </si>
  <si>
    <t>Northern Territory ;  Not employed 12 months ago ;  &gt; Currently employed ;</t>
  </si>
  <si>
    <t>Northern Territory ;  Not employed 12 months ago ;  &gt;&gt; Less than 12 months in current main job ;</t>
  </si>
  <si>
    <t>Northern Territory ;  Not employed 12 months ago ;  &gt;&gt;&gt; Changed jobs in last 12 months ;</t>
  </si>
  <si>
    <t>Northern Territory ;  Not employed 12 months ago ;  &gt;&gt;&gt; Did not change jobs in last 12 months ;</t>
  </si>
  <si>
    <t>Northern Territory ;  Not employed 12 months ago ;  &gt; Not currently employed ;</t>
  </si>
  <si>
    <t>Australian Capital Territory ;  Employed at some time during the last 12 months ;</t>
  </si>
  <si>
    <t>Australian Capital Territory ;  &gt; Currently employed ;</t>
  </si>
  <si>
    <t>Australian Capital Territory ;  &gt;&gt; Less than 12 months in current main job ;</t>
  </si>
  <si>
    <t>Australian Capital Territory ;  &gt;&gt;&gt; Changed jobs in last 12 months ;</t>
  </si>
  <si>
    <t>A127980230K</t>
  </si>
  <si>
    <t>A128077242A</t>
  </si>
  <si>
    <t>A127960774K</t>
  </si>
  <si>
    <t>A128018890X</t>
  </si>
  <si>
    <t>A128077246K</t>
  </si>
  <si>
    <t>A128057842J</t>
  </si>
  <si>
    <t>A128077254K</t>
  </si>
  <si>
    <t>A128077258V</t>
  </si>
  <si>
    <t>A127980250V</t>
  </si>
  <si>
    <t>A128038170X</t>
  </si>
  <si>
    <t>A128096354X</t>
  </si>
  <si>
    <t>A128057846T</t>
  </si>
  <si>
    <t>A127960758K</t>
  </si>
  <si>
    <t>A128038154X</t>
  </si>
  <si>
    <t>A127960762A</t>
  </si>
  <si>
    <t>A127980242V</t>
  </si>
  <si>
    <t>A127999558R</t>
  </si>
  <si>
    <t>A127960766K</t>
  </si>
  <si>
    <t>A127980246C</t>
  </si>
  <si>
    <t>A128038158J</t>
  </si>
  <si>
    <t>A127960770A</t>
  </si>
  <si>
    <t>A128057834J</t>
  </si>
  <si>
    <t>A128096342R</t>
  </si>
  <si>
    <t>A127999562F</t>
  </si>
  <si>
    <t>A128018894J</t>
  </si>
  <si>
    <t>A128077250A</t>
  </si>
  <si>
    <t>A128018898T</t>
  </si>
  <si>
    <t>A128018902W</t>
  </si>
  <si>
    <t>A128057838T</t>
  </si>
  <si>
    <t>A128096346X</t>
  </si>
  <si>
    <t>A127999566R</t>
  </si>
  <si>
    <t>A128096350R</t>
  </si>
  <si>
    <t>A128038162X</t>
  </si>
  <si>
    <t>A127999570F</t>
  </si>
  <si>
    <t>A128018906F</t>
  </si>
  <si>
    <t>A127999574R</t>
  </si>
  <si>
    <t>A128057870T</t>
  </si>
  <si>
    <t>A128057850J</t>
  </si>
  <si>
    <t>A128077262K</t>
  </si>
  <si>
    <t>A128057866A</t>
  </si>
  <si>
    <t>A127980274L</t>
  </si>
  <si>
    <t>A127980282L</t>
  </si>
  <si>
    <t>A127980286W</t>
  </si>
  <si>
    <t>A128018922F</t>
  </si>
  <si>
    <t>A128057874A</t>
  </si>
  <si>
    <t>A128057878K</t>
  </si>
  <si>
    <t>A127980254C</t>
  </si>
  <si>
    <t>A127960778V</t>
  </si>
  <si>
    <t>A128018910W</t>
  </si>
  <si>
    <t>A127980258L</t>
  </si>
  <si>
    <t>A127980262C</t>
  </si>
  <si>
    <t>A128096358J</t>
  </si>
  <si>
    <t>A128057854T</t>
  </si>
  <si>
    <t>A128018914F</t>
  </si>
  <si>
    <t>A127980266L</t>
  </si>
  <si>
    <t>A127960782K</t>
  </si>
  <si>
    <t>A128096362X</t>
  </si>
  <si>
    <t>A128077266V</t>
  </si>
  <si>
    <t>A128057858A</t>
  </si>
  <si>
    <t>A128057862T</t>
  </si>
  <si>
    <t>A127960786V</t>
  </si>
  <si>
    <t>A128038174J</t>
  </si>
  <si>
    <t>A128038178T</t>
  </si>
  <si>
    <t>A127980270C</t>
  </si>
  <si>
    <t>A128018918R</t>
  </si>
  <si>
    <t>A127960790K</t>
  </si>
  <si>
    <t>A127960794V</t>
  </si>
  <si>
    <t>A127999578X</t>
  </si>
  <si>
    <t>A127999582R</t>
  </si>
  <si>
    <t>A128096366J</t>
  </si>
  <si>
    <t>A127980302K</t>
  </si>
  <si>
    <t>A128057882A</t>
  </si>
  <si>
    <t>A128077278C</t>
  </si>
  <si>
    <t>A127980294W</t>
  </si>
  <si>
    <t>A127960810J</t>
  </si>
  <si>
    <t>A128057898V</t>
  </si>
  <si>
    <t>A127999610L</t>
  </si>
  <si>
    <t>A128096374J</t>
  </si>
  <si>
    <t>A127960814T</t>
  </si>
  <si>
    <t>A128057902X</t>
  </si>
  <si>
    <t>A128018926R</t>
  </si>
  <si>
    <t>A128018930F</t>
  </si>
  <si>
    <t>A127960798C</t>
  </si>
  <si>
    <t>A128077270K</t>
  </si>
  <si>
    <t>A127999586X</t>
  </si>
  <si>
    <t>A127999590R</t>
  </si>
  <si>
    <t>A128077274V</t>
  </si>
  <si>
    <t>A127960802J</t>
  </si>
  <si>
    <t>A128018934R</t>
  </si>
  <si>
    <t>A128057886K</t>
  </si>
  <si>
    <t>A127960806T</t>
  </si>
  <si>
    <t>A127980290L</t>
  </si>
  <si>
    <t>A127999594X</t>
  </si>
  <si>
    <t>A127999598J</t>
  </si>
  <si>
    <t>A128018938X</t>
  </si>
  <si>
    <t>A128057890A</t>
  </si>
  <si>
    <t>A128096370X</t>
  </si>
  <si>
    <t>A128038182J</t>
  </si>
  <si>
    <t>A128077282V</t>
  </si>
  <si>
    <t>A128077286C</t>
  </si>
  <si>
    <t>A127999602L</t>
  </si>
  <si>
    <t>A127980298F</t>
  </si>
  <si>
    <t>A127999606W</t>
  </si>
  <si>
    <t>A128018942R</t>
  </si>
  <si>
    <t>A127999642F</t>
  </si>
  <si>
    <t>A127999614W</t>
  </si>
  <si>
    <t>A128077294C</t>
  </si>
  <si>
    <t>A128018954X</t>
  </si>
  <si>
    <t>A128038190J</t>
  </si>
  <si>
    <t>A128057922J</t>
  </si>
  <si>
    <t>A127980322V</t>
  </si>
  <si>
    <t>A128018958J</t>
  </si>
  <si>
    <t>A128018962X</t>
  </si>
  <si>
    <t>A127999646R</t>
  </si>
  <si>
    <t>A127980306V</t>
  </si>
  <si>
    <t>A128057906J</t>
  </si>
  <si>
    <t>A127980310K</t>
  </si>
  <si>
    <t>A128018946X</t>
  </si>
  <si>
    <t>A128096378T</t>
  </si>
  <si>
    <t>A128096382J</t>
  </si>
  <si>
    <t>A128077290V</t>
  </si>
  <si>
    <t>A128057910X</t>
  </si>
  <si>
    <t>A127999618F</t>
  </si>
  <si>
    <t>A128057914J</t>
  </si>
  <si>
    <t>A127999622W</t>
  </si>
  <si>
    <t>A127999626F</t>
  </si>
  <si>
    <t>A128018950R</t>
  </si>
  <si>
    <t>A128096386T</t>
  </si>
  <si>
    <t>A128038186T</t>
  </si>
  <si>
    <t>A127980314V</t>
  </si>
  <si>
    <t>A128077298L</t>
  </si>
  <si>
    <t>A127999630W</t>
  </si>
  <si>
    <t>A128057918T</t>
  </si>
  <si>
    <t>A128096390J</t>
  </si>
  <si>
    <t>A127960818A</t>
  </si>
  <si>
    <t>A127999634F</t>
  </si>
  <si>
    <t>A127999638R</t>
  </si>
  <si>
    <t>A128096394T</t>
  </si>
  <si>
    <t>A128038202F</t>
  </si>
  <si>
    <t>A128018966J</t>
  </si>
  <si>
    <t>A128077314A</t>
  </si>
  <si>
    <t>A128057926T</t>
  </si>
  <si>
    <t>A127960834A</t>
  </si>
  <si>
    <t>A127960838K</t>
  </si>
  <si>
    <t>A128018982J</t>
  </si>
  <si>
    <t>A127999666X</t>
  </si>
  <si>
    <t>A128038214R</t>
  </si>
  <si>
    <t>A128018986T</t>
  </si>
  <si>
    <t>A128077302T</t>
  </si>
  <si>
    <t>A128077306A</t>
  </si>
  <si>
    <t>A128077310T</t>
  </si>
  <si>
    <t>A127980326C</t>
  </si>
  <si>
    <t>A128018970X</t>
  </si>
  <si>
    <t>A127999650F</t>
  </si>
  <si>
    <t>A128018974J</t>
  </si>
  <si>
    <t>A127980330V</t>
  </si>
  <si>
    <t>A127960822T</t>
  </si>
  <si>
    <t>A127999654R</t>
  </si>
  <si>
    <t>A128038194T</t>
  </si>
  <si>
    <t>A128018978T</t>
  </si>
  <si>
    <t>A127999658X</t>
  </si>
  <si>
    <t>A128038198A</t>
  </si>
  <si>
    <t>A127980334C</t>
  </si>
  <si>
    <t>A128077318K</t>
  </si>
  <si>
    <t>A128096398A</t>
  </si>
  <si>
    <t>A128077322A</t>
  </si>
  <si>
    <t>A128096402F</t>
  </si>
  <si>
    <t>A127999662R</t>
  </si>
  <si>
    <t>A127960826A</t>
  </si>
  <si>
    <t>A127960830T</t>
  </si>
  <si>
    <t>A128096406R</t>
  </si>
  <si>
    <t>A128038206R</t>
  </si>
  <si>
    <t>A127999686J</t>
  </si>
  <si>
    <t>A128018990J</t>
  </si>
  <si>
    <t>A128096410F</t>
  </si>
  <si>
    <t>A127960854K</t>
  </si>
  <si>
    <t>A128077330A</t>
  </si>
  <si>
    <t>A128077334K</t>
  </si>
  <si>
    <t>A127999694J</t>
  </si>
  <si>
    <t>A128077338V</t>
  </si>
  <si>
    <t>A128038230R</t>
  </si>
  <si>
    <t>A128077342K</t>
  </si>
  <si>
    <t>A127960842A</t>
  </si>
  <si>
    <t>A127960846K</t>
  </si>
  <si>
    <t>A127960850A</t>
  </si>
  <si>
    <t>A128018994T</t>
  </si>
  <si>
    <t>A127980338L</t>
  </si>
  <si>
    <t>A128077326K</t>
  </si>
  <si>
    <t>A127999670R</t>
  </si>
  <si>
    <t>A127980342C</t>
  </si>
  <si>
    <t>A128018998A</t>
  </si>
  <si>
    <t>A128057930J</t>
  </si>
  <si>
    <t>A127999674X</t>
  </si>
  <si>
    <t>A127999678J</t>
  </si>
  <si>
    <t>A128038218X</t>
  </si>
  <si>
    <t>A128019002J</t>
  </si>
  <si>
    <t>A128038222R</t>
  </si>
  <si>
    <t>A127999682X</t>
  </si>
  <si>
    <t>A128057934T</t>
  </si>
  <si>
    <t>A128096414R</t>
  </si>
  <si>
    <t>A128057938A</t>
  </si>
  <si>
    <t>A128057942T</t>
  </si>
  <si>
    <t>A127960858V</t>
  </si>
  <si>
    <t>A128038226X</t>
  </si>
  <si>
    <t>A128096418X</t>
  </si>
  <si>
    <t>A127999690X</t>
  </si>
  <si>
    <t>A128096438J</t>
  </si>
  <si>
    <t>A128096422R</t>
  </si>
  <si>
    <t>A128057958K</t>
  </si>
  <si>
    <t>A128038258T</t>
  </si>
  <si>
    <t>A128096442X</t>
  </si>
  <si>
    <t>A128057966K</t>
  </si>
  <si>
    <t>A128019018A</t>
  </si>
  <si>
    <t>A128096446J</t>
  </si>
  <si>
    <t>A128038266T</t>
  </si>
  <si>
    <t>A128096450X</t>
  </si>
  <si>
    <t>A128057946A</t>
  </si>
  <si>
    <t>A128057950T</t>
  </si>
  <si>
    <t>A127980350C</t>
  </si>
  <si>
    <t>A128019006T</t>
  </si>
  <si>
    <t>A128038234X</t>
  </si>
  <si>
    <t>A127960862K</t>
  </si>
  <si>
    <t>A128038238J</t>
  </si>
  <si>
    <t>A128057954A</t>
  </si>
  <si>
    <t>A127999698T</t>
  </si>
  <si>
    <t>A127980354L</t>
  </si>
  <si>
    <t>A128057962A</t>
  </si>
  <si>
    <t>A128038242X</t>
  </si>
  <si>
    <t>A128038246J</t>
  </si>
  <si>
    <t>A128038250X</t>
  </si>
  <si>
    <t>A127980358W</t>
  </si>
  <si>
    <t>A128019010J</t>
  </si>
  <si>
    <t>A128096426X</t>
  </si>
  <si>
    <t>A128096430R</t>
  </si>
  <si>
    <t>A128077346V</t>
  </si>
  <si>
    <t>A128038254J</t>
  </si>
  <si>
    <t>A128096434X</t>
  </si>
  <si>
    <t>A128077350K</t>
  </si>
  <si>
    <t>A127980362L</t>
  </si>
  <si>
    <t>A128019014T</t>
  </si>
  <si>
    <t>A127980398R</t>
  </si>
  <si>
    <t>A128019038K</t>
  </si>
  <si>
    <t>A128096466T</t>
  </si>
  <si>
    <t>A128019050A</t>
  </si>
  <si>
    <t>A127980390W</t>
  </si>
  <si>
    <t>A128096486A</t>
  </si>
  <si>
    <t>A128020638L</t>
  </si>
  <si>
    <t>A128078986K</t>
  </si>
  <si>
    <t>A128098078A</t>
  </si>
  <si>
    <t>A128020634C</t>
  </si>
  <si>
    <t>Australian Capital Territory ;  &gt;&gt;&gt;&gt; Working in the same industry division as 12 months ago ;</t>
  </si>
  <si>
    <t>Australian Capital Territory ;  &gt;&gt;&gt;&gt; Working in a different industry division than 12 months ago ;</t>
  </si>
  <si>
    <t>Australian Capital Territory ;  &gt;&gt;&gt;&gt; Working in the same major occupation group as 12 months ago ;</t>
  </si>
  <si>
    <t>Australian Capital Territory ;  &gt;&gt;&gt;&gt; Working in a different major occupation group than 12 months ago ;</t>
  </si>
  <si>
    <t>Australian Capital Territory ;  &gt;&gt;&gt;&gt; Working in an occupation at the same skill level as 12 months ago ;</t>
  </si>
  <si>
    <t>Australian Capital Territory ;  &gt;&gt;&gt;&gt; Working in an occupation with a higher skill level than 12 months ago ;</t>
  </si>
  <si>
    <t>Australian Capital Territory ;  &gt;&gt;&gt;&gt; Working in an occupation with a lower skill level than 12 months ago ;</t>
  </si>
  <si>
    <t>Australian Capital Territory ;  &gt;&gt;&gt;&gt; Working in a job with the same usual hours as 12 months ago ;</t>
  </si>
  <si>
    <t>Australian Capital Territory ;  &gt;&gt;&gt;&gt; Working in a job with more usual hours than 12 months ago ;</t>
  </si>
  <si>
    <t>Australian Capital Territory ;  &gt;&gt;&gt;&gt; Working in a job with fewer usual hours than 12 months ago ;</t>
  </si>
  <si>
    <t>Australian Capital Territory ;  &gt;&gt;&gt;&gt; Working in a job with the same status in employment as 12 months ago ;</t>
  </si>
  <si>
    <t>Australian Capital Territory ;  &gt;&gt;&gt;&gt; Working in a job with a different status in employment than 12 months ago ;</t>
  </si>
  <si>
    <t>Australian Capital Territory ;  &gt;&gt;&gt; Did not change jobs in last 12 months ;</t>
  </si>
  <si>
    <t>Australian Capital Territory ;  &gt;&gt; 12 months or more in current main job ;</t>
  </si>
  <si>
    <t>Australian Capital Territory ;  &gt;&gt;&gt; Employee in current main job ;</t>
  </si>
  <si>
    <t>Australian Capital Territory ;  &gt;&gt;&gt;&gt; No change in occupation with current employer last year ;</t>
  </si>
  <si>
    <t>Australian Capital Territory ;  &gt;&gt;&gt;&gt; Changed occupations with current employer in the same major group last year ;</t>
  </si>
  <si>
    <t>Australian Capital Territory ;  &gt;&gt;&gt;&gt; Changed occupations with current employer into a different major group last year ;</t>
  </si>
  <si>
    <t>Australian Capital Territory ;  &gt;&gt;&gt;&gt; Changed occupations with current employer at the same skill level ;</t>
  </si>
  <si>
    <t>Australian Capital Territory ;  &gt;&gt;&gt;&gt; Changed occupations with current employer to a higher skill level ;</t>
  </si>
  <si>
    <t>Australian Capital Territory ;  &gt;&gt;&gt;&gt; Changed occupations with current employer to a lower skill level ;</t>
  </si>
  <si>
    <t>Australian Capital Territory ;  &gt;&gt;&gt;&gt; No change in usual weekly hours with current employer last year ;</t>
  </si>
  <si>
    <t>Australian Capital Territory ;  &gt;&gt;&gt;&gt; Usual weekly hours increased with current employer last year ;</t>
  </si>
  <si>
    <t>Australian Capital Territory ;  &gt;&gt;&gt;&gt; Usual weekly hours decreased with current employer last year ;</t>
  </si>
  <si>
    <t>Australian Capital Territory ;  &gt;&gt;&gt;&gt; Did not know or usual weekly hours varied last year ;</t>
  </si>
  <si>
    <t>Australian Capital Territory ;  &gt;&gt;&gt;&gt; Promoted or transferred last year ;</t>
  </si>
  <si>
    <t>Australian Capital Territory ;  &gt;&gt;&gt;&gt; Was not promoted or transferred last year ;</t>
  </si>
  <si>
    <t>Australian Capital Territory ;  &gt;&gt;&gt; Owner manager or contributing family worker in current main job ;</t>
  </si>
  <si>
    <t>Australian Capital Territory ;  &gt; Not currently employed ;</t>
  </si>
  <si>
    <t>Australian Capital Territory ;  &gt; Employed 12 months ago ;</t>
  </si>
  <si>
    <t>Australian Capital Territory ;  &gt; Not employed 12 months ago ;</t>
  </si>
  <si>
    <t>Australian Capital Territory ;  Industry of job 12 months ago: Agriculture, forestry and fishing ;  Employed at some time during the last 12 months ;</t>
  </si>
  <si>
    <t>Australian Capital Territory ;  Industry of job 12 months ago: Agriculture, forestry and fishing ;  &gt; Currently employed ;</t>
  </si>
  <si>
    <t>Australian Capital Territory ;  Industry of job 12 months ago: Agriculture, forestry and fishing ;  &gt;&gt; Less than 12 months in current main job ;</t>
  </si>
  <si>
    <t>Australian Capital Territory ;  Industry of job 12 months ago: Agriculture, forestry and fishing ;  &gt;&gt;&gt; Changed jobs in last 12 months ;</t>
  </si>
  <si>
    <t>Australian Capital Territory ;  Industry of job 12 months ago: Agriculture, forestry and fishing ;  &gt;&gt;&gt;&gt; Working in the same industry division as 12 months ago ;</t>
  </si>
  <si>
    <t>Australian Capital Territory ;  Industry of job 12 months ago: Agriculture, forestry and fishing ;  &gt;&gt;&gt;&gt; Working in a different industry division than 12 months ago ;</t>
  </si>
  <si>
    <t>Australian Capital Territory ;  Industry of job 12 months ago: Agriculture, forestry and fishing ;  &gt;&gt;&gt;&gt; Working in the same major occupation group as 12 months ago ;</t>
  </si>
  <si>
    <t>Australian Capital Territory ;  Industry of job 12 months ago: Agriculture, forestry and fishing ;  &gt;&gt;&gt;&gt; Working in a different major occupation group than 12 months ago ;</t>
  </si>
  <si>
    <t>Australian Capital Territory ;  Industry of job 12 months ago: Agriculture, forestry and fishing ;  &gt;&gt;&gt;&gt; Working in an occupation at the same skill level as 12 months ago ;</t>
  </si>
  <si>
    <t>Australian Capital Territory ;  Industry of job 12 months ago: Agriculture, forestry and fishing ;  &gt;&gt;&gt;&gt; Working in an occupation with a higher skill level than 12 months ago ;</t>
  </si>
  <si>
    <t>Australian Capital Territory ;  Industry of job 12 months ago: Agriculture, forestry and fishing ;  &gt;&gt;&gt;&gt; Working in an occupation with a lower skill level than 12 months ago ;</t>
  </si>
  <si>
    <t>Australian Capital Territory ;  Industry of job 12 months ago: Agriculture, forestry and fishing ;  &gt;&gt;&gt;&gt; Working in a job with the same usual hours as 12 months ago ;</t>
  </si>
  <si>
    <t>Australian Capital Territory ;  Industry of job 12 months ago: Agriculture, forestry and fishing ;  &gt;&gt;&gt;&gt; Working in a job with more usual hours than 12 months ago ;</t>
  </si>
  <si>
    <t>Australian Capital Territory ;  Industry of job 12 months ago: Agriculture, forestry and fishing ;  &gt;&gt;&gt;&gt; Working in a job with fewer usual hours than 12 months ago ;</t>
  </si>
  <si>
    <t>Australian Capital Territory ;  Industry of job 12 months ago: Agriculture, forestry and fishing ;  &gt;&gt;&gt;&gt; Working in a job with the same status in employment as 12 months ago ;</t>
  </si>
  <si>
    <t>Australian Capital Territory ;  Industry of job 12 months ago: Agriculture, forestry and fishing ;  &gt;&gt;&gt;&gt; Working in a job with a different status in employment than 12 months ago ;</t>
  </si>
  <si>
    <t>Australian Capital Territory ;  Industry of job 12 months ago: Agriculture, forestry and fishing ;  &gt;&gt;&gt; Did not change jobs in last 12 months ;</t>
  </si>
  <si>
    <t>Australian Capital Territory ;  Industry of job 12 months ago: Agriculture, forestry and fishing ;  &gt;&gt; 12 months or more in current main job ;</t>
  </si>
  <si>
    <t>Australian Capital Territory ;  Industry of job 12 months ago: Agriculture, forestry and fishing ;  &gt;&gt;&gt; Employee in current main job ;</t>
  </si>
  <si>
    <t>Australian Capital Territory ;  Industry of job 12 months ago: Agriculture, forestry and fishing ;  &gt;&gt;&gt;&gt; No change in occupation with current employer last year ;</t>
  </si>
  <si>
    <t>Australian Capital Territory ;  Industry of job 12 months ago: Agriculture, forestry and fishing ;  &gt;&gt;&gt;&gt; Changed occupations with current employer in the same major group last year ;</t>
  </si>
  <si>
    <t>Australian Capital Territory ;  Industry of job 12 months ago: Agriculture, forestry and fishing ;  &gt;&gt;&gt;&gt; Changed occupations with current employer into a different major group last year ;</t>
  </si>
  <si>
    <t>Australian Capital Territory ;  Industry of job 12 months ago: Agriculture, forestry and fishing ;  &gt;&gt;&gt;&gt; Changed occupations with current employer at the same skill level ;</t>
  </si>
  <si>
    <t>Australian Capital Territory ;  Industry of job 12 months ago: Agriculture, forestry and fishing ;  &gt;&gt;&gt;&gt; Changed occupations with current employer to a higher skill level ;</t>
  </si>
  <si>
    <t>Australian Capital Territory ;  Industry of job 12 months ago: Agriculture, forestry and fishing ;  &gt;&gt;&gt;&gt; Changed occupations with current employer to a lower skill level ;</t>
  </si>
  <si>
    <t>Australian Capital Territory ;  Industry of job 12 months ago: Agriculture, forestry and fishing ;  &gt;&gt;&gt;&gt; No change in usual weekly hours with current employer last year ;</t>
  </si>
  <si>
    <t>Australian Capital Territory ;  Industry of job 12 months ago: Agriculture, forestry and fishing ;  &gt;&gt;&gt;&gt; Usual weekly hours increased with current employer last year ;</t>
  </si>
  <si>
    <t>Australian Capital Territory ;  Industry of job 12 months ago: Agriculture, forestry and fishing ;  &gt;&gt;&gt;&gt; Usual weekly hours decreased with current employer last year ;</t>
  </si>
  <si>
    <t>Australian Capital Territory ;  Industry of job 12 months ago: Agriculture, forestry and fishing ;  &gt;&gt;&gt;&gt; Did not know or usual weekly hours varied last year ;</t>
  </si>
  <si>
    <t>Australian Capital Territory ;  Industry of job 12 months ago: Agriculture, forestry and fishing ;  &gt;&gt;&gt;&gt; Promoted or transferred last year ;</t>
  </si>
  <si>
    <t>Australian Capital Territory ;  Industry of job 12 months ago: Agriculture, forestry and fishing ;  &gt;&gt;&gt;&gt; Was not promoted or transferred last year ;</t>
  </si>
  <si>
    <t>Australian Capital Territory ;  Industry of job 12 months ago: Agriculture, forestry and fishing ;  &gt;&gt;&gt; Owner manager or contributing family worker in current main job ;</t>
  </si>
  <si>
    <t>Australian Capital Territory ;  Industry of job 12 months ago: Agriculture, forestry and fishing ;  &gt; Not currently employed ;</t>
  </si>
  <si>
    <t>Australian Capital Territory ;  Industry of job 12 months ago: Agriculture, forestry and fishing ;  &gt; Employed 12 months ago ;</t>
  </si>
  <si>
    <t>Australian Capital Territory ;  Industry of job 12 months ago: Mining ;  Employed at some time during the last 12 months ;</t>
  </si>
  <si>
    <t>Australian Capital Territory ;  Industry of job 12 months ago: Mining ;  &gt; Currently employed ;</t>
  </si>
  <si>
    <t>Australian Capital Territory ;  Industry of job 12 months ago: Mining ;  &gt;&gt; Less than 12 months in current main job ;</t>
  </si>
  <si>
    <t>Australian Capital Territory ;  Industry of job 12 months ago: Mining ;  &gt;&gt;&gt; Changed jobs in last 12 months ;</t>
  </si>
  <si>
    <t>Australian Capital Territory ;  Industry of job 12 months ago: Mining ;  &gt;&gt;&gt;&gt; Working in the same industry division as 12 months ago ;</t>
  </si>
  <si>
    <t>Australian Capital Territory ;  Industry of job 12 months ago: Mining ;  &gt;&gt;&gt;&gt; Working in a different industry division than 12 months ago ;</t>
  </si>
  <si>
    <t>Australian Capital Territory ;  Industry of job 12 months ago: Mining ;  &gt;&gt;&gt;&gt; Working in the same major occupation group as 12 months ago ;</t>
  </si>
  <si>
    <t>Australian Capital Territory ;  Industry of job 12 months ago: Mining ;  &gt;&gt;&gt;&gt; Working in a different major occupation group than 12 months ago ;</t>
  </si>
  <si>
    <t>Australian Capital Territory ;  Industry of job 12 months ago: Mining ;  &gt;&gt;&gt;&gt; Working in an occupation at the same skill level as 12 months ago ;</t>
  </si>
  <si>
    <t>Australian Capital Territory ;  Industry of job 12 months ago: Mining ;  &gt;&gt;&gt;&gt; Working in an occupation with a higher skill level than 12 months ago ;</t>
  </si>
  <si>
    <t>Australian Capital Territory ;  Industry of job 12 months ago: Mining ;  &gt;&gt;&gt;&gt; Working in an occupation with a lower skill level than 12 months ago ;</t>
  </si>
  <si>
    <t>Australian Capital Territory ;  Industry of job 12 months ago: Mining ;  &gt;&gt;&gt;&gt; Working in a job with the same usual hours as 12 months ago ;</t>
  </si>
  <si>
    <t>Australian Capital Territory ;  Industry of job 12 months ago: Mining ;  &gt;&gt;&gt;&gt; Working in a job with more usual hours than 12 months ago ;</t>
  </si>
  <si>
    <t>Australian Capital Territory ;  Industry of job 12 months ago: Mining ;  &gt;&gt;&gt;&gt; Working in a job with fewer usual hours than 12 months ago ;</t>
  </si>
  <si>
    <t>Australian Capital Territory ;  Industry of job 12 months ago: Mining ;  &gt;&gt;&gt;&gt; Working in a job with the same status in employment as 12 months ago ;</t>
  </si>
  <si>
    <t>Australian Capital Territory ;  Industry of job 12 months ago: Mining ;  &gt;&gt;&gt;&gt; Working in a job with a different status in employment than 12 months ago ;</t>
  </si>
  <si>
    <t>Australian Capital Territory ;  Industry of job 12 months ago: Mining ;  &gt;&gt;&gt; Did not change jobs in last 12 months ;</t>
  </si>
  <si>
    <t>Australian Capital Territory ;  Industry of job 12 months ago: Mining ;  &gt;&gt; 12 months or more in current main job ;</t>
  </si>
  <si>
    <t>Australian Capital Territory ;  Industry of job 12 months ago: Mining ;  &gt;&gt;&gt; Employee in current main job ;</t>
  </si>
  <si>
    <t>Australian Capital Territory ;  Industry of job 12 months ago: Mining ;  &gt;&gt;&gt;&gt; No change in occupation with current employer last year ;</t>
  </si>
  <si>
    <t>Australian Capital Territory ;  Industry of job 12 months ago: Mining ;  &gt;&gt;&gt;&gt; Changed occupations with current employer in the same major group last year ;</t>
  </si>
  <si>
    <t>Australian Capital Territory ;  Industry of job 12 months ago: Mining ;  &gt;&gt;&gt;&gt; Changed occupations with current employer into a different major group last year ;</t>
  </si>
  <si>
    <t>Australian Capital Territory ;  Industry of job 12 months ago: Mining ;  &gt;&gt;&gt;&gt; Changed occupations with current employer at the same skill level ;</t>
  </si>
  <si>
    <t>Australian Capital Territory ;  Industry of job 12 months ago: Mining ;  &gt;&gt;&gt;&gt; Changed occupations with current employer to a higher skill level ;</t>
  </si>
  <si>
    <t>Australian Capital Territory ;  Industry of job 12 months ago: Mining ;  &gt;&gt;&gt;&gt; Changed occupations with current employer to a lower skill level ;</t>
  </si>
  <si>
    <t>Australian Capital Territory ;  Industry of job 12 months ago: Mining ;  &gt;&gt;&gt;&gt; No change in usual weekly hours with current employer last year ;</t>
  </si>
  <si>
    <t>Australian Capital Territory ;  Industry of job 12 months ago: Mining ;  &gt;&gt;&gt;&gt; Usual weekly hours increased with current employer last year ;</t>
  </si>
  <si>
    <t>Australian Capital Territory ;  Industry of job 12 months ago: Mining ;  &gt;&gt;&gt;&gt; Usual weekly hours decreased with current employer last year ;</t>
  </si>
  <si>
    <t>Australian Capital Territory ;  Industry of job 12 months ago: Mining ;  &gt;&gt;&gt;&gt; Did not know or usual weekly hours varied last year ;</t>
  </si>
  <si>
    <t>Australian Capital Territory ;  Industry of job 12 months ago: Mining ;  &gt;&gt;&gt;&gt; Promoted or transferred last year ;</t>
  </si>
  <si>
    <t>Australian Capital Territory ;  Industry of job 12 months ago: Mining ;  &gt;&gt;&gt;&gt; Was not promoted or transferred last year ;</t>
  </si>
  <si>
    <t>Australian Capital Territory ;  Industry of job 12 months ago: Mining ;  &gt;&gt;&gt; Owner manager or contributing family worker in current main job ;</t>
  </si>
  <si>
    <t>Australian Capital Territory ;  Industry of job 12 months ago: Mining ;  &gt; Not currently employed ;</t>
  </si>
  <si>
    <t>Australian Capital Territory ;  Industry of job 12 months ago: Mining ;  &gt; Employed 12 months ago ;</t>
  </si>
  <si>
    <t>Australian Capital Territory ;  Industry of job 12 months ago: Manufacturing ;  Employed at some time during the last 12 months ;</t>
  </si>
  <si>
    <t>Australian Capital Territory ;  Industry of job 12 months ago: Manufacturing ;  &gt; Currently employed ;</t>
  </si>
  <si>
    <t>Australian Capital Territory ;  Industry of job 12 months ago: Manufacturing ;  &gt;&gt; Less than 12 months in current main job ;</t>
  </si>
  <si>
    <t>Australian Capital Territory ;  Industry of job 12 months ago: Manufacturing ;  &gt;&gt;&gt; Changed jobs in last 12 months ;</t>
  </si>
  <si>
    <t>Australian Capital Territory ;  Industry of job 12 months ago: Manufacturing ;  &gt;&gt;&gt;&gt; Working in the same industry division as 12 months ago ;</t>
  </si>
  <si>
    <t>Australian Capital Territory ;  Industry of job 12 months ago: Manufacturing ;  &gt;&gt;&gt;&gt; Working in a different industry division than 12 months ago ;</t>
  </si>
  <si>
    <t>Australian Capital Territory ;  Industry of job 12 months ago: Manufacturing ;  &gt;&gt;&gt;&gt; Working in the same major occupation group as 12 months ago ;</t>
  </si>
  <si>
    <t>Australian Capital Territory ;  Industry of job 12 months ago: Manufacturing ;  &gt;&gt;&gt;&gt; Working in a different major occupation group than 12 months ago ;</t>
  </si>
  <si>
    <t>Australian Capital Territory ;  Industry of job 12 months ago: Manufacturing ;  &gt;&gt;&gt;&gt; Working in an occupation at the same skill level as 12 months ago ;</t>
  </si>
  <si>
    <t>Australian Capital Territory ;  Industry of job 12 months ago: Manufacturing ;  &gt;&gt;&gt;&gt; Working in an occupation with a higher skill level than 12 months ago ;</t>
  </si>
  <si>
    <t>Australian Capital Territory ;  Industry of job 12 months ago: Manufacturing ;  &gt;&gt;&gt;&gt; Working in an occupation with a lower skill level than 12 months ago ;</t>
  </si>
  <si>
    <t>Australian Capital Territory ;  Industry of job 12 months ago: Manufacturing ;  &gt;&gt;&gt;&gt; Working in a job with the same usual hours as 12 months ago ;</t>
  </si>
  <si>
    <t>Australian Capital Territory ;  Industry of job 12 months ago: Manufacturing ;  &gt;&gt;&gt;&gt; Working in a job with more usual hours than 12 months ago ;</t>
  </si>
  <si>
    <t>Australian Capital Territory ;  Industry of job 12 months ago: Manufacturing ;  &gt;&gt;&gt;&gt; Working in a job with fewer usual hours than 12 months ago ;</t>
  </si>
  <si>
    <t>Australian Capital Territory ;  Industry of job 12 months ago: Manufacturing ;  &gt;&gt;&gt;&gt; Working in a job with the same status in employment as 12 months ago ;</t>
  </si>
  <si>
    <t>Australian Capital Territory ;  Industry of job 12 months ago: Manufacturing ;  &gt;&gt;&gt;&gt; Working in a job with a different status in employment than 12 months ago ;</t>
  </si>
  <si>
    <t>Australian Capital Territory ;  Industry of job 12 months ago: Manufacturing ;  &gt;&gt;&gt; Did not change jobs in last 12 months ;</t>
  </si>
  <si>
    <t>Australian Capital Territory ;  Industry of job 12 months ago: Manufacturing ;  &gt;&gt; 12 months or more in current main job ;</t>
  </si>
  <si>
    <t>Australian Capital Territory ;  Industry of job 12 months ago: Manufacturing ;  &gt;&gt;&gt; Employee in current main job ;</t>
  </si>
  <si>
    <t>Australian Capital Territory ;  Industry of job 12 months ago: Manufacturing ;  &gt;&gt;&gt;&gt; No change in occupation with current employer last year ;</t>
  </si>
  <si>
    <t>Australian Capital Territory ;  Industry of job 12 months ago: Manufacturing ;  &gt;&gt;&gt;&gt; Changed occupations with current employer in the same major group last year ;</t>
  </si>
  <si>
    <t>Australian Capital Territory ;  Industry of job 12 months ago: Manufacturing ;  &gt;&gt;&gt;&gt; Changed occupations with current employer into a different major group last year ;</t>
  </si>
  <si>
    <t>Australian Capital Territory ;  Industry of job 12 months ago: Manufacturing ;  &gt;&gt;&gt;&gt; Changed occupations with current employer at the same skill level ;</t>
  </si>
  <si>
    <t>Australian Capital Territory ;  Industry of job 12 months ago: Manufacturing ;  &gt;&gt;&gt;&gt; Changed occupations with current employer to a higher skill level ;</t>
  </si>
  <si>
    <t>Australian Capital Territory ;  Industry of job 12 months ago: Manufacturing ;  &gt;&gt;&gt;&gt; Changed occupations with current employer to a lower skill level ;</t>
  </si>
  <si>
    <t>Australian Capital Territory ;  Industry of job 12 months ago: Manufacturing ;  &gt;&gt;&gt;&gt; No change in usual weekly hours with current employer last year ;</t>
  </si>
  <si>
    <t>Australian Capital Territory ;  Industry of job 12 months ago: Manufacturing ;  &gt;&gt;&gt;&gt; Usual weekly hours increased with current employer last year ;</t>
  </si>
  <si>
    <t>Australian Capital Territory ;  Industry of job 12 months ago: Manufacturing ;  &gt;&gt;&gt;&gt; Usual weekly hours decreased with current employer last year ;</t>
  </si>
  <si>
    <t>Australian Capital Territory ;  Industry of job 12 months ago: Manufacturing ;  &gt;&gt;&gt;&gt; Did not know or usual weekly hours varied last year ;</t>
  </si>
  <si>
    <t>Australian Capital Territory ;  Industry of job 12 months ago: Manufacturing ;  &gt;&gt;&gt;&gt; Promoted or transferred last year ;</t>
  </si>
  <si>
    <t>Australian Capital Territory ;  Industry of job 12 months ago: Manufacturing ;  &gt;&gt;&gt;&gt; Was not promoted or transferred last year ;</t>
  </si>
  <si>
    <t>Australian Capital Territory ;  Industry of job 12 months ago: Manufacturing ;  &gt;&gt;&gt; Owner manager or contributing family worker in current main job ;</t>
  </si>
  <si>
    <t>Australian Capital Territory ;  Industry of job 12 months ago: Manufacturing ;  &gt; Not currently employed ;</t>
  </si>
  <si>
    <t>Australian Capital Territory ;  Industry of job 12 months ago: Manufacturing ;  &gt; Employed 12 months ago ;</t>
  </si>
  <si>
    <t>Australian Capital Territory ;  Industry of job 12 months ago: Electricity, gas, water and waste services ;  Employed at some time during the last 12 months ;</t>
  </si>
  <si>
    <t>Australian Capital Territory ;  Industry of job 12 months ago: Electricity, gas, water and waste services ;  &gt; Currently employed ;</t>
  </si>
  <si>
    <t>Australian Capital Territory ;  Industry of job 12 months ago: Electricity, gas, water and waste services ;  &gt;&gt; Less than 12 months in current main job ;</t>
  </si>
  <si>
    <t>Australian Capital Territory ;  Industry of job 12 months ago: Electricity, gas, water and waste services ;  &gt;&gt;&gt; Changed jobs in last 12 months ;</t>
  </si>
  <si>
    <t>Australian Capital Territory ;  Industry of job 12 months ago: Electricity, gas, water and waste services ;  &gt;&gt;&gt;&gt; Working in the same industry division as 12 months ago ;</t>
  </si>
  <si>
    <t>Australian Capital Territory ;  Industry of job 12 months ago: Electricity, gas, water and waste services ;  &gt;&gt;&gt;&gt; Working in a different industry division than 12 months ago ;</t>
  </si>
  <si>
    <t>Australian Capital Territory ;  Industry of job 12 months ago: Electricity, gas, water and waste services ;  &gt;&gt;&gt;&gt; Working in the same major occupation group as 12 months ago ;</t>
  </si>
  <si>
    <t>Australian Capital Territory ;  Industry of job 12 months ago: Electricity, gas, water and waste services ;  &gt;&gt;&gt;&gt; Working in a different major occupation group than 12 months ago ;</t>
  </si>
  <si>
    <t>Australian Capital Territory ;  Industry of job 12 months ago: Electricity, gas, water and waste services ;  &gt;&gt;&gt;&gt; Working in an occupation at the same skill level as 12 months ago ;</t>
  </si>
  <si>
    <t>Australian Capital Territory ;  Industry of job 12 months ago: Electricity, gas, water and waste services ;  &gt;&gt;&gt;&gt; Working in an occupation with a higher skill level than 12 months ago ;</t>
  </si>
  <si>
    <t>Australian Capital Territory ;  Industry of job 12 months ago: Electricity, gas, water and waste services ;  &gt;&gt;&gt;&gt; Working in an occupation with a lower skill level than 12 months ago ;</t>
  </si>
  <si>
    <t>Australian Capital Territory ;  Industry of job 12 months ago: Electricity, gas, water and waste services ;  &gt;&gt;&gt;&gt; Working in a job with the same usual hours as 12 months ago ;</t>
  </si>
  <si>
    <t>Australian Capital Territory ;  Industry of job 12 months ago: Electricity, gas, water and waste services ;  &gt;&gt;&gt;&gt; Working in a job with more usual hours than 12 months ago ;</t>
  </si>
  <si>
    <t>Australian Capital Territory ;  Industry of job 12 months ago: Electricity, gas, water and waste services ;  &gt;&gt;&gt;&gt; Working in a job with fewer usual hours than 12 months ago ;</t>
  </si>
  <si>
    <t>Australian Capital Territory ;  Industry of job 12 months ago: Electricity, gas, water and waste services ;  &gt;&gt;&gt;&gt; Working in a job with the same status in employment as 12 months ago ;</t>
  </si>
  <si>
    <t>Australian Capital Territory ;  Industry of job 12 months ago: Electricity, gas, water and waste services ;  &gt;&gt;&gt;&gt; Working in a job with a different status in employment than 12 months ago ;</t>
  </si>
  <si>
    <t>Australian Capital Territory ;  Industry of job 12 months ago: Electricity, gas, water and waste services ;  &gt;&gt;&gt; Did not change jobs in last 12 months ;</t>
  </si>
  <si>
    <t>Australian Capital Territory ;  Industry of job 12 months ago: Electricity, gas, water and waste services ;  &gt;&gt; 12 months or more in current main job ;</t>
  </si>
  <si>
    <t>Australian Capital Territory ;  Industry of job 12 months ago: Electricity, gas, water and waste services ;  &gt;&gt;&gt; Employee in current main job ;</t>
  </si>
  <si>
    <t>Australian Capital Territory ;  Industry of job 12 months ago: Electricity, gas, water and waste services ;  &gt;&gt;&gt;&gt; No change in occupation with current employer last year ;</t>
  </si>
  <si>
    <t>Australian Capital Territory ;  Industry of job 12 months ago: Electricity, gas, water and waste services ;  &gt;&gt;&gt;&gt; Changed occupations with current employer in the same major group last year ;</t>
  </si>
  <si>
    <t>Australian Capital Territory ;  Industry of job 12 months ago: Electricity, gas, water and waste services ;  &gt;&gt;&gt;&gt; Changed occupations with current employer into a different major group last year ;</t>
  </si>
  <si>
    <t>Australian Capital Territory ;  Industry of job 12 months ago: Electricity, gas, water and waste services ;  &gt;&gt;&gt;&gt; Changed occupations with current employer at the same skill level ;</t>
  </si>
  <si>
    <t>Australian Capital Territory ;  Industry of job 12 months ago: Electricity, gas, water and waste services ;  &gt;&gt;&gt;&gt; Changed occupations with current employer to a higher skill level ;</t>
  </si>
  <si>
    <t>Australian Capital Territory ;  Industry of job 12 months ago: Electricity, gas, water and waste services ;  &gt;&gt;&gt;&gt; Changed occupations with current employer to a lower skill level ;</t>
  </si>
  <si>
    <t>Australian Capital Territory ;  Industry of job 12 months ago: Electricity, gas, water and waste services ;  &gt;&gt;&gt;&gt; No change in usual weekly hours with current employer last year ;</t>
  </si>
  <si>
    <t>Australian Capital Territory ;  Industry of job 12 months ago: Electricity, gas, water and waste services ;  &gt;&gt;&gt;&gt; Usual weekly hours increased with current employer last year ;</t>
  </si>
  <si>
    <t>Australian Capital Territory ;  Industry of job 12 months ago: Electricity, gas, water and waste services ;  &gt;&gt;&gt;&gt; Usual weekly hours decreased with current employer last year ;</t>
  </si>
  <si>
    <t>Australian Capital Territory ;  Industry of job 12 months ago: Electricity, gas, water and waste services ;  &gt;&gt;&gt;&gt; Did not know or usual weekly hours varied last year ;</t>
  </si>
  <si>
    <t>Australian Capital Territory ;  Industry of job 12 months ago: Electricity, gas, water and waste services ;  &gt;&gt;&gt;&gt; Promoted or transferred last year ;</t>
  </si>
  <si>
    <t>Australian Capital Territory ;  Industry of job 12 months ago: Electricity, gas, water and waste services ;  &gt;&gt;&gt;&gt; Was not promoted or transferred last year ;</t>
  </si>
  <si>
    <t>Australian Capital Territory ;  Industry of job 12 months ago: Electricity, gas, water and waste services ;  &gt;&gt;&gt; Owner manager or contributing family worker in current main job ;</t>
  </si>
  <si>
    <t>Australian Capital Territory ;  Industry of job 12 months ago: Electricity, gas, water and waste services ;  &gt; Not currently employed ;</t>
  </si>
  <si>
    <t>Australian Capital Territory ;  Industry of job 12 months ago: Electricity, gas, water and waste services ;  &gt; Employed 12 months ago ;</t>
  </si>
  <si>
    <t>Australian Capital Territory ;  Industry of job 12 months ago: Construction ;  Employed at some time during the last 12 months ;</t>
  </si>
  <si>
    <t>Australian Capital Territory ;  Industry of job 12 months ago: Construction ;  &gt; Currently employed ;</t>
  </si>
  <si>
    <t>Australian Capital Territory ;  Industry of job 12 months ago: Construction ;  &gt;&gt; Less than 12 months in current main job ;</t>
  </si>
  <si>
    <t>Australian Capital Territory ;  Industry of job 12 months ago: Construction ;  &gt;&gt;&gt; Changed jobs in last 12 months ;</t>
  </si>
  <si>
    <t>Australian Capital Territory ;  Industry of job 12 months ago: Construction ;  &gt;&gt;&gt;&gt; Working in the same industry division as 12 months ago ;</t>
  </si>
  <si>
    <t>Australian Capital Territory ;  Industry of job 12 months ago: Construction ;  &gt;&gt;&gt;&gt; Working in a different industry division than 12 months ago ;</t>
  </si>
  <si>
    <t>Australian Capital Territory ;  Industry of job 12 months ago: Construction ;  &gt;&gt;&gt;&gt; Working in the same major occupation group as 12 months ago ;</t>
  </si>
  <si>
    <t>Australian Capital Territory ;  Industry of job 12 months ago: Construction ;  &gt;&gt;&gt;&gt; Working in a different major occupation group than 12 months ago ;</t>
  </si>
  <si>
    <t>Australian Capital Territory ;  Industry of job 12 months ago: Construction ;  &gt;&gt;&gt;&gt; Working in an occupation at the same skill level as 12 months ago ;</t>
  </si>
  <si>
    <t>Australian Capital Territory ;  Industry of job 12 months ago: Construction ;  &gt;&gt;&gt;&gt; Working in an occupation with a higher skill level than 12 months ago ;</t>
  </si>
  <si>
    <t>Australian Capital Territory ;  Industry of job 12 months ago: Construction ;  &gt;&gt;&gt;&gt; Working in an occupation with a lower skill level than 12 months ago ;</t>
  </si>
  <si>
    <t>Australian Capital Territory ;  Industry of job 12 months ago: Construction ;  &gt;&gt;&gt;&gt; Working in a job with the same usual hours as 12 months ago ;</t>
  </si>
  <si>
    <t>Australian Capital Territory ;  Industry of job 12 months ago: Construction ;  &gt;&gt;&gt;&gt; Working in a job with more usual hours than 12 months ago ;</t>
  </si>
  <si>
    <t>Australian Capital Territory ;  Industry of job 12 months ago: Construction ;  &gt;&gt;&gt;&gt; Working in a job with fewer usual hours than 12 months ago ;</t>
  </si>
  <si>
    <t>Australian Capital Territory ;  Industry of job 12 months ago: Construction ;  &gt;&gt;&gt;&gt; Working in a job with the same status in employment as 12 months ago ;</t>
  </si>
  <si>
    <t>Australian Capital Territory ;  Industry of job 12 months ago: Construction ;  &gt;&gt;&gt;&gt; Working in a job with a different status in employment than 12 months ago ;</t>
  </si>
  <si>
    <t>Australian Capital Territory ;  Industry of job 12 months ago: Construction ;  &gt;&gt;&gt; Did not change jobs in last 12 months ;</t>
  </si>
  <si>
    <t>Australian Capital Territory ;  Industry of job 12 months ago: Construction ;  &gt;&gt; 12 months or more in current main job ;</t>
  </si>
  <si>
    <t>Australian Capital Territory ;  Industry of job 12 months ago: Construction ;  &gt;&gt;&gt; Employee in current main job ;</t>
  </si>
  <si>
    <t>Australian Capital Territory ;  Industry of job 12 months ago: Construction ;  &gt;&gt;&gt;&gt; No change in occupation with current employer last year ;</t>
  </si>
  <si>
    <t>Australian Capital Territory ;  Industry of job 12 months ago: Construction ;  &gt;&gt;&gt;&gt; Changed occupations with current employer in the same major group last year ;</t>
  </si>
  <si>
    <t>Australian Capital Territory ;  Industry of job 12 months ago: Construction ;  &gt;&gt;&gt;&gt; Changed occupations with current employer into a different major group last year ;</t>
  </si>
  <si>
    <t>Australian Capital Territory ;  Industry of job 12 months ago: Construction ;  &gt;&gt;&gt;&gt; Changed occupations with current employer at the same skill level ;</t>
  </si>
  <si>
    <t>Australian Capital Territory ;  Industry of job 12 months ago: Construction ;  &gt;&gt;&gt;&gt; Changed occupations with current employer to a higher skill level ;</t>
  </si>
  <si>
    <t>Australian Capital Territory ;  Industry of job 12 months ago: Construction ;  &gt;&gt;&gt;&gt; Changed occupations with current employer to a lower skill level ;</t>
  </si>
  <si>
    <t>Australian Capital Territory ;  Industry of job 12 months ago: Construction ;  &gt;&gt;&gt;&gt; No change in usual weekly hours with current employer last year ;</t>
  </si>
  <si>
    <t>Australian Capital Territory ;  Industry of job 12 months ago: Construction ;  &gt;&gt;&gt;&gt; Usual weekly hours increased with current employer last year ;</t>
  </si>
  <si>
    <t>Australian Capital Territory ;  Industry of job 12 months ago: Construction ;  &gt;&gt;&gt;&gt; Usual weekly hours decreased with current employer last year ;</t>
  </si>
  <si>
    <t>Australian Capital Territory ;  Industry of job 12 months ago: Construction ;  &gt;&gt;&gt;&gt; Did not know or usual weekly hours varied last year ;</t>
  </si>
  <si>
    <t>Australian Capital Territory ;  Industry of job 12 months ago: Construction ;  &gt;&gt;&gt;&gt; Promoted or transferred last year ;</t>
  </si>
  <si>
    <t>Australian Capital Territory ;  Industry of job 12 months ago: Construction ;  &gt;&gt;&gt;&gt; Was not promoted or transferred last year ;</t>
  </si>
  <si>
    <t>Australian Capital Territory ;  Industry of job 12 months ago: Construction ;  &gt;&gt;&gt; Owner manager or contributing family worker in current main job ;</t>
  </si>
  <si>
    <t>Australian Capital Territory ;  Industry of job 12 months ago: Construction ;  &gt; Not currently employed ;</t>
  </si>
  <si>
    <t>Australian Capital Territory ;  Industry of job 12 months ago: Construction ;  &gt; Employed 12 months ago ;</t>
  </si>
  <si>
    <t>Australian Capital Territory ;  Industry of job 12 months ago: Wholesale trade ;  Employed at some time during the last 12 months ;</t>
  </si>
  <si>
    <t>Australian Capital Territory ;  Industry of job 12 months ago: Wholesale trade ;  &gt; Currently employed ;</t>
  </si>
  <si>
    <t>Australian Capital Territory ;  Industry of job 12 months ago: Wholesale trade ;  &gt;&gt; Less than 12 months in current main job ;</t>
  </si>
  <si>
    <t>Australian Capital Territory ;  Industry of job 12 months ago: Wholesale trade ;  &gt;&gt;&gt; Changed jobs in last 12 months ;</t>
  </si>
  <si>
    <t>Australian Capital Territory ;  Industry of job 12 months ago: Wholesale trade ;  &gt;&gt;&gt;&gt; Working in the same industry division as 12 months ago ;</t>
  </si>
  <si>
    <t>Australian Capital Territory ;  Industry of job 12 months ago: Wholesale trade ;  &gt;&gt;&gt;&gt; Working in a different industry division than 12 months ago ;</t>
  </si>
  <si>
    <t>Australian Capital Territory ;  Industry of job 12 months ago: Wholesale trade ;  &gt;&gt;&gt;&gt; Working in the same major occupation group as 12 months ago ;</t>
  </si>
  <si>
    <t>Australian Capital Territory ;  Industry of job 12 months ago: Wholesale trade ;  &gt;&gt;&gt;&gt; Working in a different major occupation group than 12 months ago ;</t>
  </si>
  <si>
    <t>Australian Capital Territory ;  Industry of job 12 months ago: Wholesale trade ;  &gt;&gt;&gt;&gt; Working in an occupation at the same skill level as 12 months ago ;</t>
  </si>
  <si>
    <t>Australian Capital Territory ;  Industry of job 12 months ago: Wholesale trade ;  &gt;&gt;&gt;&gt; Working in an occupation with a higher skill level than 12 months ago ;</t>
  </si>
  <si>
    <t>Australian Capital Territory ;  Industry of job 12 months ago: Wholesale trade ;  &gt;&gt;&gt;&gt; Working in an occupation with a lower skill level than 12 months ago ;</t>
  </si>
  <si>
    <t>Australian Capital Territory ;  Industry of job 12 months ago: Wholesale trade ;  &gt;&gt;&gt;&gt; Working in a job with the same usual hours as 12 months ago ;</t>
  </si>
  <si>
    <t>Australian Capital Territory ;  Industry of job 12 months ago: Wholesale trade ;  &gt;&gt;&gt;&gt; Working in a job with more usual hours than 12 months ago ;</t>
  </si>
  <si>
    <t>Australian Capital Territory ;  Industry of job 12 months ago: Wholesale trade ;  &gt;&gt;&gt;&gt; Working in a job with fewer usual hours than 12 months ago ;</t>
  </si>
  <si>
    <t>Australian Capital Territory ;  Industry of job 12 months ago: Wholesale trade ;  &gt;&gt;&gt;&gt; Working in a job with the same status in employment as 12 months ago ;</t>
  </si>
  <si>
    <t>Australian Capital Territory ;  Industry of job 12 months ago: Wholesale trade ;  &gt;&gt;&gt;&gt; Working in a job with a different status in employment than 12 months ago ;</t>
  </si>
  <si>
    <t>Australian Capital Territory ;  Industry of job 12 months ago: Wholesale trade ;  &gt;&gt;&gt; Did not change jobs in last 12 months ;</t>
  </si>
  <si>
    <t>Australian Capital Territory ;  Industry of job 12 months ago: Wholesale trade ;  &gt;&gt; 12 months or more in current main job ;</t>
  </si>
  <si>
    <t>Australian Capital Territory ;  Industry of job 12 months ago: Wholesale trade ;  &gt;&gt;&gt; Employee in current main job ;</t>
  </si>
  <si>
    <t>Australian Capital Territory ;  Industry of job 12 months ago: Wholesale trade ;  &gt;&gt;&gt;&gt; No change in occupation with current employer last year ;</t>
  </si>
  <si>
    <t>Australian Capital Territory ;  Industry of job 12 months ago: Wholesale trade ;  &gt;&gt;&gt;&gt; Changed occupations with current employer in the same major group last year ;</t>
  </si>
  <si>
    <t>Australian Capital Territory ;  Industry of job 12 months ago: Wholesale trade ;  &gt;&gt;&gt;&gt; Changed occupations with current employer into a different major group last year ;</t>
  </si>
  <si>
    <t>Australian Capital Territory ;  Industry of job 12 months ago: Wholesale trade ;  &gt;&gt;&gt;&gt; Changed occupations with current employer at the same skill level ;</t>
  </si>
  <si>
    <t>Australian Capital Territory ;  Industry of job 12 months ago: Wholesale trade ;  &gt;&gt;&gt;&gt; Changed occupations with current employer to a higher skill level ;</t>
  </si>
  <si>
    <t>Australian Capital Territory ;  Industry of job 12 months ago: Wholesale trade ;  &gt;&gt;&gt;&gt; Changed occupations with current employer to a lower skill level ;</t>
  </si>
  <si>
    <t>Australian Capital Territory ;  Industry of job 12 months ago: Wholesale trade ;  &gt;&gt;&gt;&gt; No change in usual weekly hours with current employer last year ;</t>
  </si>
  <si>
    <t>Australian Capital Territory ;  Industry of job 12 months ago: Wholesale trade ;  &gt;&gt;&gt;&gt; Usual weekly hours increased with current employer last year ;</t>
  </si>
  <si>
    <t>Australian Capital Territory ;  Industry of job 12 months ago: Wholesale trade ;  &gt;&gt;&gt;&gt; Usual weekly hours decreased with current employer last year ;</t>
  </si>
  <si>
    <t>Australian Capital Territory ;  Industry of job 12 months ago: Wholesale trade ;  &gt;&gt;&gt;&gt; Did not know or usual weekly hours varied last year ;</t>
  </si>
  <si>
    <t>Australian Capital Territory ;  Industry of job 12 months ago: Wholesale trade ;  &gt;&gt;&gt;&gt; Promoted or transferred last year ;</t>
  </si>
  <si>
    <t>Australian Capital Territory ;  Industry of job 12 months ago: Wholesale trade ;  &gt;&gt;&gt;&gt; Was not promoted or transferred last year ;</t>
  </si>
  <si>
    <t>Australian Capital Territory ;  Industry of job 12 months ago: Wholesale trade ;  &gt;&gt;&gt; Owner manager or contributing family worker in current main job ;</t>
  </si>
  <si>
    <t>Australian Capital Territory ;  Industry of job 12 months ago: Wholesale trade ;  &gt; Not currently employed ;</t>
  </si>
  <si>
    <t>Australian Capital Territory ;  Industry of job 12 months ago: Wholesale trade ;  &gt; Employed 12 months ago ;</t>
  </si>
  <si>
    <t>Australian Capital Territory ;  Industry of job 12 months ago: Retail trade ;  Employed at some time during the last 12 months ;</t>
  </si>
  <si>
    <t>Australian Capital Territory ;  Industry of job 12 months ago: Retail trade ;  &gt; Currently employed ;</t>
  </si>
  <si>
    <t>Australian Capital Territory ;  Industry of job 12 months ago: Retail trade ;  &gt;&gt; Less than 12 months in current main job ;</t>
  </si>
  <si>
    <t>Australian Capital Territory ;  Industry of job 12 months ago: Retail trade ;  &gt;&gt;&gt; Changed jobs in last 12 months ;</t>
  </si>
  <si>
    <t>Australian Capital Territory ;  Industry of job 12 months ago: Retail trade ;  &gt;&gt;&gt;&gt; Working in the same industry division as 12 months ago ;</t>
  </si>
  <si>
    <t>Australian Capital Territory ;  Industry of job 12 months ago: Retail trade ;  &gt;&gt;&gt;&gt; Working in a different industry division than 12 months ago ;</t>
  </si>
  <si>
    <t>Australian Capital Territory ;  Industry of job 12 months ago: Retail trade ;  &gt;&gt;&gt;&gt; Working in the same major occupation group as 12 months ago ;</t>
  </si>
  <si>
    <t>Australian Capital Territory ;  Industry of job 12 months ago: Retail trade ;  &gt;&gt;&gt;&gt; Working in a different major occupation group than 12 months ago ;</t>
  </si>
  <si>
    <t>Australian Capital Territory ;  Industry of job 12 months ago: Retail trade ;  &gt;&gt;&gt;&gt; Working in an occupation at the same skill level as 12 months ago ;</t>
  </si>
  <si>
    <t>Australian Capital Territory ;  Industry of job 12 months ago: Retail trade ;  &gt;&gt;&gt;&gt; Working in an occupation with a higher skill level than 12 months ago ;</t>
  </si>
  <si>
    <t>Australian Capital Territory ;  Industry of job 12 months ago: Retail trade ;  &gt;&gt;&gt;&gt; Working in an occupation with a lower skill level than 12 months ago ;</t>
  </si>
  <si>
    <t>Australian Capital Territory ;  Industry of job 12 months ago: Retail trade ;  &gt;&gt;&gt;&gt; Working in a job with the same usual hours as 12 months ago ;</t>
  </si>
  <si>
    <t>Australian Capital Territory ;  Industry of job 12 months ago: Retail trade ;  &gt;&gt;&gt;&gt; Working in a job with more usual hours than 12 months ago ;</t>
  </si>
  <si>
    <t>Australian Capital Territory ;  Industry of job 12 months ago: Retail trade ;  &gt;&gt;&gt;&gt; Working in a job with fewer usual hours than 12 months ago ;</t>
  </si>
  <si>
    <t>Australian Capital Territory ;  Industry of job 12 months ago: Retail trade ;  &gt;&gt;&gt;&gt; Working in a job with the same status in employment as 12 months ago ;</t>
  </si>
  <si>
    <t>A128020642C</t>
  </si>
  <si>
    <t>A128001226L</t>
  </si>
  <si>
    <t>A128039982X</t>
  </si>
  <si>
    <t>A127981910J</t>
  </si>
  <si>
    <t>A128001230C</t>
  </si>
  <si>
    <t>A128078998V</t>
  </si>
  <si>
    <t>A128001202V</t>
  </si>
  <si>
    <t>A127981882K</t>
  </si>
  <si>
    <t>A128001206C</t>
  </si>
  <si>
    <t>A128001210V</t>
  </si>
  <si>
    <t>A128059514J</t>
  </si>
  <si>
    <t>A128020622V</t>
  </si>
  <si>
    <t>A128001214C</t>
  </si>
  <si>
    <t>A128098074T</t>
  </si>
  <si>
    <t>A127981886V</t>
  </si>
  <si>
    <t>A128001218L</t>
  </si>
  <si>
    <t>A127981890K</t>
  </si>
  <si>
    <t>A128098082T</t>
  </si>
  <si>
    <t>A127981894V</t>
  </si>
  <si>
    <t>A128098086A</t>
  </si>
  <si>
    <t>A128078990A</t>
  </si>
  <si>
    <t>A127981898C</t>
  </si>
  <si>
    <t>A127981902J</t>
  </si>
  <si>
    <t>A128001222C</t>
  </si>
  <si>
    <t>A128020626C</t>
  </si>
  <si>
    <t>A128020630V</t>
  </si>
  <si>
    <t>A127981906T</t>
  </si>
  <si>
    <t>A128039978J</t>
  </si>
  <si>
    <t>A128098090T</t>
  </si>
  <si>
    <t>A127962486C</t>
  </si>
  <si>
    <t>A128078994K</t>
  </si>
  <si>
    <t>A127962906L</t>
  </si>
  <si>
    <t>A128040350X</t>
  </si>
  <si>
    <t>A128059862C</t>
  </si>
  <si>
    <t>A127982270R</t>
  </si>
  <si>
    <t>A128040370J</t>
  </si>
  <si>
    <t>A128059874L</t>
  </si>
  <si>
    <t>A128059878W</t>
  </si>
  <si>
    <t>A128040374T</t>
  </si>
  <si>
    <t>A128059882L</t>
  </si>
  <si>
    <t>A128001606R</t>
  </si>
  <si>
    <t>A128020990X</t>
  </si>
  <si>
    <t>A128098426K</t>
  </si>
  <si>
    <t>A128001594T</t>
  </si>
  <si>
    <t>A128020994J</t>
  </si>
  <si>
    <t>A127982258X</t>
  </si>
  <si>
    <t>A128040354J</t>
  </si>
  <si>
    <t>A128001598A</t>
  </si>
  <si>
    <t>A127982262R</t>
  </si>
  <si>
    <t>A128098430A</t>
  </si>
  <si>
    <t>A128001602F</t>
  </si>
  <si>
    <t>A128040358T</t>
  </si>
  <si>
    <t>A127962894R</t>
  </si>
  <si>
    <t>A128059866L</t>
  </si>
  <si>
    <t>A127962898X</t>
  </si>
  <si>
    <t>A128040362J</t>
  </si>
  <si>
    <t>A128079310C</t>
  </si>
  <si>
    <t>A127962902C</t>
  </si>
  <si>
    <t>A127982266X</t>
  </si>
  <si>
    <t>A128098434K</t>
  </si>
  <si>
    <t>A128040366T</t>
  </si>
  <si>
    <t>A128098438V</t>
  </si>
  <si>
    <t>A127982274X</t>
  </si>
  <si>
    <t>A128020998T</t>
  </si>
  <si>
    <t>A128059870C</t>
  </si>
  <si>
    <t>A128098642C</t>
  </si>
  <si>
    <t>A128060014K</t>
  </si>
  <si>
    <t>A128021158V</t>
  </si>
  <si>
    <t>A128040574K</t>
  </si>
  <si>
    <t>A128079538X</t>
  </si>
  <si>
    <t>A128021170K</t>
  </si>
  <si>
    <t>A128001794K</t>
  </si>
  <si>
    <t>A128079546X</t>
  </si>
  <si>
    <t>A128040582K</t>
  </si>
  <si>
    <t>A128001798V</t>
  </si>
  <si>
    <t>A128079526R</t>
  </si>
  <si>
    <t>A127982474T</t>
  </si>
  <si>
    <t>A128098634C</t>
  </si>
  <si>
    <t>A128021150A</t>
  </si>
  <si>
    <t>A128098638L</t>
  </si>
  <si>
    <t>A128060018V</t>
  </si>
  <si>
    <t>A128001770T</t>
  </si>
  <si>
    <t>A127963086K</t>
  </si>
  <si>
    <t>A128021154K</t>
  </si>
  <si>
    <t>A128060022K</t>
  </si>
  <si>
    <t>A128079530F</t>
  </si>
  <si>
    <t>A128001774A</t>
  </si>
  <si>
    <t>A127963090A</t>
  </si>
  <si>
    <t>A128001778K</t>
  </si>
  <si>
    <t>A128001782A</t>
  </si>
  <si>
    <t>A128079534R</t>
  </si>
  <si>
    <t>A128040570A</t>
  </si>
  <si>
    <t>A128021162K</t>
  </si>
  <si>
    <t>A127982478A</t>
  </si>
  <si>
    <t>A128001786K</t>
  </si>
  <si>
    <t>A128040578V</t>
  </si>
  <si>
    <t>A128021166V</t>
  </si>
  <si>
    <t>A128001790A</t>
  </si>
  <si>
    <t>A128079542R</t>
  </si>
  <si>
    <t>A128098658W</t>
  </si>
  <si>
    <t>A128021194C</t>
  </si>
  <si>
    <t>A128021206A</t>
  </si>
  <si>
    <t>A128001834T</t>
  </si>
  <si>
    <t>A128021226K</t>
  </si>
  <si>
    <t>A128079614R</t>
  </si>
  <si>
    <t>A128040614T</t>
  </si>
  <si>
    <t>A128079618X</t>
  </si>
  <si>
    <t>A128098670L</t>
  </si>
  <si>
    <t>A128001838A</t>
  </si>
  <si>
    <t>A128098646L</t>
  </si>
  <si>
    <t>A128079582J</t>
  </si>
  <si>
    <t>A128079586T</t>
  </si>
  <si>
    <t>A128001822J</t>
  </si>
  <si>
    <t>A128060038C</t>
  </si>
  <si>
    <t>A128021198L</t>
  </si>
  <si>
    <t>A128098650C</t>
  </si>
  <si>
    <t>A128079590J</t>
  </si>
  <si>
    <t>A128001826T</t>
  </si>
  <si>
    <t>A128021202T</t>
  </si>
  <si>
    <t>A128098654L</t>
  </si>
  <si>
    <t>A128079594T</t>
  </si>
  <si>
    <t>A128001830J</t>
  </si>
  <si>
    <t>A128021210T</t>
  </si>
  <si>
    <t>A128079598A</t>
  </si>
  <si>
    <t>A128079602F</t>
  </si>
  <si>
    <t>A128021214A</t>
  </si>
  <si>
    <t>A128040606T</t>
  </si>
  <si>
    <t>A128021218K</t>
  </si>
  <si>
    <t>A128079606R</t>
  </si>
  <si>
    <t>A128021222A</t>
  </si>
  <si>
    <t>A128040610J</t>
  </si>
  <si>
    <t>A128079610F</t>
  </si>
  <si>
    <t>A128098662L</t>
  </si>
  <si>
    <t>A128079642X</t>
  </si>
  <si>
    <t>A127963114J</t>
  </si>
  <si>
    <t>A128021234K</t>
  </si>
  <si>
    <t>A127982518J</t>
  </si>
  <si>
    <t>A128060042V</t>
  </si>
  <si>
    <t>A128098674W</t>
  </si>
  <si>
    <t>A128098678F</t>
  </si>
  <si>
    <t>A128098682W</t>
  </si>
  <si>
    <t>A128060046C</t>
  </si>
  <si>
    <t>A128021242K</t>
  </si>
  <si>
    <t>A128079622R</t>
  </si>
  <si>
    <t>A127982502R</t>
  </si>
  <si>
    <t>A127963118T</t>
  </si>
  <si>
    <t>A128079626X</t>
  </si>
  <si>
    <t>A128021230A</t>
  </si>
  <si>
    <t>A128001842T</t>
  </si>
  <si>
    <t>A128079630R</t>
  </si>
  <si>
    <t>A128001846A</t>
  </si>
  <si>
    <t>A128001850T</t>
  </si>
  <si>
    <t>A127963122J</t>
  </si>
  <si>
    <t>A128021238V</t>
  </si>
  <si>
    <t>A128079634X</t>
  </si>
  <si>
    <t>A127982506X</t>
  </si>
  <si>
    <t>A128040618A</t>
  </si>
  <si>
    <t>A127963126T</t>
  </si>
  <si>
    <t>A127963130J</t>
  </si>
  <si>
    <t>A127982510R</t>
  </si>
  <si>
    <t>A128079638J</t>
  </si>
  <si>
    <t>A128040622T</t>
  </si>
  <si>
    <t>A127982514X</t>
  </si>
  <si>
    <t>A127982522X</t>
  </si>
  <si>
    <t>A127982526J</t>
  </si>
  <si>
    <t>A128040626A</t>
  </si>
  <si>
    <t>A128001854A</t>
  </si>
  <si>
    <t>A127982538T</t>
  </si>
  <si>
    <t>A128001858K</t>
  </si>
  <si>
    <t>A127963146A</t>
  </si>
  <si>
    <t>A127982534J</t>
  </si>
  <si>
    <t>A127982542J</t>
  </si>
  <si>
    <t>A128021246V</t>
  </si>
  <si>
    <t>A128040650A</t>
  </si>
  <si>
    <t>A128060066L</t>
  </si>
  <si>
    <t>A128060070C</t>
  </si>
  <si>
    <t>A128001878V</t>
  </si>
  <si>
    <t>A127982530X</t>
  </si>
  <si>
    <t>A128079646J</t>
  </si>
  <si>
    <t>A127963138A</t>
  </si>
  <si>
    <t>A128001862A</t>
  </si>
  <si>
    <t>A127963142T</t>
  </si>
  <si>
    <t>A128079650X</t>
  </si>
  <si>
    <t>A128060050V</t>
  </si>
  <si>
    <t>A128098686F</t>
  </si>
  <si>
    <t>A128060054C</t>
  </si>
  <si>
    <t>A128098690W</t>
  </si>
  <si>
    <t>A128040630T</t>
  </si>
  <si>
    <t>A128098694F</t>
  </si>
  <si>
    <t>A128040634A</t>
  </si>
  <si>
    <t>A128040638K</t>
  </si>
  <si>
    <t>A128079654J</t>
  </si>
  <si>
    <t>A128060058L</t>
  </si>
  <si>
    <t>A128079658T</t>
  </si>
  <si>
    <t>A128001866K</t>
  </si>
  <si>
    <t>A128001870A</t>
  </si>
  <si>
    <t>A128098698R</t>
  </si>
  <si>
    <t>A128040642A</t>
  </si>
  <si>
    <t>A128040646K</t>
  </si>
  <si>
    <t>A128001874K</t>
  </si>
  <si>
    <t>A127963150T</t>
  </si>
  <si>
    <t>A127982562T</t>
  </si>
  <si>
    <t>A128079662J</t>
  </si>
  <si>
    <t>A127963158K</t>
  </si>
  <si>
    <t>A128060078W</t>
  </si>
  <si>
    <t>A127963162A</t>
  </si>
  <si>
    <t>A127963170A</t>
  </si>
  <si>
    <t>A128040682V</t>
  </si>
  <si>
    <t>A128079682T</t>
  </si>
  <si>
    <t>A128098714C</t>
  </si>
  <si>
    <t>A128060082L</t>
  </si>
  <si>
    <t>A128098702V</t>
  </si>
  <si>
    <t>A128021250K</t>
  </si>
  <si>
    <t>A128040654K</t>
  </si>
  <si>
    <t>A128001882K</t>
  </si>
  <si>
    <t>A127963154A</t>
  </si>
  <si>
    <t>A128040658V</t>
  </si>
  <si>
    <t>A127982546T</t>
  </si>
  <si>
    <t>A128060074L</t>
  </si>
  <si>
    <t>A128098706C</t>
  </si>
  <si>
    <t>A128079666T</t>
  </si>
  <si>
    <t>A128079670J</t>
  </si>
  <si>
    <t>A128079674T</t>
  </si>
  <si>
    <t>A128098710V</t>
  </si>
  <si>
    <t>A127982550J</t>
  </si>
  <si>
    <t>A128040662K</t>
  </si>
  <si>
    <t>A128079678A</t>
  </si>
  <si>
    <t>A127982554T</t>
  </si>
  <si>
    <t>A128040666V</t>
  </si>
  <si>
    <t>A128001886V</t>
  </si>
  <si>
    <t>A128040670K</t>
  </si>
  <si>
    <t>A128021254V</t>
  </si>
  <si>
    <t>A127982558A</t>
  </si>
  <si>
    <t>A128040674V</t>
  </si>
  <si>
    <t>A128040678C</t>
  </si>
  <si>
    <t>A128079698K</t>
  </si>
  <si>
    <t>A127963174K</t>
  </si>
  <si>
    <t>A128001894V</t>
  </si>
  <si>
    <t>A128098730C</t>
  </si>
  <si>
    <t>A128060098F</t>
  </si>
  <si>
    <t>A128021274C</t>
  </si>
  <si>
    <t>A128001910J</t>
  </si>
  <si>
    <t>A128040694C</t>
  </si>
  <si>
    <t>A128098734L</t>
  </si>
  <si>
    <t>A128001914T</t>
  </si>
  <si>
    <t>A128021258C</t>
  </si>
  <si>
    <t>A128098718L</t>
  </si>
  <si>
    <t>A128021262V</t>
  </si>
  <si>
    <t>A128098722C</t>
  </si>
  <si>
    <t>A128021266C</t>
  </si>
  <si>
    <t>Australian Capital Territory ;  Industry of job 12 months ago: Retail trade ;  &gt;&gt;&gt;&gt; Working in a job with a different status in employment than 12 months ago ;</t>
  </si>
  <si>
    <t>Australian Capital Territory ;  Industry of job 12 months ago: Retail trade ;  &gt;&gt;&gt; Did not change jobs in last 12 months ;</t>
  </si>
  <si>
    <t>Australian Capital Territory ;  Industry of job 12 months ago: Retail trade ;  &gt;&gt; 12 months or more in current main job ;</t>
  </si>
  <si>
    <t>Australian Capital Territory ;  Industry of job 12 months ago: Retail trade ;  &gt;&gt;&gt; Employee in current main job ;</t>
  </si>
  <si>
    <t>Australian Capital Territory ;  Industry of job 12 months ago: Retail trade ;  &gt;&gt;&gt;&gt; No change in occupation with current employer last year ;</t>
  </si>
  <si>
    <t>Australian Capital Territory ;  Industry of job 12 months ago: Retail trade ;  &gt;&gt;&gt;&gt; Changed occupations with current employer in the same major group last year ;</t>
  </si>
  <si>
    <t>Australian Capital Territory ;  Industry of job 12 months ago: Retail trade ;  &gt;&gt;&gt;&gt; Changed occupations with current employer into a different major group last year ;</t>
  </si>
  <si>
    <t>Australian Capital Territory ;  Industry of job 12 months ago: Retail trade ;  &gt;&gt;&gt;&gt; Changed occupations with current employer at the same skill level ;</t>
  </si>
  <si>
    <t>Australian Capital Territory ;  Industry of job 12 months ago: Retail trade ;  &gt;&gt;&gt;&gt; Changed occupations with current employer to a higher skill level ;</t>
  </si>
  <si>
    <t>Australian Capital Territory ;  Industry of job 12 months ago: Retail trade ;  &gt;&gt;&gt;&gt; Changed occupations with current employer to a lower skill level ;</t>
  </si>
  <si>
    <t>Australian Capital Territory ;  Industry of job 12 months ago: Retail trade ;  &gt;&gt;&gt;&gt; No change in usual weekly hours with current employer last year ;</t>
  </si>
  <si>
    <t>Australian Capital Territory ;  Industry of job 12 months ago: Retail trade ;  &gt;&gt;&gt;&gt; Usual weekly hours increased with current employer last year ;</t>
  </si>
  <si>
    <t>Australian Capital Territory ;  Industry of job 12 months ago: Retail trade ;  &gt;&gt;&gt;&gt; Usual weekly hours decreased with current employer last year ;</t>
  </si>
  <si>
    <t>Australian Capital Territory ;  Industry of job 12 months ago: Retail trade ;  &gt;&gt;&gt;&gt; Did not know or usual weekly hours varied last year ;</t>
  </si>
  <si>
    <t>Australian Capital Territory ;  Industry of job 12 months ago: Retail trade ;  &gt;&gt;&gt;&gt; Promoted or transferred last year ;</t>
  </si>
  <si>
    <t>Australian Capital Territory ;  Industry of job 12 months ago: Retail trade ;  &gt;&gt;&gt;&gt; Was not promoted or transferred last year ;</t>
  </si>
  <si>
    <t>Australian Capital Territory ;  Industry of job 12 months ago: Retail trade ;  &gt;&gt;&gt; Owner manager or contributing family worker in current main job ;</t>
  </si>
  <si>
    <t>Australian Capital Territory ;  Industry of job 12 months ago: Retail trade ;  &gt; Not currently employed ;</t>
  </si>
  <si>
    <t>Australian Capital Territory ;  Industry of job 12 months ago: Retail trade ;  &gt; Employed 12 months ago ;</t>
  </si>
  <si>
    <t>Australian Capital Territory ;  Industry of job 12 months ago: Accommodation and food services ;  Employed at some time during the last 12 months ;</t>
  </si>
  <si>
    <t>Australian Capital Territory ;  Industry of job 12 months ago: Accommodation and food services ;  &gt; Currently employed ;</t>
  </si>
  <si>
    <t>Australian Capital Territory ;  Industry of job 12 months ago: Accommodation and food services ;  &gt;&gt; Less than 12 months in current main job ;</t>
  </si>
  <si>
    <t>Australian Capital Territory ;  Industry of job 12 months ago: Accommodation and food services ;  &gt;&gt;&gt; Changed jobs in last 12 months ;</t>
  </si>
  <si>
    <t>Australian Capital Territory ;  Industry of job 12 months ago: Accommodation and food services ;  &gt;&gt;&gt;&gt; Working in the same industry division as 12 months ago ;</t>
  </si>
  <si>
    <t>Australian Capital Territory ;  Industry of job 12 months ago: Accommodation and food services ;  &gt;&gt;&gt;&gt; Working in a different industry division than 12 months ago ;</t>
  </si>
  <si>
    <t>Australian Capital Territory ;  Industry of job 12 months ago: Accommodation and food services ;  &gt;&gt;&gt;&gt; Working in the same major occupation group as 12 months ago ;</t>
  </si>
  <si>
    <t>Australian Capital Territory ;  Industry of job 12 months ago: Accommodation and food services ;  &gt;&gt;&gt;&gt; Working in a different major occupation group than 12 months ago ;</t>
  </si>
  <si>
    <t>Australian Capital Territory ;  Industry of job 12 months ago: Accommodation and food services ;  &gt;&gt;&gt;&gt; Working in an occupation at the same skill level as 12 months ago ;</t>
  </si>
  <si>
    <t>Australian Capital Territory ;  Industry of job 12 months ago: Accommodation and food services ;  &gt;&gt;&gt;&gt; Working in an occupation with a higher skill level than 12 months ago ;</t>
  </si>
  <si>
    <t>Australian Capital Territory ;  Industry of job 12 months ago: Accommodation and food services ;  &gt;&gt;&gt;&gt; Working in an occupation with a lower skill level than 12 months ago ;</t>
  </si>
  <si>
    <t>Australian Capital Territory ;  Industry of job 12 months ago: Accommodation and food services ;  &gt;&gt;&gt;&gt; Working in a job with the same usual hours as 12 months ago ;</t>
  </si>
  <si>
    <t>Australian Capital Territory ;  Industry of job 12 months ago: Accommodation and food services ;  &gt;&gt;&gt;&gt; Working in a job with more usual hours than 12 months ago ;</t>
  </si>
  <si>
    <t>Australian Capital Territory ;  Industry of job 12 months ago: Accommodation and food services ;  &gt;&gt;&gt;&gt; Working in a job with fewer usual hours than 12 months ago ;</t>
  </si>
  <si>
    <t>Australian Capital Territory ;  Industry of job 12 months ago: Accommodation and food services ;  &gt;&gt;&gt;&gt; Working in a job with the same status in employment as 12 months ago ;</t>
  </si>
  <si>
    <t>Australian Capital Territory ;  Industry of job 12 months ago: Accommodation and food services ;  &gt;&gt;&gt;&gt; Working in a job with a different status in employment than 12 months ago ;</t>
  </si>
  <si>
    <t>Australian Capital Territory ;  Industry of job 12 months ago: Accommodation and food services ;  &gt;&gt;&gt; Did not change jobs in last 12 months ;</t>
  </si>
  <si>
    <t>Australian Capital Territory ;  Industry of job 12 months ago: Accommodation and food services ;  &gt;&gt; 12 months or more in current main job ;</t>
  </si>
  <si>
    <t>Australian Capital Territory ;  Industry of job 12 months ago: Accommodation and food services ;  &gt;&gt;&gt; Employee in current main job ;</t>
  </si>
  <si>
    <t>Australian Capital Territory ;  Industry of job 12 months ago: Accommodation and food services ;  &gt;&gt;&gt;&gt; No change in occupation with current employer last year ;</t>
  </si>
  <si>
    <t>Australian Capital Territory ;  Industry of job 12 months ago: Accommodation and food services ;  &gt;&gt;&gt;&gt; Changed occupations with current employer in the same major group last year ;</t>
  </si>
  <si>
    <t>Australian Capital Territory ;  Industry of job 12 months ago: Accommodation and food services ;  &gt;&gt;&gt;&gt; Changed occupations with current employer into a different major group last year ;</t>
  </si>
  <si>
    <t>Australian Capital Territory ;  Industry of job 12 months ago: Accommodation and food services ;  &gt;&gt;&gt;&gt; Changed occupations with current employer at the same skill level ;</t>
  </si>
  <si>
    <t>Australian Capital Territory ;  Industry of job 12 months ago: Accommodation and food services ;  &gt;&gt;&gt;&gt; Changed occupations with current employer to a higher skill level ;</t>
  </si>
  <si>
    <t>Australian Capital Territory ;  Industry of job 12 months ago: Accommodation and food services ;  &gt;&gt;&gt;&gt; Changed occupations with current employer to a lower skill level ;</t>
  </si>
  <si>
    <t>Australian Capital Territory ;  Industry of job 12 months ago: Accommodation and food services ;  &gt;&gt;&gt;&gt; No change in usual weekly hours with current employer last year ;</t>
  </si>
  <si>
    <t>Australian Capital Territory ;  Industry of job 12 months ago: Accommodation and food services ;  &gt;&gt;&gt;&gt; Usual weekly hours increased with current employer last year ;</t>
  </si>
  <si>
    <t>Australian Capital Territory ;  Industry of job 12 months ago: Accommodation and food services ;  &gt;&gt;&gt;&gt; Usual weekly hours decreased with current employer last year ;</t>
  </si>
  <si>
    <t>Australian Capital Territory ;  Industry of job 12 months ago: Accommodation and food services ;  &gt;&gt;&gt;&gt; Did not know or usual weekly hours varied last year ;</t>
  </si>
  <si>
    <t>Australian Capital Territory ;  Industry of job 12 months ago: Accommodation and food services ;  &gt;&gt;&gt;&gt; Promoted or transferred last year ;</t>
  </si>
  <si>
    <t>Australian Capital Territory ;  Industry of job 12 months ago: Accommodation and food services ;  &gt;&gt;&gt;&gt; Was not promoted or transferred last year ;</t>
  </si>
  <si>
    <t>Australian Capital Territory ;  Industry of job 12 months ago: Accommodation and food services ;  &gt;&gt;&gt; Owner manager or contributing family worker in current main job ;</t>
  </si>
  <si>
    <t>Australian Capital Territory ;  Industry of job 12 months ago: Accommodation and food services ;  &gt; Not currently employed ;</t>
  </si>
  <si>
    <t>Australian Capital Territory ;  Industry of job 12 months ago: Accommodation and food services ;  &gt; Employed 12 months ago ;</t>
  </si>
  <si>
    <t>Australian Capital Territory ;  Industry of job 12 months ago: Transport, postal and warehousing ;  Employed at some time during the last 12 months ;</t>
  </si>
  <si>
    <t>Australian Capital Territory ;  Industry of job 12 months ago: Transport, postal and warehousing ;  &gt; Currently employed ;</t>
  </si>
  <si>
    <t>Australian Capital Territory ;  Industry of job 12 months ago: Transport, postal and warehousing ;  &gt;&gt; Less than 12 months in current main job ;</t>
  </si>
  <si>
    <t>Australian Capital Territory ;  Industry of job 12 months ago: Transport, postal and warehousing ;  &gt;&gt;&gt; Changed jobs in last 12 months ;</t>
  </si>
  <si>
    <t>Australian Capital Territory ;  Industry of job 12 months ago: Transport, postal and warehousing ;  &gt;&gt;&gt;&gt; Working in the same industry division as 12 months ago ;</t>
  </si>
  <si>
    <t>Australian Capital Territory ;  Industry of job 12 months ago: Transport, postal and warehousing ;  &gt;&gt;&gt;&gt; Working in a different industry division than 12 months ago ;</t>
  </si>
  <si>
    <t>Australian Capital Territory ;  Industry of job 12 months ago: Transport, postal and warehousing ;  &gt;&gt;&gt;&gt; Working in the same major occupation group as 12 months ago ;</t>
  </si>
  <si>
    <t>Australian Capital Territory ;  Industry of job 12 months ago: Transport, postal and warehousing ;  &gt;&gt;&gt;&gt; Working in a different major occupation group than 12 months ago ;</t>
  </si>
  <si>
    <t>Australian Capital Territory ;  Industry of job 12 months ago: Transport, postal and warehousing ;  &gt;&gt;&gt;&gt; Working in an occupation at the same skill level as 12 months ago ;</t>
  </si>
  <si>
    <t>Australian Capital Territory ;  Industry of job 12 months ago: Transport, postal and warehousing ;  &gt;&gt;&gt;&gt; Working in an occupation with a higher skill level than 12 months ago ;</t>
  </si>
  <si>
    <t>Australian Capital Territory ;  Industry of job 12 months ago: Transport, postal and warehousing ;  &gt;&gt;&gt;&gt; Working in an occupation with a lower skill level than 12 months ago ;</t>
  </si>
  <si>
    <t>Australian Capital Territory ;  Industry of job 12 months ago: Transport, postal and warehousing ;  &gt;&gt;&gt;&gt; Working in a job with the same usual hours as 12 months ago ;</t>
  </si>
  <si>
    <t>Australian Capital Territory ;  Industry of job 12 months ago: Transport, postal and warehousing ;  &gt;&gt;&gt;&gt; Working in a job with more usual hours than 12 months ago ;</t>
  </si>
  <si>
    <t>Australian Capital Territory ;  Industry of job 12 months ago: Transport, postal and warehousing ;  &gt;&gt;&gt;&gt; Working in a job with fewer usual hours than 12 months ago ;</t>
  </si>
  <si>
    <t>Australian Capital Territory ;  Industry of job 12 months ago: Transport, postal and warehousing ;  &gt;&gt;&gt;&gt; Working in a job with the same status in employment as 12 months ago ;</t>
  </si>
  <si>
    <t>Australian Capital Territory ;  Industry of job 12 months ago: Transport, postal and warehousing ;  &gt;&gt;&gt;&gt; Working in a job with a different status in employment than 12 months ago ;</t>
  </si>
  <si>
    <t>Australian Capital Territory ;  Industry of job 12 months ago: Transport, postal and warehousing ;  &gt;&gt;&gt; Did not change jobs in last 12 months ;</t>
  </si>
  <si>
    <t>Australian Capital Territory ;  Industry of job 12 months ago: Transport, postal and warehousing ;  &gt;&gt; 12 months or more in current main job ;</t>
  </si>
  <si>
    <t>Australian Capital Territory ;  Industry of job 12 months ago: Transport, postal and warehousing ;  &gt;&gt;&gt; Employee in current main job ;</t>
  </si>
  <si>
    <t>Australian Capital Territory ;  Industry of job 12 months ago: Transport, postal and warehousing ;  &gt;&gt;&gt;&gt; No change in occupation with current employer last year ;</t>
  </si>
  <si>
    <t>Australian Capital Territory ;  Industry of job 12 months ago: Transport, postal and warehousing ;  &gt;&gt;&gt;&gt; Changed occupations with current employer in the same major group last year ;</t>
  </si>
  <si>
    <t>Australian Capital Territory ;  Industry of job 12 months ago: Transport, postal and warehousing ;  &gt;&gt;&gt;&gt; Changed occupations with current employer into a different major group last year ;</t>
  </si>
  <si>
    <t>Australian Capital Territory ;  Industry of job 12 months ago: Transport, postal and warehousing ;  &gt;&gt;&gt;&gt; Changed occupations with current employer at the same skill level ;</t>
  </si>
  <si>
    <t>Australian Capital Territory ;  Industry of job 12 months ago: Transport, postal and warehousing ;  &gt;&gt;&gt;&gt; Changed occupations with current employer to a higher skill level ;</t>
  </si>
  <si>
    <t>Australian Capital Territory ;  Industry of job 12 months ago: Transport, postal and warehousing ;  &gt;&gt;&gt;&gt; Changed occupations with current employer to a lower skill level ;</t>
  </si>
  <si>
    <t>Australian Capital Territory ;  Industry of job 12 months ago: Transport, postal and warehousing ;  &gt;&gt;&gt;&gt; No change in usual weekly hours with current employer last year ;</t>
  </si>
  <si>
    <t>Australian Capital Territory ;  Industry of job 12 months ago: Transport, postal and warehousing ;  &gt;&gt;&gt;&gt; Usual weekly hours increased with current employer last year ;</t>
  </si>
  <si>
    <t>Australian Capital Territory ;  Industry of job 12 months ago: Transport, postal and warehousing ;  &gt;&gt;&gt;&gt; Usual weekly hours decreased with current employer last year ;</t>
  </si>
  <si>
    <t>Australian Capital Territory ;  Industry of job 12 months ago: Transport, postal and warehousing ;  &gt;&gt;&gt;&gt; Did not know or usual weekly hours varied last year ;</t>
  </si>
  <si>
    <t>Australian Capital Territory ;  Industry of job 12 months ago: Transport, postal and warehousing ;  &gt;&gt;&gt;&gt; Promoted or transferred last year ;</t>
  </si>
  <si>
    <t>Australian Capital Territory ;  Industry of job 12 months ago: Transport, postal and warehousing ;  &gt;&gt;&gt;&gt; Was not promoted or transferred last year ;</t>
  </si>
  <si>
    <t>Australian Capital Territory ;  Industry of job 12 months ago: Transport, postal and warehousing ;  &gt;&gt;&gt; Owner manager or contributing family worker in current main job ;</t>
  </si>
  <si>
    <t>Australian Capital Territory ;  Industry of job 12 months ago: Transport, postal and warehousing ;  &gt; Not currently employed ;</t>
  </si>
  <si>
    <t>Australian Capital Territory ;  Industry of job 12 months ago: Transport, postal and warehousing ;  &gt; Employed 12 months ago ;</t>
  </si>
  <si>
    <t>Australian Capital Territory ;  Industry of job 12 months ago: Information media and telecommunications ;  Employed at some time during the last 12 months ;</t>
  </si>
  <si>
    <t>Australian Capital Territory ;  Industry of job 12 months ago: Information media and telecommunications ;  &gt; Currently employed ;</t>
  </si>
  <si>
    <t>Australian Capital Territory ;  Industry of job 12 months ago: Information media and telecommunications ;  &gt;&gt; Less than 12 months in current main job ;</t>
  </si>
  <si>
    <t>Australian Capital Territory ;  Industry of job 12 months ago: Information media and telecommunications ;  &gt;&gt;&gt; Changed jobs in last 12 months ;</t>
  </si>
  <si>
    <t>Australian Capital Territory ;  Industry of job 12 months ago: Information media and telecommunications ;  &gt;&gt;&gt;&gt; Working in the same industry division as 12 months ago ;</t>
  </si>
  <si>
    <t>Australian Capital Territory ;  Industry of job 12 months ago: Information media and telecommunications ;  &gt;&gt;&gt;&gt; Working in a different industry division than 12 months ago ;</t>
  </si>
  <si>
    <t>Australian Capital Territory ;  Industry of job 12 months ago: Information media and telecommunications ;  &gt;&gt;&gt;&gt; Working in the same major occupation group as 12 months ago ;</t>
  </si>
  <si>
    <t>Australian Capital Territory ;  Industry of job 12 months ago: Information media and telecommunications ;  &gt;&gt;&gt;&gt; Working in a different major occupation group than 12 months ago ;</t>
  </si>
  <si>
    <t>Australian Capital Territory ;  Industry of job 12 months ago: Information media and telecommunications ;  &gt;&gt;&gt;&gt; Working in an occupation at the same skill level as 12 months ago ;</t>
  </si>
  <si>
    <t>Australian Capital Territory ;  Industry of job 12 months ago: Information media and telecommunications ;  &gt;&gt;&gt;&gt; Working in an occupation with a higher skill level than 12 months ago ;</t>
  </si>
  <si>
    <t>Australian Capital Territory ;  Industry of job 12 months ago: Information media and telecommunications ;  &gt;&gt;&gt;&gt; Working in an occupation with a lower skill level than 12 months ago ;</t>
  </si>
  <si>
    <t>Australian Capital Territory ;  Industry of job 12 months ago: Information media and telecommunications ;  &gt;&gt;&gt;&gt; Working in a job with the same usual hours as 12 months ago ;</t>
  </si>
  <si>
    <t>Australian Capital Territory ;  Industry of job 12 months ago: Information media and telecommunications ;  &gt;&gt;&gt;&gt; Working in a job with more usual hours than 12 months ago ;</t>
  </si>
  <si>
    <t>Australian Capital Territory ;  Industry of job 12 months ago: Information media and telecommunications ;  &gt;&gt;&gt;&gt; Working in a job with fewer usual hours than 12 months ago ;</t>
  </si>
  <si>
    <t>Australian Capital Territory ;  Industry of job 12 months ago: Information media and telecommunications ;  &gt;&gt;&gt;&gt; Working in a job with the same status in employment as 12 months ago ;</t>
  </si>
  <si>
    <t>Australian Capital Territory ;  Industry of job 12 months ago: Information media and telecommunications ;  &gt;&gt;&gt;&gt; Working in a job with a different status in employment than 12 months ago ;</t>
  </si>
  <si>
    <t>Australian Capital Territory ;  Industry of job 12 months ago: Information media and telecommunications ;  &gt;&gt;&gt; Did not change jobs in last 12 months ;</t>
  </si>
  <si>
    <t>Australian Capital Territory ;  Industry of job 12 months ago: Information media and telecommunications ;  &gt;&gt; 12 months or more in current main job ;</t>
  </si>
  <si>
    <t>Australian Capital Territory ;  Industry of job 12 months ago: Information media and telecommunications ;  &gt;&gt;&gt; Employee in current main job ;</t>
  </si>
  <si>
    <t>Australian Capital Territory ;  Industry of job 12 months ago: Information media and telecommunications ;  &gt;&gt;&gt;&gt; No change in occupation with current employer last year ;</t>
  </si>
  <si>
    <t>Australian Capital Territory ;  Industry of job 12 months ago: Information media and telecommunications ;  &gt;&gt;&gt;&gt; Changed occupations with current employer in the same major group last year ;</t>
  </si>
  <si>
    <t>Australian Capital Territory ;  Industry of job 12 months ago: Information media and telecommunications ;  &gt;&gt;&gt;&gt; Changed occupations with current employer into a different major group last year ;</t>
  </si>
  <si>
    <t>Australian Capital Territory ;  Industry of job 12 months ago: Information media and telecommunications ;  &gt;&gt;&gt;&gt; Changed occupations with current employer at the same skill level ;</t>
  </si>
  <si>
    <t>Australian Capital Territory ;  Industry of job 12 months ago: Information media and telecommunications ;  &gt;&gt;&gt;&gt; Changed occupations with current employer to a higher skill level ;</t>
  </si>
  <si>
    <t>Australian Capital Territory ;  Industry of job 12 months ago: Information media and telecommunications ;  &gt;&gt;&gt;&gt; Changed occupations with current employer to a lower skill level ;</t>
  </si>
  <si>
    <t>Australian Capital Territory ;  Industry of job 12 months ago: Information media and telecommunications ;  &gt;&gt;&gt;&gt; No change in usual weekly hours with current employer last year ;</t>
  </si>
  <si>
    <t>Australian Capital Territory ;  Industry of job 12 months ago: Information media and telecommunications ;  &gt;&gt;&gt;&gt; Usual weekly hours increased with current employer last year ;</t>
  </si>
  <si>
    <t>Australian Capital Territory ;  Industry of job 12 months ago: Information media and telecommunications ;  &gt;&gt;&gt;&gt; Usual weekly hours decreased with current employer last year ;</t>
  </si>
  <si>
    <t>Australian Capital Territory ;  Industry of job 12 months ago: Information media and telecommunications ;  &gt;&gt;&gt;&gt; Did not know or usual weekly hours varied last year ;</t>
  </si>
  <si>
    <t>Australian Capital Territory ;  Industry of job 12 months ago: Information media and telecommunications ;  &gt;&gt;&gt;&gt; Promoted or transferred last year ;</t>
  </si>
  <si>
    <t>Australian Capital Territory ;  Industry of job 12 months ago: Information media and telecommunications ;  &gt;&gt;&gt;&gt; Was not promoted or transferred last year ;</t>
  </si>
  <si>
    <t>Australian Capital Territory ;  Industry of job 12 months ago: Information media and telecommunications ;  &gt;&gt;&gt; Owner manager or contributing family worker in current main job ;</t>
  </si>
  <si>
    <t>Australian Capital Territory ;  Industry of job 12 months ago: Information media and telecommunications ;  &gt; Not currently employed ;</t>
  </si>
  <si>
    <t>Australian Capital Territory ;  Industry of job 12 months ago: Information media and telecommunications ;  &gt; Employed 12 months ago ;</t>
  </si>
  <si>
    <t>Australian Capital Territory ;  Industry of job 12 months ago: Financial and insurance services ;  Employed at some time during the last 12 months ;</t>
  </si>
  <si>
    <t>Australian Capital Territory ;  Industry of job 12 months ago: Financial and insurance services ;  &gt; Currently employed ;</t>
  </si>
  <si>
    <t>Australian Capital Territory ;  Industry of job 12 months ago: Financial and insurance services ;  &gt;&gt; Less than 12 months in current main job ;</t>
  </si>
  <si>
    <t>Australian Capital Territory ;  Industry of job 12 months ago: Financial and insurance services ;  &gt;&gt;&gt; Changed jobs in last 12 months ;</t>
  </si>
  <si>
    <t>Australian Capital Territory ;  Industry of job 12 months ago: Financial and insurance services ;  &gt;&gt;&gt;&gt; Working in the same industry division as 12 months ago ;</t>
  </si>
  <si>
    <t>Australian Capital Territory ;  Industry of job 12 months ago: Financial and insurance services ;  &gt;&gt;&gt;&gt; Working in a different industry division than 12 months ago ;</t>
  </si>
  <si>
    <t>Australian Capital Territory ;  Industry of job 12 months ago: Financial and insurance services ;  &gt;&gt;&gt;&gt; Working in the same major occupation group as 12 months ago ;</t>
  </si>
  <si>
    <t>Australian Capital Territory ;  Industry of job 12 months ago: Financial and insurance services ;  &gt;&gt;&gt;&gt; Working in a different major occupation group than 12 months ago ;</t>
  </si>
  <si>
    <t>Australian Capital Territory ;  Industry of job 12 months ago: Financial and insurance services ;  &gt;&gt;&gt;&gt; Working in an occupation at the same skill level as 12 months ago ;</t>
  </si>
  <si>
    <t>Australian Capital Territory ;  Industry of job 12 months ago: Financial and insurance services ;  &gt;&gt;&gt;&gt; Working in an occupation with a higher skill level than 12 months ago ;</t>
  </si>
  <si>
    <t>Australian Capital Territory ;  Industry of job 12 months ago: Financial and insurance services ;  &gt;&gt;&gt;&gt; Working in an occupation with a lower skill level than 12 months ago ;</t>
  </si>
  <si>
    <t>Australian Capital Territory ;  Industry of job 12 months ago: Financial and insurance services ;  &gt;&gt;&gt;&gt; Working in a job with the same usual hours as 12 months ago ;</t>
  </si>
  <si>
    <t>Australian Capital Territory ;  Industry of job 12 months ago: Financial and insurance services ;  &gt;&gt;&gt;&gt; Working in a job with more usual hours than 12 months ago ;</t>
  </si>
  <si>
    <t>Australian Capital Territory ;  Industry of job 12 months ago: Financial and insurance services ;  &gt;&gt;&gt;&gt; Working in a job with fewer usual hours than 12 months ago ;</t>
  </si>
  <si>
    <t>Australian Capital Territory ;  Industry of job 12 months ago: Financial and insurance services ;  &gt;&gt;&gt;&gt; Working in a job with the same status in employment as 12 months ago ;</t>
  </si>
  <si>
    <t>Australian Capital Territory ;  Industry of job 12 months ago: Financial and insurance services ;  &gt;&gt;&gt;&gt; Working in a job with a different status in employment than 12 months ago ;</t>
  </si>
  <si>
    <t>Australian Capital Territory ;  Industry of job 12 months ago: Financial and insurance services ;  &gt;&gt;&gt; Did not change jobs in last 12 months ;</t>
  </si>
  <si>
    <t>Australian Capital Territory ;  Industry of job 12 months ago: Financial and insurance services ;  &gt;&gt; 12 months or more in current main job ;</t>
  </si>
  <si>
    <t>Australian Capital Territory ;  Industry of job 12 months ago: Financial and insurance services ;  &gt;&gt;&gt; Employee in current main job ;</t>
  </si>
  <si>
    <t>Australian Capital Territory ;  Industry of job 12 months ago: Financial and insurance services ;  &gt;&gt;&gt;&gt; No change in occupation with current employer last year ;</t>
  </si>
  <si>
    <t>Australian Capital Territory ;  Industry of job 12 months ago: Financial and insurance services ;  &gt;&gt;&gt;&gt; Changed occupations with current employer in the same major group last year ;</t>
  </si>
  <si>
    <t>Australian Capital Territory ;  Industry of job 12 months ago: Financial and insurance services ;  &gt;&gt;&gt;&gt; Changed occupations with current employer into a different major group last year ;</t>
  </si>
  <si>
    <t>Australian Capital Territory ;  Industry of job 12 months ago: Financial and insurance services ;  &gt;&gt;&gt;&gt; Changed occupations with current employer at the same skill level ;</t>
  </si>
  <si>
    <t>Australian Capital Territory ;  Industry of job 12 months ago: Financial and insurance services ;  &gt;&gt;&gt;&gt; Changed occupations with current employer to a higher skill level ;</t>
  </si>
  <si>
    <t>Australian Capital Territory ;  Industry of job 12 months ago: Financial and insurance services ;  &gt;&gt;&gt;&gt; Changed occupations with current employer to a lower skill level ;</t>
  </si>
  <si>
    <t>Australian Capital Territory ;  Industry of job 12 months ago: Financial and insurance services ;  &gt;&gt;&gt;&gt; No change in usual weekly hours with current employer last year ;</t>
  </si>
  <si>
    <t>Australian Capital Territory ;  Industry of job 12 months ago: Financial and insurance services ;  &gt;&gt;&gt;&gt; Usual weekly hours increased with current employer last year ;</t>
  </si>
  <si>
    <t>Australian Capital Territory ;  Industry of job 12 months ago: Financial and insurance services ;  &gt;&gt;&gt;&gt; Usual weekly hours decreased with current employer last year ;</t>
  </si>
  <si>
    <t>Australian Capital Territory ;  Industry of job 12 months ago: Financial and insurance services ;  &gt;&gt;&gt;&gt; Did not know or usual weekly hours varied last year ;</t>
  </si>
  <si>
    <t>Australian Capital Territory ;  Industry of job 12 months ago: Financial and insurance services ;  &gt;&gt;&gt;&gt; Promoted or transferred last year ;</t>
  </si>
  <si>
    <t>Australian Capital Territory ;  Industry of job 12 months ago: Financial and insurance services ;  &gt;&gt;&gt;&gt; Was not promoted or transferred last year ;</t>
  </si>
  <si>
    <t>Australian Capital Territory ;  Industry of job 12 months ago: Financial and insurance services ;  &gt;&gt;&gt; Owner manager or contributing family worker in current main job ;</t>
  </si>
  <si>
    <t>Australian Capital Territory ;  Industry of job 12 months ago: Financial and insurance services ;  &gt; Not currently employed ;</t>
  </si>
  <si>
    <t>Australian Capital Territory ;  Industry of job 12 months ago: Financial and insurance services ;  &gt; Employed 12 months ago ;</t>
  </si>
  <si>
    <t>Australian Capital Territory ;  Industry of job 12 months ago: Rental, hiring and real estate services ;  Employed at some time during the last 12 months ;</t>
  </si>
  <si>
    <t>Australian Capital Territory ;  Industry of job 12 months ago: Rental, hiring and real estate services ;  &gt; Currently employed ;</t>
  </si>
  <si>
    <t>Australian Capital Territory ;  Industry of job 12 months ago: Rental, hiring and real estate services ;  &gt;&gt; Less than 12 months in current main job ;</t>
  </si>
  <si>
    <t>Australian Capital Territory ;  Industry of job 12 months ago: Rental, hiring and real estate services ;  &gt;&gt;&gt; Changed jobs in last 12 months ;</t>
  </si>
  <si>
    <t>Australian Capital Territory ;  Industry of job 12 months ago: Rental, hiring and real estate services ;  &gt;&gt;&gt;&gt; Working in the same industry division as 12 months ago ;</t>
  </si>
  <si>
    <t>Australian Capital Territory ;  Industry of job 12 months ago: Rental, hiring and real estate services ;  &gt;&gt;&gt;&gt; Working in a different industry division than 12 months ago ;</t>
  </si>
  <si>
    <t>Australian Capital Territory ;  Industry of job 12 months ago: Rental, hiring and real estate services ;  &gt;&gt;&gt;&gt; Working in the same major occupation group as 12 months ago ;</t>
  </si>
  <si>
    <t>Australian Capital Territory ;  Industry of job 12 months ago: Rental, hiring and real estate services ;  &gt;&gt;&gt;&gt; Working in a different major occupation group than 12 months ago ;</t>
  </si>
  <si>
    <t>Australian Capital Territory ;  Industry of job 12 months ago: Rental, hiring and real estate services ;  &gt;&gt;&gt;&gt; Working in an occupation at the same skill level as 12 months ago ;</t>
  </si>
  <si>
    <t>Australian Capital Territory ;  Industry of job 12 months ago: Rental, hiring and real estate services ;  &gt;&gt;&gt;&gt; Working in an occupation with a higher skill level than 12 months ago ;</t>
  </si>
  <si>
    <t>Australian Capital Territory ;  Industry of job 12 months ago: Rental, hiring and real estate services ;  &gt;&gt;&gt;&gt; Working in an occupation with a lower skill level than 12 months ago ;</t>
  </si>
  <si>
    <t>Australian Capital Territory ;  Industry of job 12 months ago: Rental, hiring and real estate services ;  &gt;&gt;&gt;&gt; Working in a job with the same usual hours as 12 months ago ;</t>
  </si>
  <si>
    <t>Australian Capital Territory ;  Industry of job 12 months ago: Rental, hiring and real estate services ;  &gt;&gt;&gt;&gt; Working in a job with more usual hours than 12 months ago ;</t>
  </si>
  <si>
    <t>Australian Capital Territory ;  Industry of job 12 months ago: Rental, hiring and real estate services ;  &gt;&gt;&gt;&gt; Working in a job with fewer usual hours than 12 months ago ;</t>
  </si>
  <si>
    <t>Australian Capital Territory ;  Industry of job 12 months ago: Rental, hiring and real estate services ;  &gt;&gt;&gt;&gt; Working in a job with the same status in employment as 12 months ago ;</t>
  </si>
  <si>
    <t>Australian Capital Territory ;  Industry of job 12 months ago: Rental, hiring and real estate services ;  &gt;&gt;&gt;&gt; Working in a job with a different status in employment than 12 months ago ;</t>
  </si>
  <si>
    <t>Australian Capital Territory ;  Industry of job 12 months ago: Rental, hiring and real estate services ;  &gt;&gt;&gt; Did not change jobs in last 12 months ;</t>
  </si>
  <si>
    <t>Australian Capital Territory ;  Industry of job 12 months ago: Rental, hiring and real estate services ;  &gt;&gt; 12 months or more in current main job ;</t>
  </si>
  <si>
    <t>Australian Capital Territory ;  Industry of job 12 months ago: Rental, hiring and real estate services ;  &gt;&gt;&gt; Employee in current main job ;</t>
  </si>
  <si>
    <t>Australian Capital Territory ;  Industry of job 12 months ago: Rental, hiring and real estate services ;  &gt;&gt;&gt;&gt; No change in occupation with current employer last year ;</t>
  </si>
  <si>
    <t>Australian Capital Territory ;  Industry of job 12 months ago: Rental, hiring and real estate services ;  &gt;&gt;&gt;&gt; Changed occupations with current employer in the same major group last year ;</t>
  </si>
  <si>
    <t>Australian Capital Territory ;  Industry of job 12 months ago: Rental, hiring and real estate services ;  &gt;&gt;&gt;&gt; Changed occupations with current employer into a different major group last year ;</t>
  </si>
  <si>
    <t>Australian Capital Territory ;  Industry of job 12 months ago: Rental, hiring and real estate services ;  &gt;&gt;&gt;&gt; Changed occupations with current employer at the same skill level ;</t>
  </si>
  <si>
    <t>Australian Capital Territory ;  Industry of job 12 months ago: Rental, hiring and real estate services ;  &gt;&gt;&gt;&gt; Changed occupations with current employer to a higher skill level ;</t>
  </si>
  <si>
    <t>Australian Capital Territory ;  Industry of job 12 months ago: Rental, hiring and real estate services ;  &gt;&gt;&gt;&gt; Changed occupations with current employer to a lower skill level ;</t>
  </si>
  <si>
    <t>Australian Capital Territory ;  Industry of job 12 months ago: Rental, hiring and real estate services ;  &gt;&gt;&gt;&gt; No change in usual weekly hours with current employer last year ;</t>
  </si>
  <si>
    <t>Australian Capital Territory ;  Industry of job 12 months ago: Rental, hiring and real estate services ;  &gt;&gt;&gt;&gt; Usual weekly hours increased with current employer last year ;</t>
  </si>
  <si>
    <t>Australian Capital Territory ;  Industry of job 12 months ago: Rental, hiring and real estate services ;  &gt;&gt;&gt;&gt; Usual weekly hours decreased with current employer last year ;</t>
  </si>
  <si>
    <t>Australian Capital Territory ;  Industry of job 12 months ago: Rental, hiring and real estate services ;  &gt;&gt;&gt;&gt; Did not know or usual weekly hours varied last year ;</t>
  </si>
  <si>
    <t>Australian Capital Territory ;  Industry of job 12 months ago: Rental, hiring and real estate services ;  &gt;&gt;&gt;&gt; Promoted or transferred last year ;</t>
  </si>
  <si>
    <t>Australian Capital Territory ;  Industry of job 12 months ago: Rental, hiring and real estate services ;  &gt;&gt;&gt;&gt; Was not promoted or transferred last year ;</t>
  </si>
  <si>
    <t>Australian Capital Territory ;  Industry of job 12 months ago: Rental, hiring and real estate services ;  &gt;&gt;&gt; Owner manager or contributing family worker in current main job ;</t>
  </si>
  <si>
    <t>Australian Capital Territory ;  Industry of job 12 months ago: Rental, hiring and real estate services ;  &gt; Not currently employed ;</t>
  </si>
  <si>
    <t>Australian Capital Territory ;  Industry of job 12 months ago: Rental, hiring and real estate services ;  &gt; Employed 12 months ago ;</t>
  </si>
  <si>
    <t>Australian Capital Territory ;  Industry of job 12 months ago: Professional, scientific and technical services ;  Employed at some time during the last 12 months ;</t>
  </si>
  <si>
    <t>Australian Capital Territory ;  Industry of job 12 months ago: Professional, scientific and technical services ;  &gt; Currently employed ;</t>
  </si>
  <si>
    <t>Australian Capital Territory ;  Industry of job 12 months ago: Professional, scientific and technical services ;  &gt;&gt; Less than 12 months in current main job ;</t>
  </si>
  <si>
    <t>Australian Capital Territory ;  Industry of job 12 months ago: Professional, scientific and technical services ;  &gt;&gt;&gt; Changed jobs in last 12 months ;</t>
  </si>
  <si>
    <t>Australian Capital Territory ;  Industry of job 12 months ago: Professional, scientific and technical services ;  &gt;&gt;&gt;&gt; Working in the same industry division as 12 months ago ;</t>
  </si>
  <si>
    <t>Australian Capital Territory ;  Industry of job 12 months ago: Professional, scientific and technical services ;  &gt;&gt;&gt;&gt; Working in a different industry division than 12 months ago ;</t>
  </si>
  <si>
    <t>Australian Capital Territory ;  Industry of job 12 months ago: Professional, scientific and technical services ;  &gt;&gt;&gt;&gt; Working in the same major occupation group as 12 months ago ;</t>
  </si>
  <si>
    <t>Australian Capital Territory ;  Industry of job 12 months ago: Professional, scientific and technical services ;  &gt;&gt;&gt;&gt; Working in a different major occupation group than 12 months ago ;</t>
  </si>
  <si>
    <t>Australian Capital Territory ;  Industry of job 12 months ago: Professional, scientific and technical services ;  &gt;&gt;&gt;&gt; Working in an occupation at the same skill level as 12 months ago ;</t>
  </si>
  <si>
    <t>Australian Capital Territory ;  Industry of job 12 months ago: Professional, scientific and technical services ;  &gt;&gt;&gt;&gt; Working in an occupation with a higher skill level than 12 months ago ;</t>
  </si>
  <si>
    <t>Australian Capital Territory ;  Industry of job 12 months ago: Professional, scientific and technical services ;  &gt;&gt;&gt;&gt; Working in an occupation with a lower skill level than 12 months ago ;</t>
  </si>
  <si>
    <t>Australian Capital Territory ;  Industry of job 12 months ago: Professional, scientific and technical services ;  &gt;&gt;&gt;&gt; Working in a job with the same usual hours as 12 months ago ;</t>
  </si>
  <si>
    <t>Australian Capital Territory ;  Industry of job 12 months ago: Professional, scientific and technical services ;  &gt;&gt;&gt;&gt; Working in a job with more usual hours than 12 months ago ;</t>
  </si>
  <si>
    <t>Australian Capital Territory ;  Industry of job 12 months ago: Professional, scientific and technical services ;  &gt;&gt;&gt;&gt; Working in a job with fewer usual hours than 12 months ago ;</t>
  </si>
  <si>
    <t>Australian Capital Territory ;  Industry of job 12 months ago: Professional, scientific and technical services ;  &gt;&gt;&gt;&gt; Working in a job with the same status in employment as 12 months ago ;</t>
  </si>
  <si>
    <t>Australian Capital Territory ;  Industry of job 12 months ago: Professional, scientific and technical services ;  &gt;&gt;&gt;&gt; Working in a job with a different status in employment than 12 months ago ;</t>
  </si>
  <si>
    <t>Australian Capital Territory ;  Industry of job 12 months ago: Professional, scientific and technical services ;  &gt;&gt;&gt; Did not change jobs in last 12 months ;</t>
  </si>
  <si>
    <t>Australian Capital Territory ;  Industry of job 12 months ago: Professional, scientific and technical services ;  &gt;&gt; 12 months or more in current main job ;</t>
  </si>
  <si>
    <t>Australian Capital Territory ;  Industry of job 12 months ago: Professional, scientific and technical services ;  &gt;&gt;&gt; Employee in current main job ;</t>
  </si>
  <si>
    <t>Australian Capital Territory ;  Industry of job 12 months ago: Professional, scientific and technical services ;  &gt;&gt;&gt;&gt; No change in occupation with current employer last year ;</t>
  </si>
  <si>
    <t>Australian Capital Territory ;  Industry of job 12 months ago: Professional, scientific and technical services ;  &gt;&gt;&gt;&gt; Changed occupations with current employer in the same major group last year ;</t>
  </si>
  <si>
    <t>Australian Capital Territory ;  Industry of job 12 months ago: Professional, scientific and technical services ;  &gt;&gt;&gt;&gt; Changed occupations with current employer into a different major group last year ;</t>
  </si>
  <si>
    <t>Australian Capital Territory ;  Industry of job 12 months ago: Professional, scientific and technical services ;  &gt;&gt;&gt;&gt; Changed occupations with current employer at the same skill level ;</t>
  </si>
  <si>
    <t>Australian Capital Territory ;  Industry of job 12 months ago: Professional, scientific and technical services ;  &gt;&gt;&gt;&gt; Changed occupations with current employer to a higher skill level ;</t>
  </si>
  <si>
    <t>Australian Capital Territory ;  Industry of job 12 months ago: Professional, scientific and technical services ;  &gt;&gt;&gt;&gt; Changed occupations with current employer to a lower skill level ;</t>
  </si>
  <si>
    <t>Australian Capital Territory ;  Industry of job 12 months ago: Professional, scientific and technical services ;  &gt;&gt;&gt;&gt; No change in usual weekly hours with current employer last year ;</t>
  </si>
  <si>
    <t>Australian Capital Territory ;  Industry of job 12 months ago: Professional, scientific and technical services ;  &gt;&gt;&gt;&gt; Usual weekly hours increased with current employer last year ;</t>
  </si>
  <si>
    <t>Australian Capital Territory ;  Industry of job 12 months ago: Professional, scientific and technical services ;  &gt;&gt;&gt;&gt; Usual weekly hours decreased with current employer last year ;</t>
  </si>
  <si>
    <t>Australian Capital Territory ;  Industry of job 12 months ago: Professional, scientific and technical services ;  &gt;&gt;&gt;&gt; Did not know or usual weekly hours varied last year ;</t>
  </si>
  <si>
    <t>Australian Capital Territory ;  Industry of job 12 months ago: Professional, scientific and technical services ;  &gt;&gt;&gt;&gt; Promoted or transferred last year ;</t>
  </si>
  <si>
    <t>Australian Capital Territory ;  Industry of job 12 months ago: Professional, scientific and technical services ;  &gt;&gt;&gt;&gt; Was not promoted or transferred last year ;</t>
  </si>
  <si>
    <t>Australian Capital Territory ;  Industry of job 12 months ago: Professional, scientific and technical services ;  &gt;&gt;&gt; Owner manager or contributing family worker in current main job ;</t>
  </si>
  <si>
    <t>Australian Capital Territory ;  Industry of job 12 months ago: Professional, scientific and technical services ;  &gt; Not currently employed ;</t>
  </si>
  <si>
    <t>Australian Capital Territory ;  Industry of job 12 months ago: Professional, scientific and technical services ;  &gt; Employed 12 months ago ;</t>
  </si>
  <si>
    <t>Australian Capital Territory ;  Industry of job 12 months ago: Administrative and support services ;  Employed at some time during the last 12 months ;</t>
  </si>
  <si>
    <t>Australian Capital Territory ;  Industry of job 12 months ago: Administrative and support services ;  &gt; Currently employed ;</t>
  </si>
  <si>
    <t>Australian Capital Territory ;  Industry of job 12 months ago: Administrative and support services ;  &gt;&gt; Less than 12 months in current main job ;</t>
  </si>
  <si>
    <t>Australian Capital Territory ;  Industry of job 12 months ago: Administrative and support services ;  &gt;&gt;&gt; Changed jobs in last 12 months ;</t>
  </si>
  <si>
    <t>Australian Capital Territory ;  Industry of job 12 months ago: Administrative and support services ;  &gt;&gt;&gt;&gt; Working in the same industry division as 12 months ago ;</t>
  </si>
  <si>
    <t>Australian Capital Territory ;  Industry of job 12 months ago: Administrative and support services ;  &gt;&gt;&gt;&gt; Working in a different industry division than 12 months ago ;</t>
  </si>
  <si>
    <t>Australian Capital Territory ;  Industry of job 12 months ago: Administrative and support services ;  &gt;&gt;&gt;&gt; Working in the same major occupation group as 12 months ago ;</t>
  </si>
  <si>
    <t>Australian Capital Territory ;  Industry of job 12 months ago: Administrative and support services ;  &gt;&gt;&gt;&gt; Working in a different major occupation group than 12 months ago ;</t>
  </si>
  <si>
    <t>Australian Capital Territory ;  Industry of job 12 months ago: Administrative and support services ;  &gt;&gt;&gt;&gt; Working in an occupation at the same skill level as 12 months ago ;</t>
  </si>
  <si>
    <t>Australian Capital Territory ;  Industry of job 12 months ago: Administrative and support services ;  &gt;&gt;&gt;&gt; Working in an occupation with a higher skill level than 12 months ago ;</t>
  </si>
  <si>
    <t>Australian Capital Territory ;  Industry of job 12 months ago: Administrative and support services ;  &gt;&gt;&gt;&gt; Working in an occupation with a lower skill level than 12 months ago ;</t>
  </si>
  <si>
    <t>Australian Capital Territory ;  Industry of job 12 months ago: Administrative and support services ;  &gt;&gt;&gt;&gt; Working in a job with the same usual hours as 12 months ago ;</t>
  </si>
  <si>
    <t>Australian Capital Territory ;  Industry of job 12 months ago: Administrative and support services ;  &gt;&gt;&gt;&gt; Working in a job with more usual hours than 12 months ago ;</t>
  </si>
  <si>
    <t>Australian Capital Territory ;  Industry of job 12 months ago: Administrative and support services ;  &gt;&gt;&gt;&gt; Working in a job with fewer usual hours than 12 months ago ;</t>
  </si>
  <si>
    <t>Australian Capital Territory ;  Industry of job 12 months ago: Administrative and support services ;  &gt;&gt;&gt;&gt; Working in a job with the same status in employment as 12 months ago ;</t>
  </si>
  <si>
    <t>Australian Capital Territory ;  Industry of job 12 months ago: Administrative and support services ;  &gt;&gt;&gt;&gt; Working in a job with a different status in employment than 12 months ago ;</t>
  </si>
  <si>
    <t>Australian Capital Territory ;  Industry of job 12 months ago: Administrative and support services ;  &gt;&gt;&gt; Did not change jobs in last 12 months ;</t>
  </si>
  <si>
    <t>Australian Capital Territory ;  Industry of job 12 months ago: Administrative and support services ;  &gt;&gt; 12 months or more in current main job ;</t>
  </si>
  <si>
    <t>Australian Capital Territory ;  Industry of job 12 months ago: Administrative and support services ;  &gt;&gt;&gt; Employee in current main job ;</t>
  </si>
  <si>
    <t>Australian Capital Territory ;  Industry of job 12 months ago: Administrative and support services ;  &gt;&gt;&gt;&gt; No change in occupation with current employer last year ;</t>
  </si>
  <si>
    <t>Australian Capital Territory ;  Industry of job 12 months ago: Administrative and support services ;  &gt;&gt;&gt;&gt; Changed occupations with current employer in the same major group last year ;</t>
  </si>
  <si>
    <t>Australian Capital Territory ;  Industry of job 12 months ago: Administrative and support services ;  &gt;&gt;&gt;&gt; Changed occupations with current employer into a different major group last year ;</t>
  </si>
  <si>
    <t>Australian Capital Territory ;  Industry of job 12 months ago: Administrative and support services ;  &gt;&gt;&gt;&gt; Changed occupations with current employer at the same skill level ;</t>
  </si>
  <si>
    <t>Australian Capital Territory ;  Industry of job 12 months ago: Administrative and support services ;  &gt;&gt;&gt;&gt; Changed occupations with current employer to a higher skill level ;</t>
  </si>
  <si>
    <t>Australian Capital Territory ;  Industry of job 12 months ago: Administrative and support services ;  &gt;&gt;&gt;&gt; Changed occupations with current employer to a lower skill level ;</t>
  </si>
  <si>
    <t>Australian Capital Territory ;  Industry of job 12 months ago: Administrative and support services ;  &gt;&gt;&gt;&gt; No change in usual weekly hours with current employer last year ;</t>
  </si>
  <si>
    <t>Australian Capital Territory ;  Industry of job 12 months ago: Administrative and support services ;  &gt;&gt;&gt;&gt; Usual weekly hours increased with current employer last year ;</t>
  </si>
  <si>
    <t>A127982566A</t>
  </si>
  <si>
    <t>A128021270V</t>
  </si>
  <si>
    <t>A128079686A</t>
  </si>
  <si>
    <t>A128001890K</t>
  </si>
  <si>
    <t>A127963178V</t>
  </si>
  <si>
    <t>A128040686C</t>
  </si>
  <si>
    <t>A128060086W</t>
  </si>
  <si>
    <t>A128040690V</t>
  </si>
  <si>
    <t>A128060090L</t>
  </si>
  <si>
    <t>A128079690T</t>
  </si>
  <si>
    <t>A127982570T</t>
  </si>
  <si>
    <t>A128001898C</t>
  </si>
  <si>
    <t>A128098726L</t>
  </si>
  <si>
    <t>A128001902J</t>
  </si>
  <si>
    <t>A127982574A</t>
  </si>
  <si>
    <t>A128079694A</t>
  </si>
  <si>
    <t>A127963182K</t>
  </si>
  <si>
    <t>A128060094W</t>
  </si>
  <si>
    <t>A127982578K</t>
  </si>
  <si>
    <t>A128001930T</t>
  </si>
  <si>
    <t>A127982582A</t>
  </si>
  <si>
    <t>A127982594K</t>
  </si>
  <si>
    <t>A128060106V</t>
  </si>
  <si>
    <t>A128079714X</t>
  </si>
  <si>
    <t>A127982598V</t>
  </si>
  <si>
    <t>A128098754W</t>
  </si>
  <si>
    <t>A128040730A</t>
  </si>
  <si>
    <t>A128079718J</t>
  </si>
  <si>
    <t>A128021286L</t>
  </si>
  <si>
    <t>A127963186V</t>
  </si>
  <si>
    <t>A128001918A</t>
  </si>
  <si>
    <t>A128021278L</t>
  </si>
  <si>
    <t>A128079702R</t>
  </si>
  <si>
    <t>A127982586K</t>
  </si>
  <si>
    <t>A128098738W</t>
  </si>
  <si>
    <t>A128001922T</t>
  </si>
  <si>
    <t>A127963190K</t>
  </si>
  <si>
    <t>A127982590A</t>
  </si>
  <si>
    <t>A128040698L</t>
  </si>
  <si>
    <t>A128001926A</t>
  </si>
  <si>
    <t>A128040702T</t>
  </si>
  <si>
    <t>A128040706A</t>
  </si>
  <si>
    <t>A128040710T</t>
  </si>
  <si>
    <t>A128079706X</t>
  </si>
  <si>
    <t>A128060102K</t>
  </si>
  <si>
    <t>A128098742L</t>
  </si>
  <si>
    <t>A128040714A</t>
  </si>
  <si>
    <t>A128040718K</t>
  </si>
  <si>
    <t>A128098746W</t>
  </si>
  <si>
    <t>A128079710R</t>
  </si>
  <si>
    <t>A128040722A</t>
  </si>
  <si>
    <t>A128098750L</t>
  </si>
  <si>
    <t>A128040726K</t>
  </si>
  <si>
    <t>A127963218A</t>
  </si>
  <si>
    <t>A127963194V</t>
  </si>
  <si>
    <t>A128040742K</t>
  </si>
  <si>
    <t>A127963214T</t>
  </si>
  <si>
    <t>A128021294L</t>
  </si>
  <si>
    <t>A128098762W</t>
  </si>
  <si>
    <t>A128040754V</t>
  </si>
  <si>
    <t>A128060122V</t>
  </si>
  <si>
    <t>A127982610X</t>
  </si>
  <si>
    <t>A128060126C</t>
  </si>
  <si>
    <t>A127963198C</t>
  </si>
  <si>
    <t>A128079722X</t>
  </si>
  <si>
    <t>A128001934A</t>
  </si>
  <si>
    <t>A128040734K</t>
  </si>
  <si>
    <t>A127963202J</t>
  </si>
  <si>
    <t>A128098758F</t>
  </si>
  <si>
    <t>A128060110K</t>
  </si>
  <si>
    <t>A127963206T</t>
  </si>
  <si>
    <t>A128021290C</t>
  </si>
  <si>
    <t>A128040738V</t>
  </si>
  <si>
    <t>A128001938K</t>
  </si>
  <si>
    <t>A127963210J</t>
  </si>
  <si>
    <t>A127982602X</t>
  </si>
  <si>
    <t>A128079726J</t>
  </si>
  <si>
    <t>A128001942A</t>
  </si>
  <si>
    <t>A128001946K</t>
  </si>
  <si>
    <t>A128060114V</t>
  </si>
  <si>
    <t>A128040746V</t>
  </si>
  <si>
    <t>A127982606J</t>
  </si>
  <si>
    <t>A128079730X</t>
  </si>
  <si>
    <t>A128040750K</t>
  </si>
  <si>
    <t>A128079734J</t>
  </si>
  <si>
    <t>A128001950A</t>
  </si>
  <si>
    <t>A128060118C</t>
  </si>
  <si>
    <t>A128098458C</t>
  </si>
  <si>
    <t>A128001610F</t>
  </si>
  <si>
    <t>A127962914L</t>
  </si>
  <si>
    <t>A128079326W</t>
  </si>
  <si>
    <t>A127982294J</t>
  </si>
  <si>
    <t>A128098466C</t>
  </si>
  <si>
    <t>A128098470V</t>
  </si>
  <si>
    <t>A128098474C</t>
  </si>
  <si>
    <t>A128059898F</t>
  </si>
  <si>
    <t>A127982298T</t>
  </si>
  <si>
    <t>A128059886W</t>
  </si>
  <si>
    <t>A128098442K</t>
  </si>
  <si>
    <t>A128040378A</t>
  </si>
  <si>
    <t>A128098446V</t>
  </si>
  <si>
    <t>A127982278J</t>
  </si>
  <si>
    <t>A128079318W</t>
  </si>
  <si>
    <t>A127962910C</t>
  </si>
  <si>
    <t>A128021002X</t>
  </si>
  <si>
    <t>A127982282X</t>
  </si>
  <si>
    <t>A128079322L</t>
  </si>
  <si>
    <t>A128059890L</t>
  </si>
  <si>
    <t>A128001614R</t>
  </si>
  <si>
    <t>A128098450K</t>
  </si>
  <si>
    <t>A128001618X</t>
  </si>
  <si>
    <t>A127982286J</t>
  </si>
  <si>
    <t>A128001622R</t>
  </si>
  <si>
    <t>A128001626X</t>
  </si>
  <si>
    <t>A128021006J</t>
  </si>
  <si>
    <t>A127982290X</t>
  </si>
  <si>
    <t>A128098454V</t>
  </si>
  <si>
    <t>A128040382T</t>
  </si>
  <si>
    <t>A128021010X</t>
  </si>
  <si>
    <t>A128059894W</t>
  </si>
  <si>
    <t>A128098462V</t>
  </si>
  <si>
    <t>A128021030J</t>
  </si>
  <si>
    <t>A127982302W</t>
  </si>
  <si>
    <t>A128040394A</t>
  </si>
  <si>
    <t>A127982314F</t>
  </si>
  <si>
    <t>A128001638J</t>
  </si>
  <si>
    <t>A128098486L</t>
  </si>
  <si>
    <t>A128040406X</t>
  </si>
  <si>
    <t>A128079346F</t>
  </si>
  <si>
    <t>A128021038A</t>
  </si>
  <si>
    <t>A127982322F</t>
  </si>
  <si>
    <t>A128021014J</t>
  </si>
  <si>
    <t>A128021018T</t>
  </si>
  <si>
    <t>A128098478L</t>
  </si>
  <si>
    <t>A128079330L</t>
  </si>
  <si>
    <t>A128021022J</t>
  </si>
  <si>
    <t>A128079334W</t>
  </si>
  <si>
    <t>A128040390T</t>
  </si>
  <si>
    <t>A127982306F</t>
  </si>
  <si>
    <t>A128001630R</t>
  </si>
  <si>
    <t>A127962918W</t>
  </si>
  <si>
    <t>A128059902K</t>
  </si>
  <si>
    <t>A128079338F</t>
  </si>
  <si>
    <t>A127982310W</t>
  </si>
  <si>
    <t>A127962922L</t>
  </si>
  <si>
    <t>A128040398K</t>
  </si>
  <si>
    <t>A128098482C</t>
  </si>
  <si>
    <t>A128059906V</t>
  </si>
  <si>
    <t>A128040402R</t>
  </si>
  <si>
    <t>A128021026T</t>
  </si>
  <si>
    <t>A128001634X</t>
  </si>
  <si>
    <t>A127962926W</t>
  </si>
  <si>
    <t>A127982318R</t>
  </si>
  <si>
    <t>A127962930L</t>
  </si>
  <si>
    <t>A128021034T</t>
  </si>
  <si>
    <t>A128001654J</t>
  </si>
  <si>
    <t>A128040410R</t>
  </si>
  <si>
    <t>A128001646J</t>
  </si>
  <si>
    <t>A128098498W</t>
  </si>
  <si>
    <t>A128001658T</t>
  </si>
  <si>
    <t>A128001666T</t>
  </si>
  <si>
    <t>A128040434J</t>
  </si>
  <si>
    <t>A128040438T</t>
  </si>
  <si>
    <t>A128001670J</t>
  </si>
  <si>
    <t>A128021054A</t>
  </si>
  <si>
    <t>A127982326R</t>
  </si>
  <si>
    <t>A127962934W</t>
  </si>
  <si>
    <t>A128079350W</t>
  </si>
  <si>
    <t>A128098490C</t>
  </si>
  <si>
    <t>A128021042T</t>
  </si>
  <si>
    <t>A127982330F</t>
  </si>
  <si>
    <t>A128001642X</t>
  </si>
  <si>
    <t>A127982334R</t>
  </si>
  <si>
    <t>A128098494L</t>
  </si>
  <si>
    <t>A128079354F</t>
  </si>
  <si>
    <t>A128040414X</t>
  </si>
  <si>
    <t>A128021046A</t>
  </si>
  <si>
    <t>A128040418J</t>
  </si>
  <si>
    <t>A127982338X</t>
  </si>
  <si>
    <t>A127982342R</t>
  </si>
  <si>
    <t>A127982346X</t>
  </si>
  <si>
    <t>A128040422X</t>
  </si>
  <si>
    <t>A128079358R</t>
  </si>
  <si>
    <t>A128001650X</t>
  </si>
  <si>
    <t>A128021050T</t>
  </si>
  <si>
    <t>A127982350R</t>
  </si>
  <si>
    <t>A128040426J</t>
  </si>
  <si>
    <t>A128040430X</t>
  </si>
  <si>
    <t>A128001662J</t>
  </si>
  <si>
    <t>A127962954F</t>
  </si>
  <si>
    <t>A127982354X</t>
  </si>
  <si>
    <t>A128001674T</t>
  </si>
  <si>
    <t>A128079378X</t>
  </si>
  <si>
    <t>A128079390R</t>
  </si>
  <si>
    <t>A128001690T</t>
  </si>
  <si>
    <t>A128059930V</t>
  </si>
  <si>
    <t>A128098518V</t>
  </si>
  <si>
    <t>A128098522K</t>
  </si>
  <si>
    <t>A128079394X</t>
  </si>
  <si>
    <t>A128059910K</t>
  </si>
  <si>
    <t>A128059914V</t>
  </si>
  <si>
    <t>A127962942W</t>
  </si>
  <si>
    <t>A128059918C</t>
  </si>
  <si>
    <t>A127962946F</t>
  </si>
  <si>
    <t>A127962950W</t>
  </si>
  <si>
    <t>A128079362F</t>
  </si>
  <si>
    <t>A128059922V</t>
  </si>
  <si>
    <t>A128021058K</t>
  </si>
  <si>
    <t>A128021062A</t>
  </si>
  <si>
    <t>A128059926C</t>
  </si>
  <si>
    <t>A128098502A</t>
  </si>
  <si>
    <t>A128001678A</t>
  </si>
  <si>
    <t>A128079366R</t>
  </si>
  <si>
    <t>A128098506K</t>
  </si>
  <si>
    <t>A128001682T</t>
  </si>
  <si>
    <t>A128079370F</t>
  </si>
  <si>
    <t>A128079374R</t>
  </si>
  <si>
    <t>A128098510A</t>
  </si>
  <si>
    <t>A128098514K</t>
  </si>
  <si>
    <t>A128079382R</t>
  </si>
  <si>
    <t>A128079386X</t>
  </si>
  <si>
    <t>A127982358J</t>
  </si>
  <si>
    <t>A128040442J</t>
  </si>
  <si>
    <t>A128001702R</t>
  </si>
  <si>
    <t>A128098526V</t>
  </si>
  <si>
    <t>A128098530K</t>
  </si>
  <si>
    <t>A128001698K</t>
  </si>
  <si>
    <t>A128079418F</t>
  </si>
  <si>
    <t>A128040466A</t>
  </si>
  <si>
    <t>A127982374J</t>
  </si>
  <si>
    <t>A128040470T</t>
  </si>
  <si>
    <t>A128079422W</t>
  </si>
  <si>
    <t>A127982378T</t>
  </si>
  <si>
    <t>A128079398J</t>
  </si>
  <si>
    <t>A128001694A</t>
  </si>
  <si>
    <t>A127962958R</t>
  </si>
  <si>
    <t>A127982362X</t>
  </si>
  <si>
    <t>A128079402L</t>
  </si>
  <si>
    <t>A128021066K</t>
  </si>
  <si>
    <t>A128059934C</t>
  </si>
  <si>
    <t>A127982366J</t>
  </si>
  <si>
    <t>A128021070A</t>
  </si>
  <si>
    <t>A128021074K</t>
  </si>
  <si>
    <t>A128040446T</t>
  </si>
  <si>
    <t>A128059938L</t>
  </si>
  <si>
    <t>A128079406W</t>
  </si>
  <si>
    <t>A128098534V</t>
  </si>
  <si>
    <t>A128040450J</t>
  </si>
  <si>
    <t>A128040454T</t>
  </si>
  <si>
    <t>A128098538C</t>
  </si>
  <si>
    <t>Australian Capital Territory ;  Industry of job 12 months ago: Administrative and support services ;  &gt;&gt;&gt;&gt; Usual weekly hours decreased with current employer last year ;</t>
  </si>
  <si>
    <t>Australian Capital Territory ;  Industry of job 12 months ago: Administrative and support services ;  &gt;&gt;&gt;&gt; Did not know or usual weekly hours varied last year ;</t>
  </si>
  <si>
    <t>Australian Capital Territory ;  Industry of job 12 months ago: Administrative and support services ;  &gt;&gt;&gt;&gt; Promoted or transferred last year ;</t>
  </si>
  <si>
    <t>Australian Capital Territory ;  Industry of job 12 months ago: Administrative and support services ;  &gt;&gt;&gt;&gt; Was not promoted or transferred last year ;</t>
  </si>
  <si>
    <t>Australian Capital Territory ;  Industry of job 12 months ago: Administrative and support services ;  &gt;&gt;&gt; Owner manager or contributing family worker in current main job ;</t>
  </si>
  <si>
    <t>Australian Capital Territory ;  Industry of job 12 months ago: Administrative and support services ;  &gt; Not currently employed ;</t>
  </si>
  <si>
    <t>Australian Capital Territory ;  Industry of job 12 months ago: Administrative and support services ;  &gt; Employed 12 months ago ;</t>
  </si>
  <si>
    <t>Australian Capital Territory ;  Industry of job 12 months ago: Public administration and safety ;  Employed at some time during the last 12 months ;</t>
  </si>
  <si>
    <t>Australian Capital Territory ;  Industry of job 12 months ago: Public administration and safety ;  &gt; Currently employed ;</t>
  </si>
  <si>
    <t>Australian Capital Territory ;  Industry of job 12 months ago: Public administration and safety ;  &gt;&gt; Less than 12 months in current main job ;</t>
  </si>
  <si>
    <t>Australian Capital Territory ;  Industry of job 12 months ago: Public administration and safety ;  &gt;&gt;&gt; Changed jobs in last 12 months ;</t>
  </si>
  <si>
    <t>Australian Capital Territory ;  Industry of job 12 months ago: Public administration and safety ;  &gt;&gt;&gt;&gt; Working in the same industry division as 12 months ago ;</t>
  </si>
  <si>
    <t>Australian Capital Territory ;  Industry of job 12 months ago: Public administration and safety ;  &gt;&gt;&gt;&gt; Working in a different industry division than 12 months ago ;</t>
  </si>
  <si>
    <t>Australian Capital Territory ;  Industry of job 12 months ago: Public administration and safety ;  &gt;&gt;&gt;&gt; Working in the same major occupation group as 12 months ago ;</t>
  </si>
  <si>
    <t>Australian Capital Territory ;  Industry of job 12 months ago: Public administration and safety ;  &gt;&gt;&gt;&gt; Working in a different major occupation group than 12 months ago ;</t>
  </si>
  <si>
    <t>Australian Capital Territory ;  Industry of job 12 months ago: Public administration and safety ;  &gt;&gt;&gt;&gt; Working in an occupation at the same skill level as 12 months ago ;</t>
  </si>
  <si>
    <t>Australian Capital Territory ;  Industry of job 12 months ago: Public administration and safety ;  &gt;&gt;&gt;&gt; Working in an occupation with a higher skill level than 12 months ago ;</t>
  </si>
  <si>
    <t>Australian Capital Territory ;  Industry of job 12 months ago: Public administration and safety ;  &gt;&gt;&gt;&gt; Working in an occupation with a lower skill level than 12 months ago ;</t>
  </si>
  <si>
    <t>Australian Capital Territory ;  Industry of job 12 months ago: Public administration and safety ;  &gt;&gt;&gt;&gt; Working in a job with the same usual hours as 12 months ago ;</t>
  </si>
  <si>
    <t>Australian Capital Territory ;  Industry of job 12 months ago: Public administration and safety ;  &gt;&gt;&gt;&gt; Working in a job with more usual hours than 12 months ago ;</t>
  </si>
  <si>
    <t>Australian Capital Territory ;  Industry of job 12 months ago: Public administration and safety ;  &gt;&gt;&gt;&gt; Working in a job with fewer usual hours than 12 months ago ;</t>
  </si>
  <si>
    <t>Australian Capital Territory ;  Industry of job 12 months ago: Public administration and safety ;  &gt;&gt;&gt;&gt; Working in a job with the same status in employment as 12 months ago ;</t>
  </si>
  <si>
    <t>Australian Capital Territory ;  Industry of job 12 months ago: Public administration and safety ;  &gt;&gt;&gt;&gt; Working in a job with a different status in employment than 12 months ago ;</t>
  </si>
  <si>
    <t>Australian Capital Territory ;  Industry of job 12 months ago: Public administration and safety ;  &gt;&gt;&gt; Did not change jobs in last 12 months ;</t>
  </si>
  <si>
    <t>Australian Capital Territory ;  Industry of job 12 months ago: Public administration and safety ;  &gt;&gt; 12 months or more in current main job ;</t>
  </si>
  <si>
    <t>Australian Capital Territory ;  Industry of job 12 months ago: Public administration and safety ;  &gt;&gt;&gt; Employee in current main job ;</t>
  </si>
  <si>
    <t>Australian Capital Territory ;  Industry of job 12 months ago: Public administration and safety ;  &gt;&gt;&gt;&gt; No change in occupation with current employer last year ;</t>
  </si>
  <si>
    <t>Australian Capital Territory ;  Industry of job 12 months ago: Public administration and safety ;  &gt;&gt;&gt;&gt; Changed occupations with current employer in the same major group last year ;</t>
  </si>
  <si>
    <t>Australian Capital Territory ;  Industry of job 12 months ago: Public administration and safety ;  &gt;&gt;&gt;&gt; Changed occupations with current employer into a different major group last year ;</t>
  </si>
  <si>
    <t>Australian Capital Territory ;  Industry of job 12 months ago: Public administration and safety ;  &gt;&gt;&gt;&gt; Changed occupations with current employer at the same skill level ;</t>
  </si>
  <si>
    <t>Australian Capital Territory ;  Industry of job 12 months ago: Public administration and safety ;  &gt;&gt;&gt;&gt; Changed occupations with current employer to a higher skill level ;</t>
  </si>
  <si>
    <t>Australian Capital Territory ;  Industry of job 12 months ago: Public administration and safety ;  &gt;&gt;&gt;&gt; Changed occupations with current employer to a lower skill level ;</t>
  </si>
  <si>
    <t>Australian Capital Territory ;  Industry of job 12 months ago: Public administration and safety ;  &gt;&gt;&gt;&gt; No change in usual weekly hours with current employer last year ;</t>
  </si>
  <si>
    <t>Australian Capital Territory ;  Industry of job 12 months ago: Public administration and safety ;  &gt;&gt;&gt;&gt; Usual weekly hours increased with current employer last year ;</t>
  </si>
  <si>
    <t>Australian Capital Territory ;  Industry of job 12 months ago: Public administration and safety ;  &gt;&gt;&gt;&gt; Usual weekly hours decreased with current employer last year ;</t>
  </si>
  <si>
    <t>Australian Capital Territory ;  Industry of job 12 months ago: Public administration and safety ;  &gt;&gt;&gt;&gt; Did not know or usual weekly hours varied last year ;</t>
  </si>
  <si>
    <t>Australian Capital Territory ;  Industry of job 12 months ago: Public administration and safety ;  &gt;&gt;&gt;&gt; Promoted or transferred last year ;</t>
  </si>
  <si>
    <t>Australian Capital Territory ;  Industry of job 12 months ago: Public administration and safety ;  &gt;&gt;&gt;&gt; Was not promoted or transferred last year ;</t>
  </si>
  <si>
    <t>Australian Capital Territory ;  Industry of job 12 months ago: Public administration and safety ;  &gt;&gt;&gt; Owner manager or contributing family worker in current main job ;</t>
  </si>
  <si>
    <t>Australian Capital Territory ;  Industry of job 12 months ago: Public administration and safety ;  &gt; Not currently employed ;</t>
  </si>
  <si>
    <t>Australian Capital Territory ;  Industry of job 12 months ago: Public administration and safety ;  &gt; Employed 12 months ago ;</t>
  </si>
  <si>
    <t>Australian Capital Territory ;  Industry of job 12 months ago: Education and training ;  Employed at some time during the last 12 months ;</t>
  </si>
  <si>
    <t>Australian Capital Territory ;  Industry of job 12 months ago: Education and training ;  &gt; Currently employed ;</t>
  </si>
  <si>
    <t>Australian Capital Territory ;  Industry of job 12 months ago: Education and training ;  &gt;&gt; Less than 12 months in current main job ;</t>
  </si>
  <si>
    <t>Australian Capital Territory ;  Industry of job 12 months ago: Education and training ;  &gt;&gt;&gt; Changed jobs in last 12 months ;</t>
  </si>
  <si>
    <t>Australian Capital Territory ;  Industry of job 12 months ago: Education and training ;  &gt;&gt;&gt;&gt; Working in the same industry division as 12 months ago ;</t>
  </si>
  <si>
    <t>Australian Capital Territory ;  Industry of job 12 months ago: Education and training ;  &gt;&gt;&gt;&gt; Working in a different industry division than 12 months ago ;</t>
  </si>
  <si>
    <t>Australian Capital Territory ;  Industry of job 12 months ago: Education and training ;  &gt;&gt;&gt;&gt; Working in the same major occupation group as 12 months ago ;</t>
  </si>
  <si>
    <t>Australian Capital Territory ;  Industry of job 12 months ago: Education and training ;  &gt;&gt;&gt;&gt; Working in a different major occupation group than 12 months ago ;</t>
  </si>
  <si>
    <t>Australian Capital Territory ;  Industry of job 12 months ago: Education and training ;  &gt;&gt;&gt;&gt; Working in an occupation at the same skill level as 12 months ago ;</t>
  </si>
  <si>
    <t>Australian Capital Territory ;  Industry of job 12 months ago: Education and training ;  &gt;&gt;&gt;&gt; Working in an occupation with a higher skill level than 12 months ago ;</t>
  </si>
  <si>
    <t>Australian Capital Territory ;  Industry of job 12 months ago: Education and training ;  &gt;&gt;&gt;&gt; Working in an occupation with a lower skill level than 12 months ago ;</t>
  </si>
  <si>
    <t>Australian Capital Territory ;  Industry of job 12 months ago: Education and training ;  &gt;&gt;&gt;&gt; Working in a job with the same usual hours as 12 months ago ;</t>
  </si>
  <si>
    <t>Australian Capital Territory ;  Industry of job 12 months ago: Education and training ;  &gt;&gt;&gt;&gt; Working in a job with more usual hours than 12 months ago ;</t>
  </si>
  <si>
    <t>Australian Capital Territory ;  Industry of job 12 months ago: Education and training ;  &gt;&gt;&gt;&gt; Working in a job with fewer usual hours than 12 months ago ;</t>
  </si>
  <si>
    <t>Australian Capital Territory ;  Industry of job 12 months ago: Education and training ;  &gt;&gt;&gt;&gt; Working in a job with the same status in employment as 12 months ago ;</t>
  </si>
  <si>
    <t>Australian Capital Territory ;  Industry of job 12 months ago: Education and training ;  &gt;&gt;&gt;&gt; Working in a job with a different status in employment than 12 months ago ;</t>
  </si>
  <si>
    <t>Australian Capital Territory ;  Industry of job 12 months ago: Education and training ;  &gt;&gt;&gt; Did not change jobs in last 12 months ;</t>
  </si>
  <si>
    <t>Australian Capital Territory ;  Industry of job 12 months ago: Education and training ;  &gt;&gt; 12 months or more in current main job ;</t>
  </si>
  <si>
    <t>Australian Capital Territory ;  Industry of job 12 months ago: Education and training ;  &gt;&gt;&gt; Employee in current main job ;</t>
  </si>
  <si>
    <t>Australian Capital Territory ;  Industry of job 12 months ago: Education and training ;  &gt;&gt;&gt;&gt; No change in occupation with current employer last year ;</t>
  </si>
  <si>
    <t>Australian Capital Territory ;  Industry of job 12 months ago: Education and training ;  &gt;&gt;&gt;&gt; Changed occupations with current employer in the same major group last year ;</t>
  </si>
  <si>
    <t>Australian Capital Territory ;  Industry of job 12 months ago: Education and training ;  &gt;&gt;&gt;&gt; Changed occupations with current employer into a different major group last year ;</t>
  </si>
  <si>
    <t>Australian Capital Territory ;  Industry of job 12 months ago: Education and training ;  &gt;&gt;&gt;&gt; Changed occupations with current employer at the same skill level ;</t>
  </si>
  <si>
    <t>Australian Capital Territory ;  Industry of job 12 months ago: Education and training ;  &gt;&gt;&gt;&gt; Changed occupations with current employer to a higher skill level ;</t>
  </si>
  <si>
    <t>Australian Capital Territory ;  Industry of job 12 months ago: Education and training ;  &gt;&gt;&gt;&gt; Changed occupations with current employer to a lower skill level ;</t>
  </si>
  <si>
    <t>Australian Capital Territory ;  Industry of job 12 months ago: Education and training ;  &gt;&gt;&gt;&gt; No change in usual weekly hours with current employer last year ;</t>
  </si>
  <si>
    <t>Australian Capital Territory ;  Industry of job 12 months ago: Education and training ;  &gt;&gt;&gt;&gt; Usual weekly hours increased with current employer last year ;</t>
  </si>
  <si>
    <t>Australian Capital Territory ;  Industry of job 12 months ago: Education and training ;  &gt;&gt;&gt;&gt; Usual weekly hours decreased with current employer last year ;</t>
  </si>
  <si>
    <t>Australian Capital Territory ;  Industry of job 12 months ago: Education and training ;  &gt;&gt;&gt;&gt; Did not know or usual weekly hours varied last year ;</t>
  </si>
  <si>
    <t>Australian Capital Territory ;  Industry of job 12 months ago: Education and training ;  &gt;&gt;&gt;&gt; Promoted or transferred last year ;</t>
  </si>
  <si>
    <t>Australian Capital Territory ;  Industry of job 12 months ago: Education and training ;  &gt;&gt;&gt;&gt; Was not promoted or transferred last year ;</t>
  </si>
  <si>
    <t>Australian Capital Territory ;  Industry of job 12 months ago: Education and training ;  &gt;&gt;&gt; Owner manager or contributing family worker in current main job ;</t>
  </si>
  <si>
    <t>Australian Capital Territory ;  Industry of job 12 months ago: Education and training ;  &gt; Not currently employed ;</t>
  </si>
  <si>
    <t>Australian Capital Territory ;  Industry of job 12 months ago: Education and training ;  &gt; Employed 12 months ago ;</t>
  </si>
  <si>
    <t>Australian Capital Territory ;  Industry of job 12 months ago: Health care and social assistance ;  Employed at some time during the last 12 months ;</t>
  </si>
  <si>
    <t>Australian Capital Territory ;  Industry of job 12 months ago: Health care and social assistance ;  &gt; Currently employed ;</t>
  </si>
  <si>
    <t>Australian Capital Territory ;  Industry of job 12 months ago: Health care and social assistance ;  &gt;&gt; Less than 12 months in current main job ;</t>
  </si>
  <si>
    <t>Australian Capital Territory ;  Industry of job 12 months ago: Health care and social assistance ;  &gt;&gt;&gt; Changed jobs in last 12 months ;</t>
  </si>
  <si>
    <t>Australian Capital Territory ;  Industry of job 12 months ago: Health care and social assistance ;  &gt;&gt;&gt;&gt; Working in the same industry division as 12 months ago ;</t>
  </si>
  <si>
    <t>Australian Capital Territory ;  Industry of job 12 months ago: Health care and social assistance ;  &gt;&gt;&gt;&gt; Working in a different industry division than 12 months ago ;</t>
  </si>
  <si>
    <t>Australian Capital Territory ;  Industry of job 12 months ago: Health care and social assistance ;  &gt;&gt;&gt;&gt; Working in the same major occupation group as 12 months ago ;</t>
  </si>
  <si>
    <t>Australian Capital Territory ;  Industry of job 12 months ago: Health care and social assistance ;  &gt;&gt;&gt;&gt; Working in a different major occupation group than 12 months ago ;</t>
  </si>
  <si>
    <t>Australian Capital Territory ;  Industry of job 12 months ago: Health care and social assistance ;  &gt;&gt;&gt;&gt; Working in an occupation at the same skill level as 12 months ago ;</t>
  </si>
  <si>
    <t>Australian Capital Territory ;  Industry of job 12 months ago: Health care and social assistance ;  &gt;&gt;&gt;&gt; Working in an occupation with a higher skill level than 12 months ago ;</t>
  </si>
  <si>
    <t>Australian Capital Territory ;  Industry of job 12 months ago: Health care and social assistance ;  &gt;&gt;&gt;&gt; Working in an occupation with a lower skill level than 12 months ago ;</t>
  </si>
  <si>
    <t>Australian Capital Territory ;  Industry of job 12 months ago: Health care and social assistance ;  &gt;&gt;&gt;&gt; Working in a job with the same usual hours as 12 months ago ;</t>
  </si>
  <si>
    <t>Australian Capital Territory ;  Industry of job 12 months ago: Health care and social assistance ;  &gt;&gt;&gt;&gt; Working in a job with more usual hours than 12 months ago ;</t>
  </si>
  <si>
    <t>Australian Capital Territory ;  Industry of job 12 months ago: Health care and social assistance ;  &gt;&gt;&gt;&gt; Working in a job with fewer usual hours than 12 months ago ;</t>
  </si>
  <si>
    <t>Australian Capital Territory ;  Industry of job 12 months ago: Health care and social assistance ;  &gt;&gt;&gt;&gt; Working in a job with the same status in employment as 12 months ago ;</t>
  </si>
  <si>
    <t>Australian Capital Territory ;  Industry of job 12 months ago: Health care and social assistance ;  &gt;&gt;&gt;&gt; Working in a job with a different status in employment than 12 months ago ;</t>
  </si>
  <si>
    <t>Australian Capital Territory ;  Industry of job 12 months ago: Health care and social assistance ;  &gt;&gt;&gt; Did not change jobs in last 12 months ;</t>
  </si>
  <si>
    <t>Australian Capital Territory ;  Industry of job 12 months ago: Health care and social assistance ;  &gt;&gt; 12 months or more in current main job ;</t>
  </si>
  <si>
    <t>Australian Capital Territory ;  Industry of job 12 months ago: Health care and social assistance ;  &gt;&gt;&gt; Employee in current main job ;</t>
  </si>
  <si>
    <t>Australian Capital Territory ;  Industry of job 12 months ago: Health care and social assistance ;  &gt;&gt;&gt;&gt; No change in occupation with current employer last year ;</t>
  </si>
  <si>
    <t>Australian Capital Territory ;  Industry of job 12 months ago: Health care and social assistance ;  &gt;&gt;&gt;&gt; Changed occupations with current employer in the same major group last year ;</t>
  </si>
  <si>
    <t>Australian Capital Territory ;  Industry of job 12 months ago: Health care and social assistance ;  &gt;&gt;&gt;&gt; Changed occupations with current employer into a different major group last year ;</t>
  </si>
  <si>
    <t>Australian Capital Territory ;  Industry of job 12 months ago: Health care and social assistance ;  &gt;&gt;&gt;&gt; Changed occupations with current employer at the same skill level ;</t>
  </si>
  <si>
    <t>Australian Capital Territory ;  Industry of job 12 months ago: Health care and social assistance ;  &gt;&gt;&gt;&gt; Changed occupations with current employer to a higher skill level ;</t>
  </si>
  <si>
    <t>Australian Capital Territory ;  Industry of job 12 months ago: Health care and social assistance ;  &gt;&gt;&gt;&gt; Changed occupations with current employer to a lower skill level ;</t>
  </si>
  <si>
    <t>Australian Capital Territory ;  Industry of job 12 months ago: Health care and social assistance ;  &gt;&gt;&gt;&gt; No change in usual weekly hours with current employer last year ;</t>
  </si>
  <si>
    <t>Australian Capital Territory ;  Industry of job 12 months ago: Health care and social assistance ;  &gt;&gt;&gt;&gt; Usual weekly hours increased with current employer last year ;</t>
  </si>
  <si>
    <t>Australian Capital Territory ;  Industry of job 12 months ago: Health care and social assistance ;  &gt;&gt;&gt;&gt; Usual weekly hours decreased with current employer last year ;</t>
  </si>
  <si>
    <t>Australian Capital Territory ;  Industry of job 12 months ago: Health care and social assistance ;  &gt;&gt;&gt;&gt; Did not know or usual weekly hours varied last year ;</t>
  </si>
  <si>
    <t>Australian Capital Territory ;  Industry of job 12 months ago: Health care and social assistance ;  &gt;&gt;&gt;&gt; Promoted or transferred last year ;</t>
  </si>
  <si>
    <t>Australian Capital Territory ;  Industry of job 12 months ago: Health care and social assistance ;  &gt;&gt;&gt;&gt; Was not promoted or transferred last year ;</t>
  </si>
  <si>
    <t>Australian Capital Territory ;  Industry of job 12 months ago: Health care and social assistance ;  &gt;&gt;&gt; Owner manager or contributing family worker in current main job ;</t>
  </si>
  <si>
    <t>Australian Capital Territory ;  Industry of job 12 months ago: Health care and social assistance ;  &gt; Not currently employed ;</t>
  </si>
  <si>
    <t>Australian Capital Territory ;  Industry of job 12 months ago: Health care and social assistance ;  &gt; Employed 12 months ago ;</t>
  </si>
  <si>
    <t>Australian Capital Territory ;  Industry of job 12 months ago: Arts and recreation services ;  Employed at some time during the last 12 months ;</t>
  </si>
  <si>
    <t>Australian Capital Territory ;  Industry of job 12 months ago: Arts and recreation services ;  &gt; Currently employed ;</t>
  </si>
  <si>
    <t>Australian Capital Territory ;  Industry of job 12 months ago: Arts and recreation services ;  &gt;&gt; Less than 12 months in current main job ;</t>
  </si>
  <si>
    <t>Australian Capital Territory ;  Industry of job 12 months ago: Arts and recreation services ;  &gt;&gt;&gt; Changed jobs in last 12 months ;</t>
  </si>
  <si>
    <t>Australian Capital Territory ;  Industry of job 12 months ago: Arts and recreation services ;  &gt;&gt;&gt;&gt; Working in the same industry division as 12 months ago ;</t>
  </si>
  <si>
    <t>Australian Capital Territory ;  Industry of job 12 months ago: Arts and recreation services ;  &gt;&gt;&gt;&gt; Working in a different industry division than 12 months ago ;</t>
  </si>
  <si>
    <t>Australian Capital Territory ;  Industry of job 12 months ago: Arts and recreation services ;  &gt;&gt;&gt;&gt; Working in the same major occupation group as 12 months ago ;</t>
  </si>
  <si>
    <t>Australian Capital Territory ;  Industry of job 12 months ago: Arts and recreation services ;  &gt;&gt;&gt;&gt; Working in a different major occupation group than 12 months ago ;</t>
  </si>
  <si>
    <t>Australian Capital Territory ;  Industry of job 12 months ago: Arts and recreation services ;  &gt;&gt;&gt;&gt; Working in an occupation at the same skill level as 12 months ago ;</t>
  </si>
  <si>
    <t>Australian Capital Territory ;  Industry of job 12 months ago: Arts and recreation services ;  &gt;&gt;&gt;&gt; Working in an occupation with a higher skill level than 12 months ago ;</t>
  </si>
  <si>
    <t>Australian Capital Territory ;  Industry of job 12 months ago: Arts and recreation services ;  &gt;&gt;&gt;&gt; Working in an occupation with a lower skill level than 12 months ago ;</t>
  </si>
  <si>
    <t>Australian Capital Territory ;  Industry of job 12 months ago: Arts and recreation services ;  &gt;&gt;&gt;&gt; Working in a job with the same usual hours as 12 months ago ;</t>
  </si>
  <si>
    <t>Australian Capital Territory ;  Industry of job 12 months ago: Arts and recreation services ;  &gt;&gt;&gt;&gt; Working in a job with more usual hours than 12 months ago ;</t>
  </si>
  <si>
    <t>Australian Capital Territory ;  Industry of job 12 months ago: Arts and recreation services ;  &gt;&gt;&gt;&gt; Working in a job with fewer usual hours than 12 months ago ;</t>
  </si>
  <si>
    <t>Australian Capital Territory ;  Industry of job 12 months ago: Arts and recreation services ;  &gt;&gt;&gt;&gt; Working in a job with the same status in employment as 12 months ago ;</t>
  </si>
  <si>
    <t>Australian Capital Territory ;  Industry of job 12 months ago: Arts and recreation services ;  &gt;&gt;&gt;&gt; Working in a job with a different status in employment than 12 months ago ;</t>
  </si>
  <si>
    <t>Australian Capital Territory ;  Industry of job 12 months ago: Arts and recreation services ;  &gt;&gt;&gt; Did not change jobs in last 12 months ;</t>
  </si>
  <si>
    <t>Australian Capital Territory ;  Industry of job 12 months ago: Arts and recreation services ;  &gt;&gt; 12 months or more in current main job ;</t>
  </si>
  <si>
    <t>Australian Capital Territory ;  Industry of job 12 months ago: Arts and recreation services ;  &gt;&gt;&gt; Employee in current main job ;</t>
  </si>
  <si>
    <t>Australian Capital Territory ;  Industry of job 12 months ago: Arts and recreation services ;  &gt;&gt;&gt;&gt; No change in occupation with current employer last year ;</t>
  </si>
  <si>
    <t>Australian Capital Territory ;  Industry of job 12 months ago: Arts and recreation services ;  &gt;&gt;&gt;&gt; Changed occupations with current employer in the same major group last year ;</t>
  </si>
  <si>
    <t>Australian Capital Territory ;  Industry of job 12 months ago: Arts and recreation services ;  &gt;&gt;&gt;&gt; Changed occupations with current employer into a different major group last year ;</t>
  </si>
  <si>
    <t>Australian Capital Territory ;  Industry of job 12 months ago: Arts and recreation services ;  &gt;&gt;&gt;&gt; Changed occupations with current employer at the same skill level ;</t>
  </si>
  <si>
    <t>Australian Capital Territory ;  Industry of job 12 months ago: Arts and recreation services ;  &gt;&gt;&gt;&gt; Changed occupations with current employer to a higher skill level ;</t>
  </si>
  <si>
    <t>Australian Capital Territory ;  Industry of job 12 months ago: Arts and recreation services ;  &gt;&gt;&gt;&gt; Changed occupations with current employer to a lower skill level ;</t>
  </si>
  <si>
    <t>Australian Capital Territory ;  Industry of job 12 months ago: Arts and recreation services ;  &gt;&gt;&gt;&gt; No change in usual weekly hours with current employer last year ;</t>
  </si>
  <si>
    <t>Australian Capital Territory ;  Industry of job 12 months ago: Arts and recreation services ;  &gt;&gt;&gt;&gt; Usual weekly hours increased with current employer last year ;</t>
  </si>
  <si>
    <t>Australian Capital Territory ;  Industry of job 12 months ago: Arts and recreation services ;  &gt;&gt;&gt;&gt; Usual weekly hours decreased with current employer last year ;</t>
  </si>
  <si>
    <t>Australian Capital Territory ;  Industry of job 12 months ago: Arts and recreation services ;  &gt;&gt;&gt;&gt; Did not know or usual weekly hours varied last year ;</t>
  </si>
  <si>
    <t>Australian Capital Territory ;  Industry of job 12 months ago: Arts and recreation services ;  &gt;&gt;&gt;&gt; Promoted or transferred last year ;</t>
  </si>
  <si>
    <t>Australian Capital Territory ;  Industry of job 12 months ago: Arts and recreation services ;  &gt;&gt;&gt;&gt; Was not promoted or transferred last year ;</t>
  </si>
  <si>
    <t>Australian Capital Territory ;  Industry of job 12 months ago: Arts and recreation services ;  &gt;&gt;&gt; Owner manager or contributing family worker in current main job ;</t>
  </si>
  <si>
    <t>Australian Capital Territory ;  Industry of job 12 months ago: Arts and recreation services ;  &gt; Not currently employed ;</t>
  </si>
  <si>
    <t>Australian Capital Territory ;  Industry of job 12 months ago: Arts and recreation services ;  &gt; Employed 12 months ago ;</t>
  </si>
  <si>
    <t>Australian Capital Territory ;  Industry of job 12 months ago: Other services ;  Employed at some time during the last 12 months ;</t>
  </si>
  <si>
    <t>Australian Capital Territory ;  Industry of job 12 months ago: Other services ;  &gt; Currently employed ;</t>
  </si>
  <si>
    <t>Australian Capital Territory ;  Industry of job 12 months ago: Other services ;  &gt;&gt; Less than 12 months in current main job ;</t>
  </si>
  <si>
    <t>Australian Capital Territory ;  Industry of job 12 months ago: Other services ;  &gt;&gt;&gt; Changed jobs in last 12 months ;</t>
  </si>
  <si>
    <t>Australian Capital Territory ;  Industry of job 12 months ago: Other services ;  &gt;&gt;&gt;&gt; Working in the same industry division as 12 months ago ;</t>
  </si>
  <si>
    <t>Australian Capital Territory ;  Industry of job 12 months ago: Other services ;  &gt;&gt;&gt;&gt; Working in a different industry division than 12 months ago ;</t>
  </si>
  <si>
    <t>Australian Capital Territory ;  Industry of job 12 months ago: Other services ;  &gt;&gt;&gt;&gt; Working in the same major occupation group as 12 months ago ;</t>
  </si>
  <si>
    <t>Australian Capital Territory ;  Industry of job 12 months ago: Other services ;  &gt;&gt;&gt;&gt; Working in a different major occupation group than 12 months ago ;</t>
  </si>
  <si>
    <t>Australian Capital Territory ;  Industry of job 12 months ago: Other services ;  &gt;&gt;&gt;&gt; Working in an occupation at the same skill level as 12 months ago ;</t>
  </si>
  <si>
    <t>Australian Capital Territory ;  Industry of job 12 months ago: Other services ;  &gt;&gt;&gt;&gt; Working in an occupation with a higher skill level than 12 months ago ;</t>
  </si>
  <si>
    <t>Australian Capital Territory ;  Industry of job 12 months ago: Other services ;  &gt;&gt;&gt;&gt; Working in an occupation with a lower skill level than 12 months ago ;</t>
  </si>
  <si>
    <t>Australian Capital Territory ;  Industry of job 12 months ago: Other services ;  &gt;&gt;&gt;&gt; Working in a job with the same usual hours as 12 months ago ;</t>
  </si>
  <si>
    <t>Australian Capital Territory ;  Industry of job 12 months ago: Other services ;  &gt;&gt;&gt;&gt; Working in a job with more usual hours than 12 months ago ;</t>
  </si>
  <si>
    <t>Australian Capital Territory ;  Industry of job 12 months ago: Other services ;  &gt;&gt;&gt;&gt; Working in a job with fewer usual hours than 12 months ago ;</t>
  </si>
  <si>
    <t>Australian Capital Territory ;  Industry of job 12 months ago: Other services ;  &gt;&gt;&gt;&gt; Working in a job with the same status in employment as 12 months ago ;</t>
  </si>
  <si>
    <t>Australian Capital Territory ;  Industry of job 12 months ago: Other services ;  &gt;&gt;&gt;&gt; Working in a job with a different status in employment than 12 months ago ;</t>
  </si>
  <si>
    <t>Australian Capital Territory ;  Industry of job 12 months ago: Other services ;  &gt;&gt;&gt; Did not change jobs in last 12 months ;</t>
  </si>
  <si>
    <t>Australian Capital Territory ;  Industry of job 12 months ago: Other services ;  &gt;&gt; 12 months or more in current main job ;</t>
  </si>
  <si>
    <t>Australian Capital Territory ;  Industry of job 12 months ago: Other services ;  &gt;&gt;&gt; Employee in current main job ;</t>
  </si>
  <si>
    <t>Australian Capital Territory ;  Industry of job 12 months ago: Other services ;  &gt;&gt;&gt;&gt; No change in occupation with current employer last year ;</t>
  </si>
  <si>
    <t>Australian Capital Territory ;  Industry of job 12 months ago: Other services ;  &gt;&gt;&gt;&gt; Changed occupations with current employer in the same major group last year ;</t>
  </si>
  <si>
    <t>Australian Capital Territory ;  Industry of job 12 months ago: Other services ;  &gt;&gt;&gt;&gt; Changed occupations with current employer into a different major group last year ;</t>
  </si>
  <si>
    <t>Australian Capital Territory ;  Industry of job 12 months ago: Other services ;  &gt;&gt;&gt;&gt; Changed occupations with current employer at the same skill level ;</t>
  </si>
  <si>
    <t>Australian Capital Territory ;  Industry of job 12 months ago: Other services ;  &gt;&gt;&gt;&gt; Changed occupations with current employer to a higher skill level ;</t>
  </si>
  <si>
    <t>Australian Capital Territory ;  Industry of job 12 months ago: Other services ;  &gt;&gt;&gt;&gt; Changed occupations with current employer to a lower skill level ;</t>
  </si>
  <si>
    <t>Australian Capital Territory ;  Industry of job 12 months ago: Other services ;  &gt;&gt;&gt;&gt; No change in usual weekly hours with current employer last year ;</t>
  </si>
  <si>
    <t>Australian Capital Territory ;  Industry of job 12 months ago: Other services ;  &gt;&gt;&gt;&gt; Usual weekly hours increased with current employer last year ;</t>
  </si>
  <si>
    <t>Australian Capital Territory ;  Industry of job 12 months ago: Other services ;  &gt;&gt;&gt;&gt; Usual weekly hours decreased with current employer last year ;</t>
  </si>
  <si>
    <t>Australian Capital Territory ;  Industry of job 12 months ago: Other services ;  &gt;&gt;&gt;&gt; Did not know or usual weekly hours varied last year ;</t>
  </si>
  <si>
    <t>Australian Capital Territory ;  Industry of job 12 months ago: Other services ;  &gt;&gt;&gt;&gt; Promoted or transferred last year ;</t>
  </si>
  <si>
    <t>Australian Capital Territory ;  Industry of job 12 months ago: Other services ;  &gt;&gt;&gt;&gt; Was not promoted or transferred last year ;</t>
  </si>
  <si>
    <t>Australian Capital Territory ;  Industry of job 12 months ago: Other services ;  &gt;&gt;&gt; Owner manager or contributing family worker in current main job ;</t>
  </si>
  <si>
    <t>Australian Capital Territory ;  Industry of job 12 months ago: Other services ;  &gt; Not currently employed ;</t>
  </si>
  <si>
    <t>Australian Capital Territory ;  Industry of job 12 months ago: Other services ;  &gt; Employed 12 months ago ;</t>
  </si>
  <si>
    <t>Australian Capital Territory ;  Not employed 12 months ago ;  Employed at some time during the last 12 months ;</t>
  </si>
  <si>
    <t>Australian Capital Territory ;  Not employed 12 months ago ;  &gt; Currently employed ;</t>
  </si>
  <si>
    <t>Australian Capital Territory ;  Not employed 12 months ago ;  &gt;&gt; Less than 12 months in current main job ;</t>
  </si>
  <si>
    <t>Australian Capital Territory ;  Not employed 12 months ago ;  &gt;&gt;&gt; Changed jobs in last 12 months ;</t>
  </si>
  <si>
    <t>Australian Capital Territory ;  Not employed 12 months ago ;  &gt;&gt;&gt; Did not change jobs in last 12 months ;</t>
  </si>
  <si>
    <t>Australian Capital Territory ;  Not employed 12 months ago ;  &gt; Not currently employed ;</t>
  </si>
  <si>
    <t>A128040458A</t>
  </si>
  <si>
    <t>A128098542V</t>
  </si>
  <si>
    <t>A128079410L</t>
  </si>
  <si>
    <t>A128021078V</t>
  </si>
  <si>
    <t>A128059942C</t>
  </si>
  <si>
    <t>A128079414W</t>
  </si>
  <si>
    <t>A128040462T</t>
  </si>
  <si>
    <t>A128079442F</t>
  </si>
  <si>
    <t>A128001706X</t>
  </si>
  <si>
    <t>A127982386T</t>
  </si>
  <si>
    <t>A128059954L</t>
  </si>
  <si>
    <t>A127982394T</t>
  </si>
  <si>
    <t>A128021090K</t>
  </si>
  <si>
    <t>A128001722X</t>
  </si>
  <si>
    <t>A128001726J</t>
  </si>
  <si>
    <t>A127962982R</t>
  </si>
  <si>
    <t>A128021094V</t>
  </si>
  <si>
    <t>A128040474A</t>
  </si>
  <si>
    <t>A128079426F</t>
  </si>
  <si>
    <t>A127962962F</t>
  </si>
  <si>
    <t>A128059946L</t>
  </si>
  <si>
    <t>A127982382J</t>
  </si>
  <si>
    <t>A128098546C</t>
  </si>
  <si>
    <t>A128001710R</t>
  </si>
  <si>
    <t>A127962966R</t>
  </si>
  <si>
    <t>A128021082K</t>
  </si>
  <si>
    <t>A127962970F</t>
  </si>
  <si>
    <t>A128040478K</t>
  </si>
  <si>
    <t>A128021086V</t>
  </si>
  <si>
    <t>A128079430W</t>
  </si>
  <si>
    <t>A127962974R</t>
  </si>
  <si>
    <t>A128098550V</t>
  </si>
  <si>
    <t>A128001714X</t>
  </si>
  <si>
    <t>A127982390J</t>
  </si>
  <si>
    <t>A128079434F</t>
  </si>
  <si>
    <t>A128059950C</t>
  </si>
  <si>
    <t>A128040482A</t>
  </si>
  <si>
    <t>A128079438R</t>
  </si>
  <si>
    <t>A127962978X</t>
  </si>
  <si>
    <t>A128001718J</t>
  </si>
  <si>
    <t>A127982398A</t>
  </si>
  <si>
    <t>A127963002R</t>
  </si>
  <si>
    <t>A128001730X</t>
  </si>
  <si>
    <t>A128079458X</t>
  </si>
  <si>
    <t>A128098574L</t>
  </si>
  <si>
    <t>A128001734J</t>
  </si>
  <si>
    <t>A128040494K</t>
  </si>
  <si>
    <t>A127982414R</t>
  </si>
  <si>
    <t>A128098582L</t>
  </si>
  <si>
    <t>A128040498V</t>
  </si>
  <si>
    <t>A128098586W</t>
  </si>
  <si>
    <t>A128098554C</t>
  </si>
  <si>
    <t>A128098558L</t>
  </si>
  <si>
    <t>A127962986X</t>
  </si>
  <si>
    <t>A128040486K</t>
  </si>
  <si>
    <t>A128079450F</t>
  </si>
  <si>
    <t>A127962990R</t>
  </si>
  <si>
    <t>A128098562C</t>
  </si>
  <si>
    <t>A128098566L</t>
  </si>
  <si>
    <t>A128021098C</t>
  </si>
  <si>
    <t>A128079454R</t>
  </si>
  <si>
    <t>A128059958W</t>
  </si>
  <si>
    <t>A128040490A</t>
  </si>
  <si>
    <t>A127982402F</t>
  </si>
  <si>
    <t>A127982406R</t>
  </si>
  <si>
    <t>A128021102J</t>
  </si>
  <si>
    <t>A127962994X</t>
  </si>
  <si>
    <t>A128059962L</t>
  </si>
  <si>
    <t>A128079462R</t>
  </si>
  <si>
    <t>A128098570C</t>
  </si>
  <si>
    <t>A128059966W</t>
  </si>
  <si>
    <t>A127962998J</t>
  </si>
  <si>
    <t>A128098578W</t>
  </si>
  <si>
    <t>A128079466X</t>
  </si>
  <si>
    <t>A128001738T</t>
  </si>
  <si>
    <t>A127963018J</t>
  </si>
  <si>
    <t>A128021106T</t>
  </si>
  <si>
    <t>A127982418X</t>
  </si>
  <si>
    <t>A128059974W</t>
  </si>
  <si>
    <t>A128098598F</t>
  </si>
  <si>
    <t>A127963022X</t>
  </si>
  <si>
    <t>A128021114T</t>
  </si>
  <si>
    <t>A128059978F</t>
  </si>
  <si>
    <t>A128021118A</t>
  </si>
  <si>
    <t>A128079478J</t>
  </si>
  <si>
    <t>A128098590L</t>
  </si>
  <si>
    <t>A128040502X</t>
  </si>
  <si>
    <t>A128021110J</t>
  </si>
  <si>
    <t>A128098594W</t>
  </si>
  <si>
    <t>A128040506J</t>
  </si>
  <si>
    <t>A128040510X</t>
  </si>
  <si>
    <t>A128001742J</t>
  </si>
  <si>
    <t>A128040514J</t>
  </si>
  <si>
    <t>A127963006X</t>
  </si>
  <si>
    <t>A128059970L</t>
  </si>
  <si>
    <t>A128001746T</t>
  </si>
  <si>
    <t>A127982422R</t>
  </si>
  <si>
    <t>A128040518T</t>
  </si>
  <si>
    <t>A128040522J</t>
  </si>
  <si>
    <t>A128040526T</t>
  </si>
  <si>
    <t>A127963010R</t>
  </si>
  <si>
    <t>A128079470R</t>
  </si>
  <si>
    <t>A127982426X</t>
  </si>
  <si>
    <t>A128040530J</t>
  </si>
  <si>
    <t>A128079474X</t>
  </si>
  <si>
    <t>A127963014X</t>
  </si>
  <si>
    <t>A127982430R</t>
  </si>
  <si>
    <t>A128001750J</t>
  </si>
  <si>
    <t>A127982434X</t>
  </si>
  <si>
    <t>A128079498T</t>
  </si>
  <si>
    <t>A128001754T</t>
  </si>
  <si>
    <t>A128059986F</t>
  </si>
  <si>
    <t>A127963054T</t>
  </si>
  <si>
    <t>A127982446J</t>
  </si>
  <si>
    <t>A127963062T</t>
  </si>
  <si>
    <t>A128021126A</t>
  </si>
  <si>
    <t>A128040546A</t>
  </si>
  <si>
    <t>A128098618C</t>
  </si>
  <si>
    <t>A128079502W</t>
  </si>
  <si>
    <t>A128079482X</t>
  </si>
  <si>
    <t>A128079486J</t>
  </si>
  <si>
    <t>A127982438J</t>
  </si>
  <si>
    <t>A128079490X</t>
  </si>
  <si>
    <t>A128040534T</t>
  </si>
  <si>
    <t>A127963026J</t>
  </si>
  <si>
    <t>A127963030X</t>
  </si>
  <si>
    <t>A128040538A</t>
  </si>
  <si>
    <t>A128059982W</t>
  </si>
  <si>
    <t>A128098606V</t>
  </si>
  <si>
    <t>A127963034J</t>
  </si>
  <si>
    <t>A127963038T</t>
  </si>
  <si>
    <t>A127963042J</t>
  </si>
  <si>
    <t>A128098610K</t>
  </si>
  <si>
    <t>A127982442X</t>
  </si>
  <si>
    <t>A127963046T</t>
  </si>
  <si>
    <t>A128079494J</t>
  </si>
  <si>
    <t>A127963050J</t>
  </si>
  <si>
    <t>A128021122T</t>
  </si>
  <si>
    <t>A128040542T</t>
  </si>
  <si>
    <t>A128098614V</t>
  </si>
  <si>
    <t>A127963058A</t>
  </si>
  <si>
    <t>A128001758A</t>
  </si>
  <si>
    <t>A127982450X</t>
  </si>
  <si>
    <t>A127982470J</t>
  </si>
  <si>
    <t>A128098622V</t>
  </si>
  <si>
    <t>A128021130T</t>
  </si>
  <si>
    <t>A128060006K</t>
  </si>
  <si>
    <t>A128021142A</t>
  </si>
  <si>
    <t>A128040566K</t>
  </si>
  <si>
    <t>A128060010A</t>
  </si>
  <si>
    <t>A127963082A</t>
  </si>
  <si>
    <t>A128001766A</t>
  </si>
  <si>
    <t>A128021146K</t>
  </si>
  <si>
    <t>A128079506F</t>
  </si>
  <si>
    <t>A128079510W</t>
  </si>
  <si>
    <t>A128059990W</t>
  </si>
  <si>
    <t>A128098626C</t>
  </si>
  <si>
    <t>A127982458T</t>
  </si>
  <si>
    <t>A128059994F</t>
  </si>
  <si>
    <t>A128001762T</t>
  </si>
  <si>
    <t>A127982462J</t>
  </si>
  <si>
    <t>A128040550T</t>
  </si>
  <si>
    <t>A128079514F</t>
  </si>
  <si>
    <t>A128040554A</t>
  </si>
  <si>
    <t>A127963066A</t>
  </si>
  <si>
    <t>A127963070T</t>
  </si>
  <si>
    <t>A128059998R</t>
  </si>
  <si>
    <t>A128060002A</t>
  </si>
  <si>
    <t>A127982466T</t>
  </si>
  <si>
    <t>A128040558K</t>
  </si>
  <si>
    <t>A128021134A</t>
  </si>
  <si>
    <t>A128098630V</t>
  </si>
  <si>
    <t>A128079518R</t>
  </si>
  <si>
    <t>A127963074A</t>
  </si>
  <si>
    <t>A128021138K</t>
  </si>
  <si>
    <t>A127963078K</t>
  </si>
  <si>
    <t>A128040562A</t>
  </si>
  <si>
    <t>A128060034V</t>
  </si>
  <si>
    <t>A128079550R</t>
  </si>
  <si>
    <t>A128001806J</t>
  </si>
  <si>
    <t>A128079574J</t>
  </si>
  <si>
    <t>A128079566J</t>
  </si>
  <si>
    <t>A128040602J</t>
  </si>
  <si>
    <t>Time Series Workbook</t>
  </si>
  <si>
    <t>6223.0 Job mobility</t>
  </si>
  <si>
    <t>Table 4. Separations and other changes in employment of people employed last year by industry</t>
  </si>
  <si>
    <t>E N Q U I R I E S</t>
  </si>
  <si>
    <t>Enquiries</t>
  </si>
  <si>
    <t>Data Item Description</t>
  </si>
  <si>
    <t>No. Obs.</t>
  </si>
  <si>
    <t>Freq.</t>
  </si>
  <si>
    <t>© Commonwealth of Australia  2023</t>
  </si>
  <si>
    <t>Annual</t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</si>
  <si>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</si>
  <si>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</si>
  <si>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6223.0 Job Mobility</t>
  </si>
  <si>
    <t>Released at 11:30 am (Canberra time) Fri 30 June 2023</t>
  </si>
  <si>
    <t>Contents</t>
  </si>
  <si>
    <t>Tables</t>
  </si>
  <si>
    <t>Table 4.1 - Separations and other changes in employment of people employed last year by industry of job 12 months ago, February 2023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</si>
  <si>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</si>
  <si>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</si>
  <si>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</si>
  <si>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Job mobility, February 2023</t>
  </si>
  <si>
    <t>Summary</t>
  </si>
  <si>
    <t>Methodology</t>
  </si>
  <si>
    <t>Select a state or territory:</t>
  </si>
  <si>
    <t>Australia</t>
  </si>
  <si>
    <t>Time Series IDs</t>
  </si>
  <si>
    <t>Select an industry of job 12 months ago:</t>
  </si>
  <si>
    <t>Agriculture, forestry and fishing</t>
  </si>
  <si>
    <t>Industry of job 12 months ago</t>
  </si>
  <si>
    <t>Not employed 12 months ago</t>
  </si>
  <si>
    <t>Total</t>
  </si>
  <si>
    <t>'000</t>
  </si>
  <si>
    <t>People who worked at some time during the last year</t>
  </si>
  <si>
    <t>Labour Force status 12 months ago</t>
  </si>
  <si>
    <t>Employed 12 months ago</t>
  </si>
  <si>
    <t>. .</t>
  </si>
  <si>
    <t>Current Labour Force status</t>
  </si>
  <si>
    <t>Currently employed</t>
  </si>
  <si>
    <t>Not currently employed</t>
  </si>
  <si>
    <t>People who are currently employed</t>
  </si>
  <si>
    <t>Duration of employment in current main job</t>
  </si>
  <si>
    <t>Less than 12 months in current main job</t>
  </si>
  <si>
    <t>12 months or more in current main job</t>
  </si>
  <si>
    <t>People who worked less than 12 months in current main job</t>
  </si>
  <si>
    <t xml:space="preserve">Whether changed jobs in last 12 months </t>
  </si>
  <si>
    <t>Did not change jobs in last 12 months</t>
  </si>
  <si>
    <t>Changed jobs in last 12 months</t>
  </si>
  <si>
    <t>People who changed jobs in last 12 months</t>
  </si>
  <si>
    <t>Whether changed industry division (between 12 months ago and current)</t>
  </si>
  <si>
    <t>Working in the same industry division</t>
  </si>
  <si>
    <t>Working in a different industry division</t>
  </si>
  <si>
    <t>Whether changed major occupation group (between 12 months ago and current)</t>
  </si>
  <si>
    <t>Working in the same major occupation group</t>
  </si>
  <si>
    <t>Working in a different major occupation group</t>
  </si>
  <si>
    <t>Whether changed occupation skill level (between 12 months ago and current)</t>
  </si>
  <si>
    <t>Working in an occupation at the same skill level</t>
  </si>
  <si>
    <t>Working in an occupation with a higher skill level</t>
  </si>
  <si>
    <t>Working in an occupation with a lower skill level</t>
  </si>
  <si>
    <t>Whether changed usual weekly hours (between 12 months ago and current)</t>
  </si>
  <si>
    <t>Working in a job with the same usual hours</t>
  </si>
  <si>
    <t>Working in a job with more usual hours</t>
  </si>
  <si>
    <t>Working in a job with fewer usual hours</t>
  </si>
  <si>
    <t>Whether changed status in employment (between 12 months ago and current)</t>
  </si>
  <si>
    <t>Working in a job with the same status in employment</t>
  </si>
  <si>
    <t>Working in a job with a different status in employment</t>
  </si>
  <si>
    <t>People who worked 12 months or more in current main job</t>
  </si>
  <si>
    <t>Status in employment of current main job</t>
  </si>
  <si>
    <t>Employee</t>
  </si>
  <si>
    <t>Owner managers</t>
  </si>
  <si>
    <t xml:space="preserve">Employees who worked 12 months or more in current main job </t>
  </si>
  <si>
    <t>Whether changed major occupation group (with current employer in last 12 months)</t>
  </si>
  <si>
    <t>No change in occupation with current employer last year</t>
  </si>
  <si>
    <t>Changed occupations with current employer in the same major group last year</t>
  </si>
  <si>
    <t>Changed occupations with current employer into a different major group last year</t>
  </si>
  <si>
    <t>Whether changed occupation skill level (with current employer in last 12 months)</t>
  </si>
  <si>
    <t>Changed occupations with current employer at the same skill level</t>
  </si>
  <si>
    <t>Changed occupations with current employer to a higher skill level</t>
  </si>
  <si>
    <t>Changed occupations with current employer to a lower skill level</t>
  </si>
  <si>
    <t>Whether changed usual weekly hours (with current employer in last 12 months)</t>
  </si>
  <si>
    <t>No change in usual weekly hours with current employer last year</t>
  </si>
  <si>
    <t>Usual weekly hours increased with current employer last year</t>
  </si>
  <si>
    <t>Usual weekly hours decreased with current employer last year</t>
  </si>
  <si>
    <t>Did not know or usual weekly hours varied</t>
  </si>
  <si>
    <t>Whether promoted or transferred with current employer in last 12 months</t>
  </si>
  <si>
    <t>Promoted or transferred last year</t>
  </si>
  <si>
    <t>Was not promoted or transferred last year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</si>
  <si>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</si>
  <si>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</si>
  <si>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</si>
  <si>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</si>
  <si>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</si>
  <si>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</si>
  <si>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</si>
  <si>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</si>
  <si>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</si>
  <si>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</si>
  <si>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</si>
  <si>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</si>
  <si>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</si>
  <si>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</si>
  <si>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</si>
  <si>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</si>
  <si>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</si>
  <si>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</si>
  <si>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</si>
  <si>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</si>
  <si>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</si>
  <si>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</si>
  <si>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</si>
  <si>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</si>
  <si>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</si>
  <si>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</si>
  <si>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NSW</t>
  </si>
  <si>
    <t>Vic</t>
  </si>
  <si>
    <t>Qld</t>
  </si>
  <si>
    <t>SA</t>
  </si>
  <si>
    <t>WA</t>
  </si>
  <si>
    <t>Tas</t>
  </si>
  <si>
    <t>NT</t>
  </si>
  <si>
    <t>ACT</t>
  </si>
  <si>
    <t>Not working                                12 months ago</t>
  </si>
  <si>
    <t>Persons</t>
  </si>
  <si>
    <t>People who changed jobs in last 12 months (Separations from Industry of job 12 months ago)</t>
  </si>
  <si>
    <t>A128003962W</t>
  </si>
  <si>
    <t>A128025502T</t>
  </si>
  <si>
    <t>A127969570W</t>
  </si>
  <si>
    <t>A127990942V</t>
  </si>
  <si>
    <t>A128090382X</t>
  </si>
  <si>
    <t>A127995198X</t>
  </si>
  <si>
    <t>A128055854F</t>
  </si>
  <si>
    <t>A127960906A</t>
  </si>
  <si>
    <t>A128001814J</t>
  </si>
  <si>
    <t>A128081574X</t>
  </si>
  <si>
    <t>A128042774R</t>
  </si>
  <si>
    <t>A127945822K</t>
  </si>
  <si>
    <t>A128003978R</t>
  </si>
  <si>
    <t>A128081802R</t>
  </si>
  <si>
    <t>A128062354T</t>
  </si>
  <si>
    <t>A128081854T</t>
  </si>
  <si>
    <t>A127965430W</t>
  </si>
  <si>
    <t>A127984642C</t>
  </si>
  <si>
    <t>A128062098T</t>
  </si>
  <si>
    <t>A128023102V</t>
  </si>
  <si>
    <t>A127965170L</t>
  </si>
  <si>
    <t>A127984354K</t>
  </si>
  <si>
    <t>A128023182F</t>
  </si>
  <si>
    <t>A128081662X</t>
  </si>
  <si>
    <t>A127984426K</t>
  </si>
  <si>
    <t>A128023218W</t>
  </si>
  <si>
    <t>A128003902V</t>
  </si>
  <si>
    <t>A127984474C</t>
  </si>
  <si>
    <t>A127945798W</t>
  </si>
  <si>
    <t>A127986434W</t>
  </si>
  <si>
    <t>A128025482V</t>
  </si>
  <si>
    <t>A128083982W</t>
  </si>
  <si>
    <t>A128044910J</t>
  </si>
  <si>
    <t>A128025554V</t>
  </si>
  <si>
    <t>A128084034R</t>
  </si>
  <si>
    <t>A127986698A</t>
  </si>
  <si>
    <t>A127986726X</t>
  </si>
  <si>
    <t>A128006266W</t>
  </si>
  <si>
    <t>A128044682T</t>
  </si>
  <si>
    <t>A128064234K</t>
  </si>
  <si>
    <t>A127947826F</t>
  </si>
  <si>
    <t>A128083822K</t>
  </si>
  <si>
    <t>A127947874X</t>
  </si>
  <si>
    <t>A127986506W</t>
  </si>
  <si>
    <t>A128006018K</t>
  </si>
  <si>
    <t>A127947910W</t>
  </si>
  <si>
    <t>A127986562R</t>
  </si>
  <si>
    <t>A127947958J</t>
  </si>
  <si>
    <t>A127947990J</t>
  </si>
  <si>
    <t>A127949958V</t>
  </si>
  <si>
    <t>A128008286T</t>
  </si>
  <si>
    <t>A128008342X</t>
  </si>
  <si>
    <t>A127969594R</t>
  </si>
  <si>
    <t>A128086190C</t>
  </si>
  <si>
    <t>A127969654F</t>
  </si>
  <si>
    <t>A127988878W</t>
  </si>
  <si>
    <t>A127950270V</t>
  </si>
  <si>
    <t>A127988922V</t>
  </si>
  <si>
    <t>A128046870L</t>
  </si>
  <si>
    <t>A128086006T</t>
  </si>
  <si>
    <t>A128086014T</t>
  </si>
  <si>
    <t>A128027542W</t>
  </si>
  <si>
    <t>A128008198T</t>
  </si>
  <si>
    <t>A128066254F</t>
  </si>
  <si>
    <t>A128046962W</t>
  </si>
  <si>
    <t>A127988758C</t>
  </si>
  <si>
    <t>A127988782C</t>
  </si>
  <si>
    <t>A128086118K</t>
  </si>
  <si>
    <t>A128008318X</t>
  </si>
  <si>
    <t>A128010174R</t>
  </si>
  <si>
    <t>A127952210C</t>
  </si>
  <si>
    <t>A128010434X</t>
  </si>
  <si>
    <t>A127952278X</t>
  </si>
  <si>
    <t>A128068602A</t>
  </si>
  <si>
    <t>A127991022W</t>
  </si>
  <si>
    <t>A128029854V</t>
  </si>
  <si>
    <t>A128049354W</t>
  </si>
  <si>
    <t>A128068698F</t>
  </si>
  <si>
    <t>A128049054V</t>
  </si>
  <si>
    <t>A128068374K</t>
  </si>
  <si>
    <t>A128029622J</t>
  </si>
  <si>
    <t>A127971766R</t>
  </si>
  <si>
    <t>A127990818K</t>
  </si>
  <si>
    <t>A127971802L</t>
  </si>
  <si>
    <t>A127952150L</t>
  </si>
  <si>
    <t>A128049194W</t>
  </si>
  <si>
    <t>A128010326R</t>
  </si>
  <si>
    <t>A127971866X</t>
  </si>
  <si>
    <t>A127952230L</t>
  </si>
  <si>
    <t>A128031686K</t>
  </si>
  <si>
    <t>A127993026T</t>
  </si>
  <si>
    <t>A128051414C</t>
  </si>
  <si>
    <t>A128090422F</t>
  </si>
  <si>
    <t>A127974102C</t>
  </si>
  <si>
    <t>A128012734L</t>
  </si>
  <si>
    <t>A127993154K</t>
  </si>
  <si>
    <t>A127993182V</t>
  </si>
  <si>
    <t>A128070826C</t>
  </si>
  <si>
    <t>A128070486V</t>
  </si>
  <si>
    <t>A127973898C</t>
  </si>
  <si>
    <t>A128090254F</t>
  </si>
  <si>
    <t>A127973914T</t>
  </si>
  <si>
    <t>A127973942A</t>
  </si>
  <si>
    <t>A127973966V</t>
  </si>
  <si>
    <t>A128031790K</t>
  </si>
  <si>
    <t>A128051322V</t>
  </si>
  <si>
    <t>A127974006C</t>
  </si>
  <si>
    <t>A128031858V</t>
  </si>
  <si>
    <t>A128012654L</t>
  </si>
  <si>
    <t>A127956310K</t>
  </si>
  <si>
    <t>A127976234T</t>
  </si>
  <si>
    <t>A127995234W</t>
  </si>
  <si>
    <t>A128053646A</t>
  </si>
  <si>
    <t>A127976314T</t>
  </si>
  <si>
    <t>A127956586X</t>
  </si>
  <si>
    <t>A128034214T</t>
  </si>
  <si>
    <t>A128053710J</t>
  </si>
  <si>
    <t>A128053742A</t>
  </si>
  <si>
    <t>A128072822F</t>
  </si>
  <si>
    <t>A127956354L</t>
  </si>
  <si>
    <t>A127976058T</t>
  </si>
  <si>
    <t>A128053466T</t>
  </si>
  <si>
    <t>A128092246T</t>
  </si>
  <si>
    <t>A127995106C</t>
  </si>
  <si>
    <t>A127956434L</t>
  </si>
  <si>
    <t>A127995142L</t>
  </si>
  <si>
    <t>A127956474F</t>
  </si>
  <si>
    <t>A128053578K</t>
  </si>
  <si>
    <t>A128053610X</t>
  </si>
  <si>
    <t>A127997262T</t>
  </si>
  <si>
    <t>A128075102L</t>
  </si>
  <si>
    <t>A127997506A</t>
  </si>
  <si>
    <t>A128055886X</t>
  </si>
  <si>
    <t>A128094530L</t>
  </si>
  <si>
    <t>A128075198T</t>
  </si>
  <si>
    <t>A128036322L</t>
  </si>
  <si>
    <t>A127997574C</t>
  </si>
  <si>
    <t>A128016922V</t>
  </si>
  <si>
    <t>A128094302K</t>
  </si>
  <si>
    <t>A127958486A</t>
  </si>
  <si>
    <t>A128074962V</t>
  </si>
  <si>
    <t>A128094342C</t>
  </si>
  <si>
    <t>A127978282W</t>
  </si>
  <si>
    <t>A128055746W</t>
  </si>
  <si>
    <t>A128075026W</t>
  </si>
  <si>
    <t>A127958606J</t>
  </si>
  <si>
    <t>A128016742K</t>
  </si>
  <si>
    <t>A127997458V</t>
  </si>
  <si>
    <t>A127958666K</t>
  </si>
  <si>
    <t>A127960686K</t>
  </si>
  <si>
    <t>A127960894C</t>
  </si>
  <si>
    <t>A128038314X</t>
  </si>
  <si>
    <t>A128019106A</t>
  </si>
  <si>
    <t>A128038358A</t>
  </si>
  <si>
    <t>A128096570T</t>
  </si>
  <si>
    <t>A127999802F</t>
  </si>
  <si>
    <t>A127961026W</t>
  </si>
  <si>
    <t>A128038426T</t>
  </si>
  <si>
    <t>A127999518W</t>
  </si>
  <si>
    <t>A128038122F</t>
  </si>
  <si>
    <t>A127980234V</t>
  </si>
  <si>
    <t>A128038166J</t>
  </si>
  <si>
    <t>A127980278W</t>
  </si>
  <si>
    <t>A128057894K</t>
  </si>
  <si>
    <t>A127980318C</t>
  </si>
  <si>
    <t>A128038210F</t>
  </si>
  <si>
    <t>A127980346L</t>
  </si>
  <si>
    <t>A128038262J</t>
  </si>
  <si>
    <t>A127980406C</t>
  </si>
  <si>
    <t>A128079314L</t>
  </si>
  <si>
    <t>A127963094K</t>
  </si>
  <si>
    <t>A128098666W</t>
  </si>
  <si>
    <t>A127963134T</t>
  </si>
  <si>
    <t>A128060062C</t>
  </si>
  <si>
    <t>A127963166K</t>
  </si>
  <si>
    <t>A128001906T</t>
  </si>
  <si>
    <t>A128021282C</t>
  </si>
  <si>
    <t>A128001954K</t>
  </si>
  <si>
    <t>A128040386A</t>
  </si>
  <si>
    <t>A128079342W</t>
  </si>
  <si>
    <t>A127962938F</t>
  </si>
  <si>
    <t>A128001686A</t>
  </si>
  <si>
    <t>A127982370X</t>
  </si>
  <si>
    <t>A128079446R</t>
  </si>
  <si>
    <t>A127982410F</t>
  </si>
  <si>
    <t>A128098602K</t>
  </si>
  <si>
    <t>A127982454J</t>
  </si>
  <si>
    <t>A128079522F</t>
  </si>
  <si>
    <t>A127963106J</t>
  </si>
  <si>
    <t>A128042778X</t>
  </si>
  <si>
    <t>A128025494C</t>
  </si>
  <si>
    <t>A127950158V</t>
  </si>
  <si>
    <t>A128068518K</t>
  </si>
  <si>
    <t>A127993042T</t>
  </si>
  <si>
    <t>A127976246A</t>
  </si>
  <si>
    <t>A128094454W</t>
  </si>
  <si>
    <t>A127980394F</t>
  </si>
  <si>
    <t>A128001802X</t>
  </si>
  <si>
    <t>A127965318W</t>
  </si>
  <si>
    <t>A128083954L</t>
  </si>
  <si>
    <t>A128086138V</t>
  </si>
  <si>
    <t>A128068526K</t>
  </si>
  <si>
    <t>A128012650C</t>
  </si>
  <si>
    <t>A128092362A</t>
  </si>
  <si>
    <t>A127997494C</t>
  </si>
  <si>
    <t>A127980402V</t>
  </si>
  <si>
    <t>A128001810X</t>
  </si>
  <si>
    <t>A127945802A</t>
  </si>
  <si>
    <t>A128025506A</t>
  </si>
  <si>
    <t>A127988806K</t>
  </si>
  <si>
    <t>A128088318R</t>
  </si>
  <si>
    <t>A127993050T</t>
  </si>
  <si>
    <t>A128014730R</t>
  </si>
  <si>
    <t>A128055858R</t>
  </si>
  <si>
    <t>A128019062K</t>
  </si>
  <si>
    <t>A127982494A</t>
  </si>
  <si>
    <t>A128042782R</t>
  </si>
  <si>
    <t>A127986602W</t>
  </si>
  <si>
    <t>A127988810A</t>
  </si>
  <si>
    <t>A128029774V</t>
  </si>
  <si>
    <t>A128031890V</t>
  </si>
  <si>
    <t>A128014734X</t>
  </si>
  <si>
    <t>A127958670A</t>
  </si>
  <si>
    <t>A128057990K</t>
  </si>
  <si>
    <t>A127963110X</t>
  </si>
  <si>
    <t>A127984514K</t>
  </si>
  <si>
    <t>A128064414V</t>
  </si>
  <si>
    <t>A128086142K</t>
  </si>
  <si>
    <t>A128010414R</t>
  </si>
  <si>
    <t>A128090386J</t>
  </si>
  <si>
    <t>A127956530L</t>
  </si>
  <si>
    <t>A127978402C</t>
  </si>
  <si>
    <t>A127960910T</t>
  </si>
  <si>
    <t>A128079578T</t>
  </si>
  <si>
    <t>A128023298J</t>
  </si>
  <si>
    <t>A128064418C</t>
  </si>
  <si>
    <t>A127950162K</t>
  </si>
  <si>
    <t>A127990946C</t>
  </si>
  <si>
    <t>A128051398R</t>
  </si>
  <si>
    <t>A127995202C</t>
  </si>
  <si>
    <t>A128075114W</t>
  </si>
  <si>
    <t>A128096490T</t>
  </si>
  <si>
    <t>A128001818T</t>
  </si>
  <si>
    <t>A127945806K</t>
  </si>
  <si>
    <t>A128064422V</t>
  </si>
  <si>
    <t>A128066370R</t>
  </si>
  <si>
    <t>A127952234W</t>
  </si>
  <si>
    <t>A127954450A</t>
  </si>
  <si>
    <t>A127995206L</t>
  </si>
  <si>
    <t>A128075118F</t>
  </si>
  <si>
    <t>A128057994V</t>
  </si>
  <si>
    <t>A127982498K</t>
  </si>
  <si>
    <t>A127945778L</t>
  </si>
  <si>
    <t>A128064398F</t>
  </si>
  <si>
    <t>A128066358X</t>
  </si>
  <si>
    <t>A127990930K</t>
  </si>
  <si>
    <t>A128090374X</t>
  </si>
  <si>
    <t>A127956510C</t>
  </si>
  <si>
    <t>A128036222C</t>
  </si>
  <si>
    <t>A127999722F</t>
  </si>
  <si>
    <t>A128079554X</t>
  </si>
  <si>
    <t>A128003938W</t>
  </si>
  <si>
    <t>A128064402K</t>
  </si>
  <si>
    <t>A128008298A</t>
  </si>
  <si>
    <t>A128029766V</t>
  </si>
  <si>
    <t>A127993030J</t>
  </si>
  <si>
    <t>A127956514L</t>
  </si>
  <si>
    <t>A128055826W</t>
  </si>
  <si>
    <t>A127960898L</t>
  </si>
  <si>
    <t>A128079558J</t>
  </si>
  <si>
    <t>A128081746J</t>
  </si>
  <si>
    <t>A127967454A</t>
  </si>
  <si>
    <t>A128047046J</t>
  </si>
  <si>
    <t>A128068514A</t>
  </si>
  <si>
    <t>A127954438K</t>
  </si>
  <si>
    <t>A127995190F</t>
  </si>
  <si>
    <t>A127997478C</t>
  </si>
  <si>
    <t>A127980386F</t>
  </si>
  <si>
    <t>A128040586V</t>
  </si>
  <si>
    <t>A128003942L</t>
  </si>
  <si>
    <t>A128025490V</t>
  </si>
  <si>
    <t>A128047050X</t>
  </si>
  <si>
    <t>A128010394T</t>
  </si>
  <si>
    <t>A127993034T</t>
  </si>
  <si>
    <t>A128034102X</t>
  </si>
  <si>
    <t>A127978394R</t>
  </si>
  <si>
    <t>A128057982K</t>
  </si>
  <si>
    <t>A128040590K</t>
  </si>
  <si>
    <t>A127984490C</t>
  </si>
  <si>
    <t>A128083926C</t>
  </si>
  <si>
    <t>A127950154K</t>
  </si>
  <si>
    <t>A127952214L</t>
  </si>
  <si>
    <t>A128031874V</t>
  </si>
  <si>
    <t>A128092334T</t>
  </si>
  <si>
    <t>A127997482V</t>
  </si>
  <si>
    <t>A128077366C</t>
  </si>
  <si>
    <t>A128079562X</t>
  </si>
  <si>
    <t>A127984494L</t>
  </si>
  <si>
    <t>A128064406V</t>
  </si>
  <si>
    <t>A127988802A</t>
  </si>
  <si>
    <t>A127971886J</t>
  </si>
  <si>
    <t>A128031878C</t>
  </si>
  <si>
    <t>A127976238A</t>
  </si>
  <si>
    <t>A128055830L</t>
  </si>
  <si>
    <t>A128038286A</t>
  </si>
  <si>
    <t>A128021174V</t>
  </si>
  <si>
    <t>A128081750X</t>
  </si>
  <si>
    <t>A128083930V</t>
  </si>
  <si>
    <t>A128047054J</t>
  </si>
  <si>
    <t>A127952218W</t>
  </si>
  <si>
    <t>A128051378F</t>
  </si>
  <si>
    <t>A128092338A</t>
  </si>
  <si>
    <t>A128094458F</t>
  </si>
  <si>
    <t>A128077370V</t>
  </si>
  <si>
    <t>A128021178C</t>
  </si>
  <si>
    <t>A128081758T</t>
  </si>
  <si>
    <t>A128025498L</t>
  </si>
  <si>
    <t>A128027714F</t>
  </si>
  <si>
    <t>A128010410F</t>
  </si>
  <si>
    <t>A128051394F</t>
  </si>
  <si>
    <t>A128092358K</t>
  </si>
  <si>
    <t>A128075110L</t>
  </si>
  <si>
    <t>A128019058V</t>
  </si>
  <si>
    <t>A127963102X</t>
  </si>
  <si>
    <t>A128062274T</t>
  </si>
  <si>
    <t>A128006098W</t>
  </si>
  <si>
    <t>A128008302F</t>
  </si>
  <si>
    <t>A128010398A</t>
  </si>
  <si>
    <t>A128012642C</t>
  </si>
  <si>
    <t>A127995194R</t>
  </si>
  <si>
    <t>A128055834W</t>
  </si>
  <si>
    <t>A128077374C</t>
  </si>
  <si>
    <t>A128040594V</t>
  </si>
  <si>
    <t>A128003946W</t>
  </si>
  <si>
    <t>A127967458K</t>
  </si>
  <si>
    <t>A128008306R</t>
  </si>
  <si>
    <t>A128049258W</t>
  </si>
  <si>
    <t>A127974034L</t>
  </si>
  <si>
    <t>A127976250T</t>
  </si>
  <si>
    <t>A127978398X</t>
  </si>
  <si>
    <t>A127999726R</t>
  </si>
  <si>
    <t>A128021182V</t>
  </si>
  <si>
    <t>A127984498W</t>
  </si>
  <si>
    <t>A128083938L</t>
  </si>
  <si>
    <t>A128008310F</t>
  </si>
  <si>
    <t>A127971890X</t>
  </si>
  <si>
    <t>A127954442A</t>
  </si>
  <si>
    <t>A128092342T</t>
  </si>
  <si>
    <t>A128016794L</t>
  </si>
  <si>
    <t>A128096470J</t>
  </si>
  <si>
    <t>A127963098V</t>
  </si>
  <si>
    <t>A127965314L</t>
  </si>
  <si>
    <t>A127947982J</t>
  </si>
  <si>
    <t>A128027706F</t>
  </si>
  <si>
    <t>A128068522A</t>
  </si>
  <si>
    <t>A128031882V</t>
  </si>
  <si>
    <t>A127956518W</t>
  </si>
  <si>
    <t>A128055838F</t>
  </si>
  <si>
    <t>A128096474T</t>
  </si>
  <si>
    <t>A128060026V</t>
  </si>
  <si>
    <t>A128023294X</t>
  </si>
  <si>
    <t>A127947986T</t>
  </si>
  <si>
    <t>A128086134K</t>
  </si>
  <si>
    <t>A128088310W</t>
  </si>
  <si>
    <t>A127993046A</t>
  </si>
  <si>
    <t>A127956522L</t>
  </si>
  <si>
    <t>A127958654A</t>
  </si>
  <si>
    <t>A127960902T</t>
  </si>
  <si>
    <t>A127982482T</t>
  </si>
  <si>
    <t>A127984502A</t>
  </si>
  <si>
    <t>A127986598T</t>
  </si>
  <si>
    <t>A128027710W</t>
  </si>
  <si>
    <t>A127952222L</t>
  </si>
  <si>
    <t>A128031886C</t>
  </si>
  <si>
    <t>A128034110X</t>
  </si>
  <si>
    <t>A128016798W</t>
  </si>
  <si>
    <t>A128019042A</t>
  </si>
  <si>
    <t>A127982486A</t>
  </si>
  <si>
    <t>A128003950L</t>
  </si>
  <si>
    <t>A128083942C</t>
  </si>
  <si>
    <t>A127969558F</t>
  </si>
  <si>
    <t>A127971894J</t>
  </si>
  <si>
    <t>A127954446K</t>
  </si>
  <si>
    <t>A128014722R</t>
  </si>
  <si>
    <t>A128075106W</t>
  </si>
  <si>
    <t>A128019046K</t>
  </si>
  <si>
    <t>A128040598C</t>
  </si>
  <si>
    <t>A127984506K</t>
  </si>
  <si>
    <t>A128083946L</t>
  </si>
  <si>
    <t>A128066362R</t>
  </si>
  <si>
    <t>A128010402F</t>
  </si>
  <si>
    <t>A128051382W</t>
  </si>
  <si>
    <t>A127976254A</t>
  </si>
  <si>
    <t>A127958658K</t>
  </si>
  <si>
    <t>A128057986V</t>
  </si>
  <si>
    <t>A128079570X</t>
  </si>
  <si>
    <t>A128003954W</t>
  </si>
  <si>
    <t>A128044882K</t>
  </si>
  <si>
    <t>A127969562W</t>
  </si>
  <si>
    <t>A128088314F</t>
  </si>
  <si>
    <t>A128070718V</t>
  </si>
  <si>
    <t>A128092346A</t>
  </si>
  <si>
    <t>A128055842W</t>
  </si>
  <si>
    <t>A128096478A</t>
  </si>
  <si>
    <t>A128021186C</t>
  </si>
  <si>
    <t>A128081754J</t>
  </si>
  <si>
    <t>A128006102A</t>
  </si>
  <si>
    <t>A127969566F</t>
  </si>
  <si>
    <t>A127971898T</t>
  </si>
  <si>
    <t>A128012646L</t>
  </si>
  <si>
    <t>A128092350T</t>
  </si>
  <si>
    <t>A128016802A</t>
  </si>
  <si>
    <t>A128077378L</t>
  </si>
  <si>
    <t>A127982490T</t>
  </si>
  <si>
    <t>A127984510A</t>
  </si>
  <si>
    <t>A127967462A</t>
  </si>
  <si>
    <t>A128047058T</t>
  </si>
  <si>
    <t>A128049262L</t>
  </si>
  <si>
    <t>A127974038W</t>
  </si>
  <si>
    <t>A128014726X</t>
  </si>
  <si>
    <t>A128055846F</t>
  </si>
  <si>
    <t>A128096482T</t>
  </si>
  <si>
    <t>A128060030K</t>
  </si>
  <si>
    <t>A127945790C</t>
  </si>
  <si>
    <t>A128044886V</t>
  </si>
  <si>
    <t>A128008314R</t>
  </si>
  <si>
    <t>A128010406R</t>
  </si>
  <si>
    <t>A128051390W</t>
  </si>
  <si>
    <t>A127956526W</t>
  </si>
  <si>
    <t>A127997486C</t>
  </si>
  <si>
    <t>A128019054K</t>
  </si>
  <si>
    <t>A128021190V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</si>
</sst>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;\-0.0;0.0;@"/>
    <numFmt numFmtId="166" formatCode="#,##0.0"/>
  </numFmts>
  <fonts count="37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8"/>
      <color rgb="FF0000FF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u/>
      <sz val="8"/>
      <color theme="10"/>
      <name val="Arial"/>
      <family val="2"/>
    </font>
    <font>
      <u/>
      <sz val="8"/>
      <color theme="10"/>
      <name val="Calibri"/>
      <family val="2"/>
      <scheme val="minor"/>
    </font>
    <font>
      <sz val="8"/>
      <color rgb="FFFF0000"/>
      <name val="Arial"/>
      <family val="2"/>
    </font>
    <font>
      <b/>
      <sz val="10"/>
      <name val="Tahoma"/>
      <family val="2"/>
    </font>
    <font>
      <b/>
      <sz val="8"/>
      <name val="Microsoft Sans Serif"/>
      <family val="2"/>
    </font>
    <font>
      <sz val="8"/>
      <color indexed="8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7" fillId="0" borderId="0" applyNumberFormat="0" applyFill="0" applyBorder="0" applyAlignment="0" applyProtection="0"/>
    <xf numFmtId="0" fontId="13" fillId="0" borderId="0"/>
    <xf numFmtId="0" fontId="15" fillId="0" borderId="0"/>
    <xf numFmtId="0" fontId="16" fillId="0" borderId="0"/>
    <xf numFmtId="0" fontId="19" fillId="0" borderId="0"/>
    <xf numFmtId="0" fontId="25" fillId="0" borderId="0">
      <alignment horizontal="left"/>
    </xf>
    <xf numFmtId="0" fontId="15" fillId="0" borderId="0"/>
    <xf numFmtId="0" fontId="28" fillId="0" borderId="0">
      <alignment horizontal="center"/>
    </xf>
    <xf numFmtId="0" fontId="28" fillId="0" borderId="0">
      <alignment horizontal="center" vertical="center" wrapText="1"/>
    </xf>
    <xf numFmtId="0" fontId="11" fillId="0" borderId="0"/>
    <xf numFmtId="0" fontId="13" fillId="0" borderId="0">
      <alignment horizontal="left" vertical="center" wrapText="1"/>
    </xf>
  </cellStyleXfs>
  <cellXfs count="80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2" fillId="0" borderId="0" xfId="0" applyFont="1"/>
    <xf numFmtId="164" fontId="2" fillId="0" borderId="0" xfId="0" applyNumberFormat="1" applyFont="1"/>
    <xf numFmtId="164" fontId="1" fillId="0" borderId="0" xfId="0" applyNumberFormat="1" applyFont="1"/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8" fillId="0" borderId="0" xfId="1" applyFont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9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14" fillId="0" borderId="0" xfId="2" applyFont="1" applyAlignment="1">
      <alignment horizontal="left" vertical="center"/>
    </xf>
    <xf numFmtId="0" fontId="15" fillId="0" borderId="0" xfId="3"/>
    <xf numFmtId="0" fontId="16" fillId="0" borderId="0" xfId="4"/>
    <xf numFmtId="0" fontId="17" fillId="0" borderId="0" xfId="4" applyFont="1" applyAlignment="1">
      <alignment horizontal="left"/>
    </xf>
    <xf numFmtId="0" fontId="18" fillId="0" borderId="0" xfId="4" applyFont="1" applyAlignment="1">
      <alignment horizontal="left"/>
    </xf>
    <xf numFmtId="0" fontId="20" fillId="0" borderId="0" xfId="5" applyFont="1" applyAlignment="1">
      <alignment horizontal="center"/>
    </xf>
    <xf numFmtId="0" fontId="21" fillId="0" borderId="0" xfId="4" applyFont="1" applyAlignment="1">
      <alignment horizontal="left"/>
    </xf>
    <xf numFmtId="0" fontId="24" fillId="0" borderId="0" xfId="4" applyFont="1" applyAlignment="1">
      <alignment horizontal="left"/>
    </xf>
    <xf numFmtId="0" fontId="10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14" fillId="3" borderId="0" xfId="2" applyFont="1" applyFill="1" applyAlignment="1">
      <alignment horizontal="left" vertical="center" indent="11"/>
    </xf>
    <xf numFmtId="1" fontId="27" fillId="3" borderId="1" xfId="6" applyNumberFormat="1" applyFont="1" applyFill="1" applyBorder="1" applyAlignment="1">
      <alignment horizontal="center" vertical="center" wrapText="1"/>
    </xf>
    <xf numFmtId="0" fontId="26" fillId="3" borderId="1" xfId="7" applyFont="1" applyFill="1" applyBorder="1" applyAlignment="1">
      <alignment vertical="center"/>
    </xf>
    <xf numFmtId="0" fontId="28" fillId="0" borderId="0" xfId="8">
      <alignment horizontal="center"/>
    </xf>
    <xf numFmtId="17" fontId="29" fillId="0" borderId="0" xfId="9" quotePrefix="1" applyNumberFormat="1" applyFont="1" applyAlignment="1">
      <alignment horizontal="right" wrapText="1"/>
    </xf>
    <xf numFmtId="0" fontId="30" fillId="4" borderId="3" xfId="7" applyFont="1" applyFill="1" applyBorder="1" applyAlignment="1">
      <alignment horizontal="center"/>
    </xf>
    <xf numFmtId="17" fontId="30" fillId="0" borderId="0" xfId="9" quotePrefix="1" applyNumberFormat="1" applyFont="1" applyAlignment="1">
      <alignment wrapText="1"/>
    </xf>
    <xf numFmtId="17" fontId="30" fillId="0" borderId="0" xfId="9" quotePrefix="1" applyNumberFormat="1" applyFont="1" applyAlignment="1">
      <alignment horizontal="center" wrapText="1"/>
    </xf>
    <xf numFmtId="0" fontId="29" fillId="0" borderId="0" xfId="7" applyFont="1" applyAlignment="1">
      <alignment horizontal="center" vertical="center" wrapText="1"/>
    </xf>
    <xf numFmtId="0" fontId="2" fillId="0" borderId="0" xfId="10" applyFont="1" applyAlignment="1">
      <alignment horizontal="center" vertical="center" wrapText="1"/>
    </xf>
    <xf numFmtId="17" fontId="2" fillId="0" borderId="0" xfId="10" applyNumberFormat="1" applyFont="1" applyAlignment="1">
      <alignment horizontal="center" vertical="center" wrapText="1"/>
    </xf>
    <xf numFmtId="0" fontId="13" fillId="0" borderId="0" xfId="3" applyFont="1" applyAlignment="1">
      <alignment horizontal="right"/>
    </xf>
    <xf numFmtId="0" fontId="29" fillId="3" borderId="4" xfId="8" applyFont="1" applyFill="1" applyBorder="1" applyAlignment="1">
      <alignment horizontal="left"/>
    </xf>
    <xf numFmtId="0" fontId="29" fillId="3" borderId="4" xfId="8" applyFont="1" applyFill="1" applyBorder="1">
      <alignment horizontal="center"/>
    </xf>
    <xf numFmtId="0" fontId="31" fillId="3" borderId="4" xfId="1" applyFont="1" applyFill="1" applyBorder="1" applyAlignment="1">
      <alignment horizontal="left"/>
    </xf>
    <xf numFmtId="0" fontId="2" fillId="0" borderId="0" xfId="10" applyFont="1" applyAlignment="1">
      <alignment horizontal="left" indent="1"/>
    </xf>
    <xf numFmtId="0" fontId="1" fillId="0" borderId="0" xfId="10" applyFont="1" applyAlignment="1">
      <alignment horizontal="left" indent="1"/>
    </xf>
    <xf numFmtId="0" fontId="31" fillId="0" borderId="0" xfId="1" applyFont="1" applyAlignment="1">
      <alignment horizontal="left"/>
    </xf>
    <xf numFmtId="0" fontId="29" fillId="0" borderId="0" xfId="11" applyFont="1" applyAlignment="1">
      <alignment horizontal="center" vertical="center"/>
    </xf>
    <xf numFmtId="166" fontId="21" fillId="0" borderId="0" xfId="7" applyNumberFormat="1" applyFont="1" applyAlignment="1">
      <alignment horizontal="right"/>
    </xf>
    <xf numFmtId="166" fontId="32" fillId="0" borderId="0" xfId="1" applyNumberFormat="1" applyFont="1" applyAlignment="1">
      <alignment horizontal="right"/>
    </xf>
    <xf numFmtId="166" fontId="18" fillId="0" borderId="0" xfId="7" applyNumberFormat="1" applyFont="1" applyAlignment="1">
      <alignment horizontal="right"/>
    </xf>
    <xf numFmtId="0" fontId="13" fillId="3" borderId="4" xfId="8" applyFont="1" applyFill="1" applyBorder="1">
      <alignment horizontal="center"/>
    </xf>
    <xf numFmtId="0" fontId="33" fillId="0" borderId="0" xfId="7" applyFont="1" applyAlignment="1">
      <alignment horizontal="left" indent="1"/>
    </xf>
    <xf numFmtId="0" fontId="1" fillId="0" borderId="0" xfId="10" applyFont="1" applyAlignment="1">
      <alignment horizontal="left" indent="5"/>
    </xf>
    <xf numFmtId="0" fontId="1" fillId="0" borderId="0" xfId="10" applyFont="1" applyAlignment="1">
      <alignment horizontal="left" indent="3"/>
    </xf>
    <xf numFmtId="0" fontId="34" fillId="0" borderId="0" xfId="7" applyFont="1"/>
    <xf numFmtId="0" fontId="15" fillId="0" borderId="0" xfId="7"/>
    <xf numFmtId="0" fontId="12" fillId="0" borderId="0" xfId="0" applyFont="1"/>
    <xf numFmtId="3" fontId="33" fillId="0" borderId="0" xfId="7" applyNumberFormat="1" applyFont="1" applyAlignment="1">
      <alignment horizontal="right"/>
    </xf>
    <xf numFmtId="166" fontId="33" fillId="0" borderId="0" xfId="7" applyNumberFormat="1" applyFont="1" applyAlignment="1">
      <alignment horizontal="right"/>
    </xf>
    <xf numFmtId="166" fontId="21" fillId="0" borderId="0" xfId="0" applyNumberFormat="1" applyFont="1"/>
    <xf numFmtId="3" fontId="33" fillId="0" borderId="0" xfId="7" applyNumberFormat="1" applyFont="1" applyAlignment="1">
      <alignment horizontal="left"/>
    </xf>
    <xf numFmtId="0" fontId="29" fillId="0" borderId="0" xfId="7" applyFont="1" applyAlignment="1">
      <alignment vertical="center"/>
    </xf>
    <xf numFmtId="0" fontId="2" fillId="0" borderId="0" xfId="10" applyFont="1" applyAlignment="1">
      <alignment vertical="center" wrapText="1"/>
    </xf>
    <xf numFmtId="0" fontId="35" fillId="0" borderId="0" xfId="8" applyFont="1" applyAlignment="1">
      <alignment horizontal="left"/>
    </xf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22" fillId="0" borderId="2" xfId="4" applyFont="1" applyBorder="1" applyAlignment="1">
      <alignment horizontal="left"/>
    </xf>
    <xf numFmtId="0" fontId="17" fillId="0" borderId="0" xfId="4" applyFont="1" applyAlignment="1">
      <alignment horizontal="left"/>
    </xf>
    <xf numFmtId="0" fontId="20" fillId="0" borderId="0" xfId="5" applyFont="1"/>
    <xf numFmtId="0" fontId="29" fillId="0" borderId="0" xfId="7" applyFont="1" applyAlignment="1">
      <alignment horizontal="center" vertical="center" wrapText="1"/>
    </xf>
    <xf numFmtId="0" fontId="2" fillId="0" borderId="0" xfId="10" applyFont="1" applyAlignment="1">
      <alignment horizontal="center" vertical="center" wrapText="1"/>
    </xf>
    <xf numFmtId="0" fontId="6" fillId="3" borderId="0" xfId="0" applyFont="1" applyFill="1" applyAlignment="1">
      <alignment horizontal="left" vertical="top" wrapText="1" indent="11"/>
    </xf>
    <xf numFmtId="0" fontId="26" fillId="3" borderId="1" xfId="6" applyFont="1" applyFill="1" applyBorder="1" applyAlignment="1">
      <alignment horizontal="left" vertical="center" indent="13"/>
    </xf>
    <xf numFmtId="17" fontId="30" fillId="4" borderId="3" xfId="9" quotePrefix="1" applyNumberFormat="1" applyFont="1" applyFill="1" applyBorder="1" applyAlignment="1">
      <alignment horizontal="center" wrapText="1"/>
    </xf>
    <xf numFmtId="17" fontId="30" fillId="4" borderId="3" xfId="9" quotePrefix="1" applyNumberFormat="1" applyFont="1" applyFill="1" applyBorder="1">
      <alignment horizontal="center" vertical="center" wrapText="1"/>
    </xf>
  </cellXfs>
  <cellStyles count="12">
    <cellStyle name="Hyperlink" xfId="1" builtinId="8"/>
    <cellStyle name="Hyperlink 2" xfId="5" xr:uid="{0E7F5635-4CE7-49FB-B473-416B0EDBBB16}"/>
    <cellStyle name="Normal" xfId="0" builtinId="0"/>
    <cellStyle name="Normal 10" xfId="3" xr:uid="{45F8DB02-F958-4401-96FF-5A404D995787}"/>
    <cellStyle name="Normal 2" xfId="7" xr:uid="{805C288F-4501-4988-8683-6F028B59620D}"/>
    <cellStyle name="Normal 2 2 2" xfId="10" xr:uid="{24C9E991-035D-4854-BE61-A5575DB9ABE6}"/>
    <cellStyle name="Normal 2 4" xfId="4" xr:uid="{A7753C0A-4F9C-402A-BA77-2768E079E50D}"/>
    <cellStyle name="Normal 3 5 4" xfId="2" xr:uid="{3C5CD7BE-A812-434E-827A-35AC05F85987}"/>
    <cellStyle name="Style1" xfId="6" xr:uid="{DCA7A4D1-E518-460A-B749-5F4BD10FD948}"/>
    <cellStyle name="Style4" xfId="8" xr:uid="{CCCAA9E3-30C7-4ABE-B75F-89F758F78CEA}"/>
    <cellStyle name="Style5" xfId="9" xr:uid="{07AF6400-9485-4B9A-B6E4-49D9E9A6EAE1}"/>
    <cellStyle name="Style9" xfId="11" xr:uid="{02737D68-AE65-4944-A3EE-92C219AA1CD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9E0E2B-4E54-4B13-AABC-53F41A3E2F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DC6251-0334-4BDC-9818-9C39E44C68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3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jobs/job-mobility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E30F8-0AF7-49CB-9718-4638F4F297A7}">
  <sheetPr codeName="Sheet28"/>
  <dimension ref="A1:E26"/>
  <sheetViews>
    <sheetView showGridLines="0" tabSelected="1" workbookViewId="0">
      <pane ySplit="7" topLeftCell="A8" activePane="bottomLeft" state="frozen"/>
      <selection activeCell="B6" sqref="B6:L6"/>
      <selection pane="bottomLeft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5">
      <c r="A1" s="11"/>
      <c r="B1" s="11"/>
      <c r="C1" s="11"/>
      <c r="D1" s="11"/>
      <c r="E1" s="11"/>
    </row>
    <row r="2" spans="1:5">
      <c r="A2" s="11"/>
      <c r="B2" s="13" t="s">
        <v>12378</v>
      </c>
      <c r="C2" s="12"/>
      <c r="D2" s="12"/>
      <c r="E2" s="12"/>
    </row>
    <row r="3" spans="1:5" ht="12" customHeight="1">
      <c r="A3" s="11"/>
      <c r="B3" s="12"/>
      <c r="C3" s="12"/>
      <c r="D3" s="12"/>
      <c r="E3" s="12"/>
    </row>
    <row r="4" spans="1:5">
      <c r="A4" s="11"/>
      <c r="B4" s="12"/>
      <c r="C4" s="12"/>
      <c r="D4" s="12"/>
      <c r="E4" s="12"/>
    </row>
    <row r="5" spans="1:5" ht="15.75">
      <c r="A5" s="11"/>
      <c r="B5" s="14" t="s">
        <v>12390</v>
      </c>
      <c r="C5" s="11"/>
      <c r="D5" s="11"/>
      <c r="E5" s="11"/>
    </row>
    <row r="6" spans="1:5" ht="15.75" customHeight="1">
      <c r="A6" s="11"/>
      <c r="B6" s="70" t="s">
        <v>12380</v>
      </c>
      <c r="C6" s="70"/>
      <c r="D6" s="70"/>
      <c r="E6" s="70"/>
    </row>
    <row r="7" spans="1:5" ht="15.75" customHeight="1">
      <c r="A7" s="11"/>
      <c r="B7" s="21" t="s">
        <v>12391</v>
      </c>
      <c r="C7" s="11"/>
      <c r="D7" s="11"/>
      <c r="E7" s="11"/>
    </row>
    <row r="8" spans="1:5">
      <c r="A8" s="22"/>
      <c r="B8" s="22"/>
      <c r="C8" s="22"/>
      <c r="D8" s="11"/>
      <c r="E8" s="11"/>
    </row>
    <row r="9" spans="1:5" ht="15.75">
      <c r="A9" s="23"/>
      <c r="B9" s="24" t="s">
        <v>12392</v>
      </c>
      <c r="C9" s="24"/>
      <c r="D9" s="11"/>
      <c r="E9" s="11"/>
    </row>
    <row r="10" spans="1:5">
      <c r="A10" s="23"/>
      <c r="B10" s="25" t="s">
        <v>12393</v>
      </c>
      <c r="C10" s="23"/>
      <c r="D10" s="11"/>
      <c r="E10" s="11"/>
    </row>
    <row r="11" spans="1:5">
      <c r="A11" s="23"/>
      <c r="B11" s="26">
        <v>4.0999999999999996</v>
      </c>
      <c r="C11" s="27" t="s">
        <v>12394</v>
      </c>
      <c r="D11" s="11"/>
      <c r="E11" s="11"/>
    </row>
    <row r="12" spans="1:5">
      <c r="A12" s="23"/>
      <c r="B12" s="26" t="s">
        <v>12395</v>
      </c>
      <c r="C12" s="27" t="s">
        <v>12396</v>
      </c>
      <c r="D12" s="11"/>
      <c r="E12" s="11"/>
    </row>
    <row r="13" spans="1:5">
      <c r="A13" s="22"/>
      <c r="B13" s="22"/>
      <c r="C13" s="22"/>
      <c r="D13" s="11"/>
      <c r="E13" s="11"/>
    </row>
    <row r="14" spans="1:5" ht="15.75">
      <c r="A14" s="23"/>
      <c r="B14" s="71"/>
      <c r="C14" s="71"/>
      <c r="D14" s="11"/>
      <c r="E14" s="11"/>
    </row>
    <row r="15" spans="1:5" ht="15.75">
      <c r="A15" s="23"/>
      <c r="B15" s="72" t="s">
        <v>12397</v>
      </c>
      <c r="C15" s="72"/>
      <c r="D15" s="11"/>
      <c r="E15" s="11"/>
    </row>
    <row r="16" spans="1:5">
      <c r="A16" s="22"/>
      <c r="B16" s="22"/>
      <c r="C16" s="22"/>
      <c r="D16" s="11"/>
      <c r="E16" s="11"/>
    </row>
    <row r="17" spans="1:5">
      <c r="A17" s="23"/>
      <c r="B17" s="28" t="s">
        <v>12398</v>
      </c>
      <c r="C17" s="23"/>
      <c r="D17" s="11"/>
      <c r="E17" s="11"/>
    </row>
    <row r="18" spans="1:5">
      <c r="A18" s="23"/>
      <c r="B18" s="73" t="s">
        <v>12399</v>
      </c>
      <c r="C18" s="73"/>
      <c r="D18" s="11"/>
      <c r="E18" s="11"/>
    </row>
    <row r="19" spans="1:5">
      <c r="A19" s="23"/>
      <c r="B19" s="73" t="s">
        <v>12400</v>
      </c>
      <c r="C19" s="73"/>
      <c r="D19" s="11"/>
      <c r="E19" s="11"/>
    </row>
    <row r="20" spans="1:5">
      <c r="A20" s="22"/>
      <c r="B20" s="22"/>
      <c r="C20" s="22"/>
      <c r="D20" s="11"/>
      <c r="E20" s="11"/>
    </row>
    <row r="21" spans="1:5">
      <c r="A21" s="22"/>
      <c r="B21" s="15" t="s">
        <v>12381</v>
      </c>
      <c r="C21" s="11"/>
      <c r="D21" s="11"/>
      <c r="E21" s="11"/>
    </row>
    <row r="22" spans="1:5">
      <c r="A22" s="22"/>
      <c r="B22" s="69" t="s">
        <v>12389</v>
      </c>
      <c r="C22" s="69"/>
      <c r="D22" s="69"/>
      <c r="E22" s="69"/>
    </row>
    <row r="23" spans="1:5">
      <c r="A23" s="22"/>
      <c r="B23" s="69" t="s">
        <v>12388</v>
      </c>
      <c r="C23" s="69"/>
      <c r="D23" s="69"/>
      <c r="E23" s="69"/>
    </row>
    <row r="24" spans="1:5">
      <c r="A24" s="22"/>
      <c r="B24" s="11"/>
      <c r="C24" s="11"/>
      <c r="D24" s="11"/>
      <c r="E24" s="11"/>
    </row>
    <row r="25" spans="1:5">
      <c r="A25" s="22"/>
      <c r="B25" s="22"/>
      <c r="C25" s="22"/>
      <c r="D25" s="11"/>
      <c r="E25" s="11"/>
    </row>
    <row r="26" spans="1:5">
      <c r="A26" s="22"/>
      <c r="B26" s="29" t="str">
        <f ca="1">"© Commonwealth of Australia "&amp;YEAR(TODAY())</f>
        <v>© Commonwealth of Australia 2023</v>
      </c>
      <c r="C26" s="23"/>
      <c r="D26" s="11"/>
      <c r="E26" s="11"/>
    </row>
  </sheetData>
  <mergeCells count="7">
    <mergeCell ref="B23:E23"/>
    <mergeCell ref="B6:E6"/>
    <mergeCell ref="B14:C14"/>
    <mergeCell ref="B15:C15"/>
    <mergeCell ref="B18:C18"/>
    <mergeCell ref="B19:C19"/>
    <mergeCell ref="B22:E22"/>
  </mergeCells>
  <hyperlinks>
    <hyperlink ref="B15" r:id="rId1" xr:uid="{9A2B56BF-C6A6-40B8-9996-5205E51CAD3B}"/>
    <hyperlink ref="B12" location="Index!A12" display="Index" xr:uid="{D61C6D2D-FA77-4DD0-91E8-FFAF8AE499B7}"/>
    <hyperlink ref="B26" r:id="rId2" display="© Commonwealth of Australia 2015" xr:uid="{DAFC1F75-83C2-4E51-BA94-1F96155E13BB}"/>
    <hyperlink ref="B23" r:id="rId3" display="or the Labour Surveys Branch at labour.statistics@abs.gov.au." xr:uid="{84AA8C55-93AE-4146-956D-81BFE776E1CF}"/>
    <hyperlink ref="B22:E22" r:id="rId4" display="For further information about these and related statistics visit www.abs.gov.au/about/contact-us" xr:uid="{A3D5B8C4-A47C-452D-A257-CAAF1B6CE108}"/>
    <hyperlink ref="B19" r:id="rId5" display="Explanatory Notes" xr:uid="{88F7DB93-5C16-48A6-9C3A-BC516367F0B0}"/>
    <hyperlink ref="B18" r:id="rId6" xr:uid="{59E0A46E-3CC9-4743-B30B-E4FCD421991F}"/>
    <hyperlink ref="B18:C18" r:id="rId7" display="Summary" xr:uid="{7F404BDF-4B83-4E9B-95AC-AC31C1FFFC8D}"/>
    <hyperlink ref="B19:C19" r:id="rId8" display="Methodology" xr:uid="{C084E934-B5DB-4FB6-BC72-6C5A7F55F509}"/>
    <hyperlink ref="B11" location="'Table 4.1'!C10" display="'Table 4.1'!C10" xr:uid="{C2C61755-7773-4C57-B1DE-6544C961340D}"/>
  </hyperlinks>
  <pageMargins left="0.7" right="0.7" top="0.75" bottom="0.75" header="0.3" footer="0.3"/>
  <pageSetup paperSize="9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3012</v>
      </c>
      <c r="C1" s="3" t="s">
        <v>3013</v>
      </c>
      <c r="D1" s="3" t="s">
        <v>3014</v>
      </c>
      <c r="E1" s="3" t="s">
        <v>3015</v>
      </c>
      <c r="F1" s="3" t="s">
        <v>3016</v>
      </c>
      <c r="G1" s="3" t="s">
        <v>3017</v>
      </c>
      <c r="H1" s="3" t="s">
        <v>3018</v>
      </c>
      <c r="I1" s="3" t="s">
        <v>3019</v>
      </c>
      <c r="J1" s="3" t="s">
        <v>3020</v>
      </c>
      <c r="K1" s="3" t="s">
        <v>3021</v>
      </c>
      <c r="L1" s="3" t="s">
        <v>3022</v>
      </c>
      <c r="M1" s="3" t="s">
        <v>3023</v>
      </c>
      <c r="N1" s="3" t="s">
        <v>3024</v>
      </c>
      <c r="O1" s="3" t="s">
        <v>3025</v>
      </c>
      <c r="P1" s="3" t="s">
        <v>3026</v>
      </c>
      <c r="Q1" s="3" t="s">
        <v>3027</v>
      </c>
      <c r="R1" s="3" t="s">
        <v>3028</v>
      </c>
      <c r="S1" s="3" t="s">
        <v>3029</v>
      </c>
      <c r="T1" s="3" t="s">
        <v>3030</v>
      </c>
      <c r="U1" s="3" t="s">
        <v>3031</v>
      </c>
      <c r="V1" s="3" t="s">
        <v>3032</v>
      </c>
      <c r="W1" s="3" t="s">
        <v>3033</v>
      </c>
      <c r="X1" s="3" t="s">
        <v>3034</v>
      </c>
      <c r="Y1" s="3" t="s">
        <v>3035</v>
      </c>
      <c r="Z1" s="3" t="s">
        <v>3036</v>
      </c>
      <c r="AA1" s="3" t="s">
        <v>3037</v>
      </c>
      <c r="AB1" s="3" t="s">
        <v>3038</v>
      </c>
      <c r="AC1" s="3" t="s">
        <v>3039</v>
      </c>
      <c r="AD1" s="3" t="s">
        <v>3040</v>
      </c>
      <c r="AE1" s="3" t="s">
        <v>3041</v>
      </c>
      <c r="AF1" s="3" t="s">
        <v>3042</v>
      </c>
      <c r="AG1" s="3" t="s">
        <v>3043</v>
      </c>
      <c r="AH1" s="3" t="s">
        <v>3044</v>
      </c>
      <c r="AI1" s="3" t="s">
        <v>3045</v>
      </c>
      <c r="AJ1" s="3" t="s">
        <v>3046</v>
      </c>
      <c r="AK1" s="3" t="s">
        <v>3047</v>
      </c>
      <c r="AL1" s="3" t="s">
        <v>3048</v>
      </c>
      <c r="AM1" s="3" t="s">
        <v>3049</v>
      </c>
      <c r="AN1" s="3" t="s">
        <v>3050</v>
      </c>
      <c r="AO1" s="3" t="s">
        <v>3051</v>
      </c>
      <c r="AP1" s="3" t="s">
        <v>3052</v>
      </c>
      <c r="AQ1" s="3" t="s">
        <v>3053</v>
      </c>
      <c r="AR1" s="3" t="s">
        <v>3054</v>
      </c>
      <c r="AS1" s="3" t="s">
        <v>3055</v>
      </c>
      <c r="AT1" s="3" t="s">
        <v>3056</v>
      </c>
      <c r="AU1" s="3" t="s">
        <v>3057</v>
      </c>
      <c r="AV1" s="3" t="s">
        <v>3058</v>
      </c>
      <c r="AW1" s="3" t="s">
        <v>3059</v>
      </c>
      <c r="AX1" s="3" t="s">
        <v>3060</v>
      </c>
      <c r="AY1" s="3" t="s">
        <v>3061</v>
      </c>
      <c r="AZ1" s="3" t="s">
        <v>3062</v>
      </c>
      <c r="BA1" s="3" t="s">
        <v>3063</v>
      </c>
      <c r="BB1" s="3" t="s">
        <v>3064</v>
      </c>
      <c r="BC1" s="3" t="s">
        <v>3065</v>
      </c>
      <c r="BD1" s="3" t="s">
        <v>3066</v>
      </c>
      <c r="BE1" s="3" t="s">
        <v>3067</v>
      </c>
      <c r="BF1" s="3" t="s">
        <v>3068</v>
      </c>
      <c r="BG1" s="3" t="s">
        <v>3069</v>
      </c>
      <c r="BH1" s="3" t="s">
        <v>3070</v>
      </c>
      <c r="BI1" s="3" t="s">
        <v>3071</v>
      </c>
      <c r="BJ1" s="3" t="s">
        <v>3072</v>
      </c>
      <c r="BK1" s="3" t="s">
        <v>3073</v>
      </c>
      <c r="BL1" s="3" t="s">
        <v>3074</v>
      </c>
      <c r="BM1" s="3" t="s">
        <v>3075</v>
      </c>
      <c r="BN1" s="3" t="s">
        <v>3076</v>
      </c>
      <c r="BO1" s="3" t="s">
        <v>3077</v>
      </c>
      <c r="BP1" s="3" t="s">
        <v>3078</v>
      </c>
      <c r="BQ1" s="3" t="s">
        <v>3079</v>
      </c>
      <c r="BR1" s="3" t="s">
        <v>3080</v>
      </c>
      <c r="BS1" s="3" t="s">
        <v>3081</v>
      </c>
      <c r="BT1" s="3" t="s">
        <v>3082</v>
      </c>
      <c r="BU1" s="3" t="s">
        <v>3083</v>
      </c>
      <c r="BV1" s="3" t="s">
        <v>3084</v>
      </c>
      <c r="BW1" s="3" t="s">
        <v>3085</v>
      </c>
      <c r="BX1" s="3" t="s">
        <v>3086</v>
      </c>
      <c r="BY1" s="3" t="s">
        <v>3087</v>
      </c>
      <c r="BZ1" s="3" t="s">
        <v>3088</v>
      </c>
      <c r="CA1" s="3" t="s">
        <v>3089</v>
      </c>
      <c r="CB1" s="3" t="s">
        <v>3090</v>
      </c>
      <c r="CC1" s="3" t="s">
        <v>3091</v>
      </c>
      <c r="CD1" s="3" t="s">
        <v>3092</v>
      </c>
      <c r="CE1" s="3" t="s">
        <v>3093</v>
      </c>
      <c r="CF1" s="3" t="s">
        <v>3094</v>
      </c>
      <c r="CG1" s="3" t="s">
        <v>3095</v>
      </c>
      <c r="CH1" s="3" t="s">
        <v>3096</v>
      </c>
      <c r="CI1" s="3" t="s">
        <v>3097</v>
      </c>
      <c r="CJ1" s="3" t="s">
        <v>3098</v>
      </c>
      <c r="CK1" s="3" t="s">
        <v>3099</v>
      </c>
      <c r="CL1" s="3" t="s">
        <v>3100</v>
      </c>
      <c r="CM1" s="3" t="s">
        <v>3101</v>
      </c>
      <c r="CN1" s="3" t="s">
        <v>3102</v>
      </c>
      <c r="CO1" s="3" t="s">
        <v>3103</v>
      </c>
      <c r="CP1" s="3" t="s">
        <v>3104</v>
      </c>
      <c r="CQ1" s="3" t="s">
        <v>3105</v>
      </c>
      <c r="CR1" s="3" t="s">
        <v>3106</v>
      </c>
      <c r="CS1" s="3" t="s">
        <v>3107</v>
      </c>
      <c r="CT1" s="3" t="s">
        <v>3108</v>
      </c>
      <c r="CU1" s="3" t="s">
        <v>3109</v>
      </c>
      <c r="CV1" s="3" t="s">
        <v>3110</v>
      </c>
      <c r="CW1" s="3" t="s">
        <v>3111</v>
      </c>
      <c r="CX1" s="3" t="s">
        <v>3112</v>
      </c>
      <c r="CY1" s="3" t="s">
        <v>3113</v>
      </c>
      <c r="CZ1" s="3" t="s">
        <v>3114</v>
      </c>
      <c r="DA1" s="3" t="s">
        <v>3115</v>
      </c>
      <c r="DB1" s="3" t="s">
        <v>3116</v>
      </c>
      <c r="DC1" s="3" t="s">
        <v>3117</v>
      </c>
      <c r="DD1" s="3" t="s">
        <v>3118</v>
      </c>
      <c r="DE1" s="3" t="s">
        <v>3119</v>
      </c>
      <c r="DF1" s="3" t="s">
        <v>3120</v>
      </c>
      <c r="DG1" s="3" t="s">
        <v>3121</v>
      </c>
      <c r="DH1" s="3" t="s">
        <v>3122</v>
      </c>
      <c r="DI1" s="3" t="s">
        <v>3123</v>
      </c>
      <c r="DJ1" s="3" t="s">
        <v>3124</v>
      </c>
      <c r="DK1" s="3" t="s">
        <v>3125</v>
      </c>
      <c r="DL1" s="3" t="s">
        <v>3126</v>
      </c>
      <c r="DM1" s="3" t="s">
        <v>3127</v>
      </c>
      <c r="DN1" s="3" t="s">
        <v>3128</v>
      </c>
      <c r="DO1" s="3" t="s">
        <v>3129</v>
      </c>
      <c r="DP1" s="3" t="s">
        <v>3130</v>
      </c>
      <c r="DQ1" s="3" t="s">
        <v>3131</v>
      </c>
      <c r="DR1" s="3" t="s">
        <v>3132</v>
      </c>
      <c r="DS1" s="3" t="s">
        <v>3133</v>
      </c>
      <c r="DT1" s="3" t="s">
        <v>3134</v>
      </c>
      <c r="DU1" s="3" t="s">
        <v>3135</v>
      </c>
      <c r="DV1" s="3" t="s">
        <v>3136</v>
      </c>
      <c r="DW1" s="3" t="s">
        <v>3137</v>
      </c>
      <c r="DX1" s="3" t="s">
        <v>3138</v>
      </c>
      <c r="DY1" s="3" t="s">
        <v>3139</v>
      </c>
      <c r="DZ1" s="3" t="s">
        <v>3140</v>
      </c>
      <c r="EA1" s="3" t="s">
        <v>3141</v>
      </c>
      <c r="EB1" s="3" t="s">
        <v>3142</v>
      </c>
      <c r="EC1" s="3" t="s">
        <v>3143</v>
      </c>
      <c r="ED1" s="3" t="s">
        <v>3144</v>
      </c>
      <c r="EE1" s="3" t="s">
        <v>3145</v>
      </c>
      <c r="EF1" s="3" t="s">
        <v>3146</v>
      </c>
      <c r="EG1" s="3" t="s">
        <v>3147</v>
      </c>
      <c r="EH1" s="3" t="s">
        <v>3148</v>
      </c>
      <c r="EI1" s="3" t="s">
        <v>3149</v>
      </c>
      <c r="EJ1" s="3" t="s">
        <v>3150</v>
      </c>
      <c r="EK1" s="3" t="s">
        <v>3151</v>
      </c>
      <c r="EL1" s="3" t="s">
        <v>3152</v>
      </c>
      <c r="EM1" s="3" t="s">
        <v>3153</v>
      </c>
      <c r="EN1" s="3" t="s">
        <v>3154</v>
      </c>
      <c r="EO1" s="3" t="s">
        <v>3155</v>
      </c>
      <c r="EP1" s="3" t="s">
        <v>3156</v>
      </c>
      <c r="EQ1" s="3" t="s">
        <v>3157</v>
      </c>
      <c r="ER1" s="3" t="s">
        <v>3158</v>
      </c>
      <c r="ES1" s="3" t="s">
        <v>3159</v>
      </c>
      <c r="ET1" s="3" t="s">
        <v>3160</v>
      </c>
      <c r="EU1" s="3" t="s">
        <v>3161</v>
      </c>
      <c r="EV1" s="3" t="s">
        <v>3162</v>
      </c>
      <c r="EW1" s="3" t="s">
        <v>3163</v>
      </c>
      <c r="EX1" s="3" t="s">
        <v>3164</v>
      </c>
      <c r="EY1" s="3" t="s">
        <v>3165</v>
      </c>
      <c r="EZ1" s="3" t="s">
        <v>3166</v>
      </c>
      <c r="FA1" s="3" t="s">
        <v>3167</v>
      </c>
      <c r="FB1" s="3" t="s">
        <v>3168</v>
      </c>
      <c r="FC1" s="3" t="s">
        <v>3169</v>
      </c>
      <c r="FD1" s="3" t="s">
        <v>3170</v>
      </c>
      <c r="FE1" s="3" t="s">
        <v>3171</v>
      </c>
      <c r="FF1" s="3" t="s">
        <v>3172</v>
      </c>
      <c r="FG1" s="3" t="s">
        <v>3173</v>
      </c>
      <c r="FH1" s="3" t="s">
        <v>3174</v>
      </c>
      <c r="FI1" s="3" t="s">
        <v>3175</v>
      </c>
      <c r="FJ1" s="3" t="s">
        <v>3176</v>
      </c>
      <c r="FK1" s="3" t="s">
        <v>3177</v>
      </c>
      <c r="FL1" s="3" t="s">
        <v>3178</v>
      </c>
      <c r="FM1" s="3" t="s">
        <v>3179</v>
      </c>
      <c r="FN1" s="3" t="s">
        <v>3180</v>
      </c>
      <c r="FO1" s="3" t="s">
        <v>3181</v>
      </c>
      <c r="FP1" s="3" t="s">
        <v>3182</v>
      </c>
      <c r="FQ1" s="3" t="s">
        <v>3183</v>
      </c>
      <c r="FR1" s="3" t="s">
        <v>3184</v>
      </c>
      <c r="FS1" s="3" t="s">
        <v>3185</v>
      </c>
      <c r="FT1" s="3" t="s">
        <v>3186</v>
      </c>
      <c r="FU1" s="3" t="s">
        <v>3187</v>
      </c>
      <c r="FV1" s="3" t="s">
        <v>3188</v>
      </c>
      <c r="FW1" s="3" t="s">
        <v>3189</v>
      </c>
      <c r="FX1" s="3" t="s">
        <v>3190</v>
      </c>
      <c r="FY1" s="3" t="s">
        <v>3191</v>
      </c>
      <c r="FZ1" s="3" t="s">
        <v>3192</v>
      </c>
      <c r="GA1" s="3" t="s">
        <v>3193</v>
      </c>
      <c r="GB1" s="3" t="s">
        <v>3194</v>
      </c>
      <c r="GC1" s="3" t="s">
        <v>3195</v>
      </c>
      <c r="GD1" s="3" t="s">
        <v>3196</v>
      </c>
      <c r="GE1" s="3" t="s">
        <v>3197</v>
      </c>
      <c r="GF1" s="3" t="s">
        <v>3198</v>
      </c>
      <c r="GG1" s="3" t="s">
        <v>3199</v>
      </c>
      <c r="GH1" s="3" t="s">
        <v>3200</v>
      </c>
      <c r="GI1" s="3" t="s">
        <v>3201</v>
      </c>
      <c r="GJ1" s="3" t="s">
        <v>3202</v>
      </c>
      <c r="GK1" s="3" t="s">
        <v>3203</v>
      </c>
      <c r="GL1" s="3" t="s">
        <v>3204</v>
      </c>
      <c r="GM1" s="3" t="s">
        <v>3205</v>
      </c>
      <c r="GN1" s="3" t="s">
        <v>3206</v>
      </c>
      <c r="GO1" s="3" t="s">
        <v>3207</v>
      </c>
      <c r="GP1" s="3" t="s">
        <v>3208</v>
      </c>
      <c r="GQ1" s="3" t="s">
        <v>3209</v>
      </c>
      <c r="GR1" s="3" t="s">
        <v>3210</v>
      </c>
      <c r="GS1" s="3" t="s">
        <v>3211</v>
      </c>
      <c r="GT1" s="3" t="s">
        <v>3212</v>
      </c>
      <c r="GU1" s="3" t="s">
        <v>3213</v>
      </c>
      <c r="GV1" s="3" t="s">
        <v>3214</v>
      </c>
      <c r="GW1" s="3" t="s">
        <v>3215</v>
      </c>
      <c r="GX1" s="3" t="s">
        <v>3216</v>
      </c>
      <c r="GY1" s="3" t="s">
        <v>3217</v>
      </c>
      <c r="GZ1" s="3" t="s">
        <v>3218</v>
      </c>
      <c r="HA1" s="3" t="s">
        <v>3219</v>
      </c>
      <c r="HB1" s="3" t="s">
        <v>3220</v>
      </c>
      <c r="HC1" s="3" t="s">
        <v>3221</v>
      </c>
      <c r="HD1" s="3" t="s">
        <v>3222</v>
      </c>
      <c r="HE1" s="3" t="s">
        <v>3223</v>
      </c>
      <c r="HF1" s="3" t="s">
        <v>3224</v>
      </c>
      <c r="HG1" s="3" t="s">
        <v>3225</v>
      </c>
      <c r="HH1" s="3" t="s">
        <v>3226</v>
      </c>
      <c r="HI1" s="3" t="s">
        <v>3227</v>
      </c>
      <c r="HJ1" s="3" t="s">
        <v>3228</v>
      </c>
      <c r="HK1" s="3" t="s">
        <v>3229</v>
      </c>
      <c r="HL1" s="3" t="s">
        <v>3230</v>
      </c>
      <c r="HM1" s="3" t="s">
        <v>3231</v>
      </c>
      <c r="HN1" s="3" t="s">
        <v>3232</v>
      </c>
      <c r="HO1" s="3" t="s">
        <v>3233</v>
      </c>
      <c r="HP1" s="3" t="s">
        <v>3234</v>
      </c>
      <c r="HQ1" s="3" t="s">
        <v>3235</v>
      </c>
      <c r="HR1" s="3" t="s">
        <v>3236</v>
      </c>
      <c r="HS1" s="3" t="s">
        <v>3237</v>
      </c>
      <c r="HT1" s="3" t="s">
        <v>3238</v>
      </c>
      <c r="HU1" s="3" t="s">
        <v>3239</v>
      </c>
      <c r="HV1" s="3" t="s">
        <v>3240</v>
      </c>
      <c r="HW1" s="3" t="s">
        <v>3241</v>
      </c>
      <c r="HX1" s="3" t="s">
        <v>3242</v>
      </c>
      <c r="HY1" s="3" t="s">
        <v>3243</v>
      </c>
      <c r="HZ1" s="3" t="s">
        <v>3244</v>
      </c>
      <c r="IA1" s="3" t="s">
        <v>3245</v>
      </c>
      <c r="IB1" s="3" t="s">
        <v>3246</v>
      </c>
      <c r="IC1" s="3" t="s">
        <v>3247</v>
      </c>
      <c r="ID1" s="3" t="s">
        <v>3248</v>
      </c>
      <c r="IE1" s="3" t="s">
        <v>3249</v>
      </c>
      <c r="IF1" s="3" t="s">
        <v>3250</v>
      </c>
      <c r="IG1" s="3" t="s">
        <v>3251</v>
      </c>
      <c r="IH1" s="3" t="s">
        <v>3252</v>
      </c>
      <c r="II1" s="3" t="s">
        <v>3253</v>
      </c>
      <c r="IJ1" s="3" t="s">
        <v>3254</v>
      </c>
      <c r="IK1" s="3" t="s">
        <v>3255</v>
      </c>
      <c r="IL1" s="3" t="s">
        <v>3256</v>
      </c>
      <c r="IM1" s="3" t="s">
        <v>3257</v>
      </c>
      <c r="IN1" s="3" t="s">
        <v>3258</v>
      </c>
      <c r="IO1" s="3" t="s">
        <v>3259</v>
      </c>
      <c r="IP1" s="3" t="s">
        <v>3260</v>
      </c>
      <c r="IQ1" s="3" t="s">
        <v>3261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3262</v>
      </c>
      <c r="C10" s="8" t="s">
        <v>3263</v>
      </c>
      <c r="D10" s="8" t="s">
        <v>3264</v>
      </c>
      <c r="E10" s="8" t="s">
        <v>3265</v>
      </c>
      <c r="F10" s="8" t="s">
        <v>3266</v>
      </c>
      <c r="G10" s="8" t="s">
        <v>3267</v>
      </c>
      <c r="H10" s="8" t="s">
        <v>3268</v>
      </c>
      <c r="I10" s="8" t="s">
        <v>3269</v>
      </c>
      <c r="J10" s="8" t="s">
        <v>3270</v>
      </c>
      <c r="K10" s="8" t="s">
        <v>3271</v>
      </c>
      <c r="L10" s="8" t="s">
        <v>3272</v>
      </c>
      <c r="M10" s="8" t="s">
        <v>3273</v>
      </c>
      <c r="N10" s="8" t="s">
        <v>3274</v>
      </c>
      <c r="O10" s="8" t="s">
        <v>3275</v>
      </c>
      <c r="P10" s="8" t="s">
        <v>3276</v>
      </c>
      <c r="Q10" s="8" t="s">
        <v>3277</v>
      </c>
      <c r="R10" s="8" t="s">
        <v>3278</v>
      </c>
      <c r="S10" s="8" t="s">
        <v>3279</v>
      </c>
      <c r="T10" s="8" t="s">
        <v>3280</v>
      </c>
      <c r="U10" s="8" t="s">
        <v>3281</v>
      </c>
      <c r="V10" s="8" t="s">
        <v>3282</v>
      </c>
      <c r="W10" s="8" t="s">
        <v>3283</v>
      </c>
      <c r="X10" s="8" t="s">
        <v>3284</v>
      </c>
      <c r="Y10" s="8" t="s">
        <v>3285</v>
      </c>
      <c r="Z10" s="8" t="s">
        <v>3286</v>
      </c>
      <c r="AA10" s="8" t="s">
        <v>3287</v>
      </c>
      <c r="AB10" s="8" t="s">
        <v>3288</v>
      </c>
      <c r="AC10" s="8" t="s">
        <v>3289</v>
      </c>
      <c r="AD10" s="8" t="s">
        <v>3290</v>
      </c>
      <c r="AE10" s="8" t="s">
        <v>3291</v>
      </c>
      <c r="AF10" s="8" t="s">
        <v>3292</v>
      </c>
      <c r="AG10" s="8" t="s">
        <v>3293</v>
      </c>
      <c r="AH10" s="8" t="s">
        <v>3294</v>
      </c>
      <c r="AI10" s="8" t="s">
        <v>3295</v>
      </c>
      <c r="AJ10" s="8" t="s">
        <v>3296</v>
      </c>
      <c r="AK10" s="8" t="s">
        <v>3297</v>
      </c>
      <c r="AL10" s="8" t="s">
        <v>3298</v>
      </c>
      <c r="AM10" s="8" t="s">
        <v>3299</v>
      </c>
      <c r="AN10" s="8" t="s">
        <v>3300</v>
      </c>
      <c r="AO10" s="8" t="s">
        <v>3301</v>
      </c>
      <c r="AP10" s="8" t="s">
        <v>3302</v>
      </c>
      <c r="AQ10" s="8" t="s">
        <v>3303</v>
      </c>
      <c r="AR10" s="8" t="s">
        <v>3304</v>
      </c>
      <c r="AS10" s="8" t="s">
        <v>3305</v>
      </c>
      <c r="AT10" s="8" t="s">
        <v>3306</v>
      </c>
      <c r="AU10" s="8" t="s">
        <v>3307</v>
      </c>
      <c r="AV10" s="8" t="s">
        <v>3308</v>
      </c>
      <c r="AW10" s="8" t="s">
        <v>3309</v>
      </c>
      <c r="AX10" s="8" t="s">
        <v>3310</v>
      </c>
      <c r="AY10" s="8" t="s">
        <v>3311</v>
      </c>
      <c r="AZ10" s="8" t="s">
        <v>3312</v>
      </c>
      <c r="BA10" s="8" t="s">
        <v>3313</v>
      </c>
      <c r="BB10" s="8" t="s">
        <v>3314</v>
      </c>
      <c r="BC10" s="8" t="s">
        <v>3315</v>
      </c>
      <c r="BD10" s="8" t="s">
        <v>3316</v>
      </c>
      <c r="BE10" s="8" t="s">
        <v>3317</v>
      </c>
      <c r="BF10" s="8" t="s">
        <v>3318</v>
      </c>
      <c r="BG10" s="8" t="s">
        <v>3319</v>
      </c>
      <c r="BH10" s="8" t="s">
        <v>3320</v>
      </c>
      <c r="BI10" s="8" t="s">
        <v>3321</v>
      </c>
      <c r="BJ10" s="8" t="s">
        <v>3322</v>
      </c>
      <c r="BK10" s="8" t="s">
        <v>3323</v>
      </c>
      <c r="BL10" s="8" t="s">
        <v>3324</v>
      </c>
      <c r="BM10" s="8" t="s">
        <v>3325</v>
      </c>
      <c r="BN10" s="8" t="s">
        <v>3326</v>
      </c>
      <c r="BO10" s="8" t="s">
        <v>3327</v>
      </c>
      <c r="BP10" s="8" t="s">
        <v>3328</v>
      </c>
      <c r="BQ10" s="8" t="s">
        <v>3329</v>
      </c>
      <c r="BR10" s="8" t="s">
        <v>3330</v>
      </c>
      <c r="BS10" s="8" t="s">
        <v>3331</v>
      </c>
      <c r="BT10" s="8" t="s">
        <v>3332</v>
      </c>
      <c r="BU10" s="8" t="s">
        <v>3333</v>
      </c>
      <c r="BV10" s="8" t="s">
        <v>3334</v>
      </c>
      <c r="BW10" s="8" t="s">
        <v>3335</v>
      </c>
      <c r="BX10" s="8" t="s">
        <v>3336</v>
      </c>
      <c r="BY10" s="8" t="s">
        <v>3337</v>
      </c>
      <c r="BZ10" s="8" t="s">
        <v>3338</v>
      </c>
      <c r="CA10" s="8" t="s">
        <v>3339</v>
      </c>
      <c r="CB10" s="8" t="s">
        <v>3340</v>
      </c>
      <c r="CC10" s="8" t="s">
        <v>3341</v>
      </c>
      <c r="CD10" s="8" t="s">
        <v>3342</v>
      </c>
      <c r="CE10" s="8" t="s">
        <v>3343</v>
      </c>
      <c r="CF10" s="8" t="s">
        <v>3344</v>
      </c>
      <c r="CG10" s="8" t="s">
        <v>3345</v>
      </c>
      <c r="CH10" s="8" t="s">
        <v>3346</v>
      </c>
      <c r="CI10" s="8" t="s">
        <v>3347</v>
      </c>
      <c r="CJ10" s="8" t="s">
        <v>3348</v>
      </c>
      <c r="CK10" s="8" t="s">
        <v>3349</v>
      </c>
      <c r="CL10" s="8" t="s">
        <v>3350</v>
      </c>
      <c r="CM10" s="8" t="s">
        <v>3351</v>
      </c>
      <c r="CN10" s="8" t="s">
        <v>3352</v>
      </c>
      <c r="CO10" s="8" t="s">
        <v>3353</v>
      </c>
      <c r="CP10" s="8" t="s">
        <v>3354</v>
      </c>
      <c r="CQ10" s="8" t="s">
        <v>3355</v>
      </c>
      <c r="CR10" s="8" t="s">
        <v>3356</v>
      </c>
      <c r="CS10" s="8" t="s">
        <v>3357</v>
      </c>
      <c r="CT10" s="8" t="s">
        <v>3358</v>
      </c>
      <c r="CU10" s="8" t="s">
        <v>3359</v>
      </c>
      <c r="CV10" s="8" t="s">
        <v>3360</v>
      </c>
      <c r="CW10" s="8" t="s">
        <v>3361</v>
      </c>
      <c r="CX10" s="8" t="s">
        <v>3362</v>
      </c>
      <c r="CY10" s="8" t="s">
        <v>3363</v>
      </c>
      <c r="CZ10" s="8" t="s">
        <v>3364</v>
      </c>
      <c r="DA10" s="8" t="s">
        <v>3365</v>
      </c>
      <c r="DB10" s="8" t="s">
        <v>3366</v>
      </c>
      <c r="DC10" s="8" t="s">
        <v>3367</v>
      </c>
      <c r="DD10" s="8" t="s">
        <v>3368</v>
      </c>
      <c r="DE10" s="8" t="s">
        <v>3369</v>
      </c>
      <c r="DF10" s="8" t="s">
        <v>3370</v>
      </c>
      <c r="DG10" s="8" t="s">
        <v>3371</v>
      </c>
      <c r="DH10" s="8" t="s">
        <v>3372</v>
      </c>
      <c r="DI10" s="8" t="s">
        <v>3373</v>
      </c>
      <c r="DJ10" s="8" t="s">
        <v>3374</v>
      </c>
      <c r="DK10" s="8" t="s">
        <v>3375</v>
      </c>
      <c r="DL10" s="8" t="s">
        <v>3376</v>
      </c>
      <c r="DM10" s="8" t="s">
        <v>3377</v>
      </c>
      <c r="DN10" s="8" t="s">
        <v>3378</v>
      </c>
      <c r="DO10" s="8" t="s">
        <v>3379</v>
      </c>
      <c r="DP10" s="8" t="s">
        <v>3380</v>
      </c>
      <c r="DQ10" s="8" t="s">
        <v>3381</v>
      </c>
      <c r="DR10" s="8" t="s">
        <v>3382</v>
      </c>
      <c r="DS10" s="8" t="s">
        <v>3383</v>
      </c>
      <c r="DT10" s="8" t="s">
        <v>3384</v>
      </c>
      <c r="DU10" s="8" t="s">
        <v>3385</v>
      </c>
      <c r="DV10" s="8" t="s">
        <v>3386</v>
      </c>
      <c r="DW10" s="8" t="s">
        <v>3387</v>
      </c>
      <c r="DX10" s="8" t="s">
        <v>3388</v>
      </c>
      <c r="DY10" s="8" t="s">
        <v>3389</v>
      </c>
      <c r="DZ10" s="8" t="s">
        <v>3390</v>
      </c>
      <c r="EA10" s="8" t="s">
        <v>3391</v>
      </c>
      <c r="EB10" s="8" t="s">
        <v>3392</v>
      </c>
      <c r="EC10" s="8" t="s">
        <v>3393</v>
      </c>
      <c r="ED10" s="8" t="s">
        <v>3394</v>
      </c>
      <c r="EE10" s="8" t="s">
        <v>3395</v>
      </c>
      <c r="EF10" s="8" t="s">
        <v>3396</v>
      </c>
      <c r="EG10" s="8" t="s">
        <v>3397</v>
      </c>
      <c r="EH10" s="8" t="s">
        <v>3398</v>
      </c>
      <c r="EI10" s="8" t="s">
        <v>3399</v>
      </c>
      <c r="EJ10" s="8" t="s">
        <v>3400</v>
      </c>
      <c r="EK10" s="8" t="s">
        <v>3401</v>
      </c>
      <c r="EL10" s="8" t="s">
        <v>3402</v>
      </c>
      <c r="EM10" s="8" t="s">
        <v>3403</v>
      </c>
      <c r="EN10" s="8" t="s">
        <v>3404</v>
      </c>
      <c r="EO10" s="8" t="s">
        <v>3405</v>
      </c>
      <c r="EP10" s="8" t="s">
        <v>3406</v>
      </c>
      <c r="EQ10" s="8" t="s">
        <v>3407</v>
      </c>
      <c r="ER10" s="8" t="s">
        <v>3408</v>
      </c>
      <c r="ES10" s="8" t="s">
        <v>3409</v>
      </c>
      <c r="ET10" s="8" t="s">
        <v>3410</v>
      </c>
      <c r="EU10" s="8" t="s">
        <v>3411</v>
      </c>
      <c r="EV10" s="8" t="s">
        <v>3412</v>
      </c>
      <c r="EW10" s="8" t="s">
        <v>3413</v>
      </c>
      <c r="EX10" s="8" t="s">
        <v>3414</v>
      </c>
      <c r="EY10" s="8" t="s">
        <v>3415</v>
      </c>
      <c r="EZ10" s="8" t="s">
        <v>3416</v>
      </c>
      <c r="FA10" s="8" t="s">
        <v>3417</v>
      </c>
      <c r="FB10" s="8" t="s">
        <v>3418</v>
      </c>
      <c r="FC10" s="8" t="s">
        <v>3419</v>
      </c>
      <c r="FD10" s="8" t="s">
        <v>3420</v>
      </c>
      <c r="FE10" s="8" t="s">
        <v>3421</v>
      </c>
      <c r="FF10" s="8" t="s">
        <v>3422</v>
      </c>
      <c r="FG10" s="8" t="s">
        <v>3423</v>
      </c>
      <c r="FH10" s="8" t="s">
        <v>3424</v>
      </c>
      <c r="FI10" s="8" t="s">
        <v>3425</v>
      </c>
      <c r="FJ10" s="8" t="s">
        <v>3426</v>
      </c>
      <c r="FK10" s="8" t="s">
        <v>3427</v>
      </c>
      <c r="FL10" s="8" t="s">
        <v>3428</v>
      </c>
      <c r="FM10" s="8" t="s">
        <v>3429</v>
      </c>
      <c r="FN10" s="8" t="s">
        <v>3430</v>
      </c>
      <c r="FO10" s="8" t="s">
        <v>3431</v>
      </c>
      <c r="FP10" s="8" t="s">
        <v>3432</v>
      </c>
      <c r="FQ10" s="8" t="s">
        <v>3433</v>
      </c>
      <c r="FR10" s="8" t="s">
        <v>3434</v>
      </c>
      <c r="FS10" s="8" t="s">
        <v>3435</v>
      </c>
      <c r="FT10" s="8" t="s">
        <v>3436</v>
      </c>
      <c r="FU10" s="8" t="s">
        <v>3437</v>
      </c>
      <c r="FV10" s="8" t="s">
        <v>3438</v>
      </c>
      <c r="FW10" s="8" t="s">
        <v>3439</v>
      </c>
      <c r="FX10" s="8" t="s">
        <v>3440</v>
      </c>
      <c r="FY10" s="8" t="s">
        <v>3441</v>
      </c>
      <c r="FZ10" s="8" t="s">
        <v>3442</v>
      </c>
      <c r="GA10" s="8" t="s">
        <v>3443</v>
      </c>
      <c r="GB10" s="8" t="s">
        <v>3444</v>
      </c>
      <c r="GC10" s="8" t="s">
        <v>3445</v>
      </c>
      <c r="GD10" s="8" t="s">
        <v>3446</v>
      </c>
      <c r="GE10" s="8" t="s">
        <v>3447</v>
      </c>
      <c r="GF10" s="8" t="s">
        <v>3448</v>
      </c>
      <c r="GG10" s="8" t="s">
        <v>3449</v>
      </c>
      <c r="GH10" s="8" t="s">
        <v>3450</v>
      </c>
      <c r="GI10" s="8" t="s">
        <v>3451</v>
      </c>
      <c r="GJ10" s="8" t="s">
        <v>3452</v>
      </c>
      <c r="GK10" s="8" t="s">
        <v>3453</v>
      </c>
      <c r="GL10" s="8" t="s">
        <v>3454</v>
      </c>
      <c r="GM10" s="8" t="s">
        <v>3455</v>
      </c>
      <c r="GN10" s="8" t="s">
        <v>3456</v>
      </c>
      <c r="GO10" s="8" t="s">
        <v>3457</v>
      </c>
      <c r="GP10" s="8" t="s">
        <v>3458</v>
      </c>
      <c r="GQ10" s="8" t="s">
        <v>3459</v>
      </c>
      <c r="GR10" s="8" t="s">
        <v>3460</v>
      </c>
      <c r="GS10" s="8" t="s">
        <v>3461</v>
      </c>
      <c r="GT10" s="8" t="s">
        <v>3462</v>
      </c>
      <c r="GU10" s="8" t="s">
        <v>3463</v>
      </c>
      <c r="GV10" s="8" t="s">
        <v>3464</v>
      </c>
      <c r="GW10" s="8" t="s">
        <v>3465</v>
      </c>
      <c r="GX10" s="8" t="s">
        <v>3466</v>
      </c>
      <c r="GY10" s="8" t="s">
        <v>3467</v>
      </c>
      <c r="GZ10" s="8" t="s">
        <v>3468</v>
      </c>
      <c r="HA10" s="8" t="s">
        <v>3469</v>
      </c>
      <c r="HB10" s="8" t="s">
        <v>3470</v>
      </c>
      <c r="HC10" s="8" t="s">
        <v>3471</v>
      </c>
      <c r="HD10" s="8" t="s">
        <v>3472</v>
      </c>
      <c r="HE10" s="8" t="s">
        <v>3473</v>
      </c>
      <c r="HF10" s="8" t="s">
        <v>3474</v>
      </c>
      <c r="HG10" s="8" t="s">
        <v>3475</v>
      </c>
      <c r="HH10" s="8" t="s">
        <v>3476</v>
      </c>
      <c r="HI10" s="8" t="s">
        <v>3477</v>
      </c>
      <c r="HJ10" s="8" t="s">
        <v>3478</v>
      </c>
      <c r="HK10" s="8" t="s">
        <v>3479</v>
      </c>
      <c r="HL10" s="8" t="s">
        <v>3480</v>
      </c>
      <c r="HM10" s="8" t="s">
        <v>3481</v>
      </c>
      <c r="HN10" s="8" t="s">
        <v>3482</v>
      </c>
      <c r="HO10" s="8" t="s">
        <v>3483</v>
      </c>
      <c r="HP10" s="8" t="s">
        <v>3484</v>
      </c>
      <c r="HQ10" s="8" t="s">
        <v>3485</v>
      </c>
      <c r="HR10" s="8" t="s">
        <v>3486</v>
      </c>
      <c r="HS10" s="8" t="s">
        <v>3487</v>
      </c>
      <c r="HT10" s="8" t="s">
        <v>3488</v>
      </c>
      <c r="HU10" s="8" t="s">
        <v>3489</v>
      </c>
      <c r="HV10" s="8" t="s">
        <v>3490</v>
      </c>
      <c r="HW10" s="8" t="s">
        <v>3491</v>
      </c>
      <c r="HX10" s="8" t="s">
        <v>3492</v>
      </c>
      <c r="HY10" s="8" t="s">
        <v>3493</v>
      </c>
      <c r="HZ10" s="8" t="s">
        <v>3494</v>
      </c>
      <c r="IA10" s="8" t="s">
        <v>3495</v>
      </c>
      <c r="IB10" s="8" t="s">
        <v>3496</v>
      </c>
      <c r="IC10" s="8" t="s">
        <v>3497</v>
      </c>
      <c r="ID10" s="8" t="s">
        <v>3498</v>
      </c>
      <c r="IE10" s="8" t="s">
        <v>3499</v>
      </c>
      <c r="IF10" s="8" t="s">
        <v>3500</v>
      </c>
      <c r="IG10" s="8" t="s">
        <v>3501</v>
      </c>
      <c r="IH10" s="8" t="s">
        <v>3502</v>
      </c>
      <c r="II10" s="8" t="s">
        <v>3503</v>
      </c>
      <c r="IJ10" s="8" t="s">
        <v>3504</v>
      </c>
      <c r="IK10" s="8" t="s">
        <v>3505</v>
      </c>
      <c r="IL10" s="8" t="s">
        <v>3506</v>
      </c>
      <c r="IM10" s="8" t="s">
        <v>3507</v>
      </c>
      <c r="IN10" s="8" t="s">
        <v>3508</v>
      </c>
      <c r="IO10" s="8" t="s">
        <v>3509</v>
      </c>
      <c r="IP10" s="8" t="s">
        <v>3510</v>
      </c>
      <c r="IQ10" s="8" t="s">
        <v>3511</v>
      </c>
    </row>
    <row r="11" spans="1:251">
      <c r="A11" s="10">
        <v>42036</v>
      </c>
      <c r="B11" s="9">
        <v>4.2839999999999998</v>
      </c>
      <c r="C11" s="9">
        <v>3.05</v>
      </c>
      <c r="D11" s="9">
        <v>160.374</v>
      </c>
      <c r="E11" s="9">
        <v>13.635999999999999</v>
      </c>
      <c r="F11" s="9">
        <v>11.048999999999999</v>
      </c>
      <c r="G11" s="9">
        <v>21.332000000000001</v>
      </c>
      <c r="H11" s="9">
        <v>29.611999999999998</v>
      </c>
      <c r="I11" s="9">
        <v>176.779</v>
      </c>
      <c r="J11" s="9">
        <v>41.491999999999997</v>
      </c>
      <c r="K11" s="9">
        <v>14.542999999999999</v>
      </c>
      <c r="L11" s="9">
        <v>280.21199999999999</v>
      </c>
      <c r="M11" s="9">
        <v>33.332000000000001</v>
      </c>
      <c r="N11" s="9">
        <v>33.332000000000001</v>
      </c>
      <c r="O11" s="9">
        <v>2.1459999999999999</v>
      </c>
      <c r="P11" s="9">
        <v>2.1459999999999999</v>
      </c>
      <c r="Q11" s="9">
        <v>0</v>
      </c>
      <c r="R11" s="9">
        <v>2.1459999999999999</v>
      </c>
      <c r="S11" s="9">
        <v>1.048</v>
      </c>
      <c r="T11" s="9">
        <v>1.0980000000000001</v>
      </c>
      <c r="U11" s="9">
        <v>1.048</v>
      </c>
      <c r="V11" s="9">
        <v>0.59799999999999998</v>
      </c>
      <c r="W11" s="9">
        <v>0</v>
      </c>
      <c r="X11" s="9">
        <v>1.0980000000000001</v>
      </c>
      <c r="Y11" s="9">
        <v>0.54400000000000004</v>
      </c>
      <c r="Z11" s="9">
        <v>0.504</v>
      </c>
      <c r="AA11" s="9">
        <v>1.103</v>
      </c>
      <c r="AB11" s="9">
        <v>1.0429999999999999</v>
      </c>
      <c r="AC11" s="9">
        <v>0</v>
      </c>
      <c r="AD11" s="9">
        <v>31.186</v>
      </c>
      <c r="AE11" s="9">
        <v>30.294</v>
      </c>
      <c r="AF11" s="9">
        <v>28.651</v>
      </c>
      <c r="AG11" s="9">
        <v>0.53900000000000003</v>
      </c>
      <c r="AH11" s="9">
        <v>1.103</v>
      </c>
      <c r="AI11" s="9">
        <v>0.53900000000000003</v>
      </c>
      <c r="AJ11" s="9">
        <v>0</v>
      </c>
      <c r="AK11" s="9">
        <v>1.103</v>
      </c>
      <c r="AL11" s="9">
        <v>25.210999999999999</v>
      </c>
      <c r="AM11" s="9">
        <v>2.198</v>
      </c>
      <c r="AN11" s="9">
        <v>1.2729999999999999</v>
      </c>
      <c r="AO11" s="9">
        <v>1.6120000000000001</v>
      </c>
      <c r="AP11" s="9">
        <v>6.3639999999999999</v>
      </c>
      <c r="AQ11" s="9">
        <v>23.93</v>
      </c>
      <c r="AR11" s="9">
        <v>0.89300000000000002</v>
      </c>
      <c r="AS11" s="9">
        <v>0</v>
      </c>
      <c r="AT11" s="9">
        <v>33.332000000000001</v>
      </c>
      <c r="AU11" s="9">
        <v>233.08199999999999</v>
      </c>
      <c r="AV11" s="9">
        <v>221.52199999999999</v>
      </c>
      <c r="AW11" s="9">
        <v>25.669</v>
      </c>
      <c r="AX11" s="9">
        <v>21.558</v>
      </c>
      <c r="AY11" s="9">
        <v>13.43</v>
      </c>
      <c r="AZ11" s="9">
        <v>8.1280000000000001</v>
      </c>
      <c r="BA11" s="9">
        <v>15.81</v>
      </c>
      <c r="BB11" s="9">
        <v>5.7469999999999999</v>
      </c>
      <c r="BC11" s="9">
        <v>15.343</v>
      </c>
      <c r="BD11" s="9">
        <v>1.65</v>
      </c>
      <c r="BE11" s="9">
        <v>4.5640000000000001</v>
      </c>
      <c r="BF11" s="9">
        <v>8.6129999999999995</v>
      </c>
      <c r="BG11" s="9">
        <v>7.1740000000000004</v>
      </c>
      <c r="BH11" s="9">
        <v>5.77</v>
      </c>
      <c r="BI11" s="9">
        <v>11.108000000000001</v>
      </c>
      <c r="BJ11" s="9">
        <v>10.45</v>
      </c>
      <c r="BK11" s="9">
        <v>4.1120000000000001</v>
      </c>
      <c r="BL11" s="9">
        <v>195.85300000000001</v>
      </c>
      <c r="BM11" s="9">
        <v>101.934</v>
      </c>
      <c r="BN11" s="9">
        <v>99.027000000000001</v>
      </c>
      <c r="BO11" s="9">
        <v>1.052</v>
      </c>
      <c r="BP11" s="9">
        <v>1.8540000000000001</v>
      </c>
      <c r="BQ11" s="9">
        <v>0</v>
      </c>
      <c r="BR11" s="9">
        <v>1.2529999999999999</v>
      </c>
      <c r="BS11" s="9">
        <v>1.0720000000000001</v>
      </c>
      <c r="BT11" s="9">
        <v>84.576999999999998</v>
      </c>
      <c r="BU11" s="9">
        <v>3.7029999999999998</v>
      </c>
      <c r="BV11" s="9">
        <v>3.3050000000000002</v>
      </c>
      <c r="BW11" s="9">
        <v>10.348000000000001</v>
      </c>
      <c r="BX11" s="9">
        <v>12.145</v>
      </c>
      <c r="BY11" s="9">
        <v>89.789000000000001</v>
      </c>
      <c r="BZ11" s="9">
        <v>93.918999999999997</v>
      </c>
      <c r="CA11" s="9">
        <v>11.56</v>
      </c>
      <c r="CB11" s="9">
        <v>233.08199999999999</v>
      </c>
      <c r="CC11" s="9">
        <v>97.778000000000006</v>
      </c>
      <c r="CD11" s="9">
        <v>92.548000000000002</v>
      </c>
      <c r="CE11" s="9">
        <v>8.718</v>
      </c>
      <c r="CF11" s="9">
        <v>8.718</v>
      </c>
      <c r="CG11" s="9">
        <v>1.919</v>
      </c>
      <c r="CH11" s="9">
        <v>6.7990000000000004</v>
      </c>
      <c r="CI11" s="9">
        <v>6.7089999999999996</v>
      </c>
      <c r="CJ11" s="9">
        <v>2.0089999999999999</v>
      </c>
      <c r="CK11" s="9">
        <v>6.1509999999999998</v>
      </c>
      <c r="CL11" s="9">
        <v>1.927</v>
      </c>
      <c r="CM11" s="9">
        <v>0.64100000000000001</v>
      </c>
      <c r="CN11" s="9">
        <v>2.375</v>
      </c>
      <c r="CO11" s="9">
        <v>4.3360000000000003</v>
      </c>
      <c r="CP11" s="9">
        <v>2.0070000000000001</v>
      </c>
      <c r="CQ11" s="9">
        <v>5.4550000000000001</v>
      </c>
      <c r="CR11" s="9">
        <v>3.2629999999999999</v>
      </c>
      <c r="CS11" s="9">
        <v>0</v>
      </c>
      <c r="CT11" s="9">
        <v>83.83</v>
      </c>
      <c r="CU11" s="9">
        <v>69.457999999999998</v>
      </c>
      <c r="CV11" s="9">
        <v>64.643000000000001</v>
      </c>
      <c r="CW11" s="9">
        <v>1.5</v>
      </c>
      <c r="CX11" s="9">
        <v>3.3140000000000001</v>
      </c>
      <c r="CY11" s="9">
        <v>1.5269999999999999</v>
      </c>
      <c r="CZ11" s="9">
        <v>1.901</v>
      </c>
      <c r="DA11" s="9">
        <v>0.51300000000000001</v>
      </c>
      <c r="DB11" s="9">
        <v>55.759</v>
      </c>
      <c r="DC11" s="9">
        <v>4.0179999999999998</v>
      </c>
      <c r="DD11" s="9">
        <v>2.0209999999999999</v>
      </c>
      <c r="DE11" s="9">
        <v>7.66</v>
      </c>
      <c r="DF11" s="9">
        <v>9.5359999999999996</v>
      </c>
      <c r="DG11" s="9">
        <v>59.920999999999999</v>
      </c>
      <c r="DH11" s="9">
        <v>14.372999999999999</v>
      </c>
      <c r="DI11" s="9">
        <v>5.23</v>
      </c>
      <c r="DJ11" s="9">
        <v>97.778000000000006</v>
      </c>
      <c r="DK11" s="9">
        <v>312.45600000000002</v>
      </c>
      <c r="DL11" s="9">
        <v>286.11700000000002</v>
      </c>
      <c r="DM11" s="9">
        <v>30.774000000000001</v>
      </c>
      <c r="DN11" s="9">
        <v>25.321999999999999</v>
      </c>
      <c r="DO11" s="9">
        <v>10.75</v>
      </c>
      <c r="DP11" s="9">
        <v>14.571999999999999</v>
      </c>
      <c r="DQ11" s="9">
        <v>14.191000000000001</v>
      </c>
      <c r="DR11" s="9">
        <v>11.131</v>
      </c>
      <c r="DS11" s="9">
        <v>14.689</v>
      </c>
      <c r="DT11" s="9">
        <v>8.077</v>
      </c>
      <c r="DU11" s="9">
        <v>2.1139999999999999</v>
      </c>
      <c r="DV11" s="9">
        <v>6.202</v>
      </c>
      <c r="DW11" s="9">
        <v>12.02</v>
      </c>
      <c r="DX11" s="9">
        <v>7.1</v>
      </c>
      <c r="DY11" s="9">
        <v>15.79</v>
      </c>
      <c r="DZ11" s="9">
        <v>9.532</v>
      </c>
      <c r="EA11" s="9">
        <v>5.452</v>
      </c>
      <c r="EB11" s="9">
        <v>255.34299999999999</v>
      </c>
      <c r="EC11" s="9">
        <v>220.76400000000001</v>
      </c>
      <c r="ED11" s="9">
        <v>207.25399999999999</v>
      </c>
      <c r="EE11" s="9">
        <v>5.984</v>
      </c>
      <c r="EF11" s="9">
        <v>7.5259999999999998</v>
      </c>
      <c r="EG11" s="9">
        <v>3.4550000000000001</v>
      </c>
      <c r="EH11" s="9">
        <v>5.3920000000000003</v>
      </c>
      <c r="EI11" s="9">
        <v>2.6230000000000002</v>
      </c>
      <c r="EJ11" s="9">
        <v>152.441</v>
      </c>
      <c r="EK11" s="9">
        <v>11.686999999999999</v>
      </c>
      <c r="EL11" s="9">
        <v>16.05</v>
      </c>
      <c r="EM11" s="9">
        <v>40.585999999999999</v>
      </c>
      <c r="EN11" s="9">
        <v>37.478999999999999</v>
      </c>
      <c r="EO11" s="9">
        <v>183.285</v>
      </c>
      <c r="EP11" s="9">
        <v>34.579000000000001</v>
      </c>
      <c r="EQ11" s="9">
        <v>26.338999999999999</v>
      </c>
      <c r="ER11" s="9">
        <v>312.45600000000002</v>
      </c>
      <c r="ES11" s="9">
        <v>181.54499999999999</v>
      </c>
      <c r="ET11" s="9">
        <v>160.15700000000001</v>
      </c>
      <c r="EU11" s="9">
        <v>25.882000000000001</v>
      </c>
      <c r="EV11" s="9">
        <v>21.007000000000001</v>
      </c>
      <c r="EW11" s="9">
        <v>11.179</v>
      </c>
      <c r="EX11" s="9">
        <v>9.8279999999999994</v>
      </c>
      <c r="EY11" s="9">
        <v>13.9</v>
      </c>
      <c r="EZ11" s="9">
        <v>7.1070000000000002</v>
      </c>
      <c r="FA11" s="9">
        <v>15.303000000000001</v>
      </c>
      <c r="FB11" s="9">
        <v>3.383</v>
      </c>
      <c r="FC11" s="9">
        <v>1.8109999999999999</v>
      </c>
      <c r="FD11" s="9">
        <v>2.0950000000000002</v>
      </c>
      <c r="FE11" s="9">
        <v>13.78</v>
      </c>
      <c r="FF11" s="9">
        <v>5.1319999999999997</v>
      </c>
      <c r="FG11" s="9">
        <v>13.903</v>
      </c>
      <c r="FH11" s="9">
        <v>7.1040000000000001</v>
      </c>
      <c r="FI11" s="9">
        <v>4.875</v>
      </c>
      <c r="FJ11" s="9">
        <v>134.27600000000001</v>
      </c>
      <c r="FK11" s="9">
        <v>115.627</v>
      </c>
      <c r="FL11" s="9">
        <v>111.56399999999999</v>
      </c>
      <c r="FM11" s="9">
        <v>1.8220000000000001</v>
      </c>
      <c r="FN11" s="9">
        <v>2.242</v>
      </c>
      <c r="FO11" s="9">
        <v>1.8220000000000001</v>
      </c>
      <c r="FP11" s="9">
        <v>0.53</v>
      </c>
      <c r="FQ11" s="9">
        <v>1.1910000000000001</v>
      </c>
      <c r="FR11" s="9">
        <v>70.977000000000004</v>
      </c>
      <c r="FS11" s="9">
        <v>13.138</v>
      </c>
      <c r="FT11" s="9">
        <v>5.8760000000000003</v>
      </c>
      <c r="FU11" s="9">
        <v>25.635999999999999</v>
      </c>
      <c r="FV11" s="9">
        <v>17.382999999999999</v>
      </c>
      <c r="FW11" s="9">
        <v>98.244</v>
      </c>
      <c r="FX11" s="9">
        <v>18.648</v>
      </c>
      <c r="FY11" s="9">
        <v>21.388000000000002</v>
      </c>
      <c r="FZ11" s="9">
        <v>181.54499999999999</v>
      </c>
      <c r="GA11" s="9">
        <v>148.018</v>
      </c>
      <c r="GB11" s="9">
        <v>136.14599999999999</v>
      </c>
      <c r="GC11" s="9">
        <v>8.8729999999999993</v>
      </c>
      <c r="GD11" s="9">
        <v>7.8650000000000002</v>
      </c>
      <c r="GE11" s="9">
        <v>4.0149999999999997</v>
      </c>
      <c r="GF11" s="9">
        <v>3.85</v>
      </c>
      <c r="GG11" s="9">
        <v>5.0949999999999998</v>
      </c>
      <c r="GH11" s="9">
        <v>2.77</v>
      </c>
      <c r="GI11" s="9">
        <v>5.0949999999999998</v>
      </c>
      <c r="GJ11" s="9">
        <v>1.1359999999999999</v>
      </c>
      <c r="GK11" s="9">
        <v>1.633</v>
      </c>
      <c r="GL11" s="9">
        <v>0.54800000000000004</v>
      </c>
      <c r="GM11" s="9">
        <v>3.41</v>
      </c>
      <c r="GN11" s="9">
        <v>3.907</v>
      </c>
      <c r="GO11" s="9">
        <v>4.3940000000000001</v>
      </c>
      <c r="GP11" s="9">
        <v>3.47</v>
      </c>
      <c r="GQ11" s="9">
        <v>1.008</v>
      </c>
      <c r="GR11" s="9">
        <v>127.273</v>
      </c>
      <c r="GS11" s="9">
        <v>107.381</v>
      </c>
      <c r="GT11" s="9">
        <v>99.471000000000004</v>
      </c>
      <c r="GU11" s="9">
        <v>2.5960000000000001</v>
      </c>
      <c r="GV11" s="9">
        <v>5.3140000000000001</v>
      </c>
      <c r="GW11" s="9">
        <v>4.1829999999999998</v>
      </c>
      <c r="GX11" s="9">
        <v>2.6829999999999998</v>
      </c>
      <c r="GY11" s="9">
        <v>1.0449999999999999</v>
      </c>
      <c r="GZ11" s="9">
        <v>80.941000000000003</v>
      </c>
      <c r="HA11" s="9">
        <v>5.4119999999999999</v>
      </c>
      <c r="HB11" s="9">
        <v>7.1619999999999999</v>
      </c>
      <c r="HC11" s="9">
        <v>13.866</v>
      </c>
      <c r="HD11" s="9">
        <v>17.484999999999999</v>
      </c>
      <c r="HE11" s="9">
        <v>89.896000000000001</v>
      </c>
      <c r="HF11" s="9">
        <v>19.891999999999999</v>
      </c>
      <c r="HG11" s="9">
        <v>11.872</v>
      </c>
      <c r="HH11" s="9">
        <v>148.018</v>
      </c>
      <c r="HI11" s="9">
        <v>61.884</v>
      </c>
      <c r="HJ11" s="9">
        <v>59.040999999999997</v>
      </c>
      <c r="HK11" s="9">
        <v>5.0339999999999998</v>
      </c>
      <c r="HL11" s="9">
        <v>4.55</v>
      </c>
      <c r="HM11" s="9">
        <v>1.093</v>
      </c>
      <c r="HN11" s="9">
        <v>3.4569999999999999</v>
      </c>
      <c r="HO11" s="9">
        <v>2.9990000000000001</v>
      </c>
      <c r="HP11" s="9">
        <v>1.552</v>
      </c>
      <c r="HQ11" s="9">
        <v>2.327</v>
      </c>
      <c r="HR11" s="9">
        <v>1.095</v>
      </c>
      <c r="HS11" s="9">
        <v>1.1279999999999999</v>
      </c>
      <c r="HT11" s="9">
        <v>3.3119999999999998</v>
      </c>
      <c r="HU11" s="9">
        <v>0.56699999999999995</v>
      </c>
      <c r="HV11" s="9">
        <v>0.67100000000000004</v>
      </c>
      <c r="HW11" s="9">
        <v>3.524</v>
      </c>
      <c r="HX11" s="9">
        <v>1.0269999999999999</v>
      </c>
      <c r="HY11" s="9">
        <v>0.48399999999999999</v>
      </c>
      <c r="HZ11" s="9">
        <v>54.006</v>
      </c>
      <c r="IA11" s="9">
        <v>47.19</v>
      </c>
      <c r="IB11" s="9">
        <v>41.768000000000001</v>
      </c>
      <c r="IC11" s="9">
        <v>1.9510000000000001</v>
      </c>
      <c r="ID11" s="9">
        <v>3.4710000000000001</v>
      </c>
      <c r="IE11" s="9">
        <v>2.54</v>
      </c>
      <c r="IF11" s="9">
        <v>1.1319999999999999</v>
      </c>
      <c r="IG11" s="9">
        <v>1.1679999999999999</v>
      </c>
      <c r="IH11" s="9">
        <v>35.031999999999996</v>
      </c>
      <c r="II11" s="9">
        <v>5.8049999999999997</v>
      </c>
      <c r="IJ11" s="9">
        <v>1.125</v>
      </c>
      <c r="IK11" s="9">
        <v>5.2270000000000003</v>
      </c>
      <c r="IL11" s="9">
        <v>13.754</v>
      </c>
      <c r="IM11" s="9">
        <v>33.436</v>
      </c>
      <c r="IN11" s="9">
        <v>6.8170000000000002</v>
      </c>
      <c r="IO11" s="9">
        <v>2.843</v>
      </c>
      <c r="IP11" s="9">
        <v>61.884</v>
      </c>
      <c r="IQ11" s="9">
        <v>102.04900000000001</v>
      </c>
    </row>
    <row r="12" spans="1:251">
      <c r="A12" s="10">
        <v>42401</v>
      </c>
      <c r="B12" s="9">
        <v>4.0549999999999997</v>
      </c>
      <c r="C12" s="9">
        <v>1.036</v>
      </c>
      <c r="D12" s="9">
        <v>155.47999999999999</v>
      </c>
      <c r="E12" s="9">
        <v>15.404</v>
      </c>
      <c r="F12" s="9">
        <v>10.002000000000001</v>
      </c>
      <c r="G12" s="9">
        <v>17.349</v>
      </c>
      <c r="H12" s="9">
        <v>28.492000000000001</v>
      </c>
      <c r="I12" s="9">
        <v>169.744</v>
      </c>
      <c r="J12" s="9">
        <v>25.478000000000002</v>
      </c>
      <c r="K12" s="9">
        <v>12.688000000000001</v>
      </c>
      <c r="L12" s="9">
        <v>257.19400000000002</v>
      </c>
      <c r="M12" s="9">
        <v>36.116</v>
      </c>
      <c r="N12" s="9">
        <v>32.648000000000003</v>
      </c>
      <c r="O12" s="9">
        <v>1.7330000000000001</v>
      </c>
      <c r="P12" s="9">
        <v>1.7330000000000001</v>
      </c>
      <c r="Q12" s="9">
        <v>0</v>
      </c>
      <c r="R12" s="9">
        <v>1.7330000000000001</v>
      </c>
      <c r="S12" s="9">
        <v>1.7330000000000001</v>
      </c>
      <c r="T12" s="9">
        <v>0</v>
      </c>
      <c r="U12" s="9">
        <v>1.7330000000000001</v>
      </c>
      <c r="V12" s="9">
        <v>0</v>
      </c>
      <c r="W12" s="9">
        <v>0</v>
      </c>
      <c r="X12" s="9">
        <v>0.65100000000000002</v>
      </c>
      <c r="Y12" s="9">
        <v>0.47699999999999998</v>
      </c>
      <c r="Z12" s="9">
        <v>0.60499999999999998</v>
      </c>
      <c r="AA12" s="9">
        <v>1.7330000000000001</v>
      </c>
      <c r="AB12" s="9">
        <v>0</v>
      </c>
      <c r="AC12" s="9">
        <v>0</v>
      </c>
      <c r="AD12" s="9">
        <v>30.914999999999999</v>
      </c>
      <c r="AE12" s="9">
        <v>28.297999999999998</v>
      </c>
      <c r="AF12" s="9">
        <v>25.672999999999998</v>
      </c>
      <c r="AG12" s="9">
        <v>0.51100000000000001</v>
      </c>
      <c r="AH12" s="9">
        <v>2.1139999999999999</v>
      </c>
      <c r="AI12" s="9">
        <v>0.51100000000000001</v>
      </c>
      <c r="AJ12" s="9">
        <v>1.5029999999999999</v>
      </c>
      <c r="AK12" s="9">
        <v>0.61199999999999999</v>
      </c>
      <c r="AL12" s="9">
        <v>21.95</v>
      </c>
      <c r="AM12" s="9">
        <v>3.6920000000000002</v>
      </c>
      <c r="AN12" s="9">
        <v>0.98899999999999999</v>
      </c>
      <c r="AO12" s="9">
        <v>1.667</v>
      </c>
      <c r="AP12" s="9">
        <v>7.5220000000000002</v>
      </c>
      <c r="AQ12" s="9">
        <v>20.777000000000001</v>
      </c>
      <c r="AR12" s="9">
        <v>2.617</v>
      </c>
      <c r="AS12" s="9">
        <v>3.468</v>
      </c>
      <c r="AT12" s="9">
        <v>36.116</v>
      </c>
      <c r="AU12" s="9">
        <v>257.66500000000002</v>
      </c>
      <c r="AV12" s="9">
        <v>246.822</v>
      </c>
      <c r="AW12" s="9">
        <v>21.957999999999998</v>
      </c>
      <c r="AX12" s="9">
        <v>19.661000000000001</v>
      </c>
      <c r="AY12" s="9">
        <v>13.41</v>
      </c>
      <c r="AZ12" s="9">
        <v>6.2519999999999998</v>
      </c>
      <c r="BA12" s="9">
        <v>13.65</v>
      </c>
      <c r="BB12" s="9">
        <v>6.0119999999999996</v>
      </c>
      <c r="BC12" s="9">
        <v>13.752000000000001</v>
      </c>
      <c r="BD12" s="9">
        <v>0.95199999999999996</v>
      </c>
      <c r="BE12" s="9">
        <v>4.9569999999999999</v>
      </c>
      <c r="BF12" s="9">
        <v>6.0209999999999999</v>
      </c>
      <c r="BG12" s="9">
        <v>9.3330000000000002</v>
      </c>
      <c r="BH12" s="9">
        <v>4.3070000000000004</v>
      </c>
      <c r="BI12" s="9">
        <v>12.071</v>
      </c>
      <c r="BJ12" s="9">
        <v>7.5910000000000002</v>
      </c>
      <c r="BK12" s="9">
        <v>2.2970000000000002</v>
      </c>
      <c r="BL12" s="9">
        <v>224.864</v>
      </c>
      <c r="BM12" s="9">
        <v>107.176</v>
      </c>
      <c r="BN12" s="9">
        <v>100.73099999999999</v>
      </c>
      <c r="BO12" s="9">
        <v>3.4580000000000002</v>
      </c>
      <c r="BP12" s="9">
        <v>2.9870000000000001</v>
      </c>
      <c r="BQ12" s="9">
        <v>2.8679999999999999</v>
      </c>
      <c r="BR12" s="9">
        <v>2.4870000000000001</v>
      </c>
      <c r="BS12" s="9">
        <v>1.0900000000000001</v>
      </c>
      <c r="BT12" s="9">
        <v>85.581999999999994</v>
      </c>
      <c r="BU12" s="9">
        <v>3.9079999999999999</v>
      </c>
      <c r="BV12" s="9">
        <v>5.83</v>
      </c>
      <c r="BW12" s="9">
        <v>11.856</v>
      </c>
      <c r="BX12" s="9">
        <v>16.510999999999999</v>
      </c>
      <c r="BY12" s="9">
        <v>90.665000000000006</v>
      </c>
      <c r="BZ12" s="9">
        <v>117.687</v>
      </c>
      <c r="CA12" s="9">
        <v>10.843999999999999</v>
      </c>
      <c r="CB12" s="9">
        <v>257.66500000000002</v>
      </c>
      <c r="CC12" s="9">
        <v>96.268000000000001</v>
      </c>
      <c r="CD12" s="9">
        <v>91.385000000000005</v>
      </c>
      <c r="CE12" s="9">
        <v>8.0609999999999999</v>
      </c>
      <c r="CF12" s="9">
        <v>6.968</v>
      </c>
      <c r="CG12" s="9">
        <v>2.0379999999999998</v>
      </c>
      <c r="CH12" s="9">
        <v>4.93</v>
      </c>
      <c r="CI12" s="9">
        <v>5.2649999999999997</v>
      </c>
      <c r="CJ12" s="9">
        <v>1.702</v>
      </c>
      <c r="CK12" s="9">
        <v>4.7750000000000004</v>
      </c>
      <c r="CL12" s="9">
        <v>0.53800000000000003</v>
      </c>
      <c r="CM12" s="9">
        <v>1.1639999999999999</v>
      </c>
      <c r="CN12" s="9">
        <v>3.1739999999999999</v>
      </c>
      <c r="CO12" s="9">
        <v>0.99299999999999999</v>
      </c>
      <c r="CP12" s="9">
        <v>2.8010000000000002</v>
      </c>
      <c r="CQ12" s="9">
        <v>4.4139999999999997</v>
      </c>
      <c r="CR12" s="9">
        <v>2.5539999999999998</v>
      </c>
      <c r="CS12" s="9">
        <v>1.093</v>
      </c>
      <c r="CT12" s="9">
        <v>83.323999999999998</v>
      </c>
      <c r="CU12" s="9">
        <v>71.623000000000005</v>
      </c>
      <c r="CV12" s="9">
        <v>67.956999999999994</v>
      </c>
      <c r="CW12" s="9">
        <v>0.751</v>
      </c>
      <c r="CX12" s="9">
        <v>2.9140000000000001</v>
      </c>
      <c r="CY12" s="9">
        <v>0.751</v>
      </c>
      <c r="CZ12" s="9">
        <v>1.889</v>
      </c>
      <c r="DA12" s="9">
        <v>1.026</v>
      </c>
      <c r="DB12" s="9">
        <v>55.63</v>
      </c>
      <c r="DC12" s="9">
        <v>4.0110000000000001</v>
      </c>
      <c r="DD12" s="9">
        <v>2.875</v>
      </c>
      <c r="DE12" s="9">
        <v>9.1069999999999993</v>
      </c>
      <c r="DF12" s="9">
        <v>7.15</v>
      </c>
      <c r="DG12" s="9">
        <v>64.472999999999999</v>
      </c>
      <c r="DH12" s="9">
        <v>11.701000000000001</v>
      </c>
      <c r="DI12" s="9">
        <v>4.883</v>
      </c>
      <c r="DJ12" s="9">
        <v>96.268000000000001</v>
      </c>
      <c r="DK12" s="9">
        <v>322.65499999999997</v>
      </c>
      <c r="DL12" s="9">
        <v>299.09300000000002</v>
      </c>
      <c r="DM12" s="9">
        <v>27.58</v>
      </c>
      <c r="DN12" s="9">
        <v>23.428000000000001</v>
      </c>
      <c r="DO12" s="9">
        <v>10.097</v>
      </c>
      <c r="DP12" s="9">
        <v>13.332000000000001</v>
      </c>
      <c r="DQ12" s="9">
        <v>10.798999999999999</v>
      </c>
      <c r="DR12" s="9">
        <v>12.63</v>
      </c>
      <c r="DS12" s="9">
        <v>11.760999999999999</v>
      </c>
      <c r="DT12" s="9">
        <v>8.2629999999999999</v>
      </c>
      <c r="DU12" s="9">
        <v>3.4049999999999998</v>
      </c>
      <c r="DV12" s="9">
        <v>4.7910000000000004</v>
      </c>
      <c r="DW12" s="9">
        <v>12.026</v>
      </c>
      <c r="DX12" s="9">
        <v>6.6120000000000001</v>
      </c>
      <c r="DY12" s="9">
        <v>16.878</v>
      </c>
      <c r="DZ12" s="9">
        <v>6.5510000000000002</v>
      </c>
      <c r="EA12" s="9">
        <v>4.1520000000000001</v>
      </c>
      <c r="EB12" s="9">
        <v>271.51299999999998</v>
      </c>
      <c r="EC12" s="9">
        <v>235.37700000000001</v>
      </c>
      <c r="ED12" s="9">
        <v>226.15299999999999</v>
      </c>
      <c r="EE12" s="9">
        <v>4.5609999999999999</v>
      </c>
      <c r="EF12" s="9">
        <v>4.1790000000000003</v>
      </c>
      <c r="EG12" s="9">
        <v>2.7690000000000001</v>
      </c>
      <c r="EH12" s="9">
        <v>4.7610000000000001</v>
      </c>
      <c r="EI12" s="9">
        <v>0</v>
      </c>
      <c r="EJ12" s="9">
        <v>167.62799999999999</v>
      </c>
      <c r="EK12" s="9">
        <v>15.609</v>
      </c>
      <c r="EL12" s="9">
        <v>13.532</v>
      </c>
      <c r="EM12" s="9">
        <v>38.607999999999997</v>
      </c>
      <c r="EN12" s="9">
        <v>30.251000000000001</v>
      </c>
      <c r="EO12" s="9">
        <v>205.126</v>
      </c>
      <c r="EP12" s="9">
        <v>36.136000000000003</v>
      </c>
      <c r="EQ12" s="9">
        <v>23.561</v>
      </c>
      <c r="ER12" s="9">
        <v>322.65499999999997</v>
      </c>
      <c r="ES12" s="9">
        <v>179.137</v>
      </c>
      <c r="ET12" s="9">
        <v>164.86699999999999</v>
      </c>
      <c r="EU12" s="9">
        <v>27.905000000000001</v>
      </c>
      <c r="EV12" s="9">
        <v>24.526</v>
      </c>
      <c r="EW12" s="9">
        <v>12.676</v>
      </c>
      <c r="EX12" s="9">
        <v>11.85</v>
      </c>
      <c r="EY12" s="9">
        <v>14.279</v>
      </c>
      <c r="EZ12" s="9">
        <v>10.247</v>
      </c>
      <c r="FA12" s="9">
        <v>14.269</v>
      </c>
      <c r="FB12" s="9">
        <v>3.51</v>
      </c>
      <c r="FC12" s="9">
        <v>5.0839999999999996</v>
      </c>
      <c r="FD12" s="9">
        <v>4.1420000000000003</v>
      </c>
      <c r="FE12" s="9">
        <v>9.8979999999999997</v>
      </c>
      <c r="FF12" s="9">
        <v>10.486000000000001</v>
      </c>
      <c r="FG12" s="9">
        <v>14.803000000000001</v>
      </c>
      <c r="FH12" s="9">
        <v>9.7230000000000008</v>
      </c>
      <c r="FI12" s="9">
        <v>3.38</v>
      </c>
      <c r="FJ12" s="9">
        <v>136.96199999999999</v>
      </c>
      <c r="FK12" s="9">
        <v>116.32299999999999</v>
      </c>
      <c r="FL12" s="9">
        <v>111.035</v>
      </c>
      <c r="FM12" s="9">
        <v>2.9169999999999998</v>
      </c>
      <c r="FN12" s="9">
        <v>2.371</v>
      </c>
      <c r="FO12" s="9">
        <v>3.2570000000000001</v>
      </c>
      <c r="FP12" s="9">
        <v>0.67100000000000004</v>
      </c>
      <c r="FQ12" s="9">
        <v>0</v>
      </c>
      <c r="FR12" s="9">
        <v>74.082999999999998</v>
      </c>
      <c r="FS12" s="9">
        <v>7.3630000000000004</v>
      </c>
      <c r="FT12" s="9">
        <v>8.3919999999999995</v>
      </c>
      <c r="FU12" s="9">
        <v>26.484999999999999</v>
      </c>
      <c r="FV12" s="9">
        <v>17.686</v>
      </c>
      <c r="FW12" s="9">
        <v>98.637</v>
      </c>
      <c r="FX12" s="9">
        <v>20.638000000000002</v>
      </c>
      <c r="FY12" s="9">
        <v>14.27</v>
      </c>
      <c r="FZ12" s="9">
        <v>179.137</v>
      </c>
      <c r="GA12" s="9">
        <v>154.15100000000001</v>
      </c>
      <c r="GB12" s="9">
        <v>146.846</v>
      </c>
      <c r="GC12" s="9">
        <v>10.260999999999999</v>
      </c>
      <c r="GD12" s="9">
        <v>9.7639999999999993</v>
      </c>
      <c r="GE12" s="9">
        <v>4.2290000000000001</v>
      </c>
      <c r="GF12" s="9">
        <v>5.5350000000000001</v>
      </c>
      <c r="GG12" s="9">
        <v>5.7359999999999998</v>
      </c>
      <c r="GH12" s="9">
        <v>4.0279999999999996</v>
      </c>
      <c r="GI12" s="9">
        <v>5.78</v>
      </c>
      <c r="GJ12" s="9">
        <v>2.2949999999999999</v>
      </c>
      <c r="GK12" s="9">
        <v>1.69</v>
      </c>
      <c r="GL12" s="9">
        <v>3.7029999999999998</v>
      </c>
      <c r="GM12" s="9">
        <v>3.1429999999999998</v>
      </c>
      <c r="GN12" s="9">
        <v>2.919</v>
      </c>
      <c r="GO12" s="9">
        <v>7.7779999999999996</v>
      </c>
      <c r="GP12" s="9">
        <v>1.986</v>
      </c>
      <c r="GQ12" s="9">
        <v>0.497</v>
      </c>
      <c r="GR12" s="9">
        <v>136.58500000000001</v>
      </c>
      <c r="GS12" s="9">
        <v>111.108</v>
      </c>
      <c r="GT12" s="9">
        <v>107.64400000000001</v>
      </c>
      <c r="GU12" s="9">
        <v>1.022</v>
      </c>
      <c r="GV12" s="9">
        <v>1.9570000000000001</v>
      </c>
      <c r="GW12" s="9">
        <v>1.548</v>
      </c>
      <c r="GX12" s="9">
        <v>0.96699999999999997</v>
      </c>
      <c r="GY12" s="9">
        <v>0.46400000000000002</v>
      </c>
      <c r="GZ12" s="9">
        <v>88.683999999999997</v>
      </c>
      <c r="HA12" s="9">
        <v>2.9409999999999998</v>
      </c>
      <c r="HB12" s="9">
        <v>2.4430000000000001</v>
      </c>
      <c r="HC12" s="9">
        <v>17.04</v>
      </c>
      <c r="HD12" s="9">
        <v>12.782999999999999</v>
      </c>
      <c r="HE12" s="9">
        <v>98.325000000000003</v>
      </c>
      <c r="HF12" s="9">
        <v>25.477</v>
      </c>
      <c r="HG12" s="9">
        <v>7.3049999999999997</v>
      </c>
      <c r="HH12" s="9">
        <v>154.15100000000001</v>
      </c>
      <c r="HI12" s="9">
        <v>54.857999999999997</v>
      </c>
      <c r="HJ12" s="9">
        <v>50.531999999999996</v>
      </c>
      <c r="HK12" s="9">
        <v>5.8940000000000001</v>
      </c>
      <c r="HL12" s="9">
        <v>5.8940000000000001</v>
      </c>
      <c r="HM12" s="9">
        <v>0.65900000000000003</v>
      </c>
      <c r="HN12" s="9">
        <v>5.2350000000000003</v>
      </c>
      <c r="HO12" s="9">
        <v>5.3609999999999998</v>
      </c>
      <c r="HP12" s="9">
        <v>0.53300000000000003</v>
      </c>
      <c r="HQ12" s="9">
        <v>4.2519999999999998</v>
      </c>
      <c r="HR12" s="9">
        <v>0</v>
      </c>
      <c r="HS12" s="9">
        <v>0.997</v>
      </c>
      <c r="HT12" s="9">
        <v>1.1919999999999999</v>
      </c>
      <c r="HU12" s="9">
        <v>1.883</v>
      </c>
      <c r="HV12" s="9">
        <v>2.819</v>
      </c>
      <c r="HW12" s="9">
        <v>2.5030000000000001</v>
      </c>
      <c r="HX12" s="9">
        <v>3.391</v>
      </c>
      <c r="HY12" s="9">
        <v>0</v>
      </c>
      <c r="HZ12" s="9">
        <v>44.639000000000003</v>
      </c>
      <c r="IA12" s="9">
        <v>35.436</v>
      </c>
      <c r="IB12" s="9">
        <v>29.678999999999998</v>
      </c>
      <c r="IC12" s="9">
        <v>3.9220000000000002</v>
      </c>
      <c r="ID12" s="9">
        <v>1.835</v>
      </c>
      <c r="IE12" s="9">
        <v>3.3050000000000002</v>
      </c>
      <c r="IF12" s="9">
        <v>1.246</v>
      </c>
      <c r="IG12" s="9">
        <v>0.71399999999999997</v>
      </c>
      <c r="IH12" s="9">
        <v>26.527999999999999</v>
      </c>
      <c r="II12" s="9">
        <v>2.3460000000000001</v>
      </c>
      <c r="IJ12" s="9">
        <v>1.6080000000000001</v>
      </c>
      <c r="IK12" s="9">
        <v>4.9539999999999997</v>
      </c>
      <c r="IL12" s="9">
        <v>10.265000000000001</v>
      </c>
      <c r="IM12" s="9">
        <v>25.170999999999999</v>
      </c>
      <c r="IN12" s="9">
        <v>9.2029999999999994</v>
      </c>
      <c r="IO12" s="9">
        <v>4.3250000000000002</v>
      </c>
      <c r="IP12" s="9">
        <v>54.857999999999997</v>
      </c>
      <c r="IQ12" s="9">
        <v>106.428</v>
      </c>
    </row>
    <row r="13" spans="1:251">
      <c r="A13" s="10">
        <v>42767</v>
      </c>
      <c r="B13" s="9">
        <v>0</v>
      </c>
      <c r="C13" s="9">
        <v>1.534</v>
      </c>
      <c r="D13" s="9">
        <v>148.00399999999999</v>
      </c>
      <c r="E13" s="9">
        <v>5.1790000000000003</v>
      </c>
      <c r="F13" s="9">
        <v>10.141</v>
      </c>
      <c r="G13" s="9">
        <v>25.67</v>
      </c>
      <c r="H13" s="9">
        <v>21.94</v>
      </c>
      <c r="I13" s="9">
        <v>167.05500000000001</v>
      </c>
      <c r="J13" s="9">
        <v>45.252000000000002</v>
      </c>
      <c r="K13" s="9">
        <v>13.439</v>
      </c>
      <c r="L13" s="9">
        <v>264.93700000000001</v>
      </c>
      <c r="M13" s="9">
        <v>39.798000000000002</v>
      </c>
      <c r="N13" s="9">
        <v>36.578000000000003</v>
      </c>
      <c r="O13" s="9">
        <v>0.96599999999999997</v>
      </c>
      <c r="P13" s="9">
        <v>0.96599999999999997</v>
      </c>
      <c r="Q13" s="9">
        <v>0.501</v>
      </c>
      <c r="R13" s="9">
        <v>0.46500000000000002</v>
      </c>
      <c r="S13" s="9">
        <v>0</v>
      </c>
      <c r="T13" s="9">
        <v>0.96599999999999997</v>
      </c>
      <c r="U13" s="9">
        <v>0.501</v>
      </c>
      <c r="V13" s="9">
        <v>0</v>
      </c>
      <c r="W13" s="9">
        <v>0.46500000000000002</v>
      </c>
      <c r="X13" s="9">
        <v>0</v>
      </c>
      <c r="Y13" s="9">
        <v>0.96599999999999997</v>
      </c>
      <c r="Z13" s="9">
        <v>0</v>
      </c>
      <c r="AA13" s="9">
        <v>0.501</v>
      </c>
      <c r="AB13" s="9">
        <v>0.46500000000000002</v>
      </c>
      <c r="AC13" s="9">
        <v>0</v>
      </c>
      <c r="AD13" s="9">
        <v>35.610999999999997</v>
      </c>
      <c r="AE13" s="9">
        <v>31.158000000000001</v>
      </c>
      <c r="AF13" s="9">
        <v>27.353999999999999</v>
      </c>
      <c r="AG13" s="9">
        <v>1.5209999999999999</v>
      </c>
      <c r="AH13" s="9">
        <v>2.2829999999999999</v>
      </c>
      <c r="AI13" s="9">
        <v>2.0070000000000001</v>
      </c>
      <c r="AJ13" s="9">
        <v>0.62</v>
      </c>
      <c r="AK13" s="9">
        <v>1.177</v>
      </c>
      <c r="AL13" s="9">
        <v>27.556999999999999</v>
      </c>
      <c r="AM13" s="9">
        <v>1.5960000000000001</v>
      </c>
      <c r="AN13" s="9">
        <v>0</v>
      </c>
      <c r="AO13" s="9">
        <v>2.0049999999999999</v>
      </c>
      <c r="AP13" s="9">
        <v>5.7949999999999999</v>
      </c>
      <c r="AQ13" s="9">
        <v>25.363</v>
      </c>
      <c r="AR13" s="9">
        <v>4.4530000000000003</v>
      </c>
      <c r="AS13" s="9">
        <v>3.22</v>
      </c>
      <c r="AT13" s="9">
        <v>39.798000000000002</v>
      </c>
      <c r="AU13" s="9">
        <v>241.72800000000001</v>
      </c>
      <c r="AV13" s="9">
        <v>230.048</v>
      </c>
      <c r="AW13" s="9">
        <v>26.151</v>
      </c>
      <c r="AX13" s="9">
        <v>24.420999999999999</v>
      </c>
      <c r="AY13" s="9">
        <v>16.981999999999999</v>
      </c>
      <c r="AZ13" s="9">
        <v>7.4390000000000001</v>
      </c>
      <c r="BA13" s="9">
        <v>18.753</v>
      </c>
      <c r="BB13" s="9">
        <v>5.6680000000000001</v>
      </c>
      <c r="BC13" s="9">
        <v>19.952000000000002</v>
      </c>
      <c r="BD13" s="9">
        <v>2.16</v>
      </c>
      <c r="BE13" s="9">
        <v>2.31</v>
      </c>
      <c r="BF13" s="9">
        <v>9.7070000000000007</v>
      </c>
      <c r="BG13" s="9">
        <v>3.9460000000000002</v>
      </c>
      <c r="BH13" s="9">
        <v>10.768000000000001</v>
      </c>
      <c r="BI13" s="9">
        <v>14.432</v>
      </c>
      <c r="BJ13" s="9">
        <v>9.9890000000000008</v>
      </c>
      <c r="BK13" s="9">
        <v>1.73</v>
      </c>
      <c r="BL13" s="9">
        <v>203.89599999999999</v>
      </c>
      <c r="BM13" s="9">
        <v>102.17700000000001</v>
      </c>
      <c r="BN13" s="9">
        <v>98.781000000000006</v>
      </c>
      <c r="BO13" s="9">
        <v>1.1970000000000001</v>
      </c>
      <c r="BP13" s="9">
        <v>2.1989999999999998</v>
      </c>
      <c r="BQ13" s="9">
        <v>0.58699999999999997</v>
      </c>
      <c r="BR13" s="9">
        <v>1.081</v>
      </c>
      <c r="BS13" s="9">
        <v>1.7270000000000001</v>
      </c>
      <c r="BT13" s="9">
        <v>82.156000000000006</v>
      </c>
      <c r="BU13" s="9">
        <v>1.526</v>
      </c>
      <c r="BV13" s="9">
        <v>2.5760000000000001</v>
      </c>
      <c r="BW13" s="9">
        <v>15.919</v>
      </c>
      <c r="BX13" s="9">
        <v>9.9130000000000003</v>
      </c>
      <c r="BY13" s="9">
        <v>92.263999999999996</v>
      </c>
      <c r="BZ13" s="9">
        <v>101.71899999999999</v>
      </c>
      <c r="CA13" s="9">
        <v>11.68</v>
      </c>
      <c r="CB13" s="9">
        <v>241.72800000000001</v>
      </c>
      <c r="CC13" s="9">
        <v>92.438999999999993</v>
      </c>
      <c r="CD13" s="9">
        <v>86.866</v>
      </c>
      <c r="CE13" s="9">
        <v>7.008</v>
      </c>
      <c r="CF13" s="9">
        <v>6.5250000000000004</v>
      </c>
      <c r="CG13" s="9">
        <v>0.624</v>
      </c>
      <c r="CH13" s="9">
        <v>5.9009999999999998</v>
      </c>
      <c r="CI13" s="9">
        <v>4.9400000000000004</v>
      </c>
      <c r="CJ13" s="9">
        <v>1.585</v>
      </c>
      <c r="CK13" s="9">
        <v>4.9400000000000004</v>
      </c>
      <c r="CL13" s="9">
        <v>0</v>
      </c>
      <c r="CM13" s="9">
        <v>1.135</v>
      </c>
      <c r="CN13" s="9">
        <v>2.34</v>
      </c>
      <c r="CO13" s="9">
        <v>2.0150000000000001</v>
      </c>
      <c r="CP13" s="9">
        <v>2.17</v>
      </c>
      <c r="CQ13" s="9">
        <v>2.706</v>
      </c>
      <c r="CR13" s="9">
        <v>3.819</v>
      </c>
      <c r="CS13" s="9">
        <v>0.48299999999999998</v>
      </c>
      <c r="CT13" s="9">
        <v>79.856999999999999</v>
      </c>
      <c r="CU13" s="9">
        <v>65.691999999999993</v>
      </c>
      <c r="CV13" s="9">
        <v>60.701000000000001</v>
      </c>
      <c r="CW13" s="9">
        <v>2.2200000000000002</v>
      </c>
      <c r="CX13" s="9">
        <v>2.7709999999999999</v>
      </c>
      <c r="CY13" s="9">
        <v>2.8690000000000002</v>
      </c>
      <c r="CZ13" s="9">
        <v>1.5940000000000001</v>
      </c>
      <c r="DA13" s="9">
        <v>0.52900000000000003</v>
      </c>
      <c r="DB13" s="9">
        <v>57.963000000000001</v>
      </c>
      <c r="DC13" s="9">
        <v>1.119</v>
      </c>
      <c r="DD13" s="9">
        <v>2.13</v>
      </c>
      <c r="DE13" s="9">
        <v>4.4800000000000004</v>
      </c>
      <c r="DF13" s="9">
        <v>7.9859999999999998</v>
      </c>
      <c r="DG13" s="9">
        <v>57.704999999999998</v>
      </c>
      <c r="DH13" s="9">
        <v>14.166</v>
      </c>
      <c r="DI13" s="9">
        <v>5.5739999999999998</v>
      </c>
      <c r="DJ13" s="9">
        <v>92.438999999999993</v>
      </c>
      <c r="DK13" s="9">
        <v>322.38099999999997</v>
      </c>
      <c r="DL13" s="9">
        <v>298.68700000000001</v>
      </c>
      <c r="DM13" s="9">
        <v>24.91</v>
      </c>
      <c r="DN13" s="9">
        <v>21.504000000000001</v>
      </c>
      <c r="DO13" s="9">
        <v>6.2960000000000003</v>
      </c>
      <c r="DP13" s="9">
        <v>15.208</v>
      </c>
      <c r="DQ13" s="9">
        <v>11.231</v>
      </c>
      <c r="DR13" s="9">
        <v>10.273999999999999</v>
      </c>
      <c r="DS13" s="9">
        <v>11.035</v>
      </c>
      <c r="DT13" s="9">
        <v>6.0819999999999999</v>
      </c>
      <c r="DU13" s="9">
        <v>3.2559999999999998</v>
      </c>
      <c r="DV13" s="9">
        <v>3.835</v>
      </c>
      <c r="DW13" s="9">
        <v>10.183</v>
      </c>
      <c r="DX13" s="9">
        <v>7.4870000000000001</v>
      </c>
      <c r="DY13" s="9">
        <v>12.071999999999999</v>
      </c>
      <c r="DZ13" s="9">
        <v>9.4320000000000004</v>
      </c>
      <c r="EA13" s="9">
        <v>3.4060000000000001</v>
      </c>
      <c r="EB13" s="9">
        <v>273.77699999999999</v>
      </c>
      <c r="EC13" s="9">
        <v>233.71299999999999</v>
      </c>
      <c r="ED13" s="9">
        <v>224.577</v>
      </c>
      <c r="EE13" s="9">
        <v>5.484</v>
      </c>
      <c r="EF13" s="9">
        <v>3.6520000000000001</v>
      </c>
      <c r="EG13" s="9">
        <v>4.9539999999999997</v>
      </c>
      <c r="EH13" s="9">
        <v>2.3479999999999999</v>
      </c>
      <c r="EI13" s="9">
        <v>1.2649999999999999</v>
      </c>
      <c r="EJ13" s="9">
        <v>171.327</v>
      </c>
      <c r="EK13" s="9">
        <v>14.212999999999999</v>
      </c>
      <c r="EL13" s="9">
        <v>13.054</v>
      </c>
      <c r="EM13" s="9">
        <v>35.118000000000002</v>
      </c>
      <c r="EN13" s="9">
        <v>26.68</v>
      </c>
      <c r="EO13" s="9">
        <v>207.03299999999999</v>
      </c>
      <c r="EP13" s="9">
        <v>40.064</v>
      </c>
      <c r="EQ13" s="9">
        <v>23.693999999999999</v>
      </c>
      <c r="ER13" s="9">
        <v>322.38099999999997</v>
      </c>
      <c r="ES13" s="9">
        <v>214.31899999999999</v>
      </c>
      <c r="ET13" s="9">
        <v>194.54599999999999</v>
      </c>
      <c r="EU13" s="9">
        <v>37.957999999999998</v>
      </c>
      <c r="EV13" s="9">
        <v>35.179000000000002</v>
      </c>
      <c r="EW13" s="9">
        <v>21.007000000000001</v>
      </c>
      <c r="EX13" s="9">
        <v>14.172000000000001</v>
      </c>
      <c r="EY13" s="9">
        <v>22.369</v>
      </c>
      <c r="EZ13" s="9">
        <v>12.81</v>
      </c>
      <c r="FA13" s="9">
        <v>24.763999999999999</v>
      </c>
      <c r="FB13" s="9">
        <v>7.9850000000000003</v>
      </c>
      <c r="FC13" s="9">
        <v>1.956</v>
      </c>
      <c r="FD13" s="9">
        <v>6.5890000000000004</v>
      </c>
      <c r="FE13" s="9">
        <v>18.292000000000002</v>
      </c>
      <c r="FF13" s="9">
        <v>10.297000000000001</v>
      </c>
      <c r="FG13" s="9">
        <v>25.378</v>
      </c>
      <c r="FH13" s="9">
        <v>9.8010000000000002</v>
      </c>
      <c r="FI13" s="9">
        <v>2.7789999999999999</v>
      </c>
      <c r="FJ13" s="9">
        <v>156.58799999999999</v>
      </c>
      <c r="FK13" s="9">
        <v>131.31700000000001</v>
      </c>
      <c r="FL13" s="9">
        <v>123.935</v>
      </c>
      <c r="FM13" s="9">
        <v>4.335</v>
      </c>
      <c r="FN13" s="9">
        <v>3.0470000000000002</v>
      </c>
      <c r="FO13" s="9">
        <v>3.1779999999999999</v>
      </c>
      <c r="FP13" s="9">
        <v>2.7440000000000002</v>
      </c>
      <c r="FQ13" s="9">
        <v>1.46</v>
      </c>
      <c r="FR13" s="9">
        <v>83.513000000000005</v>
      </c>
      <c r="FS13" s="9">
        <v>5.681</v>
      </c>
      <c r="FT13" s="9">
        <v>7.625</v>
      </c>
      <c r="FU13" s="9">
        <v>34.497</v>
      </c>
      <c r="FV13" s="9">
        <v>26.298999999999999</v>
      </c>
      <c r="FW13" s="9">
        <v>105.018</v>
      </c>
      <c r="FX13" s="9">
        <v>25.271000000000001</v>
      </c>
      <c r="FY13" s="9">
        <v>19.773</v>
      </c>
      <c r="FZ13" s="9">
        <v>214.31899999999999</v>
      </c>
      <c r="GA13" s="9">
        <v>145.886</v>
      </c>
      <c r="GB13" s="9">
        <v>136.00700000000001</v>
      </c>
      <c r="GC13" s="9">
        <v>11.385999999999999</v>
      </c>
      <c r="GD13" s="9">
        <v>11.385999999999999</v>
      </c>
      <c r="GE13" s="9">
        <v>6.3639999999999999</v>
      </c>
      <c r="GF13" s="9">
        <v>5.0220000000000002</v>
      </c>
      <c r="GG13" s="9">
        <v>8.0250000000000004</v>
      </c>
      <c r="GH13" s="9">
        <v>3.3610000000000002</v>
      </c>
      <c r="GI13" s="9">
        <v>9.0549999999999997</v>
      </c>
      <c r="GJ13" s="9">
        <v>1.0940000000000001</v>
      </c>
      <c r="GK13" s="9">
        <v>1.2370000000000001</v>
      </c>
      <c r="GL13" s="9">
        <v>4.952</v>
      </c>
      <c r="GM13" s="9">
        <v>4.1959999999999997</v>
      </c>
      <c r="GN13" s="9">
        <v>2.2389999999999999</v>
      </c>
      <c r="GO13" s="9">
        <v>5.7960000000000003</v>
      </c>
      <c r="GP13" s="9">
        <v>5.59</v>
      </c>
      <c r="GQ13" s="9">
        <v>0</v>
      </c>
      <c r="GR13" s="9">
        <v>124.621</v>
      </c>
      <c r="GS13" s="9">
        <v>101.124</v>
      </c>
      <c r="GT13" s="9">
        <v>96.766000000000005</v>
      </c>
      <c r="GU13" s="9">
        <v>2.653</v>
      </c>
      <c r="GV13" s="9">
        <v>1.7050000000000001</v>
      </c>
      <c r="GW13" s="9">
        <v>3.2930000000000001</v>
      </c>
      <c r="GX13" s="9">
        <v>0.54800000000000004</v>
      </c>
      <c r="GY13" s="9">
        <v>0.51700000000000002</v>
      </c>
      <c r="GZ13" s="9">
        <v>76.527000000000001</v>
      </c>
      <c r="HA13" s="9">
        <v>5.2089999999999996</v>
      </c>
      <c r="HB13" s="9">
        <v>5.5960000000000001</v>
      </c>
      <c r="HC13" s="9">
        <v>13.792</v>
      </c>
      <c r="HD13" s="9">
        <v>11.228999999999999</v>
      </c>
      <c r="HE13" s="9">
        <v>89.894999999999996</v>
      </c>
      <c r="HF13" s="9">
        <v>23.497</v>
      </c>
      <c r="HG13" s="9">
        <v>9.8789999999999996</v>
      </c>
      <c r="HH13" s="9">
        <v>145.886</v>
      </c>
      <c r="HI13" s="9">
        <v>59.201000000000001</v>
      </c>
      <c r="HJ13" s="9">
        <v>54.448</v>
      </c>
      <c r="HK13" s="9">
        <v>6.5339999999999998</v>
      </c>
      <c r="HL13" s="9">
        <v>5.7380000000000004</v>
      </c>
      <c r="HM13" s="9">
        <v>4.4180000000000001</v>
      </c>
      <c r="HN13" s="9">
        <v>1.32</v>
      </c>
      <c r="HO13" s="9">
        <v>5.7380000000000004</v>
      </c>
      <c r="HP13" s="9">
        <v>0</v>
      </c>
      <c r="HQ13" s="9">
        <v>5.1139999999999999</v>
      </c>
      <c r="HR13" s="9">
        <v>0</v>
      </c>
      <c r="HS13" s="9">
        <v>0</v>
      </c>
      <c r="HT13" s="9">
        <v>1.994</v>
      </c>
      <c r="HU13" s="9">
        <v>1.2410000000000001</v>
      </c>
      <c r="HV13" s="9">
        <v>2.5030000000000001</v>
      </c>
      <c r="HW13" s="9">
        <v>4.577</v>
      </c>
      <c r="HX13" s="9">
        <v>1.161</v>
      </c>
      <c r="HY13" s="9">
        <v>0.79600000000000004</v>
      </c>
      <c r="HZ13" s="9">
        <v>47.914000000000001</v>
      </c>
      <c r="IA13" s="9">
        <v>40.112000000000002</v>
      </c>
      <c r="IB13" s="9">
        <v>35.976999999999997</v>
      </c>
      <c r="IC13" s="9">
        <v>1.0920000000000001</v>
      </c>
      <c r="ID13" s="9">
        <v>3.0430000000000001</v>
      </c>
      <c r="IE13" s="9">
        <v>1.0920000000000001</v>
      </c>
      <c r="IF13" s="9">
        <v>3.0430000000000001</v>
      </c>
      <c r="IG13" s="9">
        <v>0</v>
      </c>
      <c r="IH13" s="9">
        <v>36.226999999999997</v>
      </c>
      <c r="II13" s="9">
        <v>2.2389999999999999</v>
      </c>
      <c r="IJ13" s="9">
        <v>1.143</v>
      </c>
      <c r="IK13" s="9">
        <v>0.503</v>
      </c>
      <c r="IL13" s="9">
        <v>10.438000000000001</v>
      </c>
      <c r="IM13" s="9">
        <v>29.673999999999999</v>
      </c>
      <c r="IN13" s="9">
        <v>7.8019999999999996</v>
      </c>
      <c r="IO13" s="9">
        <v>4.7530000000000001</v>
      </c>
      <c r="IP13" s="9">
        <v>59.201000000000001</v>
      </c>
      <c r="IQ13" s="9">
        <v>129.09899999999999</v>
      </c>
    </row>
    <row r="14" spans="1:251">
      <c r="A14" s="10">
        <v>43132</v>
      </c>
      <c r="B14" s="9">
        <v>3.1469999999999998</v>
      </c>
      <c r="C14" s="9">
        <v>2.1709999999999998</v>
      </c>
      <c r="D14" s="9">
        <v>163.49799999999999</v>
      </c>
      <c r="E14" s="9">
        <v>11.321999999999999</v>
      </c>
      <c r="F14" s="9">
        <v>7.4829999999999997</v>
      </c>
      <c r="G14" s="9">
        <v>18.291</v>
      </c>
      <c r="H14" s="9">
        <v>24.898</v>
      </c>
      <c r="I14" s="9">
        <v>175.696</v>
      </c>
      <c r="J14" s="9">
        <v>31.564</v>
      </c>
      <c r="K14" s="9">
        <v>18.439</v>
      </c>
      <c r="L14" s="9">
        <v>271.48899999999998</v>
      </c>
      <c r="M14" s="9">
        <v>28.306000000000001</v>
      </c>
      <c r="N14" s="9">
        <v>27.283000000000001</v>
      </c>
      <c r="O14" s="9">
        <v>3.57</v>
      </c>
      <c r="P14" s="9">
        <v>3.57</v>
      </c>
      <c r="Q14" s="9">
        <v>0.57199999999999995</v>
      </c>
      <c r="R14" s="9">
        <v>2.9980000000000002</v>
      </c>
      <c r="S14" s="9">
        <v>2.1160000000000001</v>
      </c>
      <c r="T14" s="9">
        <v>1.01</v>
      </c>
      <c r="U14" s="9">
        <v>2.6440000000000001</v>
      </c>
      <c r="V14" s="9">
        <v>0.48199999999999998</v>
      </c>
      <c r="W14" s="9">
        <v>0</v>
      </c>
      <c r="X14" s="9">
        <v>1.56</v>
      </c>
      <c r="Y14" s="9">
        <v>0.99299999999999999</v>
      </c>
      <c r="Z14" s="9">
        <v>1.0169999999999999</v>
      </c>
      <c r="AA14" s="9">
        <v>3.1259999999999999</v>
      </c>
      <c r="AB14" s="9">
        <v>0.44400000000000001</v>
      </c>
      <c r="AC14" s="9">
        <v>0</v>
      </c>
      <c r="AD14" s="9">
        <v>23.713000000000001</v>
      </c>
      <c r="AE14" s="9">
        <v>22.19</v>
      </c>
      <c r="AF14" s="9">
        <v>21.138999999999999</v>
      </c>
      <c r="AG14" s="9">
        <v>0</v>
      </c>
      <c r="AH14" s="9">
        <v>1.05</v>
      </c>
      <c r="AI14" s="9">
        <v>0.52900000000000003</v>
      </c>
      <c r="AJ14" s="9">
        <v>0.52100000000000002</v>
      </c>
      <c r="AK14" s="9">
        <v>0</v>
      </c>
      <c r="AL14" s="9">
        <v>19.484999999999999</v>
      </c>
      <c r="AM14" s="9">
        <v>0.47099999999999997</v>
      </c>
      <c r="AN14" s="9">
        <v>0</v>
      </c>
      <c r="AO14" s="9">
        <v>2.2330000000000001</v>
      </c>
      <c r="AP14" s="9">
        <v>2.6349999999999998</v>
      </c>
      <c r="AQ14" s="9">
        <v>19.555</v>
      </c>
      <c r="AR14" s="9">
        <v>1.524</v>
      </c>
      <c r="AS14" s="9">
        <v>1.024</v>
      </c>
      <c r="AT14" s="9">
        <v>28.306000000000001</v>
      </c>
      <c r="AU14" s="9">
        <v>288.15199999999999</v>
      </c>
      <c r="AV14" s="9">
        <v>280.65899999999999</v>
      </c>
      <c r="AW14" s="9">
        <v>25.079000000000001</v>
      </c>
      <c r="AX14" s="9">
        <v>24.071999999999999</v>
      </c>
      <c r="AY14" s="9">
        <v>15.279</v>
      </c>
      <c r="AZ14" s="9">
        <v>8.7940000000000005</v>
      </c>
      <c r="BA14" s="9">
        <v>17.315999999999999</v>
      </c>
      <c r="BB14" s="9">
        <v>6.7560000000000002</v>
      </c>
      <c r="BC14" s="9">
        <v>15.67</v>
      </c>
      <c r="BD14" s="9">
        <v>4.681</v>
      </c>
      <c r="BE14" s="9">
        <v>2.59</v>
      </c>
      <c r="BF14" s="9">
        <v>10.194000000000001</v>
      </c>
      <c r="BG14" s="9">
        <v>4.1349999999999998</v>
      </c>
      <c r="BH14" s="9">
        <v>9.7430000000000003</v>
      </c>
      <c r="BI14" s="9">
        <v>12.984999999999999</v>
      </c>
      <c r="BJ14" s="9">
        <v>11.087</v>
      </c>
      <c r="BK14" s="9">
        <v>1.006</v>
      </c>
      <c r="BL14" s="9">
        <v>255.58</v>
      </c>
      <c r="BM14" s="9">
        <v>146.12799999999999</v>
      </c>
      <c r="BN14" s="9">
        <v>140.66499999999999</v>
      </c>
      <c r="BO14" s="9">
        <v>3.903</v>
      </c>
      <c r="BP14" s="9">
        <v>1.5609999999999999</v>
      </c>
      <c r="BQ14" s="9">
        <v>2.8109999999999999</v>
      </c>
      <c r="BR14" s="9">
        <v>2.1480000000000001</v>
      </c>
      <c r="BS14" s="9">
        <v>0.505</v>
      </c>
      <c r="BT14" s="9">
        <v>120.34099999999999</v>
      </c>
      <c r="BU14" s="9">
        <v>4.2480000000000002</v>
      </c>
      <c r="BV14" s="9">
        <v>0.96</v>
      </c>
      <c r="BW14" s="9">
        <v>20.579000000000001</v>
      </c>
      <c r="BX14" s="9">
        <v>18.106000000000002</v>
      </c>
      <c r="BY14" s="9">
        <v>128.02199999999999</v>
      </c>
      <c r="BZ14" s="9">
        <v>109.452</v>
      </c>
      <c r="CA14" s="9">
        <v>7.4930000000000003</v>
      </c>
      <c r="CB14" s="9">
        <v>288.15199999999999</v>
      </c>
      <c r="CC14" s="9">
        <v>93.049000000000007</v>
      </c>
      <c r="CD14" s="9">
        <v>90.590999999999994</v>
      </c>
      <c r="CE14" s="9">
        <v>6.6959999999999997</v>
      </c>
      <c r="CF14" s="9">
        <v>6.6959999999999997</v>
      </c>
      <c r="CG14" s="9">
        <v>0.40100000000000002</v>
      </c>
      <c r="CH14" s="9">
        <v>6.2949999999999999</v>
      </c>
      <c r="CI14" s="9">
        <v>4.0570000000000004</v>
      </c>
      <c r="CJ14" s="9">
        <v>2.6389999999999998</v>
      </c>
      <c r="CK14" s="9">
        <v>4.6310000000000002</v>
      </c>
      <c r="CL14" s="9">
        <v>1.6850000000000001</v>
      </c>
      <c r="CM14" s="9">
        <v>0.38100000000000001</v>
      </c>
      <c r="CN14" s="9">
        <v>2.3959999999999999</v>
      </c>
      <c r="CO14" s="9">
        <v>0.58199999999999996</v>
      </c>
      <c r="CP14" s="9">
        <v>3.718</v>
      </c>
      <c r="CQ14" s="9">
        <v>5.0359999999999996</v>
      </c>
      <c r="CR14" s="9">
        <v>1.661</v>
      </c>
      <c r="CS14" s="9">
        <v>0</v>
      </c>
      <c r="CT14" s="9">
        <v>83.894999999999996</v>
      </c>
      <c r="CU14" s="9">
        <v>68.972999999999999</v>
      </c>
      <c r="CV14" s="9">
        <v>66.753</v>
      </c>
      <c r="CW14" s="9">
        <v>1.099</v>
      </c>
      <c r="CX14" s="9">
        <v>1.121</v>
      </c>
      <c r="CY14" s="9">
        <v>1.649</v>
      </c>
      <c r="CZ14" s="9">
        <v>0</v>
      </c>
      <c r="DA14" s="9">
        <v>0.57099999999999995</v>
      </c>
      <c r="DB14" s="9">
        <v>62.932000000000002</v>
      </c>
      <c r="DC14" s="9">
        <v>1.929</v>
      </c>
      <c r="DD14" s="9">
        <v>1.5760000000000001</v>
      </c>
      <c r="DE14" s="9">
        <v>2.536</v>
      </c>
      <c r="DF14" s="9">
        <v>11.282</v>
      </c>
      <c r="DG14" s="9">
        <v>57.691000000000003</v>
      </c>
      <c r="DH14" s="9">
        <v>14.923</v>
      </c>
      <c r="DI14" s="9">
        <v>2.4580000000000002</v>
      </c>
      <c r="DJ14" s="9">
        <v>93.049000000000007</v>
      </c>
      <c r="DK14" s="9">
        <v>326.39999999999998</v>
      </c>
      <c r="DL14" s="9">
        <v>308.25200000000001</v>
      </c>
      <c r="DM14" s="9">
        <v>25.454999999999998</v>
      </c>
      <c r="DN14" s="9">
        <v>22.919</v>
      </c>
      <c r="DO14" s="9">
        <v>7.8319999999999999</v>
      </c>
      <c r="DP14" s="9">
        <v>15.087</v>
      </c>
      <c r="DQ14" s="9">
        <v>11.747999999999999</v>
      </c>
      <c r="DR14" s="9">
        <v>11.170999999999999</v>
      </c>
      <c r="DS14" s="9">
        <v>13.814</v>
      </c>
      <c r="DT14" s="9">
        <v>6.93</v>
      </c>
      <c r="DU14" s="9">
        <v>2.1739999999999999</v>
      </c>
      <c r="DV14" s="9">
        <v>6.3730000000000002</v>
      </c>
      <c r="DW14" s="9">
        <v>11.145</v>
      </c>
      <c r="DX14" s="9">
        <v>5.4009999999999998</v>
      </c>
      <c r="DY14" s="9">
        <v>14.624000000000001</v>
      </c>
      <c r="DZ14" s="9">
        <v>8.2949999999999999</v>
      </c>
      <c r="EA14" s="9">
        <v>2.536</v>
      </c>
      <c r="EB14" s="9">
        <v>282.798</v>
      </c>
      <c r="EC14" s="9">
        <v>243.77</v>
      </c>
      <c r="ED14" s="9">
        <v>233.33699999999999</v>
      </c>
      <c r="EE14" s="9">
        <v>4.0149999999999997</v>
      </c>
      <c r="EF14" s="9">
        <v>6.4180000000000001</v>
      </c>
      <c r="EG14" s="9">
        <v>5.9189999999999996</v>
      </c>
      <c r="EH14" s="9">
        <v>3.9849999999999999</v>
      </c>
      <c r="EI14" s="9">
        <v>0.52900000000000003</v>
      </c>
      <c r="EJ14" s="9">
        <v>181.143</v>
      </c>
      <c r="EK14" s="9">
        <v>18.023</v>
      </c>
      <c r="EL14" s="9">
        <v>13.51</v>
      </c>
      <c r="EM14" s="9">
        <v>31.093</v>
      </c>
      <c r="EN14" s="9">
        <v>32.28</v>
      </c>
      <c r="EO14" s="9">
        <v>211.49</v>
      </c>
      <c r="EP14" s="9">
        <v>39.027999999999999</v>
      </c>
      <c r="EQ14" s="9">
        <v>18.146999999999998</v>
      </c>
      <c r="ER14" s="9">
        <v>326.39999999999998</v>
      </c>
      <c r="ES14" s="9">
        <v>197.13399999999999</v>
      </c>
      <c r="ET14" s="9">
        <v>180.75</v>
      </c>
      <c r="EU14" s="9">
        <v>40.167000000000002</v>
      </c>
      <c r="EV14" s="9">
        <v>36.399000000000001</v>
      </c>
      <c r="EW14" s="9">
        <v>17.55</v>
      </c>
      <c r="EX14" s="9">
        <v>18.849</v>
      </c>
      <c r="EY14" s="9">
        <v>23.779</v>
      </c>
      <c r="EZ14" s="9">
        <v>12.62</v>
      </c>
      <c r="FA14" s="9">
        <v>23.417999999999999</v>
      </c>
      <c r="FB14" s="9">
        <v>6.7839999999999998</v>
      </c>
      <c r="FC14" s="9">
        <v>5.0780000000000003</v>
      </c>
      <c r="FD14" s="9">
        <v>2.93</v>
      </c>
      <c r="FE14" s="9">
        <v>21.024000000000001</v>
      </c>
      <c r="FF14" s="9">
        <v>12.445</v>
      </c>
      <c r="FG14" s="9">
        <v>26.466999999999999</v>
      </c>
      <c r="FH14" s="9">
        <v>9.9320000000000004</v>
      </c>
      <c r="FI14" s="9">
        <v>3.7679999999999998</v>
      </c>
      <c r="FJ14" s="9">
        <v>140.583</v>
      </c>
      <c r="FK14" s="9">
        <v>120.78400000000001</v>
      </c>
      <c r="FL14" s="9">
        <v>117.803</v>
      </c>
      <c r="FM14" s="9">
        <v>2.5089999999999999</v>
      </c>
      <c r="FN14" s="9">
        <v>0.47199999999999998</v>
      </c>
      <c r="FO14" s="9">
        <v>2.0950000000000002</v>
      </c>
      <c r="FP14" s="9">
        <v>0.88600000000000001</v>
      </c>
      <c r="FQ14" s="9">
        <v>0</v>
      </c>
      <c r="FR14" s="9">
        <v>81.988</v>
      </c>
      <c r="FS14" s="9">
        <v>4.7130000000000001</v>
      </c>
      <c r="FT14" s="9">
        <v>9.1549999999999994</v>
      </c>
      <c r="FU14" s="9">
        <v>24.928000000000001</v>
      </c>
      <c r="FV14" s="9">
        <v>16.643000000000001</v>
      </c>
      <c r="FW14" s="9">
        <v>104.14100000000001</v>
      </c>
      <c r="FX14" s="9">
        <v>19.798999999999999</v>
      </c>
      <c r="FY14" s="9">
        <v>16.385000000000002</v>
      </c>
      <c r="FZ14" s="9">
        <v>197.13399999999999</v>
      </c>
      <c r="GA14" s="9">
        <v>163.042</v>
      </c>
      <c r="GB14" s="9">
        <v>154.886</v>
      </c>
      <c r="GC14" s="9">
        <v>13.536</v>
      </c>
      <c r="GD14" s="9">
        <v>13.536</v>
      </c>
      <c r="GE14" s="9">
        <v>7.01</v>
      </c>
      <c r="GF14" s="9">
        <v>6.5259999999999998</v>
      </c>
      <c r="GG14" s="9">
        <v>9.5809999999999995</v>
      </c>
      <c r="GH14" s="9">
        <v>3.956</v>
      </c>
      <c r="GI14" s="9">
        <v>9.0030000000000001</v>
      </c>
      <c r="GJ14" s="9">
        <v>2.2869999999999999</v>
      </c>
      <c r="GK14" s="9">
        <v>1.7070000000000001</v>
      </c>
      <c r="GL14" s="9">
        <v>5.5419999999999998</v>
      </c>
      <c r="GM14" s="9">
        <v>3.74</v>
      </c>
      <c r="GN14" s="9">
        <v>4.2539999999999996</v>
      </c>
      <c r="GO14" s="9">
        <v>8.5709999999999997</v>
      </c>
      <c r="GP14" s="9">
        <v>4.9660000000000002</v>
      </c>
      <c r="GQ14" s="9">
        <v>0</v>
      </c>
      <c r="GR14" s="9">
        <v>141.34899999999999</v>
      </c>
      <c r="GS14" s="9">
        <v>117.587</v>
      </c>
      <c r="GT14" s="9">
        <v>112.84399999999999</v>
      </c>
      <c r="GU14" s="9">
        <v>1.5649999999999999</v>
      </c>
      <c r="GV14" s="9">
        <v>3.1779999999999999</v>
      </c>
      <c r="GW14" s="9">
        <v>2.2650000000000001</v>
      </c>
      <c r="GX14" s="9">
        <v>1.9850000000000001</v>
      </c>
      <c r="GY14" s="9">
        <v>0.49299999999999999</v>
      </c>
      <c r="GZ14" s="9">
        <v>92.835999999999999</v>
      </c>
      <c r="HA14" s="9">
        <v>6.5259999999999998</v>
      </c>
      <c r="HB14" s="9">
        <v>3.6589999999999998</v>
      </c>
      <c r="HC14" s="9">
        <v>14.566000000000001</v>
      </c>
      <c r="HD14" s="9">
        <v>14.111000000000001</v>
      </c>
      <c r="HE14" s="9">
        <v>103.477</v>
      </c>
      <c r="HF14" s="9">
        <v>23.762</v>
      </c>
      <c r="HG14" s="9">
        <v>8.1560000000000006</v>
      </c>
      <c r="HH14" s="9">
        <v>163.042</v>
      </c>
      <c r="HI14" s="9">
        <v>63.905000000000001</v>
      </c>
      <c r="HJ14" s="9">
        <v>60.826999999999998</v>
      </c>
      <c r="HK14" s="9">
        <v>9.1140000000000008</v>
      </c>
      <c r="HL14" s="9">
        <v>8.6039999999999992</v>
      </c>
      <c r="HM14" s="9">
        <v>2.8159999999999998</v>
      </c>
      <c r="HN14" s="9">
        <v>5.7880000000000003</v>
      </c>
      <c r="HO14" s="9">
        <v>4.883</v>
      </c>
      <c r="HP14" s="9">
        <v>3.7210000000000001</v>
      </c>
      <c r="HQ14" s="9">
        <v>5.3559999999999999</v>
      </c>
      <c r="HR14" s="9">
        <v>1.5740000000000001</v>
      </c>
      <c r="HS14" s="9">
        <v>1.6739999999999999</v>
      </c>
      <c r="HT14" s="9">
        <v>3.3439999999999999</v>
      </c>
      <c r="HU14" s="9">
        <v>3.08</v>
      </c>
      <c r="HV14" s="9">
        <v>2.1800000000000002</v>
      </c>
      <c r="HW14" s="9">
        <v>5.3719999999999999</v>
      </c>
      <c r="HX14" s="9">
        <v>3.2320000000000002</v>
      </c>
      <c r="HY14" s="9">
        <v>0.51</v>
      </c>
      <c r="HZ14" s="9">
        <v>51.713000000000001</v>
      </c>
      <c r="IA14" s="9">
        <v>43.634</v>
      </c>
      <c r="IB14" s="9">
        <v>40.280999999999999</v>
      </c>
      <c r="IC14" s="9">
        <v>0.92900000000000005</v>
      </c>
      <c r="ID14" s="9">
        <v>2.423</v>
      </c>
      <c r="IE14" s="9">
        <v>1.4570000000000001</v>
      </c>
      <c r="IF14" s="9">
        <v>1.895</v>
      </c>
      <c r="IG14" s="9">
        <v>0</v>
      </c>
      <c r="IH14" s="9">
        <v>39.418999999999997</v>
      </c>
      <c r="II14" s="9">
        <v>0.5</v>
      </c>
      <c r="IJ14" s="9">
        <v>1.3420000000000001</v>
      </c>
      <c r="IK14" s="9">
        <v>2.3730000000000002</v>
      </c>
      <c r="IL14" s="9">
        <v>9.5709999999999997</v>
      </c>
      <c r="IM14" s="9">
        <v>34.063000000000002</v>
      </c>
      <c r="IN14" s="9">
        <v>8.0790000000000006</v>
      </c>
      <c r="IO14" s="9">
        <v>3.0779999999999998</v>
      </c>
      <c r="IP14" s="9">
        <v>63.905000000000001</v>
      </c>
      <c r="IQ14" s="9">
        <v>119.01600000000001</v>
      </c>
    </row>
    <row r="15" spans="1:251">
      <c r="A15" s="10">
        <v>43497</v>
      </c>
      <c r="B15" s="9">
        <v>4.03</v>
      </c>
      <c r="C15" s="9">
        <v>1.9159999999999999</v>
      </c>
      <c r="D15" s="9">
        <v>157.91</v>
      </c>
      <c r="E15" s="9">
        <v>8.6159999999999997</v>
      </c>
      <c r="F15" s="9">
        <v>8.452</v>
      </c>
      <c r="G15" s="9">
        <v>15.058</v>
      </c>
      <c r="H15" s="9">
        <v>37.301000000000002</v>
      </c>
      <c r="I15" s="9">
        <v>152.73500000000001</v>
      </c>
      <c r="J15" s="9">
        <v>23.54</v>
      </c>
      <c r="K15" s="9">
        <v>9.1379999999999999</v>
      </c>
      <c r="L15" s="9">
        <v>239.74600000000001</v>
      </c>
      <c r="M15" s="9">
        <v>48.250999999999998</v>
      </c>
      <c r="N15" s="9">
        <v>46.792000000000002</v>
      </c>
      <c r="O15" s="9">
        <v>5.7119999999999997</v>
      </c>
      <c r="P15" s="9">
        <v>5.0309999999999997</v>
      </c>
      <c r="Q15" s="9">
        <v>0.53</v>
      </c>
      <c r="R15" s="9">
        <v>4.5010000000000003</v>
      </c>
      <c r="S15" s="9">
        <v>3.23</v>
      </c>
      <c r="T15" s="9">
        <v>1.802</v>
      </c>
      <c r="U15" s="9">
        <v>3.23</v>
      </c>
      <c r="V15" s="9">
        <v>1.802</v>
      </c>
      <c r="W15" s="9">
        <v>0</v>
      </c>
      <c r="X15" s="9">
        <v>1.1870000000000001</v>
      </c>
      <c r="Y15" s="9">
        <v>2.4540000000000002</v>
      </c>
      <c r="Z15" s="9">
        <v>1.391</v>
      </c>
      <c r="AA15" s="9">
        <v>3.9620000000000002</v>
      </c>
      <c r="AB15" s="9">
        <v>1.07</v>
      </c>
      <c r="AC15" s="9">
        <v>0.68100000000000005</v>
      </c>
      <c r="AD15" s="9">
        <v>41.08</v>
      </c>
      <c r="AE15" s="9">
        <v>38.618000000000002</v>
      </c>
      <c r="AF15" s="9">
        <v>35.570999999999998</v>
      </c>
      <c r="AG15" s="9">
        <v>1.1299999999999999</v>
      </c>
      <c r="AH15" s="9">
        <v>1.917</v>
      </c>
      <c r="AI15" s="9">
        <v>1.1299999999999999</v>
      </c>
      <c r="AJ15" s="9">
        <v>1.917</v>
      </c>
      <c r="AK15" s="9">
        <v>0</v>
      </c>
      <c r="AL15" s="9">
        <v>33.237000000000002</v>
      </c>
      <c r="AM15" s="9">
        <v>1.153</v>
      </c>
      <c r="AN15" s="9">
        <v>1.171</v>
      </c>
      <c r="AO15" s="9">
        <v>3.0569999999999999</v>
      </c>
      <c r="AP15" s="9">
        <v>9.8439999999999994</v>
      </c>
      <c r="AQ15" s="9">
        <v>28.773</v>
      </c>
      <c r="AR15" s="9">
        <v>2.4620000000000002</v>
      </c>
      <c r="AS15" s="9">
        <v>1.4590000000000001</v>
      </c>
      <c r="AT15" s="9">
        <v>48.250999999999998</v>
      </c>
      <c r="AU15" s="9">
        <v>288.20699999999999</v>
      </c>
      <c r="AV15" s="9">
        <v>272.52499999999998</v>
      </c>
      <c r="AW15" s="9">
        <v>28.768999999999998</v>
      </c>
      <c r="AX15" s="9">
        <v>27.635000000000002</v>
      </c>
      <c r="AY15" s="9">
        <v>16.108000000000001</v>
      </c>
      <c r="AZ15" s="9">
        <v>11.526999999999999</v>
      </c>
      <c r="BA15" s="9">
        <v>16.751999999999999</v>
      </c>
      <c r="BB15" s="9">
        <v>10.882999999999999</v>
      </c>
      <c r="BC15" s="9">
        <v>18.257000000000001</v>
      </c>
      <c r="BD15" s="9">
        <v>5.577</v>
      </c>
      <c r="BE15" s="9">
        <v>3.802</v>
      </c>
      <c r="BF15" s="9">
        <v>7.4989999999999997</v>
      </c>
      <c r="BG15" s="9">
        <v>11.16</v>
      </c>
      <c r="BH15" s="9">
        <v>8.9760000000000009</v>
      </c>
      <c r="BI15" s="9">
        <v>15</v>
      </c>
      <c r="BJ15" s="9">
        <v>12.635</v>
      </c>
      <c r="BK15" s="9">
        <v>1.1339999999999999</v>
      </c>
      <c r="BL15" s="9">
        <v>243.755</v>
      </c>
      <c r="BM15" s="9">
        <v>144.68600000000001</v>
      </c>
      <c r="BN15" s="9">
        <v>142.05799999999999</v>
      </c>
      <c r="BO15" s="9">
        <v>1.383</v>
      </c>
      <c r="BP15" s="9">
        <v>1.246</v>
      </c>
      <c r="BQ15" s="9">
        <v>0.77800000000000002</v>
      </c>
      <c r="BR15" s="9">
        <v>1.206</v>
      </c>
      <c r="BS15" s="9">
        <v>0.64500000000000002</v>
      </c>
      <c r="BT15" s="9">
        <v>120.98099999999999</v>
      </c>
      <c r="BU15" s="9">
        <v>3.0920000000000001</v>
      </c>
      <c r="BV15" s="9">
        <v>1.893</v>
      </c>
      <c r="BW15" s="9">
        <v>18.72</v>
      </c>
      <c r="BX15" s="9">
        <v>17.401</v>
      </c>
      <c r="BY15" s="9">
        <v>127.286</v>
      </c>
      <c r="BZ15" s="9">
        <v>99.069000000000003</v>
      </c>
      <c r="CA15" s="9">
        <v>15.683</v>
      </c>
      <c r="CB15" s="9">
        <v>288.20699999999999</v>
      </c>
      <c r="CC15" s="9">
        <v>103.794</v>
      </c>
      <c r="CD15" s="9">
        <v>96.728999999999999</v>
      </c>
      <c r="CE15" s="9">
        <v>10.025</v>
      </c>
      <c r="CF15" s="9">
        <v>9.2959999999999994</v>
      </c>
      <c r="CG15" s="9">
        <v>1.337</v>
      </c>
      <c r="CH15" s="9">
        <v>7.96</v>
      </c>
      <c r="CI15" s="9">
        <v>4.4420000000000002</v>
      </c>
      <c r="CJ15" s="9">
        <v>4.8550000000000004</v>
      </c>
      <c r="CK15" s="9">
        <v>5.5549999999999997</v>
      </c>
      <c r="CL15" s="9">
        <v>2.1880000000000002</v>
      </c>
      <c r="CM15" s="9">
        <v>0</v>
      </c>
      <c r="CN15" s="9">
        <v>3.3039999999999998</v>
      </c>
      <c r="CO15" s="9">
        <v>0.60099999999999998</v>
      </c>
      <c r="CP15" s="9">
        <v>5.3920000000000003</v>
      </c>
      <c r="CQ15" s="9">
        <v>5.5540000000000003</v>
      </c>
      <c r="CR15" s="9">
        <v>3.7429999999999999</v>
      </c>
      <c r="CS15" s="9">
        <v>0.72899999999999998</v>
      </c>
      <c r="CT15" s="9">
        <v>86.703000000000003</v>
      </c>
      <c r="CU15" s="9">
        <v>76.084000000000003</v>
      </c>
      <c r="CV15" s="9">
        <v>73.688999999999993</v>
      </c>
      <c r="CW15" s="9">
        <v>1.2829999999999999</v>
      </c>
      <c r="CX15" s="9">
        <v>1.1120000000000001</v>
      </c>
      <c r="CY15" s="9">
        <v>1.2829999999999999</v>
      </c>
      <c r="CZ15" s="9">
        <v>0.63100000000000001</v>
      </c>
      <c r="DA15" s="9">
        <v>0</v>
      </c>
      <c r="DB15" s="9">
        <v>67.775000000000006</v>
      </c>
      <c r="DC15" s="9">
        <v>0</v>
      </c>
      <c r="DD15" s="9">
        <v>0</v>
      </c>
      <c r="DE15" s="9">
        <v>8.3079999999999998</v>
      </c>
      <c r="DF15" s="9">
        <v>11.933999999999999</v>
      </c>
      <c r="DG15" s="9">
        <v>64.150000000000006</v>
      </c>
      <c r="DH15" s="9">
        <v>10.62</v>
      </c>
      <c r="DI15" s="9">
        <v>7.0650000000000004</v>
      </c>
      <c r="DJ15" s="9">
        <v>103.794</v>
      </c>
      <c r="DK15" s="9">
        <v>313.79899999999998</v>
      </c>
      <c r="DL15" s="9">
        <v>295.74799999999999</v>
      </c>
      <c r="DM15" s="9">
        <v>35.343000000000004</v>
      </c>
      <c r="DN15" s="9">
        <v>31.687000000000001</v>
      </c>
      <c r="DO15" s="9">
        <v>12.896000000000001</v>
      </c>
      <c r="DP15" s="9">
        <v>18.791</v>
      </c>
      <c r="DQ15" s="9">
        <v>18.184999999999999</v>
      </c>
      <c r="DR15" s="9">
        <v>13.502000000000001</v>
      </c>
      <c r="DS15" s="9">
        <v>19.361000000000001</v>
      </c>
      <c r="DT15" s="9">
        <v>8.5530000000000008</v>
      </c>
      <c r="DU15" s="9">
        <v>3.7730000000000001</v>
      </c>
      <c r="DV15" s="9">
        <v>11.082000000000001</v>
      </c>
      <c r="DW15" s="9">
        <v>12.776</v>
      </c>
      <c r="DX15" s="9">
        <v>7.83</v>
      </c>
      <c r="DY15" s="9">
        <v>23.073</v>
      </c>
      <c r="DZ15" s="9">
        <v>8.6140000000000008</v>
      </c>
      <c r="EA15" s="9">
        <v>3.6560000000000001</v>
      </c>
      <c r="EB15" s="9">
        <v>260.40499999999997</v>
      </c>
      <c r="EC15" s="9">
        <v>231.04599999999999</v>
      </c>
      <c r="ED15" s="9">
        <v>219.66900000000001</v>
      </c>
      <c r="EE15" s="9">
        <v>3.4060000000000001</v>
      </c>
      <c r="EF15" s="9">
        <v>7.9710000000000001</v>
      </c>
      <c r="EG15" s="9">
        <v>5.3209999999999997</v>
      </c>
      <c r="EH15" s="9">
        <v>4.8220000000000001</v>
      </c>
      <c r="EI15" s="9">
        <v>1.2350000000000001</v>
      </c>
      <c r="EJ15" s="9">
        <v>174.79599999999999</v>
      </c>
      <c r="EK15" s="9">
        <v>19.754000000000001</v>
      </c>
      <c r="EL15" s="9">
        <v>8.407</v>
      </c>
      <c r="EM15" s="9">
        <v>28.088999999999999</v>
      </c>
      <c r="EN15" s="9">
        <v>40.621000000000002</v>
      </c>
      <c r="EO15" s="9">
        <v>190.42599999999999</v>
      </c>
      <c r="EP15" s="9">
        <v>29.359000000000002</v>
      </c>
      <c r="EQ15" s="9">
        <v>18.050999999999998</v>
      </c>
      <c r="ER15" s="9">
        <v>313.79899999999998</v>
      </c>
      <c r="ES15" s="9">
        <v>181.73400000000001</v>
      </c>
      <c r="ET15" s="9">
        <v>166.852</v>
      </c>
      <c r="EU15" s="9">
        <v>35.735999999999997</v>
      </c>
      <c r="EV15" s="9">
        <v>34.906999999999996</v>
      </c>
      <c r="EW15" s="9">
        <v>18.007999999999999</v>
      </c>
      <c r="EX15" s="9">
        <v>16.899000000000001</v>
      </c>
      <c r="EY15" s="9">
        <v>18.623999999999999</v>
      </c>
      <c r="EZ15" s="9">
        <v>16.283000000000001</v>
      </c>
      <c r="FA15" s="9">
        <v>17.760000000000002</v>
      </c>
      <c r="FB15" s="9">
        <v>8.2590000000000003</v>
      </c>
      <c r="FC15" s="9">
        <v>7.2969999999999997</v>
      </c>
      <c r="FD15" s="9">
        <v>4.4329999999999998</v>
      </c>
      <c r="FE15" s="9">
        <v>17.605</v>
      </c>
      <c r="FF15" s="9">
        <v>12.869</v>
      </c>
      <c r="FG15" s="9">
        <v>23.864999999999998</v>
      </c>
      <c r="FH15" s="9">
        <v>11.041</v>
      </c>
      <c r="FI15" s="9">
        <v>0.82899999999999996</v>
      </c>
      <c r="FJ15" s="9">
        <v>131.11600000000001</v>
      </c>
      <c r="FK15" s="9">
        <v>106.63</v>
      </c>
      <c r="FL15" s="9">
        <v>98.897999999999996</v>
      </c>
      <c r="FM15" s="9">
        <v>2.9809999999999999</v>
      </c>
      <c r="FN15" s="9">
        <v>4.7510000000000003</v>
      </c>
      <c r="FO15" s="9">
        <v>0.77400000000000002</v>
      </c>
      <c r="FP15" s="9">
        <v>4.29</v>
      </c>
      <c r="FQ15" s="9">
        <v>2.6680000000000001</v>
      </c>
      <c r="FR15" s="9">
        <v>62.56</v>
      </c>
      <c r="FS15" s="9">
        <v>5.109</v>
      </c>
      <c r="FT15" s="9">
        <v>8.8610000000000007</v>
      </c>
      <c r="FU15" s="9">
        <v>30.1</v>
      </c>
      <c r="FV15" s="9">
        <v>20.045999999999999</v>
      </c>
      <c r="FW15" s="9">
        <v>86.584000000000003</v>
      </c>
      <c r="FX15" s="9">
        <v>24.486000000000001</v>
      </c>
      <c r="FY15" s="9">
        <v>14.882</v>
      </c>
      <c r="FZ15" s="9">
        <v>181.73400000000001</v>
      </c>
      <c r="GA15" s="9">
        <v>161.779</v>
      </c>
      <c r="GB15" s="9">
        <v>155.08099999999999</v>
      </c>
      <c r="GC15" s="9">
        <v>14.956</v>
      </c>
      <c r="GD15" s="9">
        <v>13.465999999999999</v>
      </c>
      <c r="GE15" s="9">
        <v>3.427</v>
      </c>
      <c r="GF15" s="9">
        <v>10.039</v>
      </c>
      <c r="GG15" s="9">
        <v>6.3529999999999998</v>
      </c>
      <c r="GH15" s="9">
        <v>7.1120000000000001</v>
      </c>
      <c r="GI15" s="9">
        <v>9.3930000000000007</v>
      </c>
      <c r="GJ15" s="9">
        <v>2.0739999999999998</v>
      </c>
      <c r="GK15" s="9">
        <v>1.9990000000000001</v>
      </c>
      <c r="GL15" s="9">
        <v>3.88</v>
      </c>
      <c r="GM15" s="9">
        <v>3.944</v>
      </c>
      <c r="GN15" s="9">
        <v>5.6420000000000003</v>
      </c>
      <c r="GO15" s="9">
        <v>8.3919999999999995</v>
      </c>
      <c r="GP15" s="9">
        <v>5.0730000000000004</v>
      </c>
      <c r="GQ15" s="9">
        <v>1.4910000000000001</v>
      </c>
      <c r="GR15" s="9">
        <v>140.125</v>
      </c>
      <c r="GS15" s="9">
        <v>108.46299999999999</v>
      </c>
      <c r="GT15" s="9">
        <v>100.607</v>
      </c>
      <c r="GU15" s="9">
        <v>5.5060000000000002</v>
      </c>
      <c r="GV15" s="9">
        <v>2.3490000000000002</v>
      </c>
      <c r="GW15" s="9">
        <v>4.9210000000000003</v>
      </c>
      <c r="GX15" s="9">
        <v>1.024</v>
      </c>
      <c r="GY15" s="9">
        <v>1.325</v>
      </c>
      <c r="GZ15" s="9">
        <v>77.153999999999996</v>
      </c>
      <c r="HA15" s="9">
        <v>5.1879999999999997</v>
      </c>
      <c r="HB15" s="9">
        <v>6.2149999999999999</v>
      </c>
      <c r="HC15" s="9">
        <v>19.905000000000001</v>
      </c>
      <c r="HD15" s="9">
        <v>13.859</v>
      </c>
      <c r="HE15" s="9">
        <v>94.603999999999999</v>
      </c>
      <c r="HF15" s="9">
        <v>31.661999999999999</v>
      </c>
      <c r="HG15" s="9">
        <v>6.6980000000000004</v>
      </c>
      <c r="HH15" s="9">
        <v>161.779</v>
      </c>
      <c r="HI15" s="9">
        <v>66.209000000000003</v>
      </c>
      <c r="HJ15" s="9">
        <v>61.878</v>
      </c>
      <c r="HK15" s="9">
        <v>4.93</v>
      </c>
      <c r="HL15" s="9">
        <v>4.93</v>
      </c>
      <c r="HM15" s="9">
        <v>1.274</v>
      </c>
      <c r="HN15" s="9">
        <v>3.6560000000000001</v>
      </c>
      <c r="HO15" s="9">
        <v>3.71</v>
      </c>
      <c r="HP15" s="9">
        <v>1.2190000000000001</v>
      </c>
      <c r="HQ15" s="9">
        <v>2.988</v>
      </c>
      <c r="HR15" s="9">
        <v>0</v>
      </c>
      <c r="HS15" s="9">
        <v>1.9419999999999999</v>
      </c>
      <c r="HT15" s="9">
        <v>1.7390000000000001</v>
      </c>
      <c r="HU15" s="9">
        <v>1.3740000000000001</v>
      </c>
      <c r="HV15" s="9">
        <v>1.8160000000000001</v>
      </c>
      <c r="HW15" s="9">
        <v>3.71</v>
      </c>
      <c r="HX15" s="9">
        <v>1.2190000000000001</v>
      </c>
      <c r="HY15" s="9">
        <v>0</v>
      </c>
      <c r="HZ15" s="9">
        <v>56.948</v>
      </c>
      <c r="IA15" s="9">
        <v>48.938000000000002</v>
      </c>
      <c r="IB15" s="9">
        <v>45.594999999999999</v>
      </c>
      <c r="IC15" s="9">
        <v>2.093</v>
      </c>
      <c r="ID15" s="9">
        <v>1.2490000000000001</v>
      </c>
      <c r="IE15" s="9">
        <v>2.6480000000000001</v>
      </c>
      <c r="IF15" s="9">
        <v>0.69399999999999995</v>
      </c>
      <c r="IG15" s="9">
        <v>0</v>
      </c>
      <c r="IH15" s="9">
        <v>35.725999999999999</v>
      </c>
      <c r="II15" s="9">
        <v>3.0790000000000002</v>
      </c>
      <c r="IJ15" s="9">
        <v>1.68</v>
      </c>
      <c r="IK15" s="9">
        <v>8.4529999999999994</v>
      </c>
      <c r="IL15" s="9">
        <v>9.6419999999999995</v>
      </c>
      <c r="IM15" s="9">
        <v>39.295999999999999</v>
      </c>
      <c r="IN15" s="9">
        <v>8.0109999999999992</v>
      </c>
      <c r="IO15" s="9">
        <v>4.3310000000000004</v>
      </c>
      <c r="IP15" s="9">
        <v>66.209000000000003</v>
      </c>
      <c r="IQ15" s="9">
        <v>120.05500000000001</v>
      </c>
    </row>
    <row r="16" spans="1:251">
      <c r="A16" s="10">
        <v>43862</v>
      </c>
      <c r="B16" s="9">
        <v>1.921</v>
      </c>
      <c r="C16" s="9">
        <v>1.768</v>
      </c>
      <c r="D16" s="9">
        <v>174.09</v>
      </c>
      <c r="E16" s="9">
        <v>9.3960000000000008</v>
      </c>
      <c r="F16" s="9">
        <v>10.241</v>
      </c>
      <c r="G16" s="9">
        <v>22.664999999999999</v>
      </c>
      <c r="H16" s="9">
        <v>24.446000000000002</v>
      </c>
      <c r="I16" s="9">
        <v>191.947</v>
      </c>
      <c r="J16" s="9">
        <v>32.659999999999997</v>
      </c>
      <c r="K16" s="9">
        <v>13.212</v>
      </c>
      <c r="L16" s="9">
        <v>286.12</v>
      </c>
      <c r="M16" s="9">
        <v>36.088999999999999</v>
      </c>
      <c r="N16" s="9">
        <v>33.475000000000001</v>
      </c>
      <c r="O16" s="9">
        <v>2.444</v>
      </c>
      <c r="P16" s="9">
        <v>1.8759999999999999</v>
      </c>
      <c r="Q16" s="9">
        <v>1.1870000000000001</v>
      </c>
      <c r="R16" s="9">
        <v>0.68799999999999994</v>
      </c>
      <c r="S16" s="9">
        <v>0.54900000000000004</v>
      </c>
      <c r="T16" s="9">
        <v>1.327</v>
      </c>
      <c r="U16" s="9">
        <v>0.54900000000000004</v>
      </c>
      <c r="V16" s="9">
        <v>1.327</v>
      </c>
      <c r="W16" s="9">
        <v>0</v>
      </c>
      <c r="X16" s="9">
        <v>0.54900000000000004</v>
      </c>
      <c r="Y16" s="9">
        <v>1.327</v>
      </c>
      <c r="Z16" s="9">
        <v>0</v>
      </c>
      <c r="AA16" s="9">
        <v>1.1870000000000001</v>
      </c>
      <c r="AB16" s="9">
        <v>0.68799999999999994</v>
      </c>
      <c r="AC16" s="9">
        <v>0.56899999999999995</v>
      </c>
      <c r="AD16" s="9">
        <v>31.030999999999999</v>
      </c>
      <c r="AE16" s="9">
        <v>28.143999999999998</v>
      </c>
      <c r="AF16" s="9">
        <v>24.835000000000001</v>
      </c>
      <c r="AG16" s="9">
        <v>1.1100000000000001</v>
      </c>
      <c r="AH16" s="9">
        <v>2.2000000000000002</v>
      </c>
      <c r="AI16" s="9">
        <v>1.1100000000000001</v>
      </c>
      <c r="AJ16" s="9">
        <v>0.65100000000000002</v>
      </c>
      <c r="AK16" s="9">
        <v>0.96899999999999997</v>
      </c>
      <c r="AL16" s="9">
        <v>23.821999999999999</v>
      </c>
      <c r="AM16" s="9">
        <v>0</v>
      </c>
      <c r="AN16" s="9">
        <v>1.758</v>
      </c>
      <c r="AO16" s="9">
        <v>2.5640000000000001</v>
      </c>
      <c r="AP16" s="9">
        <v>6.4560000000000004</v>
      </c>
      <c r="AQ16" s="9">
        <v>21.689</v>
      </c>
      <c r="AR16" s="9">
        <v>2.887</v>
      </c>
      <c r="AS16" s="9">
        <v>2.613</v>
      </c>
      <c r="AT16" s="9">
        <v>36.088999999999999</v>
      </c>
      <c r="AU16" s="9">
        <v>290.00400000000002</v>
      </c>
      <c r="AV16" s="9">
        <v>275.05500000000001</v>
      </c>
      <c r="AW16" s="9">
        <v>28.652999999999999</v>
      </c>
      <c r="AX16" s="9">
        <v>28.652999999999999</v>
      </c>
      <c r="AY16" s="9">
        <v>21.58</v>
      </c>
      <c r="AZ16" s="9">
        <v>7.0730000000000004</v>
      </c>
      <c r="BA16" s="9">
        <v>24.274999999999999</v>
      </c>
      <c r="BB16" s="9">
        <v>4.3780000000000001</v>
      </c>
      <c r="BC16" s="9">
        <v>22.463000000000001</v>
      </c>
      <c r="BD16" s="9">
        <v>1.6419999999999999</v>
      </c>
      <c r="BE16" s="9">
        <v>3.7</v>
      </c>
      <c r="BF16" s="9">
        <v>13.007999999999999</v>
      </c>
      <c r="BG16" s="9">
        <v>6.5270000000000001</v>
      </c>
      <c r="BH16" s="9">
        <v>9.1180000000000003</v>
      </c>
      <c r="BI16" s="9">
        <v>17.361999999999998</v>
      </c>
      <c r="BJ16" s="9">
        <v>11.291</v>
      </c>
      <c r="BK16" s="9">
        <v>0</v>
      </c>
      <c r="BL16" s="9">
        <v>246.40199999999999</v>
      </c>
      <c r="BM16" s="9">
        <v>148.00899999999999</v>
      </c>
      <c r="BN16" s="9">
        <v>142.59</v>
      </c>
      <c r="BO16" s="9">
        <v>2.7130000000000001</v>
      </c>
      <c r="BP16" s="9">
        <v>2.706</v>
      </c>
      <c r="BQ16" s="9">
        <v>1.752</v>
      </c>
      <c r="BR16" s="9">
        <v>2.1720000000000002</v>
      </c>
      <c r="BS16" s="9">
        <v>0.74299999999999999</v>
      </c>
      <c r="BT16" s="9">
        <v>118.008</v>
      </c>
      <c r="BU16" s="9">
        <v>4.306</v>
      </c>
      <c r="BV16" s="9">
        <v>4.6479999999999997</v>
      </c>
      <c r="BW16" s="9">
        <v>21.047999999999998</v>
      </c>
      <c r="BX16" s="9">
        <v>16.818000000000001</v>
      </c>
      <c r="BY16" s="9">
        <v>131.191</v>
      </c>
      <c r="BZ16" s="9">
        <v>98.393000000000001</v>
      </c>
      <c r="CA16" s="9">
        <v>14.949</v>
      </c>
      <c r="CB16" s="9">
        <v>290.00400000000002</v>
      </c>
      <c r="CC16" s="9">
        <v>97.540999999999997</v>
      </c>
      <c r="CD16" s="9">
        <v>91.775000000000006</v>
      </c>
      <c r="CE16" s="9">
        <v>6.7220000000000004</v>
      </c>
      <c r="CF16" s="9">
        <v>6.7220000000000004</v>
      </c>
      <c r="CG16" s="9">
        <v>2.9780000000000002</v>
      </c>
      <c r="CH16" s="9">
        <v>3.7440000000000002</v>
      </c>
      <c r="CI16" s="9">
        <v>3.0830000000000002</v>
      </c>
      <c r="CJ16" s="9">
        <v>3.6389999999999998</v>
      </c>
      <c r="CK16" s="9">
        <v>3.8029999999999999</v>
      </c>
      <c r="CL16" s="9">
        <v>2.41</v>
      </c>
      <c r="CM16" s="9">
        <v>0.50800000000000001</v>
      </c>
      <c r="CN16" s="9">
        <v>1.238</v>
      </c>
      <c r="CO16" s="9">
        <v>1.056</v>
      </c>
      <c r="CP16" s="9">
        <v>4.4279999999999999</v>
      </c>
      <c r="CQ16" s="9">
        <v>5.5119999999999996</v>
      </c>
      <c r="CR16" s="9">
        <v>1.2090000000000001</v>
      </c>
      <c r="CS16" s="9">
        <v>0</v>
      </c>
      <c r="CT16" s="9">
        <v>85.054000000000002</v>
      </c>
      <c r="CU16" s="9">
        <v>70.438000000000002</v>
      </c>
      <c r="CV16" s="9">
        <v>69.042000000000002</v>
      </c>
      <c r="CW16" s="9">
        <v>0.61599999999999999</v>
      </c>
      <c r="CX16" s="9">
        <v>0.78</v>
      </c>
      <c r="CY16" s="9">
        <v>0.61599999999999999</v>
      </c>
      <c r="CZ16" s="9">
        <v>0.78</v>
      </c>
      <c r="DA16" s="9">
        <v>0</v>
      </c>
      <c r="DB16" s="9">
        <v>61.124000000000002</v>
      </c>
      <c r="DC16" s="9">
        <v>1.7949999999999999</v>
      </c>
      <c r="DD16" s="9">
        <v>3.2280000000000002</v>
      </c>
      <c r="DE16" s="9">
        <v>4.2910000000000004</v>
      </c>
      <c r="DF16" s="9">
        <v>7.3719999999999999</v>
      </c>
      <c r="DG16" s="9">
        <v>63.066000000000003</v>
      </c>
      <c r="DH16" s="9">
        <v>14.616</v>
      </c>
      <c r="DI16" s="9">
        <v>5.7649999999999997</v>
      </c>
      <c r="DJ16" s="9">
        <v>97.540999999999997</v>
      </c>
      <c r="DK16" s="9">
        <v>305.27800000000002</v>
      </c>
      <c r="DL16" s="9">
        <v>284.47199999999998</v>
      </c>
      <c r="DM16" s="9">
        <v>35.462000000000003</v>
      </c>
      <c r="DN16" s="9">
        <v>31.54</v>
      </c>
      <c r="DO16" s="9">
        <v>14.57</v>
      </c>
      <c r="DP16" s="9">
        <v>16.971</v>
      </c>
      <c r="DQ16" s="9">
        <v>15.911</v>
      </c>
      <c r="DR16" s="9">
        <v>15.63</v>
      </c>
      <c r="DS16" s="9">
        <v>16.135999999999999</v>
      </c>
      <c r="DT16" s="9">
        <v>10.417</v>
      </c>
      <c r="DU16" s="9">
        <v>4.9880000000000004</v>
      </c>
      <c r="DV16" s="9">
        <v>12.436</v>
      </c>
      <c r="DW16" s="9">
        <v>6.9649999999999999</v>
      </c>
      <c r="DX16" s="9">
        <v>12.14</v>
      </c>
      <c r="DY16" s="9">
        <v>20.972999999999999</v>
      </c>
      <c r="DZ16" s="9">
        <v>10.567</v>
      </c>
      <c r="EA16" s="9">
        <v>3.9209999999999998</v>
      </c>
      <c r="EB16" s="9">
        <v>249.01</v>
      </c>
      <c r="EC16" s="9">
        <v>219.88900000000001</v>
      </c>
      <c r="ED16" s="9">
        <v>208.92099999999999</v>
      </c>
      <c r="EE16" s="9">
        <v>4.806</v>
      </c>
      <c r="EF16" s="9">
        <v>6.1630000000000003</v>
      </c>
      <c r="EG16" s="9">
        <v>4.6539999999999999</v>
      </c>
      <c r="EH16" s="9">
        <v>4.5869999999999997</v>
      </c>
      <c r="EI16" s="9">
        <v>1.728</v>
      </c>
      <c r="EJ16" s="9">
        <v>148.58799999999999</v>
      </c>
      <c r="EK16" s="9">
        <v>13.759</v>
      </c>
      <c r="EL16" s="9">
        <v>14.917</v>
      </c>
      <c r="EM16" s="9">
        <v>42.625</v>
      </c>
      <c r="EN16" s="9">
        <v>26.983000000000001</v>
      </c>
      <c r="EO16" s="9">
        <v>192.90600000000001</v>
      </c>
      <c r="EP16" s="9">
        <v>29.120999999999999</v>
      </c>
      <c r="EQ16" s="9">
        <v>20.806000000000001</v>
      </c>
      <c r="ER16" s="9">
        <v>305.27800000000002</v>
      </c>
      <c r="ES16" s="9">
        <v>196.678</v>
      </c>
      <c r="ET16" s="9">
        <v>174.13900000000001</v>
      </c>
      <c r="EU16" s="9">
        <v>27.818000000000001</v>
      </c>
      <c r="EV16" s="9">
        <v>25.896999999999998</v>
      </c>
      <c r="EW16" s="9">
        <v>14.944000000000001</v>
      </c>
      <c r="EX16" s="9">
        <v>10.952999999999999</v>
      </c>
      <c r="EY16" s="9">
        <v>15.817</v>
      </c>
      <c r="EZ16" s="9">
        <v>10.08</v>
      </c>
      <c r="FA16" s="9">
        <v>17.189</v>
      </c>
      <c r="FB16" s="9">
        <v>5.3360000000000003</v>
      </c>
      <c r="FC16" s="9">
        <v>3.3719999999999999</v>
      </c>
      <c r="FD16" s="9">
        <v>4.6520000000000001</v>
      </c>
      <c r="FE16" s="9">
        <v>12.03</v>
      </c>
      <c r="FF16" s="9">
        <v>9.2149999999999999</v>
      </c>
      <c r="FG16" s="9">
        <v>18.181000000000001</v>
      </c>
      <c r="FH16" s="9">
        <v>7.7160000000000002</v>
      </c>
      <c r="FI16" s="9">
        <v>1.921</v>
      </c>
      <c r="FJ16" s="9">
        <v>146.321</v>
      </c>
      <c r="FK16" s="9">
        <v>128.29300000000001</v>
      </c>
      <c r="FL16" s="9">
        <v>122.23</v>
      </c>
      <c r="FM16" s="9">
        <v>1.9670000000000001</v>
      </c>
      <c r="FN16" s="9">
        <v>4.0960000000000001</v>
      </c>
      <c r="FO16" s="9">
        <v>1.9670000000000001</v>
      </c>
      <c r="FP16" s="9">
        <v>2.0920000000000001</v>
      </c>
      <c r="FQ16" s="9">
        <v>2.004</v>
      </c>
      <c r="FR16" s="9">
        <v>79.272000000000006</v>
      </c>
      <c r="FS16" s="9">
        <v>9.4949999999999992</v>
      </c>
      <c r="FT16" s="9">
        <v>9.3640000000000008</v>
      </c>
      <c r="FU16" s="9">
        <v>30.163</v>
      </c>
      <c r="FV16" s="9">
        <v>19.760999999999999</v>
      </c>
      <c r="FW16" s="9">
        <v>108.533</v>
      </c>
      <c r="FX16" s="9">
        <v>18.027000000000001</v>
      </c>
      <c r="FY16" s="9">
        <v>22.539000000000001</v>
      </c>
      <c r="FZ16" s="9">
        <v>196.678</v>
      </c>
      <c r="GA16" s="9">
        <v>175.90100000000001</v>
      </c>
      <c r="GB16" s="9">
        <v>167.369</v>
      </c>
      <c r="GC16" s="9">
        <v>15.705</v>
      </c>
      <c r="GD16" s="9">
        <v>15.705</v>
      </c>
      <c r="GE16" s="9">
        <v>6.8019999999999996</v>
      </c>
      <c r="GF16" s="9">
        <v>8.9030000000000005</v>
      </c>
      <c r="GG16" s="9">
        <v>8.9179999999999993</v>
      </c>
      <c r="GH16" s="9">
        <v>6.7869999999999999</v>
      </c>
      <c r="GI16" s="9">
        <v>8.3829999999999991</v>
      </c>
      <c r="GJ16" s="9">
        <v>4.9029999999999996</v>
      </c>
      <c r="GK16" s="9">
        <v>2.419</v>
      </c>
      <c r="GL16" s="9">
        <v>5.0709999999999997</v>
      </c>
      <c r="GM16" s="9">
        <v>6.4210000000000003</v>
      </c>
      <c r="GN16" s="9">
        <v>4.2119999999999997</v>
      </c>
      <c r="GO16" s="9">
        <v>6.3529999999999998</v>
      </c>
      <c r="GP16" s="9">
        <v>9.3520000000000003</v>
      </c>
      <c r="GQ16" s="9">
        <v>0</v>
      </c>
      <c r="GR16" s="9">
        <v>151.66499999999999</v>
      </c>
      <c r="GS16" s="9">
        <v>120.205</v>
      </c>
      <c r="GT16" s="9">
        <v>115.133</v>
      </c>
      <c r="GU16" s="9">
        <v>2.5539999999999998</v>
      </c>
      <c r="GV16" s="9">
        <v>2.5179999999999998</v>
      </c>
      <c r="GW16" s="9">
        <v>3.1360000000000001</v>
      </c>
      <c r="GX16" s="9">
        <v>0.69699999999999995</v>
      </c>
      <c r="GY16" s="9">
        <v>0.54500000000000004</v>
      </c>
      <c r="GZ16" s="9">
        <v>90.17</v>
      </c>
      <c r="HA16" s="9">
        <v>4.6790000000000003</v>
      </c>
      <c r="HB16" s="9">
        <v>5.97</v>
      </c>
      <c r="HC16" s="9">
        <v>19.385999999999999</v>
      </c>
      <c r="HD16" s="9">
        <v>10.933</v>
      </c>
      <c r="HE16" s="9">
        <v>109.27200000000001</v>
      </c>
      <c r="HF16" s="9">
        <v>31.459</v>
      </c>
      <c r="HG16" s="9">
        <v>8.5310000000000006</v>
      </c>
      <c r="HH16" s="9">
        <v>175.90100000000001</v>
      </c>
      <c r="HI16" s="9">
        <v>50.521999999999998</v>
      </c>
      <c r="HJ16" s="9">
        <v>47.363</v>
      </c>
      <c r="HK16" s="9">
        <v>3.8119999999999998</v>
      </c>
      <c r="HL16" s="9">
        <v>3.2509999999999999</v>
      </c>
      <c r="HM16" s="9">
        <v>0</v>
      </c>
      <c r="HN16" s="9">
        <v>3.2509999999999999</v>
      </c>
      <c r="HO16" s="9">
        <v>2.0209999999999999</v>
      </c>
      <c r="HP16" s="9">
        <v>1.23</v>
      </c>
      <c r="HQ16" s="9">
        <v>2.6339999999999999</v>
      </c>
      <c r="HR16" s="9">
        <v>0.61799999999999999</v>
      </c>
      <c r="HS16" s="9">
        <v>0</v>
      </c>
      <c r="HT16" s="9">
        <v>0.628</v>
      </c>
      <c r="HU16" s="9">
        <v>2.6240000000000001</v>
      </c>
      <c r="HV16" s="9">
        <v>0</v>
      </c>
      <c r="HW16" s="9">
        <v>2.6339999999999999</v>
      </c>
      <c r="HX16" s="9">
        <v>0.61799999999999999</v>
      </c>
      <c r="HY16" s="9">
        <v>0.56000000000000005</v>
      </c>
      <c r="HZ16" s="9">
        <v>43.551000000000002</v>
      </c>
      <c r="IA16" s="9">
        <v>38.951999999999998</v>
      </c>
      <c r="IB16" s="9">
        <v>35.83</v>
      </c>
      <c r="IC16" s="9">
        <v>1.1479999999999999</v>
      </c>
      <c r="ID16" s="9">
        <v>1.9730000000000001</v>
      </c>
      <c r="IE16" s="9">
        <v>1.079</v>
      </c>
      <c r="IF16" s="9">
        <v>1.4330000000000001</v>
      </c>
      <c r="IG16" s="9">
        <v>0</v>
      </c>
      <c r="IH16" s="9">
        <v>29.355</v>
      </c>
      <c r="II16" s="9">
        <v>2.6760000000000002</v>
      </c>
      <c r="IJ16" s="9">
        <v>1.5640000000000001</v>
      </c>
      <c r="IK16" s="9">
        <v>5.3570000000000002</v>
      </c>
      <c r="IL16" s="9">
        <v>5.4640000000000004</v>
      </c>
      <c r="IM16" s="9">
        <v>33.488999999999997</v>
      </c>
      <c r="IN16" s="9">
        <v>4.5990000000000002</v>
      </c>
      <c r="IO16" s="9">
        <v>3.1589999999999998</v>
      </c>
      <c r="IP16" s="9">
        <v>50.521999999999998</v>
      </c>
      <c r="IQ16" s="9">
        <v>128.90899999999999</v>
      </c>
    </row>
    <row r="17" spans="1:251">
      <c r="A17" s="10">
        <v>44228</v>
      </c>
      <c r="B17" s="9">
        <v>1.552</v>
      </c>
      <c r="C17" s="9">
        <v>0</v>
      </c>
      <c r="D17" s="9">
        <v>143.33099999999999</v>
      </c>
      <c r="E17" s="9">
        <v>12.957000000000001</v>
      </c>
      <c r="F17" s="9">
        <v>9.2899999999999991</v>
      </c>
      <c r="G17" s="9">
        <v>24.126999999999999</v>
      </c>
      <c r="H17" s="9">
        <v>16.744</v>
      </c>
      <c r="I17" s="9">
        <v>172.96100000000001</v>
      </c>
      <c r="J17" s="9">
        <v>35.064999999999998</v>
      </c>
      <c r="K17" s="9">
        <v>21.919</v>
      </c>
      <c r="L17" s="9">
        <v>262.82499999999999</v>
      </c>
      <c r="M17" s="9">
        <v>35.457999999999998</v>
      </c>
      <c r="N17" s="9">
        <v>31.483000000000001</v>
      </c>
      <c r="O17" s="9">
        <v>1.524</v>
      </c>
      <c r="P17" s="9">
        <v>1.524</v>
      </c>
      <c r="Q17" s="9">
        <v>0</v>
      </c>
      <c r="R17" s="9">
        <v>1.524</v>
      </c>
      <c r="S17" s="9">
        <v>0.53600000000000003</v>
      </c>
      <c r="T17" s="9">
        <v>0.98799999999999999</v>
      </c>
      <c r="U17" s="9">
        <v>0.53600000000000003</v>
      </c>
      <c r="V17" s="9">
        <v>0.98799999999999999</v>
      </c>
      <c r="W17" s="9">
        <v>0</v>
      </c>
      <c r="X17" s="9">
        <v>0.98799999999999999</v>
      </c>
      <c r="Y17" s="9">
        <v>0</v>
      </c>
      <c r="Z17" s="9">
        <v>0.53600000000000003</v>
      </c>
      <c r="AA17" s="9">
        <v>0.98799999999999999</v>
      </c>
      <c r="AB17" s="9">
        <v>0.53600000000000003</v>
      </c>
      <c r="AC17" s="9">
        <v>0</v>
      </c>
      <c r="AD17" s="9">
        <v>29.959</v>
      </c>
      <c r="AE17" s="9">
        <v>28.443000000000001</v>
      </c>
      <c r="AF17" s="9">
        <v>26.632999999999999</v>
      </c>
      <c r="AG17" s="9">
        <v>1.2669999999999999</v>
      </c>
      <c r="AH17" s="9">
        <v>0.54300000000000004</v>
      </c>
      <c r="AI17" s="9">
        <v>1.2669999999999999</v>
      </c>
      <c r="AJ17" s="9">
        <v>0</v>
      </c>
      <c r="AK17" s="9">
        <v>0.54300000000000004</v>
      </c>
      <c r="AL17" s="9">
        <v>24.582000000000001</v>
      </c>
      <c r="AM17" s="9">
        <v>0.52700000000000002</v>
      </c>
      <c r="AN17" s="9">
        <v>0</v>
      </c>
      <c r="AO17" s="9">
        <v>3.3340000000000001</v>
      </c>
      <c r="AP17" s="9">
        <v>7.0359999999999996</v>
      </c>
      <c r="AQ17" s="9">
        <v>21.408000000000001</v>
      </c>
      <c r="AR17" s="9">
        <v>1.516</v>
      </c>
      <c r="AS17" s="9">
        <v>3.976</v>
      </c>
      <c r="AT17" s="9">
        <v>35.457999999999998</v>
      </c>
      <c r="AU17" s="9">
        <v>302.36900000000003</v>
      </c>
      <c r="AV17" s="9">
        <v>291.46800000000002</v>
      </c>
      <c r="AW17" s="9">
        <v>18.975999999999999</v>
      </c>
      <c r="AX17" s="9">
        <v>18.285</v>
      </c>
      <c r="AY17" s="9">
        <v>10.215</v>
      </c>
      <c r="AZ17" s="9">
        <v>8.07</v>
      </c>
      <c r="BA17" s="9">
        <v>14.499000000000001</v>
      </c>
      <c r="BB17" s="9">
        <v>3.7850000000000001</v>
      </c>
      <c r="BC17" s="9">
        <v>13.923999999999999</v>
      </c>
      <c r="BD17" s="9">
        <v>2.7829999999999999</v>
      </c>
      <c r="BE17" s="9">
        <v>1.5780000000000001</v>
      </c>
      <c r="BF17" s="9">
        <v>6.726</v>
      </c>
      <c r="BG17" s="9">
        <v>4.234</v>
      </c>
      <c r="BH17" s="9">
        <v>7.3239999999999998</v>
      </c>
      <c r="BI17" s="9">
        <v>13.179</v>
      </c>
      <c r="BJ17" s="9">
        <v>5.1059999999999999</v>
      </c>
      <c r="BK17" s="9">
        <v>0.69099999999999995</v>
      </c>
      <c r="BL17" s="9">
        <v>272.49299999999999</v>
      </c>
      <c r="BM17" s="9">
        <v>162.98099999999999</v>
      </c>
      <c r="BN17" s="9">
        <v>156.745</v>
      </c>
      <c r="BO17" s="9">
        <v>1.579</v>
      </c>
      <c r="BP17" s="9">
        <v>4.1239999999999997</v>
      </c>
      <c r="BQ17" s="9">
        <v>1.0880000000000001</v>
      </c>
      <c r="BR17" s="9">
        <v>3.9630000000000001</v>
      </c>
      <c r="BS17" s="9">
        <v>0.65200000000000002</v>
      </c>
      <c r="BT17" s="9">
        <v>123.23699999999999</v>
      </c>
      <c r="BU17" s="9">
        <v>7.1950000000000003</v>
      </c>
      <c r="BV17" s="9">
        <v>9.51</v>
      </c>
      <c r="BW17" s="9">
        <v>23.04</v>
      </c>
      <c r="BX17" s="9">
        <v>17.89</v>
      </c>
      <c r="BY17" s="9">
        <v>145.09200000000001</v>
      </c>
      <c r="BZ17" s="9">
        <v>109.511</v>
      </c>
      <c r="CA17" s="9">
        <v>10.9</v>
      </c>
      <c r="CB17" s="9">
        <v>302.36900000000003</v>
      </c>
      <c r="CC17" s="9">
        <v>100.685</v>
      </c>
      <c r="CD17" s="9">
        <v>97.311000000000007</v>
      </c>
      <c r="CE17" s="9">
        <v>4.7859999999999996</v>
      </c>
      <c r="CF17" s="9">
        <v>4.1920000000000002</v>
      </c>
      <c r="CG17" s="9">
        <v>1.127</v>
      </c>
      <c r="CH17" s="9">
        <v>3.0649999999999999</v>
      </c>
      <c r="CI17" s="9">
        <v>4.1920000000000002</v>
      </c>
      <c r="CJ17" s="9">
        <v>0</v>
      </c>
      <c r="CK17" s="9">
        <v>3.6960000000000002</v>
      </c>
      <c r="CL17" s="9">
        <v>0.495</v>
      </c>
      <c r="CM17" s="9">
        <v>0</v>
      </c>
      <c r="CN17" s="9">
        <v>1.7310000000000001</v>
      </c>
      <c r="CO17" s="9">
        <v>1.2110000000000001</v>
      </c>
      <c r="CP17" s="9">
        <v>1.2490000000000001</v>
      </c>
      <c r="CQ17" s="9">
        <v>2.528</v>
      </c>
      <c r="CR17" s="9">
        <v>1.6639999999999999</v>
      </c>
      <c r="CS17" s="9">
        <v>0.59499999999999997</v>
      </c>
      <c r="CT17" s="9">
        <v>92.525000000000006</v>
      </c>
      <c r="CU17" s="9">
        <v>81.198999999999998</v>
      </c>
      <c r="CV17" s="9">
        <v>76.438999999999993</v>
      </c>
      <c r="CW17" s="9">
        <v>3.1429999999999998</v>
      </c>
      <c r="CX17" s="9">
        <v>1.617</v>
      </c>
      <c r="CY17" s="9">
        <v>2.968</v>
      </c>
      <c r="CZ17" s="9">
        <v>1.7909999999999999</v>
      </c>
      <c r="DA17" s="9">
        <v>0</v>
      </c>
      <c r="DB17" s="9">
        <v>55.716000000000001</v>
      </c>
      <c r="DC17" s="9">
        <v>5.9169999999999998</v>
      </c>
      <c r="DD17" s="9">
        <v>8.7390000000000008</v>
      </c>
      <c r="DE17" s="9">
        <v>10.827999999999999</v>
      </c>
      <c r="DF17" s="9">
        <v>10.257999999999999</v>
      </c>
      <c r="DG17" s="9">
        <v>70.941000000000003</v>
      </c>
      <c r="DH17" s="9">
        <v>11.326000000000001</v>
      </c>
      <c r="DI17" s="9">
        <v>3.375</v>
      </c>
      <c r="DJ17" s="9">
        <v>100.685</v>
      </c>
      <c r="DK17" s="9">
        <v>353.24099999999999</v>
      </c>
      <c r="DL17" s="9">
        <v>330.54399999999998</v>
      </c>
      <c r="DM17" s="9">
        <v>26.498000000000001</v>
      </c>
      <c r="DN17" s="9">
        <v>23.332000000000001</v>
      </c>
      <c r="DO17" s="9">
        <v>9.0679999999999996</v>
      </c>
      <c r="DP17" s="9">
        <v>14.263</v>
      </c>
      <c r="DQ17" s="9">
        <v>15.116</v>
      </c>
      <c r="DR17" s="9">
        <v>8.2149999999999999</v>
      </c>
      <c r="DS17" s="9">
        <v>13.66</v>
      </c>
      <c r="DT17" s="9">
        <v>7.3490000000000002</v>
      </c>
      <c r="DU17" s="9">
        <v>2.323</v>
      </c>
      <c r="DV17" s="9">
        <v>6.6920000000000002</v>
      </c>
      <c r="DW17" s="9">
        <v>11.952</v>
      </c>
      <c r="DX17" s="9">
        <v>4.6879999999999997</v>
      </c>
      <c r="DY17" s="9">
        <v>13.161</v>
      </c>
      <c r="DZ17" s="9">
        <v>10.17</v>
      </c>
      <c r="EA17" s="9">
        <v>3.1659999999999999</v>
      </c>
      <c r="EB17" s="9">
        <v>304.04599999999999</v>
      </c>
      <c r="EC17" s="9">
        <v>265.42899999999997</v>
      </c>
      <c r="ED17" s="9">
        <v>249.27199999999999</v>
      </c>
      <c r="EE17" s="9">
        <v>6.9560000000000004</v>
      </c>
      <c r="EF17" s="9">
        <v>9.1999999999999993</v>
      </c>
      <c r="EG17" s="9">
        <v>6.8109999999999999</v>
      </c>
      <c r="EH17" s="9">
        <v>4.1130000000000004</v>
      </c>
      <c r="EI17" s="9">
        <v>5.2320000000000002</v>
      </c>
      <c r="EJ17" s="9">
        <v>168.81200000000001</v>
      </c>
      <c r="EK17" s="9">
        <v>22.483000000000001</v>
      </c>
      <c r="EL17" s="9">
        <v>18.905999999999999</v>
      </c>
      <c r="EM17" s="9">
        <v>55.228000000000002</v>
      </c>
      <c r="EN17" s="9">
        <v>40.686</v>
      </c>
      <c r="EO17" s="9">
        <v>224.74199999999999</v>
      </c>
      <c r="EP17" s="9">
        <v>38.616999999999997</v>
      </c>
      <c r="EQ17" s="9">
        <v>22.696999999999999</v>
      </c>
      <c r="ER17" s="9">
        <v>353.24099999999999</v>
      </c>
      <c r="ES17" s="9">
        <v>176.27099999999999</v>
      </c>
      <c r="ET17" s="9">
        <v>158.95500000000001</v>
      </c>
      <c r="EU17" s="9">
        <v>29.527999999999999</v>
      </c>
      <c r="EV17" s="9">
        <v>24.879000000000001</v>
      </c>
      <c r="EW17" s="9">
        <v>9.375</v>
      </c>
      <c r="EX17" s="9">
        <v>15.504</v>
      </c>
      <c r="EY17" s="9">
        <v>11.958</v>
      </c>
      <c r="EZ17" s="9">
        <v>12.920999999999999</v>
      </c>
      <c r="FA17" s="9">
        <v>13.711</v>
      </c>
      <c r="FB17" s="9">
        <v>6.08</v>
      </c>
      <c r="FC17" s="9">
        <v>5.0880000000000001</v>
      </c>
      <c r="FD17" s="9">
        <v>7.0750000000000002</v>
      </c>
      <c r="FE17" s="9">
        <v>13.992000000000001</v>
      </c>
      <c r="FF17" s="9">
        <v>3.8119999999999998</v>
      </c>
      <c r="FG17" s="9">
        <v>13.49</v>
      </c>
      <c r="FH17" s="9">
        <v>11.388</v>
      </c>
      <c r="FI17" s="9">
        <v>4.649</v>
      </c>
      <c r="FJ17" s="9">
        <v>129.42699999999999</v>
      </c>
      <c r="FK17" s="9">
        <v>112.27200000000001</v>
      </c>
      <c r="FL17" s="9">
        <v>104.62</v>
      </c>
      <c r="FM17" s="9">
        <v>2.0129999999999999</v>
      </c>
      <c r="FN17" s="9">
        <v>5.6390000000000002</v>
      </c>
      <c r="FO17" s="9">
        <v>2.6219999999999999</v>
      </c>
      <c r="FP17" s="9">
        <v>4.0460000000000003</v>
      </c>
      <c r="FQ17" s="9">
        <v>0.98399999999999999</v>
      </c>
      <c r="FR17" s="9">
        <v>60.265000000000001</v>
      </c>
      <c r="FS17" s="9">
        <v>9.2040000000000006</v>
      </c>
      <c r="FT17" s="9">
        <v>10.042</v>
      </c>
      <c r="FU17" s="9">
        <v>32.761000000000003</v>
      </c>
      <c r="FV17" s="9">
        <v>19.52</v>
      </c>
      <c r="FW17" s="9">
        <v>92.751999999999995</v>
      </c>
      <c r="FX17" s="9">
        <v>17.155000000000001</v>
      </c>
      <c r="FY17" s="9">
        <v>17.315999999999999</v>
      </c>
      <c r="FZ17" s="9">
        <v>176.27099999999999</v>
      </c>
      <c r="GA17" s="9">
        <v>177.91499999999999</v>
      </c>
      <c r="GB17" s="9">
        <v>165.428</v>
      </c>
      <c r="GC17" s="9">
        <v>11.987</v>
      </c>
      <c r="GD17" s="9">
        <v>9.3840000000000003</v>
      </c>
      <c r="GE17" s="9">
        <v>3.544</v>
      </c>
      <c r="GF17" s="9">
        <v>5.84</v>
      </c>
      <c r="GG17" s="9">
        <v>5.1630000000000003</v>
      </c>
      <c r="GH17" s="9">
        <v>4.22</v>
      </c>
      <c r="GI17" s="9">
        <v>6.3070000000000004</v>
      </c>
      <c r="GJ17" s="9">
        <v>1.85</v>
      </c>
      <c r="GK17" s="9">
        <v>1.226</v>
      </c>
      <c r="GL17" s="9">
        <v>2.5230000000000001</v>
      </c>
      <c r="GM17" s="9">
        <v>3.4409999999999998</v>
      </c>
      <c r="GN17" s="9">
        <v>3.42</v>
      </c>
      <c r="GO17" s="9">
        <v>7.0949999999999998</v>
      </c>
      <c r="GP17" s="9">
        <v>2.2879999999999998</v>
      </c>
      <c r="GQ17" s="9">
        <v>2.6030000000000002</v>
      </c>
      <c r="GR17" s="9">
        <v>153.441</v>
      </c>
      <c r="GS17" s="9">
        <v>115.706</v>
      </c>
      <c r="GT17" s="9">
        <v>111.42400000000001</v>
      </c>
      <c r="GU17" s="9">
        <v>2.5009999999999999</v>
      </c>
      <c r="GV17" s="9">
        <v>1.78</v>
      </c>
      <c r="GW17" s="9">
        <v>3.621</v>
      </c>
      <c r="GX17" s="9">
        <v>0</v>
      </c>
      <c r="GY17" s="9">
        <v>0.66100000000000003</v>
      </c>
      <c r="GZ17" s="9">
        <v>78.92</v>
      </c>
      <c r="HA17" s="9">
        <v>9.1739999999999995</v>
      </c>
      <c r="HB17" s="9">
        <v>6.601</v>
      </c>
      <c r="HC17" s="9">
        <v>21.01</v>
      </c>
      <c r="HD17" s="9">
        <v>15.053000000000001</v>
      </c>
      <c r="HE17" s="9">
        <v>100.65300000000001</v>
      </c>
      <c r="HF17" s="9">
        <v>37.735999999999997</v>
      </c>
      <c r="HG17" s="9">
        <v>12.486000000000001</v>
      </c>
      <c r="HH17" s="9">
        <v>177.91499999999999</v>
      </c>
      <c r="HI17" s="9">
        <v>63.384</v>
      </c>
      <c r="HJ17" s="9">
        <v>61.088999999999999</v>
      </c>
      <c r="HK17" s="9">
        <v>6.3330000000000002</v>
      </c>
      <c r="HL17" s="9">
        <v>4.8499999999999996</v>
      </c>
      <c r="HM17" s="9">
        <v>1.98</v>
      </c>
      <c r="HN17" s="9">
        <v>2.87</v>
      </c>
      <c r="HO17" s="9">
        <v>2.8940000000000001</v>
      </c>
      <c r="HP17" s="9">
        <v>1.956</v>
      </c>
      <c r="HQ17" s="9">
        <v>2.8940000000000001</v>
      </c>
      <c r="HR17" s="9">
        <v>0</v>
      </c>
      <c r="HS17" s="9">
        <v>1.956</v>
      </c>
      <c r="HT17" s="9">
        <v>2.5430000000000001</v>
      </c>
      <c r="HU17" s="9">
        <v>2.306</v>
      </c>
      <c r="HV17" s="9">
        <v>0</v>
      </c>
      <c r="HW17" s="9">
        <v>3.5619999999999998</v>
      </c>
      <c r="HX17" s="9">
        <v>1.288</v>
      </c>
      <c r="HY17" s="9">
        <v>1.4830000000000001</v>
      </c>
      <c r="HZ17" s="9">
        <v>54.756999999999998</v>
      </c>
      <c r="IA17" s="9">
        <v>48.841999999999999</v>
      </c>
      <c r="IB17" s="9">
        <v>47.59</v>
      </c>
      <c r="IC17" s="9">
        <v>0.63200000000000001</v>
      </c>
      <c r="ID17" s="9">
        <v>0.62</v>
      </c>
      <c r="IE17" s="9">
        <v>0.63200000000000001</v>
      </c>
      <c r="IF17" s="9">
        <v>0.62</v>
      </c>
      <c r="IG17" s="9">
        <v>0</v>
      </c>
      <c r="IH17" s="9">
        <v>32.366999999999997</v>
      </c>
      <c r="II17" s="9">
        <v>4.6829999999999998</v>
      </c>
      <c r="IJ17" s="9">
        <v>2.0979999999999999</v>
      </c>
      <c r="IK17" s="9">
        <v>9.6940000000000008</v>
      </c>
      <c r="IL17" s="9">
        <v>5.4249999999999998</v>
      </c>
      <c r="IM17" s="9">
        <v>43.417000000000002</v>
      </c>
      <c r="IN17" s="9">
        <v>5.915</v>
      </c>
      <c r="IO17" s="9">
        <v>2.2949999999999999</v>
      </c>
      <c r="IP17" s="9">
        <v>63.384</v>
      </c>
      <c r="IQ17" s="9">
        <v>128.649</v>
      </c>
    </row>
    <row r="18" spans="1:251">
      <c r="A18" s="10">
        <v>44593</v>
      </c>
      <c r="B18" s="9">
        <v>1.173</v>
      </c>
      <c r="C18" s="9">
        <v>2.1640000000000001</v>
      </c>
      <c r="D18" s="9">
        <v>152.02099999999999</v>
      </c>
      <c r="E18" s="9">
        <v>9.1020000000000003</v>
      </c>
      <c r="F18" s="9">
        <v>4.9820000000000002</v>
      </c>
      <c r="G18" s="9">
        <v>15.298999999999999</v>
      </c>
      <c r="H18" s="9">
        <v>28.303000000000001</v>
      </c>
      <c r="I18" s="9">
        <v>153.102</v>
      </c>
      <c r="J18" s="9">
        <v>27.786999999999999</v>
      </c>
      <c r="K18" s="9">
        <v>8.5630000000000006</v>
      </c>
      <c r="L18" s="9">
        <v>242.36199999999999</v>
      </c>
      <c r="M18" s="9">
        <v>44.49</v>
      </c>
      <c r="N18" s="9">
        <v>43.935000000000002</v>
      </c>
      <c r="O18" s="9">
        <v>3.7040000000000002</v>
      </c>
      <c r="P18" s="9">
        <v>3.1349999999999998</v>
      </c>
      <c r="Q18" s="9">
        <v>0.67700000000000005</v>
      </c>
      <c r="R18" s="9">
        <v>2.4569999999999999</v>
      </c>
      <c r="S18" s="9">
        <v>3.1349999999999998</v>
      </c>
      <c r="T18" s="9">
        <v>0</v>
      </c>
      <c r="U18" s="9">
        <v>3.1349999999999998</v>
      </c>
      <c r="V18" s="9">
        <v>0</v>
      </c>
      <c r="W18" s="9">
        <v>0</v>
      </c>
      <c r="X18" s="9">
        <v>1.2170000000000001</v>
      </c>
      <c r="Y18" s="9">
        <v>0.46700000000000003</v>
      </c>
      <c r="Z18" s="9">
        <v>1.4510000000000001</v>
      </c>
      <c r="AA18" s="9">
        <v>2.3620000000000001</v>
      </c>
      <c r="AB18" s="9">
        <v>0.77300000000000002</v>
      </c>
      <c r="AC18" s="9">
        <v>0.56999999999999995</v>
      </c>
      <c r="AD18" s="9">
        <v>40.229999999999997</v>
      </c>
      <c r="AE18" s="9">
        <v>36.710999999999999</v>
      </c>
      <c r="AF18" s="9">
        <v>35.590000000000003</v>
      </c>
      <c r="AG18" s="9">
        <v>1.121</v>
      </c>
      <c r="AH18" s="9">
        <v>0</v>
      </c>
      <c r="AI18" s="9">
        <v>1.121</v>
      </c>
      <c r="AJ18" s="9">
        <v>0</v>
      </c>
      <c r="AK18" s="9">
        <v>0</v>
      </c>
      <c r="AL18" s="9">
        <v>24.274000000000001</v>
      </c>
      <c r="AM18" s="9">
        <v>3.6259999999999999</v>
      </c>
      <c r="AN18" s="9">
        <v>1.3169999999999999</v>
      </c>
      <c r="AO18" s="9">
        <v>7.4950000000000001</v>
      </c>
      <c r="AP18" s="9">
        <v>7.5679999999999996</v>
      </c>
      <c r="AQ18" s="9">
        <v>29.143000000000001</v>
      </c>
      <c r="AR18" s="9">
        <v>3.5190000000000001</v>
      </c>
      <c r="AS18" s="9">
        <v>0.55500000000000005</v>
      </c>
      <c r="AT18" s="9">
        <v>44.49</v>
      </c>
      <c r="AU18" s="9">
        <v>281.57499999999999</v>
      </c>
      <c r="AV18" s="9">
        <v>273.15800000000002</v>
      </c>
      <c r="AW18" s="9">
        <v>24.599</v>
      </c>
      <c r="AX18" s="9">
        <v>22.007999999999999</v>
      </c>
      <c r="AY18" s="9">
        <v>17.102</v>
      </c>
      <c r="AZ18" s="9">
        <v>4.9059999999999997</v>
      </c>
      <c r="BA18" s="9">
        <v>17.553999999999998</v>
      </c>
      <c r="BB18" s="9">
        <v>4.4530000000000003</v>
      </c>
      <c r="BC18" s="9">
        <v>17.684000000000001</v>
      </c>
      <c r="BD18" s="9">
        <v>3.1589999999999998</v>
      </c>
      <c r="BE18" s="9">
        <v>1.165</v>
      </c>
      <c r="BF18" s="9">
        <v>9.7629999999999999</v>
      </c>
      <c r="BG18" s="9">
        <v>6.65</v>
      </c>
      <c r="BH18" s="9">
        <v>5.5940000000000003</v>
      </c>
      <c r="BI18" s="9">
        <v>14.246</v>
      </c>
      <c r="BJ18" s="9">
        <v>7.7619999999999996</v>
      </c>
      <c r="BK18" s="9">
        <v>2.5910000000000002</v>
      </c>
      <c r="BL18" s="9">
        <v>248.559</v>
      </c>
      <c r="BM18" s="9">
        <v>156.60499999999999</v>
      </c>
      <c r="BN18" s="9">
        <v>149.423</v>
      </c>
      <c r="BO18" s="9">
        <v>4.2779999999999996</v>
      </c>
      <c r="BP18" s="9">
        <v>2.9039999999999999</v>
      </c>
      <c r="BQ18" s="9">
        <v>3.8109999999999999</v>
      </c>
      <c r="BR18" s="9">
        <v>1.369</v>
      </c>
      <c r="BS18" s="9">
        <v>2.0030000000000001</v>
      </c>
      <c r="BT18" s="9">
        <v>118.556</v>
      </c>
      <c r="BU18" s="9">
        <v>6.7290000000000001</v>
      </c>
      <c r="BV18" s="9">
        <v>2.028</v>
      </c>
      <c r="BW18" s="9">
        <v>29.292999999999999</v>
      </c>
      <c r="BX18" s="9">
        <v>27.763000000000002</v>
      </c>
      <c r="BY18" s="9">
        <v>128.84200000000001</v>
      </c>
      <c r="BZ18" s="9">
        <v>91.953999999999994</v>
      </c>
      <c r="CA18" s="9">
        <v>8.4179999999999993</v>
      </c>
      <c r="CB18" s="9">
        <v>281.57499999999999</v>
      </c>
      <c r="CC18" s="9">
        <v>94.32</v>
      </c>
      <c r="CD18" s="9">
        <v>90.096999999999994</v>
      </c>
      <c r="CE18" s="9">
        <v>12.077</v>
      </c>
      <c r="CF18" s="9">
        <v>9.9749999999999996</v>
      </c>
      <c r="CG18" s="9">
        <v>2.0089999999999999</v>
      </c>
      <c r="CH18" s="9">
        <v>7.9660000000000002</v>
      </c>
      <c r="CI18" s="9">
        <v>7.1</v>
      </c>
      <c r="CJ18" s="9">
        <v>2.875</v>
      </c>
      <c r="CK18" s="9">
        <v>7.7270000000000003</v>
      </c>
      <c r="CL18" s="9">
        <v>1.7829999999999999</v>
      </c>
      <c r="CM18" s="9">
        <v>0.46500000000000002</v>
      </c>
      <c r="CN18" s="9">
        <v>1.3640000000000001</v>
      </c>
      <c r="CO18" s="9">
        <v>5.375</v>
      </c>
      <c r="CP18" s="9">
        <v>3.2360000000000002</v>
      </c>
      <c r="CQ18" s="9">
        <v>6.0659999999999998</v>
      </c>
      <c r="CR18" s="9">
        <v>3.9089999999999998</v>
      </c>
      <c r="CS18" s="9">
        <v>2.1019999999999999</v>
      </c>
      <c r="CT18" s="9">
        <v>78.019000000000005</v>
      </c>
      <c r="CU18" s="9">
        <v>58.853999999999999</v>
      </c>
      <c r="CV18" s="9">
        <v>57.668999999999997</v>
      </c>
      <c r="CW18" s="9">
        <v>0.60699999999999998</v>
      </c>
      <c r="CX18" s="9">
        <v>0.57799999999999996</v>
      </c>
      <c r="CY18" s="9">
        <v>0.60699999999999998</v>
      </c>
      <c r="CZ18" s="9">
        <v>0.57799999999999996</v>
      </c>
      <c r="DA18" s="9">
        <v>0</v>
      </c>
      <c r="DB18" s="9">
        <v>49.143999999999998</v>
      </c>
      <c r="DC18" s="9">
        <v>2.3969999999999998</v>
      </c>
      <c r="DD18" s="9">
        <v>0.91800000000000004</v>
      </c>
      <c r="DE18" s="9">
        <v>6.3959999999999999</v>
      </c>
      <c r="DF18" s="9">
        <v>5.7069999999999999</v>
      </c>
      <c r="DG18" s="9">
        <v>53.148000000000003</v>
      </c>
      <c r="DH18" s="9">
        <v>19.164999999999999</v>
      </c>
      <c r="DI18" s="9">
        <v>4.2229999999999999</v>
      </c>
      <c r="DJ18" s="9">
        <v>94.32</v>
      </c>
      <c r="DK18" s="9">
        <v>296.74599999999998</v>
      </c>
      <c r="DL18" s="9">
        <v>278.17</v>
      </c>
      <c r="DM18" s="9">
        <v>46.070999999999998</v>
      </c>
      <c r="DN18" s="9">
        <v>40.191000000000003</v>
      </c>
      <c r="DO18" s="9">
        <v>8.9529999999999994</v>
      </c>
      <c r="DP18" s="9">
        <v>31.238</v>
      </c>
      <c r="DQ18" s="9">
        <v>22.576000000000001</v>
      </c>
      <c r="DR18" s="9">
        <v>17.614999999999998</v>
      </c>
      <c r="DS18" s="9">
        <v>23.3</v>
      </c>
      <c r="DT18" s="9">
        <v>12.775</v>
      </c>
      <c r="DU18" s="9">
        <v>4.1159999999999997</v>
      </c>
      <c r="DV18" s="9">
        <v>12.513</v>
      </c>
      <c r="DW18" s="9">
        <v>15.944000000000001</v>
      </c>
      <c r="DX18" s="9">
        <v>11.734</v>
      </c>
      <c r="DY18" s="9">
        <v>24.398</v>
      </c>
      <c r="DZ18" s="9">
        <v>15.792999999999999</v>
      </c>
      <c r="EA18" s="9">
        <v>5.8810000000000002</v>
      </c>
      <c r="EB18" s="9">
        <v>232.09899999999999</v>
      </c>
      <c r="EC18" s="9">
        <v>204.74100000000001</v>
      </c>
      <c r="ED18" s="9">
        <v>188.97399999999999</v>
      </c>
      <c r="EE18" s="9">
        <v>5.883</v>
      </c>
      <c r="EF18" s="9">
        <v>9.8840000000000003</v>
      </c>
      <c r="EG18" s="9">
        <v>7.3330000000000002</v>
      </c>
      <c r="EH18" s="9">
        <v>4.4180000000000001</v>
      </c>
      <c r="EI18" s="9">
        <v>4.016</v>
      </c>
      <c r="EJ18" s="9">
        <v>129.04499999999999</v>
      </c>
      <c r="EK18" s="9">
        <v>18.324000000000002</v>
      </c>
      <c r="EL18" s="9">
        <v>18.548999999999999</v>
      </c>
      <c r="EM18" s="9">
        <v>38.822000000000003</v>
      </c>
      <c r="EN18" s="9">
        <v>36.408000000000001</v>
      </c>
      <c r="EO18" s="9">
        <v>168.333</v>
      </c>
      <c r="EP18" s="9">
        <v>27.358000000000001</v>
      </c>
      <c r="EQ18" s="9">
        <v>18.576000000000001</v>
      </c>
      <c r="ER18" s="9">
        <v>296.74599999999998</v>
      </c>
      <c r="ES18" s="9">
        <v>163.44499999999999</v>
      </c>
      <c r="ET18" s="9">
        <v>152.58600000000001</v>
      </c>
      <c r="EU18" s="9">
        <v>33.610999999999997</v>
      </c>
      <c r="EV18" s="9">
        <v>31.684999999999999</v>
      </c>
      <c r="EW18" s="9">
        <v>10.242000000000001</v>
      </c>
      <c r="EX18" s="9">
        <v>21.443000000000001</v>
      </c>
      <c r="EY18" s="9">
        <v>18.245000000000001</v>
      </c>
      <c r="EZ18" s="9">
        <v>13.44</v>
      </c>
      <c r="FA18" s="9">
        <v>20.677</v>
      </c>
      <c r="FB18" s="9">
        <v>5.5880000000000001</v>
      </c>
      <c r="FC18" s="9">
        <v>4.8949999999999996</v>
      </c>
      <c r="FD18" s="9">
        <v>6.649</v>
      </c>
      <c r="FE18" s="9">
        <v>21.734000000000002</v>
      </c>
      <c r="FF18" s="9">
        <v>3.3010000000000002</v>
      </c>
      <c r="FG18" s="9">
        <v>20.945</v>
      </c>
      <c r="FH18" s="9">
        <v>10.74</v>
      </c>
      <c r="FI18" s="9">
        <v>1.9259999999999999</v>
      </c>
      <c r="FJ18" s="9">
        <v>118.974</v>
      </c>
      <c r="FK18" s="9">
        <v>104.482</v>
      </c>
      <c r="FL18" s="9">
        <v>97.212999999999994</v>
      </c>
      <c r="FM18" s="9">
        <v>5.16</v>
      </c>
      <c r="FN18" s="9">
        <v>2.11</v>
      </c>
      <c r="FO18" s="9">
        <v>4.5419999999999998</v>
      </c>
      <c r="FP18" s="9">
        <v>0</v>
      </c>
      <c r="FQ18" s="9">
        <v>2.7280000000000002</v>
      </c>
      <c r="FR18" s="9">
        <v>54.036999999999999</v>
      </c>
      <c r="FS18" s="9">
        <v>7.8630000000000004</v>
      </c>
      <c r="FT18" s="9">
        <v>7.6420000000000003</v>
      </c>
      <c r="FU18" s="9">
        <v>34.941000000000003</v>
      </c>
      <c r="FV18" s="9">
        <v>21.260999999999999</v>
      </c>
      <c r="FW18" s="9">
        <v>83.221000000000004</v>
      </c>
      <c r="FX18" s="9">
        <v>14.492000000000001</v>
      </c>
      <c r="FY18" s="9">
        <v>10.86</v>
      </c>
      <c r="FZ18" s="9">
        <v>163.44499999999999</v>
      </c>
      <c r="GA18" s="9">
        <v>163.93299999999999</v>
      </c>
      <c r="GB18" s="9">
        <v>157.96299999999999</v>
      </c>
      <c r="GC18" s="9">
        <v>12.334</v>
      </c>
      <c r="GD18" s="9">
        <v>11.054</v>
      </c>
      <c r="GE18" s="9">
        <v>4.1660000000000004</v>
      </c>
      <c r="GF18" s="9">
        <v>6.8879999999999999</v>
      </c>
      <c r="GG18" s="9">
        <v>5.9829999999999997</v>
      </c>
      <c r="GH18" s="9">
        <v>5.0709999999999997</v>
      </c>
      <c r="GI18" s="9">
        <v>7.42</v>
      </c>
      <c r="GJ18" s="9">
        <v>1.236</v>
      </c>
      <c r="GK18" s="9">
        <v>2.3980000000000001</v>
      </c>
      <c r="GL18" s="9">
        <v>1.8180000000000001</v>
      </c>
      <c r="GM18" s="9">
        <v>5.6470000000000002</v>
      </c>
      <c r="GN18" s="9">
        <v>3.59</v>
      </c>
      <c r="GO18" s="9">
        <v>7.4139999999999997</v>
      </c>
      <c r="GP18" s="9">
        <v>3.64</v>
      </c>
      <c r="GQ18" s="9">
        <v>1.28</v>
      </c>
      <c r="GR18" s="9">
        <v>145.62899999999999</v>
      </c>
      <c r="GS18" s="9">
        <v>112.078</v>
      </c>
      <c r="GT18" s="9">
        <v>107.506</v>
      </c>
      <c r="GU18" s="9">
        <v>1.8839999999999999</v>
      </c>
      <c r="GV18" s="9">
        <v>2.0339999999999998</v>
      </c>
      <c r="GW18" s="9">
        <v>3.327</v>
      </c>
      <c r="GX18" s="9">
        <v>0.59099999999999997</v>
      </c>
      <c r="GY18" s="9">
        <v>0</v>
      </c>
      <c r="GZ18" s="9">
        <v>79.207999999999998</v>
      </c>
      <c r="HA18" s="9">
        <v>9.1069999999999993</v>
      </c>
      <c r="HB18" s="9">
        <v>7.95</v>
      </c>
      <c r="HC18" s="9">
        <v>15.815</v>
      </c>
      <c r="HD18" s="9">
        <v>16.317</v>
      </c>
      <c r="HE18" s="9">
        <v>95.760999999999996</v>
      </c>
      <c r="HF18" s="9">
        <v>33.549999999999997</v>
      </c>
      <c r="HG18" s="9">
        <v>5.97</v>
      </c>
      <c r="HH18" s="9">
        <v>163.93299999999999</v>
      </c>
      <c r="HI18" s="9">
        <v>57.871000000000002</v>
      </c>
      <c r="HJ18" s="9">
        <v>54.655000000000001</v>
      </c>
      <c r="HK18" s="9">
        <v>5.2380000000000004</v>
      </c>
      <c r="HL18" s="9">
        <v>4.6790000000000003</v>
      </c>
      <c r="HM18" s="9">
        <v>0</v>
      </c>
      <c r="HN18" s="9">
        <v>4.6790000000000003</v>
      </c>
      <c r="HO18" s="9">
        <v>3.1549999999999998</v>
      </c>
      <c r="HP18" s="9">
        <v>1.524</v>
      </c>
      <c r="HQ18" s="9">
        <v>3.1549999999999998</v>
      </c>
      <c r="HR18" s="9">
        <v>0.83399999999999996</v>
      </c>
      <c r="HS18" s="9">
        <v>0.69</v>
      </c>
      <c r="HT18" s="9">
        <v>0.45600000000000002</v>
      </c>
      <c r="HU18" s="9">
        <v>4.2229999999999999</v>
      </c>
      <c r="HV18" s="9">
        <v>0</v>
      </c>
      <c r="HW18" s="9">
        <v>2.5270000000000001</v>
      </c>
      <c r="HX18" s="9">
        <v>2.153</v>
      </c>
      <c r="HY18" s="9">
        <v>0.55900000000000005</v>
      </c>
      <c r="HZ18" s="9">
        <v>49.417000000000002</v>
      </c>
      <c r="IA18" s="9">
        <v>39.57</v>
      </c>
      <c r="IB18" s="9">
        <v>38.241999999999997</v>
      </c>
      <c r="IC18" s="9">
        <v>0</v>
      </c>
      <c r="ID18" s="9">
        <v>1.3280000000000001</v>
      </c>
      <c r="IE18" s="9">
        <v>0</v>
      </c>
      <c r="IF18" s="9">
        <v>1.3280000000000001</v>
      </c>
      <c r="IG18" s="9">
        <v>0</v>
      </c>
      <c r="IH18" s="9">
        <v>32.134999999999998</v>
      </c>
      <c r="II18" s="9">
        <v>1.8979999999999999</v>
      </c>
      <c r="IJ18" s="9">
        <v>0</v>
      </c>
      <c r="IK18" s="9">
        <v>5.5369999999999999</v>
      </c>
      <c r="IL18" s="9">
        <v>8</v>
      </c>
      <c r="IM18" s="9">
        <v>31.57</v>
      </c>
      <c r="IN18" s="9">
        <v>9.8460000000000001</v>
      </c>
      <c r="IO18" s="9">
        <v>3.2170000000000001</v>
      </c>
      <c r="IP18" s="9">
        <v>57.871000000000002</v>
      </c>
      <c r="IQ18" s="9">
        <v>151.72</v>
      </c>
    </row>
    <row r="19" spans="1:251">
      <c r="A19" s="10">
        <v>44958</v>
      </c>
      <c r="B19" s="9">
        <v>2.1589999999999998</v>
      </c>
      <c r="C19" s="9">
        <v>1.917</v>
      </c>
      <c r="D19" s="9">
        <v>159.898</v>
      </c>
      <c r="E19" s="9">
        <v>9.5589999999999993</v>
      </c>
      <c r="F19" s="9">
        <v>2.89</v>
      </c>
      <c r="G19" s="9">
        <v>19.721</v>
      </c>
      <c r="H19" s="9">
        <v>33.938000000000002</v>
      </c>
      <c r="I19" s="9">
        <v>158.12899999999999</v>
      </c>
      <c r="J19" s="9">
        <v>22.207000000000001</v>
      </c>
      <c r="K19" s="9">
        <v>9.1679999999999993</v>
      </c>
      <c r="L19" s="9">
        <v>246.38</v>
      </c>
      <c r="M19" s="9">
        <v>41.317</v>
      </c>
      <c r="N19" s="9">
        <v>38.857999999999997</v>
      </c>
      <c r="O19" s="9">
        <v>5.8120000000000003</v>
      </c>
      <c r="P19" s="9">
        <v>5.8120000000000003</v>
      </c>
      <c r="Q19" s="9">
        <v>2.7189999999999999</v>
      </c>
      <c r="R19" s="9">
        <v>3.0939999999999999</v>
      </c>
      <c r="S19" s="9">
        <v>3.6429999999999998</v>
      </c>
      <c r="T19" s="9">
        <v>2.169</v>
      </c>
      <c r="U19" s="9">
        <v>3.6429999999999998</v>
      </c>
      <c r="V19" s="9">
        <v>1.4370000000000001</v>
      </c>
      <c r="W19" s="9">
        <v>0.73199999999999998</v>
      </c>
      <c r="X19" s="9">
        <v>4.3650000000000002</v>
      </c>
      <c r="Y19" s="9">
        <v>0</v>
      </c>
      <c r="Z19" s="9">
        <v>1.4470000000000001</v>
      </c>
      <c r="AA19" s="9">
        <v>4.915</v>
      </c>
      <c r="AB19" s="9">
        <v>0.89800000000000002</v>
      </c>
      <c r="AC19" s="9">
        <v>0</v>
      </c>
      <c r="AD19" s="9">
        <v>33.045000000000002</v>
      </c>
      <c r="AE19" s="9">
        <v>30.052</v>
      </c>
      <c r="AF19" s="9">
        <v>28.927</v>
      </c>
      <c r="AG19" s="9">
        <v>0.65400000000000003</v>
      </c>
      <c r="AH19" s="9">
        <v>0.47099999999999997</v>
      </c>
      <c r="AI19" s="9">
        <v>0.65400000000000003</v>
      </c>
      <c r="AJ19" s="9">
        <v>0.47099999999999997</v>
      </c>
      <c r="AK19" s="9">
        <v>0</v>
      </c>
      <c r="AL19" s="9">
        <v>28.172000000000001</v>
      </c>
      <c r="AM19" s="9">
        <v>0.56899999999999995</v>
      </c>
      <c r="AN19" s="9">
        <v>0</v>
      </c>
      <c r="AO19" s="9">
        <v>1.3109999999999999</v>
      </c>
      <c r="AP19" s="9">
        <v>5.83</v>
      </c>
      <c r="AQ19" s="9">
        <v>24.222000000000001</v>
      </c>
      <c r="AR19" s="9">
        <v>2.9929999999999999</v>
      </c>
      <c r="AS19" s="9">
        <v>2.4590000000000001</v>
      </c>
      <c r="AT19" s="9">
        <v>41.317</v>
      </c>
      <c r="AU19" s="9">
        <v>339.10899999999998</v>
      </c>
      <c r="AV19" s="9">
        <v>319.27600000000001</v>
      </c>
      <c r="AW19" s="9">
        <v>24.238</v>
      </c>
      <c r="AX19" s="9">
        <v>23.507000000000001</v>
      </c>
      <c r="AY19" s="9">
        <v>16.334</v>
      </c>
      <c r="AZ19" s="9">
        <v>7.173</v>
      </c>
      <c r="BA19" s="9">
        <v>17.774999999999999</v>
      </c>
      <c r="BB19" s="9">
        <v>5.7320000000000002</v>
      </c>
      <c r="BC19" s="9">
        <v>16.523</v>
      </c>
      <c r="BD19" s="9">
        <v>2.9750000000000001</v>
      </c>
      <c r="BE19" s="9">
        <v>3.28</v>
      </c>
      <c r="BF19" s="9">
        <v>16.393000000000001</v>
      </c>
      <c r="BG19" s="9">
        <v>1.569</v>
      </c>
      <c r="BH19" s="9">
        <v>5.5449999999999999</v>
      </c>
      <c r="BI19" s="9">
        <v>14.646000000000001</v>
      </c>
      <c r="BJ19" s="9">
        <v>8.8610000000000007</v>
      </c>
      <c r="BK19" s="9">
        <v>0.73099999999999998</v>
      </c>
      <c r="BL19" s="9">
        <v>295.03800000000001</v>
      </c>
      <c r="BM19" s="9">
        <v>180.57400000000001</v>
      </c>
      <c r="BN19" s="9">
        <v>171.46799999999999</v>
      </c>
      <c r="BO19" s="9">
        <v>4.9889999999999999</v>
      </c>
      <c r="BP19" s="9">
        <v>3.29</v>
      </c>
      <c r="BQ19" s="9">
        <v>4.3739999999999997</v>
      </c>
      <c r="BR19" s="9">
        <v>2.4449999999999998</v>
      </c>
      <c r="BS19" s="9">
        <v>0</v>
      </c>
      <c r="BT19" s="9">
        <v>151.28899999999999</v>
      </c>
      <c r="BU19" s="9">
        <v>3.661</v>
      </c>
      <c r="BV19" s="9">
        <v>2.0760000000000001</v>
      </c>
      <c r="BW19" s="9">
        <v>23.547999999999998</v>
      </c>
      <c r="BX19" s="9">
        <v>26.033999999999999</v>
      </c>
      <c r="BY19" s="9">
        <v>154.54</v>
      </c>
      <c r="BZ19" s="9">
        <v>114.464</v>
      </c>
      <c r="CA19" s="9">
        <v>19.832999999999998</v>
      </c>
      <c r="CB19" s="9">
        <v>339.10899999999998</v>
      </c>
      <c r="CC19" s="9">
        <v>87.816999999999993</v>
      </c>
      <c r="CD19" s="9">
        <v>82.866</v>
      </c>
      <c r="CE19" s="9">
        <v>8.02</v>
      </c>
      <c r="CF19" s="9">
        <v>6.5890000000000004</v>
      </c>
      <c r="CG19" s="9">
        <v>0.82299999999999995</v>
      </c>
      <c r="CH19" s="9">
        <v>5.766</v>
      </c>
      <c r="CI19" s="9">
        <v>3.25</v>
      </c>
      <c r="CJ19" s="9">
        <v>3.339</v>
      </c>
      <c r="CK19" s="9">
        <v>3.9929999999999999</v>
      </c>
      <c r="CL19" s="9">
        <v>1.8089999999999999</v>
      </c>
      <c r="CM19" s="9">
        <v>0.78600000000000003</v>
      </c>
      <c r="CN19" s="9">
        <v>3.516</v>
      </c>
      <c r="CO19" s="9">
        <v>0.82299999999999995</v>
      </c>
      <c r="CP19" s="9">
        <v>2.25</v>
      </c>
      <c r="CQ19" s="9">
        <v>5.5919999999999996</v>
      </c>
      <c r="CR19" s="9">
        <v>0.997</v>
      </c>
      <c r="CS19" s="9">
        <v>1.431</v>
      </c>
      <c r="CT19" s="9">
        <v>74.846999999999994</v>
      </c>
      <c r="CU19" s="9">
        <v>63.317999999999998</v>
      </c>
      <c r="CV19" s="9">
        <v>61.097000000000001</v>
      </c>
      <c r="CW19" s="9">
        <v>1.5649999999999999</v>
      </c>
      <c r="CX19" s="9">
        <v>0.65700000000000003</v>
      </c>
      <c r="CY19" s="9">
        <v>1.0980000000000001</v>
      </c>
      <c r="CZ19" s="9">
        <v>0.46700000000000003</v>
      </c>
      <c r="DA19" s="9">
        <v>0.65700000000000003</v>
      </c>
      <c r="DB19" s="9">
        <v>53.246000000000002</v>
      </c>
      <c r="DC19" s="9">
        <v>0.57499999999999996</v>
      </c>
      <c r="DD19" s="9">
        <v>1.1180000000000001</v>
      </c>
      <c r="DE19" s="9">
        <v>8.3789999999999996</v>
      </c>
      <c r="DF19" s="9">
        <v>8.2270000000000003</v>
      </c>
      <c r="DG19" s="9">
        <v>55.091999999999999</v>
      </c>
      <c r="DH19" s="9">
        <v>11.528</v>
      </c>
      <c r="DI19" s="9">
        <v>4.9509999999999996</v>
      </c>
      <c r="DJ19" s="9">
        <v>87.816999999999993</v>
      </c>
      <c r="DK19" s="9">
        <v>338.50799999999998</v>
      </c>
      <c r="DL19" s="9">
        <v>319.61200000000002</v>
      </c>
      <c r="DM19" s="9">
        <v>48.000999999999998</v>
      </c>
      <c r="DN19" s="9">
        <v>42.726999999999997</v>
      </c>
      <c r="DO19" s="9">
        <v>15.839</v>
      </c>
      <c r="DP19" s="9">
        <v>26.887</v>
      </c>
      <c r="DQ19" s="9">
        <v>26.635999999999999</v>
      </c>
      <c r="DR19" s="9">
        <v>16.09</v>
      </c>
      <c r="DS19" s="9">
        <v>27.645</v>
      </c>
      <c r="DT19" s="9">
        <v>11.817</v>
      </c>
      <c r="DU19" s="9">
        <v>3.2650000000000001</v>
      </c>
      <c r="DV19" s="9">
        <v>12.407</v>
      </c>
      <c r="DW19" s="9">
        <v>22.920999999999999</v>
      </c>
      <c r="DX19" s="9">
        <v>7.3979999999999997</v>
      </c>
      <c r="DY19" s="9">
        <v>29.922000000000001</v>
      </c>
      <c r="DZ19" s="9">
        <v>12.805</v>
      </c>
      <c r="EA19" s="9">
        <v>5.274</v>
      </c>
      <c r="EB19" s="9">
        <v>271.61200000000002</v>
      </c>
      <c r="EC19" s="9">
        <v>233.65199999999999</v>
      </c>
      <c r="ED19" s="9">
        <v>220.31399999999999</v>
      </c>
      <c r="EE19" s="9">
        <v>6.952</v>
      </c>
      <c r="EF19" s="9">
        <v>6.3860000000000001</v>
      </c>
      <c r="EG19" s="9">
        <v>8.1910000000000007</v>
      </c>
      <c r="EH19" s="9">
        <v>1.8240000000000001</v>
      </c>
      <c r="EI19" s="9">
        <v>3.323</v>
      </c>
      <c r="EJ19" s="9">
        <v>163.792</v>
      </c>
      <c r="EK19" s="9">
        <v>16.852</v>
      </c>
      <c r="EL19" s="9">
        <v>19.206</v>
      </c>
      <c r="EM19" s="9">
        <v>33.801000000000002</v>
      </c>
      <c r="EN19" s="9">
        <v>33.037999999999997</v>
      </c>
      <c r="EO19" s="9">
        <v>200.614</v>
      </c>
      <c r="EP19" s="9">
        <v>37.96</v>
      </c>
      <c r="EQ19" s="9">
        <v>18.896000000000001</v>
      </c>
      <c r="ER19" s="9">
        <v>338.50799999999998</v>
      </c>
      <c r="ES19" s="9">
        <v>203.255</v>
      </c>
      <c r="ET19" s="9">
        <v>184.92400000000001</v>
      </c>
      <c r="EU19" s="9">
        <v>32.892000000000003</v>
      </c>
      <c r="EV19" s="9">
        <v>28.824999999999999</v>
      </c>
      <c r="EW19" s="9">
        <v>11.122</v>
      </c>
      <c r="EX19" s="9">
        <v>17.702999999999999</v>
      </c>
      <c r="EY19" s="9">
        <v>19.225000000000001</v>
      </c>
      <c r="EZ19" s="9">
        <v>9.6</v>
      </c>
      <c r="FA19" s="9">
        <v>18.157</v>
      </c>
      <c r="FB19" s="9">
        <v>9.1539999999999999</v>
      </c>
      <c r="FC19" s="9">
        <v>1.5129999999999999</v>
      </c>
      <c r="FD19" s="9">
        <v>3.3079999999999998</v>
      </c>
      <c r="FE19" s="9">
        <v>18.648</v>
      </c>
      <c r="FF19" s="9">
        <v>6.8680000000000003</v>
      </c>
      <c r="FG19" s="9">
        <v>19.184000000000001</v>
      </c>
      <c r="FH19" s="9">
        <v>9.641</v>
      </c>
      <c r="FI19" s="9">
        <v>4.0670000000000002</v>
      </c>
      <c r="FJ19" s="9">
        <v>152.03200000000001</v>
      </c>
      <c r="FK19" s="9">
        <v>121.881</v>
      </c>
      <c r="FL19" s="9">
        <v>108.372</v>
      </c>
      <c r="FM19" s="9">
        <v>3.629</v>
      </c>
      <c r="FN19" s="9">
        <v>9.8800000000000008</v>
      </c>
      <c r="FO19" s="9">
        <v>3.0470000000000002</v>
      </c>
      <c r="FP19" s="9">
        <v>5.91</v>
      </c>
      <c r="FQ19" s="9">
        <v>4.5519999999999996</v>
      </c>
      <c r="FR19" s="9">
        <v>72.691000000000003</v>
      </c>
      <c r="FS19" s="9">
        <v>12.194000000000001</v>
      </c>
      <c r="FT19" s="9">
        <v>2.048</v>
      </c>
      <c r="FU19" s="9">
        <v>34.948</v>
      </c>
      <c r="FV19" s="9">
        <v>32.484999999999999</v>
      </c>
      <c r="FW19" s="9">
        <v>89.396000000000001</v>
      </c>
      <c r="FX19" s="9">
        <v>30.151</v>
      </c>
      <c r="FY19" s="9">
        <v>18.331</v>
      </c>
      <c r="FZ19" s="9">
        <v>203.255</v>
      </c>
      <c r="GA19" s="9">
        <v>172.97800000000001</v>
      </c>
      <c r="GB19" s="9">
        <v>160.37700000000001</v>
      </c>
      <c r="GC19" s="9">
        <v>18.012</v>
      </c>
      <c r="GD19" s="9">
        <v>18.012</v>
      </c>
      <c r="GE19" s="9">
        <v>9.2620000000000005</v>
      </c>
      <c r="GF19" s="9">
        <v>8.75</v>
      </c>
      <c r="GG19" s="9">
        <v>13.598000000000001</v>
      </c>
      <c r="GH19" s="9">
        <v>4.4139999999999997</v>
      </c>
      <c r="GI19" s="9">
        <v>14.25</v>
      </c>
      <c r="GJ19" s="9">
        <v>3.762</v>
      </c>
      <c r="GK19" s="9">
        <v>0</v>
      </c>
      <c r="GL19" s="9">
        <v>7.0259999999999998</v>
      </c>
      <c r="GM19" s="9">
        <v>6.7729999999999997</v>
      </c>
      <c r="GN19" s="9">
        <v>4.2130000000000001</v>
      </c>
      <c r="GO19" s="9">
        <v>9.8439999999999994</v>
      </c>
      <c r="GP19" s="9">
        <v>8.1679999999999993</v>
      </c>
      <c r="GQ19" s="9">
        <v>0</v>
      </c>
      <c r="GR19" s="9">
        <v>142.36500000000001</v>
      </c>
      <c r="GS19" s="9">
        <v>106.8</v>
      </c>
      <c r="GT19" s="9">
        <v>102.51600000000001</v>
      </c>
      <c r="GU19" s="9">
        <v>3.6920000000000002</v>
      </c>
      <c r="GV19" s="9">
        <v>0.59199999999999997</v>
      </c>
      <c r="GW19" s="9">
        <v>3.6920000000000002</v>
      </c>
      <c r="GX19" s="9">
        <v>0</v>
      </c>
      <c r="GY19" s="9">
        <v>0.59199999999999997</v>
      </c>
      <c r="GZ19" s="9">
        <v>81.93</v>
      </c>
      <c r="HA19" s="9">
        <v>3.7850000000000001</v>
      </c>
      <c r="HB19" s="9">
        <v>1.3089999999999999</v>
      </c>
      <c r="HC19" s="9">
        <v>19.776</v>
      </c>
      <c r="HD19" s="9">
        <v>11.816000000000001</v>
      </c>
      <c r="HE19" s="9">
        <v>94.983999999999995</v>
      </c>
      <c r="HF19" s="9">
        <v>35.564999999999998</v>
      </c>
      <c r="HG19" s="9">
        <v>12.6</v>
      </c>
      <c r="HH19" s="9">
        <v>172.97800000000001</v>
      </c>
      <c r="HI19" s="9">
        <v>60.970999999999997</v>
      </c>
      <c r="HJ19" s="9">
        <v>58.046999999999997</v>
      </c>
      <c r="HK19" s="9">
        <v>9.4339999999999993</v>
      </c>
      <c r="HL19" s="9">
        <v>8.7100000000000009</v>
      </c>
      <c r="HM19" s="9">
        <v>2.0390000000000001</v>
      </c>
      <c r="HN19" s="9">
        <v>6.6710000000000003</v>
      </c>
      <c r="HO19" s="9">
        <v>4.2750000000000004</v>
      </c>
      <c r="HP19" s="9">
        <v>4.4349999999999996</v>
      </c>
      <c r="HQ19" s="9">
        <v>4.5730000000000004</v>
      </c>
      <c r="HR19" s="9">
        <v>2.1</v>
      </c>
      <c r="HS19" s="9">
        <v>2.0369999999999999</v>
      </c>
      <c r="HT19" s="9">
        <v>3.3610000000000002</v>
      </c>
      <c r="HU19" s="9">
        <v>3.8660000000000001</v>
      </c>
      <c r="HV19" s="9">
        <v>1.4830000000000001</v>
      </c>
      <c r="HW19" s="9">
        <v>3.7269999999999999</v>
      </c>
      <c r="HX19" s="9">
        <v>4.9829999999999997</v>
      </c>
      <c r="HY19" s="9">
        <v>0.72299999999999998</v>
      </c>
      <c r="HZ19" s="9">
        <v>48.613999999999997</v>
      </c>
      <c r="IA19" s="9">
        <v>42.7</v>
      </c>
      <c r="IB19" s="9">
        <v>36.073999999999998</v>
      </c>
      <c r="IC19" s="9">
        <v>2.7349999999999999</v>
      </c>
      <c r="ID19" s="9">
        <v>3.8919999999999999</v>
      </c>
      <c r="IE19" s="9">
        <v>3.7440000000000002</v>
      </c>
      <c r="IF19" s="9">
        <v>2.883</v>
      </c>
      <c r="IG19" s="9">
        <v>0</v>
      </c>
      <c r="IH19" s="9">
        <v>34.026000000000003</v>
      </c>
      <c r="II19" s="9">
        <v>2.863</v>
      </c>
      <c r="IJ19" s="9">
        <v>0.72799999999999998</v>
      </c>
      <c r="IK19" s="9">
        <v>5.0830000000000002</v>
      </c>
      <c r="IL19" s="9">
        <v>14.558999999999999</v>
      </c>
      <c r="IM19" s="9">
        <v>28.140999999999998</v>
      </c>
      <c r="IN19" s="9">
        <v>5.9130000000000003</v>
      </c>
      <c r="IO19" s="9">
        <v>2.9239999999999999</v>
      </c>
      <c r="IP19" s="9">
        <v>60.970999999999997</v>
      </c>
      <c r="IQ19" s="9">
        <v>142.798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3512</v>
      </c>
      <c r="C1" s="3" t="s">
        <v>3513</v>
      </c>
      <c r="D1" s="3" t="s">
        <v>3514</v>
      </c>
      <c r="E1" s="3" t="s">
        <v>3515</v>
      </c>
      <c r="F1" s="3" t="s">
        <v>3516</v>
      </c>
      <c r="G1" s="3" t="s">
        <v>3517</v>
      </c>
      <c r="H1" s="3" t="s">
        <v>3518</v>
      </c>
      <c r="I1" s="3" t="s">
        <v>3519</v>
      </c>
      <c r="J1" s="3" t="s">
        <v>3520</v>
      </c>
      <c r="K1" s="3" t="s">
        <v>3521</v>
      </c>
      <c r="L1" s="3" t="s">
        <v>3522</v>
      </c>
      <c r="M1" s="3" t="s">
        <v>3523</v>
      </c>
      <c r="N1" s="3" t="s">
        <v>3524</v>
      </c>
      <c r="O1" s="3" t="s">
        <v>3525</v>
      </c>
      <c r="P1" s="3" t="s">
        <v>3526</v>
      </c>
      <c r="Q1" s="3" t="s">
        <v>3527</v>
      </c>
      <c r="R1" s="3" t="s">
        <v>3528</v>
      </c>
      <c r="S1" s="3" t="s">
        <v>3529</v>
      </c>
      <c r="T1" s="3" t="s">
        <v>3530</v>
      </c>
      <c r="U1" s="3" t="s">
        <v>3531</v>
      </c>
      <c r="V1" s="3" t="s">
        <v>3532</v>
      </c>
      <c r="W1" s="3" t="s">
        <v>3533</v>
      </c>
      <c r="X1" s="3" t="s">
        <v>3534</v>
      </c>
      <c r="Y1" s="3" t="s">
        <v>3535</v>
      </c>
      <c r="Z1" s="3" t="s">
        <v>3536</v>
      </c>
      <c r="AA1" s="3" t="s">
        <v>3537</v>
      </c>
      <c r="AB1" s="3" t="s">
        <v>3538</v>
      </c>
      <c r="AC1" s="3" t="s">
        <v>3539</v>
      </c>
      <c r="AD1" s="3" t="s">
        <v>3540</v>
      </c>
      <c r="AE1" s="3" t="s">
        <v>3541</v>
      </c>
      <c r="AF1" s="3" t="s">
        <v>3542</v>
      </c>
      <c r="AG1" s="3" t="s">
        <v>3543</v>
      </c>
      <c r="AH1" s="3" t="s">
        <v>3544</v>
      </c>
      <c r="AI1" s="3" t="s">
        <v>3545</v>
      </c>
      <c r="AJ1" s="3" t="s">
        <v>3546</v>
      </c>
      <c r="AK1" s="3" t="s">
        <v>3547</v>
      </c>
      <c r="AL1" s="3" t="s">
        <v>3548</v>
      </c>
      <c r="AM1" s="3" t="s">
        <v>3549</v>
      </c>
      <c r="AN1" s="3" t="s">
        <v>3550</v>
      </c>
      <c r="AO1" s="3" t="s">
        <v>3551</v>
      </c>
      <c r="AP1" s="3" t="s">
        <v>3552</v>
      </c>
      <c r="AQ1" s="3" t="s">
        <v>3553</v>
      </c>
      <c r="AR1" s="3" t="s">
        <v>3554</v>
      </c>
      <c r="AS1" s="3" t="s">
        <v>3555</v>
      </c>
      <c r="AT1" s="3" t="s">
        <v>3556</v>
      </c>
      <c r="AU1" s="3" t="s">
        <v>3557</v>
      </c>
      <c r="AV1" s="3" t="s">
        <v>3558</v>
      </c>
      <c r="AW1" s="3" t="s">
        <v>3559</v>
      </c>
      <c r="AX1" s="3" t="s">
        <v>3560</v>
      </c>
      <c r="AY1" s="3" t="s">
        <v>3561</v>
      </c>
      <c r="AZ1" s="3" t="s">
        <v>3562</v>
      </c>
      <c r="BA1" s="3" t="s">
        <v>3563</v>
      </c>
      <c r="BB1" s="3" t="s">
        <v>3564</v>
      </c>
      <c r="BC1" s="3" t="s">
        <v>3565</v>
      </c>
      <c r="BD1" s="3" t="s">
        <v>3566</v>
      </c>
      <c r="BE1" s="3" t="s">
        <v>3567</v>
      </c>
      <c r="BF1" s="3" t="s">
        <v>3568</v>
      </c>
      <c r="BG1" s="3" t="s">
        <v>3569</v>
      </c>
      <c r="BH1" s="3" t="s">
        <v>3570</v>
      </c>
      <c r="BI1" s="3" t="s">
        <v>3571</v>
      </c>
      <c r="BJ1" s="3" t="s">
        <v>3572</v>
      </c>
      <c r="BK1" s="3" t="s">
        <v>3573</v>
      </c>
      <c r="BL1" s="3" t="s">
        <v>3574</v>
      </c>
      <c r="BM1" s="3" t="s">
        <v>3575</v>
      </c>
      <c r="BN1" s="3" t="s">
        <v>3576</v>
      </c>
      <c r="BO1" s="3" t="s">
        <v>3577</v>
      </c>
      <c r="BP1" s="3" t="s">
        <v>3578</v>
      </c>
      <c r="BQ1" s="3" t="s">
        <v>3579</v>
      </c>
      <c r="BR1" s="3" t="s">
        <v>3580</v>
      </c>
      <c r="BS1" s="3" t="s">
        <v>3581</v>
      </c>
      <c r="BT1" s="3" t="s">
        <v>3582</v>
      </c>
      <c r="BU1" s="3" t="s">
        <v>3583</v>
      </c>
      <c r="BV1" s="3" t="s">
        <v>3584</v>
      </c>
      <c r="BW1" s="3" t="s">
        <v>3585</v>
      </c>
      <c r="BX1" s="3" t="s">
        <v>3586</v>
      </c>
      <c r="BY1" s="3" t="s">
        <v>3587</v>
      </c>
      <c r="BZ1" s="3" t="s">
        <v>3588</v>
      </c>
      <c r="CA1" s="3" t="s">
        <v>3589</v>
      </c>
      <c r="CB1" s="3" t="s">
        <v>3590</v>
      </c>
      <c r="CC1" s="3" t="s">
        <v>3591</v>
      </c>
      <c r="CD1" s="3" t="s">
        <v>3592</v>
      </c>
      <c r="CE1" s="3" t="s">
        <v>3593</v>
      </c>
      <c r="CF1" s="3" t="s">
        <v>3594</v>
      </c>
      <c r="CG1" s="3" t="s">
        <v>3595</v>
      </c>
      <c r="CH1" s="3" t="s">
        <v>3596</v>
      </c>
      <c r="CI1" s="3" t="s">
        <v>3597</v>
      </c>
      <c r="CJ1" s="3" t="s">
        <v>3598</v>
      </c>
      <c r="CK1" s="3" t="s">
        <v>3599</v>
      </c>
      <c r="CL1" s="3" t="s">
        <v>3600</v>
      </c>
      <c r="CM1" s="3" t="s">
        <v>3601</v>
      </c>
      <c r="CN1" s="3" t="s">
        <v>3602</v>
      </c>
      <c r="CO1" s="3" t="s">
        <v>3603</v>
      </c>
      <c r="CP1" s="3" t="s">
        <v>3604</v>
      </c>
      <c r="CQ1" s="3" t="s">
        <v>3605</v>
      </c>
      <c r="CR1" s="3" t="s">
        <v>3606</v>
      </c>
      <c r="CS1" s="3" t="s">
        <v>3607</v>
      </c>
      <c r="CT1" s="3" t="s">
        <v>3608</v>
      </c>
      <c r="CU1" s="3" t="s">
        <v>3609</v>
      </c>
      <c r="CV1" s="3" t="s">
        <v>3610</v>
      </c>
      <c r="CW1" s="3" t="s">
        <v>3611</v>
      </c>
      <c r="CX1" s="3" t="s">
        <v>3612</v>
      </c>
      <c r="CY1" s="3" t="s">
        <v>3613</v>
      </c>
      <c r="CZ1" s="3" t="s">
        <v>3614</v>
      </c>
      <c r="DA1" s="3" t="s">
        <v>3615</v>
      </c>
      <c r="DB1" s="3" t="s">
        <v>3616</v>
      </c>
      <c r="DC1" s="3" t="s">
        <v>3617</v>
      </c>
      <c r="DD1" s="3" t="s">
        <v>3618</v>
      </c>
      <c r="DE1" s="3" t="s">
        <v>3619</v>
      </c>
      <c r="DF1" s="3" t="s">
        <v>3620</v>
      </c>
      <c r="DG1" s="3" t="s">
        <v>3621</v>
      </c>
      <c r="DH1" s="3" t="s">
        <v>3622</v>
      </c>
      <c r="DI1" s="3" t="s">
        <v>3623</v>
      </c>
      <c r="DJ1" s="3" t="s">
        <v>3624</v>
      </c>
      <c r="DK1" s="3" t="s">
        <v>3625</v>
      </c>
      <c r="DL1" s="3" t="s">
        <v>3626</v>
      </c>
      <c r="DM1" s="3" t="s">
        <v>3627</v>
      </c>
      <c r="DN1" s="3" t="s">
        <v>3628</v>
      </c>
      <c r="DO1" s="3" t="s">
        <v>3629</v>
      </c>
      <c r="DP1" s="3" t="s">
        <v>3630</v>
      </c>
      <c r="DQ1" s="3" t="s">
        <v>3631</v>
      </c>
      <c r="DR1" s="3" t="s">
        <v>3632</v>
      </c>
      <c r="DS1" s="3" t="s">
        <v>3633</v>
      </c>
      <c r="DT1" s="3" t="s">
        <v>3634</v>
      </c>
      <c r="DU1" s="3" t="s">
        <v>3635</v>
      </c>
      <c r="DV1" s="3" t="s">
        <v>3636</v>
      </c>
      <c r="DW1" s="3" t="s">
        <v>3637</v>
      </c>
      <c r="DX1" s="3" t="s">
        <v>3638</v>
      </c>
      <c r="DY1" s="3" t="s">
        <v>3639</v>
      </c>
      <c r="DZ1" s="3" t="s">
        <v>3640</v>
      </c>
      <c r="EA1" s="3" t="s">
        <v>3641</v>
      </c>
      <c r="EB1" s="3" t="s">
        <v>3642</v>
      </c>
      <c r="EC1" s="3" t="s">
        <v>3643</v>
      </c>
      <c r="ED1" s="3" t="s">
        <v>3644</v>
      </c>
      <c r="EE1" s="3" t="s">
        <v>3645</v>
      </c>
      <c r="EF1" s="3" t="s">
        <v>3646</v>
      </c>
      <c r="EG1" s="3" t="s">
        <v>3647</v>
      </c>
      <c r="EH1" s="3" t="s">
        <v>3648</v>
      </c>
      <c r="EI1" s="3" t="s">
        <v>3649</v>
      </c>
      <c r="EJ1" s="3" t="s">
        <v>3650</v>
      </c>
      <c r="EK1" s="3" t="s">
        <v>3651</v>
      </c>
      <c r="EL1" s="3" t="s">
        <v>3652</v>
      </c>
      <c r="EM1" s="3" t="s">
        <v>3653</v>
      </c>
      <c r="EN1" s="3" t="s">
        <v>3654</v>
      </c>
      <c r="EO1" s="3" t="s">
        <v>3655</v>
      </c>
      <c r="EP1" s="3" t="s">
        <v>3656</v>
      </c>
      <c r="EQ1" s="3" t="s">
        <v>3657</v>
      </c>
      <c r="ER1" s="3" t="s">
        <v>3658</v>
      </c>
      <c r="ES1" s="3" t="s">
        <v>3659</v>
      </c>
      <c r="ET1" s="3" t="s">
        <v>3660</v>
      </c>
      <c r="EU1" s="3" t="s">
        <v>3661</v>
      </c>
      <c r="EV1" s="3" t="s">
        <v>3662</v>
      </c>
      <c r="EW1" s="3" t="s">
        <v>3663</v>
      </c>
      <c r="EX1" s="3" t="s">
        <v>3664</v>
      </c>
      <c r="EY1" s="3" t="s">
        <v>3665</v>
      </c>
      <c r="EZ1" s="3" t="s">
        <v>3666</v>
      </c>
      <c r="FA1" s="3" t="s">
        <v>3667</v>
      </c>
      <c r="FB1" s="3" t="s">
        <v>3668</v>
      </c>
      <c r="FC1" s="3" t="s">
        <v>3669</v>
      </c>
      <c r="FD1" s="3" t="s">
        <v>3670</v>
      </c>
      <c r="FE1" s="3" t="s">
        <v>3671</v>
      </c>
      <c r="FF1" s="3" t="s">
        <v>3672</v>
      </c>
      <c r="FG1" s="3" t="s">
        <v>3673</v>
      </c>
      <c r="FH1" s="3" t="s">
        <v>3674</v>
      </c>
      <c r="FI1" s="3" t="s">
        <v>3675</v>
      </c>
      <c r="FJ1" s="3" t="s">
        <v>3676</v>
      </c>
      <c r="FK1" s="3" t="s">
        <v>3677</v>
      </c>
      <c r="FL1" s="3" t="s">
        <v>3678</v>
      </c>
      <c r="FM1" s="3" t="s">
        <v>3679</v>
      </c>
      <c r="FN1" s="3" t="s">
        <v>3680</v>
      </c>
      <c r="FO1" s="3" t="s">
        <v>3681</v>
      </c>
      <c r="FP1" s="3" t="s">
        <v>3682</v>
      </c>
      <c r="FQ1" s="3" t="s">
        <v>3683</v>
      </c>
      <c r="FR1" s="3" t="s">
        <v>3684</v>
      </c>
      <c r="FS1" s="3" t="s">
        <v>3685</v>
      </c>
      <c r="FT1" s="3" t="s">
        <v>3686</v>
      </c>
      <c r="FU1" s="3" t="s">
        <v>3687</v>
      </c>
      <c r="FV1" s="3" t="s">
        <v>3688</v>
      </c>
      <c r="FW1" s="3" t="s">
        <v>3689</v>
      </c>
      <c r="FX1" s="3" t="s">
        <v>3690</v>
      </c>
      <c r="FY1" s="3" t="s">
        <v>3691</v>
      </c>
      <c r="FZ1" s="3" t="s">
        <v>3692</v>
      </c>
      <c r="GA1" s="3" t="s">
        <v>3693</v>
      </c>
      <c r="GB1" s="3" t="s">
        <v>3694</v>
      </c>
      <c r="GC1" s="3" t="s">
        <v>3695</v>
      </c>
      <c r="GD1" s="3" t="s">
        <v>3696</v>
      </c>
      <c r="GE1" s="3" t="s">
        <v>3697</v>
      </c>
      <c r="GF1" s="3" t="s">
        <v>3698</v>
      </c>
      <c r="GG1" s="3" t="s">
        <v>3699</v>
      </c>
      <c r="GH1" s="3" t="s">
        <v>3700</v>
      </c>
      <c r="GI1" s="3" t="s">
        <v>3701</v>
      </c>
      <c r="GJ1" s="3" t="s">
        <v>3702</v>
      </c>
      <c r="GK1" s="3" t="s">
        <v>3703</v>
      </c>
      <c r="GL1" s="3" t="s">
        <v>3704</v>
      </c>
      <c r="GM1" s="3" t="s">
        <v>3705</v>
      </c>
      <c r="GN1" s="3" t="s">
        <v>3706</v>
      </c>
      <c r="GO1" s="3" t="s">
        <v>3707</v>
      </c>
      <c r="GP1" s="3" t="s">
        <v>3708</v>
      </c>
      <c r="GQ1" s="3" t="s">
        <v>3709</v>
      </c>
      <c r="GR1" s="3" t="s">
        <v>3710</v>
      </c>
      <c r="GS1" s="3" t="s">
        <v>3711</v>
      </c>
      <c r="GT1" s="3" t="s">
        <v>3712</v>
      </c>
      <c r="GU1" s="3" t="s">
        <v>3713</v>
      </c>
      <c r="GV1" s="3" t="s">
        <v>3714</v>
      </c>
      <c r="GW1" s="3" t="s">
        <v>3715</v>
      </c>
      <c r="GX1" s="3" t="s">
        <v>3716</v>
      </c>
      <c r="GY1" s="3" t="s">
        <v>3717</v>
      </c>
      <c r="GZ1" s="3" t="s">
        <v>3718</v>
      </c>
      <c r="HA1" s="3" t="s">
        <v>3719</v>
      </c>
      <c r="HB1" s="3" t="s">
        <v>3720</v>
      </c>
      <c r="HC1" s="3" t="s">
        <v>3721</v>
      </c>
      <c r="HD1" s="3" t="s">
        <v>3722</v>
      </c>
      <c r="HE1" s="3" t="s">
        <v>3723</v>
      </c>
      <c r="HF1" s="3" t="s">
        <v>3724</v>
      </c>
      <c r="HG1" s="3" t="s">
        <v>3725</v>
      </c>
      <c r="HH1" s="3" t="s">
        <v>3726</v>
      </c>
      <c r="HI1" s="3" t="s">
        <v>3727</v>
      </c>
      <c r="HJ1" s="3" t="s">
        <v>3728</v>
      </c>
      <c r="HK1" s="3" t="s">
        <v>3729</v>
      </c>
      <c r="HL1" s="3" t="s">
        <v>3730</v>
      </c>
      <c r="HM1" s="3" t="s">
        <v>3731</v>
      </c>
      <c r="HN1" s="3" t="s">
        <v>3732</v>
      </c>
      <c r="HO1" s="3" t="s">
        <v>3733</v>
      </c>
      <c r="HP1" s="3" t="s">
        <v>3734</v>
      </c>
      <c r="HQ1" s="3" t="s">
        <v>3735</v>
      </c>
      <c r="HR1" s="3" t="s">
        <v>3736</v>
      </c>
      <c r="HS1" s="3" t="s">
        <v>3737</v>
      </c>
      <c r="HT1" s="3" t="s">
        <v>3738</v>
      </c>
      <c r="HU1" s="3" t="s">
        <v>3739</v>
      </c>
      <c r="HV1" s="3" t="s">
        <v>3740</v>
      </c>
      <c r="HW1" s="3" t="s">
        <v>3741</v>
      </c>
      <c r="HX1" s="3" t="s">
        <v>3742</v>
      </c>
      <c r="HY1" s="3" t="s">
        <v>3743</v>
      </c>
      <c r="HZ1" s="3" t="s">
        <v>3744</v>
      </c>
      <c r="IA1" s="3" t="s">
        <v>3745</v>
      </c>
      <c r="IB1" s="3" t="s">
        <v>3746</v>
      </c>
      <c r="IC1" s="3" t="s">
        <v>3747</v>
      </c>
      <c r="ID1" s="3" t="s">
        <v>3748</v>
      </c>
      <c r="IE1" s="3" t="s">
        <v>3749</v>
      </c>
      <c r="IF1" s="3" t="s">
        <v>3750</v>
      </c>
      <c r="IG1" s="3" t="s">
        <v>3751</v>
      </c>
      <c r="IH1" s="3" t="s">
        <v>3752</v>
      </c>
      <c r="II1" s="3" t="s">
        <v>3753</v>
      </c>
      <c r="IJ1" s="3" t="s">
        <v>3754</v>
      </c>
      <c r="IK1" s="3" t="s">
        <v>3755</v>
      </c>
      <c r="IL1" s="3" t="s">
        <v>3756</v>
      </c>
      <c r="IM1" s="3" t="s">
        <v>3757</v>
      </c>
      <c r="IN1" s="3" t="s">
        <v>3758</v>
      </c>
      <c r="IO1" s="3" t="s">
        <v>3759</v>
      </c>
      <c r="IP1" s="3" t="s">
        <v>3760</v>
      </c>
      <c r="IQ1" s="3" t="s">
        <v>3761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3762</v>
      </c>
      <c r="C10" s="8" t="s">
        <v>3763</v>
      </c>
      <c r="D10" s="8" t="s">
        <v>3764</v>
      </c>
      <c r="E10" s="8" t="s">
        <v>3765</v>
      </c>
      <c r="F10" s="8" t="s">
        <v>3766</v>
      </c>
      <c r="G10" s="8" t="s">
        <v>3767</v>
      </c>
      <c r="H10" s="8" t="s">
        <v>3768</v>
      </c>
      <c r="I10" s="8" t="s">
        <v>3769</v>
      </c>
      <c r="J10" s="8" t="s">
        <v>3770</v>
      </c>
      <c r="K10" s="8" t="s">
        <v>3771</v>
      </c>
      <c r="L10" s="8" t="s">
        <v>3772</v>
      </c>
      <c r="M10" s="8" t="s">
        <v>3773</v>
      </c>
      <c r="N10" s="8" t="s">
        <v>3774</v>
      </c>
      <c r="O10" s="8" t="s">
        <v>3775</v>
      </c>
      <c r="P10" s="8" t="s">
        <v>3776</v>
      </c>
      <c r="Q10" s="8" t="s">
        <v>3777</v>
      </c>
      <c r="R10" s="8" t="s">
        <v>3778</v>
      </c>
      <c r="S10" s="8" t="s">
        <v>3779</v>
      </c>
      <c r="T10" s="8" t="s">
        <v>3780</v>
      </c>
      <c r="U10" s="8" t="s">
        <v>3781</v>
      </c>
      <c r="V10" s="8" t="s">
        <v>3782</v>
      </c>
      <c r="W10" s="8" t="s">
        <v>3783</v>
      </c>
      <c r="X10" s="8" t="s">
        <v>3784</v>
      </c>
      <c r="Y10" s="8" t="s">
        <v>3785</v>
      </c>
      <c r="Z10" s="8" t="s">
        <v>3786</v>
      </c>
      <c r="AA10" s="8" t="s">
        <v>3787</v>
      </c>
      <c r="AB10" s="8" t="s">
        <v>3788</v>
      </c>
      <c r="AC10" s="8" t="s">
        <v>3789</v>
      </c>
      <c r="AD10" s="8" t="s">
        <v>3790</v>
      </c>
      <c r="AE10" s="8" t="s">
        <v>3791</v>
      </c>
      <c r="AF10" s="8" t="s">
        <v>3792</v>
      </c>
      <c r="AG10" s="8" t="s">
        <v>3793</v>
      </c>
      <c r="AH10" s="8" t="s">
        <v>3794</v>
      </c>
      <c r="AI10" s="8" t="s">
        <v>3795</v>
      </c>
      <c r="AJ10" s="8" t="s">
        <v>3796</v>
      </c>
      <c r="AK10" s="8" t="s">
        <v>3797</v>
      </c>
      <c r="AL10" s="8" t="s">
        <v>3798</v>
      </c>
      <c r="AM10" s="8" t="s">
        <v>3799</v>
      </c>
      <c r="AN10" s="8" t="s">
        <v>3800</v>
      </c>
      <c r="AO10" s="8" t="s">
        <v>3801</v>
      </c>
      <c r="AP10" s="8" t="s">
        <v>3802</v>
      </c>
      <c r="AQ10" s="8" t="s">
        <v>3803</v>
      </c>
      <c r="AR10" s="8" t="s">
        <v>3804</v>
      </c>
      <c r="AS10" s="8" t="s">
        <v>3805</v>
      </c>
      <c r="AT10" s="8" t="s">
        <v>3806</v>
      </c>
      <c r="AU10" s="8" t="s">
        <v>3807</v>
      </c>
      <c r="AV10" s="8" t="s">
        <v>3808</v>
      </c>
      <c r="AW10" s="8" t="s">
        <v>3809</v>
      </c>
      <c r="AX10" s="8" t="s">
        <v>3810</v>
      </c>
      <c r="AY10" s="8" t="s">
        <v>3811</v>
      </c>
      <c r="AZ10" s="8" t="s">
        <v>3812</v>
      </c>
      <c r="BA10" s="8" t="s">
        <v>3813</v>
      </c>
      <c r="BB10" s="8" t="s">
        <v>3814</v>
      </c>
      <c r="BC10" s="8" t="s">
        <v>3815</v>
      </c>
      <c r="BD10" s="8" t="s">
        <v>3816</v>
      </c>
      <c r="BE10" s="8" t="s">
        <v>3817</v>
      </c>
      <c r="BF10" s="8" t="s">
        <v>3818</v>
      </c>
      <c r="BG10" s="8" t="s">
        <v>3819</v>
      </c>
      <c r="BH10" s="8" t="s">
        <v>3820</v>
      </c>
      <c r="BI10" s="8" t="s">
        <v>3821</v>
      </c>
      <c r="BJ10" s="8" t="s">
        <v>3822</v>
      </c>
      <c r="BK10" s="8" t="s">
        <v>3823</v>
      </c>
      <c r="BL10" s="8" t="s">
        <v>3824</v>
      </c>
      <c r="BM10" s="8" t="s">
        <v>3825</v>
      </c>
      <c r="BN10" s="8" t="s">
        <v>3826</v>
      </c>
      <c r="BO10" s="8" t="s">
        <v>3827</v>
      </c>
      <c r="BP10" s="8" t="s">
        <v>3828</v>
      </c>
      <c r="BQ10" s="8" t="s">
        <v>3829</v>
      </c>
      <c r="BR10" s="8" t="s">
        <v>3830</v>
      </c>
      <c r="BS10" s="8" t="s">
        <v>3831</v>
      </c>
      <c r="BT10" s="8" t="s">
        <v>3832</v>
      </c>
      <c r="BU10" s="8" t="s">
        <v>3833</v>
      </c>
      <c r="BV10" s="8" t="s">
        <v>3834</v>
      </c>
      <c r="BW10" s="8" t="s">
        <v>3835</v>
      </c>
      <c r="BX10" s="8" t="s">
        <v>3836</v>
      </c>
      <c r="BY10" s="8" t="s">
        <v>3837</v>
      </c>
      <c r="BZ10" s="8" t="s">
        <v>3838</v>
      </c>
      <c r="CA10" s="8" t="s">
        <v>3839</v>
      </c>
      <c r="CB10" s="8" t="s">
        <v>3840</v>
      </c>
      <c r="CC10" s="8" t="s">
        <v>3841</v>
      </c>
      <c r="CD10" s="8" t="s">
        <v>3842</v>
      </c>
      <c r="CE10" s="8" t="s">
        <v>3843</v>
      </c>
      <c r="CF10" s="8" t="s">
        <v>3844</v>
      </c>
      <c r="CG10" s="8" t="s">
        <v>3845</v>
      </c>
      <c r="CH10" s="8" t="s">
        <v>3846</v>
      </c>
      <c r="CI10" s="8" t="s">
        <v>3847</v>
      </c>
      <c r="CJ10" s="8" t="s">
        <v>3848</v>
      </c>
      <c r="CK10" s="8" t="s">
        <v>3849</v>
      </c>
      <c r="CL10" s="8" t="s">
        <v>3850</v>
      </c>
      <c r="CM10" s="8" t="s">
        <v>3851</v>
      </c>
      <c r="CN10" s="8" t="s">
        <v>3852</v>
      </c>
      <c r="CO10" s="8" t="s">
        <v>3853</v>
      </c>
      <c r="CP10" s="8" t="s">
        <v>3854</v>
      </c>
      <c r="CQ10" s="8" t="s">
        <v>3855</v>
      </c>
      <c r="CR10" s="8" t="s">
        <v>3856</v>
      </c>
      <c r="CS10" s="8" t="s">
        <v>3857</v>
      </c>
      <c r="CT10" s="8" t="s">
        <v>3858</v>
      </c>
      <c r="CU10" s="8" t="s">
        <v>3859</v>
      </c>
      <c r="CV10" s="8" t="s">
        <v>3860</v>
      </c>
      <c r="CW10" s="8" t="s">
        <v>3861</v>
      </c>
      <c r="CX10" s="8" t="s">
        <v>3862</v>
      </c>
      <c r="CY10" s="8" t="s">
        <v>3863</v>
      </c>
      <c r="CZ10" s="8" t="s">
        <v>3864</v>
      </c>
      <c r="DA10" s="8" t="s">
        <v>3865</v>
      </c>
      <c r="DB10" s="8" t="s">
        <v>3866</v>
      </c>
      <c r="DC10" s="8" t="s">
        <v>3867</v>
      </c>
      <c r="DD10" s="8" t="s">
        <v>3868</v>
      </c>
      <c r="DE10" s="8" t="s">
        <v>3869</v>
      </c>
      <c r="DF10" s="8" t="s">
        <v>3870</v>
      </c>
      <c r="DG10" s="8" t="s">
        <v>3871</v>
      </c>
      <c r="DH10" s="8" t="s">
        <v>3872</v>
      </c>
      <c r="DI10" s="8" t="s">
        <v>3873</v>
      </c>
      <c r="DJ10" s="8" t="s">
        <v>3874</v>
      </c>
      <c r="DK10" s="8" t="s">
        <v>3875</v>
      </c>
      <c r="DL10" s="8" t="s">
        <v>3876</v>
      </c>
      <c r="DM10" s="8" t="s">
        <v>3877</v>
      </c>
      <c r="DN10" s="8" t="s">
        <v>3878</v>
      </c>
      <c r="DO10" s="8" t="s">
        <v>3879</v>
      </c>
      <c r="DP10" s="8" t="s">
        <v>3880</v>
      </c>
      <c r="DQ10" s="8" t="s">
        <v>3881</v>
      </c>
      <c r="DR10" s="8" t="s">
        <v>3882</v>
      </c>
      <c r="DS10" s="8" t="s">
        <v>3883</v>
      </c>
      <c r="DT10" s="8" t="s">
        <v>3884</v>
      </c>
      <c r="DU10" s="8" t="s">
        <v>3885</v>
      </c>
      <c r="DV10" s="8" t="s">
        <v>3886</v>
      </c>
      <c r="DW10" s="8" t="s">
        <v>3887</v>
      </c>
      <c r="DX10" s="8" t="s">
        <v>3888</v>
      </c>
      <c r="DY10" s="8" t="s">
        <v>3889</v>
      </c>
      <c r="DZ10" s="8" t="s">
        <v>3890</v>
      </c>
      <c r="EA10" s="8" t="s">
        <v>3891</v>
      </c>
      <c r="EB10" s="8" t="s">
        <v>3892</v>
      </c>
      <c r="EC10" s="8" t="s">
        <v>3893</v>
      </c>
      <c r="ED10" s="8" t="s">
        <v>3894</v>
      </c>
      <c r="EE10" s="8" t="s">
        <v>3895</v>
      </c>
      <c r="EF10" s="8" t="s">
        <v>3896</v>
      </c>
      <c r="EG10" s="8" t="s">
        <v>3897</v>
      </c>
      <c r="EH10" s="8" t="s">
        <v>3898</v>
      </c>
      <c r="EI10" s="8" t="s">
        <v>3899</v>
      </c>
      <c r="EJ10" s="8" t="s">
        <v>3900</v>
      </c>
      <c r="EK10" s="8" t="s">
        <v>3901</v>
      </c>
      <c r="EL10" s="8" t="s">
        <v>3902</v>
      </c>
      <c r="EM10" s="8" t="s">
        <v>3903</v>
      </c>
      <c r="EN10" s="8" t="s">
        <v>3904</v>
      </c>
      <c r="EO10" s="8" t="s">
        <v>3905</v>
      </c>
      <c r="EP10" s="8" t="s">
        <v>3906</v>
      </c>
      <c r="EQ10" s="8" t="s">
        <v>3907</v>
      </c>
      <c r="ER10" s="8" t="s">
        <v>3908</v>
      </c>
      <c r="ES10" s="8" t="s">
        <v>3909</v>
      </c>
      <c r="ET10" s="8" t="s">
        <v>3910</v>
      </c>
      <c r="EU10" s="8" t="s">
        <v>3911</v>
      </c>
      <c r="EV10" s="8" t="s">
        <v>3912</v>
      </c>
      <c r="EW10" s="8" t="s">
        <v>3913</v>
      </c>
      <c r="EX10" s="8" t="s">
        <v>3914</v>
      </c>
      <c r="EY10" s="8" t="s">
        <v>3915</v>
      </c>
      <c r="EZ10" s="8" t="s">
        <v>3916</v>
      </c>
      <c r="FA10" s="8" t="s">
        <v>3917</v>
      </c>
      <c r="FB10" s="8" t="s">
        <v>3918</v>
      </c>
      <c r="FC10" s="8" t="s">
        <v>3919</v>
      </c>
      <c r="FD10" s="8" t="s">
        <v>3920</v>
      </c>
      <c r="FE10" s="8" t="s">
        <v>3921</v>
      </c>
      <c r="FF10" s="8" t="s">
        <v>3922</v>
      </c>
      <c r="FG10" s="8" t="s">
        <v>3923</v>
      </c>
      <c r="FH10" s="8" t="s">
        <v>3924</v>
      </c>
      <c r="FI10" s="8" t="s">
        <v>3925</v>
      </c>
      <c r="FJ10" s="8" t="s">
        <v>3926</v>
      </c>
      <c r="FK10" s="8" t="s">
        <v>3927</v>
      </c>
      <c r="FL10" s="8" t="s">
        <v>3928</v>
      </c>
      <c r="FM10" s="8" t="s">
        <v>3929</v>
      </c>
      <c r="FN10" s="8" t="s">
        <v>3930</v>
      </c>
      <c r="FO10" s="8" t="s">
        <v>3931</v>
      </c>
      <c r="FP10" s="8" t="s">
        <v>3932</v>
      </c>
      <c r="FQ10" s="8" t="s">
        <v>3933</v>
      </c>
      <c r="FR10" s="8" t="s">
        <v>3934</v>
      </c>
      <c r="FS10" s="8" t="s">
        <v>3935</v>
      </c>
      <c r="FT10" s="8" t="s">
        <v>3936</v>
      </c>
      <c r="FU10" s="8" t="s">
        <v>3937</v>
      </c>
      <c r="FV10" s="8" t="s">
        <v>3938</v>
      </c>
      <c r="FW10" s="8" t="s">
        <v>3939</v>
      </c>
      <c r="FX10" s="8" t="s">
        <v>3940</v>
      </c>
      <c r="FY10" s="8" t="s">
        <v>3941</v>
      </c>
      <c r="FZ10" s="8" t="s">
        <v>3942</v>
      </c>
      <c r="GA10" s="8" t="s">
        <v>3943</v>
      </c>
      <c r="GB10" s="8" t="s">
        <v>3944</v>
      </c>
      <c r="GC10" s="8" t="s">
        <v>3945</v>
      </c>
      <c r="GD10" s="8" t="s">
        <v>3946</v>
      </c>
      <c r="GE10" s="8" t="s">
        <v>3947</v>
      </c>
      <c r="GF10" s="8" t="s">
        <v>3948</v>
      </c>
      <c r="GG10" s="8" t="s">
        <v>3949</v>
      </c>
      <c r="GH10" s="8" t="s">
        <v>3950</v>
      </c>
      <c r="GI10" s="8" t="s">
        <v>3951</v>
      </c>
      <c r="GJ10" s="8" t="s">
        <v>3952</v>
      </c>
      <c r="GK10" s="8" t="s">
        <v>3953</v>
      </c>
      <c r="GL10" s="8" t="s">
        <v>3954</v>
      </c>
      <c r="GM10" s="8" t="s">
        <v>3955</v>
      </c>
      <c r="GN10" s="8" t="s">
        <v>3956</v>
      </c>
      <c r="GO10" s="8" t="s">
        <v>3957</v>
      </c>
      <c r="GP10" s="8" t="s">
        <v>3958</v>
      </c>
      <c r="GQ10" s="8" t="s">
        <v>3959</v>
      </c>
      <c r="GR10" s="8" t="s">
        <v>3960</v>
      </c>
      <c r="GS10" s="8" t="s">
        <v>3961</v>
      </c>
      <c r="GT10" s="8" t="s">
        <v>3962</v>
      </c>
      <c r="GU10" s="8" t="s">
        <v>3963</v>
      </c>
      <c r="GV10" s="8" t="s">
        <v>3964</v>
      </c>
      <c r="GW10" s="8" t="s">
        <v>3965</v>
      </c>
      <c r="GX10" s="8" t="s">
        <v>3966</v>
      </c>
      <c r="GY10" s="8" t="s">
        <v>3967</v>
      </c>
      <c r="GZ10" s="8" t="s">
        <v>3968</v>
      </c>
      <c r="HA10" s="8" t="s">
        <v>3969</v>
      </c>
      <c r="HB10" s="8" t="s">
        <v>3970</v>
      </c>
      <c r="HC10" s="8" t="s">
        <v>3971</v>
      </c>
      <c r="HD10" s="8" t="s">
        <v>3972</v>
      </c>
      <c r="HE10" s="8" t="s">
        <v>3973</v>
      </c>
      <c r="HF10" s="8" t="s">
        <v>3974</v>
      </c>
      <c r="HG10" s="8" t="s">
        <v>3975</v>
      </c>
      <c r="HH10" s="8" t="s">
        <v>3976</v>
      </c>
      <c r="HI10" s="8" t="s">
        <v>3977</v>
      </c>
      <c r="HJ10" s="8" t="s">
        <v>3978</v>
      </c>
      <c r="HK10" s="8" t="s">
        <v>3979</v>
      </c>
      <c r="HL10" s="8" t="s">
        <v>3980</v>
      </c>
      <c r="HM10" s="8" t="s">
        <v>3981</v>
      </c>
      <c r="HN10" s="8" t="s">
        <v>3982</v>
      </c>
      <c r="HO10" s="8" t="s">
        <v>3983</v>
      </c>
      <c r="HP10" s="8" t="s">
        <v>3984</v>
      </c>
      <c r="HQ10" s="8" t="s">
        <v>3985</v>
      </c>
      <c r="HR10" s="8" t="s">
        <v>3986</v>
      </c>
      <c r="HS10" s="8" t="s">
        <v>3987</v>
      </c>
      <c r="HT10" s="8" t="s">
        <v>3988</v>
      </c>
      <c r="HU10" s="8" t="s">
        <v>3989</v>
      </c>
      <c r="HV10" s="8" t="s">
        <v>3990</v>
      </c>
      <c r="HW10" s="8" t="s">
        <v>3991</v>
      </c>
      <c r="HX10" s="8" t="s">
        <v>3992</v>
      </c>
      <c r="HY10" s="8" t="s">
        <v>3993</v>
      </c>
      <c r="HZ10" s="8" t="s">
        <v>3994</v>
      </c>
      <c r="IA10" s="8" t="s">
        <v>3995</v>
      </c>
      <c r="IB10" s="8" t="s">
        <v>3996</v>
      </c>
      <c r="IC10" s="8" t="s">
        <v>3997</v>
      </c>
      <c r="ID10" s="8" t="s">
        <v>3998</v>
      </c>
      <c r="IE10" s="8" t="s">
        <v>3999</v>
      </c>
      <c r="IF10" s="8" t="s">
        <v>4000</v>
      </c>
      <c r="IG10" s="8" t="s">
        <v>4001</v>
      </c>
      <c r="IH10" s="8" t="s">
        <v>4002</v>
      </c>
      <c r="II10" s="8" t="s">
        <v>4003</v>
      </c>
      <c r="IJ10" s="8" t="s">
        <v>4004</v>
      </c>
      <c r="IK10" s="8" t="s">
        <v>4005</v>
      </c>
      <c r="IL10" s="8" t="s">
        <v>4006</v>
      </c>
      <c r="IM10" s="8" t="s">
        <v>4007</v>
      </c>
      <c r="IN10" s="8" t="s">
        <v>4008</v>
      </c>
      <c r="IO10" s="8" t="s">
        <v>4009</v>
      </c>
      <c r="IP10" s="8" t="s">
        <v>4010</v>
      </c>
      <c r="IQ10" s="8" t="s">
        <v>4011</v>
      </c>
    </row>
    <row r="11" spans="1:251">
      <c r="A11" s="10">
        <v>42036</v>
      </c>
      <c r="B11" s="9">
        <v>100.24</v>
      </c>
      <c r="C11" s="9">
        <v>9.6289999999999996</v>
      </c>
      <c r="D11" s="9">
        <v>7.2910000000000004</v>
      </c>
      <c r="E11" s="9">
        <v>3.2280000000000002</v>
      </c>
      <c r="F11" s="9">
        <v>4.0629999999999997</v>
      </c>
      <c r="G11" s="9">
        <v>4.274</v>
      </c>
      <c r="H11" s="9">
        <v>3.016</v>
      </c>
      <c r="I11" s="9">
        <v>4.7160000000000002</v>
      </c>
      <c r="J11" s="9">
        <v>0.62</v>
      </c>
      <c r="K11" s="9">
        <v>1.595</v>
      </c>
      <c r="L11" s="9">
        <v>3.786</v>
      </c>
      <c r="M11" s="9">
        <v>0.96</v>
      </c>
      <c r="N11" s="9">
        <v>2.5449999999999999</v>
      </c>
      <c r="O11" s="9">
        <v>4.7709999999999999</v>
      </c>
      <c r="P11" s="9">
        <v>2.52</v>
      </c>
      <c r="Q11" s="9">
        <v>2.3380000000000001</v>
      </c>
      <c r="R11" s="9">
        <v>90.611000000000004</v>
      </c>
      <c r="S11" s="9">
        <v>80.082999999999998</v>
      </c>
      <c r="T11" s="9">
        <v>70.537999999999997</v>
      </c>
      <c r="U11" s="9">
        <v>4.0339999999999998</v>
      </c>
      <c r="V11" s="9">
        <v>5.5119999999999996</v>
      </c>
      <c r="W11" s="9">
        <v>4.173</v>
      </c>
      <c r="X11" s="9">
        <v>2.7429999999999999</v>
      </c>
      <c r="Y11" s="9">
        <v>2.14</v>
      </c>
      <c r="Z11" s="9">
        <v>70.090999999999994</v>
      </c>
      <c r="AA11" s="9">
        <v>3.2069999999999999</v>
      </c>
      <c r="AB11" s="9">
        <v>1.762</v>
      </c>
      <c r="AC11" s="9">
        <v>5.0229999999999997</v>
      </c>
      <c r="AD11" s="9">
        <v>26.561</v>
      </c>
      <c r="AE11" s="9">
        <v>53.523000000000003</v>
      </c>
      <c r="AF11" s="9">
        <v>10.528</v>
      </c>
      <c r="AG11" s="9">
        <v>1.8089999999999999</v>
      </c>
      <c r="AH11" s="9">
        <v>102.04900000000001</v>
      </c>
      <c r="AI11" s="9">
        <v>36.837000000000003</v>
      </c>
      <c r="AJ11" s="9">
        <v>35.31</v>
      </c>
      <c r="AK11" s="9">
        <v>3.8780000000000001</v>
      </c>
      <c r="AL11" s="9">
        <v>3.3690000000000002</v>
      </c>
      <c r="AM11" s="9">
        <v>2.2730000000000001</v>
      </c>
      <c r="AN11" s="9">
        <v>1.097</v>
      </c>
      <c r="AO11" s="9">
        <v>2.3919999999999999</v>
      </c>
      <c r="AP11" s="9">
        <v>0.97699999999999998</v>
      </c>
      <c r="AQ11" s="9">
        <v>1.7250000000000001</v>
      </c>
      <c r="AR11" s="9">
        <v>0.41899999999999998</v>
      </c>
      <c r="AS11" s="9">
        <v>1.226</v>
      </c>
      <c r="AT11" s="9">
        <v>0.53800000000000003</v>
      </c>
      <c r="AU11" s="9">
        <v>0.97699999999999998</v>
      </c>
      <c r="AV11" s="9">
        <v>1.8540000000000001</v>
      </c>
      <c r="AW11" s="9">
        <v>2.7120000000000002</v>
      </c>
      <c r="AX11" s="9">
        <v>0.65800000000000003</v>
      </c>
      <c r="AY11" s="9">
        <v>0.50800000000000001</v>
      </c>
      <c r="AZ11" s="9">
        <v>31.431999999999999</v>
      </c>
      <c r="BA11" s="9">
        <v>20.832999999999998</v>
      </c>
      <c r="BB11" s="9">
        <v>17.481000000000002</v>
      </c>
      <c r="BC11" s="9">
        <v>1.276</v>
      </c>
      <c r="BD11" s="9">
        <v>2.0760000000000001</v>
      </c>
      <c r="BE11" s="9">
        <v>1.873</v>
      </c>
      <c r="BF11" s="9">
        <v>1.4790000000000001</v>
      </c>
      <c r="BG11" s="9">
        <v>0</v>
      </c>
      <c r="BH11" s="9">
        <v>17.468</v>
      </c>
      <c r="BI11" s="9">
        <v>1.625</v>
      </c>
      <c r="BJ11" s="9">
        <v>0.73499999999999999</v>
      </c>
      <c r="BK11" s="9">
        <v>1.004</v>
      </c>
      <c r="BL11" s="9">
        <v>4.508</v>
      </c>
      <c r="BM11" s="9">
        <v>16.324999999999999</v>
      </c>
      <c r="BN11" s="9">
        <v>10.599</v>
      </c>
      <c r="BO11" s="9">
        <v>1.5269999999999999</v>
      </c>
      <c r="BP11" s="9">
        <v>36.837000000000003</v>
      </c>
      <c r="BQ11" s="9">
        <v>269.76</v>
      </c>
      <c r="BR11" s="9">
        <v>254.708</v>
      </c>
      <c r="BS11" s="9">
        <v>26.2</v>
      </c>
      <c r="BT11" s="9">
        <v>24.141999999999999</v>
      </c>
      <c r="BU11" s="9">
        <v>8.1959999999999997</v>
      </c>
      <c r="BV11" s="9">
        <v>15.946</v>
      </c>
      <c r="BW11" s="9">
        <v>17.23</v>
      </c>
      <c r="BX11" s="9">
        <v>6.9119999999999999</v>
      </c>
      <c r="BY11" s="9">
        <v>16.843</v>
      </c>
      <c r="BZ11" s="9">
        <v>4.6550000000000002</v>
      </c>
      <c r="CA11" s="9">
        <v>2.6440000000000001</v>
      </c>
      <c r="CB11" s="9">
        <v>8.58</v>
      </c>
      <c r="CC11" s="9">
        <v>10.608000000000001</v>
      </c>
      <c r="CD11" s="9">
        <v>4.9550000000000001</v>
      </c>
      <c r="CE11" s="9">
        <v>14.715999999999999</v>
      </c>
      <c r="CF11" s="9">
        <v>9.4269999999999996</v>
      </c>
      <c r="CG11" s="9">
        <v>2.0569999999999999</v>
      </c>
      <c r="CH11" s="9">
        <v>228.50800000000001</v>
      </c>
      <c r="CI11" s="9">
        <v>152.43100000000001</v>
      </c>
      <c r="CJ11" s="9">
        <v>143.27000000000001</v>
      </c>
      <c r="CK11" s="9">
        <v>6.78</v>
      </c>
      <c r="CL11" s="9">
        <v>2.3809999999999998</v>
      </c>
      <c r="CM11" s="9">
        <v>6.6459999999999999</v>
      </c>
      <c r="CN11" s="9">
        <v>1.33</v>
      </c>
      <c r="CO11" s="9">
        <v>0.57099999999999995</v>
      </c>
      <c r="CP11" s="9">
        <v>125.631</v>
      </c>
      <c r="CQ11" s="9">
        <v>7.1239999999999997</v>
      </c>
      <c r="CR11" s="9">
        <v>6.6369999999999996</v>
      </c>
      <c r="CS11" s="9">
        <v>13.038</v>
      </c>
      <c r="CT11" s="9">
        <v>33.152999999999999</v>
      </c>
      <c r="CU11" s="9">
        <v>119.27800000000001</v>
      </c>
      <c r="CV11" s="9">
        <v>76.078000000000003</v>
      </c>
      <c r="CW11" s="9">
        <v>15.052</v>
      </c>
      <c r="CX11" s="9">
        <v>269.76</v>
      </c>
      <c r="CY11" s="9">
        <v>99.983999999999995</v>
      </c>
      <c r="CZ11" s="9">
        <v>91.879000000000005</v>
      </c>
      <c r="DA11" s="9">
        <v>11.651</v>
      </c>
      <c r="DB11" s="9">
        <v>9.0280000000000005</v>
      </c>
      <c r="DC11" s="9">
        <v>3.7519999999999998</v>
      </c>
      <c r="DD11" s="9">
        <v>5.2759999999999998</v>
      </c>
      <c r="DE11" s="9">
        <v>4.2649999999999997</v>
      </c>
      <c r="DF11" s="9">
        <v>4.7629999999999999</v>
      </c>
      <c r="DG11" s="9">
        <v>2.181</v>
      </c>
      <c r="DH11" s="9">
        <v>2.3359999999999999</v>
      </c>
      <c r="DI11" s="9">
        <v>2.2429999999999999</v>
      </c>
      <c r="DJ11" s="9">
        <v>1.58</v>
      </c>
      <c r="DK11" s="9">
        <v>3.1930000000000001</v>
      </c>
      <c r="DL11" s="9">
        <v>4.2549999999999999</v>
      </c>
      <c r="DM11" s="9">
        <v>6.7960000000000003</v>
      </c>
      <c r="DN11" s="9">
        <v>2.2330000000000001</v>
      </c>
      <c r="DO11" s="9">
        <v>2.6230000000000002</v>
      </c>
      <c r="DP11" s="9">
        <v>80.227999999999994</v>
      </c>
      <c r="DQ11" s="9">
        <v>46.570999999999998</v>
      </c>
      <c r="DR11" s="9">
        <v>42.280999999999999</v>
      </c>
      <c r="DS11" s="9">
        <v>2.0750000000000002</v>
      </c>
      <c r="DT11" s="9">
        <v>2.2149999999999999</v>
      </c>
      <c r="DU11" s="9">
        <v>1.038</v>
      </c>
      <c r="DV11" s="9">
        <v>1.111</v>
      </c>
      <c r="DW11" s="9">
        <v>1.655</v>
      </c>
      <c r="DX11" s="9">
        <v>35.067999999999998</v>
      </c>
      <c r="DY11" s="9">
        <v>1.6619999999999999</v>
      </c>
      <c r="DZ11" s="9">
        <v>2.9620000000000002</v>
      </c>
      <c r="EA11" s="9">
        <v>6.8789999999999996</v>
      </c>
      <c r="EB11" s="9">
        <v>9.3539999999999992</v>
      </c>
      <c r="EC11" s="9">
        <v>37.216999999999999</v>
      </c>
      <c r="ED11" s="9">
        <v>33.656999999999996</v>
      </c>
      <c r="EE11" s="9">
        <v>8.1050000000000004</v>
      </c>
      <c r="EF11" s="9">
        <v>99.983999999999995</v>
      </c>
      <c r="EG11" s="9">
        <v>142.60900000000001</v>
      </c>
      <c r="EH11" s="9">
        <v>132.85400000000001</v>
      </c>
      <c r="EI11" s="9">
        <v>7.6</v>
      </c>
      <c r="EJ11" s="9">
        <v>6.4740000000000002</v>
      </c>
      <c r="EK11" s="9">
        <v>1.627</v>
      </c>
      <c r="EL11" s="9">
        <v>4.8460000000000001</v>
      </c>
      <c r="EM11" s="9">
        <v>2.2930000000000001</v>
      </c>
      <c r="EN11" s="9">
        <v>4.181</v>
      </c>
      <c r="EO11" s="9">
        <v>2.6019999999999999</v>
      </c>
      <c r="EP11" s="9">
        <v>1.149</v>
      </c>
      <c r="EQ11" s="9">
        <v>1.6619999999999999</v>
      </c>
      <c r="ER11" s="9">
        <v>2.8220000000000001</v>
      </c>
      <c r="ES11" s="9">
        <v>2.0640000000000001</v>
      </c>
      <c r="ET11" s="9">
        <v>1.5880000000000001</v>
      </c>
      <c r="EU11" s="9">
        <v>4.3179999999999996</v>
      </c>
      <c r="EV11" s="9">
        <v>2.1549999999999998</v>
      </c>
      <c r="EW11" s="9">
        <v>1.1259999999999999</v>
      </c>
      <c r="EX11" s="9">
        <v>125.254</v>
      </c>
      <c r="EY11" s="9">
        <v>123.623</v>
      </c>
      <c r="EZ11" s="9">
        <v>115.96</v>
      </c>
      <c r="FA11" s="9">
        <v>3.226</v>
      </c>
      <c r="FB11" s="9">
        <v>4.4370000000000003</v>
      </c>
      <c r="FC11" s="9">
        <v>2.6960000000000002</v>
      </c>
      <c r="FD11" s="9">
        <v>2.7959999999999998</v>
      </c>
      <c r="FE11" s="9">
        <v>2.1709999999999998</v>
      </c>
      <c r="FF11" s="9">
        <v>97.498999999999995</v>
      </c>
      <c r="FG11" s="9">
        <v>6.5940000000000003</v>
      </c>
      <c r="FH11" s="9">
        <v>8.7829999999999995</v>
      </c>
      <c r="FI11" s="9">
        <v>10.747</v>
      </c>
      <c r="FJ11" s="9">
        <v>30.021999999999998</v>
      </c>
      <c r="FK11" s="9">
        <v>93.602000000000004</v>
      </c>
      <c r="FL11" s="9">
        <v>1.631</v>
      </c>
      <c r="FM11" s="9">
        <v>9.7539999999999996</v>
      </c>
      <c r="FN11" s="9">
        <v>142.60900000000001</v>
      </c>
      <c r="FO11" s="9">
        <v>233.203</v>
      </c>
      <c r="FP11" s="9">
        <v>216.512</v>
      </c>
      <c r="FQ11" s="9">
        <v>18.059000000000001</v>
      </c>
      <c r="FR11" s="9">
        <v>13.44</v>
      </c>
      <c r="FS11" s="9">
        <v>8.9429999999999996</v>
      </c>
      <c r="FT11" s="9">
        <v>4.4969999999999999</v>
      </c>
      <c r="FU11" s="9">
        <v>11.345000000000001</v>
      </c>
      <c r="FV11" s="9">
        <v>2.0939999999999999</v>
      </c>
      <c r="FW11" s="9">
        <v>11.009</v>
      </c>
      <c r="FX11" s="9">
        <v>1.3069999999999999</v>
      </c>
      <c r="FY11" s="9">
        <v>1.1240000000000001</v>
      </c>
      <c r="FZ11" s="9">
        <v>3.2810000000000001</v>
      </c>
      <c r="GA11" s="9">
        <v>5.41</v>
      </c>
      <c r="GB11" s="9">
        <v>4.7489999999999997</v>
      </c>
      <c r="GC11" s="9">
        <v>8.5540000000000003</v>
      </c>
      <c r="GD11" s="9">
        <v>4.8860000000000001</v>
      </c>
      <c r="GE11" s="9">
        <v>4.62</v>
      </c>
      <c r="GF11" s="9">
        <v>198.453</v>
      </c>
      <c r="GG11" s="9">
        <v>186.31100000000001</v>
      </c>
      <c r="GH11" s="9">
        <v>175.45599999999999</v>
      </c>
      <c r="GI11" s="9">
        <v>6.008</v>
      </c>
      <c r="GJ11" s="9">
        <v>4.8470000000000004</v>
      </c>
      <c r="GK11" s="9">
        <v>6.5549999999999997</v>
      </c>
      <c r="GL11" s="9">
        <v>2.157</v>
      </c>
      <c r="GM11" s="9">
        <v>1.1919999999999999</v>
      </c>
      <c r="GN11" s="9">
        <v>140.39500000000001</v>
      </c>
      <c r="GO11" s="9">
        <v>16.655000000000001</v>
      </c>
      <c r="GP11" s="9">
        <v>12.678000000000001</v>
      </c>
      <c r="GQ11" s="9">
        <v>16.582999999999998</v>
      </c>
      <c r="GR11" s="9">
        <v>34.316000000000003</v>
      </c>
      <c r="GS11" s="9">
        <v>151.994</v>
      </c>
      <c r="GT11" s="9">
        <v>12.141999999999999</v>
      </c>
      <c r="GU11" s="9">
        <v>16.690999999999999</v>
      </c>
      <c r="GV11" s="9">
        <v>233.203</v>
      </c>
      <c r="GW11" s="9">
        <v>350.55399999999997</v>
      </c>
      <c r="GX11" s="9">
        <v>334.06700000000001</v>
      </c>
      <c r="GY11" s="9">
        <v>29.398</v>
      </c>
      <c r="GZ11" s="9">
        <v>25.067</v>
      </c>
      <c r="HA11" s="9">
        <v>13.503</v>
      </c>
      <c r="HB11" s="9">
        <v>11.564</v>
      </c>
      <c r="HC11" s="9">
        <v>18.48</v>
      </c>
      <c r="HD11" s="9">
        <v>6.5869999999999997</v>
      </c>
      <c r="HE11" s="9">
        <v>16.378</v>
      </c>
      <c r="HF11" s="9">
        <v>3.7269999999999999</v>
      </c>
      <c r="HG11" s="9">
        <v>4.9610000000000003</v>
      </c>
      <c r="HH11" s="9">
        <v>10.973000000000001</v>
      </c>
      <c r="HI11" s="9">
        <v>7.5010000000000003</v>
      </c>
      <c r="HJ11" s="9">
        <v>6.5940000000000003</v>
      </c>
      <c r="HK11" s="9">
        <v>15.502000000000001</v>
      </c>
      <c r="HL11" s="9">
        <v>9.5649999999999995</v>
      </c>
      <c r="HM11" s="9">
        <v>4.3319999999999999</v>
      </c>
      <c r="HN11" s="9">
        <v>304.66800000000001</v>
      </c>
      <c r="HO11" s="9">
        <v>275.48</v>
      </c>
      <c r="HP11" s="9">
        <v>262.471</v>
      </c>
      <c r="HQ11" s="9">
        <v>8.2349999999999994</v>
      </c>
      <c r="HR11" s="9">
        <v>4.7729999999999997</v>
      </c>
      <c r="HS11" s="9">
        <v>9.2149999999999999</v>
      </c>
      <c r="HT11" s="9">
        <v>2.35</v>
      </c>
      <c r="HU11" s="9">
        <v>1.4430000000000001</v>
      </c>
      <c r="HV11" s="9">
        <v>209.64099999999999</v>
      </c>
      <c r="HW11" s="9">
        <v>16.616</v>
      </c>
      <c r="HX11" s="9">
        <v>21.06</v>
      </c>
      <c r="HY11" s="9">
        <v>28.163</v>
      </c>
      <c r="HZ11" s="9">
        <v>43.301000000000002</v>
      </c>
      <c r="IA11" s="9">
        <v>232.179</v>
      </c>
      <c r="IB11" s="9">
        <v>29.189</v>
      </c>
      <c r="IC11" s="9">
        <v>16.488</v>
      </c>
      <c r="ID11" s="9">
        <v>350.55399999999997</v>
      </c>
      <c r="IE11" s="9">
        <v>68.090999999999994</v>
      </c>
      <c r="IF11" s="9">
        <v>62.481999999999999</v>
      </c>
      <c r="IG11" s="9">
        <v>4.569</v>
      </c>
      <c r="IH11" s="9">
        <v>3.746</v>
      </c>
      <c r="II11" s="9">
        <v>0</v>
      </c>
      <c r="IJ11" s="9">
        <v>3.746</v>
      </c>
      <c r="IK11" s="9">
        <v>0.45800000000000002</v>
      </c>
      <c r="IL11" s="9">
        <v>3.2879999999999998</v>
      </c>
      <c r="IM11" s="9">
        <v>0.999</v>
      </c>
      <c r="IN11" s="9">
        <v>1.0129999999999999</v>
      </c>
      <c r="IO11" s="9">
        <v>1.165</v>
      </c>
      <c r="IP11" s="9">
        <v>0.56399999999999995</v>
      </c>
      <c r="IQ11" s="9">
        <v>1.554</v>
      </c>
    </row>
    <row r="12" spans="1:251">
      <c r="A12" s="10">
        <v>42401</v>
      </c>
      <c r="B12" s="9">
        <v>101.24</v>
      </c>
      <c r="C12" s="9">
        <v>12.022</v>
      </c>
      <c r="D12" s="9">
        <v>11.28</v>
      </c>
      <c r="E12" s="9">
        <v>4.8650000000000002</v>
      </c>
      <c r="F12" s="9">
        <v>6.415</v>
      </c>
      <c r="G12" s="9">
        <v>11.28</v>
      </c>
      <c r="H12" s="9">
        <v>0</v>
      </c>
      <c r="I12" s="9">
        <v>10.718</v>
      </c>
      <c r="J12" s="9">
        <v>0</v>
      </c>
      <c r="K12" s="9">
        <v>0</v>
      </c>
      <c r="L12" s="9">
        <v>6.4809999999999999</v>
      </c>
      <c r="M12" s="9">
        <v>1.212</v>
      </c>
      <c r="N12" s="9">
        <v>3.5880000000000001</v>
      </c>
      <c r="O12" s="9">
        <v>8.0269999999999992</v>
      </c>
      <c r="P12" s="9">
        <v>3.2530000000000001</v>
      </c>
      <c r="Q12" s="9">
        <v>0.74199999999999999</v>
      </c>
      <c r="R12" s="9">
        <v>89.218000000000004</v>
      </c>
      <c r="S12" s="9">
        <v>79.923000000000002</v>
      </c>
      <c r="T12" s="9">
        <v>71.373000000000005</v>
      </c>
      <c r="U12" s="9">
        <v>4.0090000000000003</v>
      </c>
      <c r="V12" s="9">
        <v>4.5410000000000004</v>
      </c>
      <c r="W12" s="9">
        <v>2.7829999999999999</v>
      </c>
      <c r="X12" s="9">
        <v>2.9049999999999998</v>
      </c>
      <c r="Y12" s="9">
        <v>2.8610000000000002</v>
      </c>
      <c r="Z12" s="9">
        <v>63.125</v>
      </c>
      <c r="AA12" s="9">
        <v>4.2380000000000004</v>
      </c>
      <c r="AB12" s="9">
        <v>5.6239999999999997</v>
      </c>
      <c r="AC12" s="9">
        <v>6.9359999999999999</v>
      </c>
      <c r="AD12" s="9">
        <v>21.847999999999999</v>
      </c>
      <c r="AE12" s="9">
        <v>58.075000000000003</v>
      </c>
      <c r="AF12" s="9">
        <v>9.2949999999999999</v>
      </c>
      <c r="AG12" s="9">
        <v>5.1870000000000003</v>
      </c>
      <c r="AH12" s="9">
        <v>106.428</v>
      </c>
      <c r="AI12" s="9">
        <v>47.585000000000001</v>
      </c>
      <c r="AJ12" s="9">
        <v>43.731000000000002</v>
      </c>
      <c r="AK12" s="9">
        <v>5.3970000000000002</v>
      </c>
      <c r="AL12" s="9">
        <v>4.8259999999999996</v>
      </c>
      <c r="AM12" s="9">
        <v>1.113</v>
      </c>
      <c r="AN12" s="9">
        <v>3.7130000000000001</v>
      </c>
      <c r="AO12" s="9">
        <v>2.827</v>
      </c>
      <c r="AP12" s="9">
        <v>1.9990000000000001</v>
      </c>
      <c r="AQ12" s="9">
        <v>3.9350000000000001</v>
      </c>
      <c r="AR12" s="9">
        <v>0.39800000000000002</v>
      </c>
      <c r="AS12" s="9">
        <v>0.49399999999999999</v>
      </c>
      <c r="AT12" s="9">
        <v>2.5379999999999998</v>
      </c>
      <c r="AU12" s="9">
        <v>1.113</v>
      </c>
      <c r="AV12" s="9">
        <v>1.175</v>
      </c>
      <c r="AW12" s="9">
        <v>3.8010000000000002</v>
      </c>
      <c r="AX12" s="9">
        <v>1.0249999999999999</v>
      </c>
      <c r="AY12" s="9">
        <v>0.56999999999999995</v>
      </c>
      <c r="AZ12" s="9">
        <v>38.334000000000003</v>
      </c>
      <c r="BA12" s="9">
        <v>23.433</v>
      </c>
      <c r="BB12" s="9">
        <v>19.847999999999999</v>
      </c>
      <c r="BC12" s="9">
        <v>1.07</v>
      </c>
      <c r="BD12" s="9">
        <v>2.5150000000000001</v>
      </c>
      <c r="BE12" s="9">
        <v>1.841</v>
      </c>
      <c r="BF12" s="9">
        <v>1.2689999999999999</v>
      </c>
      <c r="BG12" s="9">
        <v>0.47399999999999998</v>
      </c>
      <c r="BH12" s="9">
        <v>17.138999999999999</v>
      </c>
      <c r="BI12" s="9">
        <v>2.93</v>
      </c>
      <c r="BJ12" s="9">
        <v>0.47399999999999998</v>
      </c>
      <c r="BK12" s="9">
        <v>2.8889999999999998</v>
      </c>
      <c r="BL12" s="9">
        <v>5.8579999999999997</v>
      </c>
      <c r="BM12" s="9">
        <v>17.574999999999999</v>
      </c>
      <c r="BN12" s="9">
        <v>14.901</v>
      </c>
      <c r="BO12" s="9">
        <v>3.8540000000000001</v>
      </c>
      <c r="BP12" s="9">
        <v>47.585000000000001</v>
      </c>
      <c r="BQ12" s="9">
        <v>258.93799999999999</v>
      </c>
      <c r="BR12" s="9">
        <v>244.19300000000001</v>
      </c>
      <c r="BS12" s="9">
        <v>24.248999999999999</v>
      </c>
      <c r="BT12" s="9">
        <v>21.738</v>
      </c>
      <c r="BU12" s="9">
        <v>10.775</v>
      </c>
      <c r="BV12" s="9">
        <v>10.962</v>
      </c>
      <c r="BW12" s="9">
        <v>17.152999999999999</v>
      </c>
      <c r="BX12" s="9">
        <v>4.585</v>
      </c>
      <c r="BY12" s="9">
        <v>16.007999999999999</v>
      </c>
      <c r="BZ12" s="9">
        <v>1.633</v>
      </c>
      <c r="CA12" s="9">
        <v>4.0960000000000001</v>
      </c>
      <c r="CB12" s="9">
        <v>5.3689999999999998</v>
      </c>
      <c r="CC12" s="9">
        <v>6.0419999999999998</v>
      </c>
      <c r="CD12" s="9">
        <v>10.326000000000001</v>
      </c>
      <c r="CE12" s="9">
        <v>13.548</v>
      </c>
      <c r="CF12" s="9">
        <v>8.1890000000000001</v>
      </c>
      <c r="CG12" s="9">
        <v>2.512</v>
      </c>
      <c r="CH12" s="9">
        <v>219.94300000000001</v>
      </c>
      <c r="CI12" s="9">
        <v>144.49600000000001</v>
      </c>
      <c r="CJ12" s="9">
        <v>133.76</v>
      </c>
      <c r="CK12" s="9">
        <v>6.1180000000000003</v>
      </c>
      <c r="CL12" s="9">
        <v>4.6180000000000003</v>
      </c>
      <c r="CM12" s="9">
        <v>5.2050000000000001</v>
      </c>
      <c r="CN12" s="9">
        <v>4.3890000000000002</v>
      </c>
      <c r="CO12" s="9">
        <v>0.58899999999999997</v>
      </c>
      <c r="CP12" s="9">
        <v>117.43</v>
      </c>
      <c r="CQ12" s="9">
        <v>3.9409999999999998</v>
      </c>
      <c r="CR12" s="9">
        <v>5.6829999999999998</v>
      </c>
      <c r="CS12" s="9">
        <v>17.442</v>
      </c>
      <c r="CT12" s="9">
        <v>28.617999999999999</v>
      </c>
      <c r="CU12" s="9">
        <v>115.878</v>
      </c>
      <c r="CV12" s="9">
        <v>75.447000000000003</v>
      </c>
      <c r="CW12" s="9">
        <v>14.744999999999999</v>
      </c>
      <c r="CX12" s="9">
        <v>258.93799999999999</v>
      </c>
      <c r="CY12" s="9">
        <v>106.72799999999999</v>
      </c>
      <c r="CZ12" s="9">
        <v>95.72</v>
      </c>
      <c r="DA12" s="9">
        <v>7.681</v>
      </c>
      <c r="DB12" s="9">
        <v>6.5579999999999998</v>
      </c>
      <c r="DC12" s="9">
        <v>1.776</v>
      </c>
      <c r="DD12" s="9">
        <v>4.7830000000000004</v>
      </c>
      <c r="DE12" s="9">
        <v>5.36</v>
      </c>
      <c r="DF12" s="9">
        <v>1.1990000000000001</v>
      </c>
      <c r="DG12" s="9">
        <v>5.3540000000000001</v>
      </c>
      <c r="DH12" s="9">
        <v>0</v>
      </c>
      <c r="DI12" s="9">
        <v>0.67</v>
      </c>
      <c r="DJ12" s="9">
        <v>3.97</v>
      </c>
      <c r="DK12" s="9">
        <v>0.66500000000000004</v>
      </c>
      <c r="DL12" s="9">
        <v>1.923</v>
      </c>
      <c r="DM12" s="9">
        <v>4.8220000000000001</v>
      </c>
      <c r="DN12" s="9">
        <v>1.736</v>
      </c>
      <c r="DO12" s="9">
        <v>1.1220000000000001</v>
      </c>
      <c r="DP12" s="9">
        <v>88.04</v>
      </c>
      <c r="DQ12" s="9">
        <v>58.116</v>
      </c>
      <c r="DR12" s="9">
        <v>56.612000000000002</v>
      </c>
      <c r="DS12" s="9">
        <v>0.96499999999999997</v>
      </c>
      <c r="DT12" s="9">
        <v>0.54</v>
      </c>
      <c r="DU12" s="9">
        <v>0.96499999999999997</v>
      </c>
      <c r="DV12" s="9">
        <v>0</v>
      </c>
      <c r="DW12" s="9">
        <v>0.54</v>
      </c>
      <c r="DX12" s="9">
        <v>41.481000000000002</v>
      </c>
      <c r="DY12" s="9">
        <v>2.915</v>
      </c>
      <c r="DZ12" s="9">
        <v>3.43</v>
      </c>
      <c r="EA12" s="9">
        <v>10.289</v>
      </c>
      <c r="EB12" s="9">
        <v>8.8970000000000002</v>
      </c>
      <c r="EC12" s="9">
        <v>49.219000000000001</v>
      </c>
      <c r="ED12" s="9">
        <v>29.922999999999998</v>
      </c>
      <c r="EE12" s="9">
        <v>11.007</v>
      </c>
      <c r="EF12" s="9">
        <v>106.72799999999999</v>
      </c>
      <c r="EG12" s="9">
        <v>152.71600000000001</v>
      </c>
      <c r="EH12" s="9">
        <v>147.67599999999999</v>
      </c>
      <c r="EI12" s="9">
        <v>6.4219999999999997</v>
      </c>
      <c r="EJ12" s="9">
        <v>6.4219999999999997</v>
      </c>
      <c r="EK12" s="9">
        <v>2.351</v>
      </c>
      <c r="EL12" s="9">
        <v>4.0709999999999997</v>
      </c>
      <c r="EM12" s="9">
        <v>3.8969999999999998</v>
      </c>
      <c r="EN12" s="9">
        <v>2.5249999999999999</v>
      </c>
      <c r="EO12" s="9">
        <v>4.5039999999999996</v>
      </c>
      <c r="EP12" s="9">
        <v>0.51400000000000001</v>
      </c>
      <c r="EQ12" s="9">
        <v>1.4039999999999999</v>
      </c>
      <c r="ER12" s="9">
        <v>1.2150000000000001</v>
      </c>
      <c r="ES12" s="9">
        <v>4.4800000000000004</v>
      </c>
      <c r="ET12" s="9">
        <v>0.72699999999999998</v>
      </c>
      <c r="EU12" s="9">
        <v>6.4219999999999997</v>
      </c>
      <c r="EV12" s="9">
        <v>0</v>
      </c>
      <c r="EW12" s="9">
        <v>0</v>
      </c>
      <c r="EX12" s="9">
        <v>141.25399999999999</v>
      </c>
      <c r="EY12" s="9">
        <v>138.428</v>
      </c>
      <c r="EZ12" s="9">
        <v>127.34699999999999</v>
      </c>
      <c r="FA12" s="9">
        <v>4.17</v>
      </c>
      <c r="FB12" s="9">
        <v>6.91</v>
      </c>
      <c r="FC12" s="9">
        <v>6.4349999999999996</v>
      </c>
      <c r="FD12" s="9">
        <v>2.2360000000000002</v>
      </c>
      <c r="FE12" s="9">
        <v>2.4089999999999998</v>
      </c>
      <c r="FF12" s="9">
        <v>114.63500000000001</v>
      </c>
      <c r="FG12" s="9">
        <v>6.2450000000000001</v>
      </c>
      <c r="FH12" s="9">
        <v>5.3890000000000002</v>
      </c>
      <c r="FI12" s="9">
        <v>12.159000000000001</v>
      </c>
      <c r="FJ12" s="9">
        <v>30.888999999999999</v>
      </c>
      <c r="FK12" s="9">
        <v>107.539</v>
      </c>
      <c r="FL12" s="9">
        <v>2.8260000000000001</v>
      </c>
      <c r="FM12" s="9">
        <v>5.04</v>
      </c>
      <c r="FN12" s="9">
        <v>152.71600000000001</v>
      </c>
      <c r="FO12" s="9">
        <v>218.625</v>
      </c>
      <c r="FP12" s="9">
        <v>208.21600000000001</v>
      </c>
      <c r="FQ12" s="9">
        <v>15.218999999999999</v>
      </c>
      <c r="FR12" s="9">
        <v>12.519</v>
      </c>
      <c r="FS12" s="9">
        <v>7.1529999999999996</v>
      </c>
      <c r="FT12" s="9">
        <v>5.3659999999999997</v>
      </c>
      <c r="FU12" s="9">
        <v>7.665</v>
      </c>
      <c r="FV12" s="9">
        <v>4.8550000000000004</v>
      </c>
      <c r="FW12" s="9">
        <v>7.718</v>
      </c>
      <c r="FX12" s="9">
        <v>1.619</v>
      </c>
      <c r="FY12" s="9">
        <v>1.8859999999999999</v>
      </c>
      <c r="FZ12" s="9">
        <v>4.2530000000000001</v>
      </c>
      <c r="GA12" s="9">
        <v>3.641</v>
      </c>
      <c r="GB12" s="9">
        <v>4.6260000000000003</v>
      </c>
      <c r="GC12" s="9">
        <v>8.8290000000000006</v>
      </c>
      <c r="GD12" s="9">
        <v>3.69</v>
      </c>
      <c r="GE12" s="9">
        <v>2.7</v>
      </c>
      <c r="GF12" s="9">
        <v>192.99600000000001</v>
      </c>
      <c r="GG12" s="9">
        <v>182.994</v>
      </c>
      <c r="GH12" s="9">
        <v>171.63</v>
      </c>
      <c r="GI12" s="9">
        <v>4.4660000000000002</v>
      </c>
      <c r="GJ12" s="9">
        <v>6.8970000000000002</v>
      </c>
      <c r="GK12" s="9">
        <v>6.5119999999999996</v>
      </c>
      <c r="GL12" s="9">
        <v>2.9289999999999998</v>
      </c>
      <c r="GM12" s="9">
        <v>1.923</v>
      </c>
      <c r="GN12" s="9">
        <v>132.27000000000001</v>
      </c>
      <c r="GO12" s="9">
        <v>17.434999999999999</v>
      </c>
      <c r="GP12" s="9">
        <v>13.849</v>
      </c>
      <c r="GQ12" s="9">
        <v>19.440000000000001</v>
      </c>
      <c r="GR12" s="9">
        <v>35.094000000000001</v>
      </c>
      <c r="GS12" s="9">
        <v>147.9</v>
      </c>
      <c r="GT12" s="9">
        <v>10.003</v>
      </c>
      <c r="GU12" s="9">
        <v>10.409000000000001</v>
      </c>
      <c r="GV12" s="9">
        <v>218.625</v>
      </c>
      <c r="GW12" s="9">
        <v>372.86900000000003</v>
      </c>
      <c r="GX12" s="9">
        <v>346.95400000000001</v>
      </c>
      <c r="GY12" s="9">
        <v>29.393000000000001</v>
      </c>
      <c r="GZ12" s="9">
        <v>23.260999999999999</v>
      </c>
      <c r="HA12" s="9">
        <v>16.170999999999999</v>
      </c>
      <c r="HB12" s="9">
        <v>7.0910000000000002</v>
      </c>
      <c r="HC12" s="9">
        <v>19.184000000000001</v>
      </c>
      <c r="HD12" s="9">
        <v>4.0780000000000003</v>
      </c>
      <c r="HE12" s="9">
        <v>16.472999999999999</v>
      </c>
      <c r="HF12" s="9">
        <v>2.2869999999999999</v>
      </c>
      <c r="HG12" s="9">
        <v>3.9209999999999998</v>
      </c>
      <c r="HH12" s="9">
        <v>6.657</v>
      </c>
      <c r="HI12" s="9">
        <v>6.577</v>
      </c>
      <c r="HJ12" s="9">
        <v>10.026999999999999</v>
      </c>
      <c r="HK12" s="9">
        <v>17.978000000000002</v>
      </c>
      <c r="HL12" s="9">
        <v>5.2839999999999998</v>
      </c>
      <c r="HM12" s="9">
        <v>6.1319999999999997</v>
      </c>
      <c r="HN12" s="9">
        <v>317.56</v>
      </c>
      <c r="HO12" s="9">
        <v>275.702</v>
      </c>
      <c r="HP12" s="9">
        <v>265.57600000000002</v>
      </c>
      <c r="HQ12" s="9">
        <v>6.3019999999999996</v>
      </c>
      <c r="HR12" s="9">
        <v>3.8239999999999998</v>
      </c>
      <c r="HS12" s="9">
        <v>5.5640000000000001</v>
      </c>
      <c r="HT12" s="9">
        <v>1.7170000000000001</v>
      </c>
      <c r="HU12" s="9">
        <v>1.1000000000000001</v>
      </c>
      <c r="HV12" s="9">
        <v>205.732</v>
      </c>
      <c r="HW12" s="9">
        <v>17.077000000000002</v>
      </c>
      <c r="HX12" s="9">
        <v>20.132000000000001</v>
      </c>
      <c r="HY12" s="9">
        <v>32.761000000000003</v>
      </c>
      <c r="HZ12" s="9">
        <v>34.686999999999998</v>
      </c>
      <c r="IA12" s="9">
        <v>241.01499999999999</v>
      </c>
      <c r="IB12" s="9">
        <v>41.857999999999997</v>
      </c>
      <c r="IC12" s="9">
        <v>25.914999999999999</v>
      </c>
      <c r="ID12" s="9">
        <v>372.86900000000003</v>
      </c>
      <c r="IE12" s="9">
        <v>64.861000000000004</v>
      </c>
      <c r="IF12" s="9">
        <v>61.146000000000001</v>
      </c>
      <c r="IG12" s="9">
        <v>3.6419999999999999</v>
      </c>
      <c r="IH12" s="9">
        <v>2.448</v>
      </c>
      <c r="II12" s="9">
        <v>1.2609999999999999</v>
      </c>
      <c r="IJ12" s="9">
        <v>1.1870000000000001</v>
      </c>
      <c r="IK12" s="9">
        <v>0.49199999999999999</v>
      </c>
      <c r="IL12" s="9">
        <v>1.956</v>
      </c>
      <c r="IM12" s="9">
        <v>0.49199999999999999</v>
      </c>
      <c r="IN12" s="9">
        <v>1.429</v>
      </c>
      <c r="IO12" s="9">
        <v>0.52700000000000002</v>
      </c>
      <c r="IP12" s="9">
        <v>1.2609999999999999</v>
      </c>
      <c r="IQ12" s="9">
        <v>1.1870000000000001</v>
      </c>
    </row>
    <row r="13" spans="1:251">
      <c r="A13" s="10">
        <v>42767</v>
      </c>
      <c r="B13" s="9">
        <v>124.786</v>
      </c>
      <c r="C13" s="9">
        <v>6.1390000000000002</v>
      </c>
      <c r="D13" s="9">
        <v>5.5419999999999998</v>
      </c>
      <c r="E13" s="9">
        <v>3.375</v>
      </c>
      <c r="F13" s="9">
        <v>2.1659999999999999</v>
      </c>
      <c r="G13" s="9">
        <v>4.0019999999999998</v>
      </c>
      <c r="H13" s="9">
        <v>1.5389999999999999</v>
      </c>
      <c r="I13" s="9">
        <v>2.76</v>
      </c>
      <c r="J13" s="9">
        <v>0.504</v>
      </c>
      <c r="K13" s="9">
        <v>1.24</v>
      </c>
      <c r="L13" s="9">
        <v>2.6640000000000001</v>
      </c>
      <c r="M13" s="9">
        <v>1.7250000000000001</v>
      </c>
      <c r="N13" s="9">
        <v>1.153</v>
      </c>
      <c r="O13" s="9">
        <v>4.867</v>
      </c>
      <c r="P13" s="9">
        <v>0.67400000000000004</v>
      </c>
      <c r="Q13" s="9">
        <v>0.59699999999999998</v>
      </c>
      <c r="R13" s="9">
        <v>118.64700000000001</v>
      </c>
      <c r="S13" s="9">
        <v>104.441</v>
      </c>
      <c r="T13" s="9">
        <v>95.856999999999999</v>
      </c>
      <c r="U13" s="9">
        <v>6.3479999999999999</v>
      </c>
      <c r="V13" s="9">
        <v>2.2360000000000002</v>
      </c>
      <c r="W13" s="9">
        <v>6.3339999999999996</v>
      </c>
      <c r="X13" s="9">
        <v>1.06</v>
      </c>
      <c r="Y13" s="9">
        <v>0.54</v>
      </c>
      <c r="Z13" s="9">
        <v>92.3</v>
      </c>
      <c r="AA13" s="9">
        <v>4.8220000000000001</v>
      </c>
      <c r="AB13" s="9">
        <v>2.2189999999999999</v>
      </c>
      <c r="AC13" s="9">
        <v>5.0999999999999996</v>
      </c>
      <c r="AD13" s="9">
        <v>20.48</v>
      </c>
      <c r="AE13" s="9">
        <v>83.960999999999999</v>
      </c>
      <c r="AF13" s="9">
        <v>14.206</v>
      </c>
      <c r="AG13" s="9">
        <v>4.3129999999999997</v>
      </c>
      <c r="AH13" s="9">
        <v>129.09899999999999</v>
      </c>
      <c r="AI13" s="9">
        <v>45.551000000000002</v>
      </c>
      <c r="AJ13" s="9">
        <v>44.292000000000002</v>
      </c>
      <c r="AK13" s="9">
        <v>6.4340000000000002</v>
      </c>
      <c r="AL13" s="9">
        <v>6.4340000000000002</v>
      </c>
      <c r="AM13" s="9">
        <v>2.2040000000000002</v>
      </c>
      <c r="AN13" s="9">
        <v>4.2300000000000004</v>
      </c>
      <c r="AO13" s="9">
        <v>4.173</v>
      </c>
      <c r="AP13" s="9">
        <v>2.2610000000000001</v>
      </c>
      <c r="AQ13" s="9">
        <v>4.173</v>
      </c>
      <c r="AR13" s="9">
        <v>0.997</v>
      </c>
      <c r="AS13" s="9">
        <v>1.264</v>
      </c>
      <c r="AT13" s="9">
        <v>0.97599999999999998</v>
      </c>
      <c r="AU13" s="9">
        <v>1.962</v>
      </c>
      <c r="AV13" s="9">
        <v>3.4969999999999999</v>
      </c>
      <c r="AW13" s="9">
        <v>3.9740000000000002</v>
      </c>
      <c r="AX13" s="9">
        <v>2.46</v>
      </c>
      <c r="AY13" s="9">
        <v>0</v>
      </c>
      <c r="AZ13" s="9">
        <v>37.857999999999997</v>
      </c>
      <c r="BA13" s="9">
        <v>28.658999999999999</v>
      </c>
      <c r="BB13" s="9">
        <v>27.626000000000001</v>
      </c>
      <c r="BC13" s="9">
        <v>0.56799999999999995</v>
      </c>
      <c r="BD13" s="9">
        <v>0.46500000000000002</v>
      </c>
      <c r="BE13" s="9">
        <v>0.56799999999999995</v>
      </c>
      <c r="BF13" s="9">
        <v>0.46500000000000002</v>
      </c>
      <c r="BG13" s="9">
        <v>0</v>
      </c>
      <c r="BH13" s="9">
        <v>23.189</v>
      </c>
      <c r="BI13" s="9">
        <v>2.609</v>
      </c>
      <c r="BJ13" s="9">
        <v>0.56899999999999995</v>
      </c>
      <c r="BK13" s="9">
        <v>2.2909999999999999</v>
      </c>
      <c r="BL13" s="9">
        <v>2.0169999999999999</v>
      </c>
      <c r="BM13" s="9">
        <v>26.641999999999999</v>
      </c>
      <c r="BN13" s="9">
        <v>9.1989999999999998</v>
      </c>
      <c r="BO13" s="9">
        <v>1.2589999999999999</v>
      </c>
      <c r="BP13" s="9">
        <v>45.551000000000002</v>
      </c>
      <c r="BQ13" s="9">
        <v>258.64499999999998</v>
      </c>
      <c r="BR13" s="9">
        <v>244.78</v>
      </c>
      <c r="BS13" s="9">
        <v>21.045000000000002</v>
      </c>
      <c r="BT13" s="9">
        <v>18.878</v>
      </c>
      <c r="BU13" s="9">
        <v>9.798</v>
      </c>
      <c r="BV13" s="9">
        <v>9.08</v>
      </c>
      <c r="BW13" s="9">
        <v>15.423</v>
      </c>
      <c r="BX13" s="9">
        <v>3.4550000000000001</v>
      </c>
      <c r="BY13" s="9">
        <v>15.041</v>
      </c>
      <c r="BZ13" s="9">
        <v>2.5510000000000002</v>
      </c>
      <c r="CA13" s="9">
        <v>1.286</v>
      </c>
      <c r="CB13" s="9">
        <v>7.91</v>
      </c>
      <c r="CC13" s="9">
        <v>3.6869999999999998</v>
      </c>
      <c r="CD13" s="9">
        <v>7.282</v>
      </c>
      <c r="CE13" s="9">
        <v>15.368</v>
      </c>
      <c r="CF13" s="9">
        <v>3.5110000000000001</v>
      </c>
      <c r="CG13" s="9">
        <v>2.1659999999999999</v>
      </c>
      <c r="CH13" s="9">
        <v>223.73599999999999</v>
      </c>
      <c r="CI13" s="9">
        <v>161.21</v>
      </c>
      <c r="CJ13" s="9">
        <v>154.625</v>
      </c>
      <c r="CK13" s="9">
        <v>5.4340000000000002</v>
      </c>
      <c r="CL13" s="9">
        <v>1.151</v>
      </c>
      <c r="CM13" s="9">
        <v>3.8580000000000001</v>
      </c>
      <c r="CN13" s="9">
        <v>1.65</v>
      </c>
      <c r="CO13" s="9">
        <v>1.0760000000000001</v>
      </c>
      <c r="CP13" s="9">
        <v>131.80099999999999</v>
      </c>
      <c r="CQ13" s="9">
        <v>8.1010000000000009</v>
      </c>
      <c r="CR13" s="9">
        <v>5.032</v>
      </c>
      <c r="CS13" s="9">
        <v>16.276</v>
      </c>
      <c r="CT13" s="9">
        <v>32.137</v>
      </c>
      <c r="CU13" s="9">
        <v>129.07300000000001</v>
      </c>
      <c r="CV13" s="9">
        <v>62.526000000000003</v>
      </c>
      <c r="CW13" s="9">
        <v>13.865</v>
      </c>
      <c r="CX13" s="9">
        <v>258.64499999999998</v>
      </c>
      <c r="CY13" s="9">
        <v>111.125</v>
      </c>
      <c r="CZ13" s="9">
        <v>104</v>
      </c>
      <c r="DA13" s="9">
        <v>12.250999999999999</v>
      </c>
      <c r="DB13" s="9">
        <v>12.250999999999999</v>
      </c>
      <c r="DC13" s="9">
        <v>5.3019999999999996</v>
      </c>
      <c r="DD13" s="9">
        <v>6.9489999999999998</v>
      </c>
      <c r="DE13" s="9">
        <v>7</v>
      </c>
      <c r="DF13" s="9">
        <v>5.25</v>
      </c>
      <c r="DG13" s="9">
        <v>6.5579999999999998</v>
      </c>
      <c r="DH13" s="9">
        <v>1.0129999999999999</v>
      </c>
      <c r="DI13" s="9">
        <v>4.1449999999999996</v>
      </c>
      <c r="DJ13" s="9">
        <v>3.5539999999999998</v>
      </c>
      <c r="DK13" s="9">
        <v>3.274</v>
      </c>
      <c r="DL13" s="9">
        <v>5.423</v>
      </c>
      <c r="DM13" s="9">
        <v>6.5890000000000004</v>
      </c>
      <c r="DN13" s="9">
        <v>5.6619999999999999</v>
      </c>
      <c r="DO13" s="9">
        <v>0</v>
      </c>
      <c r="DP13" s="9">
        <v>91.75</v>
      </c>
      <c r="DQ13" s="9">
        <v>58.670999999999999</v>
      </c>
      <c r="DR13" s="9">
        <v>55.853000000000002</v>
      </c>
      <c r="DS13" s="9">
        <v>2.298</v>
      </c>
      <c r="DT13" s="9">
        <v>0.52100000000000002</v>
      </c>
      <c r="DU13" s="9">
        <v>2.298</v>
      </c>
      <c r="DV13" s="9">
        <v>0.52100000000000002</v>
      </c>
      <c r="DW13" s="9">
        <v>0</v>
      </c>
      <c r="DX13" s="9">
        <v>46.093000000000004</v>
      </c>
      <c r="DY13" s="9">
        <v>2.2280000000000002</v>
      </c>
      <c r="DZ13" s="9">
        <v>1.579</v>
      </c>
      <c r="EA13" s="9">
        <v>8.7710000000000008</v>
      </c>
      <c r="EB13" s="9">
        <v>12.371</v>
      </c>
      <c r="EC13" s="9">
        <v>46.3</v>
      </c>
      <c r="ED13" s="9">
        <v>33.078000000000003</v>
      </c>
      <c r="EE13" s="9">
        <v>7.125</v>
      </c>
      <c r="EF13" s="9">
        <v>111.125</v>
      </c>
      <c r="EG13" s="9">
        <v>157.483</v>
      </c>
      <c r="EH13" s="9">
        <v>147.911</v>
      </c>
      <c r="EI13" s="9">
        <v>7.1390000000000002</v>
      </c>
      <c r="EJ13" s="9">
        <v>7.1390000000000002</v>
      </c>
      <c r="EK13" s="9">
        <v>3.1819999999999999</v>
      </c>
      <c r="EL13" s="9">
        <v>3.9569999999999999</v>
      </c>
      <c r="EM13" s="9">
        <v>6.07</v>
      </c>
      <c r="EN13" s="9">
        <v>1.069</v>
      </c>
      <c r="EO13" s="9">
        <v>6.14</v>
      </c>
      <c r="EP13" s="9">
        <v>0.501</v>
      </c>
      <c r="EQ13" s="9">
        <v>0.498</v>
      </c>
      <c r="ER13" s="9">
        <v>0.57399999999999995</v>
      </c>
      <c r="ES13" s="9">
        <v>1.675</v>
      </c>
      <c r="ET13" s="9">
        <v>4.8899999999999997</v>
      </c>
      <c r="EU13" s="9">
        <v>6.016</v>
      </c>
      <c r="EV13" s="9">
        <v>1.123</v>
      </c>
      <c r="EW13" s="9">
        <v>0</v>
      </c>
      <c r="EX13" s="9">
        <v>140.77199999999999</v>
      </c>
      <c r="EY13" s="9">
        <v>139.83500000000001</v>
      </c>
      <c r="EZ13" s="9">
        <v>130.608</v>
      </c>
      <c r="FA13" s="9">
        <v>4.0289999999999999</v>
      </c>
      <c r="FB13" s="9">
        <v>5.1980000000000004</v>
      </c>
      <c r="FC13" s="9">
        <v>5.173</v>
      </c>
      <c r="FD13" s="9">
        <v>1.823</v>
      </c>
      <c r="FE13" s="9">
        <v>1.1519999999999999</v>
      </c>
      <c r="FF13" s="9">
        <v>108.761</v>
      </c>
      <c r="FG13" s="9">
        <v>11.273</v>
      </c>
      <c r="FH13" s="9">
        <v>9.4779999999999998</v>
      </c>
      <c r="FI13" s="9">
        <v>10.323</v>
      </c>
      <c r="FJ13" s="9">
        <v>37.064999999999998</v>
      </c>
      <c r="FK13" s="9">
        <v>102.771</v>
      </c>
      <c r="FL13" s="9">
        <v>0.93700000000000006</v>
      </c>
      <c r="FM13" s="9">
        <v>9.5719999999999992</v>
      </c>
      <c r="FN13" s="9">
        <v>157.483</v>
      </c>
      <c r="FO13" s="9">
        <v>258.63099999999997</v>
      </c>
      <c r="FP13" s="9">
        <v>237.251</v>
      </c>
      <c r="FQ13" s="9">
        <v>12.869</v>
      </c>
      <c r="FR13" s="9">
        <v>12.869</v>
      </c>
      <c r="FS13" s="9">
        <v>8.3729999999999993</v>
      </c>
      <c r="FT13" s="9">
        <v>4.4960000000000004</v>
      </c>
      <c r="FU13" s="9">
        <v>10.637</v>
      </c>
      <c r="FV13" s="9">
        <v>2.2320000000000002</v>
      </c>
      <c r="FW13" s="9">
        <v>11.18</v>
      </c>
      <c r="FX13" s="9">
        <v>1.6890000000000001</v>
      </c>
      <c r="FY13" s="9">
        <v>0</v>
      </c>
      <c r="FZ13" s="9">
        <v>2.3759999999999999</v>
      </c>
      <c r="GA13" s="9">
        <v>7.077</v>
      </c>
      <c r="GB13" s="9">
        <v>3.4159999999999999</v>
      </c>
      <c r="GC13" s="9">
        <v>9.4009999999999998</v>
      </c>
      <c r="GD13" s="9">
        <v>3.4670000000000001</v>
      </c>
      <c r="GE13" s="9">
        <v>0</v>
      </c>
      <c r="GF13" s="9">
        <v>224.38300000000001</v>
      </c>
      <c r="GG13" s="9">
        <v>211.93199999999999</v>
      </c>
      <c r="GH13" s="9">
        <v>202.392</v>
      </c>
      <c r="GI13" s="9">
        <v>6.2160000000000002</v>
      </c>
      <c r="GJ13" s="9">
        <v>3.323</v>
      </c>
      <c r="GK13" s="9">
        <v>6.8970000000000002</v>
      </c>
      <c r="GL13" s="9">
        <v>0.70199999999999996</v>
      </c>
      <c r="GM13" s="9">
        <v>1.94</v>
      </c>
      <c r="GN13" s="9">
        <v>166.54499999999999</v>
      </c>
      <c r="GO13" s="9">
        <v>22.228999999999999</v>
      </c>
      <c r="GP13" s="9">
        <v>7.8639999999999999</v>
      </c>
      <c r="GQ13" s="9">
        <v>15.292999999999999</v>
      </c>
      <c r="GR13" s="9">
        <v>33.124000000000002</v>
      </c>
      <c r="GS13" s="9">
        <v>178.80799999999999</v>
      </c>
      <c r="GT13" s="9">
        <v>12.451000000000001</v>
      </c>
      <c r="GU13" s="9">
        <v>21.38</v>
      </c>
      <c r="GV13" s="9">
        <v>258.63099999999997</v>
      </c>
      <c r="GW13" s="9">
        <v>399.72899999999998</v>
      </c>
      <c r="GX13" s="9">
        <v>375.84899999999999</v>
      </c>
      <c r="GY13" s="9">
        <v>21.323</v>
      </c>
      <c r="GZ13" s="9">
        <v>18.23</v>
      </c>
      <c r="HA13" s="9">
        <v>12.42</v>
      </c>
      <c r="HB13" s="9">
        <v>5.81</v>
      </c>
      <c r="HC13" s="9">
        <v>12.692</v>
      </c>
      <c r="HD13" s="9">
        <v>5.5380000000000003</v>
      </c>
      <c r="HE13" s="9">
        <v>11.497</v>
      </c>
      <c r="HF13" s="9">
        <v>3.0590000000000002</v>
      </c>
      <c r="HG13" s="9">
        <v>3.6739999999999999</v>
      </c>
      <c r="HH13" s="9">
        <v>4.9969999999999999</v>
      </c>
      <c r="HI13" s="9">
        <v>7.2990000000000004</v>
      </c>
      <c r="HJ13" s="9">
        <v>5.9340000000000002</v>
      </c>
      <c r="HK13" s="9">
        <v>11.148999999999999</v>
      </c>
      <c r="HL13" s="9">
        <v>7.0810000000000004</v>
      </c>
      <c r="HM13" s="9">
        <v>3.093</v>
      </c>
      <c r="HN13" s="9">
        <v>354.52499999999998</v>
      </c>
      <c r="HO13" s="9">
        <v>318.68200000000002</v>
      </c>
      <c r="HP13" s="9">
        <v>305.39</v>
      </c>
      <c r="HQ13" s="9">
        <v>5.5519999999999996</v>
      </c>
      <c r="HR13" s="9">
        <v>7.7389999999999999</v>
      </c>
      <c r="HS13" s="9">
        <v>5.3570000000000002</v>
      </c>
      <c r="HT13" s="9">
        <v>4.4800000000000004</v>
      </c>
      <c r="HU13" s="9">
        <v>3.4550000000000001</v>
      </c>
      <c r="HV13" s="9">
        <v>238.56399999999999</v>
      </c>
      <c r="HW13" s="9">
        <v>20.861999999999998</v>
      </c>
      <c r="HX13" s="9">
        <v>24.297999999999998</v>
      </c>
      <c r="HY13" s="9">
        <v>34.957999999999998</v>
      </c>
      <c r="HZ13" s="9">
        <v>38.475999999999999</v>
      </c>
      <c r="IA13" s="9">
        <v>280.20600000000002</v>
      </c>
      <c r="IB13" s="9">
        <v>35.844000000000001</v>
      </c>
      <c r="IC13" s="9">
        <v>23.88</v>
      </c>
      <c r="ID13" s="9">
        <v>399.72899999999998</v>
      </c>
      <c r="IE13" s="9">
        <v>60.429000000000002</v>
      </c>
      <c r="IF13" s="9">
        <v>53.844000000000001</v>
      </c>
      <c r="IG13" s="9">
        <v>6.476</v>
      </c>
      <c r="IH13" s="9">
        <v>4.6360000000000001</v>
      </c>
      <c r="II13" s="9">
        <v>0.55500000000000005</v>
      </c>
      <c r="IJ13" s="9">
        <v>4.08</v>
      </c>
      <c r="IK13" s="9">
        <v>2.8660000000000001</v>
      </c>
      <c r="IL13" s="9">
        <v>1.7689999999999999</v>
      </c>
      <c r="IM13" s="9">
        <v>2.8519999999999999</v>
      </c>
      <c r="IN13" s="9">
        <v>1.2290000000000001</v>
      </c>
      <c r="IO13" s="9">
        <v>0.55500000000000005</v>
      </c>
      <c r="IP13" s="9">
        <v>1.121</v>
      </c>
      <c r="IQ13" s="9">
        <v>0.56799999999999995</v>
      </c>
    </row>
    <row r="14" spans="1:251">
      <c r="A14" s="10">
        <v>43132</v>
      </c>
      <c r="B14" s="9">
        <v>112.054</v>
      </c>
      <c r="C14" s="9">
        <v>11.526</v>
      </c>
      <c r="D14" s="9">
        <v>9.9819999999999993</v>
      </c>
      <c r="E14" s="9">
        <v>4.6550000000000002</v>
      </c>
      <c r="F14" s="9">
        <v>5.327</v>
      </c>
      <c r="G14" s="9">
        <v>7.2380000000000004</v>
      </c>
      <c r="H14" s="9">
        <v>2.7440000000000002</v>
      </c>
      <c r="I14" s="9">
        <v>6.4710000000000001</v>
      </c>
      <c r="J14" s="9">
        <v>2.4540000000000002</v>
      </c>
      <c r="K14" s="9">
        <v>1.056</v>
      </c>
      <c r="L14" s="9">
        <v>3.698</v>
      </c>
      <c r="M14" s="9">
        <v>2.214</v>
      </c>
      <c r="N14" s="9">
        <v>4.07</v>
      </c>
      <c r="O14" s="9">
        <v>8.5410000000000004</v>
      </c>
      <c r="P14" s="9">
        <v>1.4410000000000001</v>
      </c>
      <c r="Q14" s="9">
        <v>1.5449999999999999</v>
      </c>
      <c r="R14" s="9">
        <v>100.527</v>
      </c>
      <c r="S14" s="9">
        <v>89.227000000000004</v>
      </c>
      <c r="T14" s="9">
        <v>80.480999999999995</v>
      </c>
      <c r="U14" s="9">
        <v>3.5950000000000002</v>
      </c>
      <c r="V14" s="9">
        <v>5.1520000000000001</v>
      </c>
      <c r="W14" s="9">
        <v>2.3090000000000002</v>
      </c>
      <c r="X14" s="9">
        <v>2.2029999999999998</v>
      </c>
      <c r="Y14" s="9">
        <v>4.234</v>
      </c>
      <c r="Z14" s="9">
        <v>75.176000000000002</v>
      </c>
      <c r="AA14" s="9">
        <v>2.0590000000000002</v>
      </c>
      <c r="AB14" s="9">
        <v>5.367</v>
      </c>
      <c r="AC14" s="9">
        <v>6.625</v>
      </c>
      <c r="AD14" s="9">
        <v>19.437000000000001</v>
      </c>
      <c r="AE14" s="9">
        <v>69.790000000000006</v>
      </c>
      <c r="AF14" s="9">
        <v>11.3</v>
      </c>
      <c r="AG14" s="9">
        <v>6.9619999999999997</v>
      </c>
      <c r="AH14" s="9">
        <v>119.01600000000001</v>
      </c>
      <c r="AI14" s="9">
        <v>46.610999999999997</v>
      </c>
      <c r="AJ14" s="9">
        <v>44.429000000000002</v>
      </c>
      <c r="AK14" s="9">
        <v>4.6260000000000003</v>
      </c>
      <c r="AL14" s="9">
        <v>4.6260000000000003</v>
      </c>
      <c r="AM14" s="9">
        <v>2.2930000000000001</v>
      </c>
      <c r="AN14" s="9">
        <v>2.3330000000000002</v>
      </c>
      <c r="AO14" s="9">
        <v>3.9689999999999999</v>
      </c>
      <c r="AP14" s="9">
        <v>0.65700000000000003</v>
      </c>
      <c r="AQ14" s="9">
        <v>3.3839999999999999</v>
      </c>
      <c r="AR14" s="9">
        <v>0.65700000000000003</v>
      </c>
      <c r="AS14" s="9">
        <v>0.58499999999999996</v>
      </c>
      <c r="AT14" s="9">
        <v>1.157</v>
      </c>
      <c r="AU14" s="9">
        <v>1.7909999999999999</v>
      </c>
      <c r="AV14" s="9">
        <v>1.6779999999999999</v>
      </c>
      <c r="AW14" s="9">
        <v>3.577</v>
      </c>
      <c r="AX14" s="9">
        <v>1.05</v>
      </c>
      <c r="AY14" s="9">
        <v>0</v>
      </c>
      <c r="AZ14" s="9">
        <v>39.802999999999997</v>
      </c>
      <c r="BA14" s="9">
        <v>32.771000000000001</v>
      </c>
      <c r="BB14" s="9">
        <v>31.210999999999999</v>
      </c>
      <c r="BC14" s="9">
        <v>0.46800000000000003</v>
      </c>
      <c r="BD14" s="9">
        <v>1.0920000000000001</v>
      </c>
      <c r="BE14" s="9">
        <v>1.032</v>
      </c>
      <c r="BF14" s="9">
        <v>0.52700000000000002</v>
      </c>
      <c r="BG14" s="9">
        <v>0</v>
      </c>
      <c r="BH14" s="9">
        <v>27.16</v>
      </c>
      <c r="BI14" s="9">
        <v>1.6259999999999999</v>
      </c>
      <c r="BJ14" s="9">
        <v>1.4410000000000001</v>
      </c>
      <c r="BK14" s="9">
        <v>2.5449999999999999</v>
      </c>
      <c r="BL14" s="9">
        <v>6.9359999999999999</v>
      </c>
      <c r="BM14" s="9">
        <v>25.835999999999999</v>
      </c>
      <c r="BN14" s="9">
        <v>7.032</v>
      </c>
      <c r="BO14" s="9">
        <v>2.1819999999999999</v>
      </c>
      <c r="BP14" s="9">
        <v>46.610999999999997</v>
      </c>
      <c r="BQ14" s="9">
        <v>276.95699999999999</v>
      </c>
      <c r="BR14" s="9">
        <v>265.459</v>
      </c>
      <c r="BS14" s="9">
        <v>23.196999999999999</v>
      </c>
      <c r="BT14" s="9">
        <v>22.04</v>
      </c>
      <c r="BU14" s="9">
        <v>12.45</v>
      </c>
      <c r="BV14" s="9">
        <v>9.59</v>
      </c>
      <c r="BW14" s="9">
        <v>17.765999999999998</v>
      </c>
      <c r="BX14" s="9">
        <v>4.274</v>
      </c>
      <c r="BY14" s="9">
        <v>17.8</v>
      </c>
      <c r="BZ14" s="9">
        <v>2.6459999999999999</v>
      </c>
      <c r="CA14" s="9">
        <v>1.595</v>
      </c>
      <c r="CB14" s="9">
        <v>10.125999999999999</v>
      </c>
      <c r="CC14" s="9">
        <v>5.4409999999999998</v>
      </c>
      <c r="CD14" s="9">
        <v>6.4729999999999999</v>
      </c>
      <c r="CE14" s="9">
        <v>17.821000000000002</v>
      </c>
      <c r="CF14" s="9">
        <v>4.2190000000000003</v>
      </c>
      <c r="CG14" s="9">
        <v>1.157</v>
      </c>
      <c r="CH14" s="9">
        <v>242.262</v>
      </c>
      <c r="CI14" s="9">
        <v>173.43600000000001</v>
      </c>
      <c r="CJ14" s="9">
        <v>164.47900000000001</v>
      </c>
      <c r="CK14" s="9">
        <v>4.2750000000000004</v>
      </c>
      <c r="CL14" s="9">
        <v>4.2469999999999999</v>
      </c>
      <c r="CM14" s="9">
        <v>3.2480000000000002</v>
      </c>
      <c r="CN14" s="9">
        <v>4.1689999999999996</v>
      </c>
      <c r="CO14" s="9">
        <v>1.105</v>
      </c>
      <c r="CP14" s="9">
        <v>147.53399999999999</v>
      </c>
      <c r="CQ14" s="9">
        <v>10.013999999999999</v>
      </c>
      <c r="CR14" s="9">
        <v>4.718</v>
      </c>
      <c r="CS14" s="9">
        <v>11.17</v>
      </c>
      <c r="CT14" s="9">
        <v>36.520000000000003</v>
      </c>
      <c r="CU14" s="9">
        <v>136.916</v>
      </c>
      <c r="CV14" s="9">
        <v>68.825999999999993</v>
      </c>
      <c r="CW14" s="9">
        <v>11.497999999999999</v>
      </c>
      <c r="CX14" s="9">
        <v>276.95699999999999</v>
      </c>
      <c r="CY14" s="9">
        <v>91.884</v>
      </c>
      <c r="CZ14" s="9">
        <v>87.037999999999997</v>
      </c>
      <c r="DA14" s="9">
        <v>9.9350000000000005</v>
      </c>
      <c r="DB14" s="9">
        <v>9.3810000000000002</v>
      </c>
      <c r="DC14" s="9">
        <v>1.649</v>
      </c>
      <c r="DD14" s="9">
        <v>7.7320000000000002</v>
      </c>
      <c r="DE14" s="9">
        <v>6.7629999999999999</v>
      </c>
      <c r="DF14" s="9">
        <v>2.6179999999999999</v>
      </c>
      <c r="DG14" s="9">
        <v>4.3330000000000002</v>
      </c>
      <c r="DH14" s="9">
        <v>2.2999999999999998</v>
      </c>
      <c r="DI14" s="9">
        <v>2.7480000000000002</v>
      </c>
      <c r="DJ14" s="9">
        <v>2.6819999999999999</v>
      </c>
      <c r="DK14" s="9">
        <v>4.4080000000000004</v>
      </c>
      <c r="DL14" s="9">
        <v>2.2909999999999999</v>
      </c>
      <c r="DM14" s="9">
        <v>7.2110000000000003</v>
      </c>
      <c r="DN14" s="9">
        <v>2.1709999999999998</v>
      </c>
      <c r="DO14" s="9">
        <v>0.55400000000000005</v>
      </c>
      <c r="DP14" s="9">
        <v>77.102999999999994</v>
      </c>
      <c r="DQ14" s="9">
        <v>47.345999999999997</v>
      </c>
      <c r="DR14" s="9">
        <v>45.220999999999997</v>
      </c>
      <c r="DS14" s="9">
        <v>1.5880000000000001</v>
      </c>
      <c r="DT14" s="9">
        <v>0.53700000000000003</v>
      </c>
      <c r="DU14" s="9">
        <v>1.5469999999999999</v>
      </c>
      <c r="DV14" s="9">
        <v>0.57799999999999996</v>
      </c>
      <c r="DW14" s="9">
        <v>0</v>
      </c>
      <c r="DX14" s="9">
        <v>34.792999999999999</v>
      </c>
      <c r="DY14" s="9">
        <v>2.1789999999999998</v>
      </c>
      <c r="DZ14" s="9">
        <v>2.1219999999999999</v>
      </c>
      <c r="EA14" s="9">
        <v>8.2520000000000007</v>
      </c>
      <c r="EB14" s="9">
        <v>7.5819999999999999</v>
      </c>
      <c r="EC14" s="9">
        <v>39.764000000000003</v>
      </c>
      <c r="ED14" s="9">
        <v>29.757000000000001</v>
      </c>
      <c r="EE14" s="9">
        <v>4.8460000000000001</v>
      </c>
      <c r="EF14" s="9">
        <v>91.884</v>
      </c>
      <c r="EG14" s="9">
        <v>141.351</v>
      </c>
      <c r="EH14" s="9">
        <v>131.94800000000001</v>
      </c>
      <c r="EI14" s="9">
        <v>11.805</v>
      </c>
      <c r="EJ14" s="9">
        <v>11.256</v>
      </c>
      <c r="EK14" s="9">
        <v>4.2850000000000001</v>
      </c>
      <c r="EL14" s="9">
        <v>6.9710000000000001</v>
      </c>
      <c r="EM14" s="9">
        <v>9.0250000000000004</v>
      </c>
      <c r="EN14" s="9">
        <v>2.2309999999999999</v>
      </c>
      <c r="EO14" s="9">
        <v>8.5009999999999994</v>
      </c>
      <c r="EP14" s="9">
        <v>0.72099999999999997</v>
      </c>
      <c r="EQ14" s="9">
        <v>2.0350000000000001</v>
      </c>
      <c r="ER14" s="9">
        <v>3.1160000000000001</v>
      </c>
      <c r="ES14" s="9">
        <v>3.81</v>
      </c>
      <c r="ET14" s="9">
        <v>4.33</v>
      </c>
      <c r="EU14" s="9">
        <v>7.359</v>
      </c>
      <c r="EV14" s="9">
        <v>3.8969999999999998</v>
      </c>
      <c r="EW14" s="9">
        <v>0.54900000000000004</v>
      </c>
      <c r="EX14" s="9">
        <v>120.143</v>
      </c>
      <c r="EY14" s="9">
        <v>115.822</v>
      </c>
      <c r="EZ14" s="9">
        <v>110.07899999999999</v>
      </c>
      <c r="FA14" s="9">
        <v>3.44</v>
      </c>
      <c r="FB14" s="9">
        <v>2.3029999999999999</v>
      </c>
      <c r="FC14" s="9">
        <v>2.3570000000000002</v>
      </c>
      <c r="FD14" s="9">
        <v>2.1619999999999999</v>
      </c>
      <c r="FE14" s="9">
        <v>0.65600000000000003</v>
      </c>
      <c r="FF14" s="9">
        <v>94.83</v>
      </c>
      <c r="FG14" s="9">
        <v>7.1040000000000001</v>
      </c>
      <c r="FH14" s="9">
        <v>5.0990000000000002</v>
      </c>
      <c r="FI14" s="9">
        <v>8.7889999999999997</v>
      </c>
      <c r="FJ14" s="9">
        <v>29.69</v>
      </c>
      <c r="FK14" s="9">
        <v>86.132000000000005</v>
      </c>
      <c r="FL14" s="9">
        <v>4.3209999999999997</v>
      </c>
      <c r="FM14" s="9">
        <v>9.4030000000000005</v>
      </c>
      <c r="FN14" s="9">
        <v>141.351</v>
      </c>
      <c r="FO14" s="9">
        <v>260.779</v>
      </c>
      <c r="FP14" s="9">
        <v>240.64599999999999</v>
      </c>
      <c r="FQ14" s="9">
        <v>18.189</v>
      </c>
      <c r="FR14" s="9">
        <v>16.184999999999999</v>
      </c>
      <c r="FS14" s="9">
        <v>10.381</v>
      </c>
      <c r="FT14" s="9">
        <v>5.8040000000000003</v>
      </c>
      <c r="FU14" s="9">
        <v>13.29</v>
      </c>
      <c r="FV14" s="9">
        <v>2.895</v>
      </c>
      <c r="FW14" s="9">
        <v>12.262</v>
      </c>
      <c r="FX14" s="9">
        <v>2.1539999999999999</v>
      </c>
      <c r="FY14" s="9">
        <v>1.7689999999999999</v>
      </c>
      <c r="FZ14" s="9">
        <v>4.4290000000000003</v>
      </c>
      <c r="GA14" s="9">
        <v>5.46</v>
      </c>
      <c r="GB14" s="9">
        <v>6.2960000000000003</v>
      </c>
      <c r="GC14" s="9">
        <v>9.0909999999999993</v>
      </c>
      <c r="GD14" s="9">
        <v>7.0940000000000003</v>
      </c>
      <c r="GE14" s="9">
        <v>2.004</v>
      </c>
      <c r="GF14" s="9">
        <v>222.45699999999999</v>
      </c>
      <c r="GG14" s="9">
        <v>210.30199999999999</v>
      </c>
      <c r="GH14" s="9">
        <v>192.63300000000001</v>
      </c>
      <c r="GI14" s="9">
        <v>12.24</v>
      </c>
      <c r="GJ14" s="9">
        <v>5.4279999999999999</v>
      </c>
      <c r="GK14" s="9">
        <v>13.462</v>
      </c>
      <c r="GL14" s="9">
        <v>3.194</v>
      </c>
      <c r="GM14" s="9">
        <v>1.0129999999999999</v>
      </c>
      <c r="GN14" s="9">
        <v>160.86699999999999</v>
      </c>
      <c r="GO14" s="9">
        <v>19.135000000000002</v>
      </c>
      <c r="GP14" s="9">
        <v>11.05</v>
      </c>
      <c r="GQ14" s="9">
        <v>19.251000000000001</v>
      </c>
      <c r="GR14" s="9">
        <v>43.984999999999999</v>
      </c>
      <c r="GS14" s="9">
        <v>166.31700000000001</v>
      </c>
      <c r="GT14" s="9">
        <v>12.154999999999999</v>
      </c>
      <c r="GU14" s="9">
        <v>20.134</v>
      </c>
      <c r="GV14" s="9">
        <v>260.779</v>
      </c>
      <c r="GW14" s="9">
        <v>370.24599999999998</v>
      </c>
      <c r="GX14" s="9">
        <v>351.30500000000001</v>
      </c>
      <c r="GY14" s="9">
        <v>19.024999999999999</v>
      </c>
      <c r="GZ14" s="9">
        <v>17.655000000000001</v>
      </c>
      <c r="HA14" s="9">
        <v>10.93</v>
      </c>
      <c r="HB14" s="9">
        <v>6.7249999999999996</v>
      </c>
      <c r="HC14" s="9">
        <v>14.069000000000001</v>
      </c>
      <c r="HD14" s="9">
        <v>3.5859999999999999</v>
      </c>
      <c r="HE14" s="9">
        <v>12.778</v>
      </c>
      <c r="HF14" s="9">
        <v>1.599</v>
      </c>
      <c r="HG14" s="9">
        <v>2.6829999999999998</v>
      </c>
      <c r="HH14" s="9">
        <v>5.4249999999999998</v>
      </c>
      <c r="HI14" s="9">
        <v>6.7450000000000001</v>
      </c>
      <c r="HJ14" s="9">
        <v>5.4859999999999998</v>
      </c>
      <c r="HK14" s="9">
        <v>12.119</v>
      </c>
      <c r="HL14" s="9">
        <v>5.5359999999999996</v>
      </c>
      <c r="HM14" s="9">
        <v>1.37</v>
      </c>
      <c r="HN14" s="9">
        <v>332.28</v>
      </c>
      <c r="HO14" s="9">
        <v>296.99700000000001</v>
      </c>
      <c r="HP14" s="9">
        <v>284.685</v>
      </c>
      <c r="HQ14" s="9">
        <v>10.18</v>
      </c>
      <c r="HR14" s="9">
        <v>2.1320000000000001</v>
      </c>
      <c r="HS14" s="9">
        <v>7.4020000000000001</v>
      </c>
      <c r="HT14" s="9">
        <v>1.7010000000000001</v>
      </c>
      <c r="HU14" s="9">
        <v>1.579</v>
      </c>
      <c r="HV14" s="9">
        <v>217.709</v>
      </c>
      <c r="HW14" s="9">
        <v>26.867999999999999</v>
      </c>
      <c r="HX14" s="9">
        <v>22.393999999999998</v>
      </c>
      <c r="HY14" s="9">
        <v>30.024999999999999</v>
      </c>
      <c r="HZ14" s="9">
        <v>46.640999999999998</v>
      </c>
      <c r="IA14" s="9">
        <v>250.35599999999999</v>
      </c>
      <c r="IB14" s="9">
        <v>35.283000000000001</v>
      </c>
      <c r="IC14" s="9">
        <v>18.940999999999999</v>
      </c>
      <c r="ID14" s="9">
        <v>370.24599999999998</v>
      </c>
      <c r="IE14" s="9">
        <v>64.064999999999998</v>
      </c>
      <c r="IF14" s="9">
        <v>59.03</v>
      </c>
      <c r="IG14" s="9">
        <v>5.5609999999999999</v>
      </c>
      <c r="IH14" s="9">
        <v>4.3659999999999997</v>
      </c>
      <c r="II14" s="9">
        <v>1.28</v>
      </c>
      <c r="IJ14" s="9">
        <v>3.0859999999999999</v>
      </c>
      <c r="IK14" s="9">
        <v>3.198</v>
      </c>
      <c r="IL14" s="9">
        <v>1.1679999999999999</v>
      </c>
      <c r="IM14" s="9">
        <v>3.198</v>
      </c>
      <c r="IN14" s="9">
        <v>1.1679999999999999</v>
      </c>
      <c r="IO14" s="9">
        <v>0</v>
      </c>
      <c r="IP14" s="9">
        <v>1.28</v>
      </c>
      <c r="IQ14" s="9">
        <v>1.2529999999999999</v>
      </c>
    </row>
    <row r="15" spans="1:251">
      <c r="A15" s="10">
        <v>43497</v>
      </c>
      <c r="B15" s="9">
        <v>111.27</v>
      </c>
      <c r="C15" s="9">
        <v>9.6530000000000005</v>
      </c>
      <c r="D15" s="9">
        <v>9.6530000000000005</v>
      </c>
      <c r="E15" s="9">
        <v>6.54</v>
      </c>
      <c r="F15" s="9">
        <v>3.113</v>
      </c>
      <c r="G15" s="9">
        <v>7.1390000000000002</v>
      </c>
      <c r="H15" s="9">
        <v>2.5150000000000001</v>
      </c>
      <c r="I15" s="9">
        <v>7.1639999999999997</v>
      </c>
      <c r="J15" s="9">
        <v>1.9510000000000001</v>
      </c>
      <c r="K15" s="9">
        <v>0.53800000000000003</v>
      </c>
      <c r="L15" s="9">
        <v>6.5359999999999996</v>
      </c>
      <c r="M15" s="9">
        <v>1.2989999999999999</v>
      </c>
      <c r="N15" s="9">
        <v>1.8180000000000001</v>
      </c>
      <c r="O15" s="9">
        <v>8.3740000000000006</v>
      </c>
      <c r="P15" s="9">
        <v>1.28</v>
      </c>
      <c r="Q15" s="9">
        <v>0</v>
      </c>
      <c r="R15" s="9">
        <v>101.616</v>
      </c>
      <c r="S15" s="9">
        <v>94.674999999999997</v>
      </c>
      <c r="T15" s="9">
        <v>84.853999999999999</v>
      </c>
      <c r="U15" s="9">
        <v>4.5140000000000002</v>
      </c>
      <c r="V15" s="9">
        <v>5.306</v>
      </c>
      <c r="W15" s="9">
        <v>5.0140000000000002</v>
      </c>
      <c r="X15" s="9">
        <v>1.2230000000000001</v>
      </c>
      <c r="Y15" s="9">
        <v>3.5840000000000001</v>
      </c>
      <c r="Z15" s="9">
        <v>81.376999999999995</v>
      </c>
      <c r="AA15" s="9">
        <v>5.4240000000000004</v>
      </c>
      <c r="AB15" s="9">
        <v>2.37</v>
      </c>
      <c r="AC15" s="9">
        <v>5.5039999999999996</v>
      </c>
      <c r="AD15" s="9">
        <v>26.917999999999999</v>
      </c>
      <c r="AE15" s="9">
        <v>67.757000000000005</v>
      </c>
      <c r="AF15" s="9">
        <v>6.9420000000000002</v>
      </c>
      <c r="AG15" s="9">
        <v>8.7850000000000001</v>
      </c>
      <c r="AH15" s="9">
        <v>120.05500000000001</v>
      </c>
      <c r="AI15" s="9">
        <v>51.009</v>
      </c>
      <c r="AJ15" s="9">
        <v>48.896000000000001</v>
      </c>
      <c r="AK15" s="9">
        <v>3.6829999999999998</v>
      </c>
      <c r="AL15" s="9">
        <v>3.6829999999999998</v>
      </c>
      <c r="AM15" s="9">
        <v>1.198</v>
      </c>
      <c r="AN15" s="9">
        <v>2.4849999999999999</v>
      </c>
      <c r="AO15" s="9">
        <v>3.02</v>
      </c>
      <c r="AP15" s="9">
        <v>0.66300000000000003</v>
      </c>
      <c r="AQ15" s="9">
        <v>3.02</v>
      </c>
      <c r="AR15" s="9">
        <v>0</v>
      </c>
      <c r="AS15" s="9">
        <v>0.66300000000000003</v>
      </c>
      <c r="AT15" s="9">
        <v>0.57499999999999996</v>
      </c>
      <c r="AU15" s="9">
        <v>1.2470000000000001</v>
      </c>
      <c r="AV15" s="9">
        <v>1.861</v>
      </c>
      <c r="AW15" s="9">
        <v>3.1150000000000002</v>
      </c>
      <c r="AX15" s="9">
        <v>0.56799999999999995</v>
      </c>
      <c r="AY15" s="9">
        <v>0</v>
      </c>
      <c r="AZ15" s="9">
        <v>45.213000000000001</v>
      </c>
      <c r="BA15" s="9">
        <v>31.13</v>
      </c>
      <c r="BB15" s="9">
        <v>30.445</v>
      </c>
      <c r="BC15" s="9">
        <v>0.68500000000000005</v>
      </c>
      <c r="BD15" s="9">
        <v>0</v>
      </c>
      <c r="BE15" s="9">
        <v>0.68500000000000005</v>
      </c>
      <c r="BF15" s="9">
        <v>0</v>
      </c>
      <c r="BG15" s="9">
        <v>0</v>
      </c>
      <c r="BH15" s="9">
        <v>24.609000000000002</v>
      </c>
      <c r="BI15" s="9">
        <v>1.9119999999999999</v>
      </c>
      <c r="BJ15" s="9">
        <v>1.2929999999999999</v>
      </c>
      <c r="BK15" s="9">
        <v>3.3159999999999998</v>
      </c>
      <c r="BL15" s="9">
        <v>8.4710000000000001</v>
      </c>
      <c r="BM15" s="9">
        <v>22.658999999999999</v>
      </c>
      <c r="BN15" s="9">
        <v>14.082000000000001</v>
      </c>
      <c r="BO15" s="9">
        <v>2.113</v>
      </c>
      <c r="BP15" s="9">
        <v>51.009</v>
      </c>
      <c r="BQ15" s="9">
        <v>295.33199999999999</v>
      </c>
      <c r="BR15" s="9">
        <v>284.149</v>
      </c>
      <c r="BS15" s="9">
        <v>18.434000000000001</v>
      </c>
      <c r="BT15" s="9">
        <v>17.725000000000001</v>
      </c>
      <c r="BU15" s="9">
        <v>9.9969999999999999</v>
      </c>
      <c r="BV15" s="9">
        <v>7.7270000000000003</v>
      </c>
      <c r="BW15" s="9">
        <v>14.539</v>
      </c>
      <c r="BX15" s="9">
        <v>3.1859999999999999</v>
      </c>
      <c r="BY15" s="9">
        <v>14.29</v>
      </c>
      <c r="BZ15" s="9">
        <v>1.5329999999999999</v>
      </c>
      <c r="CA15" s="9">
        <v>1.9019999999999999</v>
      </c>
      <c r="CB15" s="9">
        <v>7.25</v>
      </c>
      <c r="CC15" s="9">
        <v>4.3780000000000001</v>
      </c>
      <c r="CD15" s="9">
        <v>6.0960000000000001</v>
      </c>
      <c r="CE15" s="9">
        <v>14.833</v>
      </c>
      <c r="CF15" s="9">
        <v>2.8919999999999999</v>
      </c>
      <c r="CG15" s="9">
        <v>0.70899999999999996</v>
      </c>
      <c r="CH15" s="9">
        <v>265.71499999999997</v>
      </c>
      <c r="CI15" s="9">
        <v>191.07499999999999</v>
      </c>
      <c r="CJ15" s="9">
        <v>177.69900000000001</v>
      </c>
      <c r="CK15" s="9">
        <v>7.4619999999999997</v>
      </c>
      <c r="CL15" s="9">
        <v>5.9130000000000003</v>
      </c>
      <c r="CM15" s="9">
        <v>8.4109999999999996</v>
      </c>
      <c r="CN15" s="9">
        <v>3.1280000000000001</v>
      </c>
      <c r="CO15" s="9">
        <v>1.8360000000000001</v>
      </c>
      <c r="CP15" s="9">
        <v>157.64099999999999</v>
      </c>
      <c r="CQ15" s="9">
        <v>7.4160000000000004</v>
      </c>
      <c r="CR15" s="9">
        <v>7.8559999999999999</v>
      </c>
      <c r="CS15" s="9">
        <v>18.161999999999999</v>
      </c>
      <c r="CT15" s="9">
        <v>49.850999999999999</v>
      </c>
      <c r="CU15" s="9">
        <v>141.22399999999999</v>
      </c>
      <c r="CV15" s="9">
        <v>74.641000000000005</v>
      </c>
      <c r="CW15" s="9">
        <v>11.183</v>
      </c>
      <c r="CX15" s="9">
        <v>295.33199999999999</v>
      </c>
      <c r="CY15" s="9">
        <v>106.292</v>
      </c>
      <c r="CZ15" s="9">
        <v>101.21</v>
      </c>
      <c r="DA15" s="9">
        <v>13.074999999999999</v>
      </c>
      <c r="DB15" s="9">
        <v>12.49</v>
      </c>
      <c r="DC15" s="9">
        <v>4.0869999999999997</v>
      </c>
      <c r="DD15" s="9">
        <v>8.4030000000000005</v>
      </c>
      <c r="DE15" s="9">
        <v>7.8639999999999999</v>
      </c>
      <c r="DF15" s="9">
        <v>4.6269999999999998</v>
      </c>
      <c r="DG15" s="9">
        <v>7.8639999999999999</v>
      </c>
      <c r="DH15" s="9">
        <v>1.974</v>
      </c>
      <c r="DI15" s="9">
        <v>1.9910000000000001</v>
      </c>
      <c r="DJ15" s="9">
        <v>5.83</v>
      </c>
      <c r="DK15" s="9">
        <v>3.1219999999999999</v>
      </c>
      <c r="DL15" s="9">
        <v>3.5379999999999998</v>
      </c>
      <c r="DM15" s="9">
        <v>5.2060000000000004</v>
      </c>
      <c r="DN15" s="9">
        <v>7.2839999999999998</v>
      </c>
      <c r="DO15" s="9">
        <v>0.58499999999999996</v>
      </c>
      <c r="DP15" s="9">
        <v>88.135000000000005</v>
      </c>
      <c r="DQ15" s="9">
        <v>62.372999999999998</v>
      </c>
      <c r="DR15" s="9">
        <v>54.838000000000001</v>
      </c>
      <c r="DS15" s="9">
        <v>4.3550000000000004</v>
      </c>
      <c r="DT15" s="9">
        <v>3.181</v>
      </c>
      <c r="DU15" s="9">
        <v>5.0720000000000001</v>
      </c>
      <c r="DV15" s="9">
        <v>2.4630000000000001</v>
      </c>
      <c r="DW15" s="9">
        <v>0</v>
      </c>
      <c r="DX15" s="9">
        <v>51.073</v>
      </c>
      <c r="DY15" s="9">
        <v>2.0369999999999999</v>
      </c>
      <c r="DZ15" s="9">
        <v>0.54600000000000004</v>
      </c>
      <c r="EA15" s="9">
        <v>8.7170000000000005</v>
      </c>
      <c r="EB15" s="9">
        <v>15.853</v>
      </c>
      <c r="EC15" s="9">
        <v>46.521000000000001</v>
      </c>
      <c r="ED15" s="9">
        <v>25.762</v>
      </c>
      <c r="EE15" s="9">
        <v>5.0810000000000004</v>
      </c>
      <c r="EF15" s="9">
        <v>106.292</v>
      </c>
      <c r="EG15" s="9">
        <v>177.37</v>
      </c>
      <c r="EH15" s="9">
        <v>167.84200000000001</v>
      </c>
      <c r="EI15" s="9">
        <v>10.622</v>
      </c>
      <c r="EJ15" s="9">
        <v>9.99</v>
      </c>
      <c r="EK15" s="9">
        <v>3.8929999999999998</v>
      </c>
      <c r="EL15" s="9">
        <v>6.0960000000000001</v>
      </c>
      <c r="EM15" s="9">
        <v>6.7839999999999998</v>
      </c>
      <c r="EN15" s="9">
        <v>3.206</v>
      </c>
      <c r="EO15" s="9">
        <v>6.9269999999999996</v>
      </c>
      <c r="EP15" s="9">
        <v>1.298</v>
      </c>
      <c r="EQ15" s="9">
        <v>1.7649999999999999</v>
      </c>
      <c r="ER15" s="9">
        <v>1.792</v>
      </c>
      <c r="ES15" s="9">
        <v>6.3680000000000003</v>
      </c>
      <c r="ET15" s="9">
        <v>1.83</v>
      </c>
      <c r="EU15" s="9">
        <v>8.6649999999999991</v>
      </c>
      <c r="EV15" s="9">
        <v>1.3240000000000001</v>
      </c>
      <c r="EW15" s="9">
        <v>0.63200000000000001</v>
      </c>
      <c r="EX15" s="9">
        <v>157.22</v>
      </c>
      <c r="EY15" s="9">
        <v>152.56399999999999</v>
      </c>
      <c r="EZ15" s="9">
        <v>139.32300000000001</v>
      </c>
      <c r="FA15" s="9">
        <v>6.282</v>
      </c>
      <c r="FB15" s="9">
        <v>6.9589999999999996</v>
      </c>
      <c r="FC15" s="9">
        <v>8.1720000000000006</v>
      </c>
      <c r="FD15" s="9">
        <v>2.6970000000000001</v>
      </c>
      <c r="FE15" s="9">
        <v>2.3719999999999999</v>
      </c>
      <c r="FF15" s="9">
        <v>123.29600000000001</v>
      </c>
      <c r="FG15" s="9">
        <v>7.0819999999999999</v>
      </c>
      <c r="FH15" s="9">
        <v>8.4350000000000005</v>
      </c>
      <c r="FI15" s="9">
        <v>13.750999999999999</v>
      </c>
      <c r="FJ15" s="9">
        <v>33.927999999999997</v>
      </c>
      <c r="FK15" s="9">
        <v>118.636</v>
      </c>
      <c r="FL15" s="9">
        <v>4.6559999999999997</v>
      </c>
      <c r="FM15" s="9">
        <v>9.5280000000000005</v>
      </c>
      <c r="FN15" s="9">
        <v>177.37</v>
      </c>
      <c r="FO15" s="9">
        <v>266.24700000000001</v>
      </c>
      <c r="FP15" s="9">
        <v>247.196</v>
      </c>
      <c r="FQ15" s="9">
        <v>22.48</v>
      </c>
      <c r="FR15" s="9">
        <v>19.303000000000001</v>
      </c>
      <c r="FS15" s="9">
        <v>11.188000000000001</v>
      </c>
      <c r="FT15" s="9">
        <v>8.1150000000000002</v>
      </c>
      <c r="FU15" s="9">
        <v>12.792999999999999</v>
      </c>
      <c r="FV15" s="9">
        <v>6.51</v>
      </c>
      <c r="FW15" s="9">
        <v>11.257999999999999</v>
      </c>
      <c r="FX15" s="9">
        <v>3.4169999999999998</v>
      </c>
      <c r="FY15" s="9">
        <v>3.9460000000000002</v>
      </c>
      <c r="FZ15" s="9">
        <v>7.9779999999999998</v>
      </c>
      <c r="GA15" s="9">
        <v>6.8369999999999997</v>
      </c>
      <c r="GB15" s="9">
        <v>4.4880000000000004</v>
      </c>
      <c r="GC15" s="9">
        <v>15.664</v>
      </c>
      <c r="GD15" s="9">
        <v>3.6379999999999999</v>
      </c>
      <c r="GE15" s="9">
        <v>3.1779999999999999</v>
      </c>
      <c r="GF15" s="9">
        <v>224.71600000000001</v>
      </c>
      <c r="GG15" s="9">
        <v>203.465</v>
      </c>
      <c r="GH15" s="9">
        <v>187.26300000000001</v>
      </c>
      <c r="GI15" s="9">
        <v>10.146000000000001</v>
      </c>
      <c r="GJ15" s="9">
        <v>6.0549999999999997</v>
      </c>
      <c r="GK15" s="9">
        <v>13.170999999999999</v>
      </c>
      <c r="GL15" s="9">
        <v>1.83</v>
      </c>
      <c r="GM15" s="9">
        <v>1.2</v>
      </c>
      <c r="GN15" s="9">
        <v>149.02199999999999</v>
      </c>
      <c r="GO15" s="9">
        <v>19.613</v>
      </c>
      <c r="GP15" s="9">
        <v>12.371</v>
      </c>
      <c r="GQ15" s="9">
        <v>22.459</v>
      </c>
      <c r="GR15" s="9">
        <v>32.345999999999997</v>
      </c>
      <c r="GS15" s="9">
        <v>171.11799999999999</v>
      </c>
      <c r="GT15" s="9">
        <v>21.251999999999999</v>
      </c>
      <c r="GU15" s="9">
        <v>19.05</v>
      </c>
      <c r="GV15" s="9">
        <v>266.24700000000001</v>
      </c>
      <c r="GW15" s="9">
        <v>380.23700000000002</v>
      </c>
      <c r="GX15" s="9">
        <v>358.983</v>
      </c>
      <c r="GY15" s="9">
        <v>23.855</v>
      </c>
      <c r="GZ15" s="9">
        <v>19.391999999999999</v>
      </c>
      <c r="HA15" s="9">
        <v>14.984999999999999</v>
      </c>
      <c r="HB15" s="9">
        <v>4.407</v>
      </c>
      <c r="HC15" s="9">
        <v>15.917999999999999</v>
      </c>
      <c r="HD15" s="9">
        <v>3.4740000000000002</v>
      </c>
      <c r="HE15" s="9">
        <v>14.795999999999999</v>
      </c>
      <c r="HF15" s="9">
        <v>2.9550000000000001</v>
      </c>
      <c r="HG15" s="9">
        <v>1.641</v>
      </c>
      <c r="HH15" s="9">
        <v>7.508</v>
      </c>
      <c r="HI15" s="9">
        <v>8.07</v>
      </c>
      <c r="HJ15" s="9">
        <v>3.8140000000000001</v>
      </c>
      <c r="HK15" s="9">
        <v>13.686999999999999</v>
      </c>
      <c r="HL15" s="9">
        <v>5.7050000000000001</v>
      </c>
      <c r="HM15" s="9">
        <v>4.4630000000000001</v>
      </c>
      <c r="HN15" s="9">
        <v>335.12799999999999</v>
      </c>
      <c r="HO15" s="9">
        <v>297.28300000000002</v>
      </c>
      <c r="HP15" s="9">
        <v>284.63400000000001</v>
      </c>
      <c r="HQ15" s="9">
        <v>8.7170000000000005</v>
      </c>
      <c r="HR15" s="9">
        <v>3.931</v>
      </c>
      <c r="HS15" s="9">
        <v>6.992</v>
      </c>
      <c r="HT15" s="9">
        <v>4.0199999999999996</v>
      </c>
      <c r="HU15" s="9">
        <v>1.081</v>
      </c>
      <c r="HV15" s="9">
        <v>233.589</v>
      </c>
      <c r="HW15" s="9">
        <v>19.553999999999998</v>
      </c>
      <c r="HX15" s="9">
        <v>16.427</v>
      </c>
      <c r="HY15" s="9">
        <v>27.713999999999999</v>
      </c>
      <c r="HZ15" s="9">
        <v>44.996000000000002</v>
      </c>
      <c r="IA15" s="9">
        <v>252.286</v>
      </c>
      <c r="IB15" s="9">
        <v>37.844999999999999</v>
      </c>
      <c r="IC15" s="9">
        <v>21.254000000000001</v>
      </c>
      <c r="ID15" s="9">
        <v>380.23700000000002</v>
      </c>
      <c r="IE15" s="9">
        <v>82.844999999999999</v>
      </c>
      <c r="IF15" s="9">
        <v>79.296000000000006</v>
      </c>
      <c r="IG15" s="9">
        <v>6.96</v>
      </c>
      <c r="IH15" s="9">
        <v>4.9939999999999998</v>
      </c>
      <c r="II15" s="9">
        <v>0.79500000000000004</v>
      </c>
      <c r="IJ15" s="9">
        <v>4.1989999999999998</v>
      </c>
      <c r="IK15" s="9">
        <v>2.673</v>
      </c>
      <c r="IL15" s="9">
        <v>2.3220000000000001</v>
      </c>
      <c r="IM15" s="9">
        <v>2.621</v>
      </c>
      <c r="IN15" s="9">
        <v>1.806</v>
      </c>
      <c r="IO15" s="9">
        <v>0.56699999999999995</v>
      </c>
      <c r="IP15" s="9">
        <v>0</v>
      </c>
      <c r="IQ15" s="9">
        <v>3.0209999999999999</v>
      </c>
    </row>
    <row r="16" spans="1:251">
      <c r="A16" s="10">
        <v>43862</v>
      </c>
      <c r="B16" s="9">
        <v>123.441</v>
      </c>
      <c r="C16" s="9">
        <v>10.314</v>
      </c>
      <c r="D16" s="9">
        <v>9.2420000000000009</v>
      </c>
      <c r="E16" s="9">
        <v>4.3079999999999998</v>
      </c>
      <c r="F16" s="9">
        <v>4.9340000000000002</v>
      </c>
      <c r="G16" s="9">
        <v>4.585</v>
      </c>
      <c r="H16" s="9">
        <v>4.1390000000000002</v>
      </c>
      <c r="I16" s="9">
        <v>5.0330000000000004</v>
      </c>
      <c r="J16" s="9">
        <v>1.929</v>
      </c>
      <c r="K16" s="9">
        <v>1.762</v>
      </c>
      <c r="L16" s="9">
        <v>3.06</v>
      </c>
      <c r="M16" s="9">
        <v>2.484</v>
      </c>
      <c r="N16" s="9">
        <v>3.698</v>
      </c>
      <c r="O16" s="9">
        <v>7.3879999999999999</v>
      </c>
      <c r="P16" s="9">
        <v>1.8540000000000001</v>
      </c>
      <c r="Q16" s="9">
        <v>1.0720000000000001</v>
      </c>
      <c r="R16" s="9">
        <v>113.127</v>
      </c>
      <c r="S16" s="9">
        <v>100.51300000000001</v>
      </c>
      <c r="T16" s="9">
        <v>92.816999999999993</v>
      </c>
      <c r="U16" s="9">
        <v>2.395</v>
      </c>
      <c r="V16" s="9">
        <v>5.3010000000000002</v>
      </c>
      <c r="W16" s="9">
        <v>2.3969999999999998</v>
      </c>
      <c r="X16" s="9">
        <v>3.5070000000000001</v>
      </c>
      <c r="Y16" s="9">
        <v>0.57899999999999996</v>
      </c>
      <c r="Z16" s="9">
        <v>84.33</v>
      </c>
      <c r="AA16" s="9">
        <v>4.0990000000000002</v>
      </c>
      <c r="AB16" s="9">
        <v>1.6459999999999999</v>
      </c>
      <c r="AC16" s="9">
        <v>10.436999999999999</v>
      </c>
      <c r="AD16" s="9">
        <v>20.541</v>
      </c>
      <c r="AE16" s="9">
        <v>79.971999999999994</v>
      </c>
      <c r="AF16" s="9">
        <v>12.614000000000001</v>
      </c>
      <c r="AG16" s="9">
        <v>5.4690000000000003</v>
      </c>
      <c r="AH16" s="9">
        <v>128.90899999999999</v>
      </c>
      <c r="AI16" s="9">
        <v>50.137999999999998</v>
      </c>
      <c r="AJ16" s="9">
        <v>48.685000000000002</v>
      </c>
      <c r="AK16" s="9">
        <v>5.8150000000000004</v>
      </c>
      <c r="AL16" s="9">
        <v>5.165</v>
      </c>
      <c r="AM16" s="9">
        <v>1.8859999999999999</v>
      </c>
      <c r="AN16" s="9">
        <v>3.2789999999999999</v>
      </c>
      <c r="AO16" s="9">
        <v>3.4159999999999999</v>
      </c>
      <c r="AP16" s="9">
        <v>1.7490000000000001</v>
      </c>
      <c r="AQ16" s="9">
        <v>3.4159999999999999</v>
      </c>
      <c r="AR16" s="9">
        <v>0.88400000000000001</v>
      </c>
      <c r="AS16" s="9">
        <v>0</v>
      </c>
      <c r="AT16" s="9">
        <v>2.57</v>
      </c>
      <c r="AU16" s="9">
        <v>1.2050000000000001</v>
      </c>
      <c r="AV16" s="9">
        <v>1.39</v>
      </c>
      <c r="AW16" s="9">
        <v>3.7090000000000001</v>
      </c>
      <c r="AX16" s="9">
        <v>1.456</v>
      </c>
      <c r="AY16" s="9">
        <v>0.64900000000000002</v>
      </c>
      <c r="AZ16" s="9">
        <v>42.87</v>
      </c>
      <c r="BA16" s="9">
        <v>30.074000000000002</v>
      </c>
      <c r="BB16" s="9">
        <v>26.99</v>
      </c>
      <c r="BC16" s="9">
        <v>0.68100000000000005</v>
      </c>
      <c r="BD16" s="9">
        <v>2.4020000000000001</v>
      </c>
      <c r="BE16" s="9">
        <v>0.68100000000000005</v>
      </c>
      <c r="BF16" s="9">
        <v>0.67300000000000004</v>
      </c>
      <c r="BG16" s="9">
        <v>1.73</v>
      </c>
      <c r="BH16" s="9">
        <v>21.855</v>
      </c>
      <c r="BI16" s="9">
        <v>1.161</v>
      </c>
      <c r="BJ16" s="9">
        <v>1.22</v>
      </c>
      <c r="BK16" s="9">
        <v>5.8369999999999997</v>
      </c>
      <c r="BL16" s="9">
        <v>6.6710000000000003</v>
      </c>
      <c r="BM16" s="9">
        <v>23.402999999999999</v>
      </c>
      <c r="BN16" s="9">
        <v>12.795999999999999</v>
      </c>
      <c r="BO16" s="9">
        <v>1.454</v>
      </c>
      <c r="BP16" s="9">
        <v>50.137999999999998</v>
      </c>
      <c r="BQ16" s="9">
        <v>301.36900000000003</v>
      </c>
      <c r="BR16" s="9">
        <v>286.43099999999998</v>
      </c>
      <c r="BS16" s="9">
        <v>28.105</v>
      </c>
      <c r="BT16" s="9">
        <v>25.677</v>
      </c>
      <c r="BU16" s="9">
        <v>11.542</v>
      </c>
      <c r="BV16" s="9">
        <v>14.135</v>
      </c>
      <c r="BW16" s="9">
        <v>17.056000000000001</v>
      </c>
      <c r="BX16" s="9">
        <v>8.6210000000000004</v>
      </c>
      <c r="BY16" s="9">
        <v>18.152000000000001</v>
      </c>
      <c r="BZ16" s="9">
        <v>3.8370000000000002</v>
      </c>
      <c r="CA16" s="9">
        <v>3.6880000000000002</v>
      </c>
      <c r="CB16" s="9">
        <v>12.138</v>
      </c>
      <c r="CC16" s="9">
        <v>5.5439999999999996</v>
      </c>
      <c r="CD16" s="9">
        <v>7.9950000000000001</v>
      </c>
      <c r="CE16" s="9">
        <v>20.905000000000001</v>
      </c>
      <c r="CF16" s="9">
        <v>4.7720000000000002</v>
      </c>
      <c r="CG16" s="9">
        <v>2.4279999999999999</v>
      </c>
      <c r="CH16" s="9">
        <v>258.327</v>
      </c>
      <c r="CI16" s="9">
        <v>182.09</v>
      </c>
      <c r="CJ16" s="9">
        <v>174.35</v>
      </c>
      <c r="CK16" s="9">
        <v>3.661</v>
      </c>
      <c r="CL16" s="9">
        <v>4.08</v>
      </c>
      <c r="CM16" s="9">
        <v>5.2080000000000002</v>
      </c>
      <c r="CN16" s="9">
        <v>2.5329999999999999</v>
      </c>
      <c r="CO16" s="9">
        <v>0</v>
      </c>
      <c r="CP16" s="9">
        <v>145.72399999999999</v>
      </c>
      <c r="CQ16" s="9">
        <v>8.4019999999999992</v>
      </c>
      <c r="CR16" s="9">
        <v>4.0839999999999996</v>
      </c>
      <c r="CS16" s="9">
        <v>23.88</v>
      </c>
      <c r="CT16" s="9">
        <v>27.024000000000001</v>
      </c>
      <c r="CU16" s="9">
        <v>155.066</v>
      </c>
      <c r="CV16" s="9">
        <v>76.236000000000004</v>
      </c>
      <c r="CW16" s="9">
        <v>14.938000000000001</v>
      </c>
      <c r="CX16" s="9">
        <v>301.36900000000003</v>
      </c>
      <c r="CY16" s="9">
        <v>107.486</v>
      </c>
      <c r="CZ16" s="9">
        <v>100.366</v>
      </c>
      <c r="DA16" s="9">
        <v>13.945</v>
      </c>
      <c r="DB16" s="9">
        <v>13.000999999999999</v>
      </c>
      <c r="DC16" s="9">
        <v>5.4630000000000001</v>
      </c>
      <c r="DD16" s="9">
        <v>7.5380000000000003</v>
      </c>
      <c r="DE16" s="9">
        <v>7.44</v>
      </c>
      <c r="DF16" s="9">
        <v>5.5609999999999999</v>
      </c>
      <c r="DG16" s="9">
        <v>6.923</v>
      </c>
      <c r="DH16" s="9">
        <v>2.3980000000000001</v>
      </c>
      <c r="DI16" s="9">
        <v>1.7010000000000001</v>
      </c>
      <c r="DJ16" s="9">
        <v>4.2060000000000004</v>
      </c>
      <c r="DK16" s="9">
        <v>3.7789999999999999</v>
      </c>
      <c r="DL16" s="9">
        <v>5.016</v>
      </c>
      <c r="DM16" s="9">
        <v>7.5759999999999996</v>
      </c>
      <c r="DN16" s="9">
        <v>5.4249999999999998</v>
      </c>
      <c r="DO16" s="9">
        <v>0.94399999999999995</v>
      </c>
      <c r="DP16" s="9">
        <v>86.421000000000006</v>
      </c>
      <c r="DQ16" s="9">
        <v>58.661999999999999</v>
      </c>
      <c r="DR16" s="9">
        <v>55.017000000000003</v>
      </c>
      <c r="DS16" s="9">
        <v>2.0150000000000001</v>
      </c>
      <c r="DT16" s="9">
        <v>1.63</v>
      </c>
      <c r="DU16" s="9">
        <v>2.4940000000000002</v>
      </c>
      <c r="DV16" s="9">
        <v>0.56799999999999995</v>
      </c>
      <c r="DW16" s="9">
        <v>0.58299999999999996</v>
      </c>
      <c r="DX16" s="9">
        <v>44.646999999999998</v>
      </c>
      <c r="DY16" s="9">
        <v>2.4689999999999999</v>
      </c>
      <c r="DZ16" s="9">
        <v>3.3929999999999998</v>
      </c>
      <c r="EA16" s="9">
        <v>8.1530000000000005</v>
      </c>
      <c r="EB16" s="9">
        <v>10.071</v>
      </c>
      <c r="EC16" s="9">
        <v>48.591000000000001</v>
      </c>
      <c r="ED16" s="9">
        <v>27.759</v>
      </c>
      <c r="EE16" s="9">
        <v>7.12</v>
      </c>
      <c r="EF16" s="9">
        <v>107.486</v>
      </c>
      <c r="EG16" s="9">
        <v>166.096</v>
      </c>
      <c r="EH16" s="9">
        <v>157.32</v>
      </c>
      <c r="EI16" s="9">
        <v>10.747</v>
      </c>
      <c r="EJ16" s="9">
        <v>10.052</v>
      </c>
      <c r="EK16" s="9">
        <v>2.2949999999999999</v>
      </c>
      <c r="EL16" s="9">
        <v>7.758</v>
      </c>
      <c r="EM16" s="9">
        <v>8.32</v>
      </c>
      <c r="EN16" s="9">
        <v>1.7330000000000001</v>
      </c>
      <c r="EO16" s="9">
        <v>8.2729999999999997</v>
      </c>
      <c r="EP16" s="9">
        <v>0.70099999999999996</v>
      </c>
      <c r="EQ16" s="9">
        <v>1.079</v>
      </c>
      <c r="ER16" s="9">
        <v>4.633</v>
      </c>
      <c r="ES16" s="9">
        <v>2.4060000000000001</v>
      </c>
      <c r="ET16" s="9">
        <v>3.0129999999999999</v>
      </c>
      <c r="EU16" s="9">
        <v>8.9269999999999996</v>
      </c>
      <c r="EV16" s="9">
        <v>1.125</v>
      </c>
      <c r="EW16" s="9">
        <v>0.69399999999999995</v>
      </c>
      <c r="EX16" s="9">
        <v>146.57400000000001</v>
      </c>
      <c r="EY16" s="9">
        <v>144.20400000000001</v>
      </c>
      <c r="EZ16" s="9">
        <v>134.708</v>
      </c>
      <c r="FA16" s="9">
        <v>3.0779999999999998</v>
      </c>
      <c r="FB16" s="9">
        <v>5.9710000000000001</v>
      </c>
      <c r="FC16" s="9">
        <v>2.5139999999999998</v>
      </c>
      <c r="FD16" s="9">
        <v>3.121</v>
      </c>
      <c r="FE16" s="9">
        <v>3.4140000000000001</v>
      </c>
      <c r="FF16" s="9">
        <v>117.949</v>
      </c>
      <c r="FG16" s="9">
        <v>8.9060000000000006</v>
      </c>
      <c r="FH16" s="9">
        <v>6.3289999999999997</v>
      </c>
      <c r="FI16" s="9">
        <v>11.02</v>
      </c>
      <c r="FJ16" s="9">
        <v>32.484999999999999</v>
      </c>
      <c r="FK16" s="9">
        <v>111.72</v>
      </c>
      <c r="FL16" s="9">
        <v>2.3690000000000002</v>
      </c>
      <c r="FM16" s="9">
        <v>8.7759999999999998</v>
      </c>
      <c r="FN16" s="9">
        <v>166.096</v>
      </c>
      <c r="FO16" s="9">
        <v>272.85500000000002</v>
      </c>
      <c r="FP16" s="9">
        <v>256.82400000000001</v>
      </c>
      <c r="FQ16" s="9">
        <v>20.937000000000001</v>
      </c>
      <c r="FR16" s="9">
        <v>18.37</v>
      </c>
      <c r="FS16" s="9">
        <v>13.488</v>
      </c>
      <c r="FT16" s="9">
        <v>4.8819999999999997</v>
      </c>
      <c r="FU16" s="9">
        <v>14.430999999999999</v>
      </c>
      <c r="FV16" s="9">
        <v>3.9390000000000001</v>
      </c>
      <c r="FW16" s="9">
        <v>13.243</v>
      </c>
      <c r="FX16" s="9">
        <v>1.93</v>
      </c>
      <c r="FY16" s="9">
        <v>3.1960000000000002</v>
      </c>
      <c r="FZ16" s="9">
        <v>5.3390000000000004</v>
      </c>
      <c r="GA16" s="9">
        <v>2.6480000000000001</v>
      </c>
      <c r="GB16" s="9">
        <v>10.382999999999999</v>
      </c>
      <c r="GC16" s="9">
        <v>14.33</v>
      </c>
      <c r="GD16" s="9">
        <v>4.04</v>
      </c>
      <c r="GE16" s="9">
        <v>2.5670000000000002</v>
      </c>
      <c r="GF16" s="9">
        <v>235.887</v>
      </c>
      <c r="GG16" s="9">
        <v>218.78100000000001</v>
      </c>
      <c r="GH16" s="9">
        <v>207.239</v>
      </c>
      <c r="GI16" s="9">
        <v>8.5449999999999999</v>
      </c>
      <c r="GJ16" s="9">
        <v>2.3530000000000002</v>
      </c>
      <c r="GK16" s="9">
        <v>8.4450000000000003</v>
      </c>
      <c r="GL16" s="9">
        <v>1.7490000000000001</v>
      </c>
      <c r="GM16" s="9">
        <v>0.70399999999999996</v>
      </c>
      <c r="GN16" s="9">
        <v>165.46600000000001</v>
      </c>
      <c r="GO16" s="9">
        <v>19.527999999999999</v>
      </c>
      <c r="GP16" s="9">
        <v>14.606</v>
      </c>
      <c r="GQ16" s="9">
        <v>19.181000000000001</v>
      </c>
      <c r="GR16" s="9">
        <v>35.887999999999998</v>
      </c>
      <c r="GS16" s="9">
        <v>182.893</v>
      </c>
      <c r="GT16" s="9">
        <v>17.106000000000002</v>
      </c>
      <c r="GU16" s="9">
        <v>16.030999999999999</v>
      </c>
      <c r="GV16" s="9">
        <v>272.85500000000002</v>
      </c>
      <c r="GW16" s="9">
        <v>461.17</v>
      </c>
      <c r="GX16" s="9">
        <v>433.58699999999999</v>
      </c>
      <c r="GY16" s="9">
        <v>37.533000000000001</v>
      </c>
      <c r="GZ16" s="9">
        <v>31.917999999999999</v>
      </c>
      <c r="HA16" s="9">
        <v>23.456</v>
      </c>
      <c r="HB16" s="9">
        <v>8.4619999999999997</v>
      </c>
      <c r="HC16" s="9">
        <v>20.951000000000001</v>
      </c>
      <c r="HD16" s="9">
        <v>10.967000000000001</v>
      </c>
      <c r="HE16" s="9">
        <v>19.891999999999999</v>
      </c>
      <c r="HF16" s="9">
        <v>4.7939999999999996</v>
      </c>
      <c r="HG16" s="9">
        <v>6.008</v>
      </c>
      <c r="HH16" s="9">
        <v>10.398</v>
      </c>
      <c r="HI16" s="9">
        <v>14.042999999999999</v>
      </c>
      <c r="HJ16" s="9">
        <v>7.4779999999999998</v>
      </c>
      <c r="HK16" s="9">
        <v>21.762</v>
      </c>
      <c r="HL16" s="9">
        <v>10.156000000000001</v>
      </c>
      <c r="HM16" s="9">
        <v>5.6150000000000002</v>
      </c>
      <c r="HN16" s="9">
        <v>396.05399999999997</v>
      </c>
      <c r="HO16" s="9">
        <v>357.55</v>
      </c>
      <c r="HP16" s="9">
        <v>335.512</v>
      </c>
      <c r="HQ16" s="9">
        <v>12.894</v>
      </c>
      <c r="HR16" s="9">
        <v>8.2690000000000001</v>
      </c>
      <c r="HS16" s="9">
        <v>13.567</v>
      </c>
      <c r="HT16" s="9">
        <v>4.625</v>
      </c>
      <c r="HU16" s="9">
        <v>2.4569999999999999</v>
      </c>
      <c r="HV16" s="9">
        <v>262.988</v>
      </c>
      <c r="HW16" s="9">
        <v>25.033999999999999</v>
      </c>
      <c r="HX16" s="9">
        <v>33.697000000000003</v>
      </c>
      <c r="HY16" s="9">
        <v>35.831000000000003</v>
      </c>
      <c r="HZ16" s="9">
        <v>54.941000000000003</v>
      </c>
      <c r="IA16" s="9">
        <v>302.60899999999998</v>
      </c>
      <c r="IB16" s="9">
        <v>38.503</v>
      </c>
      <c r="IC16" s="9">
        <v>27.584</v>
      </c>
      <c r="ID16" s="9">
        <v>461.17</v>
      </c>
      <c r="IE16" s="9">
        <v>73.081999999999994</v>
      </c>
      <c r="IF16" s="9">
        <v>66.686999999999998</v>
      </c>
      <c r="IG16" s="9">
        <v>8.8580000000000005</v>
      </c>
      <c r="IH16" s="9">
        <v>7.0350000000000001</v>
      </c>
      <c r="II16" s="9">
        <v>0.56000000000000005</v>
      </c>
      <c r="IJ16" s="9">
        <v>6.4749999999999996</v>
      </c>
      <c r="IK16" s="9">
        <v>4.8840000000000003</v>
      </c>
      <c r="IL16" s="9">
        <v>2.1509999999999998</v>
      </c>
      <c r="IM16" s="9">
        <v>3.3650000000000002</v>
      </c>
      <c r="IN16" s="9">
        <v>0.48</v>
      </c>
      <c r="IO16" s="9">
        <v>3.1890000000000001</v>
      </c>
      <c r="IP16" s="9">
        <v>2.1709999999999998</v>
      </c>
      <c r="IQ16" s="9">
        <v>1.1519999999999999</v>
      </c>
    </row>
    <row r="17" spans="1:251">
      <c r="A17" s="10">
        <v>44228</v>
      </c>
      <c r="B17" s="9">
        <v>122.389</v>
      </c>
      <c r="C17" s="9">
        <v>7.3630000000000004</v>
      </c>
      <c r="D17" s="9">
        <v>7.3630000000000004</v>
      </c>
      <c r="E17" s="9">
        <v>2.097</v>
      </c>
      <c r="F17" s="9">
        <v>5.266</v>
      </c>
      <c r="G17" s="9">
        <v>6.8150000000000004</v>
      </c>
      <c r="H17" s="9">
        <v>0.54800000000000004</v>
      </c>
      <c r="I17" s="9">
        <v>6.8150000000000004</v>
      </c>
      <c r="J17" s="9">
        <v>0</v>
      </c>
      <c r="K17" s="9">
        <v>0.54800000000000004</v>
      </c>
      <c r="L17" s="9">
        <v>3.121</v>
      </c>
      <c r="M17" s="9">
        <v>1.847</v>
      </c>
      <c r="N17" s="9">
        <v>2.395</v>
      </c>
      <c r="O17" s="9">
        <v>6.2869999999999999</v>
      </c>
      <c r="P17" s="9">
        <v>1.0760000000000001</v>
      </c>
      <c r="Q17" s="9">
        <v>0</v>
      </c>
      <c r="R17" s="9">
        <v>115.026</v>
      </c>
      <c r="S17" s="9">
        <v>106.279</v>
      </c>
      <c r="T17" s="9">
        <v>95.563000000000002</v>
      </c>
      <c r="U17" s="9">
        <v>4.694</v>
      </c>
      <c r="V17" s="9">
        <v>5.3360000000000003</v>
      </c>
      <c r="W17" s="9">
        <v>5.26</v>
      </c>
      <c r="X17" s="9">
        <v>3.68</v>
      </c>
      <c r="Y17" s="9">
        <v>1.089</v>
      </c>
      <c r="Z17" s="9">
        <v>91.381</v>
      </c>
      <c r="AA17" s="9">
        <v>3.6619999999999999</v>
      </c>
      <c r="AB17" s="9">
        <v>4.9160000000000004</v>
      </c>
      <c r="AC17" s="9">
        <v>6.32</v>
      </c>
      <c r="AD17" s="9">
        <v>26.96</v>
      </c>
      <c r="AE17" s="9">
        <v>79.319000000000003</v>
      </c>
      <c r="AF17" s="9">
        <v>8.7469999999999999</v>
      </c>
      <c r="AG17" s="9">
        <v>6.26</v>
      </c>
      <c r="AH17" s="9">
        <v>128.649</v>
      </c>
      <c r="AI17" s="9">
        <v>45.503999999999998</v>
      </c>
      <c r="AJ17" s="9">
        <v>43.701999999999998</v>
      </c>
      <c r="AK17" s="9">
        <v>5.085</v>
      </c>
      <c r="AL17" s="9">
        <v>5.085</v>
      </c>
      <c r="AM17" s="9">
        <v>1.07</v>
      </c>
      <c r="AN17" s="9">
        <v>4.0149999999999997</v>
      </c>
      <c r="AO17" s="9">
        <v>2.3069999999999999</v>
      </c>
      <c r="AP17" s="9">
        <v>2.778</v>
      </c>
      <c r="AQ17" s="9">
        <v>2.3069999999999999</v>
      </c>
      <c r="AR17" s="9">
        <v>1.56</v>
      </c>
      <c r="AS17" s="9">
        <v>1.218</v>
      </c>
      <c r="AT17" s="9">
        <v>2.4369999999999998</v>
      </c>
      <c r="AU17" s="9">
        <v>0.93899999999999995</v>
      </c>
      <c r="AV17" s="9">
        <v>1.708</v>
      </c>
      <c r="AW17" s="9">
        <v>4.3579999999999997</v>
      </c>
      <c r="AX17" s="9">
        <v>0.72699999999999998</v>
      </c>
      <c r="AY17" s="9">
        <v>0</v>
      </c>
      <c r="AZ17" s="9">
        <v>38.616999999999997</v>
      </c>
      <c r="BA17" s="9">
        <v>25.007999999999999</v>
      </c>
      <c r="BB17" s="9">
        <v>23.771000000000001</v>
      </c>
      <c r="BC17" s="9">
        <v>0.55000000000000004</v>
      </c>
      <c r="BD17" s="9">
        <v>0.68700000000000006</v>
      </c>
      <c r="BE17" s="9">
        <v>0.55000000000000004</v>
      </c>
      <c r="BF17" s="9">
        <v>0.68700000000000006</v>
      </c>
      <c r="BG17" s="9">
        <v>0</v>
      </c>
      <c r="BH17" s="9">
        <v>14.589</v>
      </c>
      <c r="BI17" s="9">
        <v>4.9509999999999996</v>
      </c>
      <c r="BJ17" s="9">
        <v>0</v>
      </c>
      <c r="BK17" s="9">
        <v>5.468</v>
      </c>
      <c r="BL17" s="9">
        <v>2.4119999999999999</v>
      </c>
      <c r="BM17" s="9">
        <v>22.594999999999999</v>
      </c>
      <c r="BN17" s="9">
        <v>13.61</v>
      </c>
      <c r="BO17" s="9">
        <v>1.802</v>
      </c>
      <c r="BP17" s="9">
        <v>45.503999999999998</v>
      </c>
      <c r="BQ17" s="9">
        <v>309.601</v>
      </c>
      <c r="BR17" s="9">
        <v>297.16500000000002</v>
      </c>
      <c r="BS17" s="9">
        <v>31.797000000000001</v>
      </c>
      <c r="BT17" s="9">
        <v>27.844999999999999</v>
      </c>
      <c r="BU17" s="9">
        <v>11.907999999999999</v>
      </c>
      <c r="BV17" s="9">
        <v>15.936999999999999</v>
      </c>
      <c r="BW17" s="9">
        <v>14.204000000000001</v>
      </c>
      <c r="BX17" s="9">
        <v>12.888</v>
      </c>
      <c r="BY17" s="9">
        <v>17.102</v>
      </c>
      <c r="BZ17" s="9">
        <v>4.0609999999999999</v>
      </c>
      <c r="CA17" s="9">
        <v>5.3849999999999998</v>
      </c>
      <c r="CB17" s="9">
        <v>14.818</v>
      </c>
      <c r="CC17" s="9">
        <v>6.13</v>
      </c>
      <c r="CD17" s="9">
        <v>6.8979999999999997</v>
      </c>
      <c r="CE17" s="9">
        <v>18.856999999999999</v>
      </c>
      <c r="CF17" s="9">
        <v>8.9879999999999995</v>
      </c>
      <c r="CG17" s="9">
        <v>3.952</v>
      </c>
      <c r="CH17" s="9">
        <v>265.36799999999999</v>
      </c>
      <c r="CI17" s="9">
        <v>193.684</v>
      </c>
      <c r="CJ17" s="9">
        <v>183.99700000000001</v>
      </c>
      <c r="CK17" s="9">
        <v>5.8479999999999999</v>
      </c>
      <c r="CL17" s="9">
        <v>3.839</v>
      </c>
      <c r="CM17" s="9">
        <v>6.9809999999999999</v>
      </c>
      <c r="CN17" s="9">
        <v>1.1379999999999999</v>
      </c>
      <c r="CO17" s="9">
        <v>1.569</v>
      </c>
      <c r="CP17" s="9">
        <v>149.85499999999999</v>
      </c>
      <c r="CQ17" s="9">
        <v>15.772</v>
      </c>
      <c r="CR17" s="9">
        <v>11.268000000000001</v>
      </c>
      <c r="CS17" s="9">
        <v>16.79</v>
      </c>
      <c r="CT17" s="9">
        <v>40.613</v>
      </c>
      <c r="CU17" s="9">
        <v>153.072</v>
      </c>
      <c r="CV17" s="9">
        <v>71.683999999999997</v>
      </c>
      <c r="CW17" s="9">
        <v>12.436</v>
      </c>
      <c r="CX17" s="9">
        <v>309.601</v>
      </c>
      <c r="CY17" s="9">
        <v>84.736000000000004</v>
      </c>
      <c r="CZ17" s="9">
        <v>78.084999999999994</v>
      </c>
      <c r="DA17" s="9">
        <v>11.433999999999999</v>
      </c>
      <c r="DB17" s="9">
        <v>11.433999999999999</v>
      </c>
      <c r="DC17" s="9">
        <v>2.6880000000000002</v>
      </c>
      <c r="DD17" s="9">
        <v>8.7460000000000004</v>
      </c>
      <c r="DE17" s="9">
        <v>9.6389999999999993</v>
      </c>
      <c r="DF17" s="9">
        <v>1.7949999999999999</v>
      </c>
      <c r="DG17" s="9">
        <v>8.0579999999999998</v>
      </c>
      <c r="DH17" s="9">
        <v>1.504</v>
      </c>
      <c r="DI17" s="9">
        <v>1.873</v>
      </c>
      <c r="DJ17" s="9">
        <v>2.6160000000000001</v>
      </c>
      <c r="DK17" s="9">
        <v>6.1929999999999996</v>
      </c>
      <c r="DL17" s="9">
        <v>2.6240000000000001</v>
      </c>
      <c r="DM17" s="9">
        <v>8.9920000000000009</v>
      </c>
      <c r="DN17" s="9">
        <v>2.4420000000000002</v>
      </c>
      <c r="DO17" s="9">
        <v>0</v>
      </c>
      <c r="DP17" s="9">
        <v>66.650000000000006</v>
      </c>
      <c r="DQ17" s="9">
        <v>37.981999999999999</v>
      </c>
      <c r="DR17" s="9">
        <v>36.131999999999998</v>
      </c>
      <c r="DS17" s="9">
        <v>1.252</v>
      </c>
      <c r="DT17" s="9">
        <v>0.59899999999999998</v>
      </c>
      <c r="DU17" s="9">
        <v>0.60699999999999998</v>
      </c>
      <c r="DV17" s="9">
        <v>0</v>
      </c>
      <c r="DW17" s="9">
        <v>1.244</v>
      </c>
      <c r="DX17" s="9">
        <v>23.431000000000001</v>
      </c>
      <c r="DY17" s="9">
        <v>3.4529999999999998</v>
      </c>
      <c r="DZ17" s="9">
        <v>5.7030000000000003</v>
      </c>
      <c r="EA17" s="9">
        <v>5.3959999999999999</v>
      </c>
      <c r="EB17" s="9">
        <v>6.2149999999999999</v>
      </c>
      <c r="EC17" s="9">
        <v>31.766999999999999</v>
      </c>
      <c r="ED17" s="9">
        <v>28.667999999999999</v>
      </c>
      <c r="EE17" s="9">
        <v>6.6509999999999998</v>
      </c>
      <c r="EF17" s="9">
        <v>84.736000000000004</v>
      </c>
      <c r="EG17" s="9">
        <v>186.54300000000001</v>
      </c>
      <c r="EH17" s="9">
        <v>183.11600000000001</v>
      </c>
      <c r="EI17" s="9">
        <v>13.786</v>
      </c>
      <c r="EJ17" s="9">
        <v>12.63</v>
      </c>
      <c r="EK17" s="9">
        <v>4.5709999999999997</v>
      </c>
      <c r="EL17" s="9">
        <v>8.0589999999999993</v>
      </c>
      <c r="EM17" s="9">
        <v>9.1280000000000001</v>
      </c>
      <c r="EN17" s="9">
        <v>3.5019999999999998</v>
      </c>
      <c r="EO17" s="9">
        <v>9.65</v>
      </c>
      <c r="EP17" s="9">
        <v>1.839</v>
      </c>
      <c r="EQ17" s="9">
        <v>1.1419999999999999</v>
      </c>
      <c r="ER17" s="9">
        <v>4.0170000000000003</v>
      </c>
      <c r="ES17" s="9">
        <v>5.8789999999999996</v>
      </c>
      <c r="ET17" s="9">
        <v>2.7330000000000001</v>
      </c>
      <c r="EU17" s="9">
        <v>7.6970000000000001</v>
      </c>
      <c r="EV17" s="9">
        <v>4.9320000000000004</v>
      </c>
      <c r="EW17" s="9">
        <v>1.1559999999999999</v>
      </c>
      <c r="EX17" s="9">
        <v>169.33</v>
      </c>
      <c r="EY17" s="9">
        <v>165.98400000000001</v>
      </c>
      <c r="EZ17" s="9">
        <v>147.62700000000001</v>
      </c>
      <c r="FA17" s="9">
        <v>10.958</v>
      </c>
      <c r="FB17" s="9">
        <v>6.89</v>
      </c>
      <c r="FC17" s="9">
        <v>11.726000000000001</v>
      </c>
      <c r="FD17" s="9">
        <v>3.7869999999999999</v>
      </c>
      <c r="FE17" s="9">
        <v>2.335</v>
      </c>
      <c r="FF17" s="9">
        <v>120.20399999999999</v>
      </c>
      <c r="FG17" s="9">
        <v>8.8379999999999992</v>
      </c>
      <c r="FH17" s="9">
        <v>15.329000000000001</v>
      </c>
      <c r="FI17" s="9">
        <v>21.614000000000001</v>
      </c>
      <c r="FJ17" s="9">
        <v>57.070999999999998</v>
      </c>
      <c r="FK17" s="9">
        <v>108.913</v>
      </c>
      <c r="FL17" s="9">
        <v>3.3460000000000001</v>
      </c>
      <c r="FM17" s="9">
        <v>3.427</v>
      </c>
      <c r="FN17" s="9">
        <v>186.54300000000001</v>
      </c>
      <c r="FO17" s="9">
        <v>305.202</v>
      </c>
      <c r="FP17" s="9">
        <v>277.50400000000002</v>
      </c>
      <c r="FQ17" s="9">
        <v>24.228999999999999</v>
      </c>
      <c r="FR17" s="9">
        <v>20.218</v>
      </c>
      <c r="FS17" s="9">
        <v>10.712</v>
      </c>
      <c r="FT17" s="9">
        <v>9.5060000000000002</v>
      </c>
      <c r="FU17" s="9">
        <v>14.196999999999999</v>
      </c>
      <c r="FV17" s="9">
        <v>6.0209999999999999</v>
      </c>
      <c r="FW17" s="9">
        <v>14.760999999999999</v>
      </c>
      <c r="FX17" s="9">
        <v>2.5110000000000001</v>
      </c>
      <c r="FY17" s="9">
        <v>2.5609999999999999</v>
      </c>
      <c r="FZ17" s="9">
        <v>3.7069999999999999</v>
      </c>
      <c r="GA17" s="9">
        <v>8.32</v>
      </c>
      <c r="GB17" s="9">
        <v>8.1910000000000007</v>
      </c>
      <c r="GC17" s="9">
        <v>13.593999999999999</v>
      </c>
      <c r="GD17" s="9">
        <v>6.6239999999999997</v>
      </c>
      <c r="GE17" s="9">
        <v>4.0110000000000001</v>
      </c>
      <c r="GF17" s="9">
        <v>253.27600000000001</v>
      </c>
      <c r="GG17" s="9">
        <v>242.25</v>
      </c>
      <c r="GH17" s="9">
        <v>229.73</v>
      </c>
      <c r="GI17" s="9">
        <v>9.2989999999999995</v>
      </c>
      <c r="GJ17" s="9">
        <v>3.2210000000000001</v>
      </c>
      <c r="GK17" s="9">
        <v>11.492000000000001</v>
      </c>
      <c r="GL17" s="9">
        <v>0</v>
      </c>
      <c r="GM17" s="9">
        <v>0.45900000000000002</v>
      </c>
      <c r="GN17" s="9">
        <v>166.04</v>
      </c>
      <c r="GO17" s="9">
        <v>28.751999999999999</v>
      </c>
      <c r="GP17" s="9">
        <v>22.469000000000001</v>
      </c>
      <c r="GQ17" s="9">
        <v>24.989000000000001</v>
      </c>
      <c r="GR17" s="9">
        <v>38.863</v>
      </c>
      <c r="GS17" s="9">
        <v>203.387</v>
      </c>
      <c r="GT17" s="9">
        <v>11.026</v>
      </c>
      <c r="GU17" s="9">
        <v>27.696999999999999</v>
      </c>
      <c r="GV17" s="9">
        <v>305.202</v>
      </c>
      <c r="GW17" s="9">
        <v>434.13299999999998</v>
      </c>
      <c r="GX17" s="9">
        <v>412.08300000000003</v>
      </c>
      <c r="GY17" s="9">
        <v>27.356000000000002</v>
      </c>
      <c r="GZ17" s="9">
        <v>19.893999999999998</v>
      </c>
      <c r="HA17" s="9">
        <v>11.795999999999999</v>
      </c>
      <c r="HB17" s="9">
        <v>8.0980000000000008</v>
      </c>
      <c r="HC17" s="9">
        <v>10.983000000000001</v>
      </c>
      <c r="HD17" s="9">
        <v>8.91</v>
      </c>
      <c r="HE17" s="9">
        <v>11.747999999999999</v>
      </c>
      <c r="HF17" s="9">
        <v>2.9609999999999999</v>
      </c>
      <c r="HG17" s="9">
        <v>3.9710000000000001</v>
      </c>
      <c r="HH17" s="9">
        <v>4.8319999999999999</v>
      </c>
      <c r="HI17" s="9">
        <v>8.6159999999999997</v>
      </c>
      <c r="HJ17" s="9">
        <v>6.4459999999999997</v>
      </c>
      <c r="HK17" s="9">
        <v>13.441000000000001</v>
      </c>
      <c r="HL17" s="9">
        <v>6.452</v>
      </c>
      <c r="HM17" s="9">
        <v>7.4619999999999997</v>
      </c>
      <c r="HN17" s="9">
        <v>384.72699999999998</v>
      </c>
      <c r="HO17" s="9">
        <v>343.19</v>
      </c>
      <c r="HP17" s="9">
        <v>324.23200000000003</v>
      </c>
      <c r="HQ17" s="9">
        <v>13.281000000000001</v>
      </c>
      <c r="HR17" s="9">
        <v>5.6769999999999996</v>
      </c>
      <c r="HS17" s="9">
        <v>10.795999999999999</v>
      </c>
      <c r="HT17" s="9">
        <v>4.4829999999999997</v>
      </c>
      <c r="HU17" s="9">
        <v>3.6789999999999998</v>
      </c>
      <c r="HV17" s="9">
        <v>234.85300000000001</v>
      </c>
      <c r="HW17" s="9">
        <v>36.125999999999998</v>
      </c>
      <c r="HX17" s="9">
        <v>28.138000000000002</v>
      </c>
      <c r="HY17" s="9">
        <v>44.073</v>
      </c>
      <c r="HZ17" s="9">
        <v>51.802999999999997</v>
      </c>
      <c r="IA17" s="9">
        <v>291.387</v>
      </c>
      <c r="IB17" s="9">
        <v>41.536999999999999</v>
      </c>
      <c r="IC17" s="9">
        <v>22.05</v>
      </c>
      <c r="ID17" s="9">
        <v>434.13299999999998</v>
      </c>
      <c r="IE17" s="9">
        <v>65.796999999999997</v>
      </c>
      <c r="IF17" s="9">
        <v>63.09</v>
      </c>
      <c r="IG17" s="9">
        <v>4.0170000000000003</v>
      </c>
      <c r="IH17" s="9">
        <v>2.456</v>
      </c>
      <c r="II17" s="9">
        <v>2.0219999999999998</v>
      </c>
      <c r="IJ17" s="9">
        <v>0.434</v>
      </c>
      <c r="IK17" s="9">
        <v>1.1870000000000001</v>
      </c>
      <c r="IL17" s="9">
        <v>1.2689999999999999</v>
      </c>
      <c r="IM17" s="9">
        <v>1.1870000000000001</v>
      </c>
      <c r="IN17" s="9">
        <v>0</v>
      </c>
      <c r="IO17" s="9">
        <v>1.2689999999999999</v>
      </c>
      <c r="IP17" s="9">
        <v>0.55900000000000005</v>
      </c>
      <c r="IQ17" s="9">
        <v>0</v>
      </c>
    </row>
    <row r="18" spans="1:251">
      <c r="A18" s="10">
        <v>44593</v>
      </c>
      <c r="B18" s="9">
        <v>146.161</v>
      </c>
      <c r="C18" s="9">
        <v>16.838999999999999</v>
      </c>
      <c r="D18" s="9">
        <v>14.561999999999999</v>
      </c>
      <c r="E18" s="9">
        <v>6.952</v>
      </c>
      <c r="F18" s="9">
        <v>7.6109999999999998</v>
      </c>
      <c r="G18" s="9">
        <v>10.417999999999999</v>
      </c>
      <c r="H18" s="9">
        <v>4.1440000000000001</v>
      </c>
      <c r="I18" s="9">
        <v>11.492000000000001</v>
      </c>
      <c r="J18" s="9">
        <v>2.3919999999999999</v>
      </c>
      <c r="K18" s="9">
        <v>0.67800000000000005</v>
      </c>
      <c r="L18" s="9">
        <v>8.1069999999999993</v>
      </c>
      <c r="M18" s="9">
        <v>1.7949999999999999</v>
      </c>
      <c r="N18" s="9">
        <v>4.6609999999999996</v>
      </c>
      <c r="O18" s="9">
        <v>11.686</v>
      </c>
      <c r="P18" s="9">
        <v>2.8759999999999999</v>
      </c>
      <c r="Q18" s="9">
        <v>2.2770000000000001</v>
      </c>
      <c r="R18" s="9">
        <v>129.322</v>
      </c>
      <c r="S18" s="9">
        <v>113.27</v>
      </c>
      <c r="T18" s="9">
        <v>101.782</v>
      </c>
      <c r="U18" s="9">
        <v>5.4889999999999999</v>
      </c>
      <c r="V18" s="9">
        <v>5.9989999999999997</v>
      </c>
      <c r="W18" s="9">
        <v>7.3310000000000004</v>
      </c>
      <c r="X18" s="9">
        <v>3.125</v>
      </c>
      <c r="Y18" s="9">
        <v>0.34399999999999997</v>
      </c>
      <c r="Z18" s="9">
        <v>89.191000000000003</v>
      </c>
      <c r="AA18" s="9">
        <v>6.4740000000000002</v>
      </c>
      <c r="AB18" s="9">
        <v>5.782</v>
      </c>
      <c r="AC18" s="9">
        <v>11.821999999999999</v>
      </c>
      <c r="AD18" s="9">
        <v>30.091999999999999</v>
      </c>
      <c r="AE18" s="9">
        <v>83.177000000000007</v>
      </c>
      <c r="AF18" s="9">
        <v>16.052</v>
      </c>
      <c r="AG18" s="9">
        <v>5.5579999999999998</v>
      </c>
      <c r="AH18" s="9">
        <v>151.72</v>
      </c>
      <c r="AI18" s="9">
        <v>45.454000000000001</v>
      </c>
      <c r="AJ18" s="9">
        <v>43.625999999999998</v>
      </c>
      <c r="AK18" s="9">
        <v>5.6260000000000003</v>
      </c>
      <c r="AL18" s="9">
        <v>5.6260000000000003</v>
      </c>
      <c r="AM18" s="9">
        <v>4.0410000000000004</v>
      </c>
      <c r="AN18" s="9">
        <v>1.585</v>
      </c>
      <c r="AO18" s="9">
        <v>3.7690000000000001</v>
      </c>
      <c r="AP18" s="9">
        <v>1.857</v>
      </c>
      <c r="AQ18" s="9">
        <v>2.0019999999999998</v>
      </c>
      <c r="AR18" s="9">
        <v>2.048</v>
      </c>
      <c r="AS18" s="9">
        <v>1.5760000000000001</v>
      </c>
      <c r="AT18" s="9">
        <v>4.8</v>
      </c>
      <c r="AU18" s="9">
        <v>0</v>
      </c>
      <c r="AV18" s="9">
        <v>0.82599999999999996</v>
      </c>
      <c r="AW18" s="9">
        <v>5.6260000000000003</v>
      </c>
      <c r="AX18" s="9">
        <v>0</v>
      </c>
      <c r="AY18" s="9">
        <v>0</v>
      </c>
      <c r="AZ18" s="9">
        <v>38</v>
      </c>
      <c r="BA18" s="9">
        <v>25.2</v>
      </c>
      <c r="BB18" s="9">
        <v>24.091000000000001</v>
      </c>
      <c r="BC18" s="9">
        <v>0.41399999999999998</v>
      </c>
      <c r="BD18" s="9">
        <v>0.69399999999999995</v>
      </c>
      <c r="BE18" s="9">
        <v>0.41399999999999998</v>
      </c>
      <c r="BF18" s="9">
        <v>0</v>
      </c>
      <c r="BG18" s="9">
        <v>0.69399999999999995</v>
      </c>
      <c r="BH18" s="9">
        <v>21.401</v>
      </c>
      <c r="BI18" s="9">
        <v>1.1859999999999999</v>
      </c>
      <c r="BJ18" s="9">
        <v>1.0209999999999999</v>
      </c>
      <c r="BK18" s="9">
        <v>1.5920000000000001</v>
      </c>
      <c r="BL18" s="9">
        <v>4.1909999999999998</v>
      </c>
      <c r="BM18" s="9">
        <v>21.009</v>
      </c>
      <c r="BN18" s="9">
        <v>12.801</v>
      </c>
      <c r="BO18" s="9">
        <v>1.8280000000000001</v>
      </c>
      <c r="BP18" s="9">
        <v>45.454000000000001</v>
      </c>
      <c r="BQ18" s="9">
        <v>339.83600000000001</v>
      </c>
      <c r="BR18" s="9">
        <v>326.84899999999999</v>
      </c>
      <c r="BS18" s="9">
        <v>46.222999999999999</v>
      </c>
      <c r="BT18" s="9">
        <v>44.156999999999996</v>
      </c>
      <c r="BU18" s="9">
        <v>27.663</v>
      </c>
      <c r="BV18" s="9">
        <v>16.494</v>
      </c>
      <c r="BW18" s="9">
        <v>34.164000000000001</v>
      </c>
      <c r="BX18" s="9">
        <v>9.4410000000000007</v>
      </c>
      <c r="BY18" s="9">
        <v>35.927</v>
      </c>
      <c r="BZ18" s="9">
        <v>4.4169999999999998</v>
      </c>
      <c r="CA18" s="9">
        <v>3.2610000000000001</v>
      </c>
      <c r="CB18" s="9">
        <v>16.672000000000001</v>
      </c>
      <c r="CC18" s="9">
        <v>13.609</v>
      </c>
      <c r="CD18" s="9">
        <v>13.875</v>
      </c>
      <c r="CE18" s="9">
        <v>38.304000000000002</v>
      </c>
      <c r="CF18" s="9">
        <v>5.8520000000000003</v>
      </c>
      <c r="CG18" s="9">
        <v>2.0670000000000002</v>
      </c>
      <c r="CH18" s="9">
        <v>280.62599999999998</v>
      </c>
      <c r="CI18" s="9">
        <v>203.74</v>
      </c>
      <c r="CJ18" s="9">
        <v>192.845</v>
      </c>
      <c r="CK18" s="9">
        <v>7.5359999999999996</v>
      </c>
      <c r="CL18" s="9">
        <v>3.3580000000000001</v>
      </c>
      <c r="CM18" s="9">
        <v>8.8879999999999999</v>
      </c>
      <c r="CN18" s="9">
        <v>2.0070000000000001</v>
      </c>
      <c r="CO18" s="9">
        <v>0</v>
      </c>
      <c r="CP18" s="9">
        <v>160.53100000000001</v>
      </c>
      <c r="CQ18" s="9">
        <v>9.1579999999999995</v>
      </c>
      <c r="CR18" s="9">
        <v>11.34</v>
      </c>
      <c r="CS18" s="9">
        <v>22.71</v>
      </c>
      <c r="CT18" s="9">
        <v>47.869</v>
      </c>
      <c r="CU18" s="9">
        <v>155.87100000000001</v>
      </c>
      <c r="CV18" s="9">
        <v>76.885999999999996</v>
      </c>
      <c r="CW18" s="9">
        <v>12.987</v>
      </c>
      <c r="CX18" s="9">
        <v>339.83600000000001</v>
      </c>
      <c r="CY18" s="9">
        <v>96.319000000000003</v>
      </c>
      <c r="CZ18" s="9">
        <v>91.013000000000005</v>
      </c>
      <c r="DA18" s="9">
        <v>15.592000000000001</v>
      </c>
      <c r="DB18" s="9">
        <v>13.834</v>
      </c>
      <c r="DC18" s="9">
        <v>2.9830000000000001</v>
      </c>
      <c r="DD18" s="9">
        <v>10.851000000000001</v>
      </c>
      <c r="DE18" s="9">
        <v>8.8260000000000005</v>
      </c>
      <c r="DF18" s="9">
        <v>5.008</v>
      </c>
      <c r="DG18" s="9">
        <v>9.2050000000000001</v>
      </c>
      <c r="DH18" s="9">
        <v>0.97199999999999998</v>
      </c>
      <c r="DI18" s="9">
        <v>3.0920000000000001</v>
      </c>
      <c r="DJ18" s="9">
        <v>6.0510000000000002</v>
      </c>
      <c r="DK18" s="9">
        <v>2.7959999999999998</v>
      </c>
      <c r="DL18" s="9">
        <v>4.9870000000000001</v>
      </c>
      <c r="DM18" s="9">
        <v>9.1720000000000006</v>
      </c>
      <c r="DN18" s="9">
        <v>4.6619999999999999</v>
      </c>
      <c r="DO18" s="9">
        <v>1.758</v>
      </c>
      <c r="DP18" s="9">
        <v>75.421000000000006</v>
      </c>
      <c r="DQ18" s="9">
        <v>45.685000000000002</v>
      </c>
      <c r="DR18" s="9">
        <v>43.634</v>
      </c>
      <c r="DS18" s="9">
        <v>1.375</v>
      </c>
      <c r="DT18" s="9">
        <v>0.67600000000000005</v>
      </c>
      <c r="DU18" s="9">
        <v>0.67900000000000005</v>
      </c>
      <c r="DV18" s="9">
        <v>0.67600000000000005</v>
      </c>
      <c r="DW18" s="9">
        <v>0.69599999999999995</v>
      </c>
      <c r="DX18" s="9">
        <v>34.116</v>
      </c>
      <c r="DY18" s="9">
        <v>3.1589999999999998</v>
      </c>
      <c r="DZ18" s="9">
        <v>2.0680000000000001</v>
      </c>
      <c r="EA18" s="9">
        <v>6.3419999999999996</v>
      </c>
      <c r="EB18" s="9">
        <v>5.2409999999999997</v>
      </c>
      <c r="EC18" s="9">
        <v>40.444000000000003</v>
      </c>
      <c r="ED18" s="9">
        <v>29.736000000000001</v>
      </c>
      <c r="EE18" s="9">
        <v>5.306</v>
      </c>
      <c r="EF18" s="9">
        <v>96.319000000000003</v>
      </c>
      <c r="EG18" s="9">
        <v>191.57300000000001</v>
      </c>
      <c r="EH18" s="9">
        <v>179.59899999999999</v>
      </c>
      <c r="EI18" s="9">
        <v>13.151999999999999</v>
      </c>
      <c r="EJ18" s="9">
        <v>12.621</v>
      </c>
      <c r="EK18" s="9">
        <v>4.577</v>
      </c>
      <c r="EL18" s="9">
        <v>8.0449999999999999</v>
      </c>
      <c r="EM18" s="9">
        <v>8.5129999999999999</v>
      </c>
      <c r="EN18" s="9">
        <v>4.109</v>
      </c>
      <c r="EO18" s="9">
        <v>7.319</v>
      </c>
      <c r="EP18" s="9">
        <v>3.9740000000000002</v>
      </c>
      <c r="EQ18" s="9">
        <v>1.3280000000000001</v>
      </c>
      <c r="ER18" s="9">
        <v>7.86</v>
      </c>
      <c r="ES18" s="9">
        <v>3.5569999999999999</v>
      </c>
      <c r="ET18" s="9">
        <v>1.204</v>
      </c>
      <c r="EU18" s="9">
        <v>9.7189999999999994</v>
      </c>
      <c r="EV18" s="9">
        <v>2.9020000000000001</v>
      </c>
      <c r="EW18" s="9">
        <v>0.53100000000000003</v>
      </c>
      <c r="EX18" s="9">
        <v>166.44800000000001</v>
      </c>
      <c r="EY18" s="9">
        <v>162.94200000000001</v>
      </c>
      <c r="EZ18" s="9">
        <v>153.49199999999999</v>
      </c>
      <c r="FA18" s="9">
        <v>4.5670000000000002</v>
      </c>
      <c r="FB18" s="9">
        <v>4.8819999999999997</v>
      </c>
      <c r="FC18" s="9">
        <v>4.2210000000000001</v>
      </c>
      <c r="FD18" s="9">
        <v>0.65</v>
      </c>
      <c r="FE18" s="9">
        <v>4.13</v>
      </c>
      <c r="FF18" s="9">
        <v>129.52500000000001</v>
      </c>
      <c r="FG18" s="9">
        <v>8.4269999999999996</v>
      </c>
      <c r="FH18" s="9">
        <v>8.8230000000000004</v>
      </c>
      <c r="FI18" s="9">
        <v>16.167000000000002</v>
      </c>
      <c r="FJ18" s="9">
        <v>29.256</v>
      </c>
      <c r="FK18" s="9">
        <v>133.68600000000001</v>
      </c>
      <c r="FL18" s="9">
        <v>3.5059999999999998</v>
      </c>
      <c r="FM18" s="9">
        <v>11.974</v>
      </c>
      <c r="FN18" s="9">
        <v>191.57300000000001</v>
      </c>
      <c r="FO18" s="9">
        <v>301.10300000000001</v>
      </c>
      <c r="FP18" s="9">
        <v>283.3</v>
      </c>
      <c r="FQ18" s="9">
        <v>26.245000000000001</v>
      </c>
      <c r="FR18" s="9">
        <v>23.928000000000001</v>
      </c>
      <c r="FS18" s="9">
        <v>10.367000000000001</v>
      </c>
      <c r="FT18" s="9">
        <v>13.561999999999999</v>
      </c>
      <c r="FU18" s="9">
        <v>18.739999999999998</v>
      </c>
      <c r="FV18" s="9">
        <v>5.1890000000000001</v>
      </c>
      <c r="FW18" s="9">
        <v>18.488</v>
      </c>
      <c r="FX18" s="9">
        <v>0.71899999999999997</v>
      </c>
      <c r="FY18" s="9">
        <v>4.242</v>
      </c>
      <c r="FZ18" s="9">
        <v>8.3219999999999992</v>
      </c>
      <c r="GA18" s="9">
        <v>10.869</v>
      </c>
      <c r="GB18" s="9">
        <v>4.7380000000000004</v>
      </c>
      <c r="GC18" s="9">
        <v>18.151</v>
      </c>
      <c r="GD18" s="9">
        <v>5.7770000000000001</v>
      </c>
      <c r="GE18" s="9">
        <v>2.3159999999999998</v>
      </c>
      <c r="GF18" s="9">
        <v>257.05500000000001</v>
      </c>
      <c r="GG18" s="9">
        <v>236.17</v>
      </c>
      <c r="GH18" s="9">
        <v>218.77199999999999</v>
      </c>
      <c r="GI18" s="9">
        <v>11.01</v>
      </c>
      <c r="GJ18" s="9">
        <v>6.3869999999999996</v>
      </c>
      <c r="GK18" s="9">
        <v>12.295999999999999</v>
      </c>
      <c r="GL18" s="9">
        <v>3.8319999999999999</v>
      </c>
      <c r="GM18" s="9">
        <v>1.27</v>
      </c>
      <c r="GN18" s="9">
        <v>160.46199999999999</v>
      </c>
      <c r="GO18" s="9">
        <v>26.31</v>
      </c>
      <c r="GP18" s="9">
        <v>20.084</v>
      </c>
      <c r="GQ18" s="9">
        <v>29.314</v>
      </c>
      <c r="GR18" s="9">
        <v>46.731999999999999</v>
      </c>
      <c r="GS18" s="9">
        <v>189.43799999999999</v>
      </c>
      <c r="GT18" s="9">
        <v>20.885000000000002</v>
      </c>
      <c r="GU18" s="9">
        <v>17.803000000000001</v>
      </c>
      <c r="GV18" s="9">
        <v>301.10300000000001</v>
      </c>
      <c r="GW18" s="9">
        <v>481.089</v>
      </c>
      <c r="GX18" s="9">
        <v>445.21699999999998</v>
      </c>
      <c r="GY18" s="9">
        <v>43.755000000000003</v>
      </c>
      <c r="GZ18" s="9">
        <v>34.287999999999997</v>
      </c>
      <c r="HA18" s="9">
        <v>24.038</v>
      </c>
      <c r="HB18" s="9">
        <v>10.25</v>
      </c>
      <c r="HC18" s="9">
        <v>26.593</v>
      </c>
      <c r="HD18" s="9">
        <v>7.6950000000000003</v>
      </c>
      <c r="HE18" s="9">
        <v>25.942</v>
      </c>
      <c r="HF18" s="9">
        <v>4.274</v>
      </c>
      <c r="HG18" s="9">
        <v>3.181</v>
      </c>
      <c r="HH18" s="9">
        <v>10.223000000000001</v>
      </c>
      <c r="HI18" s="9">
        <v>12.581</v>
      </c>
      <c r="HJ18" s="9">
        <v>11.484</v>
      </c>
      <c r="HK18" s="9">
        <v>23.891999999999999</v>
      </c>
      <c r="HL18" s="9">
        <v>10.396000000000001</v>
      </c>
      <c r="HM18" s="9">
        <v>9.4670000000000005</v>
      </c>
      <c r="HN18" s="9">
        <v>401.46300000000002</v>
      </c>
      <c r="HO18" s="9">
        <v>347.86599999999999</v>
      </c>
      <c r="HP18" s="9">
        <v>327.20499999999998</v>
      </c>
      <c r="HQ18" s="9">
        <v>12.21</v>
      </c>
      <c r="HR18" s="9">
        <v>7.8659999999999997</v>
      </c>
      <c r="HS18" s="9">
        <v>12.034000000000001</v>
      </c>
      <c r="HT18" s="9">
        <v>7.0759999999999996</v>
      </c>
      <c r="HU18" s="9">
        <v>0.96499999999999997</v>
      </c>
      <c r="HV18" s="9">
        <v>227.982</v>
      </c>
      <c r="HW18" s="9">
        <v>27.349</v>
      </c>
      <c r="HX18" s="9">
        <v>29.956</v>
      </c>
      <c r="HY18" s="9">
        <v>62.58</v>
      </c>
      <c r="HZ18" s="9">
        <v>62.273000000000003</v>
      </c>
      <c r="IA18" s="9">
        <v>285.59199999999998</v>
      </c>
      <c r="IB18" s="9">
        <v>53.597000000000001</v>
      </c>
      <c r="IC18" s="9">
        <v>35.872</v>
      </c>
      <c r="ID18" s="9">
        <v>481.089</v>
      </c>
      <c r="IE18" s="9">
        <v>49.037999999999997</v>
      </c>
      <c r="IF18" s="9">
        <v>45.920999999999999</v>
      </c>
      <c r="IG18" s="9">
        <v>4.6719999999999997</v>
      </c>
      <c r="IH18" s="9">
        <v>4.218</v>
      </c>
      <c r="II18" s="9">
        <v>2.13</v>
      </c>
      <c r="IJ18" s="9">
        <v>2.0880000000000001</v>
      </c>
      <c r="IK18" s="9">
        <v>2.8380000000000001</v>
      </c>
      <c r="IL18" s="9">
        <v>1.38</v>
      </c>
      <c r="IM18" s="9">
        <v>3.61</v>
      </c>
      <c r="IN18" s="9">
        <v>0.60799999999999998</v>
      </c>
      <c r="IO18" s="9">
        <v>0</v>
      </c>
      <c r="IP18" s="9">
        <v>1.393</v>
      </c>
      <c r="IQ18" s="9">
        <v>0.60799999999999998</v>
      </c>
    </row>
    <row r="19" spans="1:251">
      <c r="A19" s="10">
        <v>44958</v>
      </c>
      <c r="B19" s="9">
        <v>138.94200000000001</v>
      </c>
      <c r="C19" s="9">
        <v>15.728</v>
      </c>
      <c r="D19" s="9">
        <v>15.039</v>
      </c>
      <c r="E19" s="9">
        <v>5.7329999999999997</v>
      </c>
      <c r="F19" s="9">
        <v>9.3059999999999992</v>
      </c>
      <c r="G19" s="9">
        <v>8.4670000000000005</v>
      </c>
      <c r="H19" s="9">
        <v>6.5709999999999997</v>
      </c>
      <c r="I19" s="9">
        <v>9.4589999999999996</v>
      </c>
      <c r="J19" s="9">
        <v>2.9390000000000001</v>
      </c>
      <c r="K19" s="9">
        <v>2.641</v>
      </c>
      <c r="L19" s="9">
        <v>10.438000000000001</v>
      </c>
      <c r="M19" s="9">
        <v>2.4630000000000001</v>
      </c>
      <c r="N19" s="9">
        <v>2.137</v>
      </c>
      <c r="O19" s="9">
        <v>12.366</v>
      </c>
      <c r="P19" s="9">
        <v>2.6720000000000002</v>
      </c>
      <c r="Q19" s="9">
        <v>0.69</v>
      </c>
      <c r="R19" s="9">
        <v>123.21299999999999</v>
      </c>
      <c r="S19" s="9">
        <v>114.645</v>
      </c>
      <c r="T19" s="9">
        <v>100.914</v>
      </c>
      <c r="U19" s="9">
        <v>8.827</v>
      </c>
      <c r="V19" s="9">
        <v>4.3780000000000001</v>
      </c>
      <c r="W19" s="9">
        <v>5.2140000000000004</v>
      </c>
      <c r="X19" s="9">
        <v>5.1609999999999996</v>
      </c>
      <c r="Y19" s="9">
        <v>2.83</v>
      </c>
      <c r="Z19" s="9">
        <v>99.278000000000006</v>
      </c>
      <c r="AA19" s="9">
        <v>4.0519999999999996</v>
      </c>
      <c r="AB19" s="9">
        <v>1.3049999999999999</v>
      </c>
      <c r="AC19" s="9">
        <v>10.01</v>
      </c>
      <c r="AD19" s="9">
        <v>31.259</v>
      </c>
      <c r="AE19" s="9">
        <v>83.385999999999996</v>
      </c>
      <c r="AF19" s="9">
        <v>8.5679999999999996</v>
      </c>
      <c r="AG19" s="9">
        <v>3.8559999999999999</v>
      </c>
      <c r="AH19" s="9">
        <v>142.798</v>
      </c>
      <c r="AI19" s="9">
        <v>55.433999999999997</v>
      </c>
      <c r="AJ19" s="9">
        <v>52.709000000000003</v>
      </c>
      <c r="AK19" s="9">
        <v>6.3760000000000003</v>
      </c>
      <c r="AL19" s="9">
        <v>5.1349999999999998</v>
      </c>
      <c r="AM19" s="9">
        <v>2.2519999999999998</v>
      </c>
      <c r="AN19" s="9">
        <v>2.883</v>
      </c>
      <c r="AO19" s="9">
        <v>5.1349999999999998</v>
      </c>
      <c r="AP19" s="9">
        <v>0</v>
      </c>
      <c r="AQ19" s="9">
        <v>4.5919999999999996</v>
      </c>
      <c r="AR19" s="9">
        <v>0</v>
      </c>
      <c r="AS19" s="9">
        <v>0.54300000000000004</v>
      </c>
      <c r="AT19" s="9">
        <v>2.004</v>
      </c>
      <c r="AU19" s="9">
        <v>1.458</v>
      </c>
      <c r="AV19" s="9">
        <v>1.673</v>
      </c>
      <c r="AW19" s="9">
        <v>2.9470000000000001</v>
      </c>
      <c r="AX19" s="9">
        <v>2.1880000000000002</v>
      </c>
      <c r="AY19" s="9">
        <v>1.2410000000000001</v>
      </c>
      <c r="AZ19" s="9">
        <v>46.332000000000001</v>
      </c>
      <c r="BA19" s="9">
        <v>30.254999999999999</v>
      </c>
      <c r="BB19" s="9">
        <v>28.047000000000001</v>
      </c>
      <c r="BC19" s="9">
        <v>0.65700000000000003</v>
      </c>
      <c r="BD19" s="9">
        <v>1.5509999999999999</v>
      </c>
      <c r="BE19" s="9">
        <v>0.65700000000000003</v>
      </c>
      <c r="BF19" s="9">
        <v>1.5509999999999999</v>
      </c>
      <c r="BG19" s="9">
        <v>0</v>
      </c>
      <c r="BH19" s="9">
        <v>27.603000000000002</v>
      </c>
      <c r="BI19" s="9">
        <v>0.65700000000000003</v>
      </c>
      <c r="BJ19" s="9">
        <v>1.4319999999999999</v>
      </c>
      <c r="BK19" s="9">
        <v>0.56299999999999994</v>
      </c>
      <c r="BL19" s="9">
        <v>6.718</v>
      </c>
      <c r="BM19" s="9">
        <v>23.536999999999999</v>
      </c>
      <c r="BN19" s="9">
        <v>16.077000000000002</v>
      </c>
      <c r="BO19" s="9">
        <v>2.726</v>
      </c>
      <c r="BP19" s="9">
        <v>55.433999999999997</v>
      </c>
      <c r="BQ19" s="9">
        <v>328.57900000000001</v>
      </c>
      <c r="BR19" s="9">
        <v>311.238</v>
      </c>
      <c r="BS19" s="9">
        <v>37.103000000000002</v>
      </c>
      <c r="BT19" s="9">
        <v>32.527999999999999</v>
      </c>
      <c r="BU19" s="9">
        <v>17.454000000000001</v>
      </c>
      <c r="BV19" s="9">
        <v>15.074</v>
      </c>
      <c r="BW19" s="9">
        <v>24.984000000000002</v>
      </c>
      <c r="BX19" s="9">
        <v>7.5439999999999996</v>
      </c>
      <c r="BY19" s="9">
        <v>26.882000000000001</v>
      </c>
      <c r="BZ19" s="9">
        <v>2.548</v>
      </c>
      <c r="CA19" s="9">
        <v>3.097</v>
      </c>
      <c r="CB19" s="9">
        <v>16.466999999999999</v>
      </c>
      <c r="CC19" s="9">
        <v>6.1449999999999996</v>
      </c>
      <c r="CD19" s="9">
        <v>9.9160000000000004</v>
      </c>
      <c r="CE19" s="9">
        <v>23.963999999999999</v>
      </c>
      <c r="CF19" s="9">
        <v>8.5630000000000006</v>
      </c>
      <c r="CG19" s="9">
        <v>4.5750000000000002</v>
      </c>
      <c r="CH19" s="9">
        <v>274.13400000000001</v>
      </c>
      <c r="CI19" s="9">
        <v>212.14</v>
      </c>
      <c r="CJ19" s="9">
        <v>201.702</v>
      </c>
      <c r="CK19" s="9">
        <v>5.7670000000000003</v>
      </c>
      <c r="CL19" s="9">
        <v>4.6710000000000003</v>
      </c>
      <c r="CM19" s="9">
        <v>5.9349999999999996</v>
      </c>
      <c r="CN19" s="9">
        <v>1.855</v>
      </c>
      <c r="CO19" s="9">
        <v>2.012</v>
      </c>
      <c r="CP19" s="9">
        <v>174.85300000000001</v>
      </c>
      <c r="CQ19" s="9">
        <v>8.9469999999999992</v>
      </c>
      <c r="CR19" s="9">
        <v>6.6529999999999996</v>
      </c>
      <c r="CS19" s="9">
        <v>21.687000000000001</v>
      </c>
      <c r="CT19" s="9">
        <v>53.466000000000001</v>
      </c>
      <c r="CU19" s="9">
        <v>158.673</v>
      </c>
      <c r="CV19" s="9">
        <v>61.994999999999997</v>
      </c>
      <c r="CW19" s="9">
        <v>17.341999999999999</v>
      </c>
      <c r="CX19" s="9">
        <v>328.57900000000001</v>
      </c>
      <c r="CY19" s="9">
        <v>90.887</v>
      </c>
      <c r="CZ19" s="9">
        <v>82.450999999999993</v>
      </c>
      <c r="DA19" s="9">
        <v>12.191000000000001</v>
      </c>
      <c r="DB19" s="9">
        <v>11.505000000000001</v>
      </c>
      <c r="DC19" s="9">
        <v>0.67</v>
      </c>
      <c r="DD19" s="9">
        <v>10.835000000000001</v>
      </c>
      <c r="DE19" s="9">
        <v>6.4859999999999998</v>
      </c>
      <c r="DF19" s="9">
        <v>5.0190000000000001</v>
      </c>
      <c r="DG19" s="9">
        <v>7.577</v>
      </c>
      <c r="DH19" s="9">
        <v>2.4049999999999998</v>
      </c>
      <c r="DI19" s="9">
        <v>1.5229999999999999</v>
      </c>
      <c r="DJ19" s="9">
        <v>6.3209999999999997</v>
      </c>
      <c r="DK19" s="9">
        <v>1.3240000000000001</v>
      </c>
      <c r="DL19" s="9">
        <v>3.86</v>
      </c>
      <c r="DM19" s="9">
        <v>7.8049999999999997</v>
      </c>
      <c r="DN19" s="9">
        <v>3.7</v>
      </c>
      <c r="DO19" s="9">
        <v>0.68600000000000005</v>
      </c>
      <c r="DP19" s="9">
        <v>70.260000000000005</v>
      </c>
      <c r="DQ19" s="9">
        <v>49.365000000000002</v>
      </c>
      <c r="DR19" s="9">
        <v>47.265999999999998</v>
      </c>
      <c r="DS19" s="9">
        <v>1.5289999999999999</v>
      </c>
      <c r="DT19" s="9">
        <v>0.56899999999999995</v>
      </c>
      <c r="DU19" s="9">
        <v>1.5289999999999999</v>
      </c>
      <c r="DV19" s="9">
        <v>0</v>
      </c>
      <c r="DW19" s="9">
        <v>0.56899999999999995</v>
      </c>
      <c r="DX19" s="9">
        <v>35.758000000000003</v>
      </c>
      <c r="DY19" s="9">
        <v>3.294</v>
      </c>
      <c r="DZ19" s="9">
        <v>1.8049999999999999</v>
      </c>
      <c r="EA19" s="9">
        <v>8.5069999999999997</v>
      </c>
      <c r="EB19" s="9">
        <v>7.2759999999999998</v>
      </c>
      <c r="EC19" s="9">
        <v>42.088000000000001</v>
      </c>
      <c r="ED19" s="9">
        <v>20.895</v>
      </c>
      <c r="EE19" s="9">
        <v>8.4359999999999999</v>
      </c>
      <c r="EF19" s="9">
        <v>90.887</v>
      </c>
      <c r="EG19" s="9">
        <v>171.51</v>
      </c>
      <c r="EH19" s="9">
        <v>162.71299999999999</v>
      </c>
      <c r="EI19" s="9">
        <v>14.19</v>
      </c>
      <c r="EJ19" s="9">
        <v>13.43</v>
      </c>
      <c r="EK19" s="9">
        <v>5.2969999999999997</v>
      </c>
      <c r="EL19" s="9">
        <v>8.1329999999999991</v>
      </c>
      <c r="EM19" s="9">
        <v>9.0120000000000005</v>
      </c>
      <c r="EN19" s="9">
        <v>4.4180000000000001</v>
      </c>
      <c r="EO19" s="9">
        <v>9.6999999999999993</v>
      </c>
      <c r="EP19" s="9">
        <v>0.60299999999999998</v>
      </c>
      <c r="EQ19" s="9">
        <v>3.1269999999999998</v>
      </c>
      <c r="ER19" s="9">
        <v>6.3819999999999997</v>
      </c>
      <c r="ES19" s="9">
        <v>1.9219999999999999</v>
      </c>
      <c r="ET19" s="9">
        <v>5.1260000000000003</v>
      </c>
      <c r="EU19" s="9">
        <v>10.862</v>
      </c>
      <c r="EV19" s="9">
        <v>2.5680000000000001</v>
      </c>
      <c r="EW19" s="9">
        <v>0.76</v>
      </c>
      <c r="EX19" s="9">
        <v>148.523</v>
      </c>
      <c r="EY19" s="9">
        <v>147.875</v>
      </c>
      <c r="EZ19" s="9">
        <v>137.32900000000001</v>
      </c>
      <c r="FA19" s="9">
        <v>3.1869999999999998</v>
      </c>
      <c r="FB19" s="9">
        <v>7.359</v>
      </c>
      <c r="FC19" s="9">
        <v>3.7480000000000002</v>
      </c>
      <c r="FD19" s="9">
        <v>3.5089999999999999</v>
      </c>
      <c r="FE19" s="9">
        <v>2.7629999999999999</v>
      </c>
      <c r="FF19" s="9">
        <v>118.43600000000001</v>
      </c>
      <c r="FG19" s="9">
        <v>8.0229999999999997</v>
      </c>
      <c r="FH19" s="9">
        <v>5.3949999999999996</v>
      </c>
      <c r="FI19" s="9">
        <v>16.021999999999998</v>
      </c>
      <c r="FJ19" s="9">
        <v>36.328000000000003</v>
      </c>
      <c r="FK19" s="9">
        <v>111.548</v>
      </c>
      <c r="FL19" s="9">
        <v>0.64700000000000002</v>
      </c>
      <c r="FM19" s="9">
        <v>8.798</v>
      </c>
      <c r="FN19" s="9">
        <v>171.51</v>
      </c>
      <c r="FO19" s="9">
        <v>283.315</v>
      </c>
      <c r="FP19" s="9">
        <v>263.88499999999999</v>
      </c>
      <c r="FQ19" s="9">
        <v>15.996</v>
      </c>
      <c r="FR19" s="9">
        <v>13.885</v>
      </c>
      <c r="FS19" s="9">
        <v>8.1579999999999995</v>
      </c>
      <c r="FT19" s="9">
        <v>5.7270000000000003</v>
      </c>
      <c r="FU19" s="9">
        <v>9.8059999999999992</v>
      </c>
      <c r="FV19" s="9">
        <v>4.0789999999999997</v>
      </c>
      <c r="FW19" s="9">
        <v>9.0220000000000002</v>
      </c>
      <c r="FX19" s="9">
        <v>1.353</v>
      </c>
      <c r="FY19" s="9">
        <v>2.839</v>
      </c>
      <c r="FZ19" s="9">
        <v>6.5449999999999999</v>
      </c>
      <c r="GA19" s="9">
        <v>3.8940000000000001</v>
      </c>
      <c r="GB19" s="9">
        <v>3.4470000000000001</v>
      </c>
      <c r="GC19" s="9">
        <v>8.5540000000000003</v>
      </c>
      <c r="GD19" s="9">
        <v>5.3310000000000004</v>
      </c>
      <c r="GE19" s="9">
        <v>2.1110000000000002</v>
      </c>
      <c r="GF19" s="9">
        <v>247.88900000000001</v>
      </c>
      <c r="GG19" s="9">
        <v>231.149</v>
      </c>
      <c r="GH19" s="9">
        <v>220.38399999999999</v>
      </c>
      <c r="GI19" s="9">
        <v>6.4770000000000003</v>
      </c>
      <c r="GJ19" s="9">
        <v>3.4769999999999999</v>
      </c>
      <c r="GK19" s="9">
        <v>8.6340000000000003</v>
      </c>
      <c r="GL19" s="9">
        <v>0.622</v>
      </c>
      <c r="GM19" s="9">
        <v>0.69799999999999995</v>
      </c>
      <c r="GN19" s="9">
        <v>173.65100000000001</v>
      </c>
      <c r="GO19" s="9">
        <v>11.593</v>
      </c>
      <c r="GP19" s="9">
        <v>18.157</v>
      </c>
      <c r="GQ19" s="9">
        <v>27.748000000000001</v>
      </c>
      <c r="GR19" s="9">
        <v>37.238999999999997</v>
      </c>
      <c r="GS19" s="9">
        <v>193.91</v>
      </c>
      <c r="GT19" s="9">
        <v>16.739999999999998</v>
      </c>
      <c r="GU19" s="9">
        <v>19.43</v>
      </c>
      <c r="GV19" s="9">
        <v>283.315</v>
      </c>
      <c r="GW19" s="9">
        <v>489.22500000000002</v>
      </c>
      <c r="GX19" s="9">
        <v>466.31299999999999</v>
      </c>
      <c r="GY19" s="9">
        <v>36.594000000000001</v>
      </c>
      <c r="GZ19" s="9">
        <v>33.33</v>
      </c>
      <c r="HA19" s="9">
        <v>19.170000000000002</v>
      </c>
      <c r="HB19" s="9">
        <v>14.16</v>
      </c>
      <c r="HC19" s="9">
        <v>22.617000000000001</v>
      </c>
      <c r="HD19" s="9">
        <v>10.712999999999999</v>
      </c>
      <c r="HE19" s="9">
        <v>21.626999999999999</v>
      </c>
      <c r="HF19" s="9">
        <v>6.1390000000000002</v>
      </c>
      <c r="HG19" s="9">
        <v>2.8879999999999999</v>
      </c>
      <c r="HH19" s="9">
        <v>12.856999999999999</v>
      </c>
      <c r="HI19" s="9">
        <v>9.3239999999999998</v>
      </c>
      <c r="HJ19" s="9">
        <v>11.148999999999999</v>
      </c>
      <c r="HK19" s="9">
        <v>26.45</v>
      </c>
      <c r="HL19" s="9">
        <v>6.88</v>
      </c>
      <c r="HM19" s="9">
        <v>3.2650000000000001</v>
      </c>
      <c r="HN19" s="9">
        <v>429.71899999999999</v>
      </c>
      <c r="HO19" s="9">
        <v>376.03</v>
      </c>
      <c r="HP19" s="9">
        <v>356.61799999999999</v>
      </c>
      <c r="HQ19" s="9">
        <v>7.0830000000000002</v>
      </c>
      <c r="HR19" s="9">
        <v>11.772</v>
      </c>
      <c r="HS19" s="9">
        <v>9.5990000000000002</v>
      </c>
      <c r="HT19" s="9">
        <v>4.26</v>
      </c>
      <c r="HU19" s="9">
        <v>4.9969999999999999</v>
      </c>
      <c r="HV19" s="9">
        <v>275.471</v>
      </c>
      <c r="HW19" s="9">
        <v>26.364000000000001</v>
      </c>
      <c r="HX19" s="9">
        <v>23.437999999999999</v>
      </c>
      <c r="HY19" s="9">
        <v>50.758000000000003</v>
      </c>
      <c r="HZ19" s="9">
        <v>61.953000000000003</v>
      </c>
      <c r="IA19" s="9">
        <v>314.07799999999997</v>
      </c>
      <c r="IB19" s="9">
        <v>53.689</v>
      </c>
      <c r="IC19" s="9">
        <v>22.911000000000001</v>
      </c>
      <c r="ID19" s="9">
        <v>489.22500000000002</v>
      </c>
      <c r="IE19" s="9">
        <v>65.537999999999997</v>
      </c>
      <c r="IF19" s="9">
        <v>61.378</v>
      </c>
      <c r="IG19" s="9">
        <v>6.7850000000000001</v>
      </c>
      <c r="IH19" s="9">
        <v>5.984</v>
      </c>
      <c r="II19" s="9">
        <v>1.3620000000000001</v>
      </c>
      <c r="IJ19" s="9">
        <v>4.6219999999999999</v>
      </c>
      <c r="IK19" s="9">
        <v>3.6440000000000001</v>
      </c>
      <c r="IL19" s="9">
        <v>2.34</v>
      </c>
      <c r="IM19" s="9">
        <v>3.8580000000000001</v>
      </c>
      <c r="IN19" s="9">
        <v>0.67</v>
      </c>
      <c r="IO19" s="9">
        <v>1.456</v>
      </c>
      <c r="IP19" s="9">
        <v>2.9159999999999999</v>
      </c>
      <c r="IQ19" s="9">
        <v>0.67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4012</v>
      </c>
      <c r="C1" s="3" t="s">
        <v>4013</v>
      </c>
      <c r="D1" s="3" t="s">
        <v>4014</v>
      </c>
      <c r="E1" s="3" t="s">
        <v>4015</v>
      </c>
      <c r="F1" s="3" t="s">
        <v>4016</v>
      </c>
      <c r="G1" s="3" t="s">
        <v>4017</v>
      </c>
      <c r="H1" s="3" t="s">
        <v>4018</v>
      </c>
      <c r="I1" s="3" t="s">
        <v>4019</v>
      </c>
      <c r="J1" s="3" t="s">
        <v>4020</v>
      </c>
      <c r="K1" s="3" t="s">
        <v>4021</v>
      </c>
      <c r="L1" s="3" t="s">
        <v>4022</v>
      </c>
      <c r="M1" s="3" t="s">
        <v>4023</v>
      </c>
      <c r="N1" s="3" t="s">
        <v>4024</v>
      </c>
      <c r="O1" s="3" t="s">
        <v>4025</v>
      </c>
      <c r="P1" s="3" t="s">
        <v>4026</v>
      </c>
      <c r="Q1" s="3" t="s">
        <v>4027</v>
      </c>
      <c r="R1" s="3" t="s">
        <v>4028</v>
      </c>
      <c r="S1" s="3" t="s">
        <v>4029</v>
      </c>
      <c r="T1" s="3" t="s">
        <v>4030</v>
      </c>
      <c r="U1" s="3" t="s">
        <v>4031</v>
      </c>
      <c r="V1" s="3" t="s">
        <v>4032</v>
      </c>
      <c r="W1" s="3" t="s">
        <v>4033</v>
      </c>
      <c r="X1" s="3" t="s">
        <v>4034</v>
      </c>
      <c r="Y1" s="3" t="s">
        <v>4035</v>
      </c>
      <c r="Z1" s="3" t="s">
        <v>4036</v>
      </c>
      <c r="AA1" s="3" t="s">
        <v>4037</v>
      </c>
      <c r="AB1" s="3" t="s">
        <v>4038</v>
      </c>
      <c r="AC1" s="3" t="s">
        <v>4039</v>
      </c>
      <c r="AD1" s="3" t="s">
        <v>4040</v>
      </c>
      <c r="AE1" s="3" t="s">
        <v>4041</v>
      </c>
      <c r="AF1" s="3" t="s">
        <v>4042</v>
      </c>
      <c r="AG1" s="3" t="s">
        <v>4043</v>
      </c>
      <c r="AH1" s="3" t="s">
        <v>4044</v>
      </c>
      <c r="AI1" s="3" t="s">
        <v>4045</v>
      </c>
      <c r="AJ1" s="3" t="s">
        <v>4046</v>
      </c>
      <c r="AK1" s="3" t="s">
        <v>4047</v>
      </c>
      <c r="AL1" s="3" t="s">
        <v>4048</v>
      </c>
      <c r="AM1" s="3" t="s">
        <v>4049</v>
      </c>
      <c r="AN1" s="3" t="s">
        <v>4050</v>
      </c>
      <c r="AO1" s="3" t="s">
        <v>4051</v>
      </c>
      <c r="AP1" s="3" t="s">
        <v>4052</v>
      </c>
      <c r="AQ1" s="3" t="s">
        <v>4053</v>
      </c>
      <c r="AR1" s="3" t="s">
        <v>4054</v>
      </c>
      <c r="AS1" s="3" t="s">
        <v>4055</v>
      </c>
      <c r="AT1" s="3" t="s">
        <v>4056</v>
      </c>
      <c r="AU1" s="3" t="s">
        <v>4057</v>
      </c>
      <c r="AV1" s="3" t="s">
        <v>4058</v>
      </c>
      <c r="AW1" s="3" t="s">
        <v>4059</v>
      </c>
      <c r="AX1" s="3" t="s">
        <v>4060</v>
      </c>
      <c r="AY1" s="3" t="s">
        <v>4061</v>
      </c>
      <c r="AZ1" s="3" t="s">
        <v>4062</v>
      </c>
      <c r="BA1" s="3" t="s">
        <v>4063</v>
      </c>
      <c r="BB1" s="3" t="s">
        <v>4064</v>
      </c>
      <c r="BC1" s="3" t="s">
        <v>4065</v>
      </c>
      <c r="BD1" s="3" t="s">
        <v>4066</v>
      </c>
      <c r="BE1" s="3" t="s">
        <v>4067</v>
      </c>
      <c r="BF1" s="3" t="s">
        <v>4068</v>
      </c>
      <c r="BG1" s="3" t="s">
        <v>4069</v>
      </c>
      <c r="BH1" s="3" t="s">
        <v>4070</v>
      </c>
      <c r="BI1" s="3" t="s">
        <v>4071</v>
      </c>
      <c r="BJ1" s="3" t="s">
        <v>4072</v>
      </c>
      <c r="BK1" s="3" t="s">
        <v>4073</v>
      </c>
      <c r="BL1" s="3" t="s">
        <v>4074</v>
      </c>
      <c r="BM1" s="3" t="s">
        <v>4075</v>
      </c>
      <c r="BN1" s="3" t="s">
        <v>4076</v>
      </c>
      <c r="BO1" s="3" t="s">
        <v>4077</v>
      </c>
      <c r="BP1" s="3" t="s">
        <v>4078</v>
      </c>
      <c r="BQ1" s="3" t="s">
        <v>4079</v>
      </c>
      <c r="BR1" s="3" t="s">
        <v>4080</v>
      </c>
      <c r="BS1" s="3" t="s">
        <v>4081</v>
      </c>
      <c r="BT1" s="3" t="s">
        <v>4082</v>
      </c>
      <c r="BU1" s="3" t="s">
        <v>4083</v>
      </c>
      <c r="BV1" s="3" t="s">
        <v>4084</v>
      </c>
      <c r="BW1" s="3" t="s">
        <v>4085</v>
      </c>
      <c r="BX1" s="3" t="s">
        <v>4086</v>
      </c>
      <c r="BY1" s="3" t="s">
        <v>4087</v>
      </c>
      <c r="BZ1" s="3" t="s">
        <v>4088</v>
      </c>
      <c r="CA1" s="3" t="s">
        <v>4089</v>
      </c>
      <c r="CB1" s="3" t="s">
        <v>4090</v>
      </c>
      <c r="CC1" s="3" t="s">
        <v>4091</v>
      </c>
      <c r="CD1" s="3" t="s">
        <v>4092</v>
      </c>
      <c r="CE1" s="3" t="s">
        <v>4093</v>
      </c>
      <c r="CF1" s="3" t="s">
        <v>4094</v>
      </c>
      <c r="CG1" s="3" t="s">
        <v>4095</v>
      </c>
      <c r="CH1" s="3" t="s">
        <v>4096</v>
      </c>
      <c r="CI1" s="3" t="s">
        <v>4097</v>
      </c>
      <c r="CJ1" s="3" t="s">
        <v>4098</v>
      </c>
      <c r="CK1" s="3" t="s">
        <v>4099</v>
      </c>
      <c r="CL1" s="3" t="s">
        <v>4100</v>
      </c>
      <c r="CM1" s="3" t="s">
        <v>4101</v>
      </c>
      <c r="CN1" s="3" t="s">
        <v>4102</v>
      </c>
      <c r="CO1" s="3" t="s">
        <v>4103</v>
      </c>
      <c r="CP1" s="3" t="s">
        <v>4104</v>
      </c>
      <c r="CQ1" s="3" t="s">
        <v>4105</v>
      </c>
      <c r="CR1" s="3" t="s">
        <v>4106</v>
      </c>
      <c r="CS1" s="3" t="s">
        <v>4107</v>
      </c>
      <c r="CT1" s="3" t="s">
        <v>4108</v>
      </c>
      <c r="CU1" s="3" t="s">
        <v>4109</v>
      </c>
      <c r="CV1" s="3" t="s">
        <v>4110</v>
      </c>
      <c r="CW1" s="3" t="s">
        <v>4111</v>
      </c>
      <c r="CX1" s="3" t="s">
        <v>4112</v>
      </c>
      <c r="CY1" s="3" t="s">
        <v>4113</v>
      </c>
      <c r="CZ1" s="3" t="s">
        <v>4114</v>
      </c>
      <c r="DA1" s="3" t="s">
        <v>4115</v>
      </c>
      <c r="DB1" s="3" t="s">
        <v>4116</v>
      </c>
      <c r="DC1" s="3" t="s">
        <v>4117</v>
      </c>
      <c r="DD1" s="3" t="s">
        <v>4118</v>
      </c>
      <c r="DE1" s="3" t="s">
        <v>4119</v>
      </c>
      <c r="DF1" s="3" t="s">
        <v>4120</v>
      </c>
      <c r="DG1" s="3" t="s">
        <v>4121</v>
      </c>
      <c r="DH1" s="3" t="s">
        <v>4122</v>
      </c>
      <c r="DI1" s="3" t="s">
        <v>4123</v>
      </c>
      <c r="DJ1" s="3" t="s">
        <v>4124</v>
      </c>
      <c r="DK1" s="3" t="s">
        <v>4125</v>
      </c>
      <c r="DL1" s="3" t="s">
        <v>4126</v>
      </c>
      <c r="DM1" s="3" t="s">
        <v>4127</v>
      </c>
      <c r="DN1" s="3" t="s">
        <v>4128</v>
      </c>
      <c r="DO1" s="3" t="s">
        <v>4129</v>
      </c>
      <c r="DP1" s="3" t="s">
        <v>4130</v>
      </c>
      <c r="DQ1" s="3" t="s">
        <v>4131</v>
      </c>
      <c r="DR1" s="3" t="s">
        <v>4132</v>
      </c>
      <c r="DS1" s="3" t="s">
        <v>4133</v>
      </c>
      <c r="DT1" s="3" t="s">
        <v>4134</v>
      </c>
      <c r="DU1" s="3" t="s">
        <v>4135</v>
      </c>
      <c r="DV1" s="3" t="s">
        <v>4136</v>
      </c>
      <c r="DW1" s="3" t="s">
        <v>4137</v>
      </c>
      <c r="DX1" s="3" t="s">
        <v>4138</v>
      </c>
      <c r="DY1" s="3" t="s">
        <v>4139</v>
      </c>
      <c r="DZ1" s="3" t="s">
        <v>4140</v>
      </c>
      <c r="EA1" s="3" t="s">
        <v>4141</v>
      </c>
      <c r="EB1" s="3" t="s">
        <v>4142</v>
      </c>
      <c r="EC1" s="3" t="s">
        <v>4143</v>
      </c>
      <c r="ED1" s="3" t="s">
        <v>4144</v>
      </c>
      <c r="EE1" s="3" t="s">
        <v>4145</v>
      </c>
      <c r="EF1" s="3" t="s">
        <v>4146</v>
      </c>
      <c r="EG1" s="3" t="s">
        <v>4147</v>
      </c>
      <c r="EH1" s="3" t="s">
        <v>4148</v>
      </c>
      <c r="EI1" s="3" t="s">
        <v>4149</v>
      </c>
      <c r="EJ1" s="3" t="s">
        <v>4150</v>
      </c>
      <c r="EK1" s="3" t="s">
        <v>4151</v>
      </c>
      <c r="EL1" s="3" t="s">
        <v>4152</v>
      </c>
      <c r="EM1" s="3" t="s">
        <v>4153</v>
      </c>
      <c r="EN1" s="3" t="s">
        <v>4154</v>
      </c>
      <c r="EO1" s="3" t="s">
        <v>4155</v>
      </c>
      <c r="EP1" s="3" t="s">
        <v>4156</v>
      </c>
      <c r="EQ1" s="3" t="s">
        <v>4157</v>
      </c>
      <c r="ER1" s="3" t="s">
        <v>4158</v>
      </c>
      <c r="ES1" s="3" t="s">
        <v>4159</v>
      </c>
      <c r="ET1" s="3" t="s">
        <v>4160</v>
      </c>
      <c r="EU1" s="3" t="s">
        <v>4161</v>
      </c>
      <c r="EV1" s="3" t="s">
        <v>4162</v>
      </c>
      <c r="EW1" s="3" t="s">
        <v>4163</v>
      </c>
      <c r="EX1" s="3" t="s">
        <v>4164</v>
      </c>
      <c r="EY1" s="3" t="s">
        <v>4165</v>
      </c>
      <c r="EZ1" s="3" t="s">
        <v>4166</v>
      </c>
      <c r="FA1" s="3" t="s">
        <v>4167</v>
      </c>
      <c r="FB1" s="3" t="s">
        <v>4168</v>
      </c>
      <c r="FC1" s="3" t="s">
        <v>4169</v>
      </c>
      <c r="FD1" s="3" t="s">
        <v>4170</v>
      </c>
      <c r="FE1" s="3" t="s">
        <v>4171</v>
      </c>
      <c r="FF1" s="3" t="s">
        <v>4172</v>
      </c>
      <c r="FG1" s="3" t="s">
        <v>4173</v>
      </c>
      <c r="FH1" s="3" t="s">
        <v>4174</v>
      </c>
      <c r="FI1" s="3" t="s">
        <v>4175</v>
      </c>
      <c r="FJ1" s="3" t="s">
        <v>4176</v>
      </c>
      <c r="FK1" s="3" t="s">
        <v>4177</v>
      </c>
      <c r="FL1" s="3" t="s">
        <v>4178</v>
      </c>
      <c r="FM1" s="3" t="s">
        <v>4179</v>
      </c>
      <c r="FN1" s="3" t="s">
        <v>4180</v>
      </c>
      <c r="FO1" s="3" t="s">
        <v>4181</v>
      </c>
      <c r="FP1" s="3" t="s">
        <v>4182</v>
      </c>
      <c r="FQ1" s="3" t="s">
        <v>4183</v>
      </c>
      <c r="FR1" s="3" t="s">
        <v>4184</v>
      </c>
      <c r="FS1" s="3" t="s">
        <v>4185</v>
      </c>
      <c r="FT1" s="3" t="s">
        <v>4186</v>
      </c>
      <c r="FU1" s="3" t="s">
        <v>4187</v>
      </c>
      <c r="FV1" s="3" t="s">
        <v>4188</v>
      </c>
      <c r="FW1" s="3" t="s">
        <v>4189</v>
      </c>
      <c r="FX1" s="3" t="s">
        <v>4190</v>
      </c>
      <c r="FY1" s="3" t="s">
        <v>4191</v>
      </c>
      <c r="FZ1" s="3" t="s">
        <v>4192</v>
      </c>
      <c r="GA1" s="3" t="s">
        <v>4193</v>
      </c>
      <c r="GB1" s="3" t="s">
        <v>4194</v>
      </c>
      <c r="GC1" s="3" t="s">
        <v>4195</v>
      </c>
      <c r="GD1" s="3" t="s">
        <v>4196</v>
      </c>
      <c r="GE1" s="3" t="s">
        <v>4197</v>
      </c>
      <c r="GF1" s="3" t="s">
        <v>4198</v>
      </c>
      <c r="GG1" s="3" t="s">
        <v>4199</v>
      </c>
      <c r="GH1" s="3" t="s">
        <v>4200</v>
      </c>
      <c r="GI1" s="3" t="s">
        <v>4201</v>
      </c>
      <c r="GJ1" s="3" t="s">
        <v>4202</v>
      </c>
      <c r="GK1" s="3" t="s">
        <v>4203</v>
      </c>
      <c r="GL1" s="3" t="s">
        <v>4204</v>
      </c>
      <c r="GM1" s="3" t="s">
        <v>4205</v>
      </c>
      <c r="GN1" s="3" t="s">
        <v>4206</v>
      </c>
      <c r="GO1" s="3" t="s">
        <v>4207</v>
      </c>
      <c r="GP1" s="3" t="s">
        <v>4208</v>
      </c>
      <c r="GQ1" s="3" t="s">
        <v>4209</v>
      </c>
      <c r="GR1" s="3" t="s">
        <v>4210</v>
      </c>
      <c r="GS1" s="3" t="s">
        <v>4211</v>
      </c>
      <c r="GT1" s="3" t="s">
        <v>4212</v>
      </c>
      <c r="GU1" s="3" t="s">
        <v>4213</v>
      </c>
      <c r="GV1" s="3" t="s">
        <v>4214</v>
      </c>
      <c r="GW1" s="3" t="s">
        <v>4215</v>
      </c>
      <c r="GX1" s="3" t="s">
        <v>4216</v>
      </c>
      <c r="GY1" s="3" t="s">
        <v>4217</v>
      </c>
      <c r="GZ1" s="3" t="s">
        <v>4218</v>
      </c>
      <c r="HA1" s="3" t="s">
        <v>4219</v>
      </c>
      <c r="HB1" s="3" t="s">
        <v>4220</v>
      </c>
      <c r="HC1" s="3" t="s">
        <v>4221</v>
      </c>
      <c r="HD1" s="3" t="s">
        <v>4222</v>
      </c>
      <c r="HE1" s="3" t="s">
        <v>4223</v>
      </c>
      <c r="HF1" s="3" t="s">
        <v>4224</v>
      </c>
      <c r="HG1" s="3" t="s">
        <v>4225</v>
      </c>
      <c r="HH1" s="3" t="s">
        <v>4226</v>
      </c>
      <c r="HI1" s="3" t="s">
        <v>4227</v>
      </c>
      <c r="HJ1" s="3" t="s">
        <v>4228</v>
      </c>
      <c r="HK1" s="3" t="s">
        <v>4229</v>
      </c>
      <c r="HL1" s="3" t="s">
        <v>4230</v>
      </c>
      <c r="HM1" s="3" t="s">
        <v>4231</v>
      </c>
      <c r="HN1" s="3" t="s">
        <v>4232</v>
      </c>
      <c r="HO1" s="3" t="s">
        <v>4233</v>
      </c>
      <c r="HP1" s="3" t="s">
        <v>4234</v>
      </c>
      <c r="HQ1" s="3" t="s">
        <v>4235</v>
      </c>
      <c r="HR1" s="3" t="s">
        <v>4236</v>
      </c>
      <c r="HS1" s="3" t="s">
        <v>4237</v>
      </c>
      <c r="HT1" s="3" t="s">
        <v>4238</v>
      </c>
      <c r="HU1" s="3" t="s">
        <v>4239</v>
      </c>
      <c r="HV1" s="3" t="s">
        <v>4240</v>
      </c>
      <c r="HW1" s="3" t="s">
        <v>4241</v>
      </c>
      <c r="HX1" s="3" t="s">
        <v>4242</v>
      </c>
      <c r="HY1" s="3" t="s">
        <v>4243</v>
      </c>
      <c r="HZ1" s="3" t="s">
        <v>4244</v>
      </c>
      <c r="IA1" s="3" t="s">
        <v>4245</v>
      </c>
      <c r="IB1" s="3" t="s">
        <v>4246</v>
      </c>
      <c r="IC1" s="3" t="s">
        <v>4247</v>
      </c>
      <c r="ID1" s="3" t="s">
        <v>4248</v>
      </c>
      <c r="IE1" s="3" t="s">
        <v>4249</v>
      </c>
      <c r="IF1" s="3" t="s">
        <v>4250</v>
      </c>
      <c r="IG1" s="3" t="s">
        <v>4251</v>
      </c>
      <c r="IH1" s="3" t="s">
        <v>4252</v>
      </c>
      <c r="II1" s="3" t="s">
        <v>4253</v>
      </c>
      <c r="IJ1" s="3" t="s">
        <v>4254</v>
      </c>
      <c r="IK1" s="3" t="s">
        <v>4255</v>
      </c>
      <c r="IL1" s="3" t="s">
        <v>4256</v>
      </c>
      <c r="IM1" s="3" t="s">
        <v>4257</v>
      </c>
      <c r="IN1" s="3" t="s">
        <v>4258</v>
      </c>
      <c r="IO1" s="3" t="s">
        <v>4259</v>
      </c>
      <c r="IP1" s="3" t="s">
        <v>4260</v>
      </c>
      <c r="IQ1" s="3" t="s">
        <v>4261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4262</v>
      </c>
      <c r="C10" s="8" t="s">
        <v>4263</v>
      </c>
      <c r="D10" s="8" t="s">
        <v>4264</v>
      </c>
      <c r="E10" s="8" t="s">
        <v>4265</v>
      </c>
      <c r="F10" s="8" t="s">
        <v>4266</v>
      </c>
      <c r="G10" s="8" t="s">
        <v>4267</v>
      </c>
      <c r="H10" s="8" t="s">
        <v>4268</v>
      </c>
      <c r="I10" s="8" t="s">
        <v>4269</v>
      </c>
      <c r="J10" s="8" t="s">
        <v>4270</v>
      </c>
      <c r="K10" s="8" t="s">
        <v>4271</v>
      </c>
      <c r="L10" s="8" t="s">
        <v>4272</v>
      </c>
      <c r="M10" s="8" t="s">
        <v>4273</v>
      </c>
      <c r="N10" s="8" t="s">
        <v>4274</v>
      </c>
      <c r="O10" s="8" t="s">
        <v>4275</v>
      </c>
      <c r="P10" s="8" t="s">
        <v>4276</v>
      </c>
      <c r="Q10" s="8" t="s">
        <v>4277</v>
      </c>
      <c r="R10" s="8" t="s">
        <v>4278</v>
      </c>
      <c r="S10" s="8" t="s">
        <v>4279</v>
      </c>
      <c r="T10" s="8" t="s">
        <v>4280</v>
      </c>
      <c r="U10" s="8" t="s">
        <v>4281</v>
      </c>
      <c r="V10" s="8" t="s">
        <v>4282</v>
      </c>
      <c r="W10" s="8" t="s">
        <v>4283</v>
      </c>
      <c r="X10" s="8" t="s">
        <v>4284</v>
      </c>
      <c r="Y10" s="8" t="s">
        <v>4285</v>
      </c>
      <c r="Z10" s="8" t="s">
        <v>4286</v>
      </c>
      <c r="AA10" s="8" t="s">
        <v>4287</v>
      </c>
      <c r="AB10" s="8" t="s">
        <v>4288</v>
      </c>
      <c r="AC10" s="8" t="s">
        <v>4289</v>
      </c>
      <c r="AD10" s="8" t="s">
        <v>4290</v>
      </c>
      <c r="AE10" s="8" t="s">
        <v>4291</v>
      </c>
      <c r="AF10" s="8" t="s">
        <v>4292</v>
      </c>
      <c r="AG10" s="8" t="s">
        <v>4293</v>
      </c>
      <c r="AH10" s="8" t="s">
        <v>4294</v>
      </c>
      <c r="AI10" s="8" t="s">
        <v>4295</v>
      </c>
      <c r="AJ10" s="8" t="s">
        <v>4296</v>
      </c>
      <c r="AK10" s="8" t="s">
        <v>4297</v>
      </c>
      <c r="AL10" s="8" t="s">
        <v>4298</v>
      </c>
      <c r="AM10" s="8" t="s">
        <v>4299</v>
      </c>
      <c r="AN10" s="8" t="s">
        <v>4300</v>
      </c>
      <c r="AO10" s="8" t="s">
        <v>4301</v>
      </c>
      <c r="AP10" s="8" t="s">
        <v>4302</v>
      </c>
      <c r="AQ10" s="8" t="s">
        <v>4303</v>
      </c>
      <c r="AR10" s="8" t="s">
        <v>4304</v>
      </c>
      <c r="AS10" s="8" t="s">
        <v>4305</v>
      </c>
      <c r="AT10" s="8" t="s">
        <v>4306</v>
      </c>
      <c r="AU10" s="8" t="s">
        <v>4307</v>
      </c>
      <c r="AV10" s="8" t="s">
        <v>4308</v>
      </c>
      <c r="AW10" s="8" t="s">
        <v>4309</v>
      </c>
      <c r="AX10" s="8" t="s">
        <v>4310</v>
      </c>
      <c r="AY10" s="8" t="s">
        <v>4311</v>
      </c>
      <c r="AZ10" s="8" t="s">
        <v>4312</v>
      </c>
      <c r="BA10" s="8" t="s">
        <v>4313</v>
      </c>
      <c r="BB10" s="8" t="s">
        <v>4314</v>
      </c>
      <c r="BC10" s="8" t="s">
        <v>4315</v>
      </c>
      <c r="BD10" s="8" t="s">
        <v>4316</v>
      </c>
      <c r="BE10" s="8" t="s">
        <v>4317</v>
      </c>
      <c r="BF10" s="8" t="s">
        <v>4318</v>
      </c>
      <c r="BG10" s="8" t="s">
        <v>4319</v>
      </c>
      <c r="BH10" s="8" t="s">
        <v>4320</v>
      </c>
      <c r="BI10" s="8" t="s">
        <v>4321</v>
      </c>
      <c r="BJ10" s="8" t="s">
        <v>4322</v>
      </c>
      <c r="BK10" s="8" t="s">
        <v>4323</v>
      </c>
      <c r="BL10" s="8" t="s">
        <v>4324</v>
      </c>
      <c r="BM10" s="8" t="s">
        <v>4325</v>
      </c>
      <c r="BN10" s="8" t="s">
        <v>4326</v>
      </c>
      <c r="BO10" s="8" t="s">
        <v>4327</v>
      </c>
      <c r="BP10" s="8" t="s">
        <v>4328</v>
      </c>
      <c r="BQ10" s="8" t="s">
        <v>4329</v>
      </c>
      <c r="BR10" s="8" t="s">
        <v>4330</v>
      </c>
      <c r="BS10" s="8" t="s">
        <v>4331</v>
      </c>
      <c r="BT10" s="8" t="s">
        <v>4332</v>
      </c>
      <c r="BU10" s="8" t="s">
        <v>4333</v>
      </c>
      <c r="BV10" s="8" t="s">
        <v>4334</v>
      </c>
      <c r="BW10" s="8" t="s">
        <v>4335</v>
      </c>
      <c r="BX10" s="8" t="s">
        <v>4336</v>
      </c>
      <c r="BY10" s="8" t="s">
        <v>4337</v>
      </c>
      <c r="BZ10" s="8" t="s">
        <v>4338</v>
      </c>
      <c r="CA10" s="8" t="s">
        <v>4339</v>
      </c>
      <c r="CB10" s="8" t="s">
        <v>4340</v>
      </c>
      <c r="CC10" s="8" t="s">
        <v>4341</v>
      </c>
      <c r="CD10" s="8" t="s">
        <v>4342</v>
      </c>
      <c r="CE10" s="8" t="s">
        <v>4343</v>
      </c>
      <c r="CF10" s="8" t="s">
        <v>4344</v>
      </c>
      <c r="CG10" s="8" t="s">
        <v>4345</v>
      </c>
      <c r="CH10" s="8" t="s">
        <v>4346</v>
      </c>
      <c r="CI10" s="8" t="s">
        <v>4347</v>
      </c>
      <c r="CJ10" s="8" t="s">
        <v>4348</v>
      </c>
      <c r="CK10" s="8" t="s">
        <v>4349</v>
      </c>
      <c r="CL10" s="8" t="s">
        <v>4350</v>
      </c>
      <c r="CM10" s="8" t="s">
        <v>4351</v>
      </c>
      <c r="CN10" s="8" t="s">
        <v>4352</v>
      </c>
      <c r="CO10" s="8" t="s">
        <v>4353</v>
      </c>
      <c r="CP10" s="8" t="s">
        <v>4354</v>
      </c>
      <c r="CQ10" s="8" t="s">
        <v>4355</v>
      </c>
      <c r="CR10" s="8" t="s">
        <v>4356</v>
      </c>
      <c r="CS10" s="8" t="s">
        <v>4357</v>
      </c>
      <c r="CT10" s="8" t="s">
        <v>4358</v>
      </c>
      <c r="CU10" s="8" t="s">
        <v>4359</v>
      </c>
      <c r="CV10" s="8" t="s">
        <v>4360</v>
      </c>
      <c r="CW10" s="8" t="s">
        <v>4361</v>
      </c>
      <c r="CX10" s="8" t="s">
        <v>4362</v>
      </c>
      <c r="CY10" s="8" t="s">
        <v>4363</v>
      </c>
      <c r="CZ10" s="8" t="s">
        <v>4364</v>
      </c>
      <c r="DA10" s="8" t="s">
        <v>4365</v>
      </c>
      <c r="DB10" s="8" t="s">
        <v>4366</v>
      </c>
      <c r="DC10" s="8" t="s">
        <v>4367</v>
      </c>
      <c r="DD10" s="8" t="s">
        <v>4368</v>
      </c>
      <c r="DE10" s="8" t="s">
        <v>4369</v>
      </c>
      <c r="DF10" s="8" t="s">
        <v>4370</v>
      </c>
      <c r="DG10" s="8" t="s">
        <v>4371</v>
      </c>
      <c r="DH10" s="8" t="s">
        <v>4372</v>
      </c>
      <c r="DI10" s="8" t="s">
        <v>4373</v>
      </c>
      <c r="DJ10" s="8" t="s">
        <v>4374</v>
      </c>
      <c r="DK10" s="8" t="s">
        <v>4375</v>
      </c>
      <c r="DL10" s="8" t="s">
        <v>4376</v>
      </c>
      <c r="DM10" s="8" t="s">
        <v>4377</v>
      </c>
      <c r="DN10" s="8" t="s">
        <v>4378</v>
      </c>
      <c r="DO10" s="8" t="s">
        <v>4379</v>
      </c>
      <c r="DP10" s="8" t="s">
        <v>4380</v>
      </c>
      <c r="DQ10" s="8" t="s">
        <v>4381</v>
      </c>
      <c r="DR10" s="8" t="s">
        <v>4382</v>
      </c>
      <c r="DS10" s="8" t="s">
        <v>4383</v>
      </c>
      <c r="DT10" s="8" t="s">
        <v>4384</v>
      </c>
      <c r="DU10" s="8" t="s">
        <v>4385</v>
      </c>
      <c r="DV10" s="8" t="s">
        <v>4386</v>
      </c>
      <c r="DW10" s="8" t="s">
        <v>4387</v>
      </c>
      <c r="DX10" s="8" t="s">
        <v>4388</v>
      </c>
      <c r="DY10" s="8" t="s">
        <v>4389</v>
      </c>
      <c r="DZ10" s="8" t="s">
        <v>4390</v>
      </c>
      <c r="EA10" s="8" t="s">
        <v>4391</v>
      </c>
      <c r="EB10" s="8" t="s">
        <v>4392</v>
      </c>
      <c r="EC10" s="8" t="s">
        <v>4393</v>
      </c>
      <c r="ED10" s="8" t="s">
        <v>4394</v>
      </c>
      <c r="EE10" s="8" t="s">
        <v>4395</v>
      </c>
      <c r="EF10" s="8" t="s">
        <v>4396</v>
      </c>
      <c r="EG10" s="8" t="s">
        <v>4397</v>
      </c>
      <c r="EH10" s="8" t="s">
        <v>4398</v>
      </c>
      <c r="EI10" s="8" t="s">
        <v>4399</v>
      </c>
      <c r="EJ10" s="8" t="s">
        <v>4400</v>
      </c>
      <c r="EK10" s="8" t="s">
        <v>4401</v>
      </c>
      <c r="EL10" s="8" t="s">
        <v>4402</v>
      </c>
      <c r="EM10" s="8" t="s">
        <v>4403</v>
      </c>
      <c r="EN10" s="8" t="s">
        <v>4404</v>
      </c>
      <c r="EO10" s="8" t="s">
        <v>4405</v>
      </c>
      <c r="EP10" s="8" t="s">
        <v>4406</v>
      </c>
      <c r="EQ10" s="8" t="s">
        <v>4407</v>
      </c>
      <c r="ER10" s="8" t="s">
        <v>4408</v>
      </c>
      <c r="ES10" s="8" t="s">
        <v>4409</v>
      </c>
      <c r="ET10" s="8" t="s">
        <v>4410</v>
      </c>
      <c r="EU10" s="8" t="s">
        <v>4411</v>
      </c>
      <c r="EV10" s="8" t="s">
        <v>4412</v>
      </c>
      <c r="EW10" s="8" t="s">
        <v>4413</v>
      </c>
      <c r="EX10" s="8" t="s">
        <v>4414</v>
      </c>
      <c r="EY10" s="8" t="s">
        <v>4415</v>
      </c>
      <c r="EZ10" s="8" t="s">
        <v>4416</v>
      </c>
      <c r="FA10" s="8" t="s">
        <v>4417</v>
      </c>
      <c r="FB10" s="8" t="s">
        <v>4418</v>
      </c>
      <c r="FC10" s="8" t="s">
        <v>4419</v>
      </c>
      <c r="FD10" s="8" t="s">
        <v>4420</v>
      </c>
      <c r="FE10" s="8" t="s">
        <v>4421</v>
      </c>
      <c r="FF10" s="8" t="s">
        <v>4422</v>
      </c>
      <c r="FG10" s="8" t="s">
        <v>4423</v>
      </c>
      <c r="FH10" s="8" t="s">
        <v>4424</v>
      </c>
      <c r="FI10" s="8" t="s">
        <v>4425</v>
      </c>
      <c r="FJ10" s="8" t="s">
        <v>4426</v>
      </c>
      <c r="FK10" s="8" t="s">
        <v>4427</v>
      </c>
      <c r="FL10" s="8" t="s">
        <v>4428</v>
      </c>
      <c r="FM10" s="8" t="s">
        <v>4429</v>
      </c>
      <c r="FN10" s="8" t="s">
        <v>4430</v>
      </c>
      <c r="FO10" s="8" t="s">
        <v>4431</v>
      </c>
      <c r="FP10" s="8" t="s">
        <v>4432</v>
      </c>
      <c r="FQ10" s="8" t="s">
        <v>4433</v>
      </c>
      <c r="FR10" s="8" t="s">
        <v>4434</v>
      </c>
      <c r="FS10" s="8" t="s">
        <v>4435</v>
      </c>
      <c r="FT10" s="8" t="s">
        <v>4436</v>
      </c>
      <c r="FU10" s="8" t="s">
        <v>4437</v>
      </c>
      <c r="FV10" s="8" t="s">
        <v>4438</v>
      </c>
      <c r="FW10" s="8" t="s">
        <v>4439</v>
      </c>
      <c r="FX10" s="8" t="s">
        <v>4440</v>
      </c>
      <c r="FY10" s="8" t="s">
        <v>4441</v>
      </c>
      <c r="FZ10" s="8" t="s">
        <v>4442</v>
      </c>
      <c r="GA10" s="8" t="s">
        <v>4443</v>
      </c>
      <c r="GB10" s="8" t="s">
        <v>4444</v>
      </c>
      <c r="GC10" s="8" t="s">
        <v>4445</v>
      </c>
      <c r="GD10" s="8" t="s">
        <v>4446</v>
      </c>
      <c r="GE10" s="8" t="s">
        <v>4447</v>
      </c>
      <c r="GF10" s="8" t="s">
        <v>4448</v>
      </c>
      <c r="GG10" s="8" t="s">
        <v>4449</v>
      </c>
      <c r="GH10" s="8" t="s">
        <v>4450</v>
      </c>
      <c r="GI10" s="8" t="s">
        <v>4451</v>
      </c>
      <c r="GJ10" s="8" t="s">
        <v>4452</v>
      </c>
      <c r="GK10" s="8" t="s">
        <v>4453</v>
      </c>
      <c r="GL10" s="8" t="s">
        <v>4454</v>
      </c>
      <c r="GM10" s="8" t="s">
        <v>4455</v>
      </c>
      <c r="GN10" s="8" t="s">
        <v>4456</v>
      </c>
      <c r="GO10" s="8" t="s">
        <v>4457</v>
      </c>
      <c r="GP10" s="8" t="s">
        <v>4458</v>
      </c>
      <c r="GQ10" s="8" t="s">
        <v>4459</v>
      </c>
      <c r="GR10" s="8" t="s">
        <v>4460</v>
      </c>
      <c r="GS10" s="8" t="s">
        <v>4461</v>
      </c>
      <c r="GT10" s="8" t="s">
        <v>4462</v>
      </c>
      <c r="GU10" s="8" t="s">
        <v>4463</v>
      </c>
      <c r="GV10" s="8" t="s">
        <v>4464</v>
      </c>
      <c r="GW10" s="8" t="s">
        <v>4465</v>
      </c>
      <c r="GX10" s="8" t="s">
        <v>4466</v>
      </c>
      <c r="GY10" s="8" t="s">
        <v>4467</v>
      </c>
      <c r="GZ10" s="8" t="s">
        <v>4468</v>
      </c>
      <c r="HA10" s="8" t="s">
        <v>4469</v>
      </c>
      <c r="HB10" s="8" t="s">
        <v>4470</v>
      </c>
      <c r="HC10" s="8" t="s">
        <v>4471</v>
      </c>
      <c r="HD10" s="8" t="s">
        <v>4472</v>
      </c>
      <c r="HE10" s="8" t="s">
        <v>4473</v>
      </c>
      <c r="HF10" s="8" t="s">
        <v>4474</v>
      </c>
      <c r="HG10" s="8" t="s">
        <v>4475</v>
      </c>
      <c r="HH10" s="8" t="s">
        <v>4476</v>
      </c>
      <c r="HI10" s="8" t="s">
        <v>4477</v>
      </c>
      <c r="HJ10" s="8" t="s">
        <v>4478</v>
      </c>
      <c r="HK10" s="8" t="s">
        <v>4479</v>
      </c>
      <c r="HL10" s="8" t="s">
        <v>4480</v>
      </c>
      <c r="HM10" s="8" t="s">
        <v>4481</v>
      </c>
      <c r="HN10" s="8" t="s">
        <v>4482</v>
      </c>
      <c r="HO10" s="8" t="s">
        <v>4483</v>
      </c>
      <c r="HP10" s="8" t="s">
        <v>4484</v>
      </c>
      <c r="HQ10" s="8" t="s">
        <v>4485</v>
      </c>
      <c r="HR10" s="8" t="s">
        <v>4486</v>
      </c>
      <c r="HS10" s="8" t="s">
        <v>4487</v>
      </c>
      <c r="HT10" s="8" t="s">
        <v>4488</v>
      </c>
      <c r="HU10" s="8" t="s">
        <v>4489</v>
      </c>
      <c r="HV10" s="8" t="s">
        <v>4490</v>
      </c>
      <c r="HW10" s="8" t="s">
        <v>4491</v>
      </c>
      <c r="HX10" s="8" t="s">
        <v>4492</v>
      </c>
      <c r="HY10" s="8" t="s">
        <v>4493</v>
      </c>
      <c r="HZ10" s="8" t="s">
        <v>4494</v>
      </c>
      <c r="IA10" s="8" t="s">
        <v>4495</v>
      </c>
      <c r="IB10" s="8" t="s">
        <v>4496</v>
      </c>
      <c r="IC10" s="8" t="s">
        <v>4497</v>
      </c>
      <c r="ID10" s="8" t="s">
        <v>4498</v>
      </c>
      <c r="IE10" s="8" t="s">
        <v>4499</v>
      </c>
      <c r="IF10" s="8" t="s">
        <v>4500</v>
      </c>
      <c r="IG10" s="8" t="s">
        <v>4501</v>
      </c>
      <c r="IH10" s="8" t="s">
        <v>4502</v>
      </c>
      <c r="II10" s="8" t="s">
        <v>4503</v>
      </c>
      <c r="IJ10" s="8" t="s">
        <v>4504</v>
      </c>
      <c r="IK10" s="8" t="s">
        <v>4505</v>
      </c>
      <c r="IL10" s="8" t="s">
        <v>4506</v>
      </c>
      <c r="IM10" s="8" t="s">
        <v>4507</v>
      </c>
      <c r="IN10" s="8" t="s">
        <v>4508</v>
      </c>
      <c r="IO10" s="8" t="s">
        <v>4509</v>
      </c>
      <c r="IP10" s="8" t="s">
        <v>4510</v>
      </c>
      <c r="IQ10" s="8" t="s">
        <v>4511</v>
      </c>
    </row>
    <row r="11" spans="1:251">
      <c r="A11" s="10">
        <v>42036</v>
      </c>
      <c r="B11" s="9">
        <v>1.6279999999999999</v>
      </c>
      <c r="C11" s="9">
        <v>2.6190000000000002</v>
      </c>
      <c r="D11" s="9">
        <v>1.127</v>
      </c>
      <c r="E11" s="9">
        <v>0.82299999999999995</v>
      </c>
      <c r="F11" s="9">
        <v>57.914000000000001</v>
      </c>
      <c r="G11" s="9">
        <v>47.046999999999997</v>
      </c>
      <c r="H11" s="9">
        <v>44.311999999999998</v>
      </c>
      <c r="I11" s="9">
        <v>1.0569999999999999</v>
      </c>
      <c r="J11" s="9">
        <v>1.6779999999999999</v>
      </c>
      <c r="K11" s="9">
        <v>1.0569999999999999</v>
      </c>
      <c r="L11" s="9">
        <v>1.6779999999999999</v>
      </c>
      <c r="M11" s="9">
        <v>0</v>
      </c>
      <c r="N11" s="9">
        <v>33.953000000000003</v>
      </c>
      <c r="O11" s="9">
        <v>2.2450000000000001</v>
      </c>
      <c r="P11" s="9">
        <v>3.1920000000000002</v>
      </c>
      <c r="Q11" s="9">
        <v>7.657</v>
      </c>
      <c r="R11" s="9">
        <v>5.6050000000000004</v>
      </c>
      <c r="S11" s="9">
        <v>41.442</v>
      </c>
      <c r="T11" s="9">
        <v>10.867000000000001</v>
      </c>
      <c r="U11" s="9">
        <v>5.609</v>
      </c>
      <c r="V11" s="9">
        <v>68.090999999999994</v>
      </c>
      <c r="W11" s="9">
        <v>103.988</v>
      </c>
      <c r="X11" s="9">
        <v>97.691999999999993</v>
      </c>
      <c r="Y11" s="9">
        <v>6.359</v>
      </c>
      <c r="Z11" s="9">
        <v>5.3470000000000004</v>
      </c>
      <c r="AA11" s="9">
        <v>4.17</v>
      </c>
      <c r="AB11" s="9">
        <v>1.177</v>
      </c>
      <c r="AC11" s="9">
        <v>4.0529999999999999</v>
      </c>
      <c r="AD11" s="9">
        <v>1.294</v>
      </c>
      <c r="AE11" s="9">
        <v>3.5550000000000002</v>
      </c>
      <c r="AF11" s="9">
        <v>0.51800000000000002</v>
      </c>
      <c r="AG11" s="9">
        <v>1.274</v>
      </c>
      <c r="AH11" s="9">
        <v>2.8370000000000002</v>
      </c>
      <c r="AI11" s="9">
        <v>1.169</v>
      </c>
      <c r="AJ11" s="9">
        <v>1.341</v>
      </c>
      <c r="AK11" s="9">
        <v>3.3559999999999999</v>
      </c>
      <c r="AL11" s="9">
        <v>1.9910000000000001</v>
      </c>
      <c r="AM11" s="9">
        <v>1.012</v>
      </c>
      <c r="AN11" s="9">
        <v>91.332999999999998</v>
      </c>
      <c r="AO11" s="9">
        <v>60.938000000000002</v>
      </c>
      <c r="AP11" s="9">
        <v>59.186</v>
      </c>
      <c r="AQ11" s="9">
        <v>0</v>
      </c>
      <c r="AR11" s="9">
        <v>1.752</v>
      </c>
      <c r="AS11" s="9">
        <v>0.622</v>
      </c>
      <c r="AT11" s="9">
        <v>0</v>
      </c>
      <c r="AU11" s="9">
        <v>0.46200000000000002</v>
      </c>
      <c r="AV11" s="9">
        <v>48.792000000000002</v>
      </c>
      <c r="AW11" s="9">
        <v>2.4780000000000002</v>
      </c>
      <c r="AX11" s="9">
        <v>2.4609999999999999</v>
      </c>
      <c r="AY11" s="9">
        <v>7.2069999999999999</v>
      </c>
      <c r="AZ11" s="9">
        <v>5.4779999999999998</v>
      </c>
      <c r="BA11" s="9">
        <v>55.460999999999999</v>
      </c>
      <c r="BB11" s="9">
        <v>30.393999999999998</v>
      </c>
      <c r="BC11" s="9">
        <v>6.2960000000000003</v>
      </c>
      <c r="BD11" s="9">
        <v>103.988</v>
      </c>
      <c r="BE11" s="9">
        <v>368.00599999999997</v>
      </c>
      <c r="BF11" s="9">
        <v>299.19299999999998</v>
      </c>
      <c r="BG11" s="9">
        <v>299.19299999999998</v>
      </c>
      <c r="BH11" s="9">
        <v>32.253</v>
      </c>
      <c r="BI11" s="9">
        <v>266.94</v>
      </c>
      <c r="BJ11" s="9">
        <v>68.813000000000002</v>
      </c>
      <c r="BK11" s="9">
        <v>2498.6979999999999</v>
      </c>
      <c r="BL11" s="9">
        <v>2320.1039999999998</v>
      </c>
      <c r="BM11" s="9">
        <v>458.11599999999999</v>
      </c>
      <c r="BN11" s="9">
        <v>197.88900000000001</v>
      </c>
      <c r="BO11" s="9">
        <v>72.891999999999996</v>
      </c>
      <c r="BP11" s="9">
        <v>103.98099999999999</v>
      </c>
      <c r="BQ11" s="9">
        <v>120.202</v>
      </c>
      <c r="BR11" s="9">
        <v>57.2</v>
      </c>
      <c r="BS11" s="9">
        <v>115.149</v>
      </c>
      <c r="BT11" s="9">
        <v>32.279000000000003</v>
      </c>
      <c r="BU11" s="9">
        <v>19.204999999999998</v>
      </c>
      <c r="BV11" s="9">
        <v>40.484999999999999</v>
      </c>
      <c r="BW11" s="9">
        <v>66.091999999999999</v>
      </c>
      <c r="BX11" s="9">
        <v>70.825999999999993</v>
      </c>
      <c r="BY11" s="9">
        <v>108.992</v>
      </c>
      <c r="BZ11" s="9">
        <v>68.411000000000001</v>
      </c>
      <c r="CA11" s="9">
        <v>260.22699999999998</v>
      </c>
      <c r="CB11" s="9">
        <v>1861.9880000000001</v>
      </c>
      <c r="CC11" s="9">
        <v>1516.9780000000001</v>
      </c>
      <c r="CD11" s="9">
        <v>1453.143</v>
      </c>
      <c r="CE11" s="9">
        <v>31.692</v>
      </c>
      <c r="CF11" s="9">
        <v>32.143000000000001</v>
      </c>
      <c r="CG11" s="9">
        <v>34.234000000000002</v>
      </c>
      <c r="CH11" s="9">
        <v>16.890999999999998</v>
      </c>
      <c r="CI11" s="9">
        <v>9.5540000000000003</v>
      </c>
      <c r="CJ11" s="9">
        <v>1151.579</v>
      </c>
      <c r="CK11" s="9">
        <v>87.754000000000005</v>
      </c>
      <c r="CL11" s="9">
        <v>79.911000000000001</v>
      </c>
      <c r="CM11" s="9">
        <v>197.73500000000001</v>
      </c>
      <c r="CN11" s="9">
        <v>231.43700000000001</v>
      </c>
      <c r="CO11" s="9">
        <v>1285.5409999999999</v>
      </c>
      <c r="CP11" s="9">
        <v>345.01</v>
      </c>
      <c r="CQ11" s="9">
        <v>178.59399999999999</v>
      </c>
      <c r="CR11" s="9">
        <v>2204.8670000000002</v>
      </c>
      <c r="CS11" s="9">
        <v>293.83199999999999</v>
      </c>
      <c r="CT11" s="9">
        <v>55.343000000000004</v>
      </c>
      <c r="CU11" s="9">
        <v>51.887</v>
      </c>
      <c r="CV11" s="9">
        <v>1.5129999999999999</v>
      </c>
      <c r="CW11" s="9">
        <v>1.5129999999999999</v>
      </c>
      <c r="CX11" s="9">
        <v>1.1479999999999999</v>
      </c>
      <c r="CY11" s="9">
        <v>0.36499999999999999</v>
      </c>
      <c r="CZ11" s="9">
        <v>1.1479999999999999</v>
      </c>
      <c r="DA11" s="9">
        <v>0.36499999999999999</v>
      </c>
      <c r="DB11" s="9">
        <v>1.1479999999999999</v>
      </c>
      <c r="DC11" s="9">
        <v>0.36499999999999999</v>
      </c>
      <c r="DD11" s="9">
        <v>0</v>
      </c>
      <c r="DE11" s="9">
        <v>0</v>
      </c>
      <c r="DF11" s="9">
        <v>1.1479999999999999</v>
      </c>
      <c r="DG11" s="9">
        <v>0.36499999999999999</v>
      </c>
      <c r="DH11" s="9">
        <v>1.5129999999999999</v>
      </c>
      <c r="DI11" s="9">
        <v>0</v>
      </c>
      <c r="DJ11" s="9">
        <v>0</v>
      </c>
      <c r="DK11" s="9">
        <v>50.372999999999998</v>
      </c>
      <c r="DL11" s="9">
        <v>20.75</v>
      </c>
      <c r="DM11" s="9">
        <v>20.75</v>
      </c>
      <c r="DN11" s="9">
        <v>0</v>
      </c>
      <c r="DO11" s="9">
        <v>0</v>
      </c>
      <c r="DP11" s="9">
        <v>0</v>
      </c>
      <c r="DQ11" s="9">
        <v>0</v>
      </c>
      <c r="DR11" s="9">
        <v>0</v>
      </c>
      <c r="DS11" s="9">
        <v>15.534000000000001</v>
      </c>
      <c r="DT11" s="9">
        <v>0.46600000000000003</v>
      </c>
      <c r="DU11" s="9">
        <v>0.996</v>
      </c>
      <c r="DV11" s="9">
        <v>3.754</v>
      </c>
      <c r="DW11" s="9">
        <v>0.94499999999999995</v>
      </c>
      <c r="DX11" s="9">
        <v>19.805</v>
      </c>
      <c r="DY11" s="9">
        <v>29.623000000000001</v>
      </c>
      <c r="DZ11" s="9">
        <v>3.456</v>
      </c>
      <c r="EA11" s="9">
        <v>55.343000000000004</v>
      </c>
      <c r="EB11" s="9">
        <v>67.287999999999997</v>
      </c>
      <c r="EC11" s="9">
        <v>61.865000000000002</v>
      </c>
      <c r="ED11" s="9">
        <v>8.8360000000000003</v>
      </c>
      <c r="EE11" s="9">
        <v>8.8360000000000003</v>
      </c>
      <c r="EF11" s="9">
        <v>3.956</v>
      </c>
      <c r="EG11" s="9">
        <v>4.88</v>
      </c>
      <c r="EH11" s="9">
        <v>6.1630000000000003</v>
      </c>
      <c r="EI11" s="9">
        <v>2.673</v>
      </c>
      <c r="EJ11" s="9">
        <v>5.593</v>
      </c>
      <c r="EK11" s="9">
        <v>2.673</v>
      </c>
      <c r="EL11" s="9">
        <v>0</v>
      </c>
      <c r="EM11" s="9">
        <v>2.2320000000000002</v>
      </c>
      <c r="EN11" s="9">
        <v>2.581</v>
      </c>
      <c r="EO11" s="9">
        <v>4.0229999999999997</v>
      </c>
      <c r="EP11" s="9">
        <v>3.0640000000000001</v>
      </c>
      <c r="EQ11" s="9">
        <v>5.7720000000000002</v>
      </c>
      <c r="ER11" s="9">
        <v>0</v>
      </c>
      <c r="ES11" s="9">
        <v>53.029000000000003</v>
      </c>
      <c r="ET11" s="9">
        <v>51.073</v>
      </c>
      <c r="EU11" s="9">
        <v>50.15</v>
      </c>
      <c r="EV11" s="9">
        <v>0</v>
      </c>
      <c r="EW11" s="9">
        <v>0.92300000000000004</v>
      </c>
      <c r="EX11" s="9">
        <v>0</v>
      </c>
      <c r="EY11" s="9">
        <v>0.92300000000000004</v>
      </c>
      <c r="EZ11" s="9">
        <v>0</v>
      </c>
      <c r="FA11" s="9">
        <v>43.372999999999998</v>
      </c>
      <c r="FB11" s="9">
        <v>3.121</v>
      </c>
      <c r="FC11" s="9">
        <v>1.0149999999999999</v>
      </c>
      <c r="FD11" s="9">
        <v>3.5640000000000001</v>
      </c>
      <c r="FE11" s="9">
        <v>7.766</v>
      </c>
      <c r="FF11" s="9">
        <v>43.307000000000002</v>
      </c>
      <c r="FG11" s="9">
        <v>1.9550000000000001</v>
      </c>
      <c r="FH11" s="9">
        <v>5.423</v>
      </c>
      <c r="FI11" s="9">
        <v>67.287999999999997</v>
      </c>
      <c r="FJ11" s="9">
        <v>168.553</v>
      </c>
      <c r="FK11" s="9">
        <v>154.916</v>
      </c>
      <c r="FL11" s="9">
        <v>12.77</v>
      </c>
      <c r="FM11" s="9">
        <v>11.419</v>
      </c>
      <c r="FN11" s="9">
        <v>2.992</v>
      </c>
      <c r="FO11" s="9">
        <v>8.4269999999999996</v>
      </c>
      <c r="FP11" s="9">
        <v>9</v>
      </c>
      <c r="FQ11" s="9">
        <v>2.419</v>
      </c>
      <c r="FR11" s="9">
        <v>8.8369999999999997</v>
      </c>
      <c r="FS11" s="9">
        <v>1.101</v>
      </c>
      <c r="FT11" s="9">
        <v>0.95</v>
      </c>
      <c r="FU11" s="9">
        <v>2.1219999999999999</v>
      </c>
      <c r="FV11" s="9">
        <v>2.399</v>
      </c>
      <c r="FW11" s="9">
        <v>6.8979999999999997</v>
      </c>
      <c r="FX11" s="9">
        <v>7.5410000000000004</v>
      </c>
      <c r="FY11" s="9">
        <v>3.8780000000000001</v>
      </c>
      <c r="FZ11" s="9">
        <v>1.351</v>
      </c>
      <c r="GA11" s="9">
        <v>142.14599999999999</v>
      </c>
      <c r="GB11" s="9">
        <v>124.849</v>
      </c>
      <c r="GC11" s="9">
        <v>119.441</v>
      </c>
      <c r="GD11" s="9">
        <v>1.4379999999999999</v>
      </c>
      <c r="GE11" s="9">
        <v>3.97</v>
      </c>
      <c r="GF11" s="9">
        <v>1.4019999999999999</v>
      </c>
      <c r="GG11" s="9">
        <v>2.9820000000000002</v>
      </c>
      <c r="GH11" s="9">
        <v>0.52900000000000003</v>
      </c>
      <c r="GI11" s="9">
        <v>96.025000000000006</v>
      </c>
      <c r="GJ11" s="9">
        <v>9.0850000000000009</v>
      </c>
      <c r="GK11" s="9">
        <v>5.61</v>
      </c>
      <c r="GL11" s="9">
        <v>14.128</v>
      </c>
      <c r="GM11" s="9">
        <v>20.007000000000001</v>
      </c>
      <c r="GN11" s="9">
        <v>104.842</v>
      </c>
      <c r="GO11" s="9">
        <v>17.297000000000001</v>
      </c>
      <c r="GP11" s="9">
        <v>13.637</v>
      </c>
      <c r="GQ11" s="9">
        <v>168.553</v>
      </c>
      <c r="GR11" s="9">
        <v>32.537999999999997</v>
      </c>
      <c r="GS11" s="9">
        <v>32.148000000000003</v>
      </c>
      <c r="GT11" s="9">
        <v>3.35</v>
      </c>
      <c r="GU11" s="9">
        <v>2.3479999999999999</v>
      </c>
      <c r="GV11" s="9">
        <v>0</v>
      </c>
      <c r="GW11" s="9">
        <v>2.3479999999999999</v>
      </c>
      <c r="GX11" s="9">
        <v>1.1850000000000001</v>
      </c>
      <c r="GY11" s="9">
        <v>1.1639999999999999</v>
      </c>
      <c r="GZ11" s="9">
        <v>2.3479999999999999</v>
      </c>
      <c r="HA11" s="9">
        <v>0</v>
      </c>
      <c r="HB11" s="9">
        <v>0</v>
      </c>
      <c r="HC11" s="9">
        <v>0</v>
      </c>
      <c r="HD11" s="9">
        <v>0</v>
      </c>
      <c r="HE11" s="9">
        <v>2.3479999999999999</v>
      </c>
      <c r="HF11" s="9">
        <v>1.1850000000000001</v>
      </c>
      <c r="HG11" s="9">
        <v>1.1639999999999999</v>
      </c>
      <c r="HH11" s="9">
        <v>1.002</v>
      </c>
      <c r="HI11" s="9">
        <v>28.797999999999998</v>
      </c>
      <c r="HJ11" s="9">
        <v>27.285</v>
      </c>
      <c r="HK11" s="9">
        <v>23.597000000000001</v>
      </c>
      <c r="HL11" s="9">
        <v>2.1549999999999998</v>
      </c>
      <c r="HM11" s="9">
        <v>1.534</v>
      </c>
      <c r="HN11" s="9">
        <v>1.623</v>
      </c>
      <c r="HO11" s="9">
        <v>1.3460000000000001</v>
      </c>
      <c r="HP11" s="9">
        <v>0.71899999999999997</v>
      </c>
      <c r="HQ11" s="9">
        <v>22.827000000000002</v>
      </c>
      <c r="HR11" s="9">
        <v>1.1739999999999999</v>
      </c>
      <c r="HS11" s="9">
        <v>1.0049999999999999</v>
      </c>
      <c r="HT11" s="9">
        <v>2.278</v>
      </c>
      <c r="HU11" s="9">
        <v>7.2149999999999999</v>
      </c>
      <c r="HV11" s="9">
        <v>20.07</v>
      </c>
      <c r="HW11" s="9">
        <v>1.5129999999999999</v>
      </c>
      <c r="HX11" s="9">
        <v>0.39100000000000001</v>
      </c>
      <c r="HY11" s="9">
        <v>32.537999999999997</v>
      </c>
      <c r="HZ11" s="9">
        <v>203.37</v>
      </c>
      <c r="IA11" s="9">
        <v>186.43</v>
      </c>
      <c r="IB11" s="9">
        <v>23.6</v>
      </c>
      <c r="IC11" s="9">
        <v>21.542999999999999</v>
      </c>
      <c r="ID11" s="9">
        <v>13.696999999999999</v>
      </c>
      <c r="IE11" s="9">
        <v>7.8460000000000001</v>
      </c>
      <c r="IF11" s="9">
        <v>16.815999999999999</v>
      </c>
      <c r="IG11" s="9">
        <v>4.7270000000000003</v>
      </c>
      <c r="IH11" s="9">
        <v>15.852</v>
      </c>
      <c r="II11" s="9">
        <v>2.5459999999999998</v>
      </c>
      <c r="IJ11" s="9">
        <v>2.1389999999999998</v>
      </c>
      <c r="IK11" s="9">
        <v>3.1030000000000002</v>
      </c>
      <c r="IL11" s="9">
        <v>8.8059999999999992</v>
      </c>
      <c r="IM11" s="9">
        <v>9.6340000000000003</v>
      </c>
      <c r="IN11" s="9">
        <v>14.307</v>
      </c>
      <c r="IO11" s="9">
        <v>7.2350000000000003</v>
      </c>
      <c r="IP11" s="9">
        <v>2.0579999999999998</v>
      </c>
      <c r="IQ11" s="9">
        <v>162.83000000000001</v>
      </c>
    </row>
    <row r="12" spans="1:251">
      <c r="A12" s="10">
        <v>42401</v>
      </c>
      <c r="B12" s="9">
        <v>0</v>
      </c>
      <c r="C12" s="9">
        <v>1.921</v>
      </c>
      <c r="D12" s="9">
        <v>0.52700000000000002</v>
      </c>
      <c r="E12" s="9">
        <v>1.194</v>
      </c>
      <c r="F12" s="9">
        <v>57.503999999999998</v>
      </c>
      <c r="G12" s="9">
        <v>45.19</v>
      </c>
      <c r="H12" s="9">
        <v>41.707000000000001</v>
      </c>
      <c r="I12" s="9">
        <v>3.4830000000000001</v>
      </c>
      <c r="J12" s="9">
        <v>0</v>
      </c>
      <c r="K12" s="9">
        <v>2.33</v>
      </c>
      <c r="L12" s="9">
        <v>0</v>
      </c>
      <c r="M12" s="9">
        <v>0.55500000000000005</v>
      </c>
      <c r="N12" s="9">
        <v>28.091999999999999</v>
      </c>
      <c r="O12" s="9">
        <v>5.5049999999999999</v>
      </c>
      <c r="P12" s="9">
        <v>2.7610000000000001</v>
      </c>
      <c r="Q12" s="9">
        <v>8.8330000000000002</v>
      </c>
      <c r="R12" s="9">
        <v>11.811</v>
      </c>
      <c r="S12" s="9">
        <v>33.378999999999998</v>
      </c>
      <c r="T12" s="9">
        <v>12.314</v>
      </c>
      <c r="U12" s="9">
        <v>3.7149999999999999</v>
      </c>
      <c r="V12" s="9">
        <v>64.861000000000004</v>
      </c>
      <c r="W12" s="9">
        <v>104.33499999999999</v>
      </c>
      <c r="X12" s="9">
        <v>98.26</v>
      </c>
      <c r="Y12" s="9">
        <v>8.9990000000000006</v>
      </c>
      <c r="Z12" s="9">
        <v>8.3130000000000006</v>
      </c>
      <c r="AA12" s="9">
        <v>2.8690000000000002</v>
      </c>
      <c r="AB12" s="9">
        <v>5.444</v>
      </c>
      <c r="AC12" s="9">
        <v>5.85</v>
      </c>
      <c r="AD12" s="9">
        <v>2.4630000000000001</v>
      </c>
      <c r="AE12" s="9">
        <v>6.665</v>
      </c>
      <c r="AF12" s="9">
        <v>0.50700000000000001</v>
      </c>
      <c r="AG12" s="9">
        <v>1.141</v>
      </c>
      <c r="AH12" s="9">
        <v>2.6859999999999999</v>
      </c>
      <c r="AI12" s="9">
        <v>3.496</v>
      </c>
      <c r="AJ12" s="9">
        <v>2.1309999999999998</v>
      </c>
      <c r="AK12" s="9">
        <v>3.754</v>
      </c>
      <c r="AL12" s="9">
        <v>4.5590000000000002</v>
      </c>
      <c r="AM12" s="9">
        <v>0.68500000000000005</v>
      </c>
      <c r="AN12" s="9">
        <v>89.260999999999996</v>
      </c>
      <c r="AO12" s="9">
        <v>59.491</v>
      </c>
      <c r="AP12" s="9">
        <v>56.716000000000001</v>
      </c>
      <c r="AQ12" s="9">
        <v>1.4279999999999999</v>
      </c>
      <c r="AR12" s="9">
        <v>1.347</v>
      </c>
      <c r="AS12" s="9">
        <v>1.4279999999999999</v>
      </c>
      <c r="AT12" s="9">
        <v>1.347</v>
      </c>
      <c r="AU12" s="9">
        <v>0</v>
      </c>
      <c r="AV12" s="9">
        <v>46.521000000000001</v>
      </c>
      <c r="AW12" s="9">
        <v>3.3570000000000002</v>
      </c>
      <c r="AX12" s="9">
        <v>1.3540000000000001</v>
      </c>
      <c r="AY12" s="9">
        <v>8.2579999999999991</v>
      </c>
      <c r="AZ12" s="9">
        <v>8.9640000000000004</v>
      </c>
      <c r="BA12" s="9">
        <v>50.526000000000003</v>
      </c>
      <c r="BB12" s="9">
        <v>29.77</v>
      </c>
      <c r="BC12" s="9">
        <v>6.0750000000000002</v>
      </c>
      <c r="BD12" s="9">
        <v>104.33499999999999</v>
      </c>
      <c r="BE12" s="9">
        <v>387.02199999999999</v>
      </c>
      <c r="BF12" s="9">
        <v>325.84199999999998</v>
      </c>
      <c r="BG12" s="9">
        <v>325.84199999999998</v>
      </c>
      <c r="BH12" s="9">
        <v>30.21</v>
      </c>
      <c r="BI12" s="9">
        <v>295.63200000000001</v>
      </c>
      <c r="BJ12" s="9">
        <v>61.18</v>
      </c>
      <c r="BK12" s="9">
        <v>2550.3580000000002</v>
      </c>
      <c r="BL12" s="9">
        <v>2368.7109999999998</v>
      </c>
      <c r="BM12" s="9">
        <v>438.10700000000003</v>
      </c>
      <c r="BN12" s="9">
        <v>179.012</v>
      </c>
      <c r="BO12" s="9">
        <v>72.647000000000006</v>
      </c>
      <c r="BP12" s="9">
        <v>90.114000000000004</v>
      </c>
      <c r="BQ12" s="9">
        <v>111.979</v>
      </c>
      <c r="BR12" s="9">
        <v>50.277000000000001</v>
      </c>
      <c r="BS12" s="9">
        <v>109.593</v>
      </c>
      <c r="BT12" s="9">
        <v>28.07</v>
      </c>
      <c r="BU12" s="9">
        <v>18.619</v>
      </c>
      <c r="BV12" s="9">
        <v>44.021999999999998</v>
      </c>
      <c r="BW12" s="9">
        <v>56.831000000000003</v>
      </c>
      <c r="BX12" s="9">
        <v>61.906999999999996</v>
      </c>
      <c r="BY12" s="9">
        <v>96.346999999999994</v>
      </c>
      <c r="BZ12" s="9">
        <v>66.412999999999997</v>
      </c>
      <c r="CA12" s="9">
        <v>259.09500000000003</v>
      </c>
      <c r="CB12" s="9">
        <v>1930.604</v>
      </c>
      <c r="CC12" s="9">
        <v>1564.7059999999999</v>
      </c>
      <c r="CD12" s="9">
        <v>1494.6869999999999</v>
      </c>
      <c r="CE12" s="9">
        <v>37.124000000000002</v>
      </c>
      <c r="CF12" s="9">
        <v>32.353000000000002</v>
      </c>
      <c r="CG12" s="9">
        <v>35.975000000000001</v>
      </c>
      <c r="CH12" s="9">
        <v>15.994999999999999</v>
      </c>
      <c r="CI12" s="9">
        <v>12.617000000000001</v>
      </c>
      <c r="CJ12" s="9">
        <v>1219.106</v>
      </c>
      <c r="CK12" s="9">
        <v>83.337999999999994</v>
      </c>
      <c r="CL12" s="9">
        <v>90.003</v>
      </c>
      <c r="CM12" s="9">
        <v>172.26</v>
      </c>
      <c r="CN12" s="9">
        <v>238.81299999999999</v>
      </c>
      <c r="CO12" s="9">
        <v>1325.893</v>
      </c>
      <c r="CP12" s="9">
        <v>365.89800000000002</v>
      </c>
      <c r="CQ12" s="9">
        <v>181.64699999999999</v>
      </c>
      <c r="CR12" s="9">
        <v>2248.3139999999999</v>
      </c>
      <c r="CS12" s="9">
        <v>302.04399999999998</v>
      </c>
      <c r="CT12" s="9">
        <v>54.484000000000002</v>
      </c>
      <c r="CU12" s="9">
        <v>51.676000000000002</v>
      </c>
      <c r="CV12" s="9">
        <v>2.6419999999999999</v>
      </c>
      <c r="CW12" s="9">
        <v>2.2149999999999999</v>
      </c>
      <c r="CX12" s="9">
        <v>2.2149999999999999</v>
      </c>
      <c r="CY12" s="9">
        <v>0</v>
      </c>
      <c r="CZ12" s="9">
        <v>1.786</v>
      </c>
      <c r="DA12" s="9">
        <v>0.42899999999999999</v>
      </c>
      <c r="DB12" s="9">
        <v>1.786</v>
      </c>
      <c r="DC12" s="9">
        <v>0.42899999999999999</v>
      </c>
      <c r="DD12" s="9">
        <v>0</v>
      </c>
      <c r="DE12" s="9">
        <v>0</v>
      </c>
      <c r="DF12" s="9">
        <v>0.96</v>
      </c>
      <c r="DG12" s="9">
        <v>1.2549999999999999</v>
      </c>
      <c r="DH12" s="9">
        <v>0</v>
      </c>
      <c r="DI12" s="9">
        <v>2.2149999999999999</v>
      </c>
      <c r="DJ12" s="9">
        <v>0.42799999999999999</v>
      </c>
      <c r="DK12" s="9">
        <v>49.033999999999999</v>
      </c>
      <c r="DL12" s="9">
        <v>19.608000000000001</v>
      </c>
      <c r="DM12" s="9">
        <v>19.608000000000001</v>
      </c>
      <c r="DN12" s="9">
        <v>0</v>
      </c>
      <c r="DO12" s="9">
        <v>0</v>
      </c>
      <c r="DP12" s="9">
        <v>0</v>
      </c>
      <c r="DQ12" s="9">
        <v>0</v>
      </c>
      <c r="DR12" s="9">
        <v>0</v>
      </c>
      <c r="DS12" s="9">
        <v>16.719000000000001</v>
      </c>
      <c r="DT12" s="9">
        <v>0</v>
      </c>
      <c r="DU12" s="9">
        <v>0.48299999999999998</v>
      </c>
      <c r="DV12" s="9">
        <v>2.4060000000000001</v>
      </c>
      <c r="DW12" s="9">
        <v>1.74</v>
      </c>
      <c r="DX12" s="9">
        <v>17.869</v>
      </c>
      <c r="DY12" s="9">
        <v>29.425000000000001</v>
      </c>
      <c r="DZ12" s="9">
        <v>2.8079999999999998</v>
      </c>
      <c r="EA12" s="9">
        <v>54.484000000000002</v>
      </c>
      <c r="EB12" s="9">
        <v>64.254999999999995</v>
      </c>
      <c r="EC12" s="9">
        <v>59.228999999999999</v>
      </c>
      <c r="ED12" s="9">
        <v>8.1240000000000006</v>
      </c>
      <c r="EE12" s="9">
        <v>8.1240000000000006</v>
      </c>
      <c r="EF12" s="9">
        <v>3.5289999999999999</v>
      </c>
      <c r="EG12" s="9">
        <v>4.5949999999999998</v>
      </c>
      <c r="EH12" s="9">
        <v>6.516</v>
      </c>
      <c r="EI12" s="9">
        <v>1.6080000000000001</v>
      </c>
      <c r="EJ12" s="9">
        <v>6.0830000000000002</v>
      </c>
      <c r="EK12" s="9">
        <v>1.0640000000000001</v>
      </c>
      <c r="EL12" s="9">
        <v>0.97699999999999998</v>
      </c>
      <c r="EM12" s="9">
        <v>1.4019999999999999</v>
      </c>
      <c r="EN12" s="9">
        <v>2.2610000000000001</v>
      </c>
      <c r="EO12" s="9">
        <v>4.4610000000000003</v>
      </c>
      <c r="EP12" s="9">
        <v>6.4050000000000002</v>
      </c>
      <c r="EQ12" s="9">
        <v>1.7190000000000001</v>
      </c>
      <c r="ER12" s="9">
        <v>0</v>
      </c>
      <c r="ES12" s="9">
        <v>51.104999999999997</v>
      </c>
      <c r="ET12" s="9">
        <v>48.786000000000001</v>
      </c>
      <c r="EU12" s="9">
        <v>47.267000000000003</v>
      </c>
      <c r="EV12" s="9">
        <v>1.111</v>
      </c>
      <c r="EW12" s="9">
        <v>0.40699999999999997</v>
      </c>
      <c r="EX12" s="9">
        <v>1.111</v>
      </c>
      <c r="EY12" s="9">
        <v>0.40699999999999997</v>
      </c>
      <c r="EZ12" s="9">
        <v>0</v>
      </c>
      <c r="FA12" s="9">
        <v>42.258000000000003</v>
      </c>
      <c r="FB12" s="9">
        <v>1.3029999999999999</v>
      </c>
      <c r="FC12" s="9">
        <v>3.266</v>
      </c>
      <c r="FD12" s="9">
        <v>1.9590000000000001</v>
      </c>
      <c r="FE12" s="9">
        <v>5.7039999999999997</v>
      </c>
      <c r="FF12" s="9">
        <v>43.082000000000001</v>
      </c>
      <c r="FG12" s="9">
        <v>2.319</v>
      </c>
      <c r="FH12" s="9">
        <v>5.0259999999999998</v>
      </c>
      <c r="FI12" s="9">
        <v>64.254999999999995</v>
      </c>
      <c r="FJ12" s="9">
        <v>169.66</v>
      </c>
      <c r="FK12" s="9">
        <v>162.50700000000001</v>
      </c>
      <c r="FL12" s="9">
        <v>13.439</v>
      </c>
      <c r="FM12" s="9">
        <v>12.8</v>
      </c>
      <c r="FN12" s="9">
        <v>4.7249999999999996</v>
      </c>
      <c r="FO12" s="9">
        <v>8.0760000000000005</v>
      </c>
      <c r="FP12" s="9">
        <v>5.4160000000000004</v>
      </c>
      <c r="FQ12" s="9">
        <v>7.3840000000000003</v>
      </c>
      <c r="FR12" s="9">
        <v>5.4160000000000004</v>
      </c>
      <c r="FS12" s="9">
        <v>3.0720000000000001</v>
      </c>
      <c r="FT12" s="9">
        <v>3.7170000000000001</v>
      </c>
      <c r="FU12" s="9">
        <v>1.0209999999999999</v>
      </c>
      <c r="FV12" s="9">
        <v>5.758</v>
      </c>
      <c r="FW12" s="9">
        <v>6.0209999999999999</v>
      </c>
      <c r="FX12" s="9">
        <v>7.4210000000000003</v>
      </c>
      <c r="FY12" s="9">
        <v>5.3789999999999996</v>
      </c>
      <c r="FZ12" s="9">
        <v>0.63800000000000001</v>
      </c>
      <c r="GA12" s="9">
        <v>149.06800000000001</v>
      </c>
      <c r="GB12" s="9">
        <v>125.902</v>
      </c>
      <c r="GC12" s="9">
        <v>120.797</v>
      </c>
      <c r="GD12" s="9">
        <v>3.0630000000000002</v>
      </c>
      <c r="GE12" s="9">
        <v>2.0419999999999998</v>
      </c>
      <c r="GF12" s="9">
        <v>2.2050000000000001</v>
      </c>
      <c r="GG12" s="9">
        <v>0.45600000000000002</v>
      </c>
      <c r="GH12" s="9">
        <v>0.46899999999999997</v>
      </c>
      <c r="GI12" s="9">
        <v>103.80200000000001</v>
      </c>
      <c r="GJ12" s="9">
        <v>3.95</v>
      </c>
      <c r="GK12" s="9">
        <v>6.1340000000000003</v>
      </c>
      <c r="GL12" s="9">
        <v>12.016</v>
      </c>
      <c r="GM12" s="9">
        <v>12.833</v>
      </c>
      <c r="GN12" s="9">
        <v>113.069</v>
      </c>
      <c r="GO12" s="9">
        <v>23.166</v>
      </c>
      <c r="GP12" s="9">
        <v>7.1529999999999996</v>
      </c>
      <c r="GQ12" s="9">
        <v>169.66</v>
      </c>
      <c r="GR12" s="9">
        <v>33.259</v>
      </c>
      <c r="GS12" s="9">
        <v>33.259</v>
      </c>
      <c r="GT12" s="9">
        <v>5.9779999999999998</v>
      </c>
      <c r="GU12" s="9">
        <v>5.5270000000000001</v>
      </c>
      <c r="GV12" s="9">
        <v>0.57099999999999995</v>
      </c>
      <c r="GW12" s="9">
        <v>4.9560000000000004</v>
      </c>
      <c r="GX12" s="9">
        <v>4.4480000000000004</v>
      </c>
      <c r="GY12" s="9">
        <v>1.079</v>
      </c>
      <c r="GZ12" s="9">
        <v>2.8380000000000001</v>
      </c>
      <c r="HA12" s="9">
        <v>0.7</v>
      </c>
      <c r="HB12" s="9">
        <v>1.587</v>
      </c>
      <c r="HC12" s="9">
        <v>0.84</v>
      </c>
      <c r="HD12" s="9">
        <v>0.67700000000000005</v>
      </c>
      <c r="HE12" s="9">
        <v>4.01</v>
      </c>
      <c r="HF12" s="9">
        <v>1.6839999999999999</v>
      </c>
      <c r="HG12" s="9">
        <v>3.843</v>
      </c>
      <c r="HH12" s="9">
        <v>0.45100000000000001</v>
      </c>
      <c r="HI12" s="9">
        <v>27.280999999999999</v>
      </c>
      <c r="HJ12" s="9">
        <v>24.443000000000001</v>
      </c>
      <c r="HK12" s="9">
        <v>23.08</v>
      </c>
      <c r="HL12" s="9">
        <v>0.38900000000000001</v>
      </c>
      <c r="HM12" s="9">
        <v>0.97399999999999998</v>
      </c>
      <c r="HN12" s="9">
        <v>0</v>
      </c>
      <c r="HO12" s="9">
        <v>0.52</v>
      </c>
      <c r="HP12" s="9">
        <v>0.84299999999999997</v>
      </c>
      <c r="HQ12" s="9">
        <v>17.884</v>
      </c>
      <c r="HR12" s="9">
        <v>2.0739999999999998</v>
      </c>
      <c r="HS12" s="9">
        <v>1.101</v>
      </c>
      <c r="HT12" s="9">
        <v>3.3849999999999998</v>
      </c>
      <c r="HU12" s="9">
        <v>5.8440000000000003</v>
      </c>
      <c r="HV12" s="9">
        <v>18.599</v>
      </c>
      <c r="HW12" s="9">
        <v>2.8380000000000001</v>
      </c>
      <c r="HX12" s="9">
        <v>0</v>
      </c>
      <c r="HY12" s="9">
        <v>33.259</v>
      </c>
      <c r="HZ12" s="9">
        <v>192.86799999999999</v>
      </c>
      <c r="IA12" s="9">
        <v>183.40899999999999</v>
      </c>
      <c r="IB12" s="9">
        <v>17.77</v>
      </c>
      <c r="IC12" s="9">
        <v>16.149999999999999</v>
      </c>
      <c r="ID12" s="9">
        <v>9.1809999999999992</v>
      </c>
      <c r="IE12" s="9">
        <v>6.9690000000000003</v>
      </c>
      <c r="IF12" s="9">
        <v>11.061</v>
      </c>
      <c r="IG12" s="9">
        <v>5.0890000000000004</v>
      </c>
      <c r="IH12" s="9">
        <v>12.337999999999999</v>
      </c>
      <c r="II12" s="9">
        <v>2.444</v>
      </c>
      <c r="IJ12" s="9">
        <v>1.3680000000000001</v>
      </c>
      <c r="IK12" s="9">
        <v>6.26</v>
      </c>
      <c r="IL12" s="9">
        <v>4.7519999999999998</v>
      </c>
      <c r="IM12" s="9">
        <v>5.1379999999999999</v>
      </c>
      <c r="IN12" s="9">
        <v>9.0609999999999999</v>
      </c>
      <c r="IO12" s="9">
        <v>7.0890000000000004</v>
      </c>
      <c r="IP12" s="9">
        <v>1.62</v>
      </c>
      <c r="IQ12" s="9">
        <v>165.63900000000001</v>
      </c>
    </row>
    <row r="13" spans="1:251">
      <c r="A13" s="10">
        <v>42767</v>
      </c>
      <c r="B13" s="9">
        <v>2.9470000000000001</v>
      </c>
      <c r="C13" s="9">
        <v>4.0819999999999999</v>
      </c>
      <c r="D13" s="9">
        <v>0.55300000000000005</v>
      </c>
      <c r="E13" s="9">
        <v>1.84</v>
      </c>
      <c r="F13" s="9">
        <v>47.368000000000002</v>
      </c>
      <c r="G13" s="9">
        <v>36.302</v>
      </c>
      <c r="H13" s="9">
        <v>35.796999999999997</v>
      </c>
      <c r="I13" s="9">
        <v>0.50600000000000001</v>
      </c>
      <c r="J13" s="9">
        <v>0</v>
      </c>
      <c r="K13" s="9">
        <v>0.50600000000000001</v>
      </c>
      <c r="L13" s="9">
        <v>0</v>
      </c>
      <c r="M13" s="9">
        <v>0</v>
      </c>
      <c r="N13" s="9">
        <v>26.254000000000001</v>
      </c>
      <c r="O13" s="9">
        <v>3.5009999999999999</v>
      </c>
      <c r="P13" s="9">
        <v>0.71299999999999997</v>
      </c>
      <c r="Q13" s="9">
        <v>5.835</v>
      </c>
      <c r="R13" s="9">
        <v>4.7450000000000001</v>
      </c>
      <c r="S13" s="9">
        <v>31.556999999999999</v>
      </c>
      <c r="T13" s="9">
        <v>11.066000000000001</v>
      </c>
      <c r="U13" s="9">
        <v>6.585</v>
      </c>
      <c r="V13" s="9">
        <v>60.429000000000002</v>
      </c>
      <c r="W13" s="9">
        <v>114.889</v>
      </c>
      <c r="X13" s="9">
        <v>108.922</v>
      </c>
      <c r="Y13" s="9">
        <v>9.0820000000000007</v>
      </c>
      <c r="Z13" s="9">
        <v>8.48</v>
      </c>
      <c r="AA13" s="9">
        <v>3.923</v>
      </c>
      <c r="AB13" s="9">
        <v>4.556</v>
      </c>
      <c r="AC13" s="9">
        <v>6.5410000000000004</v>
      </c>
      <c r="AD13" s="9">
        <v>1.9390000000000001</v>
      </c>
      <c r="AE13" s="9">
        <v>5.9749999999999996</v>
      </c>
      <c r="AF13" s="9">
        <v>1.891</v>
      </c>
      <c r="AG13" s="9">
        <v>0</v>
      </c>
      <c r="AH13" s="9">
        <v>3.1509999999999998</v>
      </c>
      <c r="AI13" s="9">
        <v>4.8550000000000004</v>
      </c>
      <c r="AJ13" s="9">
        <v>0.47299999999999998</v>
      </c>
      <c r="AK13" s="9">
        <v>5.6269999999999998</v>
      </c>
      <c r="AL13" s="9">
        <v>2.8519999999999999</v>
      </c>
      <c r="AM13" s="9">
        <v>0.60199999999999998</v>
      </c>
      <c r="AN13" s="9">
        <v>99.840999999999994</v>
      </c>
      <c r="AO13" s="9">
        <v>64.052999999999997</v>
      </c>
      <c r="AP13" s="9">
        <v>62.651000000000003</v>
      </c>
      <c r="AQ13" s="9">
        <v>0.95199999999999996</v>
      </c>
      <c r="AR13" s="9">
        <v>0.45</v>
      </c>
      <c r="AS13" s="9">
        <v>0.95199999999999996</v>
      </c>
      <c r="AT13" s="9">
        <v>0</v>
      </c>
      <c r="AU13" s="9">
        <v>0.45</v>
      </c>
      <c r="AV13" s="9">
        <v>53.889000000000003</v>
      </c>
      <c r="AW13" s="9">
        <v>2.4300000000000002</v>
      </c>
      <c r="AX13" s="9">
        <v>1.79</v>
      </c>
      <c r="AY13" s="9">
        <v>5.9429999999999996</v>
      </c>
      <c r="AZ13" s="9">
        <v>6.54</v>
      </c>
      <c r="BA13" s="9">
        <v>57.512999999999998</v>
      </c>
      <c r="BB13" s="9">
        <v>35.787999999999997</v>
      </c>
      <c r="BC13" s="9">
        <v>5.9660000000000002</v>
      </c>
      <c r="BD13" s="9">
        <v>114.889</v>
      </c>
      <c r="BE13" s="9">
        <v>411.82900000000001</v>
      </c>
      <c r="BF13" s="9">
        <v>338.31799999999998</v>
      </c>
      <c r="BG13" s="9">
        <v>338.31799999999998</v>
      </c>
      <c r="BH13" s="9">
        <v>25.425000000000001</v>
      </c>
      <c r="BI13" s="9">
        <v>312.892</v>
      </c>
      <c r="BJ13" s="9">
        <v>73.510999999999996</v>
      </c>
      <c r="BK13" s="9">
        <v>2550.7020000000002</v>
      </c>
      <c r="BL13" s="9">
        <v>2362.8020000000001</v>
      </c>
      <c r="BM13" s="9">
        <v>477.15100000000001</v>
      </c>
      <c r="BN13" s="9">
        <v>188.71100000000001</v>
      </c>
      <c r="BO13" s="9">
        <v>81.850999999999999</v>
      </c>
      <c r="BP13" s="9">
        <v>90.323999999999998</v>
      </c>
      <c r="BQ13" s="9">
        <v>119.381</v>
      </c>
      <c r="BR13" s="9">
        <v>52.793999999999997</v>
      </c>
      <c r="BS13" s="9">
        <v>115.017</v>
      </c>
      <c r="BT13" s="9">
        <v>26.757000000000001</v>
      </c>
      <c r="BU13" s="9">
        <v>22.76</v>
      </c>
      <c r="BV13" s="9">
        <v>51.524999999999999</v>
      </c>
      <c r="BW13" s="9">
        <v>64.010000000000005</v>
      </c>
      <c r="BX13" s="9">
        <v>56.64</v>
      </c>
      <c r="BY13" s="9">
        <v>108.154</v>
      </c>
      <c r="BZ13" s="9">
        <v>64.021000000000001</v>
      </c>
      <c r="CA13" s="9">
        <v>288.44</v>
      </c>
      <c r="CB13" s="9">
        <v>1885.6510000000001</v>
      </c>
      <c r="CC13" s="9">
        <v>1532.67</v>
      </c>
      <c r="CD13" s="9">
        <v>1464.75</v>
      </c>
      <c r="CE13" s="9">
        <v>37.834000000000003</v>
      </c>
      <c r="CF13" s="9">
        <v>29.18</v>
      </c>
      <c r="CG13" s="9">
        <v>30.216999999999999</v>
      </c>
      <c r="CH13" s="9">
        <v>18.34</v>
      </c>
      <c r="CI13" s="9">
        <v>14.916</v>
      </c>
      <c r="CJ13" s="9">
        <v>1206.174</v>
      </c>
      <c r="CK13" s="9">
        <v>83.98</v>
      </c>
      <c r="CL13" s="9">
        <v>80.108000000000004</v>
      </c>
      <c r="CM13" s="9">
        <v>162.40799999999999</v>
      </c>
      <c r="CN13" s="9">
        <v>206.7</v>
      </c>
      <c r="CO13" s="9">
        <v>1325.97</v>
      </c>
      <c r="CP13" s="9">
        <v>352.98200000000003</v>
      </c>
      <c r="CQ13" s="9">
        <v>187.9</v>
      </c>
      <c r="CR13" s="9">
        <v>2215.895</v>
      </c>
      <c r="CS13" s="9">
        <v>334.80599999999998</v>
      </c>
      <c r="CT13" s="9">
        <v>46.981999999999999</v>
      </c>
      <c r="CU13" s="9">
        <v>43.921999999999997</v>
      </c>
      <c r="CV13" s="9">
        <v>4.6440000000000001</v>
      </c>
      <c r="CW13" s="9">
        <v>4.6440000000000001</v>
      </c>
      <c r="CX13" s="9">
        <v>0.48599999999999999</v>
      </c>
      <c r="CY13" s="9">
        <v>4.1580000000000004</v>
      </c>
      <c r="CZ13" s="9">
        <v>2.613</v>
      </c>
      <c r="DA13" s="9">
        <v>2.0310000000000001</v>
      </c>
      <c r="DB13" s="9">
        <v>2.613</v>
      </c>
      <c r="DC13" s="9">
        <v>1.208</v>
      </c>
      <c r="DD13" s="9">
        <v>0.82299999999999995</v>
      </c>
      <c r="DE13" s="9">
        <v>1.3089999999999999</v>
      </c>
      <c r="DF13" s="9">
        <v>2.1960000000000002</v>
      </c>
      <c r="DG13" s="9">
        <v>1.139</v>
      </c>
      <c r="DH13" s="9">
        <v>0.93799999999999994</v>
      </c>
      <c r="DI13" s="9">
        <v>3.7069999999999999</v>
      </c>
      <c r="DJ13" s="9">
        <v>0</v>
      </c>
      <c r="DK13" s="9">
        <v>39.277999999999999</v>
      </c>
      <c r="DL13" s="9">
        <v>22.991</v>
      </c>
      <c r="DM13" s="9">
        <v>22.143999999999998</v>
      </c>
      <c r="DN13" s="9">
        <v>0.38600000000000001</v>
      </c>
      <c r="DO13" s="9">
        <v>0.46100000000000002</v>
      </c>
      <c r="DP13" s="9">
        <v>0</v>
      </c>
      <c r="DQ13" s="9">
        <v>0</v>
      </c>
      <c r="DR13" s="9">
        <v>0.38600000000000001</v>
      </c>
      <c r="DS13" s="9">
        <v>16.983000000000001</v>
      </c>
      <c r="DT13" s="9">
        <v>1.1950000000000001</v>
      </c>
      <c r="DU13" s="9">
        <v>0</v>
      </c>
      <c r="DV13" s="9">
        <v>4.8129999999999997</v>
      </c>
      <c r="DW13" s="9">
        <v>0.90100000000000002</v>
      </c>
      <c r="DX13" s="9">
        <v>22.09</v>
      </c>
      <c r="DY13" s="9">
        <v>16.286999999999999</v>
      </c>
      <c r="DZ13" s="9">
        <v>3.0590000000000002</v>
      </c>
      <c r="EA13" s="9">
        <v>46.981999999999999</v>
      </c>
      <c r="EB13" s="9">
        <v>56.356999999999999</v>
      </c>
      <c r="EC13" s="9">
        <v>55.146000000000001</v>
      </c>
      <c r="ED13" s="9">
        <v>6.5650000000000004</v>
      </c>
      <c r="EE13" s="9">
        <v>5.9329999999999998</v>
      </c>
      <c r="EF13" s="9">
        <v>2.6030000000000002</v>
      </c>
      <c r="EG13" s="9">
        <v>3.33</v>
      </c>
      <c r="EH13" s="9">
        <v>4.3659999999999997</v>
      </c>
      <c r="EI13" s="9">
        <v>1.5669999999999999</v>
      </c>
      <c r="EJ13" s="9">
        <v>3.8119999999999998</v>
      </c>
      <c r="EK13" s="9">
        <v>0.67800000000000005</v>
      </c>
      <c r="EL13" s="9">
        <v>0.95199999999999996</v>
      </c>
      <c r="EM13" s="9">
        <v>3.1579999999999999</v>
      </c>
      <c r="EN13" s="9">
        <v>0</v>
      </c>
      <c r="EO13" s="9">
        <v>2.7749999999999999</v>
      </c>
      <c r="EP13" s="9">
        <v>3.0150000000000001</v>
      </c>
      <c r="EQ13" s="9">
        <v>2.9180000000000001</v>
      </c>
      <c r="ER13" s="9">
        <v>0.63200000000000001</v>
      </c>
      <c r="ES13" s="9">
        <v>48.581000000000003</v>
      </c>
      <c r="ET13" s="9">
        <v>45.832000000000001</v>
      </c>
      <c r="EU13" s="9">
        <v>45.347999999999999</v>
      </c>
      <c r="EV13" s="9">
        <v>0</v>
      </c>
      <c r="EW13" s="9">
        <v>0.48399999999999999</v>
      </c>
      <c r="EX13" s="9">
        <v>0</v>
      </c>
      <c r="EY13" s="9">
        <v>0</v>
      </c>
      <c r="EZ13" s="9">
        <v>0</v>
      </c>
      <c r="FA13" s="9">
        <v>39.912999999999997</v>
      </c>
      <c r="FB13" s="9">
        <v>1.339</v>
      </c>
      <c r="FC13" s="9">
        <v>0</v>
      </c>
      <c r="FD13" s="9">
        <v>4.58</v>
      </c>
      <c r="FE13" s="9">
        <v>5.6379999999999999</v>
      </c>
      <c r="FF13" s="9">
        <v>40.194000000000003</v>
      </c>
      <c r="FG13" s="9">
        <v>2.7490000000000001</v>
      </c>
      <c r="FH13" s="9">
        <v>1.21</v>
      </c>
      <c r="FI13" s="9">
        <v>56.356999999999999</v>
      </c>
      <c r="FJ13" s="9">
        <v>159.15899999999999</v>
      </c>
      <c r="FK13" s="9">
        <v>148.149</v>
      </c>
      <c r="FL13" s="9">
        <v>13.417999999999999</v>
      </c>
      <c r="FM13" s="9">
        <v>12.574999999999999</v>
      </c>
      <c r="FN13" s="9">
        <v>6.0570000000000004</v>
      </c>
      <c r="FO13" s="9">
        <v>6.5190000000000001</v>
      </c>
      <c r="FP13" s="9">
        <v>8.9380000000000006</v>
      </c>
      <c r="FQ13" s="9">
        <v>3.637</v>
      </c>
      <c r="FR13" s="9">
        <v>7.8719999999999999</v>
      </c>
      <c r="FS13" s="9">
        <v>1.6359999999999999</v>
      </c>
      <c r="FT13" s="9">
        <v>2.4649999999999999</v>
      </c>
      <c r="FU13" s="9">
        <v>5.0359999999999996</v>
      </c>
      <c r="FV13" s="9">
        <v>4.6900000000000004</v>
      </c>
      <c r="FW13" s="9">
        <v>2.8490000000000002</v>
      </c>
      <c r="FX13" s="9">
        <v>6.673</v>
      </c>
      <c r="FY13" s="9">
        <v>5.9020000000000001</v>
      </c>
      <c r="FZ13" s="9">
        <v>0.84199999999999997</v>
      </c>
      <c r="GA13" s="9">
        <v>134.732</v>
      </c>
      <c r="GB13" s="9">
        <v>115.42100000000001</v>
      </c>
      <c r="GC13" s="9">
        <v>112.46299999999999</v>
      </c>
      <c r="GD13" s="9">
        <v>1.3149999999999999</v>
      </c>
      <c r="GE13" s="9">
        <v>1.6439999999999999</v>
      </c>
      <c r="GF13" s="9">
        <v>0.83599999999999997</v>
      </c>
      <c r="GG13" s="9">
        <v>2.1219999999999999</v>
      </c>
      <c r="GH13" s="9">
        <v>0</v>
      </c>
      <c r="GI13" s="9">
        <v>101.87</v>
      </c>
      <c r="GJ13" s="9">
        <v>2.036</v>
      </c>
      <c r="GK13" s="9">
        <v>3.7589999999999999</v>
      </c>
      <c r="GL13" s="9">
        <v>7.7560000000000002</v>
      </c>
      <c r="GM13" s="9">
        <v>11.319000000000001</v>
      </c>
      <c r="GN13" s="9">
        <v>104.102</v>
      </c>
      <c r="GO13" s="9">
        <v>19.309999999999999</v>
      </c>
      <c r="GP13" s="9">
        <v>11.01</v>
      </c>
      <c r="GQ13" s="9">
        <v>159.15899999999999</v>
      </c>
      <c r="GR13" s="9">
        <v>27.516999999999999</v>
      </c>
      <c r="GS13" s="9">
        <v>26.512</v>
      </c>
      <c r="GT13" s="9">
        <v>2.2829999999999999</v>
      </c>
      <c r="GU13" s="9">
        <v>2.2829999999999999</v>
      </c>
      <c r="GV13" s="9">
        <v>0.45700000000000002</v>
      </c>
      <c r="GW13" s="9">
        <v>1.827</v>
      </c>
      <c r="GX13" s="9">
        <v>1.41</v>
      </c>
      <c r="GY13" s="9">
        <v>0.874</v>
      </c>
      <c r="GZ13" s="9">
        <v>1.41</v>
      </c>
      <c r="HA13" s="9">
        <v>0.45700000000000002</v>
      </c>
      <c r="HB13" s="9">
        <v>0.41699999999999998</v>
      </c>
      <c r="HC13" s="9">
        <v>0.45700000000000002</v>
      </c>
      <c r="HD13" s="9">
        <v>0</v>
      </c>
      <c r="HE13" s="9">
        <v>1.827</v>
      </c>
      <c r="HF13" s="9">
        <v>1.3109999999999999</v>
      </c>
      <c r="HG13" s="9">
        <v>0.97199999999999998</v>
      </c>
      <c r="HH13" s="9">
        <v>0</v>
      </c>
      <c r="HI13" s="9">
        <v>24.228999999999999</v>
      </c>
      <c r="HJ13" s="9">
        <v>23.817</v>
      </c>
      <c r="HK13" s="9">
        <v>22.76</v>
      </c>
      <c r="HL13" s="9">
        <v>1.0569999999999999</v>
      </c>
      <c r="HM13" s="9">
        <v>0</v>
      </c>
      <c r="HN13" s="9">
        <v>1.0569999999999999</v>
      </c>
      <c r="HO13" s="9">
        <v>0</v>
      </c>
      <c r="HP13" s="9">
        <v>0</v>
      </c>
      <c r="HQ13" s="9">
        <v>18.623999999999999</v>
      </c>
      <c r="HR13" s="9">
        <v>0.52100000000000002</v>
      </c>
      <c r="HS13" s="9">
        <v>1.5309999999999999</v>
      </c>
      <c r="HT13" s="9">
        <v>3.1419999999999999</v>
      </c>
      <c r="HU13" s="9">
        <v>3.9540000000000002</v>
      </c>
      <c r="HV13" s="9">
        <v>19.863</v>
      </c>
      <c r="HW13" s="9">
        <v>0.41199999999999998</v>
      </c>
      <c r="HX13" s="9">
        <v>1.0049999999999999</v>
      </c>
      <c r="HY13" s="9">
        <v>27.516999999999999</v>
      </c>
      <c r="HZ13" s="9">
        <v>216.50899999999999</v>
      </c>
      <c r="IA13" s="9">
        <v>205.40700000000001</v>
      </c>
      <c r="IB13" s="9">
        <v>24.875</v>
      </c>
      <c r="IC13" s="9">
        <v>23.843</v>
      </c>
      <c r="ID13" s="9">
        <v>16.736999999999998</v>
      </c>
      <c r="IE13" s="9">
        <v>7.1059999999999999</v>
      </c>
      <c r="IF13" s="9">
        <v>17.48</v>
      </c>
      <c r="IG13" s="9">
        <v>6.3630000000000004</v>
      </c>
      <c r="IH13" s="9">
        <v>16.12</v>
      </c>
      <c r="II13" s="9">
        <v>3.1059999999999999</v>
      </c>
      <c r="IJ13" s="9">
        <v>2.0699999999999998</v>
      </c>
      <c r="IK13" s="9">
        <v>7.4139999999999997</v>
      </c>
      <c r="IL13" s="9">
        <v>7.8419999999999996</v>
      </c>
      <c r="IM13" s="9">
        <v>8.5860000000000003</v>
      </c>
      <c r="IN13" s="9">
        <v>13.86</v>
      </c>
      <c r="IO13" s="9">
        <v>9.9819999999999993</v>
      </c>
      <c r="IP13" s="9">
        <v>1.032</v>
      </c>
      <c r="IQ13" s="9">
        <v>180.53200000000001</v>
      </c>
    </row>
    <row r="14" spans="1:251">
      <c r="A14" s="10">
        <v>43132</v>
      </c>
      <c r="B14" s="9">
        <v>1.833</v>
      </c>
      <c r="C14" s="9">
        <v>2.5470000000000002</v>
      </c>
      <c r="D14" s="9">
        <v>1.82</v>
      </c>
      <c r="E14" s="9">
        <v>1.1950000000000001</v>
      </c>
      <c r="F14" s="9">
        <v>53.469000000000001</v>
      </c>
      <c r="G14" s="9">
        <v>41.398000000000003</v>
      </c>
      <c r="H14" s="9">
        <v>39.295000000000002</v>
      </c>
      <c r="I14" s="9">
        <v>1.115</v>
      </c>
      <c r="J14" s="9">
        <v>0.98799999999999999</v>
      </c>
      <c r="K14" s="9">
        <v>0.50700000000000001</v>
      </c>
      <c r="L14" s="9">
        <v>0</v>
      </c>
      <c r="M14" s="9">
        <v>0.98799999999999999</v>
      </c>
      <c r="N14" s="9">
        <v>26.170999999999999</v>
      </c>
      <c r="O14" s="9">
        <v>0.48899999999999999</v>
      </c>
      <c r="P14" s="9">
        <v>3.327</v>
      </c>
      <c r="Q14" s="9">
        <v>11.411</v>
      </c>
      <c r="R14" s="9">
        <v>5.3540000000000001</v>
      </c>
      <c r="S14" s="9">
        <v>36.043999999999997</v>
      </c>
      <c r="T14" s="9">
        <v>12.071</v>
      </c>
      <c r="U14" s="9">
        <v>5.0350000000000001</v>
      </c>
      <c r="V14" s="9">
        <v>64.064999999999998</v>
      </c>
      <c r="W14" s="9">
        <v>117.863</v>
      </c>
      <c r="X14" s="9">
        <v>110.38200000000001</v>
      </c>
      <c r="Y14" s="9">
        <v>12.909000000000001</v>
      </c>
      <c r="Z14" s="9">
        <v>11.907</v>
      </c>
      <c r="AA14" s="9">
        <v>3.8370000000000002</v>
      </c>
      <c r="AB14" s="9">
        <v>8.07</v>
      </c>
      <c r="AC14" s="9">
        <v>9.16</v>
      </c>
      <c r="AD14" s="9">
        <v>2.7469999999999999</v>
      </c>
      <c r="AE14" s="9">
        <v>6.3449999999999998</v>
      </c>
      <c r="AF14" s="9">
        <v>1.31</v>
      </c>
      <c r="AG14" s="9">
        <v>4.2519999999999998</v>
      </c>
      <c r="AH14" s="9">
        <v>4.0110000000000001</v>
      </c>
      <c r="AI14" s="9">
        <v>2.7290000000000001</v>
      </c>
      <c r="AJ14" s="9">
        <v>5.1669999999999998</v>
      </c>
      <c r="AK14" s="9">
        <v>7.4009999999999998</v>
      </c>
      <c r="AL14" s="9">
        <v>4.5049999999999999</v>
      </c>
      <c r="AM14" s="9">
        <v>1.0029999999999999</v>
      </c>
      <c r="AN14" s="9">
        <v>97.472999999999999</v>
      </c>
      <c r="AO14" s="9">
        <v>62.765999999999998</v>
      </c>
      <c r="AP14" s="9">
        <v>60.673000000000002</v>
      </c>
      <c r="AQ14" s="9">
        <v>1.6020000000000001</v>
      </c>
      <c r="AR14" s="9">
        <v>0.49099999999999999</v>
      </c>
      <c r="AS14" s="9">
        <v>2.093</v>
      </c>
      <c r="AT14" s="9">
        <v>0</v>
      </c>
      <c r="AU14" s="9">
        <v>0</v>
      </c>
      <c r="AV14" s="9">
        <v>52.311</v>
      </c>
      <c r="AW14" s="9">
        <v>2.944</v>
      </c>
      <c r="AX14" s="9">
        <v>0.93300000000000005</v>
      </c>
      <c r="AY14" s="9">
        <v>6.5780000000000003</v>
      </c>
      <c r="AZ14" s="9">
        <v>9.2460000000000004</v>
      </c>
      <c r="BA14" s="9">
        <v>53.52</v>
      </c>
      <c r="BB14" s="9">
        <v>34.707000000000001</v>
      </c>
      <c r="BC14" s="9">
        <v>7.48</v>
      </c>
      <c r="BD14" s="9">
        <v>117.863</v>
      </c>
      <c r="BE14" s="9">
        <v>432.08199999999999</v>
      </c>
      <c r="BF14" s="9">
        <v>363.923</v>
      </c>
      <c r="BG14" s="9">
        <v>363.923</v>
      </c>
      <c r="BH14" s="9">
        <v>31.077999999999999</v>
      </c>
      <c r="BI14" s="9">
        <v>332.84500000000003</v>
      </c>
      <c r="BJ14" s="9">
        <v>68.159000000000006</v>
      </c>
      <c r="BK14" s="9">
        <v>2658.3420000000001</v>
      </c>
      <c r="BL14" s="9">
        <v>2470.7840000000001</v>
      </c>
      <c r="BM14" s="9">
        <v>488.93599999999998</v>
      </c>
      <c r="BN14" s="9">
        <v>200.37700000000001</v>
      </c>
      <c r="BO14" s="9">
        <v>86.620999999999995</v>
      </c>
      <c r="BP14" s="9">
        <v>91.248999999999995</v>
      </c>
      <c r="BQ14" s="9">
        <v>117.895</v>
      </c>
      <c r="BR14" s="9">
        <v>59.973999999999997</v>
      </c>
      <c r="BS14" s="9">
        <v>115.879</v>
      </c>
      <c r="BT14" s="9">
        <v>32.984999999999999</v>
      </c>
      <c r="BU14" s="9">
        <v>22.954999999999998</v>
      </c>
      <c r="BV14" s="9">
        <v>47.683</v>
      </c>
      <c r="BW14" s="9">
        <v>62.677999999999997</v>
      </c>
      <c r="BX14" s="9">
        <v>68.144999999999996</v>
      </c>
      <c r="BY14" s="9">
        <v>116.22199999999999</v>
      </c>
      <c r="BZ14" s="9">
        <v>62.283000000000001</v>
      </c>
      <c r="CA14" s="9">
        <v>288.55900000000003</v>
      </c>
      <c r="CB14" s="9">
        <v>1981.847</v>
      </c>
      <c r="CC14" s="9">
        <v>1620.605</v>
      </c>
      <c r="CD14" s="9">
        <v>1546.318</v>
      </c>
      <c r="CE14" s="9">
        <v>42.064999999999998</v>
      </c>
      <c r="CF14" s="9">
        <v>31.664000000000001</v>
      </c>
      <c r="CG14" s="9">
        <v>41.265000000000001</v>
      </c>
      <c r="CH14" s="9">
        <v>15.186</v>
      </c>
      <c r="CI14" s="9">
        <v>12.695</v>
      </c>
      <c r="CJ14" s="9">
        <v>1286.5250000000001</v>
      </c>
      <c r="CK14" s="9">
        <v>95.186999999999998</v>
      </c>
      <c r="CL14" s="9">
        <v>69.992999999999995</v>
      </c>
      <c r="CM14" s="9">
        <v>168.9</v>
      </c>
      <c r="CN14" s="9">
        <v>225.51900000000001</v>
      </c>
      <c r="CO14" s="9">
        <v>1395.086</v>
      </c>
      <c r="CP14" s="9">
        <v>361.24299999999999</v>
      </c>
      <c r="CQ14" s="9">
        <v>187.55799999999999</v>
      </c>
      <c r="CR14" s="9">
        <v>2307.6509999999998</v>
      </c>
      <c r="CS14" s="9">
        <v>350.69099999999997</v>
      </c>
      <c r="CT14" s="9">
        <v>63.798000000000002</v>
      </c>
      <c r="CU14" s="9">
        <v>60.496000000000002</v>
      </c>
      <c r="CV14" s="9">
        <v>3.8980000000000001</v>
      </c>
      <c r="CW14" s="9">
        <v>3.8980000000000001</v>
      </c>
      <c r="CX14" s="9">
        <v>0.48399999999999999</v>
      </c>
      <c r="CY14" s="9">
        <v>3.4129999999999998</v>
      </c>
      <c r="CZ14" s="9">
        <v>2.665</v>
      </c>
      <c r="DA14" s="9">
        <v>1.232</v>
      </c>
      <c r="DB14" s="9">
        <v>2.13</v>
      </c>
      <c r="DC14" s="9">
        <v>1.232</v>
      </c>
      <c r="DD14" s="9">
        <v>0.53600000000000003</v>
      </c>
      <c r="DE14" s="9">
        <v>1.171</v>
      </c>
      <c r="DF14" s="9">
        <v>0.748</v>
      </c>
      <c r="DG14" s="9">
        <v>1.9790000000000001</v>
      </c>
      <c r="DH14" s="9">
        <v>3.3620000000000001</v>
      </c>
      <c r="DI14" s="9">
        <v>0.53600000000000003</v>
      </c>
      <c r="DJ14" s="9">
        <v>0</v>
      </c>
      <c r="DK14" s="9">
        <v>56.598999999999997</v>
      </c>
      <c r="DL14" s="9">
        <v>27.457999999999998</v>
      </c>
      <c r="DM14" s="9">
        <v>26.96</v>
      </c>
      <c r="DN14" s="9">
        <v>0</v>
      </c>
      <c r="DO14" s="9">
        <v>0.498</v>
      </c>
      <c r="DP14" s="9">
        <v>0</v>
      </c>
      <c r="DQ14" s="9">
        <v>0</v>
      </c>
      <c r="DR14" s="9">
        <v>0.498</v>
      </c>
      <c r="DS14" s="9">
        <v>23.396000000000001</v>
      </c>
      <c r="DT14" s="9">
        <v>0</v>
      </c>
      <c r="DU14" s="9">
        <v>2.0379999999999998</v>
      </c>
      <c r="DV14" s="9">
        <v>2.024</v>
      </c>
      <c r="DW14" s="9">
        <v>3.5790000000000002</v>
      </c>
      <c r="DX14" s="9">
        <v>23.879000000000001</v>
      </c>
      <c r="DY14" s="9">
        <v>29.140999999999998</v>
      </c>
      <c r="DZ14" s="9">
        <v>3.302</v>
      </c>
      <c r="EA14" s="9">
        <v>63.798000000000002</v>
      </c>
      <c r="EB14" s="9">
        <v>57.518999999999998</v>
      </c>
      <c r="EC14" s="9">
        <v>55.542000000000002</v>
      </c>
      <c r="ED14" s="9">
        <v>4.8419999999999996</v>
      </c>
      <c r="EE14" s="9">
        <v>4.8419999999999996</v>
      </c>
      <c r="EF14" s="9">
        <v>2.101</v>
      </c>
      <c r="EG14" s="9">
        <v>2.7410000000000001</v>
      </c>
      <c r="EH14" s="9">
        <v>3.673</v>
      </c>
      <c r="EI14" s="9">
        <v>1.169</v>
      </c>
      <c r="EJ14" s="9">
        <v>4.4189999999999996</v>
      </c>
      <c r="EK14" s="9">
        <v>0</v>
      </c>
      <c r="EL14" s="9">
        <v>0.42299999999999999</v>
      </c>
      <c r="EM14" s="9">
        <v>0</v>
      </c>
      <c r="EN14" s="9">
        <v>0.53600000000000003</v>
      </c>
      <c r="EO14" s="9">
        <v>4.3070000000000004</v>
      </c>
      <c r="EP14" s="9">
        <v>3.1640000000000001</v>
      </c>
      <c r="EQ14" s="9">
        <v>1.6779999999999999</v>
      </c>
      <c r="ER14" s="9">
        <v>0</v>
      </c>
      <c r="ES14" s="9">
        <v>50.7</v>
      </c>
      <c r="ET14" s="9">
        <v>50.152000000000001</v>
      </c>
      <c r="EU14" s="9">
        <v>47.042999999999999</v>
      </c>
      <c r="EV14" s="9">
        <v>0.95199999999999996</v>
      </c>
      <c r="EW14" s="9">
        <v>2.157</v>
      </c>
      <c r="EX14" s="9">
        <v>1.4850000000000001</v>
      </c>
      <c r="EY14" s="9">
        <v>0.44</v>
      </c>
      <c r="EZ14" s="9">
        <v>0</v>
      </c>
      <c r="FA14" s="9">
        <v>45.552</v>
      </c>
      <c r="FB14" s="9">
        <v>1.101</v>
      </c>
      <c r="FC14" s="9">
        <v>0.93400000000000005</v>
      </c>
      <c r="FD14" s="9">
        <v>2.5640000000000001</v>
      </c>
      <c r="FE14" s="9">
        <v>5.53</v>
      </c>
      <c r="FF14" s="9">
        <v>44.621000000000002</v>
      </c>
      <c r="FG14" s="9">
        <v>0.54800000000000004</v>
      </c>
      <c r="FH14" s="9">
        <v>1.9770000000000001</v>
      </c>
      <c r="FI14" s="9">
        <v>57.518999999999998</v>
      </c>
      <c r="FJ14" s="9">
        <v>169.87299999999999</v>
      </c>
      <c r="FK14" s="9">
        <v>162.565</v>
      </c>
      <c r="FL14" s="9">
        <v>12.81</v>
      </c>
      <c r="FM14" s="9">
        <v>12.81</v>
      </c>
      <c r="FN14" s="9">
        <v>5.5449999999999999</v>
      </c>
      <c r="FO14" s="9">
        <v>7.2649999999999997</v>
      </c>
      <c r="FP14" s="9">
        <v>6.8070000000000004</v>
      </c>
      <c r="FQ14" s="9">
        <v>6.0030000000000001</v>
      </c>
      <c r="FR14" s="9">
        <v>6.8070000000000004</v>
      </c>
      <c r="FS14" s="9">
        <v>3.3</v>
      </c>
      <c r="FT14" s="9">
        <v>2.0430000000000001</v>
      </c>
      <c r="FU14" s="9">
        <v>2.4049999999999998</v>
      </c>
      <c r="FV14" s="9">
        <v>2.7490000000000001</v>
      </c>
      <c r="FW14" s="9">
        <v>7.6559999999999997</v>
      </c>
      <c r="FX14" s="9">
        <v>10.276</v>
      </c>
      <c r="FY14" s="9">
        <v>2.5339999999999998</v>
      </c>
      <c r="FZ14" s="9">
        <v>0</v>
      </c>
      <c r="GA14" s="9">
        <v>149.755</v>
      </c>
      <c r="GB14" s="9">
        <v>125.255</v>
      </c>
      <c r="GC14" s="9">
        <v>121.581</v>
      </c>
      <c r="GD14" s="9">
        <v>3.1789999999999998</v>
      </c>
      <c r="GE14" s="9">
        <v>0.495</v>
      </c>
      <c r="GF14" s="9">
        <v>3.6739999999999999</v>
      </c>
      <c r="GG14" s="9">
        <v>0</v>
      </c>
      <c r="GH14" s="9">
        <v>0</v>
      </c>
      <c r="GI14" s="9">
        <v>105.29900000000001</v>
      </c>
      <c r="GJ14" s="9">
        <v>5.718</v>
      </c>
      <c r="GK14" s="9">
        <v>2.4969999999999999</v>
      </c>
      <c r="GL14" s="9">
        <v>11.74</v>
      </c>
      <c r="GM14" s="9">
        <v>15.776</v>
      </c>
      <c r="GN14" s="9">
        <v>109.47799999999999</v>
      </c>
      <c r="GO14" s="9">
        <v>24.501000000000001</v>
      </c>
      <c r="GP14" s="9">
        <v>7.3079999999999998</v>
      </c>
      <c r="GQ14" s="9">
        <v>169.87299999999999</v>
      </c>
      <c r="GR14" s="9">
        <v>29.898</v>
      </c>
      <c r="GS14" s="9">
        <v>28.119</v>
      </c>
      <c r="GT14" s="9">
        <v>2.133</v>
      </c>
      <c r="GU14" s="9">
        <v>1.67</v>
      </c>
      <c r="GV14" s="9">
        <v>1.67</v>
      </c>
      <c r="GW14" s="9">
        <v>0</v>
      </c>
      <c r="GX14" s="9">
        <v>1.67</v>
      </c>
      <c r="GY14" s="9">
        <v>0</v>
      </c>
      <c r="GZ14" s="9">
        <v>1.67</v>
      </c>
      <c r="HA14" s="9">
        <v>0</v>
      </c>
      <c r="HB14" s="9">
        <v>0</v>
      </c>
      <c r="HC14" s="9">
        <v>1.115</v>
      </c>
      <c r="HD14" s="9">
        <v>0.55500000000000005</v>
      </c>
      <c r="HE14" s="9">
        <v>0</v>
      </c>
      <c r="HF14" s="9">
        <v>1.1120000000000001</v>
      </c>
      <c r="HG14" s="9">
        <v>0.55800000000000005</v>
      </c>
      <c r="HH14" s="9">
        <v>0.46300000000000002</v>
      </c>
      <c r="HI14" s="9">
        <v>25.986999999999998</v>
      </c>
      <c r="HJ14" s="9">
        <v>25.033000000000001</v>
      </c>
      <c r="HK14" s="9">
        <v>21.928999999999998</v>
      </c>
      <c r="HL14" s="9">
        <v>1.149</v>
      </c>
      <c r="HM14" s="9">
        <v>1.9550000000000001</v>
      </c>
      <c r="HN14" s="9">
        <v>2.153</v>
      </c>
      <c r="HO14" s="9">
        <v>0.42799999999999999</v>
      </c>
      <c r="HP14" s="9">
        <v>0</v>
      </c>
      <c r="HQ14" s="9">
        <v>22.756</v>
      </c>
      <c r="HR14" s="9">
        <v>0.76200000000000001</v>
      </c>
      <c r="HS14" s="9">
        <v>0.56499999999999995</v>
      </c>
      <c r="HT14" s="9">
        <v>0.95</v>
      </c>
      <c r="HU14" s="9">
        <v>7.3879999999999999</v>
      </c>
      <c r="HV14" s="9">
        <v>17.643999999999998</v>
      </c>
      <c r="HW14" s="9">
        <v>0.95399999999999996</v>
      </c>
      <c r="HX14" s="9">
        <v>1.7789999999999999</v>
      </c>
      <c r="HY14" s="9">
        <v>29.898</v>
      </c>
      <c r="HZ14" s="9">
        <v>219.542</v>
      </c>
      <c r="IA14" s="9">
        <v>212.59700000000001</v>
      </c>
      <c r="IB14" s="9">
        <v>24.803999999999998</v>
      </c>
      <c r="IC14" s="9">
        <v>24.381</v>
      </c>
      <c r="ID14" s="9">
        <v>16.771000000000001</v>
      </c>
      <c r="IE14" s="9">
        <v>7.61</v>
      </c>
      <c r="IF14" s="9">
        <v>20.053999999999998</v>
      </c>
      <c r="IG14" s="9">
        <v>4.327</v>
      </c>
      <c r="IH14" s="9">
        <v>19.396000000000001</v>
      </c>
      <c r="II14" s="9">
        <v>2.5659999999999998</v>
      </c>
      <c r="IJ14" s="9">
        <v>1.79</v>
      </c>
      <c r="IK14" s="9">
        <v>7.4059999999999997</v>
      </c>
      <c r="IL14" s="9">
        <v>8.8650000000000002</v>
      </c>
      <c r="IM14" s="9">
        <v>8.11</v>
      </c>
      <c r="IN14" s="9">
        <v>16.62</v>
      </c>
      <c r="IO14" s="9">
        <v>7.7610000000000001</v>
      </c>
      <c r="IP14" s="9">
        <v>0.42299999999999999</v>
      </c>
      <c r="IQ14" s="9">
        <v>187.79300000000001</v>
      </c>
    </row>
    <row r="15" spans="1:251">
      <c r="A15" s="10">
        <v>43497</v>
      </c>
      <c r="B15" s="9">
        <v>1.9730000000000001</v>
      </c>
      <c r="C15" s="9">
        <v>2.3730000000000002</v>
      </c>
      <c r="D15" s="9">
        <v>2.621</v>
      </c>
      <c r="E15" s="9">
        <v>1.9650000000000001</v>
      </c>
      <c r="F15" s="9">
        <v>72.335999999999999</v>
      </c>
      <c r="G15" s="9">
        <v>56.420999999999999</v>
      </c>
      <c r="H15" s="9">
        <v>54.506</v>
      </c>
      <c r="I15" s="9">
        <v>0</v>
      </c>
      <c r="J15" s="9">
        <v>1.915</v>
      </c>
      <c r="K15" s="9">
        <v>0</v>
      </c>
      <c r="L15" s="9">
        <v>0.57899999999999996</v>
      </c>
      <c r="M15" s="9">
        <v>1.3360000000000001</v>
      </c>
      <c r="N15" s="9">
        <v>35.96</v>
      </c>
      <c r="O15" s="9">
        <v>4.5490000000000004</v>
      </c>
      <c r="P15" s="9">
        <v>4.1459999999999999</v>
      </c>
      <c r="Q15" s="9">
        <v>11.766</v>
      </c>
      <c r="R15" s="9">
        <v>8.4659999999999993</v>
      </c>
      <c r="S15" s="9">
        <v>47.954999999999998</v>
      </c>
      <c r="T15" s="9">
        <v>15.914999999999999</v>
      </c>
      <c r="U15" s="9">
        <v>3.55</v>
      </c>
      <c r="V15" s="9">
        <v>82.844999999999999</v>
      </c>
      <c r="W15" s="9">
        <v>130.87100000000001</v>
      </c>
      <c r="X15" s="9">
        <v>122.74</v>
      </c>
      <c r="Y15" s="9">
        <v>15.285</v>
      </c>
      <c r="Z15" s="9">
        <v>14.398999999999999</v>
      </c>
      <c r="AA15" s="9">
        <v>2.6579999999999999</v>
      </c>
      <c r="AB15" s="9">
        <v>11.741</v>
      </c>
      <c r="AC15" s="9">
        <v>12.324</v>
      </c>
      <c r="AD15" s="9">
        <v>2.0760000000000001</v>
      </c>
      <c r="AE15" s="9">
        <v>11.685</v>
      </c>
      <c r="AF15" s="9">
        <v>0.70799999999999996</v>
      </c>
      <c r="AG15" s="9">
        <v>2.0070000000000001</v>
      </c>
      <c r="AH15" s="9">
        <v>9.1449999999999996</v>
      </c>
      <c r="AI15" s="9">
        <v>2.0329999999999999</v>
      </c>
      <c r="AJ15" s="9">
        <v>3.222</v>
      </c>
      <c r="AK15" s="9">
        <v>12.222</v>
      </c>
      <c r="AL15" s="9">
        <v>2.177</v>
      </c>
      <c r="AM15" s="9">
        <v>0.88600000000000001</v>
      </c>
      <c r="AN15" s="9">
        <v>107.455</v>
      </c>
      <c r="AO15" s="9">
        <v>72.894000000000005</v>
      </c>
      <c r="AP15" s="9">
        <v>68.203000000000003</v>
      </c>
      <c r="AQ15" s="9">
        <v>1.9359999999999999</v>
      </c>
      <c r="AR15" s="9">
        <v>2.7549999999999999</v>
      </c>
      <c r="AS15" s="9">
        <v>1.9359999999999999</v>
      </c>
      <c r="AT15" s="9">
        <v>1.2609999999999999</v>
      </c>
      <c r="AU15" s="9">
        <v>1.4950000000000001</v>
      </c>
      <c r="AV15" s="9">
        <v>56.427999999999997</v>
      </c>
      <c r="AW15" s="9">
        <v>5.2839999999999998</v>
      </c>
      <c r="AX15" s="9">
        <v>2.9569999999999999</v>
      </c>
      <c r="AY15" s="9">
        <v>8.2249999999999996</v>
      </c>
      <c r="AZ15" s="9">
        <v>13.192</v>
      </c>
      <c r="BA15" s="9">
        <v>59.703000000000003</v>
      </c>
      <c r="BB15" s="9">
        <v>34.561</v>
      </c>
      <c r="BC15" s="9">
        <v>8.1300000000000008</v>
      </c>
      <c r="BD15" s="9">
        <v>130.87100000000001</v>
      </c>
      <c r="BE15" s="9">
        <v>455.505</v>
      </c>
      <c r="BF15" s="9">
        <v>385.24599999999998</v>
      </c>
      <c r="BG15" s="9">
        <v>385.24599999999998</v>
      </c>
      <c r="BH15" s="9">
        <v>34.768999999999998</v>
      </c>
      <c r="BI15" s="9">
        <v>350.47699999999998</v>
      </c>
      <c r="BJ15" s="9">
        <v>70.260000000000005</v>
      </c>
      <c r="BK15" s="9">
        <v>2685.1640000000002</v>
      </c>
      <c r="BL15" s="9">
        <v>2500.665</v>
      </c>
      <c r="BM15" s="9">
        <v>484.64800000000002</v>
      </c>
      <c r="BN15" s="9">
        <v>204.70500000000001</v>
      </c>
      <c r="BO15" s="9">
        <v>78.244</v>
      </c>
      <c r="BP15" s="9">
        <v>109.163</v>
      </c>
      <c r="BQ15" s="9">
        <v>122.843</v>
      </c>
      <c r="BR15" s="9">
        <v>64.563999999999993</v>
      </c>
      <c r="BS15" s="9">
        <v>112.28400000000001</v>
      </c>
      <c r="BT15" s="9">
        <v>30.663</v>
      </c>
      <c r="BU15" s="9">
        <v>37.664000000000001</v>
      </c>
      <c r="BV15" s="9">
        <v>49.011000000000003</v>
      </c>
      <c r="BW15" s="9">
        <v>69.587000000000003</v>
      </c>
      <c r="BX15" s="9">
        <v>68.808999999999997</v>
      </c>
      <c r="BY15" s="9">
        <v>119.01600000000001</v>
      </c>
      <c r="BZ15" s="9">
        <v>68.391999999999996</v>
      </c>
      <c r="CA15" s="9">
        <v>279.94400000000002</v>
      </c>
      <c r="CB15" s="9">
        <v>2016.0160000000001</v>
      </c>
      <c r="CC15" s="9">
        <v>1633.4</v>
      </c>
      <c r="CD15" s="9">
        <v>1556.991</v>
      </c>
      <c r="CE15" s="9">
        <v>40.359000000000002</v>
      </c>
      <c r="CF15" s="9">
        <v>35.402999999999999</v>
      </c>
      <c r="CG15" s="9">
        <v>34.686999999999998</v>
      </c>
      <c r="CH15" s="9">
        <v>18.483000000000001</v>
      </c>
      <c r="CI15" s="9">
        <v>20.026</v>
      </c>
      <c r="CJ15" s="9">
        <v>1298.3219999999999</v>
      </c>
      <c r="CK15" s="9">
        <v>78.346000000000004</v>
      </c>
      <c r="CL15" s="9">
        <v>77.489000000000004</v>
      </c>
      <c r="CM15" s="9">
        <v>179.24299999999999</v>
      </c>
      <c r="CN15" s="9">
        <v>250.61</v>
      </c>
      <c r="CO15" s="9">
        <v>1382.7909999999999</v>
      </c>
      <c r="CP15" s="9">
        <v>382.61599999999999</v>
      </c>
      <c r="CQ15" s="9">
        <v>184.499</v>
      </c>
      <c r="CR15" s="9">
        <v>2357.6680000000001</v>
      </c>
      <c r="CS15" s="9">
        <v>327.49599999999998</v>
      </c>
      <c r="CT15" s="9">
        <v>71.468999999999994</v>
      </c>
      <c r="CU15" s="9">
        <v>69.64</v>
      </c>
      <c r="CV15" s="9">
        <v>5.49</v>
      </c>
      <c r="CW15" s="9">
        <v>4.3460000000000001</v>
      </c>
      <c r="CX15" s="9">
        <v>2.4319999999999999</v>
      </c>
      <c r="CY15" s="9">
        <v>1.9139999999999999</v>
      </c>
      <c r="CZ15" s="9">
        <v>2.5640000000000001</v>
      </c>
      <c r="DA15" s="9">
        <v>1.782</v>
      </c>
      <c r="DB15" s="9">
        <v>1.7829999999999999</v>
      </c>
      <c r="DC15" s="9">
        <v>1.367</v>
      </c>
      <c r="DD15" s="9">
        <v>1.196</v>
      </c>
      <c r="DE15" s="9">
        <v>2.37</v>
      </c>
      <c r="DF15" s="9">
        <v>1.327</v>
      </c>
      <c r="DG15" s="9">
        <v>0.64900000000000002</v>
      </c>
      <c r="DH15" s="9">
        <v>2.0449999999999999</v>
      </c>
      <c r="DI15" s="9">
        <v>2.302</v>
      </c>
      <c r="DJ15" s="9">
        <v>1.1439999999999999</v>
      </c>
      <c r="DK15" s="9">
        <v>64.149000000000001</v>
      </c>
      <c r="DL15" s="9">
        <v>21.558</v>
      </c>
      <c r="DM15" s="9">
        <v>21.17</v>
      </c>
      <c r="DN15" s="9">
        <v>0.38800000000000001</v>
      </c>
      <c r="DO15" s="9">
        <v>0</v>
      </c>
      <c r="DP15" s="9">
        <v>0</v>
      </c>
      <c r="DQ15" s="9">
        <v>0</v>
      </c>
      <c r="DR15" s="9">
        <v>0</v>
      </c>
      <c r="DS15" s="9">
        <v>16.945</v>
      </c>
      <c r="DT15" s="9">
        <v>0</v>
      </c>
      <c r="DU15" s="9">
        <v>0.56000000000000005</v>
      </c>
      <c r="DV15" s="9">
        <v>4.0529999999999999</v>
      </c>
      <c r="DW15" s="9">
        <v>1.6459999999999999</v>
      </c>
      <c r="DX15" s="9">
        <v>19.911999999999999</v>
      </c>
      <c r="DY15" s="9">
        <v>42.591000000000001</v>
      </c>
      <c r="DZ15" s="9">
        <v>1.829</v>
      </c>
      <c r="EA15" s="9">
        <v>71.468999999999994</v>
      </c>
      <c r="EB15" s="9">
        <v>56.097999999999999</v>
      </c>
      <c r="EC15" s="9">
        <v>52.697000000000003</v>
      </c>
      <c r="ED15" s="9">
        <v>0.79600000000000004</v>
      </c>
      <c r="EE15" s="9">
        <v>0.79600000000000004</v>
      </c>
      <c r="EF15" s="9">
        <v>0.51400000000000001</v>
      </c>
      <c r="EG15" s="9">
        <v>0.28199999999999997</v>
      </c>
      <c r="EH15" s="9">
        <v>0.79600000000000004</v>
      </c>
      <c r="EI15" s="9">
        <v>0</v>
      </c>
      <c r="EJ15" s="9">
        <v>0.79600000000000004</v>
      </c>
      <c r="EK15" s="9">
        <v>0</v>
      </c>
      <c r="EL15" s="9">
        <v>0</v>
      </c>
      <c r="EM15" s="9">
        <v>0.51400000000000001</v>
      </c>
      <c r="EN15" s="9">
        <v>0</v>
      </c>
      <c r="EO15" s="9">
        <v>0.28199999999999997</v>
      </c>
      <c r="EP15" s="9">
        <v>0.28199999999999997</v>
      </c>
      <c r="EQ15" s="9">
        <v>0.51400000000000001</v>
      </c>
      <c r="ER15" s="9">
        <v>0</v>
      </c>
      <c r="ES15" s="9">
        <v>51.9</v>
      </c>
      <c r="ET15" s="9">
        <v>51.395000000000003</v>
      </c>
      <c r="EU15" s="9">
        <v>50.174999999999997</v>
      </c>
      <c r="EV15" s="9">
        <v>1.22</v>
      </c>
      <c r="EW15" s="9">
        <v>0</v>
      </c>
      <c r="EX15" s="9">
        <v>0.64300000000000002</v>
      </c>
      <c r="EY15" s="9">
        <v>0</v>
      </c>
      <c r="EZ15" s="9">
        <v>0.57699999999999996</v>
      </c>
      <c r="FA15" s="9">
        <v>47.756</v>
      </c>
      <c r="FB15" s="9">
        <v>0.503</v>
      </c>
      <c r="FC15" s="9">
        <v>0</v>
      </c>
      <c r="FD15" s="9">
        <v>3.1360000000000001</v>
      </c>
      <c r="FE15" s="9">
        <v>7.7450000000000001</v>
      </c>
      <c r="FF15" s="9">
        <v>43.651000000000003</v>
      </c>
      <c r="FG15" s="9">
        <v>0.505</v>
      </c>
      <c r="FH15" s="9">
        <v>3.4009999999999998</v>
      </c>
      <c r="FI15" s="9">
        <v>56.097999999999999</v>
      </c>
      <c r="FJ15" s="9">
        <v>141.51499999999999</v>
      </c>
      <c r="FK15" s="9">
        <v>135.57499999999999</v>
      </c>
      <c r="FL15" s="9">
        <v>18.314</v>
      </c>
      <c r="FM15" s="9">
        <v>16.084</v>
      </c>
      <c r="FN15" s="9">
        <v>4.7750000000000004</v>
      </c>
      <c r="FO15" s="9">
        <v>11.308999999999999</v>
      </c>
      <c r="FP15" s="9">
        <v>10.691000000000001</v>
      </c>
      <c r="FQ15" s="9">
        <v>5.3940000000000001</v>
      </c>
      <c r="FR15" s="9">
        <v>10.427</v>
      </c>
      <c r="FS15" s="9">
        <v>2.081</v>
      </c>
      <c r="FT15" s="9">
        <v>3.577</v>
      </c>
      <c r="FU15" s="9">
        <v>2.5009999999999999</v>
      </c>
      <c r="FV15" s="9">
        <v>5.8840000000000003</v>
      </c>
      <c r="FW15" s="9">
        <v>7.7</v>
      </c>
      <c r="FX15" s="9">
        <v>10.035</v>
      </c>
      <c r="FY15" s="9">
        <v>6.05</v>
      </c>
      <c r="FZ15" s="9">
        <v>2.2290000000000001</v>
      </c>
      <c r="GA15" s="9">
        <v>117.262</v>
      </c>
      <c r="GB15" s="9">
        <v>95.88</v>
      </c>
      <c r="GC15" s="9">
        <v>91.745999999999995</v>
      </c>
      <c r="GD15" s="9">
        <v>3.0529999999999999</v>
      </c>
      <c r="GE15" s="9">
        <v>1.0820000000000001</v>
      </c>
      <c r="GF15" s="9">
        <v>1.4950000000000001</v>
      </c>
      <c r="GG15" s="9">
        <v>1.41</v>
      </c>
      <c r="GH15" s="9">
        <v>1.2310000000000001</v>
      </c>
      <c r="GI15" s="9">
        <v>86.674999999999997</v>
      </c>
      <c r="GJ15" s="9">
        <v>2.266</v>
      </c>
      <c r="GK15" s="9">
        <v>2.266</v>
      </c>
      <c r="GL15" s="9">
        <v>4.673</v>
      </c>
      <c r="GM15" s="9">
        <v>12.157999999999999</v>
      </c>
      <c r="GN15" s="9">
        <v>83.721999999999994</v>
      </c>
      <c r="GO15" s="9">
        <v>21.381</v>
      </c>
      <c r="GP15" s="9">
        <v>5.94</v>
      </c>
      <c r="GQ15" s="9">
        <v>141.51499999999999</v>
      </c>
      <c r="GR15" s="9">
        <v>28.25</v>
      </c>
      <c r="GS15" s="9">
        <v>27.821000000000002</v>
      </c>
      <c r="GT15" s="9">
        <v>3.0529999999999999</v>
      </c>
      <c r="GU15" s="9">
        <v>3.0529999999999999</v>
      </c>
      <c r="GV15" s="9">
        <v>0</v>
      </c>
      <c r="GW15" s="9">
        <v>3.0529999999999999</v>
      </c>
      <c r="GX15" s="9">
        <v>1.7170000000000001</v>
      </c>
      <c r="GY15" s="9">
        <v>1.3360000000000001</v>
      </c>
      <c r="GZ15" s="9">
        <v>2.246</v>
      </c>
      <c r="HA15" s="9">
        <v>0.80700000000000005</v>
      </c>
      <c r="HB15" s="9">
        <v>0</v>
      </c>
      <c r="HC15" s="9">
        <v>0.52800000000000002</v>
      </c>
      <c r="HD15" s="9">
        <v>0</v>
      </c>
      <c r="HE15" s="9">
        <v>2.524</v>
      </c>
      <c r="HF15" s="9">
        <v>1.1160000000000001</v>
      </c>
      <c r="HG15" s="9">
        <v>1.9370000000000001</v>
      </c>
      <c r="HH15" s="9">
        <v>0</v>
      </c>
      <c r="HI15" s="9">
        <v>24.768999999999998</v>
      </c>
      <c r="HJ15" s="9">
        <v>22.791</v>
      </c>
      <c r="HK15" s="9">
        <v>20.361999999999998</v>
      </c>
      <c r="HL15" s="9">
        <v>1.9470000000000001</v>
      </c>
      <c r="HM15" s="9">
        <v>0.48199999999999998</v>
      </c>
      <c r="HN15" s="9">
        <v>1.321</v>
      </c>
      <c r="HO15" s="9">
        <v>1.1080000000000001</v>
      </c>
      <c r="HP15" s="9">
        <v>0</v>
      </c>
      <c r="HQ15" s="9">
        <v>17.236999999999998</v>
      </c>
      <c r="HR15" s="9">
        <v>0.626</v>
      </c>
      <c r="HS15" s="9">
        <v>1.351</v>
      </c>
      <c r="HT15" s="9">
        <v>3.5760000000000001</v>
      </c>
      <c r="HU15" s="9">
        <v>6.3150000000000004</v>
      </c>
      <c r="HV15" s="9">
        <v>16.475999999999999</v>
      </c>
      <c r="HW15" s="9">
        <v>1.978</v>
      </c>
      <c r="HX15" s="9">
        <v>0.42899999999999999</v>
      </c>
      <c r="HY15" s="9">
        <v>28.25</v>
      </c>
      <c r="HZ15" s="9">
        <v>225.697</v>
      </c>
      <c r="IA15" s="9">
        <v>212.047</v>
      </c>
      <c r="IB15" s="9">
        <v>19.66</v>
      </c>
      <c r="IC15" s="9">
        <v>17.753</v>
      </c>
      <c r="ID15" s="9">
        <v>12.994</v>
      </c>
      <c r="IE15" s="9">
        <v>4.7590000000000003</v>
      </c>
      <c r="IF15" s="9">
        <v>11.702999999999999</v>
      </c>
      <c r="IG15" s="9">
        <v>6.0490000000000004</v>
      </c>
      <c r="IH15" s="9">
        <v>11.702999999999999</v>
      </c>
      <c r="II15" s="9">
        <v>2.258</v>
      </c>
      <c r="IJ15" s="9">
        <v>3.7909999999999999</v>
      </c>
      <c r="IK15" s="9">
        <v>5.8920000000000003</v>
      </c>
      <c r="IL15" s="9">
        <v>5.6390000000000002</v>
      </c>
      <c r="IM15" s="9">
        <v>6.2220000000000004</v>
      </c>
      <c r="IN15" s="9">
        <v>9.8960000000000008</v>
      </c>
      <c r="IO15" s="9">
        <v>7.8570000000000002</v>
      </c>
      <c r="IP15" s="9">
        <v>1.9079999999999999</v>
      </c>
      <c r="IQ15" s="9">
        <v>192.386</v>
      </c>
    </row>
    <row r="16" spans="1:251">
      <c r="A16" s="10">
        <v>43862</v>
      </c>
      <c r="B16" s="9">
        <v>3.7120000000000002</v>
      </c>
      <c r="C16" s="9">
        <v>4.7610000000000001</v>
      </c>
      <c r="D16" s="9">
        <v>2.274</v>
      </c>
      <c r="E16" s="9">
        <v>1.823</v>
      </c>
      <c r="F16" s="9">
        <v>57.829000000000001</v>
      </c>
      <c r="G16" s="9">
        <v>43.728000000000002</v>
      </c>
      <c r="H16" s="9">
        <v>42.393999999999998</v>
      </c>
      <c r="I16" s="9">
        <v>0.71</v>
      </c>
      <c r="J16" s="9">
        <v>0.624</v>
      </c>
      <c r="K16" s="9">
        <v>0</v>
      </c>
      <c r="L16" s="9">
        <v>0</v>
      </c>
      <c r="M16" s="9">
        <v>0.624</v>
      </c>
      <c r="N16" s="9">
        <v>30.738</v>
      </c>
      <c r="O16" s="9">
        <v>1.111</v>
      </c>
      <c r="P16" s="9">
        <v>3.6120000000000001</v>
      </c>
      <c r="Q16" s="9">
        <v>8.2669999999999995</v>
      </c>
      <c r="R16" s="9">
        <v>8.4280000000000008</v>
      </c>
      <c r="S16" s="9">
        <v>35.299999999999997</v>
      </c>
      <c r="T16" s="9">
        <v>14.101000000000001</v>
      </c>
      <c r="U16" s="9">
        <v>6.3949999999999996</v>
      </c>
      <c r="V16" s="9">
        <v>73.081999999999994</v>
      </c>
      <c r="W16" s="9">
        <v>113.548</v>
      </c>
      <c r="X16" s="9">
        <v>107.07</v>
      </c>
      <c r="Y16" s="9">
        <v>9.6479999999999997</v>
      </c>
      <c r="Z16" s="9">
        <v>8.3480000000000008</v>
      </c>
      <c r="AA16" s="9">
        <v>3.681</v>
      </c>
      <c r="AB16" s="9">
        <v>4.6669999999999998</v>
      </c>
      <c r="AC16" s="9">
        <v>5.3339999999999996</v>
      </c>
      <c r="AD16" s="9">
        <v>3.0129999999999999</v>
      </c>
      <c r="AE16" s="9">
        <v>4.92</v>
      </c>
      <c r="AF16" s="9">
        <v>0.88200000000000001</v>
      </c>
      <c r="AG16" s="9">
        <v>2.5459999999999998</v>
      </c>
      <c r="AH16" s="9">
        <v>3.0750000000000002</v>
      </c>
      <c r="AI16" s="9">
        <v>0.88200000000000001</v>
      </c>
      <c r="AJ16" s="9">
        <v>4.3899999999999997</v>
      </c>
      <c r="AK16" s="9">
        <v>6.5380000000000003</v>
      </c>
      <c r="AL16" s="9">
        <v>1.81</v>
      </c>
      <c r="AM16" s="9">
        <v>1.3009999999999999</v>
      </c>
      <c r="AN16" s="9">
        <v>97.421999999999997</v>
      </c>
      <c r="AO16" s="9">
        <v>59.643000000000001</v>
      </c>
      <c r="AP16" s="9">
        <v>56.73</v>
      </c>
      <c r="AQ16" s="9">
        <v>2.3370000000000002</v>
      </c>
      <c r="AR16" s="9">
        <v>0.57599999999999996</v>
      </c>
      <c r="AS16" s="9">
        <v>1.2509999999999999</v>
      </c>
      <c r="AT16" s="9">
        <v>1.0860000000000001</v>
      </c>
      <c r="AU16" s="9">
        <v>0.57599999999999996</v>
      </c>
      <c r="AV16" s="9">
        <v>48.951000000000001</v>
      </c>
      <c r="AW16" s="9">
        <v>1.7869999999999999</v>
      </c>
      <c r="AX16" s="9">
        <v>3.43</v>
      </c>
      <c r="AY16" s="9">
        <v>5.4749999999999996</v>
      </c>
      <c r="AZ16" s="9">
        <v>6.5510000000000002</v>
      </c>
      <c r="BA16" s="9">
        <v>53.091999999999999</v>
      </c>
      <c r="BB16" s="9">
        <v>37.779000000000003</v>
      </c>
      <c r="BC16" s="9">
        <v>6.4779999999999998</v>
      </c>
      <c r="BD16" s="9">
        <v>113.548</v>
      </c>
      <c r="BE16" s="9">
        <v>426.89</v>
      </c>
      <c r="BF16" s="9">
        <v>365.72300000000001</v>
      </c>
      <c r="BG16" s="9">
        <v>365.72300000000001</v>
      </c>
      <c r="BH16" s="9">
        <v>28.774000000000001</v>
      </c>
      <c r="BI16" s="9">
        <v>336.94900000000001</v>
      </c>
      <c r="BJ16" s="9">
        <v>61.165999999999997</v>
      </c>
      <c r="BK16" s="9">
        <v>2739.3809999999999</v>
      </c>
      <c r="BL16" s="9">
        <v>2564.931</v>
      </c>
      <c r="BM16" s="9">
        <v>457.42500000000001</v>
      </c>
      <c r="BN16" s="9">
        <v>198.78899999999999</v>
      </c>
      <c r="BO16" s="9">
        <v>84.263999999999996</v>
      </c>
      <c r="BP16" s="9">
        <v>100.86</v>
      </c>
      <c r="BQ16" s="9">
        <v>121.258</v>
      </c>
      <c r="BR16" s="9">
        <v>63.866</v>
      </c>
      <c r="BS16" s="9">
        <v>118.39100000000001</v>
      </c>
      <c r="BT16" s="9">
        <v>30.916</v>
      </c>
      <c r="BU16" s="9">
        <v>31.381</v>
      </c>
      <c r="BV16" s="9">
        <v>59.752000000000002</v>
      </c>
      <c r="BW16" s="9">
        <v>66.891999999999996</v>
      </c>
      <c r="BX16" s="9">
        <v>58.48</v>
      </c>
      <c r="BY16" s="9">
        <v>125.994</v>
      </c>
      <c r="BZ16" s="9">
        <v>59.131</v>
      </c>
      <c r="CA16" s="9">
        <v>258.63600000000002</v>
      </c>
      <c r="CB16" s="9">
        <v>2107.5050000000001</v>
      </c>
      <c r="CC16" s="9">
        <v>1691.71</v>
      </c>
      <c r="CD16" s="9">
        <v>1625.606</v>
      </c>
      <c r="CE16" s="9">
        <v>30.681999999999999</v>
      </c>
      <c r="CF16" s="9">
        <v>35.421999999999997</v>
      </c>
      <c r="CG16" s="9">
        <v>32.889000000000003</v>
      </c>
      <c r="CH16" s="9">
        <v>19.312000000000001</v>
      </c>
      <c r="CI16" s="9">
        <v>11.58</v>
      </c>
      <c r="CJ16" s="9">
        <v>1284.038</v>
      </c>
      <c r="CK16" s="9">
        <v>90.177999999999997</v>
      </c>
      <c r="CL16" s="9">
        <v>80.605000000000004</v>
      </c>
      <c r="CM16" s="9">
        <v>236.88900000000001</v>
      </c>
      <c r="CN16" s="9">
        <v>241.541</v>
      </c>
      <c r="CO16" s="9">
        <v>1450.1690000000001</v>
      </c>
      <c r="CP16" s="9">
        <v>415.79500000000002</v>
      </c>
      <c r="CQ16" s="9">
        <v>174.45</v>
      </c>
      <c r="CR16" s="9">
        <v>2438.7489999999998</v>
      </c>
      <c r="CS16" s="9">
        <v>300.63200000000001</v>
      </c>
      <c r="CT16" s="9">
        <v>74.936000000000007</v>
      </c>
      <c r="CU16" s="9">
        <v>72.701999999999998</v>
      </c>
      <c r="CV16" s="9">
        <v>0</v>
      </c>
      <c r="CW16" s="9">
        <v>0</v>
      </c>
      <c r="CX16" s="9">
        <v>0</v>
      </c>
      <c r="CY16" s="9">
        <v>0</v>
      </c>
      <c r="CZ16" s="9">
        <v>0</v>
      </c>
      <c r="DA16" s="9">
        <v>0</v>
      </c>
      <c r="DB16" s="9">
        <v>0</v>
      </c>
      <c r="DC16" s="9">
        <v>0</v>
      </c>
      <c r="DD16" s="9">
        <v>0</v>
      </c>
      <c r="DE16" s="9">
        <v>0</v>
      </c>
      <c r="DF16" s="9">
        <v>0</v>
      </c>
      <c r="DG16" s="9">
        <v>0</v>
      </c>
      <c r="DH16" s="9">
        <v>0</v>
      </c>
      <c r="DI16" s="9">
        <v>0</v>
      </c>
      <c r="DJ16" s="9">
        <v>0</v>
      </c>
      <c r="DK16" s="9">
        <v>72.701999999999998</v>
      </c>
      <c r="DL16" s="9">
        <v>27.559000000000001</v>
      </c>
      <c r="DM16" s="9">
        <v>26.582000000000001</v>
      </c>
      <c r="DN16" s="9">
        <v>0.97699999999999998</v>
      </c>
      <c r="DO16" s="9">
        <v>0</v>
      </c>
      <c r="DP16" s="9">
        <v>0.97699999999999998</v>
      </c>
      <c r="DQ16" s="9">
        <v>0</v>
      </c>
      <c r="DR16" s="9">
        <v>0</v>
      </c>
      <c r="DS16" s="9">
        <v>20.148</v>
      </c>
      <c r="DT16" s="9">
        <v>1.746</v>
      </c>
      <c r="DU16" s="9">
        <v>0</v>
      </c>
      <c r="DV16" s="9">
        <v>5.6639999999999997</v>
      </c>
      <c r="DW16" s="9">
        <v>0.49299999999999999</v>
      </c>
      <c r="DX16" s="9">
        <v>27.065999999999999</v>
      </c>
      <c r="DY16" s="9">
        <v>45.143000000000001</v>
      </c>
      <c r="DZ16" s="9">
        <v>2.234</v>
      </c>
      <c r="EA16" s="9">
        <v>74.936000000000007</v>
      </c>
      <c r="EB16" s="9">
        <v>62.171999999999997</v>
      </c>
      <c r="EC16" s="9">
        <v>59.808</v>
      </c>
      <c r="ED16" s="9">
        <v>5.5810000000000004</v>
      </c>
      <c r="EE16" s="9">
        <v>4.9989999999999997</v>
      </c>
      <c r="EF16" s="9">
        <v>4.9989999999999997</v>
      </c>
      <c r="EG16" s="9">
        <v>0</v>
      </c>
      <c r="EH16" s="9">
        <v>3.5470000000000002</v>
      </c>
      <c r="EI16" s="9">
        <v>1.452</v>
      </c>
      <c r="EJ16" s="9">
        <v>3.5470000000000002</v>
      </c>
      <c r="EK16" s="9">
        <v>0</v>
      </c>
      <c r="EL16" s="9">
        <v>0.69199999999999995</v>
      </c>
      <c r="EM16" s="9">
        <v>2.9020000000000001</v>
      </c>
      <c r="EN16" s="9">
        <v>0.83399999999999996</v>
      </c>
      <c r="EO16" s="9">
        <v>1.2629999999999999</v>
      </c>
      <c r="EP16" s="9">
        <v>2.4079999999999999</v>
      </c>
      <c r="EQ16" s="9">
        <v>2.5910000000000002</v>
      </c>
      <c r="ER16" s="9">
        <v>0.58099999999999996</v>
      </c>
      <c r="ES16" s="9">
        <v>54.228000000000002</v>
      </c>
      <c r="ET16" s="9">
        <v>53.637999999999998</v>
      </c>
      <c r="EU16" s="9">
        <v>49.295999999999999</v>
      </c>
      <c r="EV16" s="9">
        <v>1.171</v>
      </c>
      <c r="EW16" s="9">
        <v>3.1720000000000002</v>
      </c>
      <c r="EX16" s="9">
        <v>2.4329999999999998</v>
      </c>
      <c r="EY16" s="9">
        <v>0</v>
      </c>
      <c r="EZ16" s="9">
        <v>0.64700000000000002</v>
      </c>
      <c r="FA16" s="9">
        <v>46.655000000000001</v>
      </c>
      <c r="FB16" s="9">
        <v>3.5169999999999999</v>
      </c>
      <c r="FC16" s="9">
        <v>1.5109999999999999</v>
      </c>
      <c r="FD16" s="9">
        <v>1.956</v>
      </c>
      <c r="FE16" s="9">
        <v>13.744999999999999</v>
      </c>
      <c r="FF16" s="9">
        <v>39.893000000000001</v>
      </c>
      <c r="FG16" s="9">
        <v>0.59</v>
      </c>
      <c r="FH16" s="9">
        <v>2.3639999999999999</v>
      </c>
      <c r="FI16" s="9">
        <v>62.171999999999997</v>
      </c>
      <c r="FJ16" s="9">
        <v>149.37799999999999</v>
      </c>
      <c r="FK16" s="9">
        <v>144.19200000000001</v>
      </c>
      <c r="FL16" s="9">
        <v>13.519</v>
      </c>
      <c r="FM16" s="9">
        <v>11.489000000000001</v>
      </c>
      <c r="FN16" s="9">
        <v>2.4700000000000002</v>
      </c>
      <c r="FO16" s="9">
        <v>9.02</v>
      </c>
      <c r="FP16" s="9">
        <v>6.8369999999999997</v>
      </c>
      <c r="FQ16" s="9">
        <v>4.6520000000000001</v>
      </c>
      <c r="FR16" s="9">
        <v>6.8369999999999997</v>
      </c>
      <c r="FS16" s="9">
        <v>1.986</v>
      </c>
      <c r="FT16" s="9">
        <v>2.6659999999999999</v>
      </c>
      <c r="FU16" s="9">
        <v>2.3610000000000002</v>
      </c>
      <c r="FV16" s="9">
        <v>3.8610000000000002</v>
      </c>
      <c r="FW16" s="9">
        <v>5.2679999999999998</v>
      </c>
      <c r="FX16" s="9">
        <v>9.7050000000000001</v>
      </c>
      <c r="FY16" s="9">
        <v>1.784</v>
      </c>
      <c r="FZ16" s="9">
        <v>2.0289999999999999</v>
      </c>
      <c r="GA16" s="9">
        <v>130.673</v>
      </c>
      <c r="GB16" s="9">
        <v>108.92</v>
      </c>
      <c r="GC16" s="9">
        <v>106.044</v>
      </c>
      <c r="GD16" s="9">
        <v>1.083</v>
      </c>
      <c r="GE16" s="9">
        <v>1.7929999999999999</v>
      </c>
      <c r="GF16" s="9">
        <v>1.7110000000000001</v>
      </c>
      <c r="GG16" s="9">
        <v>1.165</v>
      </c>
      <c r="GH16" s="9">
        <v>0</v>
      </c>
      <c r="GI16" s="9">
        <v>87.759</v>
      </c>
      <c r="GJ16" s="9">
        <v>3.6520000000000001</v>
      </c>
      <c r="GK16" s="9">
        <v>2.633</v>
      </c>
      <c r="GL16" s="9">
        <v>14.877000000000001</v>
      </c>
      <c r="GM16" s="9">
        <v>13.920999999999999</v>
      </c>
      <c r="GN16" s="9">
        <v>94.998999999999995</v>
      </c>
      <c r="GO16" s="9">
        <v>21.754000000000001</v>
      </c>
      <c r="GP16" s="9">
        <v>5.1859999999999999</v>
      </c>
      <c r="GQ16" s="9">
        <v>149.37799999999999</v>
      </c>
      <c r="GR16" s="9">
        <v>27.457999999999998</v>
      </c>
      <c r="GS16" s="9">
        <v>27.457999999999998</v>
      </c>
      <c r="GT16" s="9">
        <v>1.8360000000000001</v>
      </c>
      <c r="GU16" s="9">
        <v>1.8360000000000001</v>
      </c>
      <c r="GV16" s="9">
        <v>1.268</v>
      </c>
      <c r="GW16" s="9">
        <v>0.56799999999999995</v>
      </c>
      <c r="GX16" s="9">
        <v>1.234</v>
      </c>
      <c r="GY16" s="9">
        <v>0.60199999999999998</v>
      </c>
      <c r="GZ16" s="9">
        <v>1.234</v>
      </c>
      <c r="HA16" s="9">
        <v>0.60199999999999998</v>
      </c>
      <c r="HB16" s="9">
        <v>0</v>
      </c>
      <c r="HC16" s="9">
        <v>0.66700000000000004</v>
      </c>
      <c r="HD16" s="9">
        <v>0</v>
      </c>
      <c r="HE16" s="9">
        <v>1.169</v>
      </c>
      <c r="HF16" s="9">
        <v>0</v>
      </c>
      <c r="HG16" s="9">
        <v>1.8360000000000001</v>
      </c>
      <c r="HH16" s="9">
        <v>0</v>
      </c>
      <c r="HI16" s="9">
        <v>25.620999999999999</v>
      </c>
      <c r="HJ16" s="9">
        <v>25.202000000000002</v>
      </c>
      <c r="HK16" s="9">
        <v>22.559000000000001</v>
      </c>
      <c r="HL16" s="9">
        <v>1.032</v>
      </c>
      <c r="HM16" s="9">
        <v>1.6120000000000001</v>
      </c>
      <c r="HN16" s="9">
        <v>1.6919999999999999</v>
      </c>
      <c r="HO16" s="9">
        <v>0.95099999999999996</v>
      </c>
      <c r="HP16" s="9">
        <v>0</v>
      </c>
      <c r="HQ16" s="9">
        <v>20.632999999999999</v>
      </c>
      <c r="HR16" s="9">
        <v>0</v>
      </c>
      <c r="HS16" s="9">
        <v>1.9570000000000001</v>
      </c>
      <c r="HT16" s="9">
        <v>2.6120000000000001</v>
      </c>
      <c r="HU16" s="9">
        <v>5.8609999999999998</v>
      </c>
      <c r="HV16" s="9">
        <v>19.341000000000001</v>
      </c>
      <c r="HW16" s="9">
        <v>0.41899999999999998</v>
      </c>
      <c r="HX16" s="9">
        <v>0</v>
      </c>
      <c r="HY16" s="9">
        <v>27.457999999999998</v>
      </c>
      <c r="HZ16" s="9">
        <v>247.971</v>
      </c>
      <c r="IA16" s="9">
        <v>236.214</v>
      </c>
      <c r="IB16" s="9">
        <v>26.408000000000001</v>
      </c>
      <c r="IC16" s="9">
        <v>25.809000000000001</v>
      </c>
      <c r="ID16" s="9">
        <v>14.114000000000001</v>
      </c>
      <c r="IE16" s="9">
        <v>11.695</v>
      </c>
      <c r="IF16" s="9">
        <v>18.012</v>
      </c>
      <c r="IG16" s="9">
        <v>7.7969999999999997</v>
      </c>
      <c r="IH16" s="9">
        <v>15.596</v>
      </c>
      <c r="II16" s="9">
        <v>6.6189999999999998</v>
      </c>
      <c r="IJ16" s="9">
        <v>2.9609999999999999</v>
      </c>
      <c r="IK16" s="9">
        <v>9.0470000000000006</v>
      </c>
      <c r="IL16" s="9">
        <v>7.5960000000000001</v>
      </c>
      <c r="IM16" s="9">
        <v>9.1660000000000004</v>
      </c>
      <c r="IN16" s="9">
        <v>16.904</v>
      </c>
      <c r="IO16" s="9">
        <v>8.9049999999999994</v>
      </c>
      <c r="IP16" s="9">
        <v>0.59899999999999998</v>
      </c>
      <c r="IQ16" s="9">
        <v>209.80600000000001</v>
      </c>
    </row>
    <row r="17" spans="1:251">
      <c r="A17" s="10">
        <v>44228</v>
      </c>
      <c r="B17" s="9">
        <v>1.897</v>
      </c>
      <c r="C17" s="9">
        <v>1.1870000000000001</v>
      </c>
      <c r="D17" s="9">
        <v>1.2689999999999999</v>
      </c>
      <c r="E17" s="9">
        <v>1.5620000000000001</v>
      </c>
      <c r="F17" s="9">
        <v>59.073</v>
      </c>
      <c r="G17" s="9">
        <v>45.317999999999998</v>
      </c>
      <c r="H17" s="9">
        <v>44.665999999999997</v>
      </c>
      <c r="I17" s="9">
        <v>0.65200000000000002</v>
      </c>
      <c r="J17" s="9">
        <v>0</v>
      </c>
      <c r="K17" s="9">
        <v>0.65200000000000002</v>
      </c>
      <c r="L17" s="9">
        <v>0</v>
      </c>
      <c r="M17" s="9">
        <v>0</v>
      </c>
      <c r="N17" s="9">
        <v>25.077000000000002</v>
      </c>
      <c r="O17" s="9">
        <v>8.4730000000000008</v>
      </c>
      <c r="P17" s="9">
        <v>5.6420000000000003</v>
      </c>
      <c r="Q17" s="9">
        <v>6.1260000000000003</v>
      </c>
      <c r="R17" s="9">
        <v>4.7450000000000001</v>
      </c>
      <c r="S17" s="9">
        <v>40.573</v>
      </c>
      <c r="T17" s="9">
        <v>13.755000000000001</v>
      </c>
      <c r="U17" s="9">
        <v>2.706</v>
      </c>
      <c r="V17" s="9">
        <v>65.796999999999997</v>
      </c>
      <c r="W17" s="9">
        <v>107.761</v>
      </c>
      <c r="X17" s="9">
        <v>103.989</v>
      </c>
      <c r="Y17" s="9">
        <v>5.07</v>
      </c>
      <c r="Z17" s="9">
        <v>5.07</v>
      </c>
      <c r="AA17" s="9">
        <v>2.1019999999999999</v>
      </c>
      <c r="AB17" s="9">
        <v>2.968</v>
      </c>
      <c r="AC17" s="9">
        <v>2.8180000000000001</v>
      </c>
      <c r="AD17" s="9">
        <v>2.2530000000000001</v>
      </c>
      <c r="AE17" s="9">
        <v>3.5129999999999999</v>
      </c>
      <c r="AF17" s="9">
        <v>0.51100000000000001</v>
      </c>
      <c r="AG17" s="9">
        <v>1.0469999999999999</v>
      </c>
      <c r="AH17" s="9">
        <v>2.8180000000000001</v>
      </c>
      <c r="AI17" s="9">
        <v>0.6</v>
      </c>
      <c r="AJ17" s="9">
        <v>1.653</v>
      </c>
      <c r="AK17" s="9">
        <v>3.3079999999999998</v>
      </c>
      <c r="AL17" s="9">
        <v>1.762</v>
      </c>
      <c r="AM17" s="9">
        <v>0</v>
      </c>
      <c r="AN17" s="9">
        <v>98.918000000000006</v>
      </c>
      <c r="AO17" s="9">
        <v>65.617000000000004</v>
      </c>
      <c r="AP17" s="9">
        <v>63.713999999999999</v>
      </c>
      <c r="AQ17" s="9">
        <v>1.2410000000000001</v>
      </c>
      <c r="AR17" s="9">
        <v>0.66100000000000003</v>
      </c>
      <c r="AS17" s="9">
        <v>1.2410000000000001</v>
      </c>
      <c r="AT17" s="9">
        <v>0.66100000000000003</v>
      </c>
      <c r="AU17" s="9">
        <v>0</v>
      </c>
      <c r="AV17" s="9">
        <v>40.298999999999999</v>
      </c>
      <c r="AW17" s="9">
        <v>5.1109999999999998</v>
      </c>
      <c r="AX17" s="9">
        <v>5.5</v>
      </c>
      <c r="AY17" s="9">
        <v>14.707000000000001</v>
      </c>
      <c r="AZ17" s="9">
        <v>7.4029999999999996</v>
      </c>
      <c r="BA17" s="9">
        <v>58.213999999999999</v>
      </c>
      <c r="BB17" s="9">
        <v>33.302</v>
      </c>
      <c r="BC17" s="9">
        <v>3.7719999999999998</v>
      </c>
      <c r="BD17" s="9">
        <v>107.761</v>
      </c>
      <c r="BE17" s="9">
        <v>339.54599999999999</v>
      </c>
      <c r="BF17" s="9">
        <v>302.267</v>
      </c>
      <c r="BG17" s="9">
        <v>302.267</v>
      </c>
      <c r="BH17" s="9">
        <v>23.405999999999999</v>
      </c>
      <c r="BI17" s="9">
        <v>278.86099999999999</v>
      </c>
      <c r="BJ17" s="9">
        <v>37.279000000000003</v>
      </c>
      <c r="BK17" s="9">
        <v>2763.134</v>
      </c>
      <c r="BL17" s="9">
        <v>2601.9459999999999</v>
      </c>
      <c r="BM17" s="9">
        <v>491.62700000000001</v>
      </c>
      <c r="BN17" s="9">
        <v>203.32599999999999</v>
      </c>
      <c r="BO17" s="9">
        <v>81.900999999999996</v>
      </c>
      <c r="BP17" s="9">
        <v>102.73099999999999</v>
      </c>
      <c r="BQ17" s="9">
        <v>120.074</v>
      </c>
      <c r="BR17" s="9">
        <v>63.442999999999998</v>
      </c>
      <c r="BS17" s="9">
        <v>128.65899999999999</v>
      </c>
      <c r="BT17" s="9">
        <v>29.715</v>
      </c>
      <c r="BU17" s="9">
        <v>23.553999999999998</v>
      </c>
      <c r="BV17" s="9">
        <v>56.673000000000002</v>
      </c>
      <c r="BW17" s="9">
        <v>70.182000000000002</v>
      </c>
      <c r="BX17" s="9">
        <v>57.777000000000001</v>
      </c>
      <c r="BY17" s="9">
        <v>124.455</v>
      </c>
      <c r="BZ17" s="9">
        <v>60.177</v>
      </c>
      <c r="CA17" s="9">
        <v>288.30200000000002</v>
      </c>
      <c r="CB17" s="9">
        <v>2110.319</v>
      </c>
      <c r="CC17" s="9">
        <v>1690.5060000000001</v>
      </c>
      <c r="CD17" s="9">
        <v>1607.95</v>
      </c>
      <c r="CE17" s="9">
        <v>45.764000000000003</v>
      </c>
      <c r="CF17" s="9">
        <v>35.567</v>
      </c>
      <c r="CG17" s="9">
        <v>47.503</v>
      </c>
      <c r="CH17" s="9">
        <v>16.603000000000002</v>
      </c>
      <c r="CI17" s="9">
        <v>17.224</v>
      </c>
      <c r="CJ17" s="9">
        <v>1242.528</v>
      </c>
      <c r="CK17" s="9">
        <v>109.967</v>
      </c>
      <c r="CL17" s="9">
        <v>104.377</v>
      </c>
      <c r="CM17" s="9">
        <v>233.63300000000001</v>
      </c>
      <c r="CN17" s="9">
        <v>246.072</v>
      </c>
      <c r="CO17" s="9">
        <v>1444.434</v>
      </c>
      <c r="CP17" s="9">
        <v>419.81299999999999</v>
      </c>
      <c r="CQ17" s="9">
        <v>161.18799999999999</v>
      </c>
      <c r="CR17" s="9">
        <v>2434.2719999999999</v>
      </c>
      <c r="CS17" s="9">
        <v>328.86200000000002</v>
      </c>
      <c r="CT17" s="9">
        <v>75.039000000000001</v>
      </c>
      <c r="CU17" s="9">
        <v>70.156999999999996</v>
      </c>
      <c r="CV17" s="9">
        <v>2.609</v>
      </c>
      <c r="CW17" s="9">
        <v>2.609</v>
      </c>
      <c r="CX17" s="9">
        <v>1.4330000000000001</v>
      </c>
      <c r="CY17" s="9">
        <v>1.1759999999999999</v>
      </c>
      <c r="CZ17" s="9">
        <v>1.4670000000000001</v>
      </c>
      <c r="DA17" s="9">
        <v>1.1419999999999999</v>
      </c>
      <c r="DB17" s="9">
        <v>1.4670000000000001</v>
      </c>
      <c r="DC17" s="9">
        <v>1.1419999999999999</v>
      </c>
      <c r="DD17" s="9">
        <v>0</v>
      </c>
      <c r="DE17" s="9">
        <v>0</v>
      </c>
      <c r="DF17" s="9">
        <v>1.7949999999999999</v>
      </c>
      <c r="DG17" s="9">
        <v>0.81399999999999995</v>
      </c>
      <c r="DH17" s="9">
        <v>1.1759999999999999</v>
      </c>
      <c r="DI17" s="9">
        <v>1.4330000000000001</v>
      </c>
      <c r="DJ17" s="9">
        <v>0</v>
      </c>
      <c r="DK17" s="9">
        <v>67.548000000000002</v>
      </c>
      <c r="DL17" s="9">
        <v>25.073</v>
      </c>
      <c r="DM17" s="9">
        <v>24.181000000000001</v>
      </c>
      <c r="DN17" s="9">
        <v>0</v>
      </c>
      <c r="DO17" s="9">
        <v>0.89200000000000002</v>
      </c>
      <c r="DP17" s="9">
        <v>0</v>
      </c>
      <c r="DQ17" s="9">
        <v>0.51</v>
      </c>
      <c r="DR17" s="9">
        <v>0.38300000000000001</v>
      </c>
      <c r="DS17" s="9">
        <v>19.661000000000001</v>
      </c>
      <c r="DT17" s="9">
        <v>1.91</v>
      </c>
      <c r="DU17" s="9">
        <v>0.96399999999999997</v>
      </c>
      <c r="DV17" s="9">
        <v>2.5379999999999998</v>
      </c>
      <c r="DW17" s="9">
        <v>1.603</v>
      </c>
      <c r="DX17" s="9">
        <v>23.47</v>
      </c>
      <c r="DY17" s="9">
        <v>42.475000000000001</v>
      </c>
      <c r="DZ17" s="9">
        <v>4.8819999999999997</v>
      </c>
      <c r="EA17" s="9">
        <v>75.039000000000001</v>
      </c>
      <c r="EB17" s="9">
        <v>79.206999999999994</v>
      </c>
      <c r="EC17" s="9">
        <v>76.238</v>
      </c>
      <c r="ED17" s="9">
        <v>8.9760000000000009</v>
      </c>
      <c r="EE17" s="9">
        <v>8.9760000000000009</v>
      </c>
      <c r="EF17" s="9">
        <v>5.048</v>
      </c>
      <c r="EG17" s="9">
        <v>3.9279999999999999</v>
      </c>
      <c r="EH17" s="9">
        <v>5.5049999999999999</v>
      </c>
      <c r="EI17" s="9">
        <v>3.47</v>
      </c>
      <c r="EJ17" s="9">
        <v>5.5049999999999999</v>
      </c>
      <c r="EK17" s="9">
        <v>2.1539999999999999</v>
      </c>
      <c r="EL17" s="9">
        <v>0.51700000000000002</v>
      </c>
      <c r="EM17" s="9">
        <v>3.9940000000000002</v>
      </c>
      <c r="EN17" s="9">
        <v>1.2150000000000001</v>
      </c>
      <c r="EO17" s="9">
        <v>3.7669999999999999</v>
      </c>
      <c r="EP17" s="9">
        <v>4.4770000000000003</v>
      </c>
      <c r="EQ17" s="9">
        <v>4.4980000000000002</v>
      </c>
      <c r="ER17" s="9">
        <v>0</v>
      </c>
      <c r="ES17" s="9">
        <v>67.262</v>
      </c>
      <c r="ET17" s="9">
        <v>65.757000000000005</v>
      </c>
      <c r="EU17" s="9">
        <v>64.697000000000003</v>
      </c>
      <c r="EV17" s="9">
        <v>0.49299999999999999</v>
      </c>
      <c r="EW17" s="9">
        <v>0.56799999999999995</v>
      </c>
      <c r="EX17" s="9">
        <v>0.49299999999999999</v>
      </c>
      <c r="EY17" s="9">
        <v>0</v>
      </c>
      <c r="EZ17" s="9">
        <v>0.56799999999999995</v>
      </c>
      <c r="FA17" s="9">
        <v>59.277000000000001</v>
      </c>
      <c r="FB17" s="9">
        <v>0</v>
      </c>
      <c r="FC17" s="9">
        <v>1.032</v>
      </c>
      <c r="FD17" s="9">
        <v>5.4480000000000004</v>
      </c>
      <c r="FE17" s="9">
        <v>9.891</v>
      </c>
      <c r="FF17" s="9">
        <v>55.866</v>
      </c>
      <c r="FG17" s="9">
        <v>1.5049999999999999</v>
      </c>
      <c r="FH17" s="9">
        <v>2.9689999999999999</v>
      </c>
      <c r="FI17" s="9">
        <v>79.206999999999994</v>
      </c>
      <c r="FJ17" s="9">
        <v>163.81399999999999</v>
      </c>
      <c r="FK17" s="9">
        <v>157.12799999999999</v>
      </c>
      <c r="FL17" s="9">
        <v>13.205</v>
      </c>
      <c r="FM17" s="9">
        <v>11.893000000000001</v>
      </c>
      <c r="FN17" s="9">
        <v>3.34</v>
      </c>
      <c r="FO17" s="9">
        <v>8.5530000000000008</v>
      </c>
      <c r="FP17" s="9">
        <v>5.53</v>
      </c>
      <c r="FQ17" s="9">
        <v>6.3620000000000001</v>
      </c>
      <c r="FR17" s="9">
        <v>6.0030000000000001</v>
      </c>
      <c r="FS17" s="9">
        <v>3.1659999999999999</v>
      </c>
      <c r="FT17" s="9">
        <v>2.3420000000000001</v>
      </c>
      <c r="FU17" s="9">
        <v>4.173</v>
      </c>
      <c r="FV17" s="9">
        <v>4.3819999999999997</v>
      </c>
      <c r="FW17" s="9">
        <v>3.339</v>
      </c>
      <c r="FX17" s="9">
        <v>7.98</v>
      </c>
      <c r="FY17" s="9">
        <v>3.9129999999999998</v>
      </c>
      <c r="FZ17" s="9">
        <v>1.3120000000000001</v>
      </c>
      <c r="GA17" s="9">
        <v>143.923</v>
      </c>
      <c r="GB17" s="9">
        <v>119.556</v>
      </c>
      <c r="GC17" s="9">
        <v>112.77200000000001</v>
      </c>
      <c r="GD17" s="9">
        <v>2.5009999999999999</v>
      </c>
      <c r="GE17" s="9">
        <v>4.2830000000000004</v>
      </c>
      <c r="GF17" s="9">
        <v>2.645</v>
      </c>
      <c r="GG17" s="9">
        <v>2.7719999999999998</v>
      </c>
      <c r="GH17" s="9">
        <v>1.367</v>
      </c>
      <c r="GI17" s="9">
        <v>93.075999999999993</v>
      </c>
      <c r="GJ17" s="9">
        <v>7.3070000000000004</v>
      </c>
      <c r="GK17" s="9">
        <v>4.3570000000000002</v>
      </c>
      <c r="GL17" s="9">
        <v>14.815</v>
      </c>
      <c r="GM17" s="9">
        <v>18.262</v>
      </c>
      <c r="GN17" s="9">
        <v>101.294</v>
      </c>
      <c r="GO17" s="9">
        <v>24.367000000000001</v>
      </c>
      <c r="GP17" s="9">
        <v>6.6859999999999999</v>
      </c>
      <c r="GQ17" s="9">
        <v>163.81399999999999</v>
      </c>
      <c r="GR17" s="9">
        <v>27.58</v>
      </c>
      <c r="GS17" s="9">
        <v>27.58</v>
      </c>
      <c r="GT17" s="9">
        <v>0</v>
      </c>
      <c r="GU17" s="9">
        <v>0</v>
      </c>
      <c r="GV17" s="9">
        <v>0</v>
      </c>
      <c r="GW17" s="9">
        <v>0</v>
      </c>
      <c r="GX17" s="9">
        <v>0</v>
      </c>
      <c r="GY17" s="9">
        <v>0</v>
      </c>
      <c r="GZ17" s="9">
        <v>0</v>
      </c>
      <c r="HA17" s="9">
        <v>0</v>
      </c>
      <c r="HB17" s="9">
        <v>0</v>
      </c>
      <c r="HC17" s="9">
        <v>0</v>
      </c>
      <c r="HD17" s="9">
        <v>0</v>
      </c>
      <c r="HE17" s="9">
        <v>0</v>
      </c>
      <c r="HF17" s="9">
        <v>0</v>
      </c>
      <c r="HG17" s="9">
        <v>0</v>
      </c>
      <c r="HH17" s="9">
        <v>0</v>
      </c>
      <c r="HI17" s="9">
        <v>27.58</v>
      </c>
      <c r="HJ17" s="9">
        <v>25.71</v>
      </c>
      <c r="HK17" s="9">
        <v>22.86</v>
      </c>
      <c r="HL17" s="9">
        <v>0.69699999999999995</v>
      </c>
      <c r="HM17" s="9">
        <v>2.153</v>
      </c>
      <c r="HN17" s="9">
        <v>1.849</v>
      </c>
      <c r="HO17" s="9">
        <v>0.55300000000000005</v>
      </c>
      <c r="HP17" s="9">
        <v>0.44800000000000001</v>
      </c>
      <c r="HQ17" s="9">
        <v>21.561</v>
      </c>
      <c r="HR17" s="9">
        <v>0.498</v>
      </c>
      <c r="HS17" s="9">
        <v>1.0429999999999999</v>
      </c>
      <c r="HT17" s="9">
        <v>2.6080000000000001</v>
      </c>
      <c r="HU17" s="9">
        <v>3.3359999999999999</v>
      </c>
      <c r="HV17" s="9">
        <v>22.373999999999999</v>
      </c>
      <c r="HW17" s="9">
        <v>1.869</v>
      </c>
      <c r="HX17" s="9">
        <v>0</v>
      </c>
      <c r="HY17" s="9">
        <v>27.58</v>
      </c>
      <c r="HZ17" s="9">
        <v>223.786</v>
      </c>
      <c r="IA17" s="9">
        <v>211.80500000000001</v>
      </c>
      <c r="IB17" s="9">
        <v>17.986000000000001</v>
      </c>
      <c r="IC17" s="9">
        <v>15.487</v>
      </c>
      <c r="ID17" s="9">
        <v>10.539</v>
      </c>
      <c r="IE17" s="9">
        <v>4.9480000000000004</v>
      </c>
      <c r="IF17" s="9">
        <v>12.756</v>
      </c>
      <c r="IG17" s="9">
        <v>2.7309999999999999</v>
      </c>
      <c r="IH17" s="9">
        <v>14.59</v>
      </c>
      <c r="II17" s="9">
        <v>0.89700000000000002</v>
      </c>
      <c r="IJ17" s="9">
        <v>0</v>
      </c>
      <c r="IK17" s="9">
        <v>5.7450000000000001</v>
      </c>
      <c r="IL17" s="9">
        <v>4.2389999999999999</v>
      </c>
      <c r="IM17" s="9">
        <v>5.5030000000000001</v>
      </c>
      <c r="IN17" s="9">
        <v>9.5220000000000002</v>
      </c>
      <c r="IO17" s="9">
        <v>5.9649999999999999</v>
      </c>
      <c r="IP17" s="9">
        <v>2.4990000000000001</v>
      </c>
      <c r="IQ17" s="9">
        <v>193.82</v>
      </c>
    </row>
    <row r="18" spans="1:251">
      <c r="A18" s="10">
        <v>44593</v>
      </c>
      <c r="B18" s="9">
        <v>2.2170000000000001</v>
      </c>
      <c r="C18" s="9">
        <v>3.61</v>
      </c>
      <c r="D18" s="9">
        <v>0.60799999999999998</v>
      </c>
      <c r="E18" s="9">
        <v>0.45500000000000002</v>
      </c>
      <c r="F18" s="9">
        <v>41.249000000000002</v>
      </c>
      <c r="G18" s="9">
        <v>27.562000000000001</v>
      </c>
      <c r="H18" s="9">
        <v>23.861999999999998</v>
      </c>
      <c r="I18" s="9">
        <v>1.52</v>
      </c>
      <c r="J18" s="9">
        <v>2.1800000000000002</v>
      </c>
      <c r="K18" s="9">
        <v>0.82899999999999996</v>
      </c>
      <c r="L18" s="9">
        <v>0.58299999999999996</v>
      </c>
      <c r="M18" s="9">
        <v>2.2879999999999998</v>
      </c>
      <c r="N18" s="9">
        <v>16.72</v>
      </c>
      <c r="O18" s="9">
        <v>5.4660000000000002</v>
      </c>
      <c r="P18" s="9">
        <v>1.1850000000000001</v>
      </c>
      <c r="Q18" s="9">
        <v>4.1909999999999998</v>
      </c>
      <c r="R18" s="9">
        <v>6.0430000000000001</v>
      </c>
      <c r="S18" s="9">
        <v>21.518999999999998</v>
      </c>
      <c r="T18" s="9">
        <v>13.686999999999999</v>
      </c>
      <c r="U18" s="9">
        <v>3.117</v>
      </c>
      <c r="V18" s="9">
        <v>49.037999999999997</v>
      </c>
      <c r="W18" s="9">
        <v>106.976</v>
      </c>
      <c r="X18" s="9">
        <v>102.35899999999999</v>
      </c>
      <c r="Y18" s="9">
        <v>5.375</v>
      </c>
      <c r="Z18" s="9">
        <v>4.8620000000000001</v>
      </c>
      <c r="AA18" s="9">
        <v>1.415</v>
      </c>
      <c r="AB18" s="9">
        <v>3.4470000000000001</v>
      </c>
      <c r="AC18" s="9">
        <v>4.0670000000000002</v>
      </c>
      <c r="AD18" s="9">
        <v>0.79400000000000004</v>
      </c>
      <c r="AE18" s="9">
        <v>4.0670000000000002</v>
      </c>
      <c r="AF18" s="9">
        <v>0.79400000000000004</v>
      </c>
      <c r="AG18" s="9">
        <v>0</v>
      </c>
      <c r="AH18" s="9">
        <v>2.75</v>
      </c>
      <c r="AI18" s="9">
        <v>0.57799999999999996</v>
      </c>
      <c r="AJ18" s="9">
        <v>1.5349999999999999</v>
      </c>
      <c r="AK18" s="9">
        <v>3.5760000000000001</v>
      </c>
      <c r="AL18" s="9">
        <v>1.286</v>
      </c>
      <c r="AM18" s="9">
        <v>0.51400000000000001</v>
      </c>
      <c r="AN18" s="9">
        <v>96.983999999999995</v>
      </c>
      <c r="AO18" s="9">
        <v>52.893000000000001</v>
      </c>
      <c r="AP18" s="9">
        <v>51.726999999999997</v>
      </c>
      <c r="AQ18" s="9">
        <v>0.46500000000000002</v>
      </c>
      <c r="AR18" s="9">
        <v>0.70099999999999996</v>
      </c>
      <c r="AS18" s="9">
        <v>0.70099999999999996</v>
      </c>
      <c r="AT18" s="9">
        <v>0</v>
      </c>
      <c r="AU18" s="9">
        <v>0</v>
      </c>
      <c r="AV18" s="9">
        <v>40</v>
      </c>
      <c r="AW18" s="9">
        <v>3.5249999999999999</v>
      </c>
      <c r="AX18" s="9">
        <v>2.669</v>
      </c>
      <c r="AY18" s="9">
        <v>6.6989999999999998</v>
      </c>
      <c r="AZ18" s="9">
        <v>5.4240000000000004</v>
      </c>
      <c r="BA18" s="9">
        <v>47.468000000000004</v>
      </c>
      <c r="BB18" s="9">
        <v>44.091000000000001</v>
      </c>
      <c r="BC18" s="9">
        <v>4.617</v>
      </c>
      <c r="BD18" s="9">
        <v>106.976</v>
      </c>
      <c r="BE18" s="9">
        <v>486.90600000000001</v>
      </c>
      <c r="BF18" s="9">
        <v>427.83</v>
      </c>
      <c r="BG18" s="9">
        <v>427.83</v>
      </c>
      <c r="BH18" s="9">
        <v>40.430999999999997</v>
      </c>
      <c r="BI18" s="9">
        <v>387.399</v>
      </c>
      <c r="BJ18" s="9">
        <v>59.076000000000001</v>
      </c>
      <c r="BK18" s="9">
        <v>2873.9430000000002</v>
      </c>
      <c r="BL18" s="9">
        <v>2723.3040000000001</v>
      </c>
      <c r="BM18" s="9">
        <v>600.44100000000003</v>
      </c>
      <c r="BN18" s="9">
        <v>263.39100000000002</v>
      </c>
      <c r="BO18" s="9">
        <v>101.27</v>
      </c>
      <c r="BP18" s="9">
        <v>139.60400000000001</v>
      </c>
      <c r="BQ18" s="9">
        <v>150.19900000000001</v>
      </c>
      <c r="BR18" s="9">
        <v>90.674999999999997</v>
      </c>
      <c r="BS18" s="9">
        <v>157.803</v>
      </c>
      <c r="BT18" s="9">
        <v>42.258000000000003</v>
      </c>
      <c r="BU18" s="9">
        <v>35.274000000000001</v>
      </c>
      <c r="BV18" s="9">
        <v>76.534999999999997</v>
      </c>
      <c r="BW18" s="9">
        <v>87.102999999999994</v>
      </c>
      <c r="BX18" s="9">
        <v>77.236999999999995</v>
      </c>
      <c r="BY18" s="9">
        <v>162.523</v>
      </c>
      <c r="BZ18" s="9">
        <v>78.352000000000004</v>
      </c>
      <c r="CA18" s="9">
        <v>337.05</v>
      </c>
      <c r="CB18" s="9">
        <v>2122.864</v>
      </c>
      <c r="CC18" s="9">
        <v>1742.0070000000001</v>
      </c>
      <c r="CD18" s="9">
        <v>1643.2360000000001</v>
      </c>
      <c r="CE18" s="9">
        <v>59.828000000000003</v>
      </c>
      <c r="CF18" s="9">
        <v>35.36</v>
      </c>
      <c r="CG18" s="9">
        <v>58.436</v>
      </c>
      <c r="CH18" s="9">
        <v>19.870999999999999</v>
      </c>
      <c r="CI18" s="9">
        <v>13.438000000000001</v>
      </c>
      <c r="CJ18" s="9">
        <v>1324.452</v>
      </c>
      <c r="CK18" s="9">
        <v>111.313</v>
      </c>
      <c r="CL18" s="9">
        <v>78.73</v>
      </c>
      <c r="CM18" s="9">
        <v>227.511</v>
      </c>
      <c r="CN18" s="9">
        <v>301.21199999999999</v>
      </c>
      <c r="CO18" s="9">
        <v>1440.7940000000001</v>
      </c>
      <c r="CP18" s="9">
        <v>380.85700000000003</v>
      </c>
      <c r="CQ18" s="9">
        <v>150.63800000000001</v>
      </c>
      <c r="CR18" s="9">
        <v>2491.915</v>
      </c>
      <c r="CS18" s="9">
        <v>382.02699999999999</v>
      </c>
      <c r="CT18" s="9">
        <v>64.024000000000001</v>
      </c>
      <c r="CU18" s="9">
        <v>62.018999999999998</v>
      </c>
      <c r="CV18" s="9">
        <v>4.2930000000000001</v>
      </c>
      <c r="CW18" s="9">
        <v>3.6459999999999999</v>
      </c>
      <c r="CX18" s="9">
        <v>0.59099999999999997</v>
      </c>
      <c r="CY18" s="9">
        <v>3.056</v>
      </c>
      <c r="CZ18" s="9">
        <v>1.47</v>
      </c>
      <c r="DA18" s="9">
        <v>2.1760000000000002</v>
      </c>
      <c r="DB18" s="9">
        <v>1.1850000000000001</v>
      </c>
      <c r="DC18" s="9">
        <v>0.82799999999999996</v>
      </c>
      <c r="DD18" s="9">
        <v>1.3480000000000001</v>
      </c>
      <c r="DE18" s="9">
        <v>1.3480000000000001</v>
      </c>
      <c r="DF18" s="9">
        <v>0.28499999999999998</v>
      </c>
      <c r="DG18" s="9">
        <v>2.0129999999999999</v>
      </c>
      <c r="DH18" s="9">
        <v>2.1419999999999999</v>
      </c>
      <c r="DI18" s="9">
        <v>1.504</v>
      </c>
      <c r="DJ18" s="9">
        <v>0.64600000000000002</v>
      </c>
      <c r="DK18" s="9">
        <v>57.726999999999997</v>
      </c>
      <c r="DL18" s="9">
        <v>19.550999999999998</v>
      </c>
      <c r="DM18" s="9">
        <v>18.442</v>
      </c>
      <c r="DN18" s="9">
        <v>0.629</v>
      </c>
      <c r="DO18" s="9">
        <v>0.48</v>
      </c>
      <c r="DP18" s="9">
        <v>0.629</v>
      </c>
      <c r="DQ18" s="9">
        <v>0</v>
      </c>
      <c r="DR18" s="9">
        <v>0.48</v>
      </c>
      <c r="DS18" s="9">
        <v>15.87</v>
      </c>
      <c r="DT18" s="9">
        <v>0</v>
      </c>
      <c r="DU18" s="9">
        <v>0</v>
      </c>
      <c r="DV18" s="9">
        <v>3.681</v>
      </c>
      <c r="DW18" s="9">
        <v>3.218</v>
      </c>
      <c r="DX18" s="9">
        <v>16.332999999999998</v>
      </c>
      <c r="DY18" s="9">
        <v>38.176000000000002</v>
      </c>
      <c r="DZ18" s="9">
        <v>2.0049999999999999</v>
      </c>
      <c r="EA18" s="9">
        <v>64.024000000000001</v>
      </c>
      <c r="EB18" s="9">
        <v>75.894000000000005</v>
      </c>
      <c r="EC18" s="9">
        <v>74.028999999999996</v>
      </c>
      <c r="ED18" s="9">
        <v>8.9350000000000005</v>
      </c>
      <c r="EE18" s="9">
        <v>8.9350000000000005</v>
      </c>
      <c r="EF18" s="9">
        <v>2.8820000000000001</v>
      </c>
      <c r="EG18" s="9">
        <v>6.0519999999999996</v>
      </c>
      <c r="EH18" s="9">
        <v>7.3710000000000004</v>
      </c>
      <c r="EI18" s="9">
        <v>1.5640000000000001</v>
      </c>
      <c r="EJ18" s="9">
        <v>7.1559999999999997</v>
      </c>
      <c r="EK18" s="9">
        <v>0.79100000000000004</v>
      </c>
      <c r="EL18" s="9">
        <v>0.98699999999999999</v>
      </c>
      <c r="EM18" s="9">
        <v>5.125</v>
      </c>
      <c r="EN18" s="9">
        <v>0.79100000000000004</v>
      </c>
      <c r="EO18" s="9">
        <v>3.0190000000000001</v>
      </c>
      <c r="EP18" s="9">
        <v>8.9350000000000005</v>
      </c>
      <c r="EQ18" s="9">
        <v>0</v>
      </c>
      <c r="ER18" s="9">
        <v>0</v>
      </c>
      <c r="ES18" s="9">
        <v>65.093999999999994</v>
      </c>
      <c r="ET18" s="9">
        <v>63.368000000000002</v>
      </c>
      <c r="EU18" s="9">
        <v>60.988</v>
      </c>
      <c r="EV18" s="9">
        <v>1.419</v>
      </c>
      <c r="EW18" s="9">
        <v>0.96199999999999997</v>
      </c>
      <c r="EX18" s="9">
        <v>1.419</v>
      </c>
      <c r="EY18" s="9">
        <v>0.96199999999999997</v>
      </c>
      <c r="EZ18" s="9">
        <v>0</v>
      </c>
      <c r="FA18" s="9">
        <v>55.999000000000002</v>
      </c>
      <c r="FB18" s="9">
        <v>2.8140000000000001</v>
      </c>
      <c r="FC18" s="9">
        <v>2.1720000000000002</v>
      </c>
      <c r="FD18" s="9">
        <v>2.3839999999999999</v>
      </c>
      <c r="FE18" s="9">
        <v>11.353</v>
      </c>
      <c r="FF18" s="9">
        <v>52.015000000000001</v>
      </c>
      <c r="FG18" s="9">
        <v>1.726</v>
      </c>
      <c r="FH18" s="9">
        <v>1.865</v>
      </c>
      <c r="FI18" s="9">
        <v>75.894000000000005</v>
      </c>
      <c r="FJ18" s="9">
        <v>171.16499999999999</v>
      </c>
      <c r="FK18" s="9">
        <v>161.26300000000001</v>
      </c>
      <c r="FL18" s="9">
        <v>17.475999999999999</v>
      </c>
      <c r="FM18" s="9">
        <v>14.641999999999999</v>
      </c>
      <c r="FN18" s="9">
        <v>7.2080000000000002</v>
      </c>
      <c r="FO18" s="9">
        <v>7.4340000000000002</v>
      </c>
      <c r="FP18" s="9">
        <v>8.5259999999999998</v>
      </c>
      <c r="FQ18" s="9">
        <v>6.1159999999999997</v>
      </c>
      <c r="FR18" s="9">
        <v>9.0459999999999994</v>
      </c>
      <c r="FS18" s="9">
        <v>3.657</v>
      </c>
      <c r="FT18" s="9">
        <v>1.9390000000000001</v>
      </c>
      <c r="FU18" s="9">
        <v>6.4340000000000002</v>
      </c>
      <c r="FV18" s="9">
        <v>4.5449999999999999</v>
      </c>
      <c r="FW18" s="9">
        <v>3.6629999999999998</v>
      </c>
      <c r="FX18" s="9">
        <v>9.5960000000000001</v>
      </c>
      <c r="FY18" s="9">
        <v>5.0460000000000003</v>
      </c>
      <c r="FZ18" s="9">
        <v>2.8340000000000001</v>
      </c>
      <c r="GA18" s="9">
        <v>143.78700000000001</v>
      </c>
      <c r="GB18" s="9">
        <v>119.43300000000001</v>
      </c>
      <c r="GC18" s="9">
        <v>114.94499999999999</v>
      </c>
      <c r="GD18" s="9">
        <v>1.6319999999999999</v>
      </c>
      <c r="GE18" s="9">
        <v>2.855</v>
      </c>
      <c r="GF18" s="9">
        <v>0.96799999999999997</v>
      </c>
      <c r="GG18" s="9">
        <v>2.4049999999999998</v>
      </c>
      <c r="GH18" s="9">
        <v>0.45100000000000001</v>
      </c>
      <c r="GI18" s="9">
        <v>101.125</v>
      </c>
      <c r="GJ18" s="9">
        <v>4.867</v>
      </c>
      <c r="GK18" s="9">
        <v>0.78500000000000003</v>
      </c>
      <c r="GL18" s="9">
        <v>12.656000000000001</v>
      </c>
      <c r="GM18" s="9">
        <v>14.430999999999999</v>
      </c>
      <c r="GN18" s="9">
        <v>105.002</v>
      </c>
      <c r="GO18" s="9">
        <v>24.355</v>
      </c>
      <c r="GP18" s="9">
        <v>9.9019999999999992</v>
      </c>
      <c r="GQ18" s="9">
        <v>171.16499999999999</v>
      </c>
      <c r="GR18" s="9">
        <v>34.182000000000002</v>
      </c>
      <c r="GS18" s="9">
        <v>33.676000000000002</v>
      </c>
      <c r="GT18" s="9">
        <v>2.4340000000000002</v>
      </c>
      <c r="GU18" s="9">
        <v>1.802</v>
      </c>
      <c r="GV18" s="9">
        <v>0.6</v>
      </c>
      <c r="GW18" s="9">
        <v>1.202</v>
      </c>
      <c r="GX18" s="9">
        <v>1.802</v>
      </c>
      <c r="GY18" s="9">
        <v>0</v>
      </c>
      <c r="GZ18" s="9">
        <v>1.802</v>
      </c>
      <c r="HA18" s="9">
        <v>0</v>
      </c>
      <c r="HB18" s="9">
        <v>0</v>
      </c>
      <c r="HC18" s="9">
        <v>0.53600000000000003</v>
      </c>
      <c r="HD18" s="9">
        <v>1.2649999999999999</v>
      </c>
      <c r="HE18" s="9">
        <v>0</v>
      </c>
      <c r="HF18" s="9">
        <v>1.802</v>
      </c>
      <c r="HG18" s="9">
        <v>0</v>
      </c>
      <c r="HH18" s="9">
        <v>0.63300000000000001</v>
      </c>
      <c r="HI18" s="9">
        <v>31.241</v>
      </c>
      <c r="HJ18" s="9">
        <v>29.343</v>
      </c>
      <c r="HK18" s="9">
        <v>27.620999999999999</v>
      </c>
      <c r="HL18" s="9">
        <v>1.722</v>
      </c>
      <c r="HM18" s="9">
        <v>0</v>
      </c>
      <c r="HN18" s="9">
        <v>1.1639999999999999</v>
      </c>
      <c r="HO18" s="9">
        <v>0</v>
      </c>
      <c r="HP18" s="9">
        <v>0.55800000000000005</v>
      </c>
      <c r="HQ18" s="9">
        <v>24.24</v>
      </c>
      <c r="HR18" s="9">
        <v>0</v>
      </c>
      <c r="HS18" s="9">
        <v>0.63500000000000001</v>
      </c>
      <c r="HT18" s="9">
        <v>4.4690000000000003</v>
      </c>
      <c r="HU18" s="9">
        <v>6.1289999999999996</v>
      </c>
      <c r="HV18" s="9">
        <v>23.213999999999999</v>
      </c>
      <c r="HW18" s="9">
        <v>1.8979999999999999</v>
      </c>
      <c r="HX18" s="9">
        <v>0.50600000000000001</v>
      </c>
      <c r="HY18" s="9">
        <v>34.182000000000002</v>
      </c>
      <c r="HZ18" s="9">
        <v>209.03200000000001</v>
      </c>
      <c r="IA18" s="9">
        <v>203.50800000000001</v>
      </c>
      <c r="IB18" s="9">
        <v>24.771999999999998</v>
      </c>
      <c r="IC18" s="9">
        <v>24.771999999999998</v>
      </c>
      <c r="ID18" s="9">
        <v>15.180999999999999</v>
      </c>
      <c r="IE18" s="9">
        <v>9.5920000000000005</v>
      </c>
      <c r="IF18" s="9">
        <v>16.503</v>
      </c>
      <c r="IG18" s="9">
        <v>8.2690000000000001</v>
      </c>
      <c r="IH18" s="9">
        <v>13.236000000000001</v>
      </c>
      <c r="II18" s="9">
        <v>2.6030000000000002</v>
      </c>
      <c r="IJ18" s="9">
        <v>6.8920000000000003</v>
      </c>
      <c r="IK18" s="9">
        <v>7.9710000000000001</v>
      </c>
      <c r="IL18" s="9">
        <v>8.2780000000000005</v>
      </c>
      <c r="IM18" s="9">
        <v>8.5229999999999997</v>
      </c>
      <c r="IN18" s="9">
        <v>14.683999999999999</v>
      </c>
      <c r="IO18" s="9">
        <v>10.089</v>
      </c>
      <c r="IP18" s="9">
        <v>0</v>
      </c>
      <c r="IQ18" s="9">
        <v>178.73599999999999</v>
      </c>
    </row>
    <row r="19" spans="1:251">
      <c r="A19" s="10">
        <v>44958</v>
      </c>
      <c r="B19" s="9">
        <v>2.3969999999999998</v>
      </c>
      <c r="C19" s="9">
        <v>4.694</v>
      </c>
      <c r="D19" s="9">
        <v>1.29</v>
      </c>
      <c r="E19" s="9">
        <v>0.80100000000000005</v>
      </c>
      <c r="F19" s="9">
        <v>54.593000000000004</v>
      </c>
      <c r="G19" s="9">
        <v>42.258000000000003</v>
      </c>
      <c r="H19" s="9">
        <v>38.414000000000001</v>
      </c>
      <c r="I19" s="9">
        <v>2.7730000000000001</v>
      </c>
      <c r="J19" s="9">
        <v>1.071</v>
      </c>
      <c r="K19" s="9">
        <v>2.7730000000000001</v>
      </c>
      <c r="L19" s="9">
        <v>0</v>
      </c>
      <c r="M19" s="9">
        <v>1.071</v>
      </c>
      <c r="N19" s="9">
        <v>28.86</v>
      </c>
      <c r="O19" s="9">
        <v>0.96299999999999997</v>
      </c>
      <c r="P19" s="9">
        <v>3.6930000000000001</v>
      </c>
      <c r="Q19" s="9">
        <v>8.7430000000000003</v>
      </c>
      <c r="R19" s="9">
        <v>7.2110000000000003</v>
      </c>
      <c r="S19" s="9">
        <v>35.046999999999997</v>
      </c>
      <c r="T19" s="9">
        <v>12.335000000000001</v>
      </c>
      <c r="U19" s="9">
        <v>4.16</v>
      </c>
      <c r="V19" s="9">
        <v>65.537999999999997</v>
      </c>
      <c r="W19" s="9">
        <v>100.104</v>
      </c>
      <c r="X19" s="9">
        <v>93.01</v>
      </c>
      <c r="Y19" s="9">
        <v>3.4849999999999999</v>
      </c>
      <c r="Z19" s="9">
        <v>2.907</v>
      </c>
      <c r="AA19" s="9">
        <v>0</v>
      </c>
      <c r="AB19" s="9">
        <v>2.907</v>
      </c>
      <c r="AC19" s="9">
        <v>2.0699999999999998</v>
      </c>
      <c r="AD19" s="9">
        <v>0.83699999999999997</v>
      </c>
      <c r="AE19" s="9">
        <v>2.0699999999999998</v>
      </c>
      <c r="AF19" s="9">
        <v>0.83699999999999997</v>
      </c>
      <c r="AG19" s="9">
        <v>0</v>
      </c>
      <c r="AH19" s="9">
        <v>0.79100000000000004</v>
      </c>
      <c r="AI19" s="9">
        <v>1.351</v>
      </c>
      <c r="AJ19" s="9">
        <v>0.76600000000000001</v>
      </c>
      <c r="AK19" s="9">
        <v>2.907</v>
      </c>
      <c r="AL19" s="9">
        <v>0</v>
      </c>
      <c r="AM19" s="9">
        <v>0.57699999999999996</v>
      </c>
      <c r="AN19" s="9">
        <v>89.525999999999996</v>
      </c>
      <c r="AO19" s="9">
        <v>59.514000000000003</v>
      </c>
      <c r="AP19" s="9">
        <v>56.194000000000003</v>
      </c>
      <c r="AQ19" s="9">
        <v>1.4219999999999999</v>
      </c>
      <c r="AR19" s="9">
        <v>1.899</v>
      </c>
      <c r="AS19" s="9">
        <v>1.4219999999999999</v>
      </c>
      <c r="AT19" s="9">
        <v>1.899</v>
      </c>
      <c r="AU19" s="9">
        <v>0</v>
      </c>
      <c r="AV19" s="9">
        <v>44.673000000000002</v>
      </c>
      <c r="AW19" s="9">
        <v>3.9769999999999999</v>
      </c>
      <c r="AX19" s="9">
        <v>3.0659999999999998</v>
      </c>
      <c r="AY19" s="9">
        <v>7.7990000000000004</v>
      </c>
      <c r="AZ19" s="9">
        <v>8.1460000000000008</v>
      </c>
      <c r="BA19" s="9">
        <v>51.368000000000002</v>
      </c>
      <c r="BB19" s="9">
        <v>30.010999999999999</v>
      </c>
      <c r="BC19" s="9">
        <v>7.0940000000000003</v>
      </c>
      <c r="BD19" s="9">
        <v>100.104</v>
      </c>
      <c r="BE19" s="9">
        <v>531.30100000000004</v>
      </c>
      <c r="BF19" s="9">
        <v>449.08800000000002</v>
      </c>
      <c r="BG19" s="9">
        <v>449.08800000000002</v>
      </c>
      <c r="BH19" s="9">
        <v>31.518999999999998</v>
      </c>
      <c r="BI19" s="9">
        <v>417.56900000000002</v>
      </c>
      <c r="BJ19" s="9">
        <v>82.213999999999999</v>
      </c>
      <c r="BK19" s="9">
        <v>3003.6840000000002</v>
      </c>
      <c r="BL19" s="9">
        <v>2783.7730000000001</v>
      </c>
      <c r="BM19" s="9">
        <v>598.13</v>
      </c>
      <c r="BN19" s="9">
        <v>279.24700000000001</v>
      </c>
      <c r="BO19" s="9">
        <v>105.593</v>
      </c>
      <c r="BP19" s="9">
        <v>149.71199999999999</v>
      </c>
      <c r="BQ19" s="9">
        <v>169.709</v>
      </c>
      <c r="BR19" s="9">
        <v>84.974999999999994</v>
      </c>
      <c r="BS19" s="9">
        <v>174.42699999999999</v>
      </c>
      <c r="BT19" s="9">
        <v>46.713000000000001</v>
      </c>
      <c r="BU19" s="9">
        <v>24.82</v>
      </c>
      <c r="BV19" s="9">
        <v>81.563000000000002</v>
      </c>
      <c r="BW19" s="9">
        <v>89.558999999999997</v>
      </c>
      <c r="BX19" s="9">
        <v>85.965999999999994</v>
      </c>
      <c r="BY19" s="9">
        <v>172.72300000000001</v>
      </c>
      <c r="BZ19" s="9">
        <v>84.364999999999995</v>
      </c>
      <c r="CA19" s="9">
        <v>318.88299999999998</v>
      </c>
      <c r="CB19" s="9">
        <v>2185.643</v>
      </c>
      <c r="CC19" s="9">
        <v>1784.6759999999999</v>
      </c>
      <c r="CD19" s="9">
        <v>1664.837</v>
      </c>
      <c r="CE19" s="9">
        <v>65.545000000000002</v>
      </c>
      <c r="CF19" s="9">
        <v>53.603999999999999</v>
      </c>
      <c r="CG19" s="9">
        <v>67.927000000000007</v>
      </c>
      <c r="CH19" s="9">
        <v>31.181000000000001</v>
      </c>
      <c r="CI19" s="9">
        <v>15.712</v>
      </c>
      <c r="CJ19" s="9">
        <v>1316.481</v>
      </c>
      <c r="CK19" s="9">
        <v>106.404</v>
      </c>
      <c r="CL19" s="9">
        <v>95.826999999999998</v>
      </c>
      <c r="CM19" s="9">
        <v>265.964</v>
      </c>
      <c r="CN19" s="9">
        <v>359.649</v>
      </c>
      <c r="CO19" s="9">
        <v>1425.027</v>
      </c>
      <c r="CP19" s="9">
        <v>400.96600000000001</v>
      </c>
      <c r="CQ19" s="9">
        <v>219.91200000000001</v>
      </c>
      <c r="CR19" s="9">
        <v>2629.3029999999999</v>
      </c>
      <c r="CS19" s="9">
        <v>374.38099999999997</v>
      </c>
      <c r="CT19" s="9">
        <v>53.725000000000001</v>
      </c>
      <c r="CU19" s="9">
        <v>51.017000000000003</v>
      </c>
      <c r="CV19" s="9">
        <v>3.2360000000000002</v>
      </c>
      <c r="CW19" s="9">
        <v>3.2360000000000002</v>
      </c>
      <c r="CX19" s="9">
        <v>0</v>
      </c>
      <c r="CY19" s="9">
        <v>3.2360000000000002</v>
      </c>
      <c r="CZ19" s="9">
        <v>2.569</v>
      </c>
      <c r="DA19" s="9">
        <v>0.66700000000000004</v>
      </c>
      <c r="DB19" s="9">
        <v>1.9259999999999999</v>
      </c>
      <c r="DC19" s="9">
        <v>1.31</v>
      </c>
      <c r="DD19" s="9">
        <v>0</v>
      </c>
      <c r="DE19" s="9">
        <v>1.1839999999999999</v>
      </c>
      <c r="DF19" s="9">
        <v>1.262</v>
      </c>
      <c r="DG19" s="9">
        <v>0.78900000000000003</v>
      </c>
      <c r="DH19" s="9">
        <v>1.208</v>
      </c>
      <c r="DI19" s="9">
        <v>2.0270000000000001</v>
      </c>
      <c r="DJ19" s="9">
        <v>0</v>
      </c>
      <c r="DK19" s="9">
        <v>47.780999999999999</v>
      </c>
      <c r="DL19" s="9">
        <v>20.094999999999999</v>
      </c>
      <c r="DM19" s="9">
        <v>19.100999999999999</v>
      </c>
      <c r="DN19" s="9">
        <v>0.99399999999999999</v>
      </c>
      <c r="DO19" s="9">
        <v>0</v>
      </c>
      <c r="DP19" s="9">
        <v>0.99399999999999999</v>
      </c>
      <c r="DQ19" s="9">
        <v>0</v>
      </c>
      <c r="DR19" s="9">
        <v>0</v>
      </c>
      <c r="DS19" s="9">
        <v>13.775</v>
      </c>
      <c r="DT19" s="9">
        <v>0.86499999999999999</v>
      </c>
      <c r="DU19" s="9">
        <v>1.3169999999999999</v>
      </c>
      <c r="DV19" s="9">
        <v>4.1369999999999996</v>
      </c>
      <c r="DW19" s="9">
        <v>3.992</v>
      </c>
      <c r="DX19" s="9">
        <v>16.103000000000002</v>
      </c>
      <c r="DY19" s="9">
        <v>27.686</v>
      </c>
      <c r="DZ19" s="9">
        <v>2.7080000000000002</v>
      </c>
      <c r="EA19" s="9">
        <v>53.725000000000001</v>
      </c>
      <c r="EB19" s="9">
        <v>60.012</v>
      </c>
      <c r="EC19" s="9">
        <v>58.597000000000001</v>
      </c>
      <c r="ED19" s="9">
        <v>7.05</v>
      </c>
      <c r="EE19" s="9">
        <v>7.05</v>
      </c>
      <c r="EF19" s="9">
        <v>2.35</v>
      </c>
      <c r="EG19" s="9">
        <v>4.7</v>
      </c>
      <c r="EH19" s="9">
        <v>5.34</v>
      </c>
      <c r="EI19" s="9">
        <v>1.71</v>
      </c>
      <c r="EJ19" s="9">
        <v>4.1840000000000002</v>
      </c>
      <c r="EK19" s="9">
        <v>1.71</v>
      </c>
      <c r="EL19" s="9">
        <v>0</v>
      </c>
      <c r="EM19" s="9">
        <v>2.411</v>
      </c>
      <c r="EN19" s="9">
        <v>2.1379999999999999</v>
      </c>
      <c r="EO19" s="9">
        <v>2.5009999999999999</v>
      </c>
      <c r="EP19" s="9">
        <v>4.3239999999999998</v>
      </c>
      <c r="EQ19" s="9">
        <v>2.726</v>
      </c>
      <c r="ER19" s="9">
        <v>0</v>
      </c>
      <c r="ES19" s="9">
        <v>51.546999999999997</v>
      </c>
      <c r="ET19" s="9">
        <v>50.351999999999997</v>
      </c>
      <c r="EU19" s="9">
        <v>47.5</v>
      </c>
      <c r="EV19" s="9">
        <v>1.05</v>
      </c>
      <c r="EW19" s="9">
        <v>1.802</v>
      </c>
      <c r="EX19" s="9">
        <v>1.05</v>
      </c>
      <c r="EY19" s="9">
        <v>1.1719999999999999</v>
      </c>
      <c r="EZ19" s="9">
        <v>0.63</v>
      </c>
      <c r="FA19" s="9">
        <v>42.652000000000001</v>
      </c>
      <c r="FB19" s="9">
        <v>1.2390000000000001</v>
      </c>
      <c r="FC19" s="9">
        <v>1.1970000000000001</v>
      </c>
      <c r="FD19" s="9">
        <v>5.2640000000000002</v>
      </c>
      <c r="FE19" s="9">
        <v>10.39</v>
      </c>
      <c r="FF19" s="9">
        <v>39.960999999999999</v>
      </c>
      <c r="FG19" s="9">
        <v>1.1950000000000001</v>
      </c>
      <c r="FH19" s="9">
        <v>1.415</v>
      </c>
      <c r="FI19" s="9">
        <v>60.012</v>
      </c>
      <c r="FJ19" s="9">
        <v>168.541</v>
      </c>
      <c r="FK19" s="9">
        <v>159.142</v>
      </c>
      <c r="FL19" s="9">
        <v>16.015999999999998</v>
      </c>
      <c r="FM19" s="9">
        <v>15.502000000000001</v>
      </c>
      <c r="FN19" s="9">
        <v>6.4409999999999998</v>
      </c>
      <c r="FO19" s="9">
        <v>9.06</v>
      </c>
      <c r="FP19" s="9">
        <v>11.035</v>
      </c>
      <c r="FQ19" s="9">
        <v>4.4669999999999996</v>
      </c>
      <c r="FR19" s="9">
        <v>10.574999999999999</v>
      </c>
      <c r="FS19" s="9">
        <v>3.5710000000000002</v>
      </c>
      <c r="FT19" s="9">
        <v>0.67800000000000005</v>
      </c>
      <c r="FU19" s="9">
        <v>7.4710000000000001</v>
      </c>
      <c r="FV19" s="9">
        <v>4.3419999999999996</v>
      </c>
      <c r="FW19" s="9">
        <v>3.6890000000000001</v>
      </c>
      <c r="FX19" s="9">
        <v>14.12</v>
      </c>
      <c r="FY19" s="9">
        <v>1.381</v>
      </c>
      <c r="FZ19" s="9">
        <v>0.51500000000000001</v>
      </c>
      <c r="GA19" s="9">
        <v>143.125</v>
      </c>
      <c r="GB19" s="9">
        <v>125.467</v>
      </c>
      <c r="GC19" s="9">
        <v>117.16500000000001</v>
      </c>
      <c r="GD19" s="9">
        <v>3.286</v>
      </c>
      <c r="GE19" s="9">
        <v>5.016</v>
      </c>
      <c r="GF19" s="9">
        <v>2.6360000000000001</v>
      </c>
      <c r="GG19" s="9">
        <v>1.837</v>
      </c>
      <c r="GH19" s="9">
        <v>3.133</v>
      </c>
      <c r="GI19" s="9">
        <v>90.384</v>
      </c>
      <c r="GJ19" s="9">
        <v>3.9580000000000002</v>
      </c>
      <c r="GK19" s="9">
        <v>5.0199999999999996</v>
      </c>
      <c r="GL19" s="9">
        <v>26.105</v>
      </c>
      <c r="GM19" s="9">
        <v>25.256</v>
      </c>
      <c r="GN19" s="9">
        <v>100.211</v>
      </c>
      <c r="GO19" s="9">
        <v>17.658000000000001</v>
      </c>
      <c r="GP19" s="9">
        <v>9.4</v>
      </c>
      <c r="GQ19" s="9">
        <v>168.541</v>
      </c>
      <c r="GR19" s="9">
        <v>34.491999999999997</v>
      </c>
      <c r="GS19" s="9">
        <v>34.491999999999997</v>
      </c>
      <c r="GT19" s="9">
        <v>1.8819999999999999</v>
      </c>
      <c r="GU19" s="9">
        <v>1.8819999999999999</v>
      </c>
      <c r="GV19" s="9">
        <v>0.71499999999999997</v>
      </c>
      <c r="GW19" s="9">
        <v>1.167</v>
      </c>
      <c r="GX19" s="9">
        <v>1.4279999999999999</v>
      </c>
      <c r="GY19" s="9">
        <v>0.45400000000000001</v>
      </c>
      <c r="GZ19" s="9">
        <v>1.4279999999999999</v>
      </c>
      <c r="HA19" s="9">
        <v>0</v>
      </c>
      <c r="HB19" s="9">
        <v>0.45400000000000001</v>
      </c>
      <c r="HC19" s="9">
        <v>0</v>
      </c>
      <c r="HD19" s="9">
        <v>1.4279999999999999</v>
      </c>
      <c r="HE19" s="9">
        <v>0.45400000000000001</v>
      </c>
      <c r="HF19" s="9">
        <v>1.4279999999999999</v>
      </c>
      <c r="HG19" s="9">
        <v>0.45400000000000001</v>
      </c>
      <c r="HH19" s="9">
        <v>0</v>
      </c>
      <c r="HI19" s="9">
        <v>32.61</v>
      </c>
      <c r="HJ19" s="9">
        <v>31.393000000000001</v>
      </c>
      <c r="HK19" s="9">
        <v>26.812000000000001</v>
      </c>
      <c r="HL19" s="9">
        <v>2.59</v>
      </c>
      <c r="HM19" s="9">
        <v>1.992</v>
      </c>
      <c r="HN19" s="9">
        <v>1.4490000000000001</v>
      </c>
      <c r="HO19" s="9">
        <v>2.012</v>
      </c>
      <c r="HP19" s="9">
        <v>0.52</v>
      </c>
      <c r="HQ19" s="9">
        <v>25.885000000000002</v>
      </c>
      <c r="HR19" s="9">
        <v>0</v>
      </c>
      <c r="HS19" s="9">
        <v>1.7909999999999999</v>
      </c>
      <c r="HT19" s="9">
        <v>3.7170000000000001</v>
      </c>
      <c r="HU19" s="9">
        <v>8.8179999999999996</v>
      </c>
      <c r="HV19" s="9">
        <v>22.576000000000001</v>
      </c>
      <c r="HW19" s="9">
        <v>1.2170000000000001</v>
      </c>
      <c r="HX19" s="9">
        <v>0</v>
      </c>
      <c r="HY19" s="9">
        <v>34.491999999999997</v>
      </c>
      <c r="HZ19" s="9">
        <v>245.86600000000001</v>
      </c>
      <c r="IA19" s="9">
        <v>232.08799999999999</v>
      </c>
      <c r="IB19" s="9">
        <v>25.664000000000001</v>
      </c>
      <c r="IC19" s="9">
        <v>25.126999999999999</v>
      </c>
      <c r="ID19" s="9">
        <v>15.048</v>
      </c>
      <c r="IE19" s="9">
        <v>10.079000000000001</v>
      </c>
      <c r="IF19" s="9">
        <v>19.187999999999999</v>
      </c>
      <c r="IG19" s="9">
        <v>5.9390000000000001</v>
      </c>
      <c r="IH19" s="9">
        <v>17.709</v>
      </c>
      <c r="II19" s="9">
        <v>2.9790000000000001</v>
      </c>
      <c r="IJ19" s="9">
        <v>3.08</v>
      </c>
      <c r="IK19" s="9">
        <v>9.4979999999999993</v>
      </c>
      <c r="IL19" s="9">
        <v>5.4139999999999997</v>
      </c>
      <c r="IM19" s="9">
        <v>10.215</v>
      </c>
      <c r="IN19" s="9">
        <v>16.263999999999999</v>
      </c>
      <c r="IO19" s="9">
        <v>8.8629999999999995</v>
      </c>
      <c r="IP19" s="9">
        <v>0.53700000000000003</v>
      </c>
      <c r="IQ19" s="9">
        <v>206.42400000000001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4512</v>
      </c>
      <c r="C1" s="3" t="s">
        <v>4513</v>
      </c>
      <c r="D1" s="3" t="s">
        <v>4514</v>
      </c>
      <c r="E1" s="3" t="s">
        <v>4515</v>
      </c>
      <c r="F1" s="3" t="s">
        <v>4516</v>
      </c>
      <c r="G1" s="3" t="s">
        <v>4517</v>
      </c>
      <c r="H1" s="3" t="s">
        <v>4518</v>
      </c>
      <c r="I1" s="3" t="s">
        <v>4519</v>
      </c>
      <c r="J1" s="3" t="s">
        <v>4520</v>
      </c>
      <c r="K1" s="3" t="s">
        <v>4521</v>
      </c>
      <c r="L1" s="3" t="s">
        <v>4522</v>
      </c>
      <c r="M1" s="3" t="s">
        <v>4523</v>
      </c>
      <c r="N1" s="3" t="s">
        <v>4524</v>
      </c>
      <c r="O1" s="3" t="s">
        <v>4525</v>
      </c>
      <c r="P1" s="3" t="s">
        <v>4526</v>
      </c>
      <c r="Q1" s="3" t="s">
        <v>4527</v>
      </c>
      <c r="R1" s="3" t="s">
        <v>4528</v>
      </c>
      <c r="S1" s="3" t="s">
        <v>4529</v>
      </c>
      <c r="T1" s="3" t="s">
        <v>4530</v>
      </c>
      <c r="U1" s="3" t="s">
        <v>4531</v>
      </c>
      <c r="V1" s="3" t="s">
        <v>4532</v>
      </c>
      <c r="W1" s="3" t="s">
        <v>4533</v>
      </c>
      <c r="X1" s="3" t="s">
        <v>4534</v>
      </c>
      <c r="Y1" s="3" t="s">
        <v>4535</v>
      </c>
      <c r="Z1" s="3" t="s">
        <v>4536</v>
      </c>
      <c r="AA1" s="3" t="s">
        <v>4537</v>
      </c>
      <c r="AB1" s="3" t="s">
        <v>4538</v>
      </c>
      <c r="AC1" s="3" t="s">
        <v>4539</v>
      </c>
      <c r="AD1" s="3" t="s">
        <v>4540</v>
      </c>
      <c r="AE1" s="3" t="s">
        <v>4541</v>
      </c>
      <c r="AF1" s="3" t="s">
        <v>4542</v>
      </c>
      <c r="AG1" s="3" t="s">
        <v>4543</v>
      </c>
      <c r="AH1" s="3" t="s">
        <v>4544</v>
      </c>
      <c r="AI1" s="3" t="s">
        <v>4545</v>
      </c>
      <c r="AJ1" s="3" t="s">
        <v>4546</v>
      </c>
      <c r="AK1" s="3" t="s">
        <v>4547</v>
      </c>
      <c r="AL1" s="3" t="s">
        <v>4548</v>
      </c>
      <c r="AM1" s="3" t="s">
        <v>4549</v>
      </c>
      <c r="AN1" s="3" t="s">
        <v>4550</v>
      </c>
      <c r="AO1" s="3" t="s">
        <v>4551</v>
      </c>
      <c r="AP1" s="3" t="s">
        <v>4552</v>
      </c>
      <c r="AQ1" s="3" t="s">
        <v>4553</v>
      </c>
      <c r="AR1" s="3" t="s">
        <v>4554</v>
      </c>
      <c r="AS1" s="3" t="s">
        <v>4555</v>
      </c>
      <c r="AT1" s="3" t="s">
        <v>4556</v>
      </c>
      <c r="AU1" s="3" t="s">
        <v>4557</v>
      </c>
      <c r="AV1" s="3" t="s">
        <v>4558</v>
      </c>
      <c r="AW1" s="3" t="s">
        <v>4559</v>
      </c>
      <c r="AX1" s="3" t="s">
        <v>4560</v>
      </c>
      <c r="AY1" s="3" t="s">
        <v>4561</v>
      </c>
      <c r="AZ1" s="3" t="s">
        <v>4562</v>
      </c>
      <c r="BA1" s="3" t="s">
        <v>4563</v>
      </c>
      <c r="BB1" s="3" t="s">
        <v>4564</v>
      </c>
      <c r="BC1" s="3" t="s">
        <v>4565</v>
      </c>
      <c r="BD1" s="3" t="s">
        <v>4566</v>
      </c>
      <c r="BE1" s="3" t="s">
        <v>4567</v>
      </c>
      <c r="BF1" s="3" t="s">
        <v>4568</v>
      </c>
      <c r="BG1" s="3" t="s">
        <v>4569</v>
      </c>
      <c r="BH1" s="3" t="s">
        <v>4570</v>
      </c>
      <c r="BI1" s="3" t="s">
        <v>4571</v>
      </c>
      <c r="BJ1" s="3" t="s">
        <v>4572</v>
      </c>
      <c r="BK1" s="3" t="s">
        <v>4573</v>
      </c>
      <c r="BL1" s="3" t="s">
        <v>4574</v>
      </c>
      <c r="BM1" s="3" t="s">
        <v>4575</v>
      </c>
      <c r="BN1" s="3" t="s">
        <v>4576</v>
      </c>
      <c r="BO1" s="3" t="s">
        <v>4577</v>
      </c>
      <c r="BP1" s="3" t="s">
        <v>4578</v>
      </c>
      <c r="BQ1" s="3" t="s">
        <v>4579</v>
      </c>
      <c r="BR1" s="3" t="s">
        <v>4580</v>
      </c>
      <c r="BS1" s="3" t="s">
        <v>4581</v>
      </c>
      <c r="BT1" s="3" t="s">
        <v>4582</v>
      </c>
      <c r="BU1" s="3" t="s">
        <v>4583</v>
      </c>
      <c r="BV1" s="3" t="s">
        <v>4584</v>
      </c>
      <c r="BW1" s="3" t="s">
        <v>4585</v>
      </c>
      <c r="BX1" s="3" t="s">
        <v>4586</v>
      </c>
      <c r="BY1" s="3" t="s">
        <v>4587</v>
      </c>
      <c r="BZ1" s="3" t="s">
        <v>4588</v>
      </c>
      <c r="CA1" s="3" t="s">
        <v>4589</v>
      </c>
      <c r="CB1" s="3" t="s">
        <v>4590</v>
      </c>
      <c r="CC1" s="3" t="s">
        <v>4591</v>
      </c>
      <c r="CD1" s="3" t="s">
        <v>4592</v>
      </c>
      <c r="CE1" s="3" t="s">
        <v>4593</v>
      </c>
      <c r="CF1" s="3" t="s">
        <v>4594</v>
      </c>
      <c r="CG1" s="3" t="s">
        <v>4595</v>
      </c>
      <c r="CH1" s="3" t="s">
        <v>4596</v>
      </c>
      <c r="CI1" s="3" t="s">
        <v>4597</v>
      </c>
      <c r="CJ1" s="3" t="s">
        <v>4598</v>
      </c>
      <c r="CK1" s="3" t="s">
        <v>4599</v>
      </c>
      <c r="CL1" s="3" t="s">
        <v>4600</v>
      </c>
      <c r="CM1" s="3" t="s">
        <v>4601</v>
      </c>
      <c r="CN1" s="3" t="s">
        <v>4602</v>
      </c>
      <c r="CO1" s="3" t="s">
        <v>4603</v>
      </c>
      <c r="CP1" s="3" t="s">
        <v>4604</v>
      </c>
      <c r="CQ1" s="3" t="s">
        <v>4605</v>
      </c>
      <c r="CR1" s="3" t="s">
        <v>4606</v>
      </c>
      <c r="CS1" s="3" t="s">
        <v>4607</v>
      </c>
      <c r="CT1" s="3" t="s">
        <v>4608</v>
      </c>
      <c r="CU1" s="3" t="s">
        <v>4609</v>
      </c>
      <c r="CV1" s="3" t="s">
        <v>4610</v>
      </c>
      <c r="CW1" s="3" t="s">
        <v>4611</v>
      </c>
      <c r="CX1" s="3" t="s">
        <v>4612</v>
      </c>
      <c r="CY1" s="3" t="s">
        <v>4613</v>
      </c>
      <c r="CZ1" s="3" t="s">
        <v>4614</v>
      </c>
      <c r="DA1" s="3" t="s">
        <v>4615</v>
      </c>
      <c r="DB1" s="3" t="s">
        <v>4616</v>
      </c>
      <c r="DC1" s="3" t="s">
        <v>4617</v>
      </c>
      <c r="DD1" s="3" t="s">
        <v>4618</v>
      </c>
      <c r="DE1" s="3" t="s">
        <v>4619</v>
      </c>
      <c r="DF1" s="3" t="s">
        <v>4620</v>
      </c>
      <c r="DG1" s="3" t="s">
        <v>4621</v>
      </c>
      <c r="DH1" s="3" t="s">
        <v>4622</v>
      </c>
      <c r="DI1" s="3" t="s">
        <v>4623</v>
      </c>
      <c r="DJ1" s="3" t="s">
        <v>4624</v>
      </c>
      <c r="DK1" s="3" t="s">
        <v>4625</v>
      </c>
      <c r="DL1" s="3" t="s">
        <v>4626</v>
      </c>
      <c r="DM1" s="3" t="s">
        <v>4627</v>
      </c>
      <c r="DN1" s="3" t="s">
        <v>4628</v>
      </c>
      <c r="DO1" s="3" t="s">
        <v>4629</v>
      </c>
      <c r="DP1" s="3" t="s">
        <v>4630</v>
      </c>
      <c r="DQ1" s="3" t="s">
        <v>4631</v>
      </c>
      <c r="DR1" s="3" t="s">
        <v>4632</v>
      </c>
      <c r="DS1" s="3" t="s">
        <v>4633</v>
      </c>
      <c r="DT1" s="3" t="s">
        <v>4634</v>
      </c>
      <c r="DU1" s="3" t="s">
        <v>4635</v>
      </c>
      <c r="DV1" s="3" t="s">
        <v>4636</v>
      </c>
      <c r="DW1" s="3" t="s">
        <v>4637</v>
      </c>
      <c r="DX1" s="3" t="s">
        <v>4638</v>
      </c>
      <c r="DY1" s="3" t="s">
        <v>4639</v>
      </c>
      <c r="DZ1" s="3" t="s">
        <v>4640</v>
      </c>
      <c r="EA1" s="3" t="s">
        <v>4641</v>
      </c>
      <c r="EB1" s="3" t="s">
        <v>4642</v>
      </c>
      <c r="EC1" s="3" t="s">
        <v>4643</v>
      </c>
      <c r="ED1" s="3" t="s">
        <v>4644</v>
      </c>
      <c r="EE1" s="3" t="s">
        <v>4645</v>
      </c>
      <c r="EF1" s="3" t="s">
        <v>4646</v>
      </c>
      <c r="EG1" s="3" t="s">
        <v>4647</v>
      </c>
      <c r="EH1" s="3" t="s">
        <v>4648</v>
      </c>
      <c r="EI1" s="3" t="s">
        <v>4649</v>
      </c>
      <c r="EJ1" s="3" t="s">
        <v>4650</v>
      </c>
      <c r="EK1" s="3" t="s">
        <v>4651</v>
      </c>
      <c r="EL1" s="3" t="s">
        <v>4652</v>
      </c>
      <c r="EM1" s="3" t="s">
        <v>4653</v>
      </c>
      <c r="EN1" s="3" t="s">
        <v>4654</v>
      </c>
      <c r="EO1" s="3" t="s">
        <v>4655</v>
      </c>
      <c r="EP1" s="3" t="s">
        <v>4656</v>
      </c>
      <c r="EQ1" s="3" t="s">
        <v>4657</v>
      </c>
      <c r="ER1" s="3" t="s">
        <v>4658</v>
      </c>
      <c r="ES1" s="3" t="s">
        <v>4659</v>
      </c>
      <c r="ET1" s="3" t="s">
        <v>4660</v>
      </c>
      <c r="EU1" s="3" t="s">
        <v>4661</v>
      </c>
      <c r="EV1" s="3" t="s">
        <v>4662</v>
      </c>
      <c r="EW1" s="3" t="s">
        <v>4663</v>
      </c>
      <c r="EX1" s="3" t="s">
        <v>4664</v>
      </c>
      <c r="EY1" s="3" t="s">
        <v>4665</v>
      </c>
      <c r="EZ1" s="3" t="s">
        <v>4666</v>
      </c>
      <c r="FA1" s="3" t="s">
        <v>4667</v>
      </c>
      <c r="FB1" s="3" t="s">
        <v>4668</v>
      </c>
      <c r="FC1" s="3" t="s">
        <v>4669</v>
      </c>
      <c r="FD1" s="3" t="s">
        <v>4670</v>
      </c>
      <c r="FE1" s="3" t="s">
        <v>4671</v>
      </c>
      <c r="FF1" s="3" t="s">
        <v>4672</v>
      </c>
      <c r="FG1" s="3" t="s">
        <v>4673</v>
      </c>
      <c r="FH1" s="3" t="s">
        <v>4674</v>
      </c>
      <c r="FI1" s="3" t="s">
        <v>4675</v>
      </c>
      <c r="FJ1" s="3" t="s">
        <v>4676</v>
      </c>
      <c r="FK1" s="3" t="s">
        <v>4677</v>
      </c>
      <c r="FL1" s="3" t="s">
        <v>4678</v>
      </c>
      <c r="FM1" s="3" t="s">
        <v>4679</v>
      </c>
      <c r="FN1" s="3" t="s">
        <v>4680</v>
      </c>
      <c r="FO1" s="3" t="s">
        <v>4681</v>
      </c>
      <c r="FP1" s="3" t="s">
        <v>4682</v>
      </c>
      <c r="FQ1" s="3" t="s">
        <v>4683</v>
      </c>
      <c r="FR1" s="3" t="s">
        <v>4684</v>
      </c>
      <c r="FS1" s="3" t="s">
        <v>4685</v>
      </c>
      <c r="FT1" s="3" t="s">
        <v>4686</v>
      </c>
      <c r="FU1" s="3" t="s">
        <v>4687</v>
      </c>
      <c r="FV1" s="3" t="s">
        <v>4688</v>
      </c>
      <c r="FW1" s="3" t="s">
        <v>4689</v>
      </c>
      <c r="FX1" s="3" t="s">
        <v>4690</v>
      </c>
      <c r="FY1" s="3" t="s">
        <v>4691</v>
      </c>
      <c r="FZ1" s="3" t="s">
        <v>4692</v>
      </c>
      <c r="GA1" s="3" t="s">
        <v>4693</v>
      </c>
      <c r="GB1" s="3" t="s">
        <v>4694</v>
      </c>
      <c r="GC1" s="3" t="s">
        <v>4695</v>
      </c>
      <c r="GD1" s="3" t="s">
        <v>4696</v>
      </c>
      <c r="GE1" s="3" t="s">
        <v>4697</v>
      </c>
      <c r="GF1" s="3" t="s">
        <v>4698</v>
      </c>
      <c r="GG1" s="3" t="s">
        <v>4699</v>
      </c>
      <c r="GH1" s="3" t="s">
        <v>4700</v>
      </c>
      <c r="GI1" s="3" t="s">
        <v>4701</v>
      </c>
      <c r="GJ1" s="3" t="s">
        <v>4702</v>
      </c>
      <c r="GK1" s="3" t="s">
        <v>4703</v>
      </c>
      <c r="GL1" s="3" t="s">
        <v>4704</v>
      </c>
      <c r="GM1" s="3" t="s">
        <v>4705</v>
      </c>
      <c r="GN1" s="3" t="s">
        <v>4706</v>
      </c>
      <c r="GO1" s="3" t="s">
        <v>4707</v>
      </c>
      <c r="GP1" s="3" t="s">
        <v>4708</v>
      </c>
      <c r="GQ1" s="3" t="s">
        <v>4709</v>
      </c>
      <c r="GR1" s="3" t="s">
        <v>4710</v>
      </c>
      <c r="GS1" s="3" t="s">
        <v>4711</v>
      </c>
      <c r="GT1" s="3" t="s">
        <v>4712</v>
      </c>
      <c r="GU1" s="3" t="s">
        <v>4713</v>
      </c>
      <c r="GV1" s="3" t="s">
        <v>4714</v>
      </c>
      <c r="GW1" s="3" t="s">
        <v>4715</v>
      </c>
      <c r="GX1" s="3" t="s">
        <v>4716</v>
      </c>
      <c r="GY1" s="3" t="s">
        <v>4717</v>
      </c>
      <c r="GZ1" s="3" t="s">
        <v>4718</v>
      </c>
      <c r="HA1" s="3" t="s">
        <v>4719</v>
      </c>
      <c r="HB1" s="3" t="s">
        <v>4720</v>
      </c>
      <c r="HC1" s="3" t="s">
        <v>4721</v>
      </c>
      <c r="HD1" s="3" t="s">
        <v>4722</v>
      </c>
      <c r="HE1" s="3" t="s">
        <v>4723</v>
      </c>
      <c r="HF1" s="3" t="s">
        <v>4724</v>
      </c>
      <c r="HG1" s="3" t="s">
        <v>4725</v>
      </c>
      <c r="HH1" s="3" t="s">
        <v>4726</v>
      </c>
      <c r="HI1" s="3" t="s">
        <v>4727</v>
      </c>
      <c r="HJ1" s="3" t="s">
        <v>4728</v>
      </c>
      <c r="HK1" s="3" t="s">
        <v>4729</v>
      </c>
      <c r="HL1" s="3" t="s">
        <v>4730</v>
      </c>
      <c r="HM1" s="3" t="s">
        <v>4731</v>
      </c>
      <c r="HN1" s="3" t="s">
        <v>4732</v>
      </c>
      <c r="HO1" s="3" t="s">
        <v>4733</v>
      </c>
      <c r="HP1" s="3" t="s">
        <v>4734</v>
      </c>
      <c r="HQ1" s="3" t="s">
        <v>4735</v>
      </c>
      <c r="HR1" s="3" t="s">
        <v>4736</v>
      </c>
      <c r="HS1" s="3" t="s">
        <v>4737</v>
      </c>
      <c r="HT1" s="3" t="s">
        <v>4738</v>
      </c>
      <c r="HU1" s="3" t="s">
        <v>4739</v>
      </c>
      <c r="HV1" s="3" t="s">
        <v>4740</v>
      </c>
      <c r="HW1" s="3" t="s">
        <v>4741</v>
      </c>
      <c r="HX1" s="3" t="s">
        <v>4742</v>
      </c>
      <c r="HY1" s="3" t="s">
        <v>4743</v>
      </c>
      <c r="HZ1" s="3" t="s">
        <v>4744</v>
      </c>
      <c r="IA1" s="3" t="s">
        <v>4745</v>
      </c>
      <c r="IB1" s="3" t="s">
        <v>4746</v>
      </c>
      <c r="IC1" s="3" t="s">
        <v>4747</v>
      </c>
      <c r="ID1" s="3" t="s">
        <v>4748</v>
      </c>
      <c r="IE1" s="3" t="s">
        <v>4749</v>
      </c>
      <c r="IF1" s="3" t="s">
        <v>4750</v>
      </c>
      <c r="IG1" s="3" t="s">
        <v>4751</v>
      </c>
      <c r="IH1" s="3" t="s">
        <v>4752</v>
      </c>
      <c r="II1" s="3" t="s">
        <v>4753</v>
      </c>
      <c r="IJ1" s="3" t="s">
        <v>4754</v>
      </c>
      <c r="IK1" s="3" t="s">
        <v>4755</v>
      </c>
      <c r="IL1" s="3" t="s">
        <v>4756</v>
      </c>
      <c r="IM1" s="3" t="s">
        <v>4757</v>
      </c>
      <c r="IN1" s="3" t="s">
        <v>4758</v>
      </c>
      <c r="IO1" s="3" t="s">
        <v>4759</v>
      </c>
      <c r="IP1" s="3" t="s">
        <v>4760</v>
      </c>
      <c r="IQ1" s="3" t="s">
        <v>4761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4762</v>
      </c>
      <c r="C10" s="8" t="s">
        <v>4763</v>
      </c>
      <c r="D10" s="8" t="s">
        <v>4764</v>
      </c>
      <c r="E10" s="8" t="s">
        <v>4765</v>
      </c>
      <c r="F10" s="8" t="s">
        <v>4766</v>
      </c>
      <c r="G10" s="8" t="s">
        <v>4767</v>
      </c>
      <c r="H10" s="8" t="s">
        <v>4768</v>
      </c>
      <c r="I10" s="8" t="s">
        <v>4769</v>
      </c>
      <c r="J10" s="8" t="s">
        <v>4770</v>
      </c>
      <c r="K10" s="8" t="s">
        <v>4771</v>
      </c>
      <c r="L10" s="8" t="s">
        <v>4772</v>
      </c>
      <c r="M10" s="8" t="s">
        <v>4773</v>
      </c>
      <c r="N10" s="8" t="s">
        <v>4774</v>
      </c>
      <c r="O10" s="8" t="s">
        <v>4775</v>
      </c>
      <c r="P10" s="8" t="s">
        <v>4776</v>
      </c>
      <c r="Q10" s="8" t="s">
        <v>4777</v>
      </c>
      <c r="R10" s="8" t="s">
        <v>4778</v>
      </c>
      <c r="S10" s="8" t="s">
        <v>4779</v>
      </c>
      <c r="T10" s="8" t="s">
        <v>4780</v>
      </c>
      <c r="U10" s="8" t="s">
        <v>4781</v>
      </c>
      <c r="V10" s="8" t="s">
        <v>4782</v>
      </c>
      <c r="W10" s="8" t="s">
        <v>4783</v>
      </c>
      <c r="X10" s="8" t="s">
        <v>4784</v>
      </c>
      <c r="Y10" s="8" t="s">
        <v>4785</v>
      </c>
      <c r="Z10" s="8" t="s">
        <v>4786</v>
      </c>
      <c r="AA10" s="8" t="s">
        <v>4787</v>
      </c>
      <c r="AB10" s="8" t="s">
        <v>4788</v>
      </c>
      <c r="AC10" s="8" t="s">
        <v>4789</v>
      </c>
      <c r="AD10" s="8" t="s">
        <v>4790</v>
      </c>
      <c r="AE10" s="8" t="s">
        <v>4791</v>
      </c>
      <c r="AF10" s="8" t="s">
        <v>4792</v>
      </c>
      <c r="AG10" s="8" t="s">
        <v>4793</v>
      </c>
      <c r="AH10" s="8" t="s">
        <v>4794</v>
      </c>
      <c r="AI10" s="8" t="s">
        <v>4795</v>
      </c>
      <c r="AJ10" s="8" t="s">
        <v>4796</v>
      </c>
      <c r="AK10" s="8" t="s">
        <v>4797</v>
      </c>
      <c r="AL10" s="8" t="s">
        <v>4798</v>
      </c>
      <c r="AM10" s="8" t="s">
        <v>4799</v>
      </c>
      <c r="AN10" s="8" t="s">
        <v>4800</v>
      </c>
      <c r="AO10" s="8" t="s">
        <v>4801</v>
      </c>
      <c r="AP10" s="8" t="s">
        <v>4802</v>
      </c>
      <c r="AQ10" s="8" t="s">
        <v>4803</v>
      </c>
      <c r="AR10" s="8" t="s">
        <v>4804</v>
      </c>
      <c r="AS10" s="8" t="s">
        <v>4805</v>
      </c>
      <c r="AT10" s="8" t="s">
        <v>4806</v>
      </c>
      <c r="AU10" s="8" t="s">
        <v>4807</v>
      </c>
      <c r="AV10" s="8" t="s">
        <v>4808</v>
      </c>
      <c r="AW10" s="8" t="s">
        <v>4809</v>
      </c>
      <c r="AX10" s="8" t="s">
        <v>4810</v>
      </c>
      <c r="AY10" s="8" t="s">
        <v>4811</v>
      </c>
      <c r="AZ10" s="8" t="s">
        <v>4812</v>
      </c>
      <c r="BA10" s="8" t="s">
        <v>4813</v>
      </c>
      <c r="BB10" s="8" t="s">
        <v>4814</v>
      </c>
      <c r="BC10" s="8" t="s">
        <v>4815</v>
      </c>
      <c r="BD10" s="8" t="s">
        <v>4816</v>
      </c>
      <c r="BE10" s="8" t="s">
        <v>4817</v>
      </c>
      <c r="BF10" s="8" t="s">
        <v>4818</v>
      </c>
      <c r="BG10" s="8" t="s">
        <v>4819</v>
      </c>
      <c r="BH10" s="8" t="s">
        <v>4820</v>
      </c>
      <c r="BI10" s="8" t="s">
        <v>4821</v>
      </c>
      <c r="BJ10" s="8" t="s">
        <v>4822</v>
      </c>
      <c r="BK10" s="8" t="s">
        <v>4823</v>
      </c>
      <c r="BL10" s="8" t="s">
        <v>4824</v>
      </c>
      <c r="BM10" s="8" t="s">
        <v>4825</v>
      </c>
      <c r="BN10" s="8" t="s">
        <v>4826</v>
      </c>
      <c r="BO10" s="8" t="s">
        <v>4827</v>
      </c>
      <c r="BP10" s="8" t="s">
        <v>4828</v>
      </c>
      <c r="BQ10" s="8" t="s">
        <v>4829</v>
      </c>
      <c r="BR10" s="8" t="s">
        <v>4830</v>
      </c>
      <c r="BS10" s="8" t="s">
        <v>4831</v>
      </c>
      <c r="BT10" s="8" t="s">
        <v>4832</v>
      </c>
      <c r="BU10" s="8" t="s">
        <v>4833</v>
      </c>
      <c r="BV10" s="8" t="s">
        <v>4834</v>
      </c>
      <c r="BW10" s="8" t="s">
        <v>4835</v>
      </c>
      <c r="BX10" s="8" t="s">
        <v>4836</v>
      </c>
      <c r="BY10" s="8" t="s">
        <v>4837</v>
      </c>
      <c r="BZ10" s="8" t="s">
        <v>4838</v>
      </c>
      <c r="CA10" s="8" t="s">
        <v>4839</v>
      </c>
      <c r="CB10" s="8" t="s">
        <v>4840</v>
      </c>
      <c r="CC10" s="8" t="s">
        <v>4841</v>
      </c>
      <c r="CD10" s="8" t="s">
        <v>4842</v>
      </c>
      <c r="CE10" s="8" t="s">
        <v>4843</v>
      </c>
      <c r="CF10" s="8" t="s">
        <v>4844</v>
      </c>
      <c r="CG10" s="8" t="s">
        <v>4845</v>
      </c>
      <c r="CH10" s="8" t="s">
        <v>4846</v>
      </c>
      <c r="CI10" s="8" t="s">
        <v>4847</v>
      </c>
      <c r="CJ10" s="8" t="s">
        <v>4848</v>
      </c>
      <c r="CK10" s="8" t="s">
        <v>4849</v>
      </c>
      <c r="CL10" s="8" t="s">
        <v>4850</v>
      </c>
      <c r="CM10" s="8" t="s">
        <v>4851</v>
      </c>
      <c r="CN10" s="8" t="s">
        <v>4852</v>
      </c>
      <c r="CO10" s="8" t="s">
        <v>4853</v>
      </c>
      <c r="CP10" s="8" t="s">
        <v>4854</v>
      </c>
      <c r="CQ10" s="8" t="s">
        <v>4855</v>
      </c>
      <c r="CR10" s="8" t="s">
        <v>4856</v>
      </c>
      <c r="CS10" s="8" t="s">
        <v>4857</v>
      </c>
      <c r="CT10" s="8" t="s">
        <v>4858</v>
      </c>
      <c r="CU10" s="8" t="s">
        <v>4859</v>
      </c>
      <c r="CV10" s="8" t="s">
        <v>4860</v>
      </c>
      <c r="CW10" s="8" t="s">
        <v>4861</v>
      </c>
      <c r="CX10" s="8" t="s">
        <v>4862</v>
      </c>
      <c r="CY10" s="8" t="s">
        <v>4863</v>
      </c>
      <c r="CZ10" s="8" t="s">
        <v>4864</v>
      </c>
      <c r="DA10" s="8" t="s">
        <v>4865</v>
      </c>
      <c r="DB10" s="8" t="s">
        <v>4866</v>
      </c>
      <c r="DC10" s="8" t="s">
        <v>4867</v>
      </c>
      <c r="DD10" s="8" t="s">
        <v>4868</v>
      </c>
      <c r="DE10" s="8" t="s">
        <v>4869</v>
      </c>
      <c r="DF10" s="8" t="s">
        <v>4870</v>
      </c>
      <c r="DG10" s="8" t="s">
        <v>4871</v>
      </c>
      <c r="DH10" s="8" t="s">
        <v>4872</v>
      </c>
      <c r="DI10" s="8" t="s">
        <v>4873</v>
      </c>
      <c r="DJ10" s="8" t="s">
        <v>4874</v>
      </c>
      <c r="DK10" s="8" t="s">
        <v>4875</v>
      </c>
      <c r="DL10" s="8" t="s">
        <v>4876</v>
      </c>
      <c r="DM10" s="8" t="s">
        <v>4877</v>
      </c>
      <c r="DN10" s="8" t="s">
        <v>4878</v>
      </c>
      <c r="DO10" s="8" t="s">
        <v>4879</v>
      </c>
      <c r="DP10" s="8" t="s">
        <v>4880</v>
      </c>
      <c r="DQ10" s="8" t="s">
        <v>4881</v>
      </c>
      <c r="DR10" s="8" t="s">
        <v>4882</v>
      </c>
      <c r="DS10" s="8" t="s">
        <v>4883</v>
      </c>
      <c r="DT10" s="8" t="s">
        <v>4884</v>
      </c>
      <c r="DU10" s="8" t="s">
        <v>4885</v>
      </c>
      <c r="DV10" s="8" t="s">
        <v>4886</v>
      </c>
      <c r="DW10" s="8" t="s">
        <v>4887</v>
      </c>
      <c r="DX10" s="8" t="s">
        <v>4888</v>
      </c>
      <c r="DY10" s="8" t="s">
        <v>4889</v>
      </c>
      <c r="DZ10" s="8" t="s">
        <v>4890</v>
      </c>
      <c r="EA10" s="8" t="s">
        <v>4891</v>
      </c>
      <c r="EB10" s="8" t="s">
        <v>4892</v>
      </c>
      <c r="EC10" s="8" t="s">
        <v>4893</v>
      </c>
      <c r="ED10" s="8" t="s">
        <v>4894</v>
      </c>
      <c r="EE10" s="8" t="s">
        <v>4895</v>
      </c>
      <c r="EF10" s="8" t="s">
        <v>4896</v>
      </c>
      <c r="EG10" s="8" t="s">
        <v>4897</v>
      </c>
      <c r="EH10" s="8" t="s">
        <v>4898</v>
      </c>
      <c r="EI10" s="8" t="s">
        <v>4899</v>
      </c>
      <c r="EJ10" s="8" t="s">
        <v>4900</v>
      </c>
      <c r="EK10" s="8" t="s">
        <v>4901</v>
      </c>
      <c r="EL10" s="8" t="s">
        <v>4902</v>
      </c>
      <c r="EM10" s="8" t="s">
        <v>4903</v>
      </c>
      <c r="EN10" s="8" t="s">
        <v>4904</v>
      </c>
      <c r="EO10" s="8" t="s">
        <v>4905</v>
      </c>
      <c r="EP10" s="8" t="s">
        <v>4906</v>
      </c>
      <c r="EQ10" s="8" t="s">
        <v>4907</v>
      </c>
      <c r="ER10" s="8" t="s">
        <v>4908</v>
      </c>
      <c r="ES10" s="8" t="s">
        <v>4909</v>
      </c>
      <c r="ET10" s="8" t="s">
        <v>4910</v>
      </c>
      <c r="EU10" s="8" t="s">
        <v>4911</v>
      </c>
      <c r="EV10" s="8" t="s">
        <v>4912</v>
      </c>
      <c r="EW10" s="8" t="s">
        <v>4913</v>
      </c>
      <c r="EX10" s="8" t="s">
        <v>4914</v>
      </c>
      <c r="EY10" s="8" t="s">
        <v>4915</v>
      </c>
      <c r="EZ10" s="8" t="s">
        <v>4916</v>
      </c>
      <c r="FA10" s="8" t="s">
        <v>4917</v>
      </c>
      <c r="FB10" s="8" t="s">
        <v>4918</v>
      </c>
      <c r="FC10" s="8" t="s">
        <v>4919</v>
      </c>
      <c r="FD10" s="8" t="s">
        <v>4920</v>
      </c>
      <c r="FE10" s="8" t="s">
        <v>4921</v>
      </c>
      <c r="FF10" s="8" t="s">
        <v>4922</v>
      </c>
      <c r="FG10" s="8" t="s">
        <v>4923</v>
      </c>
      <c r="FH10" s="8" t="s">
        <v>4924</v>
      </c>
      <c r="FI10" s="8" t="s">
        <v>4925</v>
      </c>
      <c r="FJ10" s="8" t="s">
        <v>4926</v>
      </c>
      <c r="FK10" s="8" t="s">
        <v>4927</v>
      </c>
      <c r="FL10" s="8" t="s">
        <v>4928</v>
      </c>
      <c r="FM10" s="8" t="s">
        <v>4929</v>
      </c>
      <c r="FN10" s="8" t="s">
        <v>4930</v>
      </c>
      <c r="FO10" s="8" t="s">
        <v>4931</v>
      </c>
      <c r="FP10" s="8" t="s">
        <v>4932</v>
      </c>
      <c r="FQ10" s="8" t="s">
        <v>4933</v>
      </c>
      <c r="FR10" s="8" t="s">
        <v>4934</v>
      </c>
      <c r="FS10" s="8" t="s">
        <v>4935</v>
      </c>
      <c r="FT10" s="8" t="s">
        <v>4936</v>
      </c>
      <c r="FU10" s="8" t="s">
        <v>4937</v>
      </c>
      <c r="FV10" s="8" t="s">
        <v>4938</v>
      </c>
      <c r="FW10" s="8" t="s">
        <v>4939</v>
      </c>
      <c r="FX10" s="8" t="s">
        <v>4940</v>
      </c>
      <c r="FY10" s="8" t="s">
        <v>4941</v>
      </c>
      <c r="FZ10" s="8" t="s">
        <v>4942</v>
      </c>
      <c r="GA10" s="8" t="s">
        <v>4943</v>
      </c>
      <c r="GB10" s="8" t="s">
        <v>4944</v>
      </c>
      <c r="GC10" s="8" t="s">
        <v>4945</v>
      </c>
      <c r="GD10" s="8" t="s">
        <v>4946</v>
      </c>
      <c r="GE10" s="8" t="s">
        <v>4947</v>
      </c>
      <c r="GF10" s="8" t="s">
        <v>4948</v>
      </c>
      <c r="GG10" s="8" t="s">
        <v>4949</v>
      </c>
      <c r="GH10" s="8" t="s">
        <v>4950</v>
      </c>
      <c r="GI10" s="8" t="s">
        <v>4951</v>
      </c>
      <c r="GJ10" s="8" t="s">
        <v>4952</v>
      </c>
      <c r="GK10" s="8" t="s">
        <v>4953</v>
      </c>
      <c r="GL10" s="8" t="s">
        <v>4954</v>
      </c>
      <c r="GM10" s="8" t="s">
        <v>4955</v>
      </c>
      <c r="GN10" s="8" t="s">
        <v>4956</v>
      </c>
      <c r="GO10" s="8" t="s">
        <v>4957</v>
      </c>
      <c r="GP10" s="8" t="s">
        <v>4958</v>
      </c>
      <c r="GQ10" s="8" t="s">
        <v>4959</v>
      </c>
      <c r="GR10" s="8" t="s">
        <v>4960</v>
      </c>
      <c r="GS10" s="8" t="s">
        <v>4961</v>
      </c>
      <c r="GT10" s="8" t="s">
        <v>4962</v>
      </c>
      <c r="GU10" s="8" t="s">
        <v>4963</v>
      </c>
      <c r="GV10" s="8" t="s">
        <v>4964</v>
      </c>
      <c r="GW10" s="8" t="s">
        <v>4965</v>
      </c>
      <c r="GX10" s="8" t="s">
        <v>4966</v>
      </c>
      <c r="GY10" s="8" t="s">
        <v>4967</v>
      </c>
      <c r="GZ10" s="8" t="s">
        <v>4968</v>
      </c>
      <c r="HA10" s="8" t="s">
        <v>4969</v>
      </c>
      <c r="HB10" s="8" t="s">
        <v>4970</v>
      </c>
      <c r="HC10" s="8" t="s">
        <v>4971</v>
      </c>
      <c r="HD10" s="8" t="s">
        <v>4972</v>
      </c>
      <c r="HE10" s="8" t="s">
        <v>4973</v>
      </c>
      <c r="HF10" s="8" t="s">
        <v>4974</v>
      </c>
      <c r="HG10" s="8" t="s">
        <v>4975</v>
      </c>
      <c r="HH10" s="8" t="s">
        <v>4976</v>
      </c>
      <c r="HI10" s="8" t="s">
        <v>4977</v>
      </c>
      <c r="HJ10" s="8" t="s">
        <v>4978</v>
      </c>
      <c r="HK10" s="8" t="s">
        <v>4979</v>
      </c>
      <c r="HL10" s="8" t="s">
        <v>4980</v>
      </c>
      <c r="HM10" s="8" t="s">
        <v>4981</v>
      </c>
      <c r="HN10" s="8" t="s">
        <v>4982</v>
      </c>
      <c r="HO10" s="8" t="s">
        <v>4983</v>
      </c>
      <c r="HP10" s="8" t="s">
        <v>4984</v>
      </c>
      <c r="HQ10" s="8" t="s">
        <v>4985</v>
      </c>
      <c r="HR10" s="8" t="s">
        <v>4986</v>
      </c>
      <c r="HS10" s="8" t="s">
        <v>4987</v>
      </c>
      <c r="HT10" s="8" t="s">
        <v>4988</v>
      </c>
      <c r="HU10" s="8" t="s">
        <v>4989</v>
      </c>
      <c r="HV10" s="8" t="s">
        <v>4990</v>
      </c>
      <c r="HW10" s="8" t="s">
        <v>4991</v>
      </c>
      <c r="HX10" s="8" t="s">
        <v>4992</v>
      </c>
      <c r="HY10" s="8" t="s">
        <v>4993</v>
      </c>
      <c r="HZ10" s="8" t="s">
        <v>4994</v>
      </c>
      <c r="IA10" s="8" t="s">
        <v>4995</v>
      </c>
      <c r="IB10" s="8" t="s">
        <v>4996</v>
      </c>
      <c r="IC10" s="8" t="s">
        <v>4997</v>
      </c>
      <c r="ID10" s="8" t="s">
        <v>4998</v>
      </c>
      <c r="IE10" s="8" t="s">
        <v>4999</v>
      </c>
      <c r="IF10" s="8" t="s">
        <v>5000</v>
      </c>
      <c r="IG10" s="8" t="s">
        <v>5001</v>
      </c>
      <c r="IH10" s="8" t="s">
        <v>5002</v>
      </c>
      <c r="II10" s="8" t="s">
        <v>5003</v>
      </c>
      <c r="IJ10" s="8" t="s">
        <v>5004</v>
      </c>
      <c r="IK10" s="8" t="s">
        <v>5005</v>
      </c>
      <c r="IL10" s="8" t="s">
        <v>5006</v>
      </c>
      <c r="IM10" s="8" t="s">
        <v>5007</v>
      </c>
      <c r="IN10" s="8" t="s">
        <v>5008</v>
      </c>
      <c r="IO10" s="8" t="s">
        <v>5009</v>
      </c>
      <c r="IP10" s="8" t="s">
        <v>5010</v>
      </c>
      <c r="IQ10" s="8" t="s">
        <v>5011</v>
      </c>
    </row>
    <row r="11" spans="1:251">
      <c r="A11" s="10">
        <v>42036</v>
      </c>
      <c r="B11" s="9">
        <v>101.27</v>
      </c>
      <c r="C11" s="9">
        <v>96.918999999999997</v>
      </c>
      <c r="D11" s="9">
        <v>3.3069999999999999</v>
      </c>
      <c r="E11" s="9">
        <v>1.044</v>
      </c>
      <c r="F11" s="9">
        <v>2.3029999999999999</v>
      </c>
      <c r="G11" s="9">
        <v>0.50600000000000001</v>
      </c>
      <c r="H11" s="9">
        <v>0.49399999999999999</v>
      </c>
      <c r="I11" s="9">
        <v>72.876000000000005</v>
      </c>
      <c r="J11" s="9">
        <v>5.5339999999999998</v>
      </c>
      <c r="K11" s="9">
        <v>3.7090000000000001</v>
      </c>
      <c r="L11" s="9">
        <v>19.151</v>
      </c>
      <c r="M11" s="9">
        <v>13.769</v>
      </c>
      <c r="N11" s="9">
        <v>87.501000000000005</v>
      </c>
      <c r="O11" s="9">
        <v>61.56</v>
      </c>
      <c r="P11" s="9">
        <v>16.940000000000001</v>
      </c>
      <c r="Q11" s="9">
        <v>203.37</v>
      </c>
      <c r="R11" s="9">
        <v>66.138000000000005</v>
      </c>
      <c r="S11" s="9">
        <v>63.319000000000003</v>
      </c>
      <c r="T11" s="9">
        <v>6.9509999999999996</v>
      </c>
      <c r="U11" s="9">
        <v>6.4450000000000003</v>
      </c>
      <c r="V11" s="9">
        <v>0.49</v>
      </c>
      <c r="W11" s="9">
        <v>5.9560000000000004</v>
      </c>
      <c r="X11" s="9">
        <v>3.5139999999999998</v>
      </c>
      <c r="Y11" s="9">
        <v>2.931</v>
      </c>
      <c r="Z11" s="9">
        <v>4.1239999999999997</v>
      </c>
      <c r="AA11" s="9">
        <v>1.264</v>
      </c>
      <c r="AB11" s="9">
        <v>0</v>
      </c>
      <c r="AC11" s="9">
        <v>2.6840000000000002</v>
      </c>
      <c r="AD11" s="9">
        <v>2.879</v>
      </c>
      <c r="AE11" s="9">
        <v>0.88200000000000001</v>
      </c>
      <c r="AF11" s="9">
        <v>5.907</v>
      </c>
      <c r="AG11" s="9">
        <v>0.53900000000000003</v>
      </c>
      <c r="AH11" s="9">
        <v>0.50600000000000001</v>
      </c>
      <c r="AI11" s="9">
        <v>56.368000000000002</v>
      </c>
      <c r="AJ11" s="9">
        <v>46.588000000000001</v>
      </c>
      <c r="AK11" s="9">
        <v>44.033000000000001</v>
      </c>
      <c r="AL11" s="9">
        <v>1.5860000000000001</v>
      </c>
      <c r="AM11" s="9">
        <v>0.96899999999999997</v>
      </c>
      <c r="AN11" s="9">
        <v>2.0880000000000001</v>
      </c>
      <c r="AO11" s="9">
        <v>0.46700000000000003</v>
      </c>
      <c r="AP11" s="9">
        <v>0</v>
      </c>
      <c r="AQ11" s="9">
        <v>40.24</v>
      </c>
      <c r="AR11" s="9">
        <v>1.169</v>
      </c>
      <c r="AS11" s="9">
        <v>1.4630000000000001</v>
      </c>
      <c r="AT11" s="9">
        <v>3.7160000000000002</v>
      </c>
      <c r="AU11" s="9">
        <v>3.0790000000000002</v>
      </c>
      <c r="AV11" s="9">
        <v>43.509</v>
      </c>
      <c r="AW11" s="9">
        <v>9.7799999999999994</v>
      </c>
      <c r="AX11" s="9">
        <v>2.819</v>
      </c>
      <c r="AY11" s="9">
        <v>66.138000000000005</v>
      </c>
      <c r="AZ11" s="9">
        <v>243.95699999999999</v>
      </c>
      <c r="BA11" s="9">
        <v>230.13499999999999</v>
      </c>
      <c r="BB11" s="9">
        <v>29.445</v>
      </c>
      <c r="BC11" s="9">
        <v>25.940999999999999</v>
      </c>
      <c r="BD11" s="9">
        <v>7.7720000000000002</v>
      </c>
      <c r="BE11" s="9">
        <v>18.167999999999999</v>
      </c>
      <c r="BF11" s="9">
        <v>12.321999999999999</v>
      </c>
      <c r="BG11" s="9">
        <v>13.619</v>
      </c>
      <c r="BH11" s="9">
        <v>13.145</v>
      </c>
      <c r="BI11" s="9">
        <v>7.7240000000000002</v>
      </c>
      <c r="BJ11" s="9">
        <v>2.15</v>
      </c>
      <c r="BK11" s="9">
        <v>3.2989999999999999</v>
      </c>
      <c r="BL11" s="9">
        <v>12.172000000000001</v>
      </c>
      <c r="BM11" s="9">
        <v>10.47</v>
      </c>
      <c r="BN11" s="9">
        <v>16.584</v>
      </c>
      <c r="BO11" s="9">
        <v>9.3569999999999993</v>
      </c>
      <c r="BP11" s="9">
        <v>3.504</v>
      </c>
      <c r="BQ11" s="9">
        <v>200.69</v>
      </c>
      <c r="BR11" s="9">
        <v>168.154</v>
      </c>
      <c r="BS11" s="9">
        <v>162.29300000000001</v>
      </c>
      <c r="BT11" s="9">
        <v>3.149</v>
      </c>
      <c r="BU11" s="9">
        <v>2.7120000000000002</v>
      </c>
      <c r="BV11" s="9">
        <v>4.194</v>
      </c>
      <c r="BW11" s="9">
        <v>1.141</v>
      </c>
      <c r="BX11" s="9">
        <v>0</v>
      </c>
      <c r="BY11" s="9">
        <v>116.045</v>
      </c>
      <c r="BZ11" s="9">
        <v>12.529</v>
      </c>
      <c r="CA11" s="9">
        <v>14.961</v>
      </c>
      <c r="CB11" s="9">
        <v>24.617999999999999</v>
      </c>
      <c r="CC11" s="9">
        <v>29.542000000000002</v>
      </c>
      <c r="CD11" s="9">
        <v>138.61099999999999</v>
      </c>
      <c r="CE11" s="9">
        <v>32.536000000000001</v>
      </c>
      <c r="CF11" s="9">
        <v>13.823</v>
      </c>
      <c r="CG11" s="9">
        <v>243.95699999999999</v>
      </c>
      <c r="CH11" s="9">
        <v>158.941</v>
      </c>
      <c r="CI11" s="9">
        <v>147.43600000000001</v>
      </c>
      <c r="CJ11" s="9">
        <v>25.459</v>
      </c>
      <c r="CK11" s="9">
        <v>20.073</v>
      </c>
      <c r="CL11" s="9">
        <v>7.6950000000000003</v>
      </c>
      <c r="CM11" s="9">
        <v>12.378</v>
      </c>
      <c r="CN11" s="9">
        <v>12.853</v>
      </c>
      <c r="CO11" s="9">
        <v>7.22</v>
      </c>
      <c r="CP11" s="9">
        <v>13.736000000000001</v>
      </c>
      <c r="CQ11" s="9">
        <v>4.2050000000000001</v>
      </c>
      <c r="CR11" s="9">
        <v>1.6739999999999999</v>
      </c>
      <c r="CS11" s="9">
        <v>3.165</v>
      </c>
      <c r="CT11" s="9">
        <v>9.3320000000000007</v>
      </c>
      <c r="CU11" s="9">
        <v>7.577</v>
      </c>
      <c r="CV11" s="9">
        <v>10.249000000000001</v>
      </c>
      <c r="CW11" s="9">
        <v>9.8239999999999998</v>
      </c>
      <c r="CX11" s="9">
        <v>5.3860000000000001</v>
      </c>
      <c r="CY11" s="9">
        <v>121.977</v>
      </c>
      <c r="CZ11" s="9">
        <v>103.017</v>
      </c>
      <c r="DA11" s="9">
        <v>97.864000000000004</v>
      </c>
      <c r="DB11" s="9">
        <v>1.7110000000000001</v>
      </c>
      <c r="DC11" s="9">
        <v>3.4420000000000002</v>
      </c>
      <c r="DD11" s="9">
        <v>2.2599999999999998</v>
      </c>
      <c r="DE11" s="9">
        <v>1.853</v>
      </c>
      <c r="DF11" s="9">
        <v>0.50600000000000001</v>
      </c>
      <c r="DG11" s="9">
        <v>68.197000000000003</v>
      </c>
      <c r="DH11" s="9">
        <v>3.09</v>
      </c>
      <c r="DI11" s="9">
        <v>5.8520000000000003</v>
      </c>
      <c r="DJ11" s="9">
        <v>25.879000000000001</v>
      </c>
      <c r="DK11" s="9">
        <v>16.367000000000001</v>
      </c>
      <c r="DL11" s="9">
        <v>86.65</v>
      </c>
      <c r="DM11" s="9">
        <v>18.96</v>
      </c>
      <c r="DN11" s="9">
        <v>11.505000000000001</v>
      </c>
      <c r="DO11" s="9">
        <v>158.941</v>
      </c>
      <c r="DP11" s="9">
        <v>121.889</v>
      </c>
      <c r="DQ11" s="9">
        <v>115.803</v>
      </c>
      <c r="DR11" s="9">
        <v>11.154</v>
      </c>
      <c r="DS11" s="9">
        <v>10.646000000000001</v>
      </c>
      <c r="DT11" s="9">
        <v>3.601</v>
      </c>
      <c r="DU11" s="9">
        <v>7.0449999999999999</v>
      </c>
      <c r="DV11" s="9">
        <v>6.8250000000000002</v>
      </c>
      <c r="DW11" s="9">
        <v>3.82</v>
      </c>
      <c r="DX11" s="9">
        <v>5.8659999999999997</v>
      </c>
      <c r="DY11" s="9">
        <v>3.157</v>
      </c>
      <c r="DZ11" s="9">
        <v>1.623</v>
      </c>
      <c r="EA11" s="9">
        <v>2.9039999999999999</v>
      </c>
      <c r="EB11" s="9">
        <v>2.35</v>
      </c>
      <c r="EC11" s="9">
        <v>5.3920000000000003</v>
      </c>
      <c r="ED11" s="9">
        <v>7.5629999999999997</v>
      </c>
      <c r="EE11" s="9">
        <v>3.0819999999999999</v>
      </c>
      <c r="EF11" s="9">
        <v>0.50800000000000001</v>
      </c>
      <c r="EG11" s="9">
        <v>104.65</v>
      </c>
      <c r="EH11" s="9">
        <v>89.013999999999996</v>
      </c>
      <c r="EI11" s="9">
        <v>84.481999999999999</v>
      </c>
      <c r="EJ11" s="9">
        <v>1.5009999999999999</v>
      </c>
      <c r="EK11" s="9">
        <v>3.0310000000000001</v>
      </c>
      <c r="EL11" s="9">
        <v>2.4359999999999999</v>
      </c>
      <c r="EM11" s="9">
        <v>1.5229999999999999</v>
      </c>
      <c r="EN11" s="9">
        <v>0.57399999999999995</v>
      </c>
      <c r="EO11" s="9">
        <v>64.165000000000006</v>
      </c>
      <c r="EP11" s="9">
        <v>2.319</v>
      </c>
      <c r="EQ11" s="9">
        <v>5.4349999999999996</v>
      </c>
      <c r="ER11" s="9">
        <v>17.094999999999999</v>
      </c>
      <c r="ES11" s="9">
        <v>12.295999999999999</v>
      </c>
      <c r="ET11" s="9">
        <v>76.718999999999994</v>
      </c>
      <c r="EU11" s="9">
        <v>15.635</v>
      </c>
      <c r="EV11" s="9">
        <v>6.0860000000000003</v>
      </c>
      <c r="EW11" s="9">
        <v>121.889</v>
      </c>
      <c r="EX11" s="9">
        <v>27.78</v>
      </c>
      <c r="EY11" s="9">
        <v>26.997</v>
      </c>
      <c r="EZ11" s="9">
        <v>3.153</v>
      </c>
      <c r="FA11" s="9">
        <v>2.5760000000000001</v>
      </c>
      <c r="FB11" s="9">
        <v>0.53900000000000003</v>
      </c>
      <c r="FC11" s="9">
        <v>2.0369999999999999</v>
      </c>
      <c r="FD11" s="9">
        <v>1.5620000000000001</v>
      </c>
      <c r="FE11" s="9">
        <v>1.014</v>
      </c>
      <c r="FF11" s="9">
        <v>1.0089999999999999</v>
      </c>
      <c r="FG11" s="9">
        <v>0.5</v>
      </c>
      <c r="FH11" s="9">
        <v>0.51400000000000001</v>
      </c>
      <c r="FI11" s="9">
        <v>1.0089999999999999</v>
      </c>
      <c r="FJ11" s="9">
        <v>1.0529999999999999</v>
      </c>
      <c r="FK11" s="9">
        <v>0.51400000000000001</v>
      </c>
      <c r="FL11" s="9">
        <v>2.0230000000000001</v>
      </c>
      <c r="FM11" s="9">
        <v>0.55400000000000005</v>
      </c>
      <c r="FN11" s="9">
        <v>0.57599999999999996</v>
      </c>
      <c r="FO11" s="9">
        <v>23.844000000000001</v>
      </c>
      <c r="FP11" s="9">
        <v>21.478999999999999</v>
      </c>
      <c r="FQ11" s="9">
        <v>20.062000000000001</v>
      </c>
      <c r="FR11" s="9">
        <v>0</v>
      </c>
      <c r="FS11" s="9">
        <v>1.417</v>
      </c>
      <c r="FT11" s="9">
        <v>0.48299999999999998</v>
      </c>
      <c r="FU11" s="9">
        <v>0.93400000000000005</v>
      </c>
      <c r="FV11" s="9">
        <v>0</v>
      </c>
      <c r="FW11" s="9">
        <v>17.661000000000001</v>
      </c>
      <c r="FX11" s="9">
        <v>0.372</v>
      </c>
      <c r="FY11" s="9">
        <v>0.97399999999999998</v>
      </c>
      <c r="FZ11" s="9">
        <v>2.472</v>
      </c>
      <c r="GA11" s="9">
        <v>5.931</v>
      </c>
      <c r="GB11" s="9">
        <v>15.548999999999999</v>
      </c>
      <c r="GC11" s="9">
        <v>2.3650000000000002</v>
      </c>
      <c r="GD11" s="9">
        <v>0.78300000000000003</v>
      </c>
      <c r="GE11" s="9">
        <v>27.78</v>
      </c>
      <c r="GF11" s="9">
        <v>59.137</v>
      </c>
      <c r="GG11" s="9">
        <v>56.155000000000001</v>
      </c>
      <c r="GH11" s="9">
        <v>2.1960000000000002</v>
      </c>
      <c r="GI11" s="9">
        <v>2.1960000000000002</v>
      </c>
      <c r="GJ11" s="9">
        <v>0.51900000000000002</v>
      </c>
      <c r="GK11" s="9">
        <v>1.6779999999999999</v>
      </c>
      <c r="GL11" s="9">
        <v>1.1419999999999999</v>
      </c>
      <c r="GM11" s="9">
        <v>1.054</v>
      </c>
      <c r="GN11" s="9">
        <v>0</v>
      </c>
      <c r="GO11" s="9">
        <v>0.51900000000000002</v>
      </c>
      <c r="GP11" s="9">
        <v>1.6779999999999999</v>
      </c>
      <c r="GQ11" s="9">
        <v>0.55000000000000004</v>
      </c>
      <c r="GR11" s="9">
        <v>0</v>
      </c>
      <c r="GS11" s="9">
        <v>1.6459999999999999</v>
      </c>
      <c r="GT11" s="9">
        <v>1.1419999999999999</v>
      </c>
      <c r="GU11" s="9">
        <v>1.054</v>
      </c>
      <c r="GV11" s="9">
        <v>0</v>
      </c>
      <c r="GW11" s="9">
        <v>53.959000000000003</v>
      </c>
      <c r="GX11" s="9">
        <v>44.84</v>
      </c>
      <c r="GY11" s="9">
        <v>42.259</v>
      </c>
      <c r="GZ11" s="9">
        <v>1.0760000000000001</v>
      </c>
      <c r="HA11" s="9">
        <v>1.5049999999999999</v>
      </c>
      <c r="HB11" s="9">
        <v>0.52400000000000002</v>
      </c>
      <c r="HC11" s="9">
        <v>0.92700000000000005</v>
      </c>
      <c r="HD11" s="9">
        <v>0.57699999999999996</v>
      </c>
      <c r="HE11" s="9">
        <v>37.268999999999998</v>
      </c>
      <c r="HF11" s="9">
        <v>1.2130000000000001</v>
      </c>
      <c r="HG11" s="9">
        <v>2.7559999999999998</v>
      </c>
      <c r="HH11" s="9">
        <v>3.601</v>
      </c>
      <c r="HI11" s="9">
        <v>8.08</v>
      </c>
      <c r="HJ11" s="9">
        <v>36.76</v>
      </c>
      <c r="HK11" s="9">
        <v>9.1189999999999998</v>
      </c>
      <c r="HL11" s="9">
        <v>2.9809999999999999</v>
      </c>
      <c r="HM11" s="9">
        <v>59.137</v>
      </c>
      <c r="HN11" s="9">
        <v>42.375999999999998</v>
      </c>
      <c r="HO11" s="9">
        <v>40.173000000000002</v>
      </c>
      <c r="HP11" s="9">
        <v>7.27</v>
      </c>
      <c r="HQ11" s="9">
        <v>6.7850000000000001</v>
      </c>
      <c r="HR11" s="9">
        <v>4.766</v>
      </c>
      <c r="HS11" s="9">
        <v>2.0190000000000001</v>
      </c>
      <c r="HT11" s="9">
        <v>6.2649999999999997</v>
      </c>
      <c r="HU11" s="9">
        <v>0.52</v>
      </c>
      <c r="HV11" s="9">
        <v>5.22</v>
      </c>
      <c r="HW11" s="9">
        <v>0</v>
      </c>
      <c r="HX11" s="9">
        <v>1.5649999999999999</v>
      </c>
      <c r="HY11" s="9">
        <v>2.68</v>
      </c>
      <c r="HZ11" s="9">
        <v>0.79100000000000004</v>
      </c>
      <c r="IA11" s="9">
        <v>3.3140000000000001</v>
      </c>
      <c r="IB11" s="9">
        <v>3.9980000000000002</v>
      </c>
      <c r="IC11" s="9">
        <v>2.786</v>
      </c>
      <c r="ID11" s="9">
        <v>0.48499999999999999</v>
      </c>
      <c r="IE11" s="9">
        <v>32.904000000000003</v>
      </c>
      <c r="IF11" s="9">
        <v>21.689</v>
      </c>
      <c r="IG11" s="9">
        <v>20.684000000000001</v>
      </c>
      <c r="IH11" s="9">
        <v>0.52</v>
      </c>
      <c r="II11" s="9">
        <v>0.48399999999999999</v>
      </c>
      <c r="IJ11" s="9">
        <v>0.52</v>
      </c>
      <c r="IK11" s="9">
        <v>0.48399999999999999</v>
      </c>
      <c r="IL11" s="9">
        <v>0</v>
      </c>
      <c r="IM11" s="9">
        <v>15.939</v>
      </c>
      <c r="IN11" s="9">
        <v>0.48399999999999999</v>
      </c>
      <c r="IO11" s="9">
        <v>0.629</v>
      </c>
      <c r="IP11" s="9">
        <v>4.6369999999999996</v>
      </c>
      <c r="IQ11" s="9">
        <v>4.0819999999999999</v>
      </c>
    </row>
    <row r="12" spans="1:251">
      <c r="A12" s="10">
        <v>42401</v>
      </c>
      <c r="B12" s="9">
        <v>98.134</v>
      </c>
      <c r="C12" s="9">
        <v>94.915000000000006</v>
      </c>
      <c r="D12" s="9">
        <v>1.4650000000000001</v>
      </c>
      <c r="E12" s="9">
        <v>1.754</v>
      </c>
      <c r="F12" s="9">
        <v>1.4650000000000001</v>
      </c>
      <c r="G12" s="9">
        <v>0.61099999999999999</v>
      </c>
      <c r="H12" s="9">
        <v>1.1419999999999999</v>
      </c>
      <c r="I12" s="9">
        <v>75.778999999999996</v>
      </c>
      <c r="J12" s="9">
        <v>2.5169999999999999</v>
      </c>
      <c r="K12" s="9">
        <v>3.0329999999999999</v>
      </c>
      <c r="L12" s="9">
        <v>16.805</v>
      </c>
      <c r="M12" s="9">
        <v>12.17</v>
      </c>
      <c r="N12" s="9">
        <v>85.963999999999999</v>
      </c>
      <c r="O12" s="9">
        <v>67.504999999999995</v>
      </c>
      <c r="P12" s="9">
        <v>9.4589999999999996</v>
      </c>
      <c r="Q12" s="9">
        <v>192.86799999999999</v>
      </c>
      <c r="R12" s="9">
        <v>61.618000000000002</v>
      </c>
      <c r="S12" s="9">
        <v>56.871000000000002</v>
      </c>
      <c r="T12" s="9">
        <v>4.6829999999999998</v>
      </c>
      <c r="U12" s="9">
        <v>4.1890000000000001</v>
      </c>
      <c r="V12" s="9">
        <v>0</v>
      </c>
      <c r="W12" s="9">
        <v>4.1890000000000001</v>
      </c>
      <c r="X12" s="9">
        <v>2.5920000000000001</v>
      </c>
      <c r="Y12" s="9">
        <v>1.5980000000000001</v>
      </c>
      <c r="Z12" s="9">
        <v>2.6309999999999998</v>
      </c>
      <c r="AA12" s="9">
        <v>0.56799999999999995</v>
      </c>
      <c r="AB12" s="9">
        <v>0</v>
      </c>
      <c r="AC12" s="9">
        <v>2.625</v>
      </c>
      <c r="AD12" s="9">
        <v>1.149</v>
      </c>
      <c r="AE12" s="9">
        <v>0.41499999999999998</v>
      </c>
      <c r="AF12" s="9">
        <v>3.0459999999999998</v>
      </c>
      <c r="AG12" s="9">
        <v>1.1439999999999999</v>
      </c>
      <c r="AH12" s="9">
        <v>0.49399999999999999</v>
      </c>
      <c r="AI12" s="9">
        <v>52.188000000000002</v>
      </c>
      <c r="AJ12" s="9">
        <v>48.829000000000001</v>
      </c>
      <c r="AK12" s="9">
        <v>47.621000000000002</v>
      </c>
      <c r="AL12" s="9">
        <v>0.65</v>
      </c>
      <c r="AM12" s="9">
        <v>0.55700000000000005</v>
      </c>
      <c r="AN12" s="9">
        <v>0.55700000000000005</v>
      </c>
      <c r="AO12" s="9">
        <v>0.65</v>
      </c>
      <c r="AP12" s="9">
        <v>0</v>
      </c>
      <c r="AQ12" s="9">
        <v>40.953000000000003</v>
      </c>
      <c r="AR12" s="9">
        <v>0.999</v>
      </c>
      <c r="AS12" s="9">
        <v>1.32</v>
      </c>
      <c r="AT12" s="9">
        <v>5.5570000000000004</v>
      </c>
      <c r="AU12" s="9">
        <v>8.7260000000000009</v>
      </c>
      <c r="AV12" s="9">
        <v>40.103000000000002</v>
      </c>
      <c r="AW12" s="9">
        <v>3.359</v>
      </c>
      <c r="AX12" s="9">
        <v>4.7469999999999999</v>
      </c>
      <c r="AY12" s="9">
        <v>61.618000000000002</v>
      </c>
      <c r="AZ12" s="9">
        <v>231.791</v>
      </c>
      <c r="BA12" s="9">
        <v>217.26499999999999</v>
      </c>
      <c r="BB12" s="9">
        <v>23.253</v>
      </c>
      <c r="BC12" s="9">
        <v>23.253</v>
      </c>
      <c r="BD12" s="9">
        <v>9.5250000000000004</v>
      </c>
      <c r="BE12" s="9">
        <v>13.728</v>
      </c>
      <c r="BF12" s="9">
        <v>13.321</v>
      </c>
      <c r="BG12" s="9">
        <v>9.9320000000000004</v>
      </c>
      <c r="BH12" s="9">
        <v>14.037000000000001</v>
      </c>
      <c r="BI12" s="9">
        <v>6.3559999999999999</v>
      </c>
      <c r="BJ12" s="9">
        <v>1.8280000000000001</v>
      </c>
      <c r="BK12" s="9">
        <v>4.0739999999999998</v>
      </c>
      <c r="BL12" s="9">
        <v>12.026</v>
      </c>
      <c r="BM12" s="9">
        <v>7.1529999999999996</v>
      </c>
      <c r="BN12" s="9">
        <v>14.239000000000001</v>
      </c>
      <c r="BO12" s="9">
        <v>9.0129999999999999</v>
      </c>
      <c r="BP12" s="9">
        <v>0</v>
      </c>
      <c r="BQ12" s="9">
        <v>194.012</v>
      </c>
      <c r="BR12" s="9">
        <v>171.13900000000001</v>
      </c>
      <c r="BS12" s="9">
        <v>162.69800000000001</v>
      </c>
      <c r="BT12" s="9">
        <v>4.9960000000000004</v>
      </c>
      <c r="BU12" s="9">
        <v>3.4449999999999998</v>
      </c>
      <c r="BV12" s="9">
        <v>5.7160000000000002</v>
      </c>
      <c r="BW12" s="9">
        <v>0.96099999999999997</v>
      </c>
      <c r="BX12" s="9">
        <v>1.764</v>
      </c>
      <c r="BY12" s="9">
        <v>122.226</v>
      </c>
      <c r="BZ12" s="9">
        <v>9.4260000000000002</v>
      </c>
      <c r="CA12" s="9">
        <v>12.481999999999999</v>
      </c>
      <c r="CB12" s="9">
        <v>27.004999999999999</v>
      </c>
      <c r="CC12" s="9">
        <v>25.864000000000001</v>
      </c>
      <c r="CD12" s="9">
        <v>145.27500000000001</v>
      </c>
      <c r="CE12" s="9">
        <v>22.873000000000001</v>
      </c>
      <c r="CF12" s="9">
        <v>14.526</v>
      </c>
      <c r="CG12" s="9">
        <v>231.791</v>
      </c>
      <c r="CH12" s="9">
        <v>149.839</v>
      </c>
      <c r="CI12" s="9">
        <v>129.042</v>
      </c>
      <c r="CJ12" s="9">
        <v>15.670999999999999</v>
      </c>
      <c r="CK12" s="9">
        <v>13.723000000000001</v>
      </c>
      <c r="CL12" s="9">
        <v>6.6909999999999998</v>
      </c>
      <c r="CM12" s="9">
        <v>7.032</v>
      </c>
      <c r="CN12" s="9">
        <v>10.284000000000001</v>
      </c>
      <c r="CO12" s="9">
        <v>3.4390000000000001</v>
      </c>
      <c r="CP12" s="9">
        <v>10.571999999999999</v>
      </c>
      <c r="CQ12" s="9">
        <v>1.99</v>
      </c>
      <c r="CR12" s="9">
        <v>0.79200000000000004</v>
      </c>
      <c r="CS12" s="9">
        <v>1.694</v>
      </c>
      <c r="CT12" s="9">
        <v>9.0359999999999996</v>
      </c>
      <c r="CU12" s="9">
        <v>2.9929999999999999</v>
      </c>
      <c r="CV12" s="9">
        <v>7.0780000000000003</v>
      </c>
      <c r="CW12" s="9">
        <v>6.6449999999999996</v>
      </c>
      <c r="CX12" s="9">
        <v>1.948</v>
      </c>
      <c r="CY12" s="9">
        <v>113.371</v>
      </c>
      <c r="CZ12" s="9">
        <v>99.385000000000005</v>
      </c>
      <c r="DA12" s="9">
        <v>93.84</v>
      </c>
      <c r="DB12" s="9">
        <v>1.8580000000000001</v>
      </c>
      <c r="DC12" s="9">
        <v>3.6859999999999999</v>
      </c>
      <c r="DD12" s="9">
        <v>0.77100000000000002</v>
      </c>
      <c r="DE12" s="9">
        <v>2.5939999999999999</v>
      </c>
      <c r="DF12" s="9">
        <v>0.92700000000000005</v>
      </c>
      <c r="DG12" s="9">
        <v>66.757999999999996</v>
      </c>
      <c r="DH12" s="9">
        <v>6.931</v>
      </c>
      <c r="DI12" s="9">
        <v>7.3860000000000001</v>
      </c>
      <c r="DJ12" s="9">
        <v>18.309999999999999</v>
      </c>
      <c r="DK12" s="9">
        <v>14.007999999999999</v>
      </c>
      <c r="DL12" s="9">
        <v>85.376999999999995</v>
      </c>
      <c r="DM12" s="9">
        <v>13.986000000000001</v>
      </c>
      <c r="DN12" s="9">
        <v>20.797999999999998</v>
      </c>
      <c r="DO12" s="9">
        <v>149.839</v>
      </c>
      <c r="DP12" s="9">
        <v>131.31</v>
      </c>
      <c r="DQ12" s="9">
        <v>123.866</v>
      </c>
      <c r="DR12" s="9">
        <v>4.9489999999999998</v>
      </c>
      <c r="DS12" s="9">
        <v>4.5259999999999998</v>
      </c>
      <c r="DT12" s="9">
        <v>2.6920000000000002</v>
      </c>
      <c r="DU12" s="9">
        <v>1.8340000000000001</v>
      </c>
      <c r="DV12" s="9">
        <v>2.94</v>
      </c>
      <c r="DW12" s="9">
        <v>1.5860000000000001</v>
      </c>
      <c r="DX12" s="9">
        <v>4.5259999999999998</v>
      </c>
      <c r="DY12" s="9">
        <v>0</v>
      </c>
      <c r="DZ12" s="9">
        <v>0</v>
      </c>
      <c r="EA12" s="9">
        <v>1.5680000000000001</v>
      </c>
      <c r="EB12" s="9">
        <v>0.41099999999999998</v>
      </c>
      <c r="EC12" s="9">
        <v>2.5459999999999998</v>
      </c>
      <c r="ED12" s="9">
        <v>3.1280000000000001</v>
      </c>
      <c r="EE12" s="9">
        <v>1.397</v>
      </c>
      <c r="EF12" s="9">
        <v>0.42399999999999999</v>
      </c>
      <c r="EG12" s="9">
        <v>118.916</v>
      </c>
      <c r="EH12" s="9">
        <v>87.703000000000003</v>
      </c>
      <c r="EI12" s="9">
        <v>83.742000000000004</v>
      </c>
      <c r="EJ12" s="9">
        <v>0.90200000000000002</v>
      </c>
      <c r="EK12" s="9">
        <v>3.0590000000000002</v>
      </c>
      <c r="EL12" s="9">
        <v>1.8089999999999999</v>
      </c>
      <c r="EM12" s="9">
        <v>1.6</v>
      </c>
      <c r="EN12" s="9">
        <v>0</v>
      </c>
      <c r="EO12" s="9">
        <v>67.081000000000003</v>
      </c>
      <c r="EP12" s="9">
        <v>5.96</v>
      </c>
      <c r="EQ12" s="9">
        <v>3.1659999999999999</v>
      </c>
      <c r="ER12" s="9">
        <v>11.496</v>
      </c>
      <c r="ES12" s="9">
        <v>11.067</v>
      </c>
      <c r="ET12" s="9">
        <v>76.635999999999996</v>
      </c>
      <c r="EU12" s="9">
        <v>31.213999999999999</v>
      </c>
      <c r="EV12" s="9">
        <v>7.444</v>
      </c>
      <c r="EW12" s="9">
        <v>131.31</v>
      </c>
      <c r="EX12" s="9">
        <v>35.962000000000003</v>
      </c>
      <c r="EY12" s="9">
        <v>34.546999999999997</v>
      </c>
      <c r="EZ12" s="9">
        <v>1.62</v>
      </c>
      <c r="FA12" s="9">
        <v>1.62</v>
      </c>
      <c r="FB12" s="9">
        <v>0.502</v>
      </c>
      <c r="FC12" s="9">
        <v>1.1180000000000001</v>
      </c>
      <c r="FD12" s="9">
        <v>0.504</v>
      </c>
      <c r="FE12" s="9">
        <v>1.115</v>
      </c>
      <c r="FF12" s="9">
        <v>1.006</v>
      </c>
      <c r="FG12" s="9">
        <v>0.61299999999999999</v>
      </c>
      <c r="FH12" s="9">
        <v>0</v>
      </c>
      <c r="FI12" s="9">
        <v>0</v>
      </c>
      <c r="FJ12" s="9">
        <v>0</v>
      </c>
      <c r="FK12" s="9">
        <v>1.62</v>
      </c>
      <c r="FL12" s="9">
        <v>1.006</v>
      </c>
      <c r="FM12" s="9">
        <v>0.61299999999999999</v>
      </c>
      <c r="FN12" s="9">
        <v>0</v>
      </c>
      <c r="FO12" s="9">
        <v>32.927999999999997</v>
      </c>
      <c r="FP12" s="9">
        <v>30.559000000000001</v>
      </c>
      <c r="FQ12" s="9">
        <v>30.559000000000001</v>
      </c>
      <c r="FR12" s="9">
        <v>0</v>
      </c>
      <c r="FS12" s="9">
        <v>0</v>
      </c>
      <c r="FT12" s="9">
        <v>0</v>
      </c>
      <c r="FU12" s="9">
        <v>0</v>
      </c>
      <c r="FV12" s="9">
        <v>0</v>
      </c>
      <c r="FW12" s="9">
        <v>25.372</v>
      </c>
      <c r="FX12" s="9">
        <v>1.1319999999999999</v>
      </c>
      <c r="FY12" s="9">
        <v>0.58099999999999996</v>
      </c>
      <c r="FZ12" s="9">
        <v>3.4729999999999999</v>
      </c>
      <c r="GA12" s="9">
        <v>7.8179999999999996</v>
      </c>
      <c r="GB12" s="9">
        <v>22.741</v>
      </c>
      <c r="GC12" s="9">
        <v>2.3690000000000002</v>
      </c>
      <c r="GD12" s="9">
        <v>1.4139999999999999</v>
      </c>
      <c r="GE12" s="9">
        <v>35.962000000000003</v>
      </c>
      <c r="GF12" s="9">
        <v>73.325999999999993</v>
      </c>
      <c r="GG12" s="9">
        <v>71.427999999999997</v>
      </c>
      <c r="GH12" s="9">
        <v>5.1550000000000002</v>
      </c>
      <c r="GI12" s="9">
        <v>3.66</v>
      </c>
      <c r="GJ12" s="9">
        <v>1.2150000000000001</v>
      </c>
      <c r="GK12" s="9">
        <v>2.4449999999999998</v>
      </c>
      <c r="GL12" s="9">
        <v>2.6120000000000001</v>
      </c>
      <c r="GM12" s="9">
        <v>1.0469999999999999</v>
      </c>
      <c r="GN12" s="9">
        <v>2.206</v>
      </c>
      <c r="GO12" s="9">
        <v>1.0469999999999999</v>
      </c>
      <c r="GP12" s="9">
        <v>0.40600000000000003</v>
      </c>
      <c r="GQ12" s="9">
        <v>2.0510000000000002</v>
      </c>
      <c r="GR12" s="9">
        <v>1.222</v>
      </c>
      <c r="GS12" s="9">
        <v>0.38700000000000001</v>
      </c>
      <c r="GT12" s="9">
        <v>2.6469999999999998</v>
      </c>
      <c r="GU12" s="9">
        <v>1.012</v>
      </c>
      <c r="GV12" s="9">
        <v>1.4950000000000001</v>
      </c>
      <c r="GW12" s="9">
        <v>66.272999999999996</v>
      </c>
      <c r="GX12" s="9">
        <v>54.112000000000002</v>
      </c>
      <c r="GY12" s="9">
        <v>53.484999999999999</v>
      </c>
      <c r="GZ12" s="9">
        <v>0.626</v>
      </c>
      <c r="HA12" s="9">
        <v>0</v>
      </c>
      <c r="HB12" s="9">
        <v>0</v>
      </c>
      <c r="HC12" s="9">
        <v>0</v>
      </c>
      <c r="HD12" s="9">
        <v>0.626</v>
      </c>
      <c r="HE12" s="9">
        <v>46.896000000000001</v>
      </c>
      <c r="HF12" s="9">
        <v>3.6640000000000001</v>
      </c>
      <c r="HG12" s="9">
        <v>1.0269999999999999</v>
      </c>
      <c r="HH12" s="9">
        <v>2.524</v>
      </c>
      <c r="HI12" s="9">
        <v>8.1709999999999994</v>
      </c>
      <c r="HJ12" s="9">
        <v>45.941000000000003</v>
      </c>
      <c r="HK12" s="9">
        <v>12.162000000000001</v>
      </c>
      <c r="HL12" s="9">
        <v>1.8979999999999999</v>
      </c>
      <c r="HM12" s="9">
        <v>73.325999999999993</v>
      </c>
      <c r="HN12" s="9">
        <v>46.353000000000002</v>
      </c>
      <c r="HO12" s="9">
        <v>42.811</v>
      </c>
      <c r="HP12" s="9">
        <v>6.9139999999999997</v>
      </c>
      <c r="HQ12" s="9">
        <v>6.3819999999999997</v>
      </c>
      <c r="HR12" s="9">
        <v>1.982</v>
      </c>
      <c r="HS12" s="9">
        <v>4.4000000000000004</v>
      </c>
      <c r="HT12" s="9">
        <v>4.26</v>
      </c>
      <c r="HU12" s="9">
        <v>2.1219999999999999</v>
      </c>
      <c r="HV12" s="9">
        <v>2.6989999999999998</v>
      </c>
      <c r="HW12" s="9">
        <v>2.645</v>
      </c>
      <c r="HX12" s="9">
        <v>1.038</v>
      </c>
      <c r="HY12" s="9">
        <v>2.13</v>
      </c>
      <c r="HZ12" s="9">
        <v>0.51300000000000001</v>
      </c>
      <c r="IA12" s="9">
        <v>3.7389999999999999</v>
      </c>
      <c r="IB12" s="9">
        <v>3.6019999999999999</v>
      </c>
      <c r="IC12" s="9">
        <v>2.78</v>
      </c>
      <c r="ID12" s="9">
        <v>0.53200000000000003</v>
      </c>
      <c r="IE12" s="9">
        <v>35.896999999999998</v>
      </c>
      <c r="IF12" s="9">
        <v>24.213999999999999</v>
      </c>
      <c r="IG12" s="9">
        <v>20.904</v>
      </c>
      <c r="IH12" s="9">
        <v>1.6859999999999999</v>
      </c>
      <c r="II12" s="9">
        <v>1.625</v>
      </c>
      <c r="IJ12" s="9">
        <v>1.706</v>
      </c>
      <c r="IK12" s="9">
        <v>0.60499999999999998</v>
      </c>
      <c r="IL12" s="9">
        <v>1</v>
      </c>
      <c r="IM12" s="9">
        <v>21.687999999999999</v>
      </c>
      <c r="IN12" s="9">
        <v>0.55100000000000005</v>
      </c>
      <c r="IO12" s="9">
        <v>0.61299999999999999</v>
      </c>
      <c r="IP12" s="9">
        <v>1.3620000000000001</v>
      </c>
      <c r="IQ12" s="9">
        <v>7.2089999999999996</v>
      </c>
    </row>
    <row r="13" spans="1:251">
      <c r="A13" s="10">
        <v>42767</v>
      </c>
      <c r="B13" s="9">
        <v>107.938</v>
      </c>
      <c r="C13" s="9">
        <v>104.875</v>
      </c>
      <c r="D13" s="9">
        <v>3.0640000000000001</v>
      </c>
      <c r="E13" s="9">
        <v>0</v>
      </c>
      <c r="F13" s="9">
        <v>1.5840000000000001</v>
      </c>
      <c r="G13" s="9">
        <v>0.54100000000000004</v>
      </c>
      <c r="H13" s="9">
        <v>0.93899999999999995</v>
      </c>
      <c r="I13" s="9">
        <v>78.923000000000002</v>
      </c>
      <c r="J13" s="9">
        <v>4.7850000000000001</v>
      </c>
      <c r="K13" s="9">
        <v>4.0960000000000001</v>
      </c>
      <c r="L13" s="9">
        <v>20.134</v>
      </c>
      <c r="M13" s="9">
        <v>13.65</v>
      </c>
      <c r="N13" s="9">
        <v>94.287999999999997</v>
      </c>
      <c r="O13" s="9">
        <v>72.593000000000004</v>
      </c>
      <c r="P13" s="9">
        <v>11.103</v>
      </c>
      <c r="Q13" s="9">
        <v>216.50899999999999</v>
      </c>
      <c r="R13" s="9">
        <v>50.503999999999998</v>
      </c>
      <c r="S13" s="9">
        <v>47.536999999999999</v>
      </c>
      <c r="T13" s="9">
        <v>4.3710000000000004</v>
      </c>
      <c r="U13" s="9">
        <v>4.3710000000000004</v>
      </c>
      <c r="V13" s="9">
        <v>1.8919999999999999</v>
      </c>
      <c r="W13" s="9">
        <v>2.4790000000000001</v>
      </c>
      <c r="X13" s="9">
        <v>3.8929999999999998</v>
      </c>
      <c r="Y13" s="9">
        <v>0.47799999999999998</v>
      </c>
      <c r="Z13" s="9">
        <v>2.9540000000000002</v>
      </c>
      <c r="AA13" s="9">
        <v>0.89300000000000002</v>
      </c>
      <c r="AB13" s="9">
        <v>0.52400000000000002</v>
      </c>
      <c r="AC13" s="9">
        <v>2.036</v>
      </c>
      <c r="AD13" s="9">
        <v>1.002</v>
      </c>
      <c r="AE13" s="9">
        <v>1.333</v>
      </c>
      <c r="AF13" s="9">
        <v>2.851</v>
      </c>
      <c r="AG13" s="9">
        <v>1.5189999999999999</v>
      </c>
      <c r="AH13" s="9">
        <v>0</v>
      </c>
      <c r="AI13" s="9">
        <v>43.165999999999997</v>
      </c>
      <c r="AJ13" s="9">
        <v>34.442</v>
      </c>
      <c r="AK13" s="9">
        <v>32.384999999999998</v>
      </c>
      <c r="AL13" s="9">
        <v>1.0329999999999999</v>
      </c>
      <c r="AM13" s="9">
        <v>1.024</v>
      </c>
      <c r="AN13" s="9">
        <v>0.88900000000000001</v>
      </c>
      <c r="AO13" s="9">
        <v>0</v>
      </c>
      <c r="AP13" s="9">
        <v>1.169</v>
      </c>
      <c r="AQ13" s="9">
        <v>28.036999999999999</v>
      </c>
      <c r="AR13" s="9">
        <v>1.202</v>
      </c>
      <c r="AS13" s="9">
        <v>2.3610000000000002</v>
      </c>
      <c r="AT13" s="9">
        <v>2.8420000000000001</v>
      </c>
      <c r="AU13" s="9">
        <v>4.0819999999999999</v>
      </c>
      <c r="AV13" s="9">
        <v>30.36</v>
      </c>
      <c r="AW13" s="9">
        <v>8.7240000000000002</v>
      </c>
      <c r="AX13" s="9">
        <v>2.968</v>
      </c>
      <c r="AY13" s="9">
        <v>50.503999999999998</v>
      </c>
      <c r="AZ13" s="9">
        <v>246.20599999999999</v>
      </c>
      <c r="BA13" s="9">
        <v>230.994</v>
      </c>
      <c r="BB13" s="9">
        <v>23.54</v>
      </c>
      <c r="BC13" s="9">
        <v>22.052</v>
      </c>
      <c r="BD13" s="9">
        <v>9.4779999999999998</v>
      </c>
      <c r="BE13" s="9">
        <v>12.574999999999999</v>
      </c>
      <c r="BF13" s="9">
        <v>14.122</v>
      </c>
      <c r="BG13" s="9">
        <v>7.93</v>
      </c>
      <c r="BH13" s="9">
        <v>13.414999999999999</v>
      </c>
      <c r="BI13" s="9">
        <v>5.8710000000000004</v>
      </c>
      <c r="BJ13" s="9">
        <v>2.766</v>
      </c>
      <c r="BK13" s="9">
        <v>5.67</v>
      </c>
      <c r="BL13" s="9">
        <v>10.831</v>
      </c>
      <c r="BM13" s="9">
        <v>5.5519999999999996</v>
      </c>
      <c r="BN13" s="9">
        <v>15.997999999999999</v>
      </c>
      <c r="BO13" s="9">
        <v>6.0540000000000003</v>
      </c>
      <c r="BP13" s="9">
        <v>1.488</v>
      </c>
      <c r="BQ13" s="9">
        <v>207.45400000000001</v>
      </c>
      <c r="BR13" s="9">
        <v>178.95099999999999</v>
      </c>
      <c r="BS13" s="9">
        <v>170.72900000000001</v>
      </c>
      <c r="BT13" s="9">
        <v>3.86</v>
      </c>
      <c r="BU13" s="9">
        <v>4.3609999999999998</v>
      </c>
      <c r="BV13" s="9">
        <v>2.3279999999999998</v>
      </c>
      <c r="BW13" s="9">
        <v>2.927</v>
      </c>
      <c r="BX13" s="9">
        <v>2.9670000000000001</v>
      </c>
      <c r="BY13" s="9">
        <v>131.66300000000001</v>
      </c>
      <c r="BZ13" s="9">
        <v>11.462</v>
      </c>
      <c r="CA13" s="9">
        <v>11.263</v>
      </c>
      <c r="CB13" s="9">
        <v>24.562000000000001</v>
      </c>
      <c r="CC13" s="9">
        <v>19.399000000000001</v>
      </c>
      <c r="CD13" s="9">
        <v>159.55099999999999</v>
      </c>
      <c r="CE13" s="9">
        <v>28.503</v>
      </c>
      <c r="CF13" s="9">
        <v>15.212</v>
      </c>
      <c r="CG13" s="9">
        <v>246.20599999999999</v>
      </c>
      <c r="CH13" s="9">
        <v>160.16</v>
      </c>
      <c r="CI13" s="9">
        <v>144.172</v>
      </c>
      <c r="CJ13" s="9">
        <v>23.608000000000001</v>
      </c>
      <c r="CK13" s="9">
        <v>19.867999999999999</v>
      </c>
      <c r="CL13" s="9">
        <v>8.9760000000000009</v>
      </c>
      <c r="CM13" s="9">
        <v>10.891999999999999</v>
      </c>
      <c r="CN13" s="9">
        <v>10.824999999999999</v>
      </c>
      <c r="CO13" s="9">
        <v>9.0429999999999993</v>
      </c>
      <c r="CP13" s="9">
        <v>11.95</v>
      </c>
      <c r="CQ13" s="9">
        <v>3.9630000000000001</v>
      </c>
      <c r="CR13" s="9">
        <v>2.9510000000000001</v>
      </c>
      <c r="CS13" s="9">
        <v>1.8320000000000001</v>
      </c>
      <c r="CT13" s="9">
        <v>12.432</v>
      </c>
      <c r="CU13" s="9">
        <v>5.6050000000000004</v>
      </c>
      <c r="CV13" s="9">
        <v>12.914999999999999</v>
      </c>
      <c r="CW13" s="9">
        <v>6.9530000000000003</v>
      </c>
      <c r="CX13" s="9">
        <v>3.74</v>
      </c>
      <c r="CY13" s="9">
        <v>120.565</v>
      </c>
      <c r="CZ13" s="9">
        <v>103.20399999999999</v>
      </c>
      <c r="DA13" s="9">
        <v>96.825000000000003</v>
      </c>
      <c r="DB13" s="9">
        <v>3.4529999999999998</v>
      </c>
      <c r="DC13" s="9">
        <v>2.9260000000000002</v>
      </c>
      <c r="DD13" s="9">
        <v>3.3</v>
      </c>
      <c r="DE13" s="9">
        <v>2.23</v>
      </c>
      <c r="DF13" s="9">
        <v>0.84899999999999998</v>
      </c>
      <c r="DG13" s="9">
        <v>74.501000000000005</v>
      </c>
      <c r="DH13" s="9">
        <v>7.234</v>
      </c>
      <c r="DI13" s="9">
        <v>6.4610000000000003</v>
      </c>
      <c r="DJ13" s="9">
        <v>15.007</v>
      </c>
      <c r="DK13" s="9">
        <v>12.414</v>
      </c>
      <c r="DL13" s="9">
        <v>90.79</v>
      </c>
      <c r="DM13" s="9">
        <v>17.361000000000001</v>
      </c>
      <c r="DN13" s="9">
        <v>15.988</v>
      </c>
      <c r="DO13" s="9">
        <v>160.16</v>
      </c>
      <c r="DP13" s="9">
        <v>117.678</v>
      </c>
      <c r="DQ13" s="9">
        <v>109.574</v>
      </c>
      <c r="DR13" s="9">
        <v>8.4760000000000009</v>
      </c>
      <c r="DS13" s="9">
        <v>5.9669999999999996</v>
      </c>
      <c r="DT13" s="9">
        <v>1.5189999999999999</v>
      </c>
      <c r="DU13" s="9">
        <v>4.4470000000000001</v>
      </c>
      <c r="DV13" s="9">
        <v>3.0049999999999999</v>
      </c>
      <c r="DW13" s="9">
        <v>2.9620000000000002</v>
      </c>
      <c r="DX13" s="9">
        <v>3.0049999999999999</v>
      </c>
      <c r="DY13" s="9">
        <v>2.5070000000000001</v>
      </c>
      <c r="DZ13" s="9">
        <v>0.45500000000000002</v>
      </c>
      <c r="EA13" s="9">
        <v>0.94</v>
      </c>
      <c r="EB13" s="9">
        <v>2.5510000000000002</v>
      </c>
      <c r="EC13" s="9">
        <v>2.4750000000000001</v>
      </c>
      <c r="ED13" s="9">
        <v>1.833</v>
      </c>
      <c r="EE13" s="9">
        <v>4.1340000000000003</v>
      </c>
      <c r="EF13" s="9">
        <v>2.5089999999999999</v>
      </c>
      <c r="EG13" s="9">
        <v>101.098</v>
      </c>
      <c r="EH13" s="9">
        <v>82.346000000000004</v>
      </c>
      <c r="EI13" s="9">
        <v>76.272999999999996</v>
      </c>
      <c r="EJ13" s="9">
        <v>2.1080000000000001</v>
      </c>
      <c r="EK13" s="9">
        <v>3.5569999999999999</v>
      </c>
      <c r="EL13" s="9">
        <v>4.258</v>
      </c>
      <c r="EM13" s="9">
        <v>1.407</v>
      </c>
      <c r="EN13" s="9">
        <v>0</v>
      </c>
      <c r="EO13" s="9">
        <v>64.210999999999999</v>
      </c>
      <c r="EP13" s="9">
        <v>2.8919999999999999</v>
      </c>
      <c r="EQ13" s="9">
        <v>2.7509999999999999</v>
      </c>
      <c r="ER13" s="9">
        <v>12.491</v>
      </c>
      <c r="ES13" s="9">
        <v>12.923</v>
      </c>
      <c r="ET13" s="9">
        <v>69.423000000000002</v>
      </c>
      <c r="EU13" s="9">
        <v>18.751999999999999</v>
      </c>
      <c r="EV13" s="9">
        <v>8.1050000000000004</v>
      </c>
      <c r="EW13" s="9">
        <v>117.678</v>
      </c>
      <c r="EX13" s="9">
        <v>36.344999999999999</v>
      </c>
      <c r="EY13" s="9">
        <v>34.290999999999997</v>
      </c>
      <c r="EZ13" s="9">
        <v>1.51</v>
      </c>
      <c r="FA13" s="9">
        <v>1.51</v>
      </c>
      <c r="FB13" s="9">
        <v>0.50600000000000001</v>
      </c>
      <c r="FC13" s="9">
        <v>1.004</v>
      </c>
      <c r="FD13" s="9">
        <v>0.50600000000000001</v>
      </c>
      <c r="FE13" s="9">
        <v>1.004</v>
      </c>
      <c r="FF13" s="9">
        <v>0.50600000000000001</v>
      </c>
      <c r="FG13" s="9">
        <v>0.51500000000000001</v>
      </c>
      <c r="FH13" s="9">
        <v>0.49</v>
      </c>
      <c r="FI13" s="9">
        <v>1.004</v>
      </c>
      <c r="FJ13" s="9">
        <v>0</v>
      </c>
      <c r="FK13" s="9">
        <v>0.50600000000000001</v>
      </c>
      <c r="FL13" s="9">
        <v>1.004</v>
      </c>
      <c r="FM13" s="9">
        <v>0.50600000000000001</v>
      </c>
      <c r="FN13" s="9">
        <v>0</v>
      </c>
      <c r="FO13" s="9">
        <v>32.780999999999999</v>
      </c>
      <c r="FP13" s="9">
        <v>28.87</v>
      </c>
      <c r="FQ13" s="9">
        <v>25.428999999999998</v>
      </c>
      <c r="FR13" s="9">
        <v>1.9330000000000001</v>
      </c>
      <c r="FS13" s="9">
        <v>1.5089999999999999</v>
      </c>
      <c r="FT13" s="9">
        <v>1.51</v>
      </c>
      <c r="FU13" s="9">
        <v>0.56100000000000005</v>
      </c>
      <c r="FV13" s="9">
        <v>1.37</v>
      </c>
      <c r="FW13" s="9">
        <v>23.048999999999999</v>
      </c>
      <c r="FX13" s="9">
        <v>2.3929999999999998</v>
      </c>
      <c r="FY13" s="9">
        <v>1.901</v>
      </c>
      <c r="FZ13" s="9">
        <v>1.5269999999999999</v>
      </c>
      <c r="GA13" s="9">
        <v>7.5590000000000002</v>
      </c>
      <c r="GB13" s="9">
        <v>21.311</v>
      </c>
      <c r="GC13" s="9">
        <v>3.911</v>
      </c>
      <c r="GD13" s="9">
        <v>2.0539999999999998</v>
      </c>
      <c r="GE13" s="9">
        <v>36.344999999999999</v>
      </c>
      <c r="GF13" s="9">
        <v>59.036000000000001</v>
      </c>
      <c r="GG13" s="9">
        <v>55.792000000000002</v>
      </c>
      <c r="GH13" s="9">
        <v>2.956</v>
      </c>
      <c r="GI13" s="9">
        <v>2.956</v>
      </c>
      <c r="GJ13" s="9">
        <v>1.512</v>
      </c>
      <c r="GK13" s="9">
        <v>1.444</v>
      </c>
      <c r="GL13" s="9">
        <v>2.5430000000000001</v>
      </c>
      <c r="GM13" s="9">
        <v>0.41299999999999998</v>
      </c>
      <c r="GN13" s="9">
        <v>1.7390000000000001</v>
      </c>
      <c r="GO13" s="9">
        <v>0.80400000000000005</v>
      </c>
      <c r="GP13" s="9">
        <v>0.41299999999999998</v>
      </c>
      <c r="GQ13" s="9">
        <v>1.0589999999999999</v>
      </c>
      <c r="GR13" s="9">
        <v>0.80400000000000005</v>
      </c>
      <c r="GS13" s="9">
        <v>1.093</v>
      </c>
      <c r="GT13" s="9">
        <v>2.1520000000000001</v>
      </c>
      <c r="GU13" s="9">
        <v>0.80400000000000005</v>
      </c>
      <c r="GV13" s="9">
        <v>0</v>
      </c>
      <c r="GW13" s="9">
        <v>52.835999999999999</v>
      </c>
      <c r="GX13" s="9">
        <v>41.975000000000001</v>
      </c>
      <c r="GY13" s="9">
        <v>38.027000000000001</v>
      </c>
      <c r="GZ13" s="9">
        <v>3.3359999999999999</v>
      </c>
      <c r="HA13" s="9">
        <v>0.61099999999999999</v>
      </c>
      <c r="HB13" s="9">
        <v>0.56100000000000005</v>
      </c>
      <c r="HC13" s="9">
        <v>0</v>
      </c>
      <c r="HD13" s="9">
        <v>2.7759999999999998</v>
      </c>
      <c r="HE13" s="9">
        <v>36.186999999999998</v>
      </c>
      <c r="HF13" s="9">
        <v>1.403</v>
      </c>
      <c r="HG13" s="9">
        <v>2.9910000000000001</v>
      </c>
      <c r="HH13" s="9">
        <v>1.395</v>
      </c>
      <c r="HI13" s="9">
        <v>7.32</v>
      </c>
      <c r="HJ13" s="9">
        <v>34.655000000000001</v>
      </c>
      <c r="HK13" s="9">
        <v>10.861000000000001</v>
      </c>
      <c r="HL13" s="9">
        <v>3.2440000000000002</v>
      </c>
      <c r="HM13" s="9">
        <v>59.036000000000001</v>
      </c>
      <c r="HN13" s="9">
        <v>43.194000000000003</v>
      </c>
      <c r="HO13" s="9">
        <v>39.908999999999999</v>
      </c>
      <c r="HP13" s="9">
        <v>3.0089999999999999</v>
      </c>
      <c r="HQ13" s="9">
        <v>3.0089999999999999</v>
      </c>
      <c r="HR13" s="9">
        <v>0</v>
      </c>
      <c r="HS13" s="9">
        <v>3.0089999999999999</v>
      </c>
      <c r="HT13" s="9">
        <v>1.23</v>
      </c>
      <c r="HU13" s="9">
        <v>1.7789999999999999</v>
      </c>
      <c r="HV13" s="9">
        <v>0.48</v>
      </c>
      <c r="HW13" s="9">
        <v>1.84</v>
      </c>
      <c r="HX13" s="9">
        <v>0.69</v>
      </c>
      <c r="HY13" s="9">
        <v>1.84</v>
      </c>
      <c r="HZ13" s="9">
        <v>0</v>
      </c>
      <c r="IA13" s="9">
        <v>1.169</v>
      </c>
      <c r="IB13" s="9">
        <v>2.4</v>
      </c>
      <c r="IC13" s="9">
        <v>0.61</v>
      </c>
      <c r="ID13" s="9">
        <v>0</v>
      </c>
      <c r="IE13" s="9">
        <v>36.9</v>
      </c>
      <c r="IF13" s="9">
        <v>23.466999999999999</v>
      </c>
      <c r="IG13" s="9">
        <v>21.841999999999999</v>
      </c>
      <c r="IH13" s="9">
        <v>1.2529999999999999</v>
      </c>
      <c r="II13" s="9">
        <v>0.373</v>
      </c>
      <c r="IJ13" s="9">
        <v>0.36699999999999999</v>
      </c>
      <c r="IK13" s="9">
        <v>1.2589999999999999</v>
      </c>
      <c r="IL13" s="9">
        <v>0</v>
      </c>
      <c r="IM13" s="9">
        <v>18.282</v>
      </c>
      <c r="IN13" s="9">
        <v>2.7090000000000001</v>
      </c>
      <c r="IO13" s="9">
        <v>0.36699999999999999</v>
      </c>
      <c r="IP13" s="9">
        <v>2.109</v>
      </c>
      <c r="IQ13" s="9">
        <v>4.7069999999999999</v>
      </c>
    </row>
    <row r="14" spans="1:251">
      <c r="A14" s="10">
        <v>43132</v>
      </c>
      <c r="B14" s="9">
        <v>116.422</v>
      </c>
      <c r="C14" s="9">
        <v>111.61499999999999</v>
      </c>
      <c r="D14" s="9">
        <v>2.7210000000000001</v>
      </c>
      <c r="E14" s="9">
        <v>2.085</v>
      </c>
      <c r="F14" s="9">
        <v>2.1240000000000001</v>
      </c>
      <c r="G14" s="9">
        <v>1.575</v>
      </c>
      <c r="H14" s="9">
        <v>1.107</v>
      </c>
      <c r="I14" s="9">
        <v>97.034999999999997</v>
      </c>
      <c r="J14" s="9">
        <v>2.048</v>
      </c>
      <c r="K14" s="9">
        <v>4.1180000000000003</v>
      </c>
      <c r="L14" s="9">
        <v>13.22</v>
      </c>
      <c r="M14" s="9">
        <v>12.884</v>
      </c>
      <c r="N14" s="9">
        <v>103.538</v>
      </c>
      <c r="O14" s="9">
        <v>71.370999999999995</v>
      </c>
      <c r="P14" s="9">
        <v>6.944</v>
      </c>
      <c r="Q14" s="9">
        <v>219.542</v>
      </c>
      <c r="R14" s="9">
        <v>65.465000000000003</v>
      </c>
      <c r="S14" s="9">
        <v>60.616</v>
      </c>
      <c r="T14" s="9">
        <v>4.2229999999999999</v>
      </c>
      <c r="U14" s="9">
        <v>4.2229999999999999</v>
      </c>
      <c r="V14" s="9">
        <v>1.722</v>
      </c>
      <c r="W14" s="9">
        <v>2.5009999999999999</v>
      </c>
      <c r="X14" s="9">
        <v>2.6019999999999999</v>
      </c>
      <c r="Y14" s="9">
        <v>1.6220000000000001</v>
      </c>
      <c r="Z14" s="9">
        <v>2.4689999999999999</v>
      </c>
      <c r="AA14" s="9">
        <v>1.7549999999999999</v>
      </c>
      <c r="AB14" s="9">
        <v>0</v>
      </c>
      <c r="AC14" s="9">
        <v>1.1519999999999999</v>
      </c>
      <c r="AD14" s="9">
        <v>1.026</v>
      </c>
      <c r="AE14" s="9">
        <v>2.0459999999999998</v>
      </c>
      <c r="AF14" s="9">
        <v>2.7789999999999999</v>
      </c>
      <c r="AG14" s="9">
        <v>1.444</v>
      </c>
      <c r="AH14" s="9">
        <v>0</v>
      </c>
      <c r="AI14" s="9">
        <v>56.393000000000001</v>
      </c>
      <c r="AJ14" s="9">
        <v>45.722000000000001</v>
      </c>
      <c r="AK14" s="9">
        <v>45.238999999999997</v>
      </c>
      <c r="AL14" s="9">
        <v>0</v>
      </c>
      <c r="AM14" s="9">
        <v>0.48399999999999999</v>
      </c>
      <c r="AN14" s="9">
        <v>0.48399999999999999</v>
      </c>
      <c r="AO14" s="9">
        <v>0</v>
      </c>
      <c r="AP14" s="9">
        <v>0</v>
      </c>
      <c r="AQ14" s="9">
        <v>38.356000000000002</v>
      </c>
      <c r="AR14" s="9">
        <v>1.032</v>
      </c>
      <c r="AS14" s="9">
        <v>1.115</v>
      </c>
      <c r="AT14" s="9">
        <v>5.2190000000000003</v>
      </c>
      <c r="AU14" s="9">
        <v>3.5910000000000002</v>
      </c>
      <c r="AV14" s="9">
        <v>42.131</v>
      </c>
      <c r="AW14" s="9">
        <v>10.67</v>
      </c>
      <c r="AX14" s="9">
        <v>4.8490000000000002</v>
      </c>
      <c r="AY14" s="9">
        <v>65.465000000000003</v>
      </c>
      <c r="AZ14" s="9">
        <v>240.98599999999999</v>
      </c>
      <c r="BA14" s="9">
        <v>227.84</v>
      </c>
      <c r="BB14" s="9">
        <v>17.164999999999999</v>
      </c>
      <c r="BC14" s="9">
        <v>15.180999999999999</v>
      </c>
      <c r="BD14" s="9">
        <v>4.7779999999999996</v>
      </c>
      <c r="BE14" s="9">
        <v>10.401999999999999</v>
      </c>
      <c r="BF14" s="9">
        <v>6.9059999999999997</v>
      </c>
      <c r="BG14" s="9">
        <v>8.2750000000000004</v>
      </c>
      <c r="BH14" s="9">
        <v>8.391</v>
      </c>
      <c r="BI14" s="9">
        <v>5.2720000000000002</v>
      </c>
      <c r="BJ14" s="9">
        <v>1.518</v>
      </c>
      <c r="BK14" s="9">
        <v>4.1900000000000004</v>
      </c>
      <c r="BL14" s="9">
        <v>7.0250000000000004</v>
      </c>
      <c r="BM14" s="9">
        <v>3.9660000000000002</v>
      </c>
      <c r="BN14" s="9">
        <v>10.9</v>
      </c>
      <c r="BO14" s="9">
        <v>4.28</v>
      </c>
      <c r="BP14" s="9">
        <v>1.984</v>
      </c>
      <c r="BQ14" s="9">
        <v>210.67500000000001</v>
      </c>
      <c r="BR14" s="9">
        <v>189.31800000000001</v>
      </c>
      <c r="BS14" s="9">
        <v>183.40799999999999</v>
      </c>
      <c r="BT14" s="9">
        <v>2.4129999999999998</v>
      </c>
      <c r="BU14" s="9">
        <v>3.4969999999999999</v>
      </c>
      <c r="BV14" s="9">
        <v>2.4620000000000002</v>
      </c>
      <c r="BW14" s="9">
        <v>2.9649999999999999</v>
      </c>
      <c r="BX14" s="9">
        <v>0</v>
      </c>
      <c r="BY14" s="9">
        <v>135.53299999999999</v>
      </c>
      <c r="BZ14" s="9">
        <v>17.834</v>
      </c>
      <c r="CA14" s="9">
        <v>12.571</v>
      </c>
      <c r="CB14" s="9">
        <v>23.38</v>
      </c>
      <c r="CC14" s="9">
        <v>26.666</v>
      </c>
      <c r="CD14" s="9">
        <v>162.65199999999999</v>
      </c>
      <c r="CE14" s="9">
        <v>21.356000000000002</v>
      </c>
      <c r="CF14" s="9">
        <v>13.146000000000001</v>
      </c>
      <c r="CG14" s="9">
        <v>240.98599999999999</v>
      </c>
      <c r="CH14" s="9">
        <v>164.30799999999999</v>
      </c>
      <c r="CI14" s="9">
        <v>149.01400000000001</v>
      </c>
      <c r="CJ14" s="9">
        <v>21.652000000000001</v>
      </c>
      <c r="CK14" s="9">
        <v>20.22</v>
      </c>
      <c r="CL14" s="9">
        <v>8.8689999999999998</v>
      </c>
      <c r="CM14" s="9">
        <v>11.352</v>
      </c>
      <c r="CN14" s="9">
        <v>10.182</v>
      </c>
      <c r="CO14" s="9">
        <v>10.038</v>
      </c>
      <c r="CP14" s="9">
        <v>10.670999999999999</v>
      </c>
      <c r="CQ14" s="9">
        <v>5.3449999999999998</v>
      </c>
      <c r="CR14" s="9">
        <v>3.766</v>
      </c>
      <c r="CS14" s="9">
        <v>3.331</v>
      </c>
      <c r="CT14" s="9">
        <v>11.827</v>
      </c>
      <c r="CU14" s="9">
        <v>5.0620000000000003</v>
      </c>
      <c r="CV14" s="9">
        <v>15.648</v>
      </c>
      <c r="CW14" s="9">
        <v>4.5720000000000001</v>
      </c>
      <c r="CX14" s="9">
        <v>1.4319999999999999</v>
      </c>
      <c r="CY14" s="9">
        <v>127.363</v>
      </c>
      <c r="CZ14" s="9">
        <v>115.848</v>
      </c>
      <c r="DA14" s="9">
        <v>107.88800000000001</v>
      </c>
      <c r="DB14" s="9">
        <v>3.9329999999999998</v>
      </c>
      <c r="DC14" s="9">
        <v>3.4689999999999999</v>
      </c>
      <c r="DD14" s="9">
        <v>3.9470000000000001</v>
      </c>
      <c r="DE14" s="9">
        <v>2.359</v>
      </c>
      <c r="DF14" s="9">
        <v>0.47299999999999998</v>
      </c>
      <c r="DG14" s="9">
        <v>76.14</v>
      </c>
      <c r="DH14" s="9">
        <v>12.472</v>
      </c>
      <c r="DI14" s="9">
        <v>3.6629999999999998</v>
      </c>
      <c r="DJ14" s="9">
        <v>23.573</v>
      </c>
      <c r="DK14" s="9">
        <v>19.658999999999999</v>
      </c>
      <c r="DL14" s="9">
        <v>96.188999999999993</v>
      </c>
      <c r="DM14" s="9">
        <v>11.515000000000001</v>
      </c>
      <c r="DN14" s="9">
        <v>15.294</v>
      </c>
      <c r="DO14" s="9">
        <v>164.30799999999999</v>
      </c>
      <c r="DP14" s="9">
        <v>129.08000000000001</v>
      </c>
      <c r="DQ14" s="9">
        <v>121.633</v>
      </c>
      <c r="DR14" s="9">
        <v>14.606</v>
      </c>
      <c r="DS14" s="9">
        <v>14.606</v>
      </c>
      <c r="DT14" s="9">
        <v>8.0640000000000001</v>
      </c>
      <c r="DU14" s="9">
        <v>6.5419999999999998</v>
      </c>
      <c r="DV14" s="9">
        <v>10.558999999999999</v>
      </c>
      <c r="DW14" s="9">
        <v>4.0469999999999997</v>
      </c>
      <c r="DX14" s="9">
        <v>10.709</v>
      </c>
      <c r="DY14" s="9">
        <v>1.4259999999999999</v>
      </c>
      <c r="DZ14" s="9">
        <v>0.89700000000000002</v>
      </c>
      <c r="EA14" s="9">
        <v>3.5910000000000002</v>
      </c>
      <c r="EB14" s="9">
        <v>5.3029999999999999</v>
      </c>
      <c r="EC14" s="9">
        <v>5.7119999999999997</v>
      </c>
      <c r="ED14" s="9">
        <v>10.244999999999999</v>
      </c>
      <c r="EE14" s="9">
        <v>4.3620000000000001</v>
      </c>
      <c r="EF14" s="9">
        <v>0</v>
      </c>
      <c r="EG14" s="9">
        <v>107.026</v>
      </c>
      <c r="EH14" s="9">
        <v>84.534000000000006</v>
      </c>
      <c r="EI14" s="9">
        <v>83.215000000000003</v>
      </c>
      <c r="EJ14" s="9">
        <v>0.39800000000000002</v>
      </c>
      <c r="EK14" s="9">
        <v>0.92100000000000004</v>
      </c>
      <c r="EL14" s="9">
        <v>0.47899999999999998</v>
      </c>
      <c r="EM14" s="9">
        <v>0.39800000000000002</v>
      </c>
      <c r="EN14" s="9">
        <v>0.442</v>
      </c>
      <c r="EO14" s="9">
        <v>71.768000000000001</v>
      </c>
      <c r="EP14" s="9">
        <v>2.0910000000000002</v>
      </c>
      <c r="EQ14" s="9">
        <v>1.44</v>
      </c>
      <c r="ER14" s="9">
        <v>9.2349999999999994</v>
      </c>
      <c r="ES14" s="9">
        <v>8.3859999999999992</v>
      </c>
      <c r="ET14" s="9">
        <v>76.147999999999996</v>
      </c>
      <c r="EU14" s="9">
        <v>22.492000000000001</v>
      </c>
      <c r="EV14" s="9">
        <v>7.4480000000000004</v>
      </c>
      <c r="EW14" s="9">
        <v>129.08000000000001</v>
      </c>
      <c r="EX14" s="9">
        <v>28.382000000000001</v>
      </c>
      <c r="EY14" s="9">
        <v>26.111999999999998</v>
      </c>
      <c r="EZ14" s="9">
        <v>5.7469999999999999</v>
      </c>
      <c r="FA14" s="9">
        <v>5.7469999999999999</v>
      </c>
      <c r="FB14" s="9">
        <v>1.0780000000000001</v>
      </c>
      <c r="FC14" s="9">
        <v>4.67</v>
      </c>
      <c r="FD14" s="9">
        <v>3.2080000000000002</v>
      </c>
      <c r="FE14" s="9">
        <v>2.5390000000000001</v>
      </c>
      <c r="FF14" s="9">
        <v>3.0619999999999998</v>
      </c>
      <c r="FG14" s="9">
        <v>1.139</v>
      </c>
      <c r="FH14" s="9">
        <v>1.546</v>
      </c>
      <c r="FI14" s="9">
        <v>2.008</v>
      </c>
      <c r="FJ14" s="9">
        <v>1.6879999999999999</v>
      </c>
      <c r="FK14" s="9">
        <v>2.052</v>
      </c>
      <c r="FL14" s="9">
        <v>2.7029999999999998</v>
      </c>
      <c r="FM14" s="9">
        <v>3.0449999999999999</v>
      </c>
      <c r="FN14" s="9">
        <v>0</v>
      </c>
      <c r="FO14" s="9">
        <v>20.364000000000001</v>
      </c>
      <c r="FP14" s="9">
        <v>17.436</v>
      </c>
      <c r="FQ14" s="9">
        <v>16.641999999999999</v>
      </c>
      <c r="FR14" s="9">
        <v>0</v>
      </c>
      <c r="FS14" s="9">
        <v>0.79400000000000004</v>
      </c>
      <c r="FT14" s="9">
        <v>0</v>
      </c>
      <c r="FU14" s="9">
        <v>0</v>
      </c>
      <c r="FV14" s="9">
        <v>0.79400000000000004</v>
      </c>
      <c r="FW14" s="9">
        <v>13.47</v>
      </c>
      <c r="FX14" s="9">
        <v>0.63300000000000001</v>
      </c>
      <c r="FY14" s="9">
        <v>1.248</v>
      </c>
      <c r="FZ14" s="9">
        <v>2.0840000000000001</v>
      </c>
      <c r="GA14" s="9">
        <v>3.3180000000000001</v>
      </c>
      <c r="GB14" s="9">
        <v>14.118</v>
      </c>
      <c r="GC14" s="9">
        <v>2.9279999999999999</v>
      </c>
      <c r="GD14" s="9">
        <v>2.2709999999999999</v>
      </c>
      <c r="GE14" s="9">
        <v>28.382000000000001</v>
      </c>
      <c r="GF14" s="9">
        <v>53.865000000000002</v>
      </c>
      <c r="GG14" s="9">
        <v>51.86</v>
      </c>
      <c r="GH14" s="9">
        <v>2.4780000000000002</v>
      </c>
      <c r="GI14" s="9">
        <v>2.4780000000000002</v>
      </c>
      <c r="GJ14" s="9">
        <v>0.52800000000000002</v>
      </c>
      <c r="GK14" s="9">
        <v>1.95</v>
      </c>
      <c r="GL14" s="9">
        <v>1.927</v>
      </c>
      <c r="GM14" s="9">
        <v>0.55100000000000005</v>
      </c>
      <c r="GN14" s="9">
        <v>1.353</v>
      </c>
      <c r="GO14" s="9">
        <v>1.125</v>
      </c>
      <c r="GP14" s="9">
        <v>0</v>
      </c>
      <c r="GQ14" s="9">
        <v>0.57399999999999995</v>
      </c>
      <c r="GR14" s="9">
        <v>0.55100000000000005</v>
      </c>
      <c r="GS14" s="9">
        <v>1.353</v>
      </c>
      <c r="GT14" s="9">
        <v>2.0739999999999998</v>
      </c>
      <c r="GU14" s="9">
        <v>0.40400000000000003</v>
      </c>
      <c r="GV14" s="9">
        <v>0</v>
      </c>
      <c r="GW14" s="9">
        <v>49.381999999999998</v>
      </c>
      <c r="GX14" s="9">
        <v>39.695</v>
      </c>
      <c r="GY14" s="9">
        <v>37.784999999999997</v>
      </c>
      <c r="GZ14" s="9">
        <v>1.91</v>
      </c>
      <c r="HA14" s="9">
        <v>0</v>
      </c>
      <c r="HB14" s="9">
        <v>1.3720000000000001</v>
      </c>
      <c r="HC14" s="9">
        <v>0</v>
      </c>
      <c r="HD14" s="9">
        <v>0.53700000000000003</v>
      </c>
      <c r="HE14" s="9">
        <v>35.286999999999999</v>
      </c>
      <c r="HF14" s="9">
        <v>2.5019999999999998</v>
      </c>
      <c r="HG14" s="9">
        <v>0.435</v>
      </c>
      <c r="HH14" s="9">
        <v>1.4710000000000001</v>
      </c>
      <c r="HI14" s="9">
        <v>7.3120000000000003</v>
      </c>
      <c r="HJ14" s="9">
        <v>32.383000000000003</v>
      </c>
      <c r="HK14" s="9">
        <v>9.6869999999999994</v>
      </c>
      <c r="HL14" s="9">
        <v>2.0049999999999999</v>
      </c>
      <c r="HM14" s="9">
        <v>53.865000000000002</v>
      </c>
      <c r="HN14" s="9">
        <v>44.137999999999998</v>
      </c>
      <c r="HO14" s="9">
        <v>41.613</v>
      </c>
      <c r="HP14" s="9">
        <v>4.9589999999999996</v>
      </c>
      <c r="HQ14" s="9">
        <v>4.4160000000000004</v>
      </c>
      <c r="HR14" s="9">
        <v>1.0569999999999999</v>
      </c>
      <c r="HS14" s="9">
        <v>3.359</v>
      </c>
      <c r="HT14" s="9">
        <v>1.752</v>
      </c>
      <c r="HU14" s="9">
        <v>2.6640000000000001</v>
      </c>
      <c r="HV14" s="9">
        <v>2.3090000000000002</v>
      </c>
      <c r="HW14" s="9">
        <v>0.41299999999999998</v>
      </c>
      <c r="HX14" s="9">
        <v>0.64200000000000002</v>
      </c>
      <c r="HY14" s="9">
        <v>0.69499999999999995</v>
      </c>
      <c r="HZ14" s="9">
        <v>2.5219999999999998</v>
      </c>
      <c r="IA14" s="9">
        <v>1.1990000000000001</v>
      </c>
      <c r="IB14" s="9">
        <v>1.252</v>
      </c>
      <c r="IC14" s="9">
        <v>3.1640000000000001</v>
      </c>
      <c r="ID14" s="9">
        <v>0.54300000000000004</v>
      </c>
      <c r="IE14" s="9">
        <v>36.654000000000003</v>
      </c>
      <c r="IF14" s="9">
        <v>25.587</v>
      </c>
      <c r="IG14" s="9">
        <v>24.129000000000001</v>
      </c>
      <c r="IH14" s="9">
        <v>0</v>
      </c>
      <c r="II14" s="9">
        <v>1.458</v>
      </c>
      <c r="IJ14" s="9">
        <v>0</v>
      </c>
      <c r="IK14" s="9">
        <v>0.53</v>
      </c>
      <c r="IL14" s="9">
        <v>0.92800000000000005</v>
      </c>
      <c r="IM14" s="9">
        <v>21.202000000000002</v>
      </c>
      <c r="IN14" s="9">
        <v>1.841</v>
      </c>
      <c r="IO14" s="9">
        <v>0.56100000000000005</v>
      </c>
      <c r="IP14" s="9">
        <v>1.984</v>
      </c>
      <c r="IQ14" s="9">
        <v>2.5230000000000001</v>
      </c>
    </row>
    <row r="15" spans="1:251">
      <c r="A15" s="10">
        <v>43497</v>
      </c>
      <c r="B15" s="9">
        <v>114.479</v>
      </c>
      <c r="C15" s="9">
        <v>110.86199999999999</v>
      </c>
      <c r="D15" s="9">
        <v>1.784</v>
      </c>
      <c r="E15" s="9">
        <v>1.833</v>
      </c>
      <c r="F15" s="9">
        <v>2.371</v>
      </c>
      <c r="G15" s="9">
        <v>1.2470000000000001</v>
      </c>
      <c r="H15" s="9">
        <v>0</v>
      </c>
      <c r="I15" s="9">
        <v>89.382000000000005</v>
      </c>
      <c r="J15" s="9">
        <v>4.0609999999999999</v>
      </c>
      <c r="K15" s="9">
        <v>4.53</v>
      </c>
      <c r="L15" s="9">
        <v>16.507000000000001</v>
      </c>
      <c r="M15" s="9">
        <v>14.393000000000001</v>
      </c>
      <c r="N15" s="9">
        <v>100.086</v>
      </c>
      <c r="O15" s="9">
        <v>77.906999999999996</v>
      </c>
      <c r="P15" s="9">
        <v>13.65</v>
      </c>
      <c r="Q15" s="9">
        <v>225.697</v>
      </c>
      <c r="R15" s="9">
        <v>68.239000000000004</v>
      </c>
      <c r="S15" s="9">
        <v>66.381</v>
      </c>
      <c r="T15" s="9">
        <v>4.6050000000000004</v>
      </c>
      <c r="U15" s="9">
        <v>4.6050000000000004</v>
      </c>
      <c r="V15" s="9">
        <v>0.68100000000000005</v>
      </c>
      <c r="W15" s="9">
        <v>3.923</v>
      </c>
      <c r="X15" s="9">
        <v>3.496</v>
      </c>
      <c r="Y15" s="9">
        <v>1.109</v>
      </c>
      <c r="Z15" s="9">
        <v>2.948</v>
      </c>
      <c r="AA15" s="9">
        <v>1.038</v>
      </c>
      <c r="AB15" s="9">
        <v>0.61799999999999999</v>
      </c>
      <c r="AC15" s="9">
        <v>0</v>
      </c>
      <c r="AD15" s="9">
        <v>2.2130000000000001</v>
      </c>
      <c r="AE15" s="9">
        <v>2.391</v>
      </c>
      <c r="AF15" s="9">
        <v>2.863</v>
      </c>
      <c r="AG15" s="9">
        <v>1.742</v>
      </c>
      <c r="AH15" s="9">
        <v>0</v>
      </c>
      <c r="AI15" s="9">
        <v>61.776000000000003</v>
      </c>
      <c r="AJ15" s="9">
        <v>52.021999999999998</v>
      </c>
      <c r="AK15" s="9">
        <v>49.195</v>
      </c>
      <c r="AL15" s="9">
        <v>0.63800000000000001</v>
      </c>
      <c r="AM15" s="9">
        <v>2.1890000000000001</v>
      </c>
      <c r="AN15" s="9">
        <v>0</v>
      </c>
      <c r="AO15" s="9">
        <v>1.7010000000000001</v>
      </c>
      <c r="AP15" s="9">
        <v>0.53</v>
      </c>
      <c r="AQ15" s="9">
        <v>43.045000000000002</v>
      </c>
      <c r="AR15" s="9">
        <v>2.6190000000000002</v>
      </c>
      <c r="AS15" s="9">
        <v>1.637</v>
      </c>
      <c r="AT15" s="9">
        <v>4.7210000000000001</v>
      </c>
      <c r="AU15" s="9">
        <v>3.9980000000000002</v>
      </c>
      <c r="AV15" s="9">
        <v>48.024000000000001</v>
      </c>
      <c r="AW15" s="9">
        <v>9.7539999999999996</v>
      </c>
      <c r="AX15" s="9">
        <v>1.8580000000000001</v>
      </c>
      <c r="AY15" s="9">
        <v>68.239000000000004</v>
      </c>
      <c r="AZ15" s="9">
        <v>249.49299999999999</v>
      </c>
      <c r="BA15" s="9">
        <v>230.73400000000001</v>
      </c>
      <c r="BB15" s="9">
        <v>20.119</v>
      </c>
      <c r="BC15" s="9">
        <v>16.581</v>
      </c>
      <c r="BD15" s="9">
        <v>3.1789999999999998</v>
      </c>
      <c r="BE15" s="9">
        <v>13.401999999999999</v>
      </c>
      <c r="BF15" s="9">
        <v>7.476</v>
      </c>
      <c r="BG15" s="9">
        <v>9.1050000000000004</v>
      </c>
      <c r="BH15" s="9">
        <v>7.8550000000000004</v>
      </c>
      <c r="BI15" s="9">
        <v>5.3159999999999998</v>
      </c>
      <c r="BJ15" s="9">
        <v>2.7450000000000001</v>
      </c>
      <c r="BK15" s="9">
        <v>3.016</v>
      </c>
      <c r="BL15" s="9">
        <v>9.5250000000000004</v>
      </c>
      <c r="BM15" s="9">
        <v>4.0410000000000004</v>
      </c>
      <c r="BN15" s="9">
        <v>10.686999999999999</v>
      </c>
      <c r="BO15" s="9">
        <v>5.8940000000000001</v>
      </c>
      <c r="BP15" s="9">
        <v>3.5379999999999998</v>
      </c>
      <c r="BQ15" s="9">
        <v>210.614</v>
      </c>
      <c r="BR15" s="9">
        <v>187.73</v>
      </c>
      <c r="BS15" s="9">
        <v>176.14500000000001</v>
      </c>
      <c r="BT15" s="9">
        <v>3.9140000000000001</v>
      </c>
      <c r="BU15" s="9">
        <v>7.6719999999999997</v>
      </c>
      <c r="BV15" s="9">
        <v>6.266</v>
      </c>
      <c r="BW15" s="9">
        <v>2.3439999999999999</v>
      </c>
      <c r="BX15" s="9">
        <v>2.9750000000000001</v>
      </c>
      <c r="BY15" s="9">
        <v>138.27000000000001</v>
      </c>
      <c r="BZ15" s="9">
        <v>11.047000000000001</v>
      </c>
      <c r="CA15" s="9">
        <v>9.7080000000000002</v>
      </c>
      <c r="CB15" s="9">
        <v>28.704000000000001</v>
      </c>
      <c r="CC15" s="9">
        <v>23.678999999999998</v>
      </c>
      <c r="CD15" s="9">
        <v>164.05099999999999</v>
      </c>
      <c r="CE15" s="9">
        <v>22.885000000000002</v>
      </c>
      <c r="CF15" s="9">
        <v>18.759</v>
      </c>
      <c r="CG15" s="9">
        <v>249.49299999999999</v>
      </c>
      <c r="CH15" s="9">
        <v>163.63399999999999</v>
      </c>
      <c r="CI15" s="9">
        <v>145.916</v>
      </c>
      <c r="CJ15" s="9">
        <v>29.634</v>
      </c>
      <c r="CK15" s="9">
        <v>27.786999999999999</v>
      </c>
      <c r="CL15" s="9">
        <v>13.855</v>
      </c>
      <c r="CM15" s="9">
        <v>13.930999999999999</v>
      </c>
      <c r="CN15" s="9">
        <v>18.186</v>
      </c>
      <c r="CO15" s="9">
        <v>9.6</v>
      </c>
      <c r="CP15" s="9">
        <v>18.391999999999999</v>
      </c>
      <c r="CQ15" s="9">
        <v>4.3689999999999998</v>
      </c>
      <c r="CR15" s="9">
        <v>3.7709999999999999</v>
      </c>
      <c r="CS15" s="9">
        <v>6.157</v>
      </c>
      <c r="CT15" s="9">
        <v>13.401999999999999</v>
      </c>
      <c r="CU15" s="9">
        <v>8.2270000000000003</v>
      </c>
      <c r="CV15" s="9">
        <v>17.190000000000001</v>
      </c>
      <c r="CW15" s="9">
        <v>10.597</v>
      </c>
      <c r="CX15" s="9">
        <v>1.847</v>
      </c>
      <c r="CY15" s="9">
        <v>116.282</v>
      </c>
      <c r="CZ15" s="9">
        <v>102.363</v>
      </c>
      <c r="DA15" s="9">
        <v>99.501999999999995</v>
      </c>
      <c r="DB15" s="9">
        <v>0.39800000000000002</v>
      </c>
      <c r="DC15" s="9">
        <v>2.4620000000000002</v>
      </c>
      <c r="DD15" s="9">
        <v>0</v>
      </c>
      <c r="DE15" s="9">
        <v>1.9079999999999999</v>
      </c>
      <c r="DF15" s="9">
        <v>0</v>
      </c>
      <c r="DG15" s="9">
        <v>70.251000000000005</v>
      </c>
      <c r="DH15" s="9">
        <v>8.0109999999999992</v>
      </c>
      <c r="DI15" s="9">
        <v>4.0190000000000001</v>
      </c>
      <c r="DJ15" s="9">
        <v>20.081</v>
      </c>
      <c r="DK15" s="9">
        <v>13.726000000000001</v>
      </c>
      <c r="DL15" s="9">
        <v>88.637</v>
      </c>
      <c r="DM15" s="9">
        <v>13.919</v>
      </c>
      <c r="DN15" s="9">
        <v>17.719000000000001</v>
      </c>
      <c r="DO15" s="9">
        <v>163.63399999999999</v>
      </c>
      <c r="DP15" s="9">
        <v>118.236</v>
      </c>
      <c r="DQ15" s="9">
        <v>110.133</v>
      </c>
      <c r="DR15" s="9">
        <v>8.2010000000000005</v>
      </c>
      <c r="DS15" s="9">
        <v>8.2010000000000005</v>
      </c>
      <c r="DT15" s="9">
        <v>3.742</v>
      </c>
      <c r="DU15" s="9">
        <v>4.4589999999999996</v>
      </c>
      <c r="DV15" s="9">
        <v>6.798</v>
      </c>
      <c r="DW15" s="9">
        <v>1.403</v>
      </c>
      <c r="DX15" s="9">
        <v>6.2089999999999996</v>
      </c>
      <c r="DY15" s="9">
        <v>0.78400000000000003</v>
      </c>
      <c r="DZ15" s="9">
        <v>1.2070000000000001</v>
      </c>
      <c r="EA15" s="9">
        <v>2.6389999999999998</v>
      </c>
      <c r="EB15" s="9">
        <v>3.464</v>
      </c>
      <c r="EC15" s="9">
        <v>2.0979999999999999</v>
      </c>
      <c r="ED15" s="9">
        <v>5.1929999999999996</v>
      </c>
      <c r="EE15" s="9">
        <v>3.008</v>
      </c>
      <c r="EF15" s="9">
        <v>0</v>
      </c>
      <c r="EG15" s="9">
        <v>101.932</v>
      </c>
      <c r="EH15" s="9">
        <v>80.001000000000005</v>
      </c>
      <c r="EI15" s="9">
        <v>76.131</v>
      </c>
      <c r="EJ15" s="9">
        <v>2.9550000000000001</v>
      </c>
      <c r="EK15" s="9">
        <v>0.91500000000000004</v>
      </c>
      <c r="EL15" s="9">
        <v>2.9550000000000001</v>
      </c>
      <c r="EM15" s="9">
        <v>0.52200000000000002</v>
      </c>
      <c r="EN15" s="9">
        <v>0.39300000000000002</v>
      </c>
      <c r="EO15" s="9">
        <v>64.930000000000007</v>
      </c>
      <c r="EP15" s="9">
        <v>4.5720000000000001</v>
      </c>
      <c r="EQ15" s="9">
        <v>2.968</v>
      </c>
      <c r="ER15" s="9">
        <v>7.532</v>
      </c>
      <c r="ES15" s="9">
        <v>10.488</v>
      </c>
      <c r="ET15" s="9">
        <v>69.513000000000005</v>
      </c>
      <c r="EU15" s="9">
        <v>21.931000000000001</v>
      </c>
      <c r="EV15" s="9">
        <v>8.1029999999999998</v>
      </c>
      <c r="EW15" s="9">
        <v>118.236</v>
      </c>
      <c r="EX15" s="9">
        <v>36.994999999999997</v>
      </c>
      <c r="EY15" s="9">
        <v>36.444000000000003</v>
      </c>
      <c r="EZ15" s="9">
        <v>3.7480000000000002</v>
      </c>
      <c r="FA15" s="9">
        <v>2.952</v>
      </c>
      <c r="FB15" s="9">
        <v>2.0059999999999998</v>
      </c>
      <c r="FC15" s="9">
        <v>0.94499999999999995</v>
      </c>
      <c r="FD15" s="9">
        <v>1.673</v>
      </c>
      <c r="FE15" s="9">
        <v>1.278</v>
      </c>
      <c r="FF15" s="9">
        <v>1.673</v>
      </c>
      <c r="FG15" s="9">
        <v>0.66700000000000004</v>
      </c>
      <c r="FH15" s="9">
        <v>0.61199999999999999</v>
      </c>
      <c r="FI15" s="9">
        <v>1.1870000000000001</v>
      </c>
      <c r="FJ15" s="9">
        <v>0</v>
      </c>
      <c r="FK15" s="9">
        <v>1.764</v>
      </c>
      <c r="FL15" s="9">
        <v>2.133</v>
      </c>
      <c r="FM15" s="9">
        <v>0.81899999999999995</v>
      </c>
      <c r="FN15" s="9">
        <v>0.79600000000000004</v>
      </c>
      <c r="FO15" s="9">
        <v>32.695999999999998</v>
      </c>
      <c r="FP15" s="9">
        <v>28.356000000000002</v>
      </c>
      <c r="FQ15" s="9">
        <v>26.225999999999999</v>
      </c>
      <c r="FR15" s="9">
        <v>1.2789999999999999</v>
      </c>
      <c r="FS15" s="9">
        <v>0.85099999999999998</v>
      </c>
      <c r="FT15" s="9">
        <v>1.2789999999999999</v>
      </c>
      <c r="FU15" s="9">
        <v>0.85099999999999998</v>
      </c>
      <c r="FV15" s="9">
        <v>0</v>
      </c>
      <c r="FW15" s="9">
        <v>23.724</v>
      </c>
      <c r="FX15" s="9">
        <v>0.94899999999999995</v>
      </c>
      <c r="FY15" s="9">
        <v>0.56799999999999995</v>
      </c>
      <c r="FZ15" s="9">
        <v>3.1160000000000001</v>
      </c>
      <c r="GA15" s="9">
        <v>6.8410000000000002</v>
      </c>
      <c r="GB15" s="9">
        <v>21.515999999999998</v>
      </c>
      <c r="GC15" s="9">
        <v>4.34</v>
      </c>
      <c r="GD15" s="9">
        <v>0.55200000000000005</v>
      </c>
      <c r="GE15" s="9">
        <v>36.994999999999997</v>
      </c>
      <c r="GF15" s="9">
        <v>62.75</v>
      </c>
      <c r="GG15" s="9">
        <v>59.197000000000003</v>
      </c>
      <c r="GH15" s="9">
        <v>4.5190000000000001</v>
      </c>
      <c r="GI15" s="9">
        <v>3.9390000000000001</v>
      </c>
      <c r="GJ15" s="9">
        <v>1.181</v>
      </c>
      <c r="GK15" s="9">
        <v>2.758</v>
      </c>
      <c r="GL15" s="9">
        <v>3.6150000000000002</v>
      </c>
      <c r="GM15" s="9">
        <v>0.32400000000000001</v>
      </c>
      <c r="GN15" s="9">
        <v>2.8460000000000001</v>
      </c>
      <c r="GO15" s="9">
        <v>0.32400000000000001</v>
      </c>
      <c r="GP15" s="9">
        <v>0.76900000000000002</v>
      </c>
      <c r="GQ15" s="9">
        <v>1.1950000000000001</v>
      </c>
      <c r="GR15" s="9">
        <v>1.68</v>
      </c>
      <c r="GS15" s="9">
        <v>1.0640000000000001</v>
      </c>
      <c r="GT15" s="9">
        <v>3.9390000000000001</v>
      </c>
      <c r="GU15" s="9">
        <v>0</v>
      </c>
      <c r="GV15" s="9">
        <v>0.57999999999999996</v>
      </c>
      <c r="GW15" s="9">
        <v>54.677999999999997</v>
      </c>
      <c r="GX15" s="9">
        <v>47.308999999999997</v>
      </c>
      <c r="GY15" s="9">
        <v>41.533000000000001</v>
      </c>
      <c r="GZ15" s="9">
        <v>1.653</v>
      </c>
      <c r="HA15" s="9">
        <v>4.1230000000000002</v>
      </c>
      <c r="HB15" s="9">
        <v>0</v>
      </c>
      <c r="HC15" s="9">
        <v>2.2679999999999998</v>
      </c>
      <c r="HD15" s="9">
        <v>3.508</v>
      </c>
      <c r="HE15" s="9">
        <v>40.645000000000003</v>
      </c>
      <c r="HF15" s="9">
        <v>1.8959999999999999</v>
      </c>
      <c r="HG15" s="9">
        <v>1.69</v>
      </c>
      <c r="HH15" s="9">
        <v>3.0779999999999998</v>
      </c>
      <c r="HI15" s="9">
        <v>12.932</v>
      </c>
      <c r="HJ15" s="9">
        <v>34.375999999999998</v>
      </c>
      <c r="HK15" s="9">
        <v>7.3689999999999998</v>
      </c>
      <c r="HL15" s="9">
        <v>3.5529999999999999</v>
      </c>
      <c r="HM15" s="9">
        <v>62.75</v>
      </c>
      <c r="HN15" s="9">
        <v>39.338000000000001</v>
      </c>
      <c r="HO15" s="9">
        <v>38.414000000000001</v>
      </c>
      <c r="HP15" s="9">
        <v>6.5739999999999998</v>
      </c>
      <c r="HQ15" s="9">
        <v>6.1130000000000004</v>
      </c>
      <c r="HR15" s="9">
        <v>1.419</v>
      </c>
      <c r="HS15" s="9">
        <v>4.694</v>
      </c>
      <c r="HT15" s="9">
        <v>3.484</v>
      </c>
      <c r="HU15" s="9">
        <v>2.6280000000000001</v>
      </c>
      <c r="HV15" s="9">
        <v>3.3180000000000001</v>
      </c>
      <c r="HW15" s="9">
        <v>0</v>
      </c>
      <c r="HX15" s="9">
        <v>2.7949999999999999</v>
      </c>
      <c r="HY15" s="9">
        <v>0.60799999999999998</v>
      </c>
      <c r="HZ15" s="9">
        <v>1.7130000000000001</v>
      </c>
      <c r="IA15" s="9">
        <v>3.7919999999999998</v>
      </c>
      <c r="IB15" s="9">
        <v>4.5049999999999999</v>
      </c>
      <c r="IC15" s="9">
        <v>1.6080000000000001</v>
      </c>
      <c r="ID15" s="9">
        <v>0.46100000000000002</v>
      </c>
      <c r="IE15" s="9">
        <v>31.838999999999999</v>
      </c>
      <c r="IF15" s="9">
        <v>24.331</v>
      </c>
      <c r="IG15" s="9">
        <v>22.99</v>
      </c>
      <c r="IH15" s="9">
        <v>0.57599999999999996</v>
      </c>
      <c r="II15" s="9">
        <v>0.76600000000000001</v>
      </c>
      <c r="IJ15" s="9">
        <v>0.57599999999999996</v>
      </c>
      <c r="IK15" s="9">
        <v>0.76600000000000001</v>
      </c>
      <c r="IL15" s="9">
        <v>0</v>
      </c>
      <c r="IM15" s="9">
        <v>20.251000000000001</v>
      </c>
      <c r="IN15" s="9">
        <v>1.3819999999999999</v>
      </c>
      <c r="IO15" s="9">
        <v>0.92300000000000004</v>
      </c>
      <c r="IP15" s="9">
        <v>1.774</v>
      </c>
      <c r="IQ15" s="9">
        <v>4.7240000000000002</v>
      </c>
    </row>
    <row r="16" spans="1:251">
      <c r="A16" s="10">
        <v>43862</v>
      </c>
      <c r="B16" s="9">
        <v>122.479</v>
      </c>
      <c r="C16" s="9">
        <v>118.669</v>
      </c>
      <c r="D16" s="9">
        <v>1.726</v>
      </c>
      <c r="E16" s="9">
        <v>2.0840000000000001</v>
      </c>
      <c r="F16" s="9">
        <v>1.004</v>
      </c>
      <c r="G16" s="9">
        <v>2.2330000000000001</v>
      </c>
      <c r="H16" s="9">
        <v>0</v>
      </c>
      <c r="I16" s="9">
        <v>95.353999999999999</v>
      </c>
      <c r="J16" s="9">
        <v>3.258</v>
      </c>
      <c r="K16" s="9">
        <v>2.7229999999999999</v>
      </c>
      <c r="L16" s="9">
        <v>21.143999999999998</v>
      </c>
      <c r="M16" s="9">
        <v>17.23</v>
      </c>
      <c r="N16" s="9">
        <v>105.249</v>
      </c>
      <c r="O16" s="9">
        <v>87.326999999999998</v>
      </c>
      <c r="P16" s="9">
        <v>11.757</v>
      </c>
      <c r="Q16" s="9">
        <v>247.971</v>
      </c>
      <c r="R16" s="9">
        <v>75.963999999999999</v>
      </c>
      <c r="S16" s="9">
        <v>72.027000000000001</v>
      </c>
      <c r="T16" s="9">
        <v>9.1530000000000005</v>
      </c>
      <c r="U16" s="9">
        <v>9.1530000000000005</v>
      </c>
      <c r="V16" s="9">
        <v>2.355</v>
      </c>
      <c r="W16" s="9">
        <v>6.798</v>
      </c>
      <c r="X16" s="9">
        <v>5.8639999999999999</v>
      </c>
      <c r="Y16" s="9">
        <v>3.2890000000000001</v>
      </c>
      <c r="Z16" s="9">
        <v>7.2350000000000003</v>
      </c>
      <c r="AA16" s="9">
        <v>0.58199999999999996</v>
      </c>
      <c r="AB16" s="9">
        <v>1.335</v>
      </c>
      <c r="AC16" s="9">
        <v>2.4980000000000002</v>
      </c>
      <c r="AD16" s="9">
        <v>1.986</v>
      </c>
      <c r="AE16" s="9">
        <v>4.6680000000000001</v>
      </c>
      <c r="AF16" s="9">
        <v>7.4489999999999998</v>
      </c>
      <c r="AG16" s="9">
        <v>1.704</v>
      </c>
      <c r="AH16" s="9">
        <v>0</v>
      </c>
      <c r="AI16" s="9">
        <v>62.875</v>
      </c>
      <c r="AJ16" s="9">
        <v>53.395000000000003</v>
      </c>
      <c r="AK16" s="9">
        <v>51.45</v>
      </c>
      <c r="AL16" s="9">
        <v>1.508</v>
      </c>
      <c r="AM16" s="9">
        <v>0.436</v>
      </c>
      <c r="AN16" s="9">
        <v>1.508</v>
      </c>
      <c r="AO16" s="9">
        <v>0.436</v>
      </c>
      <c r="AP16" s="9">
        <v>0</v>
      </c>
      <c r="AQ16" s="9">
        <v>42.691000000000003</v>
      </c>
      <c r="AR16" s="9">
        <v>2.5790000000000002</v>
      </c>
      <c r="AS16" s="9">
        <v>2.6589999999999998</v>
      </c>
      <c r="AT16" s="9">
        <v>5.4669999999999996</v>
      </c>
      <c r="AU16" s="9">
        <v>9.1170000000000009</v>
      </c>
      <c r="AV16" s="9">
        <v>44.277000000000001</v>
      </c>
      <c r="AW16" s="9">
        <v>9.48</v>
      </c>
      <c r="AX16" s="9">
        <v>3.9369999999999998</v>
      </c>
      <c r="AY16" s="9">
        <v>75.963999999999999</v>
      </c>
      <c r="AZ16" s="9">
        <v>233.76900000000001</v>
      </c>
      <c r="BA16" s="9">
        <v>220.32400000000001</v>
      </c>
      <c r="BB16" s="9">
        <v>19.448</v>
      </c>
      <c r="BC16" s="9">
        <v>18.088000000000001</v>
      </c>
      <c r="BD16" s="9">
        <v>5.6139999999999999</v>
      </c>
      <c r="BE16" s="9">
        <v>12.474</v>
      </c>
      <c r="BF16" s="9">
        <v>10.19</v>
      </c>
      <c r="BG16" s="9">
        <v>7.8979999999999997</v>
      </c>
      <c r="BH16" s="9">
        <v>12.57</v>
      </c>
      <c r="BI16" s="9">
        <v>4.2110000000000003</v>
      </c>
      <c r="BJ16" s="9">
        <v>0.55100000000000005</v>
      </c>
      <c r="BK16" s="9">
        <v>5.87</v>
      </c>
      <c r="BL16" s="9">
        <v>8.8030000000000008</v>
      </c>
      <c r="BM16" s="9">
        <v>3.415</v>
      </c>
      <c r="BN16" s="9">
        <v>11.763999999999999</v>
      </c>
      <c r="BO16" s="9">
        <v>6.3239999999999998</v>
      </c>
      <c r="BP16" s="9">
        <v>1.36</v>
      </c>
      <c r="BQ16" s="9">
        <v>200.876</v>
      </c>
      <c r="BR16" s="9">
        <v>180.874</v>
      </c>
      <c r="BS16" s="9">
        <v>174.733</v>
      </c>
      <c r="BT16" s="9">
        <v>2.72</v>
      </c>
      <c r="BU16" s="9">
        <v>3.4209999999999998</v>
      </c>
      <c r="BV16" s="9">
        <v>1.6080000000000001</v>
      </c>
      <c r="BW16" s="9">
        <v>2.798</v>
      </c>
      <c r="BX16" s="9">
        <v>1.248</v>
      </c>
      <c r="BY16" s="9">
        <v>125.33</v>
      </c>
      <c r="BZ16" s="9">
        <v>10.462</v>
      </c>
      <c r="CA16" s="9">
        <v>9.23</v>
      </c>
      <c r="CB16" s="9">
        <v>35.851999999999997</v>
      </c>
      <c r="CC16" s="9">
        <v>18.619</v>
      </c>
      <c r="CD16" s="9">
        <v>162.255</v>
      </c>
      <c r="CE16" s="9">
        <v>20.001999999999999</v>
      </c>
      <c r="CF16" s="9">
        <v>13.445</v>
      </c>
      <c r="CG16" s="9">
        <v>233.76900000000001</v>
      </c>
      <c r="CH16" s="9">
        <v>200.553</v>
      </c>
      <c r="CI16" s="9">
        <v>180.09899999999999</v>
      </c>
      <c r="CJ16" s="9">
        <v>26.81</v>
      </c>
      <c r="CK16" s="9">
        <v>25.484999999999999</v>
      </c>
      <c r="CL16" s="9">
        <v>8.3439999999999994</v>
      </c>
      <c r="CM16" s="9">
        <v>17.140999999999998</v>
      </c>
      <c r="CN16" s="9">
        <v>14.333</v>
      </c>
      <c r="CO16" s="9">
        <v>11.151999999999999</v>
      </c>
      <c r="CP16" s="9">
        <v>15.112</v>
      </c>
      <c r="CQ16" s="9">
        <v>4.1749999999999998</v>
      </c>
      <c r="CR16" s="9">
        <v>6.1980000000000004</v>
      </c>
      <c r="CS16" s="9">
        <v>2.4</v>
      </c>
      <c r="CT16" s="9">
        <v>14.228</v>
      </c>
      <c r="CU16" s="9">
        <v>8.8580000000000005</v>
      </c>
      <c r="CV16" s="9">
        <v>16.344999999999999</v>
      </c>
      <c r="CW16" s="9">
        <v>9.14</v>
      </c>
      <c r="CX16" s="9">
        <v>1.325</v>
      </c>
      <c r="CY16" s="9">
        <v>153.28899999999999</v>
      </c>
      <c r="CZ16" s="9">
        <v>128.37100000000001</v>
      </c>
      <c r="DA16" s="9">
        <v>124.88800000000001</v>
      </c>
      <c r="DB16" s="9">
        <v>0.58199999999999996</v>
      </c>
      <c r="DC16" s="9">
        <v>2.9009999999999998</v>
      </c>
      <c r="DD16" s="9">
        <v>1.085</v>
      </c>
      <c r="DE16" s="9">
        <v>1.7709999999999999</v>
      </c>
      <c r="DF16" s="9">
        <v>0.627</v>
      </c>
      <c r="DG16" s="9">
        <v>84.388000000000005</v>
      </c>
      <c r="DH16" s="9">
        <v>8.3759999999999994</v>
      </c>
      <c r="DI16" s="9">
        <v>7.7889999999999997</v>
      </c>
      <c r="DJ16" s="9">
        <v>27.817</v>
      </c>
      <c r="DK16" s="9">
        <v>17.989000000000001</v>
      </c>
      <c r="DL16" s="9">
        <v>110.38200000000001</v>
      </c>
      <c r="DM16" s="9">
        <v>24.917999999999999</v>
      </c>
      <c r="DN16" s="9">
        <v>20.454000000000001</v>
      </c>
      <c r="DO16" s="9">
        <v>200.553</v>
      </c>
      <c r="DP16" s="9">
        <v>132.727</v>
      </c>
      <c r="DQ16" s="9">
        <v>124.67</v>
      </c>
      <c r="DR16" s="9">
        <v>9.6649999999999991</v>
      </c>
      <c r="DS16" s="9">
        <v>9.6649999999999991</v>
      </c>
      <c r="DT16" s="9">
        <v>4.6029999999999998</v>
      </c>
      <c r="DU16" s="9">
        <v>5.0620000000000003</v>
      </c>
      <c r="DV16" s="9">
        <v>6.0640000000000001</v>
      </c>
      <c r="DW16" s="9">
        <v>3.601</v>
      </c>
      <c r="DX16" s="9">
        <v>7.1589999999999998</v>
      </c>
      <c r="DY16" s="9">
        <v>1.9330000000000001</v>
      </c>
      <c r="DZ16" s="9">
        <v>0.57299999999999995</v>
      </c>
      <c r="EA16" s="9">
        <v>5.0250000000000004</v>
      </c>
      <c r="EB16" s="9">
        <v>2.2909999999999999</v>
      </c>
      <c r="EC16" s="9">
        <v>2.3479999999999999</v>
      </c>
      <c r="ED16" s="9">
        <v>5.8810000000000002</v>
      </c>
      <c r="EE16" s="9">
        <v>3.7829999999999999</v>
      </c>
      <c r="EF16" s="9">
        <v>0</v>
      </c>
      <c r="EG16" s="9">
        <v>115.005</v>
      </c>
      <c r="EH16" s="9">
        <v>92.622</v>
      </c>
      <c r="EI16" s="9">
        <v>87.997</v>
      </c>
      <c r="EJ16" s="9">
        <v>2.2789999999999999</v>
      </c>
      <c r="EK16" s="9">
        <v>2.3460000000000001</v>
      </c>
      <c r="EL16" s="9">
        <v>2.992</v>
      </c>
      <c r="EM16" s="9">
        <v>0.623</v>
      </c>
      <c r="EN16" s="9">
        <v>1.0109999999999999</v>
      </c>
      <c r="EO16" s="9">
        <v>66.656999999999996</v>
      </c>
      <c r="EP16" s="9">
        <v>4.5449999999999999</v>
      </c>
      <c r="EQ16" s="9">
        <v>7.5860000000000003</v>
      </c>
      <c r="ER16" s="9">
        <v>13.833</v>
      </c>
      <c r="ES16" s="9">
        <v>10.438000000000001</v>
      </c>
      <c r="ET16" s="9">
        <v>82.183999999999997</v>
      </c>
      <c r="EU16" s="9">
        <v>22.384</v>
      </c>
      <c r="EV16" s="9">
        <v>8.0570000000000004</v>
      </c>
      <c r="EW16" s="9">
        <v>132.727</v>
      </c>
      <c r="EX16" s="9">
        <v>30.004000000000001</v>
      </c>
      <c r="EY16" s="9">
        <v>28.399000000000001</v>
      </c>
      <c r="EZ16" s="9">
        <v>1.8149999999999999</v>
      </c>
      <c r="FA16" s="9">
        <v>1.8149999999999999</v>
      </c>
      <c r="FB16" s="9">
        <v>0</v>
      </c>
      <c r="FC16" s="9">
        <v>1.8149999999999999</v>
      </c>
      <c r="FD16" s="9">
        <v>1.8149999999999999</v>
      </c>
      <c r="FE16" s="9">
        <v>0</v>
      </c>
      <c r="FF16" s="9">
        <v>1.1819999999999999</v>
      </c>
      <c r="FG16" s="9">
        <v>0.63300000000000001</v>
      </c>
      <c r="FH16" s="9">
        <v>0</v>
      </c>
      <c r="FI16" s="9">
        <v>0</v>
      </c>
      <c r="FJ16" s="9">
        <v>0.626</v>
      </c>
      <c r="FK16" s="9">
        <v>1.1890000000000001</v>
      </c>
      <c r="FL16" s="9">
        <v>1.2589999999999999</v>
      </c>
      <c r="FM16" s="9">
        <v>0.55600000000000005</v>
      </c>
      <c r="FN16" s="9">
        <v>0</v>
      </c>
      <c r="FO16" s="9">
        <v>26.584</v>
      </c>
      <c r="FP16" s="9">
        <v>23.271000000000001</v>
      </c>
      <c r="FQ16" s="9">
        <v>20.634</v>
      </c>
      <c r="FR16" s="9">
        <v>0.50700000000000001</v>
      </c>
      <c r="FS16" s="9">
        <v>2.13</v>
      </c>
      <c r="FT16" s="9">
        <v>0</v>
      </c>
      <c r="FU16" s="9">
        <v>2.13</v>
      </c>
      <c r="FV16" s="9">
        <v>0.50700000000000001</v>
      </c>
      <c r="FW16" s="9">
        <v>17.18</v>
      </c>
      <c r="FX16" s="9">
        <v>1.1850000000000001</v>
      </c>
      <c r="FY16" s="9">
        <v>0.64800000000000002</v>
      </c>
      <c r="FZ16" s="9">
        <v>4.258</v>
      </c>
      <c r="GA16" s="9">
        <v>5.3620000000000001</v>
      </c>
      <c r="GB16" s="9">
        <v>17.908999999999999</v>
      </c>
      <c r="GC16" s="9">
        <v>3.3130000000000002</v>
      </c>
      <c r="GD16" s="9">
        <v>1.605</v>
      </c>
      <c r="GE16" s="9">
        <v>30.004000000000001</v>
      </c>
      <c r="GF16" s="9">
        <v>59.396999999999998</v>
      </c>
      <c r="GG16" s="9">
        <v>57.649000000000001</v>
      </c>
      <c r="GH16" s="9">
        <v>6.0460000000000003</v>
      </c>
      <c r="GI16" s="9">
        <v>6.0460000000000003</v>
      </c>
      <c r="GJ16" s="9">
        <v>2.3849999999999998</v>
      </c>
      <c r="GK16" s="9">
        <v>3.661</v>
      </c>
      <c r="GL16" s="9">
        <v>4.7569999999999997</v>
      </c>
      <c r="GM16" s="9">
        <v>1.2889999999999999</v>
      </c>
      <c r="GN16" s="9">
        <v>3.5569999999999999</v>
      </c>
      <c r="GO16" s="9">
        <v>0.56200000000000006</v>
      </c>
      <c r="GP16" s="9">
        <v>1.927</v>
      </c>
      <c r="GQ16" s="9">
        <v>4.2770000000000001</v>
      </c>
      <c r="GR16" s="9">
        <v>0.56200000000000006</v>
      </c>
      <c r="GS16" s="9">
        <v>1.2070000000000001</v>
      </c>
      <c r="GT16" s="9">
        <v>5.484</v>
      </c>
      <c r="GU16" s="9">
        <v>0.56200000000000006</v>
      </c>
      <c r="GV16" s="9">
        <v>0</v>
      </c>
      <c r="GW16" s="9">
        <v>51.603000000000002</v>
      </c>
      <c r="GX16" s="9">
        <v>44.180999999999997</v>
      </c>
      <c r="GY16" s="9">
        <v>40.851999999999997</v>
      </c>
      <c r="GZ16" s="9">
        <v>1.05</v>
      </c>
      <c r="HA16" s="9">
        <v>2.2789999999999999</v>
      </c>
      <c r="HB16" s="9">
        <v>0</v>
      </c>
      <c r="HC16" s="9">
        <v>1.74</v>
      </c>
      <c r="HD16" s="9">
        <v>1.589</v>
      </c>
      <c r="HE16" s="9">
        <v>38.481999999999999</v>
      </c>
      <c r="HF16" s="9">
        <v>2.754</v>
      </c>
      <c r="HG16" s="9">
        <v>0</v>
      </c>
      <c r="HH16" s="9">
        <v>2.9449999999999998</v>
      </c>
      <c r="HI16" s="9">
        <v>8.4280000000000008</v>
      </c>
      <c r="HJ16" s="9">
        <v>35.753</v>
      </c>
      <c r="HK16" s="9">
        <v>7.4219999999999997</v>
      </c>
      <c r="HL16" s="9">
        <v>1.748</v>
      </c>
      <c r="HM16" s="9">
        <v>59.396999999999998</v>
      </c>
      <c r="HN16" s="9">
        <v>52.765000000000001</v>
      </c>
      <c r="HO16" s="9">
        <v>49.747</v>
      </c>
      <c r="HP16" s="9">
        <v>5.415</v>
      </c>
      <c r="HQ16" s="9">
        <v>5.415</v>
      </c>
      <c r="HR16" s="9">
        <v>2.3559999999999999</v>
      </c>
      <c r="HS16" s="9">
        <v>3.0590000000000002</v>
      </c>
      <c r="HT16" s="9">
        <v>2.7090000000000001</v>
      </c>
      <c r="HU16" s="9">
        <v>2.706</v>
      </c>
      <c r="HV16" s="9">
        <v>2.2269999999999999</v>
      </c>
      <c r="HW16" s="9">
        <v>0.72</v>
      </c>
      <c r="HX16" s="9">
        <v>2.468</v>
      </c>
      <c r="HY16" s="9">
        <v>1.7390000000000001</v>
      </c>
      <c r="HZ16" s="9">
        <v>2.5459999999999998</v>
      </c>
      <c r="IA16" s="9">
        <v>1.1299999999999999</v>
      </c>
      <c r="IB16" s="9">
        <v>5.0069999999999997</v>
      </c>
      <c r="IC16" s="9">
        <v>0.40799999999999997</v>
      </c>
      <c r="ID16" s="9">
        <v>0</v>
      </c>
      <c r="IE16" s="9">
        <v>44.331000000000003</v>
      </c>
      <c r="IF16" s="9">
        <v>24.71</v>
      </c>
      <c r="IG16" s="9">
        <v>24.71</v>
      </c>
      <c r="IH16" s="9">
        <v>0</v>
      </c>
      <c r="II16" s="9">
        <v>0</v>
      </c>
      <c r="IJ16" s="9">
        <v>0</v>
      </c>
      <c r="IK16" s="9">
        <v>0</v>
      </c>
      <c r="IL16" s="9">
        <v>0</v>
      </c>
      <c r="IM16" s="9">
        <v>19.562999999999999</v>
      </c>
      <c r="IN16" s="9">
        <v>1.516</v>
      </c>
      <c r="IO16" s="9">
        <v>1.835</v>
      </c>
      <c r="IP16" s="9">
        <v>1.796</v>
      </c>
      <c r="IQ16" s="9">
        <v>2.6259999999999999</v>
      </c>
    </row>
    <row r="17" spans="1:251">
      <c r="A17" s="10">
        <v>44228</v>
      </c>
      <c r="B17" s="9">
        <v>117.532</v>
      </c>
      <c r="C17" s="9">
        <v>113.751</v>
      </c>
      <c r="D17" s="9">
        <v>2.2000000000000002</v>
      </c>
      <c r="E17" s="9">
        <v>1.581</v>
      </c>
      <c r="F17" s="9">
        <v>2.2000000000000002</v>
      </c>
      <c r="G17" s="9">
        <v>0.80900000000000005</v>
      </c>
      <c r="H17" s="9">
        <v>0.77200000000000002</v>
      </c>
      <c r="I17" s="9">
        <v>89.93</v>
      </c>
      <c r="J17" s="9">
        <v>3.2029999999999998</v>
      </c>
      <c r="K17" s="9">
        <v>4.0990000000000002</v>
      </c>
      <c r="L17" s="9">
        <v>20.300999999999998</v>
      </c>
      <c r="M17" s="9">
        <v>10.195</v>
      </c>
      <c r="N17" s="9">
        <v>107.337</v>
      </c>
      <c r="O17" s="9">
        <v>76.287000000000006</v>
      </c>
      <c r="P17" s="9">
        <v>11.981</v>
      </c>
      <c r="Q17" s="9">
        <v>223.786</v>
      </c>
      <c r="R17" s="9">
        <v>81.254000000000005</v>
      </c>
      <c r="S17" s="9">
        <v>79.867000000000004</v>
      </c>
      <c r="T17" s="9">
        <v>5.2110000000000003</v>
      </c>
      <c r="U17" s="9">
        <v>4.0350000000000001</v>
      </c>
      <c r="V17" s="9">
        <v>1.802</v>
      </c>
      <c r="W17" s="9">
        <v>2.2330000000000001</v>
      </c>
      <c r="X17" s="9">
        <v>2.544</v>
      </c>
      <c r="Y17" s="9">
        <v>1.4910000000000001</v>
      </c>
      <c r="Z17" s="9">
        <v>1.76</v>
      </c>
      <c r="AA17" s="9">
        <v>1.5740000000000001</v>
      </c>
      <c r="AB17" s="9">
        <v>0.70099999999999996</v>
      </c>
      <c r="AC17" s="9">
        <v>1.3240000000000001</v>
      </c>
      <c r="AD17" s="9">
        <v>1.2689999999999999</v>
      </c>
      <c r="AE17" s="9">
        <v>1.4419999999999999</v>
      </c>
      <c r="AF17" s="9">
        <v>2.5030000000000001</v>
      </c>
      <c r="AG17" s="9">
        <v>1.532</v>
      </c>
      <c r="AH17" s="9">
        <v>1.1759999999999999</v>
      </c>
      <c r="AI17" s="9">
        <v>74.656000000000006</v>
      </c>
      <c r="AJ17" s="9">
        <v>64.061999999999998</v>
      </c>
      <c r="AK17" s="9">
        <v>63.182000000000002</v>
      </c>
      <c r="AL17" s="9">
        <v>0.88</v>
      </c>
      <c r="AM17" s="9">
        <v>0</v>
      </c>
      <c r="AN17" s="9">
        <v>0.46200000000000002</v>
      </c>
      <c r="AO17" s="9">
        <v>0.41799999999999998</v>
      </c>
      <c r="AP17" s="9">
        <v>0</v>
      </c>
      <c r="AQ17" s="9">
        <v>52.357999999999997</v>
      </c>
      <c r="AR17" s="9">
        <v>2.694</v>
      </c>
      <c r="AS17" s="9">
        <v>4.0209999999999999</v>
      </c>
      <c r="AT17" s="9">
        <v>4.9880000000000004</v>
      </c>
      <c r="AU17" s="9">
        <v>7.9340000000000002</v>
      </c>
      <c r="AV17" s="9">
        <v>56.128</v>
      </c>
      <c r="AW17" s="9">
        <v>10.593999999999999</v>
      </c>
      <c r="AX17" s="9">
        <v>1.3879999999999999</v>
      </c>
      <c r="AY17" s="9">
        <v>81.254000000000005</v>
      </c>
      <c r="AZ17" s="9">
        <v>253.917</v>
      </c>
      <c r="BA17" s="9">
        <v>235.99799999999999</v>
      </c>
      <c r="BB17" s="9">
        <v>24.675000000000001</v>
      </c>
      <c r="BC17" s="9">
        <v>24.675000000000001</v>
      </c>
      <c r="BD17" s="9">
        <v>10.018000000000001</v>
      </c>
      <c r="BE17" s="9">
        <v>14.657</v>
      </c>
      <c r="BF17" s="9">
        <v>13.487</v>
      </c>
      <c r="BG17" s="9">
        <v>11.188000000000001</v>
      </c>
      <c r="BH17" s="9">
        <v>16.114999999999998</v>
      </c>
      <c r="BI17" s="9">
        <v>5.5750000000000002</v>
      </c>
      <c r="BJ17" s="9">
        <v>2.9849999999999999</v>
      </c>
      <c r="BK17" s="9">
        <v>6.6139999999999999</v>
      </c>
      <c r="BL17" s="9">
        <v>11.108000000000001</v>
      </c>
      <c r="BM17" s="9">
        <v>6.9530000000000003</v>
      </c>
      <c r="BN17" s="9">
        <v>17.032</v>
      </c>
      <c r="BO17" s="9">
        <v>7.6429999999999998</v>
      </c>
      <c r="BP17" s="9">
        <v>0</v>
      </c>
      <c r="BQ17" s="9">
        <v>211.32300000000001</v>
      </c>
      <c r="BR17" s="9">
        <v>177.86199999999999</v>
      </c>
      <c r="BS17" s="9">
        <v>162.97</v>
      </c>
      <c r="BT17" s="9">
        <v>8.2379999999999995</v>
      </c>
      <c r="BU17" s="9">
        <v>6.6539999999999999</v>
      </c>
      <c r="BV17" s="9">
        <v>6.3170000000000002</v>
      </c>
      <c r="BW17" s="9">
        <v>3.3170000000000002</v>
      </c>
      <c r="BX17" s="9">
        <v>5.258</v>
      </c>
      <c r="BY17" s="9">
        <v>116.227</v>
      </c>
      <c r="BZ17" s="9">
        <v>11.711</v>
      </c>
      <c r="CA17" s="9">
        <v>12.601000000000001</v>
      </c>
      <c r="CB17" s="9">
        <v>37.323</v>
      </c>
      <c r="CC17" s="9">
        <v>25.879000000000001</v>
      </c>
      <c r="CD17" s="9">
        <v>151.983</v>
      </c>
      <c r="CE17" s="9">
        <v>33.460999999999999</v>
      </c>
      <c r="CF17" s="9">
        <v>17.919</v>
      </c>
      <c r="CG17" s="9">
        <v>253.917</v>
      </c>
      <c r="CH17" s="9">
        <v>158.47399999999999</v>
      </c>
      <c r="CI17" s="9">
        <v>145.56</v>
      </c>
      <c r="CJ17" s="9">
        <v>26.399000000000001</v>
      </c>
      <c r="CK17" s="9">
        <v>24.827000000000002</v>
      </c>
      <c r="CL17" s="9">
        <v>7.1349999999999998</v>
      </c>
      <c r="CM17" s="9">
        <v>17.692</v>
      </c>
      <c r="CN17" s="9">
        <v>11.45</v>
      </c>
      <c r="CO17" s="9">
        <v>12.260999999999999</v>
      </c>
      <c r="CP17" s="9">
        <v>13.22</v>
      </c>
      <c r="CQ17" s="9">
        <v>5.8049999999999997</v>
      </c>
      <c r="CR17" s="9">
        <v>4.2789999999999999</v>
      </c>
      <c r="CS17" s="9">
        <v>4.6100000000000003</v>
      </c>
      <c r="CT17" s="9">
        <v>10.045999999999999</v>
      </c>
      <c r="CU17" s="9">
        <v>10.170999999999999</v>
      </c>
      <c r="CV17" s="9">
        <v>18.382000000000001</v>
      </c>
      <c r="CW17" s="9">
        <v>6.4450000000000003</v>
      </c>
      <c r="CX17" s="9">
        <v>1.573</v>
      </c>
      <c r="CY17" s="9">
        <v>119.161</v>
      </c>
      <c r="CZ17" s="9">
        <v>103.86199999999999</v>
      </c>
      <c r="DA17" s="9">
        <v>99.930999999999997</v>
      </c>
      <c r="DB17" s="9">
        <v>2.242</v>
      </c>
      <c r="DC17" s="9">
        <v>1.6890000000000001</v>
      </c>
      <c r="DD17" s="9">
        <v>1.6919999999999999</v>
      </c>
      <c r="DE17" s="9">
        <v>0.59099999999999997</v>
      </c>
      <c r="DF17" s="9">
        <v>1.6479999999999999</v>
      </c>
      <c r="DG17" s="9">
        <v>58.185000000000002</v>
      </c>
      <c r="DH17" s="9">
        <v>11.307</v>
      </c>
      <c r="DI17" s="9">
        <v>9.6639999999999997</v>
      </c>
      <c r="DJ17" s="9">
        <v>24.706</v>
      </c>
      <c r="DK17" s="9">
        <v>10.638</v>
      </c>
      <c r="DL17" s="9">
        <v>93.224000000000004</v>
      </c>
      <c r="DM17" s="9">
        <v>15.298999999999999</v>
      </c>
      <c r="DN17" s="9">
        <v>12.913</v>
      </c>
      <c r="DO17" s="9">
        <v>158.47399999999999</v>
      </c>
      <c r="DP17" s="9">
        <v>138.53299999999999</v>
      </c>
      <c r="DQ17" s="9">
        <v>132.523</v>
      </c>
      <c r="DR17" s="9">
        <v>10.680999999999999</v>
      </c>
      <c r="DS17" s="9">
        <v>10.289</v>
      </c>
      <c r="DT17" s="9">
        <v>4.2130000000000001</v>
      </c>
      <c r="DU17" s="9">
        <v>6.077</v>
      </c>
      <c r="DV17" s="9">
        <v>7.4560000000000004</v>
      </c>
      <c r="DW17" s="9">
        <v>2.8330000000000002</v>
      </c>
      <c r="DX17" s="9">
        <v>7.4560000000000004</v>
      </c>
      <c r="DY17" s="9">
        <v>1.3120000000000001</v>
      </c>
      <c r="DZ17" s="9">
        <v>1.5209999999999999</v>
      </c>
      <c r="EA17" s="9">
        <v>2.351</v>
      </c>
      <c r="EB17" s="9">
        <v>5.1630000000000003</v>
      </c>
      <c r="EC17" s="9">
        <v>2.7749999999999999</v>
      </c>
      <c r="ED17" s="9">
        <v>8.8970000000000002</v>
      </c>
      <c r="EE17" s="9">
        <v>1.3919999999999999</v>
      </c>
      <c r="EF17" s="9">
        <v>0.39200000000000002</v>
      </c>
      <c r="EG17" s="9">
        <v>121.842</v>
      </c>
      <c r="EH17" s="9">
        <v>100.28400000000001</v>
      </c>
      <c r="EI17" s="9">
        <v>97.149000000000001</v>
      </c>
      <c r="EJ17" s="9">
        <v>1.4059999999999999</v>
      </c>
      <c r="EK17" s="9">
        <v>1.151</v>
      </c>
      <c r="EL17" s="9">
        <v>2.0150000000000001</v>
      </c>
      <c r="EM17" s="9">
        <v>0.54200000000000004</v>
      </c>
      <c r="EN17" s="9">
        <v>0</v>
      </c>
      <c r="EO17" s="9">
        <v>69.918000000000006</v>
      </c>
      <c r="EP17" s="9">
        <v>8.2639999999999993</v>
      </c>
      <c r="EQ17" s="9">
        <v>8.0489999999999995</v>
      </c>
      <c r="ER17" s="9">
        <v>14.053000000000001</v>
      </c>
      <c r="ES17" s="9">
        <v>11.045</v>
      </c>
      <c r="ET17" s="9">
        <v>89.239000000000004</v>
      </c>
      <c r="EU17" s="9">
        <v>21.559000000000001</v>
      </c>
      <c r="EV17" s="9">
        <v>6.01</v>
      </c>
      <c r="EW17" s="9">
        <v>138.53299999999999</v>
      </c>
      <c r="EX17" s="9">
        <v>27.228999999999999</v>
      </c>
      <c r="EY17" s="9">
        <v>25.079000000000001</v>
      </c>
      <c r="EZ17" s="9">
        <v>4.556</v>
      </c>
      <c r="FA17" s="9">
        <v>4.556</v>
      </c>
      <c r="FB17" s="9">
        <v>0</v>
      </c>
      <c r="FC17" s="9">
        <v>4.556</v>
      </c>
      <c r="FD17" s="9">
        <v>3.319</v>
      </c>
      <c r="FE17" s="9">
        <v>1.2370000000000001</v>
      </c>
      <c r="FF17" s="9">
        <v>2.7930000000000001</v>
      </c>
      <c r="FG17" s="9">
        <v>0</v>
      </c>
      <c r="FH17" s="9">
        <v>1.762</v>
      </c>
      <c r="FI17" s="9">
        <v>0</v>
      </c>
      <c r="FJ17" s="9">
        <v>4.0220000000000002</v>
      </c>
      <c r="FK17" s="9">
        <v>0.53400000000000003</v>
      </c>
      <c r="FL17" s="9">
        <v>1.929</v>
      </c>
      <c r="FM17" s="9">
        <v>2.6269999999999998</v>
      </c>
      <c r="FN17" s="9">
        <v>0</v>
      </c>
      <c r="FO17" s="9">
        <v>20.524000000000001</v>
      </c>
      <c r="FP17" s="9">
        <v>17.815000000000001</v>
      </c>
      <c r="FQ17" s="9">
        <v>17.297999999999998</v>
      </c>
      <c r="FR17" s="9">
        <v>0.51700000000000002</v>
      </c>
      <c r="FS17" s="9">
        <v>0</v>
      </c>
      <c r="FT17" s="9">
        <v>0.51700000000000002</v>
      </c>
      <c r="FU17" s="9">
        <v>0</v>
      </c>
      <c r="FV17" s="9">
        <v>0</v>
      </c>
      <c r="FW17" s="9">
        <v>12.81</v>
      </c>
      <c r="FX17" s="9">
        <v>0.45</v>
      </c>
      <c r="FY17" s="9">
        <v>0</v>
      </c>
      <c r="FZ17" s="9">
        <v>4.556</v>
      </c>
      <c r="GA17" s="9">
        <v>0.51700000000000002</v>
      </c>
      <c r="GB17" s="9">
        <v>17.297999999999998</v>
      </c>
      <c r="GC17" s="9">
        <v>2.7090000000000001</v>
      </c>
      <c r="GD17" s="9">
        <v>2.149</v>
      </c>
      <c r="GE17" s="9">
        <v>27.228999999999999</v>
      </c>
      <c r="GF17" s="9">
        <v>75.858999999999995</v>
      </c>
      <c r="GG17" s="9">
        <v>74.477000000000004</v>
      </c>
      <c r="GH17" s="9">
        <v>4.2830000000000004</v>
      </c>
      <c r="GI17" s="9">
        <v>4.2830000000000004</v>
      </c>
      <c r="GJ17" s="9">
        <v>1.7370000000000001</v>
      </c>
      <c r="GK17" s="9">
        <v>2.5459999999999998</v>
      </c>
      <c r="GL17" s="9">
        <v>3.8809999999999998</v>
      </c>
      <c r="GM17" s="9">
        <v>0.40200000000000002</v>
      </c>
      <c r="GN17" s="9">
        <v>2.2469999999999999</v>
      </c>
      <c r="GO17" s="9">
        <v>1.569</v>
      </c>
      <c r="GP17" s="9">
        <v>0.46700000000000003</v>
      </c>
      <c r="GQ17" s="9">
        <v>1.1499999999999999</v>
      </c>
      <c r="GR17" s="9">
        <v>2.2639999999999998</v>
      </c>
      <c r="GS17" s="9">
        <v>0.86899999999999999</v>
      </c>
      <c r="GT17" s="9">
        <v>3.8159999999999998</v>
      </c>
      <c r="GU17" s="9">
        <v>0.46700000000000003</v>
      </c>
      <c r="GV17" s="9">
        <v>0</v>
      </c>
      <c r="GW17" s="9">
        <v>70.194000000000003</v>
      </c>
      <c r="GX17" s="9">
        <v>55.06</v>
      </c>
      <c r="GY17" s="9">
        <v>50.451000000000001</v>
      </c>
      <c r="GZ17" s="9">
        <v>2.3919999999999999</v>
      </c>
      <c r="HA17" s="9">
        <v>2.218</v>
      </c>
      <c r="HB17" s="9">
        <v>1.8380000000000001</v>
      </c>
      <c r="HC17" s="9">
        <v>1.542</v>
      </c>
      <c r="HD17" s="9">
        <v>1.2290000000000001</v>
      </c>
      <c r="HE17" s="9">
        <v>46.957999999999998</v>
      </c>
      <c r="HF17" s="9">
        <v>2.8420000000000001</v>
      </c>
      <c r="HG17" s="9">
        <v>1.4019999999999999</v>
      </c>
      <c r="HH17" s="9">
        <v>3.8580000000000001</v>
      </c>
      <c r="HI17" s="9">
        <v>12.087</v>
      </c>
      <c r="HJ17" s="9">
        <v>42.972999999999999</v>
      </c>
      <c r="HK17" s="9">
        <v>15.134</v>
      </c>
      <c r="HL17" s="9">
        <v>1.3819999999999999</v>
      </c>
      <c r="HM17" s="9">
        <v>75.858999999999995</v>
      </c>
      <c r="HN17" s="9">
        <v>48.046999999999997</v>
      </c>
      <c r="HO17" s="9">
        <v>46.363</v>
      </c>
      <c r="HP17" s="9">
        <v>2.786</v>
      </c>
      <c r="HQ17" s="9">
        <v>2.786</v>
      </c>
      <c r="HR17" s="9">
        <v>0.99199999999999999</v>
      </c>
      <c r="HS17" s="9">
        <v>1.794</v>
      </c>
      <c r="HT17" s="9">
        <v>0.99199999999999999</v>
      </c>
      <c r="HU17" s="9">
        <v>1.794</v>
      </c>
      <c r="HV17" s="9">
        <v>0.99199999999999999</v>
      </c>
      <c r="HW17" s="9">
        <v>1.794</v>
      </c>
      <c r="HX17" s="9">
        <v>0</v>
      </c>
      <c r="HY17" s="9">
        <v>0</v>
      </c>
      <c r="HZ17" s="9">
        <v>0.51900000000000002</v>
      </c>
      <c r="IA17" s="9">
        <v>2.2669999999999999</v>
      </c>
      <c r="IB17" s="9">
        <v>1.0509999999999999</v>
      </c>
      <c r="IC17" s="9">
        <v>1.7350000000000001</v>
      </c>
      <c r="ID17" s="9">
        <v>0</v>
      </c>
      <c r="IE17" s="9">
        <v>43.576999999999998</v>
      </c>
      <c r="IF17" s="9">
        <v>22.539000000000001</v>
      </c>
      <c r="IG17" s="9">
        <v>21.312000000000001</v>
      </c>
      <c r="IH17" s="9">
        <v>0.58899999999999997</v>
      </c>
      <c r="II17" s="9">
        <v>0.63800000000000001</v>
      </c>
      <c r="IJ17" s="9">
        <v>0.58899999999999997</v>
      </c>
      <c r="IK17" s="9">
        <v>0.63800000000000001</v>
      </c>
      <c r="IL17" s="9">
        <v>0</v>
      </c>
      <c r="IM17" s="9">
        <v>19.542999999999999</v>
      </c>
      <c r="IN17" s="9">
        <v>0.439</v>
      </c>
      <c r="IO17" s="9">
        <v>0.59099999999999997</v>
      </c>
      <c r="IP17" s="9">
        <v>1.9670000000000001</v>
      </c>
      <c r="IQ17" s="9">
        <v>1.68</v>
      </c>
    </row>
    <row r="18" spans="1:251">
      <c r="A18" s="10">
        <v>44593</v>
      </c>
      <c r="B18" s="9">
        <v>105.499</v>
      </c>
      <c r="C18" s="9">
        <v>99.492000000000004</v>
      </c>
      <c r="D18" s="9">
        <v>3.923</v>
      </c>
      <c r="E18" s="9">
        <v>2.0830000000000002</v>
      </c>
      <c r="F18" s="9">
        <v>3.286</v>
      </c>
      <c r="G18" s="9">
        <v>1.5229999999999999</v>
      </c>
      <c r="H18" s="9">
        <v>1.198</v>
      </c>
      <c r="I18" s="9">
        <v>77.483999999999995</v>
      </c>
      <c r="J18" s="9">
        <v>5.415</v>
      </c>
      <c r="K18" s="9">
        <v>3.88</v>
      </c>
      <c r="L18" s="9">
        <v>18.719000000000001</v>
      </c>
      <c r="M18" s="9">
        <v>19.294</v>
      </c>
      <c r="N18" s="9">
        <v>86.203999999999994</v>
      </c>
      <c r="O18" s="9">
        <v>73.238</v>
      </c>
      <c r="P18" s="9">
        <v>5.524</v>
      </c>
      <c r="Q18" s="9">
        <v>209.03200000000001</v>
      </c>
      <c r="R18" s="9">
        <v>57.161999999999999</v>
      </c>
      <c r="S18" s="9">
        <v>54.648000000000003</v>
      </c>
      <c r="T18" s="9">
        <v>5.8789999999999996</v>
      </c>
      <c r="U18" s="9">
        <v>5.8789999999999996</v>
      </c>
      <c r="V18" s="9">
        <v>1.1259999999999999</v>
      </c>
      <c r="W18" s="9">
        <v>4.7530000000000001</v>
      </c>
      <c r="X18" s="9">
        <v>5.1390000000000002</v>
      </c>
      <c r="Y18" s="9">
        <v>0.74</v>
      </c>
      <c r="Z18" s="9">
        <v>5.1390000000000002</v>
      </c>
      <c r="AA18" s="9">
        <v>0</v>
      </c>
      <c r="AB18" s="9">
        <v>0.74</v>
      </c>
      <c r="AC18" s="9">
        <v>2.492</v>
      </c>
      <c r="AD18" s="9">
        <v>1.2549999999999999</v>
      </c>
      <c r="AE18" s="9">
        <v>2.1320000000000001</v>
      </c>
      <c r="AF18" s="9">
        <v>3.8919999999999999</v>
      </c>
      <c r="AG18" s="9">
        <v>1.986</v>
      </c>
      <c r="AH18" s="9">
        <v>0</v>
      </c>
      <c r="AI18" s="9">
        <v>48.768999999999998</v>
      </c>
      <c r="AJ18" s="9">
        <v>43.786000000000001</v>
      </c>
      <c r="AK18" s="9">
        <v>40.600999999999999</v>
      </c>
      <c r="AL18" s="9">
        <v>1.21</v>
      </c>
      <c r="AM18" s="9">
        <v>1.974</v>
      </c>
      <c r="AN18" s="9">
        <v>1.88</v>
      </c>
      <c r="AO18" s="9">
        <v>1.304</v>
      </c>
      <c r="AP18" s="9">
        <v>0</v>
      </c>
      <c r="AQ18" s="9">
        <v>37.667999999999999</v>
      </c>
      <c r="AR18" s="9">
        <v>0.76100000000000001</v>
      </c>
      <c r="AS18" s="9">
        <v>0.999</v>
      </c>
      <c r="AT18" s="9">
        <v>4.359</v>
      </c>
      <c r="AU18" s="9">
        <v>4.6109999999999998</v>
      </c>
      <c r="AV18" s="9">
        <v>39.174999999999997</v>
      </c>
      <c r="AW18" s="9">
        <v>4.9829999999999997</v>
      </c>
      <c r="AX18" s="9">
        <v>2.5150000000000001</v>
      </c>
      <c r="AY18" s="9">
        <v>57.161999999999999</v>
      </c>
      <c r="AZ18" s="9">
        <v>216.95099999999999</v>
      </c>
      <c r="BA18" s="9">
        <v>205.042</v>
      </c>
      <c r="BB18" s="9">
        <v>28.088000000000001</v>
      </c>
      <c r="BC18" s="9">
        <v>27.126000000000001</v>
      </c>
      <c r="BD18" s="9">
        <v>6.4109999999999996</v>
      </c>
      <c r="BE18" s="9">
        <v>20.715</v>
      </c>
      <c r="BF18" s="9">
        <v>13.15</v>
      </c>
      <c r="BG18" s="9">
        <v>13.976000000000001</v>
      </c>
      <c r="BH18" s="9">
        <v>15.901</v>
      </c>
      <c r="BI18" s="9">
        <v>7.5469999999999997</v>
      </c>
      <c r="BJ18" s="9">
        <v>2.835</v>
      </c>
      <c r="BK18" s="9">
        <v>7.56</v>
      </c>
      <c r="BL18" s="9">
        <v>13.052</v>
      </c>
      <c r="BM18" s="9">
        <v>6.5140000000000002</v>
      </c>
      <c r="BN18" s="9">
        <v>17.739999999999998</v>
      </c>
      <c r="BO18" s="9">
        <v>9.3870000000000005</v>
      </c>
      <c r="BP18" s="9">
        <v>0.96199999999999997</v>
      </c>
      <c r="BQ18" s="9">
        <v>176.95500000000001</v>
      </c>
      <c r="BR18" s="9">
        <v>161.279</v>
      </c>
      <c r="BS18" s="9">
        <v>154.53</v>
      </c>
      <c r="BT18" s="9">
        <v>3.4060000000000001</v>
      </c>
      <c r="BU18" s="9">
        <v>3.343</v>
      </c>
      <c r="BV18" s="9">
        <v>4.5330000000000004</v>
      </c>
      <c r="BW18" s="9">
        <v>1.3089999999999999</v>
      </c>
      <c r="BX18" s="9">
        <v>0</v>
      </c>
      <c r="BY18" s="9">
        <v>107.895</v>
      </c>
      <c r="BZ18" s="9">
        <v>14.058999999999999</v>
      </c>
      <c r="CA18" s="9">
        <v>10.164999999999999</v>
      </c>
      <c r="CB18" s="9">
        <v>29.16</v>
      </c>
      <c r="CC18" s="9">
        <v>21.285</v>
      </c>
      <c r="CD18" s="9">
        <v>139.99299999999999</v>
      </c>
      <c r="CE18" s="9">
        <v>15.676</v>
      </c>
      <c r="CF18" s="9">
        <v>11.907999999999999</v>
      </c>
      <c r="CG18" s="9">
        <v>216.95099999999999</v>
      </c>
      <c r="CH18" s="9">
        <v>180.22499999999999</v>
      </c>
      <c r="CI18" s="9">
        <v>171.46</v>
      </c>
      <c r="CJ18" s="9">
        <v>44.259</v>
      </c>
      <c r="CK18" s="9">
        <v>39.896999999999998</v>
      </c>
      <c r="CL18" s="9">
        <v>13.801</v>
      </c>
      <c r="CM18" s="9">
        <v>26.097000000000001</v>
      </c>
      <c r="CN18" s="9">
        <v>20.43</v>
      </c>
      <c r="CO18" s="9">
        <v>19.466999999999999</v>
      </c>
      <c r="CP18" s="9">
        <v>22.977</v>
      </c>
      <c r="CQ18" s="9">
        <v>10.712</v>
      </c>
      <c r="CR18" s="9">
        <v>6.2080000000000002</v>
      </c>
      <c r="CS18" s="9">
        <v>4.5430000000000001</v>
      </c>
      <c r="CT18" s="9">
        <v>18.454999999999998</v>
      </c>
      <c r="CU18" s="9">
        <v>16.899000000000001</v>
      </c>
      <c r="CV18" s="9">
        <v>30.263999999999999</v>
      </c>
      <c r="CW18" s="9">
        <v>9.6329999999999991</v>
      </c>
      <c r="CX18" s="9">
        <v>4.3609999999999998</v>
      </c>
      <c r="CY18" s="9">
        <v>127.20099999999999</v>
      </c>
      <c r="CZ18" s="9">
        <v>114.59099999999999</v>
      </c>
      <c r="DA18" s="9">
        <v>105.86799999999999</v>
      </c>
      <c r="DB18" s="9">
        <v>3.86</v>
      </c>
      <c r="DC18" s="9">
        <v>3.8860000000000001</v>
      </c>
      <c r="DD18" s="9">
        <v>2.8620000000000001</v>
      </c>
      <c r="DE18" s="9">
        <v>0.69</v>
      </c>
      <c r="DF18" s="9">
        <v>3.5920000000000001</v>
      </c>
      <c r="DG18" s="9">
        <v>66.253</v>
      </c>
      <c r="DH18" s="9">
        <v>8.2149999999999999</v>
      </c>
      <c r="DI18" s="9">
        <v>8.407</v>
      </c>
      <c r="DJ18" s="9">
        <v>31.716000000000001</v>
      </c>
      <c r="DK18" s="9">
        <v>24.175000000000001</v>
      </c>
      <c r="DL18" s="9">
        <v>90.415999999999997</v>
      </c>
      <c r="DM18" s="9">
        <v>12.61</v>
      </c>
      <c r="DN18" s="9">
        <v>8.7650000000000006</v>
      </c>
      <c r="DO18" s="9">
        <v>180.22499999999999</v>
      </c>
      <c r="DP18" s="9">
        <v>125.843</v>
      </c>
      <c r="DQ18" s="9">
        <v>119.726</v>
      </c>
      <c r="DR18" s="9">
        <v>11.275</v>
      </c>
      <c r="DS18" s="9">
        <v>10.72</v>
      </c>
      <c r="DT18" s="9">
        <v>4.4779999999999998</v>
      </c>
      <c r="DU18" s="9">
        <v>6.242</v>
      </c>
      <c r="DV18" s="9">
        <v>5.05</v>
      </c>
      <c r="DW18" s="9">
        <v>5.67</v>
      </c>
      <c r="DX18" s="9">
        <v>6.1459999999999999</v>
      </c>
      <c r="DY18" s="9">
        <v>0.622</v>
      </c>
      <c r="DZ18" s="9">
        <v>3.952</v>
      </c>
      <c r="EA18" s="9">
        <v>3.6720000000000002</v>
      </c>
      <c r="EB18" s="9">
        <v>2.7930000000000001</v>
      </c>
      <c r="EC18" s="9">
        <v>4.2549999999999999</v>
      </c>
      <c r="ED18" s="9">
        <v>5.7130000000000001</v>
      </c>
      <c r="EE18" s="9">
        <v>5.0060000000000002</v>
      </c>
      <c r="EF18" s="9">
        <v>0.55500000000000005</v>
      </c>
      <c r="EG18" s="9">
        <v>108.45099999999999</v>
      </c>
      <c r="EH18" s="9">
        <v>87.933000000000007</v>
      </c>
      <c r="EI18" s="9">
        <v>79.051000000000002</v>
      </c>
      <c r="EJ18" s="9">
        <v>4.3150000000000004</v>
      </c>
      <c r="EK18" s="9">
        <v>4.5670000000000002</v>
      </c>
      <c r="EL18" s="9">
        <v>3.8210000000000002</v>
      </c>
      <c r="EM18" s="9">
        <v>4.4260000000000002</v>
      </c>
      <c r="EN18" s="9">
        <v>0.63500000000000001</v>
      </c>
      <c r="EO18" s="9">
        <v>71.486999999999995</v>
      </c>
      <c r="EP18" s="9">
        <v>3.16</v>
      </c>
      <c r="EQ18" s="9">
        <v>6.2969999999999997</v>
      </c>
      <c r="ER18" s="9">
        <v>6.9889999999999999</v>
      </c>
      <c r="ES18" s="9">
        <v>12.268000000000001</v>
      </c>
      <c r="ET18" s="9">
        <v>75.665000000000006</v>
      </c>
      <c r="EU18" s="9">
        <v>20.518000000000001</v>
      </c>
      <c r="EV18" s="9">
        <v>6.1159999999999997</v>
      </c>
      <c r="EW18" s="9">
        <v>125.843</v>
      </c>
      <c r="EX18" s="9">
        <v>31.361000000000001</v>
      </c>
      <c r="EY18" s="9">
        <v>29.260999999999999</v>
      </c>
      <c r="EZ18" s="9">
        <v>3.4969999999999999</v>
      </c>
      <c r="FA18" s="9">
        <v>3.4969999999999999</v>
      </c>
      <c r="FB18" s="9">
        <v>0</v>
      </c>
      <c r="FC18" s="9">
        <v>3.4969999999999999</v>
      </c>
      <c r="FD18" s="9">
        <v>2.5859999999999999</v>
      </c>
      <c r="FE18" s="9">
        <v>0.91100000000000003</v>
      </c>
      <c r="FF18" s="9">
        <v>2.5859999999999999</v>
      </c>
      <c r="FG18" s="9">
        <v>0.91100000000000003</v>
      </c>
      <c r="FH18" s="9">
        <v>0</v>
      </c>
      <c r="FI18" s="9">
        <v>2.5190000000000001</v>
      </c>
      <c r="FJ18" s="9">
        <v>0.97799999999999998</v>
      </c>
      <c r="FK18" s="9">
        <v>0</v>
      </c>
      <c r="FL18" s="9">
        <v>0.41499999999999998</v>
      </c>
      <c r="FM18" s="9">
        <v>3.0819999999999999</v>
      </c>
      <c r="FN18" s="9">
        <v>0</v>
      </c>
      <c r="FO18" s="9">
        <v>25.763999999999999</v>
      </c>
      <c r="FP18" s="9">
        <v>20.596</v>
      </c>
      <c r="FQ18" s="9">
        <v>19.405000000000001</v>
      </c>
      <c r="FR18" s="9">
        <v>0</v>
      </c>
      <c r="FS18" s="9">
        <v>1.1910000000000001</v>
      </c>
      <c r="FT18" s="9">
        <v>1.1910000000000001</v>
      </c>
      <c r="FU18" s="9">
        <v>0</v>
      </c>
      <c r="FV18" s="9">
        <v>0</v>
      </c>
      <c r="FW18" s="9">
        <v>12.73</v>
      </c>
      <c r="FX18" s="9">
        <v>1.3120000000000001</v>
      </c>
      <c r="FY18" s="9">
        <v>2.15</v>
      </c>
      <c r="FZ18" s="9">
        <v>4.4039999999999999</v>
      </c>
      <c r="GA18" s="9">
        <v>2.8759999999999999</v>
      </c>
      <c r="GB18" s="9">
        <v>17.72</v>
      </c>
      <c r="GC18" s="9">
        <v>5.1689999999999996</v>
      </c>
      <c r="GD18" s="9">
        <v>2.0990000000000002</v>
      </c>
      <c r="GE18" s="9">
        <v>31.361000000000001</v>
      </c>
      <c r="GF18" s="9">
        <v>54.34</v>
      </c>
      <c r="GG18" s="9">
        <v>51.786999999999999</v>
      </c>
      <c r="GH18" s="9">
        <v>2.8330000000000002</v>
      </c>
      <c r="GI18" s="9">
        <v>2.8330000000000002</v>
      </c>
      <c r="GJ18" s="9">
        <v>1.494</v>
      </c>
      <c r="GK18" s="9">
        <v>1.339</v>
      </c>
      <c r="GL18" s="9">
        <v>2.1850000000000001</v>
      </c>
      <c r="GM18" s="9">
        <v>0.64800000000000002</v>
      </c>
      <c r="GN18" s="9">
        <v>2.1850000000000001</v>
      </c>
      <c r="GO18" s="9">
        <v>0</v>
      </c>
      <c r="GP18" s="9">
        <v>0.64800000000000002</v>
      </c>
      <c r="GQ18" s="9">
        <v>1.6950000000000001</v>
      </c>
      <c r="GR18" s="9">
        <v>0.69099999999999995</v>
      </c>
      <c r="GS18" s="9">
        <v>0.44700000000000001</v>
      </c>
      <c r="GT18" s="9">
        <v>2.8330000000000002</v>
      </c>
      <c r="GU18" s="9">
        <v>0</v>
      </c>
      <c r="GV18" s="9">
        <v>0</v>
      </c>
      <c r="GW18" s="9">
        <v>48.954000000000001</v>
      </c>
      <c r="GX18" s="9">
        <v>40.719000000000001</v>
      </c>
      <c r="GY18" s="9">
        <v>36.621000000000002</v>
      </c>
      <c r="GZ18" s="9">
        <v>2.7789999999999999</v>
      </c>
      <c r="HA18" s="9">
        <v>1.319</v>
      </c>
      <c r="HB18" s="9">
        <v>1.752</v>
      </c>
      <c r="HC18" s="9">
        <v>1.1990000000000001</v>
      </c>
      <c r="HD18" s="9">
        <v>0.53200000000000003</v>
      </c>
      <c r="HE18" s="9">
        <v>33.551000000000002</v>
      </c>
      <c r="HF18" s="9">
        <v>3.274</v>
      </c>
      <c r="HG18" s="9">
        <v>0.59199999999999997</v>
      </c>
      <c r="HH18" s="9">
        <v>3.302</v>
      </c>
      <c r="HI18" s="9">
        <v>9.5839999999999996</v>
      </c>
      <c r="HJ18" s="9">
        <v>31.134</v>
      </c>
      <c r="HK18" s="9">
        <v>8.2360000000000007</v>
      </c>
      <c r="HL18" s="9">
        <v>2.552</v>
      </c>
      <c r="HM18" s="9">
        <v>54.34</v>
      </c>
      <c r="HN18" s="9">
        <v>53.591999999999999</v>
      </c>
      <c r="HO18" s="9">
        <v>52.363999999999997</v>
      </c>
      <c r="HP18" s="9">
        <v>2.36</v>
      </c>
      <c r="HQ18" s="9">
        <v>1.8560000000000001</v>
      </c>
      <c r="HR18" s="9">
        <v>0</v>
      </c>
      <c r="HS18" s="9">
        <v>1.8560000000000001</v>
      </c>
      <c r="HT18" s="9">
        <v>0.67100000000000004</v>
      </c>
      <c r="HU18" s="9">
        <v>1.1839999999999999</v>
      </c>
      <c r="HV18" s="9">
        <v>1.244</v>
      </c>
      <c r="HW18" s="9">
        <v>0.61199999999999999</v>
      </c>
      <c r="HX18" s="9">
        <v>0</v>
      </c>
      <c r="HY18" s="9">
        <v>0</v>
      </c>
      <c r="HZ18" s="9">
        <v>0.61199999999999999</v>
      </c>
      <c r="IA18" s="9">
        <v>1.244</v>
      </c>
      <c r="IB18" s="9">
        <v>1.8560000000000001</v>
      </c>
      <c r="IC18" s="9">
        <v>0</v>
      </c>
      <c r="ID18" s="9">
        <v>0.505</v>
      </c>
      <c r="IE18" s="9">
        <v>50.003999999999998</v>
      </c>
      <c r="IF18" s="9">
        <v>26.14</v>
      </c>
      <c r="IG18" s="9">
        <v>24.896999999999998</v>
      </c>
      <c r="IH18" s="9">
        <v>0.53300000000000003</v>
      </c>
      <c r="II18" s="9">
        <v>0.71</v>
      </c>
      <c r="IJ18" s="9">
        <v>0.53300000000000003</v>
      </c>
      <c r="IK18" s="9">
        <v>0</v>
      </c>
      <c r="IL18" s="9">
        <v>0.71</v>
      </c>
      <c r="IM18" s="9">
        <v>22.579000000000001</v>
      </c>
      <c r="IN18" s="9">
        <v>1.113</v>
      </c>
      <c r="IO18" s="9">
        <v>1.3149999999999999</v>
      </c>
      <c r="IP18" s="9">
        <v>1.1339999999999999</v>
      </c>
      <c r="IQ18" s="9">
        <v>6.7990000000000004</v>
      </c>
    </row>
    <row r="19" spans="1:251">
      <c r="A19" s="10">
        <v>44958</v>
      </c>
      <c r="B19" s="9">
        <v>135.15100000000001</v>
      </c>
      <c r="C19" s="9">
        <v>125.706</v>
      </c>
      <c r="D19" s="9">
        <v>6.1340000000000003</v>
      </c>
      <c r="E19" s="9">
        <v>3.3109999999999999</v>
      </c>
      <c r="F19" s="9">
        <v>4.4880000000000004</v>
      </c>
      <c r="G19" s="9">
        <v>4.2839999999999998</v>
      </c>
      <c r="H19" s="9">
        <v>0</v>
      </c>
      <c r="I19" s="9">
        <v>100.28</v>
      </c>
      <c r="J19" s="9">
        <v>6.07</v>
      </c>
      <c r="K19" s="9">
        <v>5.2210000000000001</v>
      </c>
      <c r="L19" s="9">
        <v>23.581</v>
      </c>
      <c r="M19" s="9">
        <v>25.141999999999999</v>
      </c>
      <c r="N19" s="9">
        <v>110.009</v>
      </c>
      <c r="O19" s="9">
        <v>71.272999999999996</v>
      </c>
      <c r="P19" s="9">
        <v>13.778</v>
      </c>
      <c r="Q19" s="9">
        <v>245.86600000000001</v>
      </c>
      <c r="R19" s="9">
        <v>61.148000000000003</v>
      </c>
      <c r="S19" s="9">
        <v>59.430999999999997</v>
      </c>
      <c r="T19" s="9">
        <v>10.067</v>
      </c>
      <c r="U19" s="9">
        <v>9.3840000000000003</v>
      </c>
      <c r="V19" s="9">
        <v>1.3480000000000001</v>
      </c>
      <c r="W19" s="9">
        <v>8.0359999999999996</v>
      </c>
      <c r="X19" s="9">
        <v>5.8090000000000002</v>
      </c>
      <c r="Y19" s="9">
        <v>3.5750000000000002</v>
      </c>
      <c r="Z19" s="9">
        <v>7.6219999999999999</v>
      </c>
      <c r="AA19" s="9">
        <v>1.2629999999999999</v>
      </c>
      <c r="AB19" s="9">
        <v>0.498</v>
      </c>
      <c r="AC19" s="9">
        <v>3.1880000000000002</v>
      </c>
      <c r="AD19" s="9">
        <v>2.2799999999999998</v>
      </c>
      <c r="AE19" s="9">
        <v>3.9159999999999999</v>
      </c>
      <c r="AF19" s="9">
        <v>4.7939999999999996</v>
      </c>
      <c r="AG19" s="9">
        <v>4.59</v>
      </c>
      <c r="AH19" s="9">
        <v>0.68300000000000005</v>
      </c>
      <c r="AI19" s="9">
        <v>49.363999999999997</v>
      </c>
      <c r="AJ19" s="9">
        <v>40.326000000000001</v>
      </c>
      <c r="AK19" s="9">
        <v>37.101999999999997</v>
      </c>
      <c r="AL19" s="9">
        <v>1.345</v>
      </c>
      <c r="AM19" s="9">
        <v>1.879</v>
      </c>
      <c r="AN19" s="9">
        <v>2.637</v>
      </c>
      <c r="AO19" s="9">
        <v>0.58699999999999997</v>
      </c>
      <c r="AP19" s="9">
        <v>0</v>
      </c>
      <c r="AQ19" s="9">
        <v>33.613999999999997</v>
      </c>
      <c r="AR19" s="9">
        <v>0.78500000000000003</v>
      </c>
      <c r="AS19" s="9">
        <v>1.4510000000000001</v>
      </c>
      <c r="AT19" s="9">
        <v>4.476</v>
      </c>
      <c r="AU19" s="9">
        <v>7.0270000000000001</v>
      </c>
      <c r="AV19" s="9">
        <v>33.298999999999999</v>
      </c>
      <c r="AW19" s="9">
        <v>9.0380000000000003</v>
      </c>
      <c r="AX19" s="9">
        <v>1.7170000000000001</v>
      </c>
      <c r="AY19" s="9">
        <v>61.148000000000003</v>
      </c>
      <c r="AZ19" s="9">
        <v>245.65299999999999</v>
      </c>
      <c r="BA19" s="9">
        <v>232.45500000000001</v>
      </c>
      <c r="BB19" s="9">
        <v>38.840000000000003</v>
      </c>
      <c r="BC19" s="9">
        <v>34.216000000000001</v>
      </c>
      <c r="BD19" s="9">
        <v>9.6270000000000007</v>
      </c>
      <c r="BE19" s="9">
        <v>24.588999999999999</v>
      </c>
      <c r="BF19" s="9">
        <v>16.353000000000002</v>
      </c>
      <c r="BG19" s="9">
        <v>17.863</v>
      </c>
      <c r="BH19" s="9">
        <v>18.215</v>
      </c>
      <c r="BI19" s="9">
        <v>13.429</v>
      </c>
      <c r="BJ19" s="9">
        <v>1.9359999999999999</v>
      </c>
      <c r="BK19" s="9">
        <v>11.288</v>
      </c>
      <c r="BL19" s="9">
        <v>13.484</v>
      </c>
      <c r="BM19" s="9">
        <v>9.4429999999999996</v>
      </c>
      <c r="BN19" s="9">
        <v>19.62</v>
      </c>
      <c r="BO19" s="9">
        <v>14.596</v>
      </c>
      <c r="BP19" s="9">
        <v>4.6239999999999997</v>
      </c>
      <c r="BQ19" s="9">
        <v>193.61500000000001</v>
      </c>
      <c r="BR19" s="9">
        <v>160.065</v>
      </c>
      <c r="BS19" s="9">
        <v>152.70099999999999</v>
      </c>
      <c r="BT19" s="9">
        <v>3.9289999999999998</v>
      </c>
      <c r="BU19" s="9">
        <v>3.4350000000000001</v>
      </c>
      <c r="BV19" s="9">
        <v>3.3450000000000002</v>
      </c>
      <c r="BW19" s="9">
        <v>1.214</v>
      </c>
      <c r="BX19" s="9">
        <v>2.323</v>
      </c>
      <c r="BY19" s="9">
        <v>110.476</v>
      </c>
      <c r="BZ19" s="9">
        <v>13.708</v>
      </c>
      <c r="CA19" s="9">
        <v>10.07</v>
      </c>
      <c r="CB19" s="9">
        <v>25.812000000000001</v>
      </c>
      <c r="CC19" s="9">
        <v>20.43</v>
      </c>
      <c r="CD19" s="9">
        <v>139.63399999999999</v>
      </c>
      <c r="CE19" s="9">
        <v>33.549999999999997</v>
      </c>
      <c r="CF19" s="9">
        <v>13.196999999999999</v>
      </c>
      <c r="CG19" s="9">
        <v>245.65299999999999</v>
      </c>
      <c r="CH19" s="9">
        <v>186.708</v>
      </c>
      <c r="CI19" s="9">
        <v>161.05000000000001</v>
      </c>
      <c r="CJ19" s="9">
        <v>41.930999999999997</v>
      </c>
      <c r="CK19" s="9">
        <v>38.747</v>
      </c>
      <c r="CL19" s="9">
        <v>16.695</v>
      </c>
      <c r="CM19" s="9">
        <v>22.052</v>
      </c>
      <c r="CN19" s="9">
        <v>23.817</v>
      </c>
      <c r="CO19" s="9">
        <v>14.93</v>
      </c>
      <c r="CP19" s="9">
        <v>25.065000000000001</v>
      </c>
      <c r="CQ19" s="9">
        <v>5.359</v>
      </c>
      <c r="CR19" s="9">
        <v>6.8230000000000004</v>
      </c>
      <c r="CS19" s="9">
        <v>8.5389999999999997</v>
      </c>
      <c r="CT19" s="9">
        <v>16.334</v>
      </c>
      <c r="CU19" s="9">
        <v>13.875</v>
      </c>
      <c r="CV19" s="9">
        <v>28.344000000000001</v>
      </c>
      <c r="CW19" s="9">
        <v>10.403</v>
      </c>
      <c r="CX19" s="9">
        <v>3.1829999999999998</v>
      </c>
      <c r="CY19" s="9">
        <v>119.119</v>
      </c>
      <c r="CZ19" s="9">
        <v>100.506</v>
      </c>
      <c r="DA19" s="9">
        <v>93.915000000000006</v>
      </c>
      <c r="DB19" s="9">
        <v>1.3680000000000001</v>
      </c>
      <c r="DC19" s="9">
        <v>5.2229999999999999</v>
      </c>
      <c r="DD19" s="9">
        <v>2.569</v>
      </c>
      <c r="DE19" s="9">
        <v>2.0720000000000001</v>
      </c>
      <c r="DF19" s="9">
        <v>1.9490000000000001</v>
      </c>
      <c r="DG19" s="9">
        <v>62.064999999999998</v>
      </c>
      <c r="DH19" s="9">
        <v>7.5789999999999997</v>
      </c>
      <c r="DI19" s="9">
        <v>7.4370000000000003</v>
      </c>
      <c r="DJ19" s="9">
        <v>23.423999999999999</v>
      </c>
      <c r="DK19" s="9">
        <v>26.12</v>
      </c>
      <c r="DL19" s="9">
        <v>74.385000000000005</v>
      </c>
      <c r="DM19" s="9">
        <v>18.614000000000001</v>
      </c>
      <c r="DN19" s="9">
        <v>25.658999999999999</v>
      </c>
      <c r="DO19" s="9">
        <v>186.708</v>
      </c>
      <c r="DP19" s="9">
        <v>141.92599999999999</v>
      </c>
      <c r="DQ19" s="9">
        <v>135.76400000000001</v>
      </c>
      <c r="DR19" s="9">
        <v>15.499000000000001</v>
      </c>
      <c r="DS19" s="9">
        <v>15.499000000000001</v>
      </c>
      <c r="DT19" s="9">
        <v>5.2709999999999999</v>
      </c>
      <c r="DU19" s="9">
        <v>10.228</v>
      </c>
      <c r="DV19" s="9">
        <v>9.3070000000000004</v>
      </c>
      <c r="DW19" s="9">
        <v>6.1920000000000002</v>
      </c>
      <c r="DX19" s="9">
        <v>9.2620000000000005</v>
      </c>
      <c r="DY19" s="9">
        <v>4.851</v>
      </c>
      <c r="DZ19" s="9">
        <v>1.3859999999999999</v>
      </c>
      <c r="EA19" s="9">
        <v>4.1900000000000004</v>
      </c>
      <c r="EB19" s="9">
        <v>4.6909999999999998</v>
      </c>
      <c r="EC19" s="9">
        <v>6.6180000000000003</v>
      </c>
      <c r="ED19" s="9">
        <v>10.943</v>
      </c>
      <c r="EE19" s="9">
        <v>4.5570000000000004</v>
      </c>
      <c r="EF19" s="9">
        <v>0</v>
      </c>
      <c r="EG19" s="9">
        <v>120.264</v>
      </c>
      <c r="EH19" s="9">
        <v>97.599000000000004</v>
      </c>
      <c r="EI19" s="9">
        <v>91.795000000000002</v>
      </c>
      <c r="EJ19" s="9">
        <v>2.589</v>
      </c>
      <c r="EK19" s="9">
        <v>3.2149999999999999</v>
      </c>
      <c r="EL19" s="9">
        <v>3.2029999999999998</v>
      </c>
      <c r="EM19" s="9">
        <v>0.68300000000000005</v>
      </c>
      <c r="EN19" s="9">
        <v>1.919</v>
      </c>
      <c r="EO19" s="9">
        <v>66.701999999999998</v>
      </c>
      <c r="EP19" s="9">
        <v>8.1829999999999998</v>
      </c>
      <c r="EQ19" s="9">
        <v>5.2919999999999998</v>
      </c>
      <c r="ER19" s="9">
        <v>17.422999999999998</v>
      </c>
      <c r="ES19" s="9">
        <v>15.394</v>
      </c>
      <c r="ET19" s="9">
        <v>82.204999999999998</v>
      </c>
      <c r="EU19" s="9">
        <v>22.664999999999999</v>
      </c>
      <c r="EV19" s="9">
        <v>6.1630000000000003</v>
      </c>
      <c r="EW19" s="9">
        <v>141.92599999999999</v>
      </c>
      <c r="EX19" s="9">
        <v>24.437000000000001</v>
      </c>
      <c r="EY19" s="9">
        <v>22.177</v>
      </c>
      <c r="EZ19" s="9">
        <v>1.2569999999999999</v>
      </c>
      <c r="FA19" s="9">
        <v>1.2569999999999999</v>
      </c>
      <c r="FB19" s="9">
        <v>0</v>
      </c>
      <c r="FC19" s="9">
        <v>1.2569999999999999</v>
      </c>
      <c r="FD19" s="9">
        <v>0</v>
      </c>
      <c r="FE19" s="9">
        <v>1.2569999999999999</v>
      </c>
      <c r="FF19" s="9">
        <v>0.72399999999999998</v>
      </c>
      <c r="FG19" s="9">
        <v>0</v>
      </c>
      <c r="FH19" s="9">
        <v>0</v>
      </c>
      <c r="FI19" s="9">
        <v>0</v>
      </c>
      <c r="FJ19" s="9">
        <v>1.2569999999999999</v>
      </c>
      <c r="FK19" s="9">
        <v>0</v>
      </c>
      <c r="FL19" s="9">
        <v>1.2569999999999999</v>
      </c>
      <c r="FM19" s="9">
        <v>0</v>
      </c>
      <c r="FN19" s="9">
        <v>0</v>
      </c>
      <c r="FO19" s="9">
        <v>20.92</v>
      </c>
      <c r="FP19" s="9">
        <v>16.018000000000001</v>
      </c>
      <c r="FQ19" s="9">
        <v>12.538</v>
      </c>
      <c r="FR19" s="9">
        <v>2.0379999999999998</v>
      </c>
      <c r="FS19" s="9">
        <v>1.4430000000000001</v>
      </c>
      <c r="FT19" s="9">
        <v>1.992</v>
      </c>
      <c r="FU19" s="9">
        <v>1.488</v>
      </c>
      <c r="FV19" s="9">
        <v>0</v>
      </c>
      <c r="FW19" s="9">
        <v>14.167999999999999</v>
      </c>
      <c r="FX19" s="9">
        <v>0</v>
      </c>
      <c r="FY19" s="9">
        <v>0</v>
      </c>
      <c r="FZ19" s="9">
        <v>1.85</v>
      </c>
      <c r="GA19" s="9">
        <v>4.8650000000000002</v>
      </c>
      <c r="GB19" s="9">
        <v>11.153</v>
      </c>
      <c r="GC19" s="9">
        <v>4.9020000000000001</v>
      </c>
      <c r="GD19" s="9">
        <v>2.2599999999999998</v>
      </c>
      <c r="GE19" s="9">
        <v>24.437000000000001</v>
      </c>
      <c r="GF19" s="9">
        <v>74.334999999999994</v>
      </c>
      <c r="GG19" s="9">
        <v>73.084000000000003</v>
      </c>
      <c r="GH19" s="9">
        <v>7.782</v>
      </c>
      <c r="GI19" s="9">
        <v>7.782</v>
      </c>
      <c r="GJ19" s="9">
        <v>5.2480000000000002</v>
      </c>
      <c r="GK19" s="9">
        <v>2.5350000000000001</v>
      </c>
      <c r="GL19" s="9">
        <v>5.74</v>
      </c>
      <c r="GM19" s="9">
        <v>2.0419999999999998</v>
      </c>
      <c r="GN19" s="9">
        <v>5.1879999999999997</v>
      </c>
      <c r="GO19" s="9">
        <v>1.3049999999999999</v>
      </c>
      <c r="GP19" s="9">
        <v>1.2889999999999999</v>
      </c>
      <c r="GQ19" s="9">
        <v>3.1579999999999999</v>
      </c>
      <c r="GR19" s="9">
        <v>2.556</v>
      </c>
      <c r="GS19" s="9">
        <v>2.0670000000000002</v>
      </c>
      <c r="GT19" s="9">
        <v>5.7309999999999999</v>
      </c>
      <c r="GU19" s="9">
        <v>2.052</v>
      </c>
      <c r="GV19" s="9">
        <v>0</v>
      </c>
      <c r="GW19" s="9">
        <v>65.302000000000007</v>
      </c>
      <c r="GX19" s="9">
        <v>54.55</v>
      </c>
      <c r="GY19" s="9">
        <v>48.456000000000003</v>
      </c>
      <c r="GZ19" s="9">
        <v>2.831</v>
      </c>
      <c r="HA19" s="9">
        <v>3.2639999999999998</v>
      </c>
      <c r="HB19" s="9">
        <v>2.831</v>
      </c>
      <c r="HC19" s="9">
        <v>2.581</v>
      </c>
      <c r="HD19" s="9">
        <v>0.68300000000000005</v>
      </c>
      <c r="HE19" s="9">
        <v>46.658000000000001</v>
      </c>
      <c r="HF19" s="9">
        <v>2.42</v>
      </c>
      <c r="HG19" s="9">
        <v>1.33</v>
      </c>
      <c r="HH19" s="9">
        <v>4.1429999999999998</v>
      </c>
      <c r="HI19" s="9">
        <v>18.611999999999998</v>
      </c>
      <c r="HJ19" s="9">
        <v>35.938000000000002</v>
      </c>
      <c r="HK19" s="9">
        <v>10.750999999999999</v>
      </c>
      <c r="HL19" s="9">
        <v>1.252</v>
      </c>
      <c r="HM19" s="9">
        <v>74.334999999999994</v>
      </c>
      <c r="HN19" s="9">
        <v>37.606000000000002</v>
      </c>
      <c r="HO19" s="9">
        <v>35.244</v>
      </c>
      <c r="HP19" s="9">
        <v>2.024</v>
      </c>
      <c r="HQ19" s="9">
        <v>2.024</v>
      </c>
      <c r="HR19" s="9">
        <v>0</v>
      </c>
      <c r="HS19" s="9">
        <v>2.024</v>
      </c>
      <c r="HT19" s="9">
        <v>2.024</v>
      </c>
      <c r="HU19" s="9">
        <v>0</v>
      </c>
      <c r="HV19" s="9">
        <v>2.024</v>
      </c>
      <c r="HW19" s="9">
        <v>0</v>
      </c>
      <c r="HX19" s="9">
        <v>0</v>
      </c>
      <c r="HY19" s="9">
        <v>0</v>
      </c>
      <c r="HZ19" s="9">
        <v>1.3280000000000001</v>
      </c>
      <c r="IA19" s="9">
        <v>0.69599999999999995</v>
      </c>
      <c r="IB19" s="9">
        <v>1.4850000000000001</v>
      </c>
      <c r="IC19" s="9">
        <v>0.53900000000000003</v>
      </c>
      <c r="ID19" s="9">
        <v>0</v>
      </c>
      <c r="IE19" s="9">
        <v>33.22</v>
      </c>
      <c r="IF19" s="9">
        <v>22.2</v>
      </c>
      <c r="IG19" s="9">
        <v>21.033000000000001</v>
      </c>
      <c r="IH19" s="9">
        <v>0.51400000000000001</v>
      </c>
      <c r="II19" s="9">
        <v>0.65400000000000003</v>
      </c>
      <c r="IJ19" s="9">
        <v>0.51400000000000001</v>
      </c>
      <c r="IK19" s="9">
        <v>0</v>
      </c>
      <c r="IL19" s="9">
        <v>0.65400000000000003</v>
      </c>
      <c r="IM19" s="9">
        <v>20.012</v>
      </c>
      <c r="IN19" s="9">
        <v>0</v>
      </c>
      <c r="IO19" s="9">
        <v>1.204</v>
      </c>
      <c r="IP19" s="9">
        <v>0.98499999999999999</v>
      </c>
      <c r="IQ19" s="9">
        <v>3.4980000000000002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5012</v>
      </c>
      <c r="C1" s="3" t="s">
        <v>5013</v>
      </c>
      <c r="D1" s="3" t="s">
        <v>5014</v>
      </c>
      <c r="E1" s="3" t="s">
        <v>5015</v>
      </c>
      <c r="F1" s="3" t="s">
        <v>5016</v>
      </c>
      <c r="G1" s="3" t="s">
        <v>5017</v>
      </c>
      <c r="H1" s="3" t="s">
        <v>5018</v>
      </c>
      <c r="I1" s="3" t="s">
        <v>5019</v>
      </c>
      <c r="J1" s="3" t="s">
        <v>5020</v>
      </c>
      <c r="K1" s="3" t="s">
        <v>5021</v>
      </c>
      <c r="L1" s="3" t="s">
        <v>5022</v>
      </c>
      <c r="M1" s="3" t="s">
        <v>5023</v>
      </c>
      <c r="N1" s="3" t="s">
        <v>5024</v>
      </c>
      <c r="O1" s="3" t="s">
        <v>5025</v>
      </c>
      <c r="P1" s="3" t="s">
        <v>5026</v>
      </c>
      <c r="Q1" s="3" t="s">
        <v>5027</v>
      </c>
      <c r="R1" s="3" t="s">
        <v>5028</v>
      </c>
      <c r="S1" s="3" t="s">
        <v>5029</v>
      </c>
      <c r="T1" s="3" t="s">
        <v>5030</v>
      </c>
      <c r="U1" s="3" t="s">
        <v>5031</v>
      </c>
      <c r="V1" s="3" t="s">
        <v>5032</v>
      </c>
      <c r="W1" s="3" t="s">
        <v>5033</v>
      </c>
      <c r="X1" s="3" t="s">
        <v>5034</v>
      </c>
      <c r="Y1" s="3" t="s">
        <v>5035</v>
      </c>
      <c r="Z1" s="3" t="s">
        <v>5036</v>
      </c>
      <c r="AA1" s="3" t="s">
        <v>5037</v>
      </c>
      <c r="AB1" s="3" t="s">
        <v>5038</v>
      </c>
      <c r="AC1" s="3" t="s">
        <v>5039</v>
      </c>
      <c r="AD1" s="3" t="s">
        <v>5040</v>
      </c>
      <c r="AE1" s="3" t="s">
        <v>5041</v>
      </c>
      <c r="AF1" s="3" t="s">
        <v>5042</v>
      </c>
      <c r="AG1" s="3" t="s">
        <v>5043</v>
      </c>
      <c r="AH1" s="3" t="s">
        <v>5044</v>
      </c>
      <c r="AI1" s="3" t="s">
        <v>5045</v>
      </c>
      <c r="AJ1" s="3" t="s">
        <v>5046</v>
      </c>
      <c r="AK1" s="3" t="s">
        <v>5047</v>
      </c>
      <c r="AL1" s="3" t="s">
        <v>5048</v>
      </c>
      <c r="AM1" s="3" t="s">
        <v>5049</v>
      </c>
      <c r="AN1" s="3" t="s">
        <v>5050</v>
      </c>
      <c r="AO1" s="3" t="s">
        <v>5051</v>
      </c>
      <c r="AP1" s="3" t="s">
        <v>5052</v>
      </c>
      <c r="AQ1" s="3" t="s">
        <v>5053</v>
      </c>
      <c r="AR1" s="3" t="s">
        <v>5054</v>
      </c>
      <c r="AS1" s="3" t="s">
        <v>5055</v>
      </c>
      <c r="AT1" s="3" t="s">
        <v>5056</v>
      </c>
      <c r="AU1" s="3" t="s">
        <v>5057</v>
      </c>
      <c r="AV1" s="3" t="s">
        <v>5058</v>
      </c>
      <c r="AW1" s="3" t="s">
        <v>5059</v>
      </c>
      <c r="AX1" s="3" t="s">
        <v>5060</v>
      </c>
      <c r="AY1" s="3" t="s">
        <v>5061</v>
      </c>
      <c r="AZ1" s="3" t="s">
        <v>5062</v>
      </c>
      <c r="BA1" s="3" t="s">
        <v>5063</v>
      </c>
      <c r="BB1" s="3" t="s">
        <v>5064</v>
      </c>
      <c r="BC1" s="3" t="s">
        <v>5065</v>
      </c>
      <c r="BD1" s="3" t="s">
        <v>5066</v>
      </c>
      <c r="BE1" s="3" t="s">
        <v>5067</v>
      </c>
      <c r="BF1" s="3" t="s">
        <v>5068</v>
      </c>
      <c r="BG1" s="3" t="s">
        <v>5069</v>
      </c>
      <c r="BH1" s="3" t="s">
        <v>5070</v>
      </c>
      <c r="BI1" s="3" t="s">
        <v>5071</v>
      </c>
      <c r="BJ1" s="3" t="s">
        <v>5072</v>
      </c>
      <c r="BK1" s="3" t="s">
        <v>5073</v>
      </c>
      <c r="BL1" s="3" t="s">
        <v>5074</v>
      </c>
      <c r="BM1" s="3" t="s">
        <v>5075</v>
      </c>
      <c r="BN1" s="3" t="s">
        <v>5076</v>
      </c>
      <c r="BO1" s="3" t="s">
        <v>5077</v>
      </c>
      <c r="BP1" s="3" t="s">
        <v>5078</v>
      </c>
      <c r="BQ1" s="3" t="s">
        <v>5079</v>
      </c>
      <c r="BR1" s="3" t="s">
        <v>5080</v>
      </c>
      <c r="BS1" s="3" t="s">
        <v>5081</v>
      </c>
      <c r="BT1" s="3" t="s">
        <v>5082</v>
      </c>
      <c r="BU1" s="3" t="s">
        <v>5083</v>
      </c>
      <c r="BV1" s="3" t="s">
        <v>5084</v>
      </c>
      <c r="BW1" s="3" t="s">
        <v>5085</v>
      </c>
      <c r="BX1" s="3" t="s">
        <v>5086</v>
      </c>
      <c r="BY1" s="3" t="s">
        <v>5087</v>
      </c>
      <c r="BZ1" s="3" t="s">
        <v>5088</v>
      </c>
      <c r="CA1" s="3" t="s">
        <v>5089</v>
      </c>
      <c r="CB1" s="3" t="s">
        <v>5090</v>
      </c>
      <c r="CC1" s="3" t="s">
        <v>5091</v>
      </c>
      <c r="CD1" s="3" t="s">
        <v>5092</v>
      </c>
      <c r="CE1" s="3" t="s">
        <v>5093</v>
      </c>
      <c r="CF1" s="3" t="s">
        <v>5094</v>
      </c>
      <c r="CG1" s="3" t="s">
        <v>5095</v>
      </c>
      <c r="CH1" s="3" t="s">
        <v>5096</v>
      </c>
      <c r="CI1" s="3" t="s">
        <v>5097</v>
      </c>
      <c r="CJ1" s="3" t="s">
        <v>5098</v>
      </c>
      <c r="CK1" s="3" t="s">
        <v>5099</v>
      </c>
      <c r="CL1" s="3" t="s">
        <v>5100</v>
      </c>
      <c r="CM1" s="3" t="s">
        <v>5101</v>
      </c>
      <c r="CN1" s="3" t="s">
        <v>5102</v>
      </c>
      <c r="CO1" s="3" t="s">
        <v>5103</v>
      </c>
      <c r="CP1" s="3" t="s">
        <v>5104</v>
      </c>
      <c r="CQ1" s="3" t="s">
        <v>5105</v>
      </c>
      <c r="CR1" s="3" t="s">
        <v>5106</v>
      </c>
      <c r="CS1" s="3" t="s">
        <v>5107</v>
      </c>
      <c r="CT1" s="3" t="s">
        <v>5108</v>
      </c>
      <c r="CU1" s="3" t="s">
        <v>5109</v>
      </c>
      <c r="CV1" s="3" t="s">
        <v>5110</v>
      </c>
      <c r="CW1" s="3" t="s">
        <v>5111</v>
      </c>
      <c r="CX1" s="3" t="s">
        <v>5112</v>
      </c>
      <c r="CY1" s="3" t="s">
        <v>5113</v>
      </c>
      <c r="CZ1" s="3" t="s">
        <v>5114</v>
      </c>
      <c r="DA1" s="3" t="s">
        <v>5115</v>
      </c>
      <c r="DB1" s="3" t="s">
        <v>5116</v>
      </c>
      <c r="DC1" s="3" t="s">
        <v>5117</v>
      </c>
      <c r="DD1" s="3" t="s">
        <v>5118</v>
      </c>
      <c r="DE1" s="3" t="s">
        <v>5119</v>
      </c>
      <c r="DF1" s="3" t="s">
        <v>5120</v>
      </c>
      <c r="DG1" s="3" t="s">
        <v>5121</v>
      </c>
      <c r="DH1" s="3" t="s">
        <v>5122</v>
      </c>
      <c r="DI1" s="3" t="s">
        <v>5123</v>
      </c>
      <c r="DJ1" s="3" t="s">
        <v>5124</v>
      </c>
      <c r="DK1" s="3" t="s">
        <v>5125</v>
      </c>
      <c r="DL1" s="3" t="s">
        <v>5126</v>
      </c>
      <c r="DM1" s="3" t="s">
        <v>5127</v>
      </c>
      <c r="DN1" s="3" t="s">
        <v>5128</v>
      </c>
      <c r="DO1" s="3" t="s">
        <v>5129</v>
      </c>
      <c r="DP1" s="3" t="s">
        <v>5130</v>
      </c>
      <c r="DQ1" s="3" t="s">
        <v>5131</v>
      </c>
      <c r="DR1" s="3" t="s">
        <v>5132</v>
      </c>
      <c r="DS1" s="3" t="s">
        <v>5133</v>
      </c>
      <c r="DT1" s="3" t="s">
        <v>5134</v>
      </c>
      <c r="DU1" s="3" t="s">
        <v>5135</v>
      </c>
      <c r="DV1" s="3" t="s">
        <v>5136</v>
      </c>
      <c r="DW1" s="3" t="s">
        <v>5137</v>
      </c>
      <c r="DX1" s="3" t="s">
        <v>5138</v>
      </c>
      <c r="DY1" s="3" t="s">
        <v>5139</v>
      </c>
      <c r="DZ1" s="3" t="s">
        <v>5140</v>
      </c>
      <c r="EA1" s="3" t="s">
        <v>5141</v>
      </c>
      <c r="EB1" s="3" t="s">
        <v>5142</v>
      </c>
      <c r="EC1" s="3" t="s">
        <v>5143</v>
      </c>
      <c r="ED1" s="3" t="s">
        <v>5144</v>
      </c>
      <c r="EE1" s="3" t="s">
        <v>5145</v>
      </c>
      <c r="EF1" s="3" t="s">
        <v>5146</v>
      </c>
      <c r="EG1" s="3" t="s">
        <v>5147</v>
      </c>
      <c r="EH1" s="3" t="s">
        <v>5148</v>
      </c>
      <c r="EI1" s="3" t="s">
        <v>5149</v>
      </c>
      <c r="EJ1" s="3" t="s">
        <v>5150</v>
      </c>
      <c r="EK1" s="3" t="s">
        <v>5151</v>
      </c>
      <c r="EL1" s="3" t="s">
        <v>5152</v>
      </c>
      <c r="EM1" s="3" t="s">
        <v>5153</v>
      </c>
      <c r="EN1" s="3" t="s">
        <v>5154</v>
      </c>
      <c r="EO1" s="3" t="s">
        <v>5155</v>
      </c>
      <c r="EP1" s="3" t="s">
        <v>5156</v>
      </c>
      <c r="EQ1" s="3" t="s">
        <v>5157</v>
      </c>
      <c r="ER1" s="3" t="s">
        <v>5158</v>
      </c>
      <c r="ES1" s="3" t="s">
        <v>5159</v>
      </c>
      <c r="ET1" s="3" t="s">
        <v>5160</v>
      </c>
      <c r="EU1" s="3" t="s">
        <v>5161</v>
      </c>
      <c r="EV1" s="3" t="s">
        <v>5162</v>
      </c>
      <c r="EW1" s="3" t="s">
        <v>5163</v>
      </c>
      <c r="EX1" s="3" t="s">
        <v>5164</v>
      </c>
      <c r="EY1" s="3" t="s">
        <v>5165</v>
      </c>
      <c r="EZ1" s="3" t="s">
        <v>5166</v>
      </c>
      <c r="FA1" s="3" t="s">
        <v>5167</v>
      </c>
      <c r="FB1" s="3" t="s">
        <v>5168</v>
      </c>
      <c r="FC1" s="3" t="s">
        <v>5169</v>
      </c>
      <c r="FD1" s="3" t="s">
        <v>5170</v>
      </c>
      <c r="FE1" s="3" t="s">
        <v>5171</v>
      </c>
      <c r="FF1" s="3" t="s">
        <v>5172</v>
      </c>
      <c r="FG1" s="3" t="s">
        <v>5173</v>
      </c>
      <c r="FH1" s="3" t="s">
        <v>5174</v>
      </c>
      <c r="FI1" s="3" t="s">
        <v>5175</v>
      </c>
      <c r="FJ1" s="3" t="s">
        <v>5176</v>
      </c>
      <c r="FK1" s="3" t="s">
        <v>5177</v>
      </c>
      <c r="FL1" s="3" t="s">
        <v>5178</v>
      </c>
      <c r="FM1" s="3" t="s">
        <v>5179</v>
      </c>
      <c r="FN1" s="3" t="s">
        <v>5180</v>
      </c>
      <c r="FO1" s="3" t="s">
        <v>5181</v>
      </c>
      <c r="FP1" s="3" t="s">
        <v>5182</v>
      </c>
      <c r="FQ1" s="3" t="s">
        <v>5183</v>
      </c>
      <c r="FR1" s="3" t="s">
        <v>5184</v>
      </c>
      <c r="FS1" s="3" t="s">
        <v>5185</v>
      </c>
      <c r="FT1" s="3" t="s">
        <v>5186</v>
      </c>
      <c r="FU1" s="3" t="s">
        <v>5187</v>
      </c>
      <c r="FV1" s="3" t="s">
        <v>5188</v>
      </c>
      <c r="FW1" s="3" t="s">
        <v>5189</v>
      </c>
      <c r="FX1" s="3" t="s">
        <v>5190</v>
      </c>
      <c r="FY1" s="3" t="s">
        <v>5191</v>
      </c>
      <c r="FZ1" s="3" t="s">
        <v>5192</v>
      </c>
      <c r="GA1" s="3" t="s">
        <v>5193</v>
      </c>
      <c r="GB1" s="3" t="s">
        <v>5194</v>
      </c>
      <c r="GC1" s="3" t="s">
        <v>5195</v>
      </c>
      <c r="GD1" s="3" t="s">
        <v>5196</v>
      </c>
      <c r="GE1" s="3" t="s">
        <v>5197</v>
      </c>
      <c r="GF1" s="3" t="s">
        <v>5198</v>
      </c>
      <c r="GG1" s="3" t="s">
        <v>5199</v>
      </c>
      <c r="GH1" s="3" t="s">
        <v>5200</v>
      </c>
      <c r="GI1" s="3" t="s">
        <v>5201</v>
      </c>
      <c r="GJ1" s="3" t="s">
        <v>5202</v>
      </c>
      <c r="GK1" s="3" t="s">
        <v>5203</v>
      </c>
      <c r="GL1" s="3" t="s">
        <v>5204</v>
      </c>
      <c r="GM1" s="3" t="s">
        <v>5205</v>
      </c>
      <c r="GN1" s="3" t="s">
        <v>5206</v>
      </c>
      <c r="GO1" s="3" t="s">
        <v>5207</v>
      </c>
      <c r="GP1" s="3" t="s">
        <v>5208</v>
      </c>
      <c r="GQ1" s="3" t="s">
        <v>5209</v>
      </c>
      <c r="GR1" s="3" t="s">
        <v>5210</v>
      </c>
      <c r="GS1" s="3" t="s">
        <v>5211</v>
      </c>
      <c r="GT1" s="3" t="s">
        <v>5212</v>
      </c>
      <c r="GU1" s="3" t="s">
        <v>5213</v>
      </c>
      <c r="GV1" s="3" t="s">
        <v>5214</v>
      </c>
      <c r="GW1" s="3" t="s">
        <v>5215</v>
      </c>
      <c r="GX1" s="3" t="s">
        <v>5216</v>
      </c>
      <c r="GY1" s="3" t="s">
        <v>5217</v>
      </c>
      <c r="GZ1" s="3" t="s">
        <v>5218</v>
      </c>
      <c r="HA1" s="3" t="s">
        <v>5219</v>
      </c>
      <c r="HB1" s="3" t="s">
        <v>5220</v>
      </c>
      <c r="HC1" s="3" t="s">
        <v>5221</v>
      </c>
      <c r="HD1" s="3" t="s">
        <v>5222</v>
      </c>
      <c r="HE1" s="3" t="s">
        <v>5223</v>
      </c>
      <c r="HF1" s="3" t="s">
        <v>5224</v>
      </c>
      <c r="HG1" s="3" t="s">
        <v>5225</v>
      </c>
      <c r="HH1" s="3" t="s">
        <v>5226</v>
      </c>
      <c r="HI1" s="3" t="s">
        <v>5227</v>
      </c>
      <c r="HJ1" s="3" t="s">
        <v>5228</v>
      </c>
      <c r="HK1" s="3" t="s">
        <v>5229</v>
      </c>
      <c r="HL1" s="3" t="s">
        <v>5230</v>
      </c>
      <c r="HM1" s="3" t="s">
        <v>5231</v>
      </c>
      <c r="HN1" s="3" t="s">
        <v>5232</v>
      </c>
      <c r="HO1" s="3" t="s">
        <v>5233</v>
      </c>
      <c r="HP1" s="3" t="s">
        <v>5234</v>
      </c>
      <c r="HQ1" s="3" t="s">
        <v>5235</v>
      </c>
      <c r="HR1" s="3" t="s">
        <v>5236</v>
      </c>
      <c r="HS1" s="3" t="s">
        <v>5237</v>
      </c>
      <c r="HT1" s="3" t="s">
        <v>5238</v>
      </c>
      <c r="HU1" s="3" t="s">
        <v>5239</v>
      </c>
      <c r="HV1" s="3" t="s">
        <v>5240</v>
      </c>
      <c r="HW1" s="3" t="s">
        <v>5241</v>
      </c>
      <c r="HX1" s="3" t="s">
        <v>5242</v>
      </c>
      <c r="HY1" s="3" t="s">
        <v>5243</v>
      </c>
      <c r="HZ1" s="3" t="s">
        <v>5244</v>
      </c>
      <c r="IA1" s="3" t="s">
        <v>5245</v>
      </c>
      <c r="IB1" s="3" t="s">
        <v>5246</v>
      </c>
      <c r="IC1" s="3" t="s">
        <v>5247</v>
      </c>
      <c r="ID1" s="3" t="s">
        <v>5248</v>
      </c>
      <c r="IE1" s="3" t="s">
        <v>5249</v>
      </c>
      <c r="IF1" s="3" t="s">
        <v>5250</v>
      </c>
      <c r="IG1" s="3" t="s">
        <v>5251</v>
      </c>
      <c r="IH1" s="3" t="s">
        <v>5252</v>
      </c>
      <c r="II1" s="3" t="s">
        <v>5253</v>
      </c>
      <c r="IJ1" s="3" t="s">
        <v>5254</v>
      </c>
      <c r="IK1" s="3" t="s">
        <v>5255</v>
      </c>
      <c r="IL1" s="3" t="s">
        <v>5256</v>
      </c>
      <c r="IM1" s="3" t="s">
        <v>5257</v>
      </c>
      <c r="IN1" s="3" t="s">
        <v>5258</v>
      </c>
      <c r="IO1" s="3" t="s">
        <v>5259</v>
      </c>
      <c r="IP1" s="3" t="s">
        <v>5260</v>
      </c>
      <c r="IQ1" s="3" t="s">
        <v>5261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5262</v>
      </c>
      <c r="C10" s="8" t="s">
        <v>5263</v>
      </c>
      <c r="D10" s="8" t="s">
        <v>5264</v>
      </c>
      <c r="E10" s="8" t="s">
        <v>5265</v>
      </c>
      <c r="F10" s="8" t="s">
        <v>5266</v>
      </c>
      <c r="G10" s="8" t="s">
        <v>5267</v>
      </c>
      <c r="H10" s="8" t="s">
        <v>5268</v>
      </c>
      <c r="I10" s="8" t="s">
        <v>5269</v>
      </c>
      <c r="J10" s="8" t="s">
        <v>5270</v>
      </c>
      <c r="K10" s="8" t="s">
        <v>5271</v>
      </c>
      <c r="L10" s="8" t="s">
        <v>5272</v>
      </c>
      <c r="M10" s="8" t="s">
        <v>5273</v>
      </c>
      <c r="N10" s="8" t="s">
        <v>5274</v>
      </c>
      <c r="O10" s="8" t="s">
        <v>5275</v>
      </c>
      <c r="P10" s="8" t="s">
        <v>5276</v>
      </c>
      <c r="Q10" s="8" t="s">
        <v>5277</v>
      </c>
      <c r="R10" s="8" t="s">
        <v>5278</v>
      </c>
      <c r="S10" s="8" t="s">
        <v>5279</v>
      </c>
      <c r="T10" s="8" t="s">
        <v>5280</v>
      </c>
      <c r="U10" s="8" t="s">
        <v>5281</v>
      </c>
      <c r="V10" s="8" t="s">
        <v>5282</v>
      </c>
      <c r="W10" s="8" t="s">
        <v>5283</v>
      </c>
      <c r="X10" s="8" t="s">
        <v>5284</v>
      </c>
      <c r="Y10" s="8" t="s">
        <v>5285</v>
      </c>
      <c r="Z10" s="8" t="s">
        <v>5286</v>
      </c>
      <c r="AA10" s="8" t="s">
        <v>5287</v>
      </c>
      <c r="AB10" s="8" t="s">
        <v>5288</v>
      </c>
      <c r="AC10" s="8" t="s">
        <v>5289</v>
      </c>
      <c r="AD10" s="8" t="s">
        <v>5290</v>
      </c>
      <c r="AE10" s="8" t="s">
        <v>5291</v>
      </c>
      <c r="AF10" s="8" t="s">
        <v>5292</v>
      </c>
      <c r="AG10" s="8" t="s">
        <v>5293</v>
      </c>
      <c r="AH10" s="8" t="s">
        <v>5294</v>
      </c>
      <c r="AI10" s="8" t="s">
        <v>5295</v>
      </c>
      <c r="AJ10" s="8" t="s">
        <v>5296</v>
      </c>
      <c r="AK10" s="8" t="s">
        <v>5297</v>
      </c>
      <c r="AL10" s="8" t="s">
        <v>5298</v>
      </c>
      <c r="AM10" s="8" t="s">
        <v>5299</v>
      </c>
      <c r="AN10" s="8" t="s">
        <v>5300</v>
      </c>
      <c r="AO10" s="8" t="s">
        <v>5301</v>
      </c>
      <c r="AP10" s="8" t="s">
        <v>5302</v>
      </c>
      <c r="AQ10" s="8" t="s">
        <v>5303</v>
      </c>
      <c r="AR10" s="8" t="s">
        <v>5304</v>
      </c>
      <c r="AS10" s="8" t="s">
        <v>5305</v>
      </c>
      <c r="AT10" s="8" t="s">
        <v>5306</v>
      </c>
      <c r="AU10" s="8" t="s">
        <v>5307</v>
      </c>
      <c r="AV10" s="8" t="s">
        <v>5308</v>
      </c>
      <c r="AW10" s="8" t="s">
        <v>5309</v>
      </c>
      <c r="AX10" s="8" t="s">
        <v>5310</v>
      </c>
      <c r="AY10" s="8" t="s">
        <v>5311</v>
      </c>
      <c r="AZ10" s="8" t="s">
        <v>5312</v>
      </c>
      <c r="BA10" s="8" t="s">
        <v>5313</v>
      </c>
      <c r="BB10" s="8" t="s">
        <v>5314</v>
      </c>
      <c r="BC10" s="8" t="s">
        <v>5315</v>
      </c>
      <c r="BD10" s="8" t="s">
        <v>5316</v>
      </c>
      <c r="BE10" s="8" t="s">
        <v>5317</v>
      </c>
      <c r="BF10" s="8" t="s">
        <v>5318</v>
      </c>
      <c r="BG10" s="8" t="s">
        <v>5319</v>
      </c>
      <c r="BH10" s="8" t="s">
        <v>5320</v>
      </c>
      <c r="BI10" s="8" t="s">
        <v>5321</v>
      </c>
      <c r="BJ10" s="8" t="s">
        <v>5322</v>
      </c>
      <c r="BK10" s="8" t="s">
        <v>5323</v>
      </c>
      <c r="BL10" s="8" t="s">
        <v>5324</v>
      </c>
      <c r="BM10" s="8" t="s">
        <v>5325</v>
      </c>
      <c r="BN10" s="8" t="s">
        <v>5326</v>
      </c>
      <c r="BO10" s="8" t="s">
        <v>5327</v>
      </c>
      <c r="BP10" s="8" t="s">
        <v>5328</v>
      </c>
      <c r="BQ10" s="8" t="s">
        <v>5329</v>
      </c>
      <c r="BR10" s="8" t="s">
        <v>5330</v>
      </c>
      <c r="BS10" s="8" t="s">
        <v>5331</v>
      </c>
      <c r="BT10" s="8" t="s">
        <v>5332</v>
      </c>
      <c r="BU10" s="8" t="s">
        <v>5333</v>
      </c>
      <c r="BV10" s="8" t="s">
        <v>5334</v>
      </c>
      <c r="BW10" s="8" t="s">
        <v>5335</v>
      </c>
      <c r="BX10" s="8" t="s">
        <v>5336</v>
      </c>
      <c r="BY10" s="8" t="s">
        <v>5337</v>
      </c>
      <c r="BZ10" s="8" t="s">
        <v>5338</v>
      </c>
      <c r="CA10" s="8" t="s">
        <v>5339</v>
      </c>
      <c r="CB10" s="8" t="s">
        <v>5340</v>
      </c>
      <c r="CC10" s="8" t="s">
        <v>5341</v>
      </c>
      <c r="CD10" s="8" t="s">
        <v>5342</v>
      </c>
      <c r="CE10" s="8" t="s">
        <v>5343</v>
      </c>
      <c r="CF10" s="8" t="s">
        <v>5344</v>
      </c>
      <c r="CG10" s="8" t="s">
        <v>5345</v>
      </c>
      <c r="CH10" s="8" t="s">
        <v>5346</v>
      </c>
      <c r="CI10" s="8" t="s">
        <v>5347</v>
      </c>
      <c r="CJ10" s="8" t="s">
        <v>5348</v>
      </c>
      <c r="CK10" s="8" t="s">
        <v>5349</v>
      </c>
      <c r="CL10" s="8" t="s">
        <v>5350</v>
      </c>
      <c r="CM10" s="8" t="s">
        <v>5351</v>
      </c>
      <c r="CN10" s="8" t="s">
        <v>5352</v>
      </c>
      <c r="CO10" s="8" t="s">
        <v>5353</v>
      </c>
      <c r="CP10" s="8" t="s">
        <v>5354</v>
      </c>
      <c r="CQ10" s="8" t="s">
        <v>5355</v>
      </c>
      <c r="CR10" s="8" t="s">
        <v>5356</v>
      </c>
      <c r="CS10" s="8" t="s">
        <v>5357</v>
      </c>
      <c r="CT10" s="8" t="s">
        <v>5358</v>
      </c>
      <c r="CU10" s="8" t="s">
        <v>5359</v>
      </c>
      <c r="CV10" s="8" t="s">
        <v>5360</v>
      </c>
      <c r="CW10" s="8" t="s">
        <v>5361</v>
      </c>
      <c r="CX10" s="8" t="s">
        <v>5362</v>
      </c>
      <c r="CY10" s="8" t="s">
        <v>5363</v>
      </c>
      <c r="CZ10" s="8" t="s">
        <v>5364</v>
      </c>
      <c r="DA10" s="8" t="s">
        <v>5365</v>
      </c>
      <c r="DB10" s="8" t="s">
        <v>5366</v>
      </c>
      <c r="DC10" s="8" t="s">
        <v>5367</v>
      </c>
      <c r="DD10" s="8" t="s">
        <v>5368</v>
      </c>
      <c r="DE10" s="8" t="s">
        <v>5369</v>
      </c>
      <c r="DF10" s="8" t="s">
        <v>5370</v>
      </c>
      <c r="DG10" s="8" t="s">
        <v>5371</v>
      </c>
      <c r="DH10" s="8" t="s">
        <v>5372</v>
      </c>
      <c r="DI10" s="8" t="s">
        <v>5373</v>
      </c>
      <c r="DJ10" s="8" t="s">
        <v>5374</v>
      </c>
      <c r="DK10" s="8" t="s">
        <v>5375</v>
      </c>
      <c r="DL10" s="8" t="s">
        <v>5376</v>
      </c>
      <c r="DM10" s="8" t="s">
        <v>5377</v>
      </c>
      <c r="DN10" s="8" t="s">
        <v>5378</v>
      </c>
      <c r="DO10" s="8" t="s">
        <v>5379</v>
      </c>
      <c r="DP10" s="8" t="s">
        <v>5380</v>
      </c>
      <c r="DQ10" s="8" t="s">
        <v>5381</v>
      </c>
      <c r="DR10" s="8" t="s">
        <v>5382</v>
      </c>
      <c r="DS10" s="8" t="s">
        <v>5383</v>
      </c>
      <c r="DT10" s="8" t="s">
        <v>5384</v>
      </c>
      <c r="DU10" s="8" t="s">
        <v>5385</v>
      </c>
      <c r="DV10" s="8" t="s">
        <v>5386</v>
      </c>
      <c r="DW10" s="8" t="s">
        <v>5387</v>
      </c>
      <c r="DX10" s="8" t="s">
        <v>5388</v>
      </c>
      <c r="DY10" s="8" t="s">
        <v>5389</v>
      </c>
      <c r="DZ10" s="8" t="s">
        <v>5390</v>
      </c>
      <c r="EA10" s="8" t="s">
        <v>5391</v>
      </c>
      <c r="EB10" s="8" t="s">
        <v>5392</v>
      </c>
      <c r="EC10" s="8" t="s">
        <v>5393</v>
      </c>
      <c r="ED10" s="8" t="s">
        <v>5394</v>
      </c>
      <c r="EE10" s="8" t="s">
        <v>5395</v>
      </c>
      <c r="EF10" s="8" t="s">
        <v>5396</v>
      </c>
      <c r="EG10" s="8" t="s">
        <v>5397</v>
      </c>
      <c r="EH10" s="8" t="s">
        <v>5398</v>
      </c>
      <c r="EI10" s="8" t="s">
        <v>5399</v>
      </c>
      <c r="EJ10" s="8" t="s">
        <v>5400</v>
      </c>
      <c r="EK10" s="8" t="s">
        <v>5401</v>
      </c>
      <c r="EL10" s="8" t="s">
        <v>5402</v>
      </c>
      <c r="EM10" s="8" t="s">
        <v>5403</v>
      </c>
      <c r="EN10" s="8" t="s">
        <v>5404</v>
      </c>
      <c r="EO10" s="8" t="s">
        <v>5405</v>
      </c>
      <c r="EP10" s="8" t="s">
        <v>5406</v>
      </c>
      <c r="EQ10" s="8" t="s">
        <v>5407</v>
      </c>
      <c r="ER10" s="8" t="s">
        <v>5408</v>
      </c>
      <c r="ES10" s="8" t="s">
        <v>5409</v>
      </c>
      <c r="ET10" s="8" t="s">
        <v>5410</v>
      </c>
      <c r="EU10" s="8" t="s">
        <v>5411</v>
      </c>
      <c r="EV10" s="8" t="s">
        <v>5412</v>
      </c>
      <c r="EW10" s="8" t="s">
        <v>5413</v>
      </c>
      <c r="EX10" s="8" t="s">
        <v>5414</v>
      </c>
      <c r="EY10" s="8" t="s">
        <v>5415</v>
      </c>
      <c r="EZ10" s="8" t="s">
        <v>5416</v>
      </c>
      <c r="FA10" s="8" t="s">
        <v>5417</v>
      </c>
      <c r="FB10" s="8" t="s">
        <v>5418</v>
      </c>
      <c r="FC10" s="8" t="s">
        <v>5419</v>
      </c>
      <c r="FD10" s="8" t="s">
        <v>5420</v>
      </c>
      <c r="FE10" s="8" t="s">
        <v>5421</v>
      </c>
      <c r="FF10" s="8" t="s">
        <v>5422</v>
      </c>
      <c r="FG10" s="8" t="s">
        <v>5423</v>
      </c>
      <c r="FH10" s="8" t="s">
        <v>5424</v>
      </c>
      <c r="FI10" s="8" t="s">
        <v>5425</v>
      </c>
      <c r="FJ10" s="8" t="s">
        <v>5426</v>
      </c>
      <c r="FK10" s="8" t="s">
        <v>5427</v>
      </c>
      <c r="FL10" s="8" t="s">
        <v>5428</v>
      </c>
      <c r="FM10" s="8" t="s">
        <v>5429</v>
      </c>
      <c r="FN10" s="8" t="s">
        <v>5430</v>
      </c>
      <c r="FO10" s="8" t="s">
        <v>5431</v>
      </c>
      <c r="FP10" s="8" t="s">
        <v>5432</v>
      </c>
      <c r="FQ10" s="8" t="s">
        <v>5433</v>
      </c>
      <c r="FR10" s="8" t="s">
        <v>5434</v>
      </c>
      <c r="FS10" s="8" t="s">
        <v>5435</v>
      </c>
      <c r="FT10" s="8" t="s">
        <v>5436</v>
      </c>
      <c r="FU10" s="8" t="s">
        <v>5437</v>
      </c>
      <c r="FV10" s="8" t="s">
        <v>5438</v>
      </c>
      <c r="FW10" s="8" t="s">
        <v>5439</v>
      </c>
      <c r="FX10" s="8" t="s">
        <v>5440</v>
      </c>
      <c r="FY10" s="8" t="s">
        <v>5441</v>
      </c>
      <c r="FZ10" s="8" t="s">
        <v>5442</v>
      </c>
      <c r="GA10" s="8" t="s">
        <v>5443</v>
      </c>
      <c r="GB10" s="8" t="s">
        <v>5444</v>
      </c>
      <c r="GC10" s="8" t="s">
        <v>5445</v>
      </c>
      <c r="GD10" s="8" t="s">
        <v>5446</v>
      </c>
      <c r="GE10" s="8" t="s">
        <v>5447</v>
      </c>
      <c r="GF10" s="8" t="s">
        <v>5448</v>
      </c>
      <c r="GG10" s="8" t="s">
        <v>5449</v>
      </c>
      <c r="GH10" s="8" t="s">
        <v>5450</v>
      </c>
      <c r="GI10" s="8" t="s">
        <v>5451</v>
      </c>
      <c r="GJ10" s="8" t="s">
        <v>5452</v>
      </c>
      <c r="GK10" s="8" t="s">
        <v>5453</v>
      </c>
      <c r="GL10" s="8" t="s">
        <v>5454</v>
      </c>
      <c r="GM10" s="8" t="s">
        <v>5455</v>
      </c>
      <c r="GN10" s="8" t="s">
        <v>5456</v>
      </c>
      <c r="GO10" s="8" t="s">
        <v>5457</v>
      </c>
      <c r="GP10" s="8" t="s">
        <v>5458</v>
      </c>
      <c r="GQ10" s="8" t="s">
        <v>5459</v>
      </c>
      <c r="GR10" s="8" t="s">
        <v>5460</v>
      </c>
      <c r="GS10" s="8" t="s">
        <v>5461</v>
      </c>
      <c r="GT10" s="8" t="s">
        <v>5462</v>
      </c>
      <c r="GU10" s="8" t="s">
        <v>5463</v>
      </c>
      <c r="GV10" s="8" t="s">
        <v>5464</v>
      </c>
      <c r="GW10" s="8" t="s">
        <v>5465</v>
      </c>
      <c r="GX10" s="8" t="s">
        <v>5466</v>
      </c>
      <c r="GY10" s="8" t="s">
        <v>5467</v>
      </c>
      <c r="GZ10" s="8" t="s">
        <v>5468</v>
      </c>
      <c r="HA10" s="8" t="s">
        <v>5469</v>
      </c>
      <c r="HB10" s="8" t="s">
        <v>5470</v>
      </c>
      <c r="HC10" s="8" t="s">
        <v>5471</v>
      </c>
      <c r="HD10" s="8" t="s">
        <v>5472</v>
      </c>
      <c r="HE10" s="8" t="s">
        <v>5473</v>
      </c>
      <c r="HF10" s="8" t="s">
        <v>5474</v>
      </c>
      <c r="HG10" s="8" t="s">
        <v>5475</v>
      </c>
      <c r="HH10" s="8" t="s">
        <v>5476</v>
      </c>
      <c r="HI10" s="8" t="s">
        <v>5477</v>
      </c>
      <c r="HJ10" s="8" t="s">
        <v>5478</v>
      </c>
      <c r="HK10" s="8" t="s">
        <v>5479</v>
      </c>
      <c r="HL10" s="8" t="s">
        <v>5480</v>
      </c>
      <c r="HM10" s="8" t="s">
        <v>5481</v>
      </c>
      <c r="HN10" s="8" t="s">
        <v>5482</v>
      </c>
      <c r="HO10" s="8" t="s">
        <v>5483</v>
      </c>
      <c r="HP10" s="8" t="s">
        <v>5484</v>
      </c>
      <c r="HQ10" s="8" t="s">
        <v>5485</v>
      </c>
      <c r="HR10" s="8" t="s">
        <v>5486</v>
      </c>
      <c r="HS10" s="8" t="s">
        <v>5487</v>
      </c>
      <c r="HT10" s="8" t="s">
        <v>5488</v>
      </c>
      <c r="HU10" s="8" t="s">
        <v>5489</v>
      </c>
      <c r="HV10" s="8" t="s">
        <v>5490</v>
      </c>
      <c r="HW10" s="8" t="s">
        <v>5491</v>
      </c>
      <c r="HX10" s="8" t="s">
        <v>5492</v>
      </c>
      <c r="HY10" s="8" t="s">
        <v>5493</v>
      </c>
      <c r="HZ10" s="8" t="s">
        <v>5494</v>
      </c>
      <c r="IA10" s="8" t="s">
        <v>5495</v>
      </c>
      <c r="IB10" s="8" t="s">
        <v>5496</v>
      </c>
      <c r="IC10" s="8" t="s">
        <v>5497</v>
      </c>
      <c r="ID10" s="8" t="s">
        <v>5498</v>
      </c>
      <c r="IE10" s="8" t="s">
        <v>5499</v>
      </c>
      <c r="IF10" s="8" t="s">
        <v>5500</v>
      </c>
      <c r="IG10" s="8" t="s">
        <v>5501</v>
      </c>
      <c r="IH10" s="8" t="s">
        <v>5502</v>
      </c>
      <c r="II10" s="8" t="s">
        <v>5503</v>
      </c>
      <c r="IJ10" s="8" t="s">
        <v>5504</v>
      </c>
      <c r="IK10" s="8" t="s">
        <v>5505</v>
      </c>
      <c r="IL10" s="8" t="s">
        <v>5506</v>
      </c>
      <c r="IM10" s="8" t="s">
        <v>5507</v>
      </c>
      <c r="IN10" s="8" t="s">
        <v>5508</v>
      </c>
      <c r="IO10" s="8" t="s">
        <v>5509</v>
      </c>
      <c r="IP10" s="8" t="s">
        <v>5510</v>
      </c>
      <c r="IQ10" s="8" t="s">
        <v>5511</v>
      </c>
    </row>
    <row r="11" spans="1:251">
      <c r="A11" s="10">
        <v>42036</v>
      </c>
      <c r="B11" s="9">
        <v>17.606999999999999</v>
      </c>
      <c r="C11" s="9">
        <v>11.215</v>
      </c>
      <c r="D11" s="9">
        <v>2.2029999999999998</v>
      </c>
      <c r="E11" s="9">
        <v>42.375999999999998</v>
      </c>
      <c r="F11" s="9">
        <v>165.785</v>
      </c>
      <c r="G11" s="9">
        <v>158.26900000000001</v>
      </c>
      <c r="H11" s="9">
        <v>13.583</v>
      </c>
      <c r="I11" s="9">
        <v>10.423999999999999</v>
      </c>
      <c r="J11" s="9">
        <v>2.7290000000000001</v>
      </c>
      <c r="K11" s="9">
        <v>7.6959999999999997</v>
      </c>
      <c r="L11" s="9">
        <v>6.96</v>
      </c>
      <c r="M11" s="9">
        <v>3.464</v>
      </c>
      <c r="N11" s="9">
        <v>6.9180000000000001</v>
      </c>
      <c r="O11" s="9">
        <v>1.8540000000000001</v>
      </c>
      <c r="P11" s="9">
        <v>1.653</v>
      </c>
      <c r="Q11" s="9">
        <v>2.2090000000000001</v>
      </c>
      <c r="R11" s="9">
        <v>2.7879999999999998</v>
      </c>
      <c r="S11" s="9">
        <v>5.4269999999999996</v>
      </c>
      <c r="T11" s="9">
        <v>7.6029999999999998</v>
      </c>
      <c r="U11" s="9">
        <v>2.8210000000000002</v>
      </c>
      <c r="V11" s="9">
        <v>3.1589999999999998</v>
      </c>
      <c r="W11" s="9">
        <v>144.68600000000001</v>
      </c>
      <c r="X11" s="9">
        <v>102.91</v>
      </c>
      <c r="Y11" s="9">
        <v>98.980999999999995</v>
      </c>
      <c r="Z11" s="9">
        <v>1.92</v>
      </c>
      <c r="AA11" s="9">
        <v>2.0089999999999999</v>
      </c>
      <c r="AB11" s="9">
        <v>3.5169999999999999</v>
      </c>
      <c r="AC11" s="9">
        <v>0.41199999999999998</v>
      </c>
      <c r="AD11" s="9">
        <v>0</v>
      </c>
      <c r="AE11" s="9">
        <v>82.593000000000004</v>
      </c>
      <c r="AF11" s="9">
        <v>5.1210000000000004</v>
      </c>
      <c r="AG11" s="9">
        <v>2.984</v>
      </c>
      <c r="AH11" s="9">
        <v>12.212</v>
      </c>
      <c r="AI11" s="9">
        <v>16.853000000000002</v>
      </c>
      <c r="AJ11" s="9">
        <v>86.057000000000002</v>
      </c>
      <c r="AK11" s="9">
        <v>41.776000000000003</v>
      </c>
      <c r="AL11" s="9">
        <v>7.516</v>
      </c>
      <c r="AM11" s="9">
        <v>165.785</v>
      </c>
      <c r="AN11" s="9">
        <v>66.835999999999999</v>
      </c>
      <c r="AO11" s="9">
        <v>63.287999999999997</v>
      </c>
      <c r="AP11" s="9">
        <v>5.87</v>
      </c>
      <c r="AQ11" s="9">
        <v>4.4000000000000004</v>
      </c>
      <c r="AR11" s="9">
        <v>1.377</v>
      </c>
      <c r="AS11" s="9">
        <v>3.0230000000000001</v>
      </c>
      <c r="AT11" s="9">
        <v>3.5219999999999998</v>
      </c>
      <c r="AU11" s="9">
        <v>0.879</v>
      </c>
      <c r="AV11" s="9">
        <v>2.927</v>
      </c>
      <c r="AW11" s="9">
        <v>0.44</v>
      </c>
      <c r="AX11" s="9">
        <v>0</v>
      </c>
      <c r="AY11" s="9">
        <v>0.40899999999999997</v>
      </c>
      <c r="AZ11" s="9">
        <v>1.4870000000000001</v>
      </c>
      <c r="BA11" s="9">
        <v>2.504</v>
      </c>
      <c r="BB11" s="9">
        <v>1.9</v>
      </c>
      <c r="BC11" s="9">
        <v>2.5</v>
      </c>
      <c r="BD11" s="9">
        <v>1.47</v>
      </c>
      <c r="BE11" s="9">
        <v>57.417999999999999</v>
      </c>
      <c r="BF11" s="9">
        <v>36.795999999999999</v>
      </c>
      <c r="BG11" s="9">
        <v>36.274000000000001</v>
      </c>
      <c r="BH11" s="9">
        <v>0</v>
      </c>
      <c r="BI11" s="9">
        <v>0.52100000000000002</v>
      </c>
      <c r="BJ11" s="9">
        <v>0.52100000000000002</v>
      </c>
      <c r="BK11" s="9">
        <v>0</v>
      </c>
      <c r="BL11" s="9">
        <v>0</v>
      </c>
      <c r="BM11" s="9">
        <v>29.326000000000001</v>
      </c>
      <c r="BN11" s="9">
        <v>1.093</v>
      </c>
      <c r="BO11" s="9">
        <v>1.923</v>
      </c>
      <c r="BP11" s="9">
        <v>4.4539999999999997</v>
      </c>
      <c r="BQ11" s="9">
        <v>3.0760000000000001</v>
      </c>
      <c r="BR11" s="9">
        <v>33.72</v>
      </c>
      <c r="BS11" s="9">
        <v>20.622</v>
      </c>
      <c r="BT11" s="9">
        <v>3.548</v>
      </c>
      <c r="BU11" s="9">
        <v>66.835999999999999</v>
      </c>
      <c r="BV11" s="9">
        <v>157.857</v>
      </c>
      <c r="BW11" s="9">
        <v>147.53899999999999</v>
      </c>
      <c r="BX11" s="9">
        <v>6.5270000000000001</v>
      </c>
      <c r="BY11" s="9">
        <v>6.5270000000000001</v>
      </c>
      <c r="BZ11" s="9">
        <v>3.1080000000000001</v>
      </c>
      <c r="CA11" s="9">
        <v>3.4180000000000001</v>
      </c>
      <c r="CB11" s="9">
        <v>2.5659999999999998</v>
      </c>
      <c r="CC11" s="9">
        <v>3.9609999999999999</v>
      </c>
      <c r="CD11" s="9">
        <v>4.1390000000000002</v>
      </c>
      <c r="CE11" s="9">
        <v>0.437</v>
      </c>
      <c r="CF11" s="9">
        <v>0.91</v>
      </c>
      <c r="CG11" s="9">
        <v>4.0110000000000001</v>
      </c>
      <c r="CH11" s="9">
        <v>1.605</v>
      </c>
      <c r="CI11" s="9">
        <v>0.91</v>
      </c>
      <c r="CJ11" s="9">
        <v>4.0549999999999997</v>
      </c>
      <c r="CK11" s="9">
        <v>2.4710000000000001</v>
      </c>
      <c r="CL11" s="9">
        <v>0</v>
      </c>
      <c r="CM11" s="9">
        <v>141.01300000000001</v>
      </c>
      <c r="CN11" s="9">
        <v>136.959</v>
      </c>
      <c r="CO11" s="9">
        <v>131.01300000000001</v>
      </c>
      <c r="CP11" s="9">
        <v>1.2210000000000001</v>
      </c>
      <c r="CQ11" s="9">
        <v>4.7249999999999996</v>
      </c>
      <c r="CR11" s="9">
        <v>1.6879999999999999</v>
      </c>
      <c r="CS11" s="9">
        <v>0.96</v>
      </c>
      <c r="CT11" s="9">
        <v>3.298</v>
      </c>
      <c r="CU11" s="9">
        <v>115.61</v>
      </c>
      <c r="CV11" s="9">
        <v>5.0750000000000002</v>
      </c>
      <c r="CW11" s="9">
        <v>6.3159999999999998</v>
      </c>
      <c r="CX11" s="9">
        <v>9.9580000000000002</v>
      </c>
      <c r="CY11" s="9">
        <v>25.77</v>
      </c>
      <c r="CZ11" s="9">
        <v>111.18899999999999</v>
      </c>
      <c r="DA11" s="9">
        <v>4.0540000000000003</v>
      </c>
      <c r="DB11" s="9">
        <v>10.317</v>
      </c>
      <c r="DC11" s="9">
        <v>157.857</v>
      </c>
      <c r="DD11" s="9">
        <v>171.59700000000001</v>
      </c>
      <c r="DE11" s="9">
        <v>160.72300000000001</v>
      </c>
      <c r="DF11" s="9">
        <v>9.3179999999999996</v>
      </c>
      <c r="DG11" s="9">
        <v>8.407</v>
      </c>
      <c r="DH11" s="9">
        <v>4.25</v>
      </c>
      <c r="DI11" s="9">
        <v>4.157</v>
      </c>
      <c r="DJ11" s="9">
        <v>5.9349999999999996</v>
      </c>
      <c r="DK11" s="9">
        <v>2.472</v>
      </c>
      <c r="DL11" s="9">
        <v>5.2610000000000001</v>
      </c>
      <c r="DM11" s="9">
        <v>2.1909999999999998</v>
      </c>
      <c r="DN11" s="9">
        <v>0.47099999999999997</v>
      </c>
      <c r="DO11" s="9">
        <v>1.776</v>
      </c>
      <c r="DP11" s="9">
        <v>4.7350000000000003</v>
      </c>
      <c r="DQ11" s="9">
        <v>1.8959999999999999</v>
      </c>
      <c r="DR11" s="9">
        <v>3.0739999999999998</v>
      </c>
      <c r="DS11" s="9">
        <v>5.3339999999999996</v>
      </c>
      <c r="DT11" s="9">
        <v>0.91100000000000003</v>
      </c>
      <c r="DU11" s="9">
        <v>151.405</v>
      </c>
      <c r="DV11" s="9">
        <v>140.42699999999999</v>
      </c>
      <c r="DW11" s="9">
        <v>135.94900000000001</v>
      </c>
      <c r="DX11" s="9">
        <v>3.484</v>
      </c>
      <c r="DY11" s="9">
        <v>0.99399999999999999</v>
      </c>
      <c r="DZ11" s="9">
        <v>3.484</v>
      </c>
      <c r="EA11" s="9">
        <v>0.56699999999999995</v>
      </c>
      <c r="EB11" s="9">
        <v>0.42699999999999999</v>
      </c>
      <c r="EC11" s="9">
        <v>109.149</v>
      </c>
      <c r="ED11" s="9">
        <v>12.335000000000001</v>
      </c>
      <c r="EE11" s="9">
        <v>7.3090000000000002</v>
      </c>
      <c r="EF11" s="9">
        <v>11.632999999999999</v>
      </c>
      <c r="EG11" s="9">
        <v>18.201000000000001</v>
      </c>
      <c r="EH11" s="9">
        <v>122.22499999999999</v>
      </c>
      <c r="EI11" s="9">
        <v>10.978</v>
      </c>
      <c r="EJ11" s="9">
        <v>10.874000000000001</v>
      </c>
      <c r="EK11" s="9">
        <v>171.59700000000001</v>
      </c>
      <c r="EL11" s="9">
        <v>259.22699999999998</v>
      </c>
      <c r="EM11" s="9">
        <v>245.18199999999999</v>
      </c>
      <c r="EN11" s="9">
        <v>22.658999999999999</v>
      </c>
      <c r="EO11" s="9">
        <v>16.510000000000002</v>
      </c>
      <c r="EP11" s="9">
        <v>9.0809999999999995</v>
      </c>
      <c r="EQ11" s="9">
        <v>7.4290000000000003</v>
      </c>
      <c r="ER11" s="9">
        <v>13.943</v>
      </c>
      <c r="ES11" s="9">
        <v>2.5659999999999998</v>
      </c>
      <c r="ET11" s="9">
        <v>12.196999999999999</v>
      </c>
      <c r="EU11" s="9">
        <v>1.006</v>
      </c>
      <c r="EV11" s="9">
        <v>2.7450000000000001</v>
      </c>
      <c r="EW11" s="9">
        <v>5.5709999999999997</v>
      </c>
      <c r="EX11" s="9">
        <v>6.774</v>
      </c>
      <c r="EY11" s="9">
        <v>4.165</v>
      </c>
      <c r="EZ11" s="9">
        <v>11.635999999999999</v>
      </c>
      <c r="FA11" s="9">
        <v>4.8739999999999997</v>
      </c>
      <c r="FB11" s="9">
        <v>6.149</v>
      </c>
      <c r="FC11" s="9">
        <v>222.524</v>
      </c>
      <c r="FD11" s="9">
        <v>198.24</v>
      </c>
      <c r="FE11" s="9">
        <v>190.399</v>
      </c>
      <c r="FF11" s="9">
        <v>6.492</v>
      </c>
      <c r="FG11" s="9">
        <v>1.35</v>
      </c>
      <c r="FH11" s="9">
        <v>5.4980000000000002</v>
      </c>
      <c r="FI11" s="9">
        <v>1.3620000000000001</v>
      </c>
      <c r="FJ11" s="9">
        <v>0.98099999999999998</v>
      </c>
      <c r="FK11" s="9">
        <v>143.84399999999999</v>
      </c>
      <c r="FL11" s="9">
        <v>18.024999999999999</v>
      </c>
      <c r="FM11" s="9">
        <v>13.29</v>
      </c>
      <c r="FN11" s="9">
        <v>23.081</v>
      </c>
      <c r="FO11" s="9">
        <v>29.367000000000001</v>
      </c>
      <c r="FP11" s="9">
        <v>168.87299999999999</v>
      </c>
      <c r="FQ11" s="9">
        <v>24.283000000000001</v>
      </c>
      <c r="FR11" s="9">
        <v>14.044</v>
      </c>
      <c r="FS11" s="9">
        <v>259.22699999999998</v>
      </c>
      <c r="FT11" s="9">
        <v>40.808</v>
      </c>
      <c r="FU11" s="9">
        <v>36.741999999999997</v>
      </c>
      <c r="FV11" s="9">
        <v>2.7690000000000001</v>
      </c>
      <c r="FW11" s="9">
        <v>2.7690000000000001</v>
      </c>
      <c r="FX11" s="9">
        <v>0.54100000000000004</v>
      </c>
      <c r="FY11" s="9">
        <v>2.2280000000000002</v>
      </c>
      <c r="FZ11" s="9">
        <v>2.7690000000000001</v>
      </c>
      <c r="GA11" s="9">
        <v>0</v>
      </c>
      <c r="GB11" s="9">
        <v>1.175</v>
      </c>
      <c r="GC11" s="9">
        <v>1.042</v>
      </c>
      <c r="GD11" s="9">
        <v>0</v>
      </c>
      <c r="GE11" s="9">
        <v>0.54100000000000004</v>
      </c>
      <c r="GF11" s="9">
        <v>2.2280000000000002</v>
      </c>
      <c r="GG11" s="9">
        <v>0</v>
      </c>
      <c r="GH11" s="9">
        <v>1.155</v>
      </c>
      <c r="GI11" s="9">
        <v>1.613</v>
      </c>
      <c r="GJ11" s="9">
        <v>0</v>
      </c>
      <c r="GK11" s="9">
        <v>33.972999999999999</v>
      </c>
      <c r="GL11" s="9">
        <v>26.204000000000001</v>
      </c>
      <c r="GM11" s="9">
        <v>24.754999999999999</v>
      </c>
      <c r="GN11" s="9">
        <v>0.438</v>
      </c>
      <c r="GO11" s="9">
        <v>1.01</v>
      </c>
      <c r="GP11" s="9">
        <v>0</v>
      </c>
      <c r="GQ11" s="9">
        <v>0</v>
      </c>
      <c r="GR11" s="9">
        <v>1.4490000000000001</v>
      </c>
      <c r="GS11" s="9">
        <v>17.457999999999998</v>
      </c>
      <c r="GT11" s="9">
        <v>2.0550000000000002</v>
      </c>
      <c r="GU11" s="9">
        <v>1.089</v>
      </c>
      <c r="GV11" s="9">
        <v>5.6029999999999998</v>
      </c>
      <c r="GW11" s="9">
        <v>2.4489999999999998</v>
      </c>
      <c r="GX11" s="9">
        <v>23.754999999999999</v>
      </c>
      <c r="GY11" s="9">
        <v>7.77</v>
      </c>
      <c r="GZ11" s="9">
        <v>4.0659999999999998</v>
      </c>
      <c r="HA11" s="9">
        <v>40.808</v>
      </c>
      <c r="HB11" s="9">
        <v>94.918000000000006</v>
      </c>
      <c r="HC11" s="9">
        <v>88.713999999999999</v>
      </c>
      <c r="HD11" s="9">
        <v>9.3119999999999994</v>
      </c>
      <c r="HE11" s="9">
        <v>7.5129999999999999</v>
      </c>
      <c r="HF11" s="9">
        <v>4.633</v>
      </c>
      <c r="HG11" s="9">
        <v>2.8809999999999998</v>
      </c>
      <c r="HH11" s="9">
        <v>5.7110000000000003</v>
      </c>
      <c r="HI11" s="9">
        <v>1.8029999999999999</v>
      </c>
      <c r="HJ11" s="9">
        <v>5.6550000000000002</v>
      </c>
      <c r="HK11" s="9">
        <v>0.72599999999999998</v>
      </c>
      <c r="HL11" s="9">
        <v>1.1319999999999999</v>
      </c>
      <c r="HM11" s="9">
        <v>1.6919999999999999</v>
      </c>
      <c r="HN11" s="9">
        <v>2.9620000000000002</v>
      </c>
      <c r="HO11" s="9">
        <v>2.86</v>
      </c>
      <c r="HP11" s="9">
        <v>3.9630000000000001</v>
      </c>
      <c r="HQ11" s="9">
        <v>3.5510000000000002</v>
      </c>
      <c r="HR11" s="9">
        <v>1.7989999999999999</v>
      </c>
      <c r="HS11" s="9">
        <v>79.402000000000001</v>
      </c>
      <c r="HT11" s="9">
        <v>55.433999999999997</v>
      </c>
      <c r="HU11" s="9">
        <v>53.238</v>
      </c>
      <c r="HV11" s="9">
        <v>1.6930000000000001</v>
      </c>
      <c r="HW11" s="9">
        <v>0.503</v>
      </c>
      <c r="HX11" s="9">
        <v>1.6930000000000001</v>
      </c>
      <c r="HY11" s="9">
        <v>0.503</v>
      </c>
      <c r="HZ11" s="9">
        <v>0</v>
      </c>
      <c r="IA11" s="9">
        <v>43.45</v>
      </c>
      <c r="IB11" s="9">
        <v>3.492</v>
      </c>
      <c r="IC11" s="9">
        <v>2.5920000000000001</v>
      </c>
      <c r="ID11" s="9">
        <v>5.9</v>
      </c>
      <c r="IE11" s="9">
        <v>6.6420000000000003</v>
      </c>
      <c r="IF11" s="9">
        <v>48.792000000000002</v>
      </c>
      <c r="IG11" s="9">
        <v>23.968</v>
      </c>
      <c r="IH11" s="9">
        <v>6.2039999999999997</v>
      </c>
      <c r="II11" s="9">
        <v>94.918000000000006</v>
      </c>
      <c r="IJ11" s="9">
        <v>293.83199999999999</v>
      </c>
      <c r="IK11" s="9">
        <v>251.85300000000001</v>
      </c>
      <c r="IL11" s="9">
        <v>251.85300000000001</v>
      </c>
      <c r="IM11" s="9">
        <v>20.486999999999998</v>
      </c>
      <c r="IN11" s="9">
        <v>231.36600000000001</v>
      </c>
      <c r="IO11" s="9">
        <v>41.978999999999999</v>
      </c>
      <c r="IP11" s="9">
        <v>866.46199999999999</v>
      </c>
      <c r="IQ11" s="9">
        <v>800.41300000000001</v>
      </c>
    </row>
    <row r="12" spans="1:251">
      <c r="A12" s="10">
        <v>42401</v>
      </c>
      <c r="B12" s="9">
        <v>17.004999999999999</v>
      </c>
      <c r="C12" s="9">
        <v>11.683</v>
      </c>
      <c r="D12" s="9">
        <v>3.5419999999999998</v>
      </c>
      <c r="E12" s="9">
        <v>46.353000000000002</v>
      </c>
      <c r="F12" s="9">
        <v>183.434</v>
      </c>
      <c r="G12" s="9">
        <v>173.15299999999999</v>
      </c>
      <c r="H12" s="9">
        <v>20.864999999999998</v>
      </c>
      <c r="I12" s="9">
        <v>19.545000000000002</v>
      </c>
      <c r="J12" s="9">
        <v>6.9349999999999996</v>
      </c>
      <c r="K12" s="9">
        <v>12.61</v>
      </c>
      <c r="L12" s="9">
        <v>15.013</v>
      </c>
      <c r="M12" s="9">
        <v>4.532</v>
      </c>
      <c r="N12" s="9">
        <v>15.944000000000001</v>
      </c>
      <c r="O12" s="9">
        <v>1.6339999999999999</v>
      </c>
      <c r="P12" s="9">
        <v>1.0629999999999999</v>
      </c>
      <c r="Q12" s="9">
        <v>7.3810000000000002</v>
      </c>
      <c r="R12" s="9">
        <v>2.2469999999999999</v>
      </c>
      <c r="S12" s="9">
        <v>9.9160000000000004</v>
      </c>
      <c r="T12" s="9">
        <v>12.382999999999999</v>
      </c>
      <c r="U12" s="9">
        <v>7.1630000000000003</v>
      </c>
      <c r="V12" s="9">
        <v>1.32</v>
      </c>
      <c r="W12" s="9">
        <v>152.28800000000001</v>
      </c>
      <c r="X12" s="9">
        <v>101.56699999999999</v>
      </c>
      <c r="Y12" s="9">
        <v>96.373000000000005</v>
      </c>
      <c r="Z12" s="9">
        <v>4.109</v>
      </c>
      <c r="AA12" s="9">
        <v>1.085</v>
      </c>
      <c r="AB12" s="9">
        <v>3.5760000000000001</v>
      </c>
      <c r="AC12" s="9">
        <v>0.53700000000000003</v>
      </c>
      <c r="AD12" s="9">
        <v>1.081</v>
      </c>
      <c r="AE12" s="9">
        <v>80.304000000000002</v>
      </c>
      <c r="AF12" s="9">
        <v>7.7850000000000001</v>
      </c>
      <c r="AG12" s="9">
        <v>5.0640000000000001</v>
      </c>
      <c r="AH12" s="9">
        <v>8.4149999999999991</v>
      </c>
      <c r="AI12" s="9">
        <v>18.207999999999998</v>
      </c>
      <c r="AJ12" s="9">
        <v>83.358999999999995</v>
      </c>
      <c r="AK12" s="9">
        <v>50.720999999999997</v>
      </c>
      <c r="AL12" s="9">
        <v>10.282</v>
      </c>
      <c r="AM12" s="9">
        <v>183.434</v>
      </c>
      <c r="AN12" s="9">
        <v>83.674000000000007</v>
      </c>
      <c r="AO12" s="9">
        <v>77.096000000000004</v>
      </c>
      <c r="AP12" s="9">
        <v>6.673</v>
      </c>
      <c r="AQ12" s="9">
        <v>6.673</v>
      </c>
      <c r="AR12" s="9">
        <v>1.6679999999999999</v>
      </c>
      <c r="AS12" s="9">
        <v>5.0049999999999999</v>
      </c>
      <c r="AT12" s="9">
        <v>3.6680000000000001</v>
      </c>
      <c r="AU12" s="9">
        <v>2.5</v>
      </c>
      <c r="AV12" s="9">
        <v>3.6680000000000001</v>
      </c>
      <c r="AW12" s="9">
        <v>1.5189999999999999</v>
      </c>
      <c r="AX12" s="9">
        <v>0.98099999999999998</v>
      </c>
      <c r="AY12" s="9">
        <v>1.1639999999999999</v>
      </c>
      <c r="AZ12" s="9">
        <v>3.3959999999999999</v>
      </c>
      <c r="BA12" s="9">
        <v>2.1120000000000001</v>
      </c>
      <c r="BB12" s="9">
        <v>3.2669999999999999</v>
      </c>
      <c r="BC12" s="9">
        <v>3.4060000000000001</v>
      </c>
      <c r="BD12" s="9">
        <v>0</v>
      </c>
      <c r="BE12" s="9">
        <v>70.423000000000002</v>
      </c>
      <c r="BF12" s="9">
        <v>53.265999999999998</v>
      </c>
      <c r="BG12" s="9">
        <v>50.03</v>
      </c>
      <c r="BH12" s="9">
        <v>2.742</v>
      </c>
      <c r="BI12" s="9">
        <v>0.49399999999999999</v>
      </c>
      <c r="BJ12" s="9">
        <v>1.569</v>
      </c>
      <c r="BK12" s="9">
        <v>0.49399999999999999</v>
      </c>
      <c r="BL12" s="9">
        <v>1.1739999999999999</v>
      </c>
      <c r="BM12" s="9">
        <v>42.451000000000001</v>
      </c>
      <c r="BN12" s="9">
        <v>2.911</v>
      </c>
      <c r="BO12" s="9">
        <v>3.0249999999999999</v>
      </c>
      <c r="BP12" s="9">
        <v>4.8789999999999996</v>
      </c>
      <c r="BQ12" s="9">
        <v>7.0469999999999997</v>
      </c>
      <c r="BR12" s="9">
        <v>46.218000000000004</v>
      </c>
      <c r="BS12" s="9">
        <v>17.157</v>
      </c>
      <c r="BT12" s="9">
        <v>6.5780000000000003</v>
      </c>
      <c r="BU12" s="9">
        <v>83.674000000000007</v>
      </c>
      <c r="BV12" s="9">
        <v>147.87799999999999</v>
      </c>
      <c r="BW12" s="9">
        <v>142.708</v>
      </c>
      <c r="BX12" s="9">
        <v>7.1210000000000004</v>
      </c>
      <c r="BY12" s="9">
        <v>6.27</v>
      </c>
      <c r="BZ12" s="9">
        <v>3.1989999999999998</v>
      </c>
      <c r="CA12" s="9">
        <v>3.0710000000000002</v>
      </c>
      <c r="CB12" s="9">
        <v>5.2850000000000001</v>
      </c>
      <c r="CC12" s="9">
        <v>0.98499999999999999</v>
      </c>
      <c r="CD12" s="9">
        <v>3.677</v>
      </c>
      <c r="CE12" s="9">
        <v>0.98499999999999999</v>
      </c>
      <c r="CF12" s="9">
        <v>1.6080000000000001</v>
      </c>
      <c r="CG12" s="9">
        <v>2.649</v>
      </c>
      <c r="CH12" s="9">
        <v>1.5669999999999999</v>
      </c>
      <c r="CI12" s="9">
        <v>2.0539999999999998</v>
      </c>
      <c r="CJ12" s="9">
        <v>4.7320000000000002</v>
      </c>
      <c r="CK12" s="9">
        <v>1.538</v>
      </c>
      <c r="CL12" s="9">
        <v>0.85099999999999998</v>
      </c>
      <c r="CM12" s="9">
        <v>135.58699999999999</v>
      </c>
      <c r="CN12" s="9">
        <v>134.04</v>
      </c>
      <c r="CO12" s="9">
        <v>126.762</v>
      </c>
      <c r="CP12" s="9">
        <v>2.883</v>
      </c>
      <c r="CQ12" s="9">
        <v>4.3949999999999996</v>
      </c>
      <c r="CR12" s="9">
        <v>3.8809999999999998</v>
      </c>
      <c r="CS12" s="9">
        <v>1.6180000000000001</v>
      </c>
      <c r="CT12" s="9">
        <v>1.222</v>
      </c>
      <c r="CU12" s="9">
        <v>113.063</v>
      </c>
      <c r="CV12" s="9">
        <v>2.2709999999999999</v>
      </c>
      <c r="CW12" s="9">
        <v>7.2889999999999997</v>
      </c>
      <c r="CX12" s="9">
        <v>11.417</v>
      </c>
      <c r="CY12" s="9">
        <v>25.193999999999999</v>
      </c>
      <c r="CZ12" s="9">
        <v>108.846</v>
      </c>
      <c r="DA12" s="9">
        <v>1.5469999999999999</v>
      </c>
      <c r="DB12" s="9">
        <v>5.17</v>
      </c>
      <c r="DC12" s="9">
        <v>147.87799999999999</v>
      </c>
      <c r="DD12" s="9">
        <v>185.29</v>
      </c>
      <c r="DE12" s="9">
        <v>173.114</v>
      </c>
      <c r="DF12" s="9">
        <v>6.9660000000000002</v>
      </c>
      <c r="DG12" s="9">
        <v>5.4980000000000002</v>
      </c>
      <c r="DH12" s="9">
        <v>2.8370000000000002</v>
      </c>
      <c r="DI12" s="9">
        <v>2.6619999999999999</v>
      </c>
      <c r="DJ12" s="9">
        <v>3.8519999999999999</v>
      </c>
      <c r="DK12" s="9">
        <v>1.6459999999999999</v>
      </c>
      <c r="DL12" s="9">
        <v>3.2320000000000002</v>
      </c>
      <c r="DM12" s="9">
        <v>0.97</v>
      </c>
      <c r="DN12" s="9">
        <v>0.67700000000000005</v>
      </c>
      <c r="DO12" s="9">
        <v>1.075</v>
      </c>
      <c r="DP12" s="9">
        <v>1.502</v>
      </c>
      <c r="DQ12" s="9">
        <v>2.9220000000000002</v>
      </c>
      <c r="DR12" s="9">
        <v>2.83</v>
      </c>
      <c r="DS12" s="9">
        <v>2.6680000000000001</v>
      </c>
      <c r="DT12" s="9">
        <v>1.468</v>
      </c>
      <c r="DU12" s="9">
        <v>166.148</v>
      </c>
      <c r="DV12" s="9">
        <v>157.28700000000001</v>
      </c>
      <c r="DW12" s="9">
        <v>152.13999999999999</v>
      </c>
      <c r="DX12" s="9">
        <v>2.9359999999999999</v>
      </c>
      <c r="DY12" s="9">
        <v>2.2120000000000002</v>
      </c>
      <c r="DZ12" s="9">
        <v>3.3170000000000002</v>
      </c>
      <c r="EA12" s="9">
        <v>0.90800000000000003</v>
      </c>
      <c r="EB12" s="9">
        <v>0.92200000000000004</v>
      </c>
      <c r="EC12" s="9">
        <v>113.556</v>
      </c>
      <c r="ED12" s="9">
        <v>12.266</v>
      </c>
      <c r="EE12" s="9">
        <v>14.356</v>
      </c>
      <c r="EF12" s="9">
        <v>17.11</v>
      </c>
      <c r="EG12" s="9">
        <v>19.733000000000001</v>
      </c>
      <c r="EH12" s="9">
        <v>137.55500000000001</v>
      </c>
      <c r="EI12" s="9">
        <v>8.86</v>
      </c>
      <c r="EJ12" s="9">
        <v>12.176</v>
      </c>
      <c r="EK12" s="9">
        <v>185.29</v>
      </c>
      <c r="EL12" s="9">
        <v>272.25799999999998</v>
      </c>
      <c r="EM12" s="9">
        <v>256.59399999999999</v>
      </c>
      <c r="EN12" s="9">
        <v>17.395</v>
      </c>
      <c r="EO12" s="9">
        <v>14.061999999999999</v>
      </c>
      <c r="EP12" s="9">
        <v>10.323</v>
      </c>
      <c r="EQ12" s="9">
        <v>3.74</v>
      </c>
      <c r="ER12" s="9">
        <v>12.034000000000001</v>
      </c>
      <c r="ES12" s="9">
        <v>2.028</v>
      </c>
      <c r="ET12" s="9">
        <v>11.512</v>
      </c>
      <c r="EU12" s="9">
        <v>0.96299999999999997</v>
      </c>
      <c r="EV12" s="9">
        <v>1.0649999999999999</v>
      </c>
      <c r="EW12" s="9">
        <v>3.6659999999999999</v>
      </c>
      <c r="EX12" s="9">
        <v>6.2930000000000001</v>
      </c>
      <c r="EY12" s="9">
        <v>4.1029999999999998</v>
      </c>
      <c r="EZ12" s="9">
        <v>8.9459999999999997</v>
      </c>
      <c r="FA12" s="9">
        <v>5.1159999999999997</v>
      </c>
      <c r="FB12" s="9">
        <v>3.3330000000000002</v>
      </c>
      <c r="FC12" s="9">
        <v>239.19900000000001</v>
      </c>
      <c r="FD12" s="9">
        <v>215.59899999999999</v>
      </c>
      <c r="FE12" s="9">
        <v>203.93199999999999</v>
      </c>
      <c r="FF12" s="9">
        <v>6.843</v>
      </c>
      <c r="FG12" s="9">
        <v>4.282</v>
      </c>
      <c r="FH12" s="9">
        <v>7.4269999999999996</v>
      </c>
      <c r="FI12" s="9">
        <v>1.6970000000000001</v>
      </c>
      <c r="FJ12" s="9">
        <v>1.4490000000000001</v>
      </c>
      <c r="FK12" s="9">
        <v>173.066</v>
      </c>
      <c r="FL12" s="9">
        <v>15.212999999999999</v>
      </c>
      <c r="FM12" s="9">
        <v>14.222</v>
      </c>
      <c r="FN12" s="9">
        <v>13.099</v>
      </c>
      <c r="FO12" s="9">
        <v>36.557000000000002</v>
      </c>
      <c r="FP12" s="9">
        <v>179.042</v>
      </c>
      <c r="FQ12" s="9">
        <v>23.6</v>
      </c>
      <c r="FR12" s="9">
        <v>15.664</v>
      </c>
      <c r="FS12" s="9">
        <v>272.25799999999998</v>
      </c>
      <c r="FT12" s="9">
        <v>43.743000000000002</v>
      </c>
      <c r="FU12" s="9">
        <v>40.957000000000001</v>
      </c>
      <c r="FV12" s="9">
        <v>2.9060000000000001</v>
      </c>
      <c r="FW12" s="9">
        <v>2.4550000000000001</v>
      </c>
      <c r="FX12" s="9">
        <v>1.6080000000000001</v>
      </c>
      <c r="FY12" s="9">
        <v>0.84699999999999998</v>
      </c>
      <c r="FZ12" s="9">
        <v>1.6080000000000001</v>
      </c>
      <c r="GA12" s="9">
        <v>0.84699999999999998</v>
      </c>
      <c r="GB12" s="9">
        <v>1.6080000000000001</v>
      </c>
      <c r="GC12" s="9">
        <v>0.33200000000000002</v>
      </c>
      <c r="GD12" s="9">
        <v>0.51500000000000001</v>
      </c>
      <c r="GE12" s="9">
        <v>1.034</v>
      </c>
      <c r="GF12" s="9">
        <v>0.90500000000000003</v>
      </c>
      <c r="GG12" s="9">
        <v>0.51500000000000001</v>
      </c>
      <c r="GH12" s="9">
        <v>2.1230000000000002</v>
      </c>
      <c r="GI12" s="9">
        <v>0.33200000000000002</v>
      </c>
      <c r="GJ12" s="9">
        <v>0.45100000000000001</v>
      </c>
      <c r="GK12" s="9">
        <v>38.051000000000002</v>
      </c>
      <c r="GL12" s="9">
        <v>28.495000000000001</v>
      </c>
      <c r="GM12" s="9">
        <v>27.491</v>
      </c>
      <c r="GN12" s="9">
        <v>0.5</v>
      </c>
      <c r="GO12" s="9">
        <v>0.504</v>
      </c>
      <c r="GP12" s="9">
        <v>0.5</v>
      </c>
      <c r="GQ12" s="9">
        <v>0.504</v>
      </c>
      <c r="GR12" s="9">
        <v>0</v>
      </c>
      <c r="GS12" s="9">
        <v>17.664999999999999</v>
      </c>
      <c r="GT12" s="9">
        <v>3.387</v>
      </c>
      <c r="GU12" s="9">
        <v>2.0179999999999998</v>
      </c>
      <c r="GV12" s="9">
        <v>5.4240000000000004</v>
      </c>
      <c r="GW12" s="9">
        <v>4.96</v>
      </c>
      <c r="GX12" s="9">
        <v>23.535</v>
      </c>
      <c r="GY12" s="9">
        <v>9.5559999999999992</v>
      </c>
      <c r="GZ12" s="9">
        <v>2.786</v>
      </c>
      <c r="HA12" s="9">
        <v>43.743000000000002</v>
      </c>
      <c r="HB12" s="9">
        <v>87.313999999999993</v>
      </c>
      <c r="HC12" s="9">
        <v>80.682000000000002</v>
      </c>
      <c r="HD12" s="9">
        <v>7.484</v>
      </c>
      <c r="HE12" s="9">
        <v>6.0890000000000004</v>
      </c>
      <c r="HF12" s="9">
        <v>3.25</v>
      </c>
      <c r="HG12" s="9">
        <v>2.839</v>
      </c>
      <c r="HH12" s="9">
        <v>4.7789999999999999</v>
      </c>
      <c r="HI12" s="9">
        <v>1.31</v>
      </c>
      <c r="HJ12" s="9">
        <v>3.8149999999999999</v>
      </c>
      <c r="HK12" s="9">
        <v>0.73799999999999999</v>
      </c>
      <c r="HL12" s="9">
        <v>0.997</v>
      </c>
      <c r="HM12" s="9">
        <v>3.3879999999999999</v>
      </c>
      <c r="HN12" s="9">
        <v>2.1549999999999998</v>
      </c>
      <c r="HO12" s="9">
        <v>0.54700000000000004</v>
      </c>
      <c r="HP12" s="9">
        <v>2.7480000000000002</v>
      </c>
      <c r="HQ12" s="9">
        <v>3.3410000000000002</v>
      </c>
      <c r="HR12" s="9">
        <v>1.395</v>
      </c>
      <c r="HS12" s="9">
        <v>73.197000000000003</v>
      </c>
      <c r="HT12" s="9">
        <v>41.637999999999998</v>
      </c>
      <c r="HU12" s="9">
        <v>39.442</v>
      </c>
      <c r="HV12" s="9">
        <v>0.36399999999999999</v>
      </c>
      <c r="HW12" s="9">
        <v>1.8320000000000001</v>
      </c>
      <c r="HX12" s="9">
        <v>0.36399999999999999</v>
      </c>
      <c r="HY12" s="9">
        <v>1.8320000000000001</v>
      </c>
      <c r="HZ12" s="9">
        <v>0</v>
      </c>
      <c r="IA12" s="9">
        <v>31.585000000000001</v>
      </c>
      <c r="IB12" s="9">
        <v>0.998</v>
      </c>
      <c r="IC12" s="9">
        <v>3.4359999999999999</v>
      </c>
      <c r="ID12" s="9">
        <v>5.6189999999999998</v>
      </c>
      <c r="IE12" s="9">
        <v>5.9610000000000003</v>
      </c>
      <c r="IF12" s="9">
        <v>35.677</v>
      </c>
      <c r="IG12" s="9">
        <v>31.559000000000001</v>
      </c>
      <c r="IH12" s="9">
        <v>6.6319999999999997</v>
      </c>
      <c r="II12" s="9">
        <v>87.313999999999993</v>
      </c>
      <c r="IJ12" s="9">
        <v>302.04399999999998</v>
      </c>
      <c r="IK12" s="9">
        <v>258.49799999999999</v>
      </c>
      <c r="IL12" s="9">
        <v>258.49799999999999</v>
      </c>
      <c r="IM12" s="9">
        <v>16.251999999999999</v>
      </c>
      <c r="IN12" s="9">
        <v>242.24700000000001</v>
      </c>
      <c r="IO12" s="9">
        <v>43.545999999999999</v>
      </c>
      <c r="IP12" s="9">
        <v>875.12</v>
      </c>
      <c r="IQ12" s="9">
        <v>807.58900000000006</v>
      </c>
    </row>
    <row r="13" spans="1:251">
      <c r="A13" s="10">
        <v>42767</v>
      </c>
      <c r="B13" s="9">
        <v>18.760999999999999</v>
      </c>
      <c r="C13" s="9">
        <v>13.432</v>
      </c>
      <c r="D13" s="9">
        <v>3.2850000000000001</v>
      </c>
      <c r="E13" s="9">
        <v>43.194000000000003</v>
      </c>
      <c r="F13" s="9">
        <v>163.23699999999999</v>
      </c>
      <c r="G13" s="9">
        <v>154.572</v>
      </c>
      <c r="H13" s="9">
        <v>17.134</v>
      </c>
      <c r="I13" s="9">
        <v>15.673</v>
      </c>
      <c r="J13" s="9">
        <v>8.7989999999999995</v>
      </c>
      <c r="K13" s="9">
        <v>6.8739999999999997</v>
      </c>
      <c r="L13" s="9">
        <v>13.414</v>
      </c>
      <c r="M13" s="9">
        <v>2.2599999999999998</v>
      </c>
      <c r="N13" s="9">
        <v>12.23</v>
      </c>
      <c r="O13" s="9">
        <v>0</v>
      </c>
      <c r="P13" s="9">
        <v>1.962</v>
      </c>
      <c r="Q13" s="9">
        <v>3.9470000000000001</v>
      </c>
      <c r="R13" s="9">
        <v>5.2539999999999996</v>
      </c>
      <c r="S13" s="9">
        <v>6.4729999999999999</v>
      </c>
      <c r="T13" s="9">
        <v>11.394</v>
      </c>
      <c r="U13" s="9">
        <v>4.2789999999999999</v>
      </c>
      <c r="V13" s="9">
        <v>1.46</v>
      </c>
      <c r="W13" s="9">
        <v>137.43899999999999</v>
      </c>
      <c r="X13" s="9">
        <v>93.808000000000007</v>
      </c>
      <c r="Y13" s="9">
        <v>89.021000000000001</v>
      </c>
      <c r="Z13" s="9">
        <v>2.581</v>
      </c>
      <c r="AA13" s="9">
        <v>2.206</v>
      </c>
      <c r="AB13" s="9">
        <v>2.552</v>
      </c>
      <c r="AC13" s="9">
        <v>0.51900000000000002</v>
      </c>
      <c r="AD13" s="9">
        <v>1.1990000000000001</v>
      </c>
      <c r="AE13" s="9">
        <v>75.234999999999999</v>
      </c>
      <c r="AF13" s="9">
        <v>5.2489999999999997</v>
      </c>
      <c r="AG13" s="9">
        <v>4.4870000000000001</v>
      </c>
      <c r="AH13" s="9">
        <v>8.8369999999999997</v>
      </c>
      <c r="AI13" s="9">
        <v>15.617000000000001</v>
      </c>
      <c r="AJ13" s="9">
        <v>78.191000000000003</v>
      </c>
      <c r="AK13" s="9">
        <v>43.631</v>
      </c>
      <c r="AL13" s="9">
        <v>8.6649999999999991</v>
      </c>
      <c r="AM13" s="9">
        <v>163.23699999999999</v>
      </c>
      <c r="AN13" s="9">
        <v>74.111000000000004</v>
      </c>
      <c r="AO13" s="9">
        <v>66.786000000000001</v>
      </c>
      <c r="AP13" s="9">
        <v>9.2940000000000005</v>
      </c>
      <c r="AQ13" s="9">
        <v>8.484</v>
      </c>
      <c r="AR13" s="9">
        <v>2.2170000000000001</v>
      </c>
      <c r="AS13" s="9">
        <v>6.2670000000000003</v>
      </c>
      <c r="AT13" s="9">
        <v>5.0839999999999996</v>
      </c>
      <c r="AU13" s="9">
        <v>3.4</v>
      </c>
      <c r="AV13" s="9">
        <v>5.093</v>
      </c>
      <c r="AW13" s="9">
        <v>1.3759999999999999</v>
      </c>
      <c r="AX13" s="9">
        <v>1.5609999999999999</v>
      </c>
      <c r="AY13" s="9">
        <v>1.296</v>
      </c>
      <c r="AZ13" s="9">
        <v>4.3179999999999996</v>
      </c>
      <c r="BA13" s="9">
        <v>2.871</v>
      </c>
      <c r="BB13" s="9">
        <v>4.5410000000000004</v>
      </c>
      <c r="BC13" s="9">
        <v>3.9430000000000001</v>
      </c>
      <c r="BD13" s="9">
        <v>0.81</v>
      </c>
      <c r="BE13" s="9">
        <v>57.491999999999997</v>
      </c>
      <c r="BF13" s="9">
        <v>36.485999999999997</v>
      </c>
      <c r="BG13" s="9">
        <v>35.383000000000003</v>
      </c>
      <c r="BH13" s="9">
        <v>0.63500000000000001</v>
      </c>
      <c r="BI13" s="9">
        <v>0.46700000000000003</v>
      </c>
      <c r="BJ13" s="9">
        <v>0</v>
      </c>
      <c r="BK13" s="9">
        <v>0.46700000000000003</v>
      </c>
      <c r="BL13" s="9">
        <v>0</v>
      </c>
      <c r="BM13" s="9">
        <v>26.286999999999999</v>
      </c>
      <c r="BN13" s="9">
        <v>1.9650000000000001</v>
      </c>
      <c r="BO13" s="9">
        <v>1.2290000000000001</v>
      </c>
      <c r="BP13" s="9">
        <v>7.0039999999999996</v>
      </c>
      <c r="BQ13" s="9">
        <v>6.2729999999999997</v>
      </c>
      <c r="BR13" s="9">
        <v>30.213000000000001</v>
      </c>
      <c r="BS13" s="9">
        <v>21.007000000000001</v>
      </c>
      <c r="BT13" s="9">
        <v>7.3250000000000002</v>
      </c>
      <c r="BU13" s="9">
        <v>74.111000000000004</v>
      </c>
      <c r="BV13" s="9">
        <v>183.58600000000001</v>
      </c>
      <c r="BW13" s="9">
        <v>175.88800000000001</v>
      </c>
      <c r="BX13" s="9">
        <v>6.4870000000000001</v>
      </c>
      <c r="BY13" s="9">
        <v>6.4870000000000001</v>
      </c>
      <c r="BZ13" s="9">
        <v>2.016</v>
      </c>
      <c r="CA13" s="9">
        <v>4.4710000000000001</v>
      </c>
      <c r="CB13" s="9">
        <v>5.2759999999999998</v>
      </c>
      <c r="CC13" s="9">
        <v>1.2110000000000001</v>
      </c>
      <c r="CD13" s="9">
        <v>5.2759999999999998</v>
      </c>
      <c r="CE13" s="9">
        <v>0.41399999999999998</v>
      </c>
      <c r="CF13" s="9">
        <v>0.79800000000000004</v>
      </c>
      <c r="CG13" s="9">
        <v>1.9490000000000001</v>
      </c>
      <c r="CH13" s="9">
        <v>4.0449999999999999</v>
      </c>
      <c r="CI13" s="9">
        <v>0.49399999999999999</v>
      </c>
      <c r="CJ13" s="9">
        <v>4.13</v>
      </c>
      <c r="CK13" s="9">
        <v>2.3570000000000002</v>
      </c>
      <c r="CL13" s="9">
        <v>0</v>
      </c>
      <c r="CM13" s="9">
        <v>169.40100000000001</v>
      </c>
      <c r="CN13" s="9">
        <v>167.91300000000001</v>
      </c>
      <c r="CO13" s="9">
        <v>159.036</v>
      </c>
      <c r="CP13" s="9">
        <v>3.0030000000000001</v>
      </c>
      <c r="CQ13" s="9">
        <v>5.8739999999999997</v>
      </c>
      <c r="CR13" s="9">
        <v>3.4729999999999999</v>
      </c>
      <c r="CS13" s="9">
        <v>4.0839999999999996</v>
      </c>
      <c r="CT13" s="9">
        <v>1.32</v>
      </c>
      <c r="CU13" s="9">
        <v>139.90899999999999</v>
      </c>
      <c r="CV13" s="9">
        <v>7.9160000000000004</v>
      </c>
      <c r="CW13" s="9">
        <v>8.0410000000000004</v>
      </c>
      <c r="CX13" s="9">
        <v>12.047000000000001</v>
      </c>
      <c r="CY13" s="9">
        <v>28.65</v>
      </c>
      <c r="CZ13" s="9">
        <v>139.26300000000001</v>
      </c>
      <c r="DA13" s="9">
        <v>1.488</v>
      </c>
      <c r="DB13" s="9">
        <v>7.6980000000000004</v>
      </c>
      <c r="DC13" s="9">
        <v>183.58600000000001</v>
      </c>
      <c r="DD13" s="9">
        <v>181.227</v>
      </c>
      <c r="DE13" s="9">
        <v>164.09899999999999</v>
      </c>
      <c r="DF13" s="9">
        <v>10.723000000000001</v>
      </c>
      <c r="DG13" s="9">
        <v>10.723000000000001</v>
      </c>
      <c r="DH13" s="9">
        <v>6.0549999999999997</v>
      </c>
      <c r="DI13" s="9">
        <v>4.6680000000000001</v>
      </c>
      <c r="DJ13" s="9">
        <v>7.6109999999999998</v>
      </c>
      <c r="DK13" s="9">
        <v>3.1110000000000002</v>
      </c>
      <c r="DL13" s="9">
        <v>8.7029999999999994</v>
      </c>
      <c r="DM13" s="9">
        <v>0.42</v>
      </c>
      <c r="DN13" s="9">
        <v>1.6</v>
      </c>
      <c r="DO13" s="9">
        <v>3.4220000000000002</v>
      </c>
      <c r="DP13" s="9">
        <v>3.4079999999999999</v>
      </c>
      <c r="DQ13" s="9">
        <v>3.8929999999999998</v>
      </c>
      <c r="DR13" s="9">
        <v>7.774</v>
      </c>
      <c r="DS13" s="9">
        <v>2.9489999999999998</v>
      </c>
      <c r="DT13" s="9">
        <v>0</v>
      </c>
      <c r="DU13" s="9">
        <v>153.37700000000001</v>
      </c>
      <c r="DV13" s="9">
        <v>145.33699999999999</v>
      </c>
      <c r="DW13" s="9">
        <v>140.03899999999999</v>
      </c>
      <c r="DX13" s="9">
        <v>3.9830000000000001</v>
      </c>
      <c r="DY13" s="9">
        <v>1.3160000000000001</v>
      </c>
      <c r="DZ13" s="9">
        <v>4.3710000000000004</v>
      </c>
      <c r="EA13" s="9">
        <v>0.48799999999999999</v>
      </c>
      <c r="EB13" s="9">
        <v>0.439</v>
      </c>
      <c r="EC13" s="9">
        <v>115.169</v>
      </c>
      <c r="ED13" s="9">
        <v>10.603999999999999</v>
      </c>
      <c r="EE13" s="9">
        <v>9.9550000000000001</v>
      </c>
      <c r="EF13" s="9">
        <v>9.609</v>
      </c>
      <c r="EG13" s="9">
        <v>17.422000000000001</v>
      </c>
      <c r="EH13" s="9">
        <v>127.916</v>
      </c>
      <c r="EI13" s="9">
        <v>8.0389999999999997</v>
      </c>
      <c r="EJ13" s="9">
        <v>17.126999999999999</v>
      </c>
      <c r="EK13" s="9">
        <v>181.227</v>
      </c>
      <c r="EL13" s="9">
        <v>263.483</v>
      </c>
      <c r="EM13" s="9">
        <v>247.77600000000001</v>
      </c>
      <c r="EN13" s="9">
        <v>10.18</v>
      </c>
      <c r="EO13" s="9">
        <v>9.8070000000000004</v>
      </c>
      <c r="EP13" s="9">
        <v>5.7910000000000004</v>
      </c>
      <c r="EQ13" s="9">
        <v>4.016</v>
      </c>
      <c r="ER13" s="9">
        <v>8.3130000000000006</v>
      </c>
      <c r="ES13" s="9">
        <v>1.494</v>
      </c>
      <c r="ET13" s="9">
        <v>8.3680000000000003</v>
      </c>
      <c r="EU13" s="9">
        <v>0</v>
      </c>
      <c r="EV13" s="9">
        <v>0.378</v>
      </c>
      <c r="EW13" s="9">
        <v>2.823</v>
      </c>
      <c r="EX13" s="9">
        <v>3.149</v>
      </c>
      <c r="EY13" s="9">
        <v>3.835</v>
      </c>
      <c r="EZ13" s="9">
        <v>7.6159999999999997</v>
      </c>
      <c r="FA13" s="9">
        <v>2.19</v>
      </c>
      <c r="FB13" s="9">
        <v>0.373</v>
      </c>
      <c r="FC13" s="9">
        <v>237.596</v>
      </c>
      <c r="FD13" s="9">
        <v>207.44499999999999</v>
      </c>
      <c r="FE13" s="9">
        <v>203.679</v>
      </c>
      <c r="FF13" s="9">
        <v>2.7829999999999999</v>
      </c>
      <c r="FG13" s="9">
        <v>0.98199999999999998</v>
      </c>
      <c r="FH13" s="9">
        <v>2.5390000000000001</v>
      </c>
      <c r="FI13" s="9">
        <v>0.378</v>
      </c>
      <c r="FJ13" s="9">
        <v>0.84799999999999998</v>
      </c>
      <c r="FK13" s="9">
        <v>161.02099999999999</v>
      </c>
      <c r="FL13" s="9">
        <v>14.78</v>
      </c>
      <c r="FM13" s="9">
        <v>16.561</v>
      </c>
      <c r="FN13" s="9">
        <v>15.083</v>
      </c>
      <c r="FO13" s="9">
        <v>29.376999999999999</v>
      </c>
      <c r="FP13" s="9">
        <v>178.06800000000001</v>
      </c>
      <c r="FQ13" s="9">
        <v>30.151</v>
      </c>
      <c r="FR13" s="9">
        <v>15.707000000000001</v>
      </c>
      <c r="FS13" s="9">
        <v>263.483</v>
      </c>
      <c r="FT13" s="9">
        <v>39.56</v>
      </c>
      <c r="FU13" s="9">
        <v>35.508000000000003</v>
      </c>
      <c r="FV13" s="9">
        <v>2.5539999999999998</v>
      </c>
      <c r="FW13" s="9">
        <v>2.0579999999999998</v>
      </c>
      <c r="FX13" s="9">
        <v>1.256</v>
      </c>
      <c r="FY13" s="9">
        <v>0.80200000000000005</v>
      </c>
      <c r="FZ13" s="9">
        <v>1.256</v>
      </c>
      <c r="GA13" s="9">
        <v>0.80200000000000005</v>
      </c>
      <c r="GB13" s="9">
        <v>1.256</v>
      </c>
      <c r="GC13" s="9">
        <v>0.38300000000000001</v>
      </c>
      <c r="GD13" s="9">
        <v>0.41899999999999998</v>
      </c>
      <c r="GE13" s="9">
        <v>1.256</v>
      </c>
      <c r="GF13" s="9">
        <v>0.38300000000000001</v>
      </c>
      <c r="GG13" s="9">
        <v>0.41899999999999998</v>
      </c>
      <c r="GH13" s="9">
        <v>1.256</v>
      </c>
      <c r="GI13" s="9">
        <v>0.80200000000000005</v>
      </c>
      <c r="GJ13" s="9">
        <v>0.496</v>
      </c>
      <c r="GK13" s="9">
        <v>32.954000000000001</v>
      </c>
      <c r="GL13" s="9">
        <v>26.173999999999999</v>
      </c>
      <c r="GM13" s="9">
        <v>25.283999999999999</v>
      </c>
      <c r="GN13" s="9">
        <v>0.38600000000000001</v>
      </c>
      <c r="GO13" s="9">
        <v>0.505</v>
      </c>
      <c r="GP13" s="9">
        <v>0</v>
      </c>
      <c r="GQ13" s="9">
        <v>0.89100000000000001</v>
      </c>
      <c r="GR13" s="9">
        <v>0</v>
      </c>
      <c r="GS13" s="9">
        <v>19.808</v>
      </c>
      <c r="GT13" s="9">
        <v>1.9530000000000001</v>
      </c>
      <c r="GU13" s="9">
        <v>1.401</v>
      </c>
      <c r="GV13" s="9">
        <v>3.0129999999999999</v>
      </c>
      <c r="GW13" s="9">
        <v>2.5910000000000002</v>
      </c>
      <c r="GX13" s="9">
        <v>23.582999999999998</v>
      </c>
      <c r="GY13" s="9">
        <v>6.7789999999999999</v>
      </c>
      <c r="GZ13" s="9">
        <v>4.0519999999999996</v>
      </c>
      <c r="HA13" s="9">
        <v>39.56</v>
      </c>
      <c r="HB13" s="9">
        <v>91.045000000000002</v>
      </c>
      <c r="HC13" s="9">
        <v>85.703000000000003</v>
      </c>
      <c r="HD13" s="9">
        <v>10.46</v>
      </c>
      <c r="HE13" s="9">
        <v>9.9309999999999992</v>
      </c>
      <c r="HF13" s="9">
        <v>5.4939999999999998</v>
      </c>
      <c r="HG13" s="9">
        <v>4.4359999999999999</v>
      </c>
      <c r="HH13" s="9">
        <v>7.4980000000000002</v>
      </c>
      <c r="HI13" s="9">
        <v>2.4329999999999998</v>
      </c>
      <c r="HJ13" s="9">
        <v>8.2159999999999993</v>
      </c>
      <c r="HK13" s="9">
        <v>0.68700000000000006</v>
      </c>
      <c r="HL13" s="9">
        <v>1.0269999999999999</v>
      </c>
      <c r="HM13" s="9">
        <v>5.0780000000000003</v>
      </c>
      <c r="HN13" s="9">
        <v>1.1060000000000001</v>
      </c>
      <c r="HO13" s="9">
        <v>3.746</v>
      </c>
      <c r="HP13" s="9">
        <v>6.492</v>
      </c>
      <c r="HQ13" s="9">
        <v>3.4390000000000001</v>
      </c>
      <c r="HR13" s="9">
        <v>0.52900000000000003</v>
      </c>
      <c r="HS13" s="9">
        <v>75.242999999999995</v>
      </c>
      <c r="HT13" s="9">
        <v>46.253</v>
      </c>
      <c r="HU13" s="9">
        <v>43.21</v>
      </c>
      <c r="HV13" s="9">
        <v>1.6659999999999999</v>
      </c>
      <c r="HW13" s="9">
        <v>0.879</v>
      </c>
      <c r="HX13" s="9">
        <v>0.59199999999999997</v>
      </c>
      <c r="HY13" s="9">
        <v>0.46600000000000003</v>
      </c>
      <c r="HZ13" s="9">
        <v>0.65500000000000003</v>
      </c>
      <c r="IA13" s="9">
        <v>36.502000000000002</v>
      </c>
      <c r="IB13" s="9">
        <v>2.343</v>
      </c>
      <c r="IC13" s="9">
        <v>0.95099999999999996</v>
      </c>
      <c r="ID13" s="9">
        <v>6.4560000000000004</v>
      </c>
      <c r="IE13" s="9">
        <v>2.9039999999999999</v>
      </c>
      <c r="IF13" s="9">
        <v>43.347999999999999</v>
      </c>
      <c r="IG13" s="9">
        <v>28.991</v>
      </c>
      <c r="IH13" s="9">
        <v>5.3419999999999996</v>
      </c>
      <c r="II13" s="9">
        <v>91.045000000000002</v>
      </c>
      <c r="IJ13" s="9">
        <v>334.80599999999998</v>
      </c>
      <c r="IK13" s="9">
        <v>291.06400000000002</v>
      </c>
      <c r="IL13" s="9">
        <v>291.06400000000002</v>
      </c>
      <c r="IM13" s="9">
        <v>16.536000000000001</v>
      </c>
      <c r="IN13" s="9">
        <v>274.52800000000002</v>
      </c>
      <c r="IO13" s="9">
        <v>43.743000000000002</v>
      </c>
      <c r="IP13" s="9">
        <v>885.673</v>
      </c>
      <c r="IQ13" s="9">
        <v>822.76</v>
      </c>
    </row>
    <row r="14" spans="1:251">
      <c r="A14" s="10">
        <v>43132</v>
      </c>
      <c r="B14" s="9">
        <v>23.064</v>
      </c>
      <c r="C14" s="9">
        <v>11.067</v>
      </c>
      <c r="D14" s="9">
        <v>2.524</v>
      </c>
      <c r="E14" s="9">
        <v>44.137999999999998</v>
      </c>
      <c r="F14" s="9">
        <v>164.667</v>
      </c>
      <c r="G14" s="9">
        <v>158.12799999999999</v>
      </c>
      <c r="H14" s="9">
        <v>13.223000000000001</v>
      </c>
      <c r="I14" s="9">
        <v>10.172000000000001</v>
      </c>
      <c r="J14" s="9">
        <v>4.2009999999999996</v>
      </c>
      <c r="K14" s="9">
        <v>5.9710000000000001</v>
      </c>
      <c r="L14" s="9">
        <v>6.1769999999999996</v>
      </c>
      <c r="M14" s="9">
        <v>3.9950000000000001</v>
      </c>
      <c r="N14" s="9">
        <v>5.7460000000000004</v>
      </c>
      <c r="O14" s="9">
        <v>1.7290000000000001</v>
      </c>
      <c r="P14" s="9">
        <v>2.1150000000000002</v>
      </c>
      <c r="Q14" s="9">
        <v>3.6829999999999998</v>
      </c>
      <c r="R14" s="9">
        <v>3.8029999999999999</v>
      </c>
      <c r="S14" s="9">
        <v>2.6859999999999999</v>
      </c>
      <c r="T14" s="9">
        <v>7.8650000000000002</v>
      </c>
      <c r="U14" s="9">
        <v>2.3069999999999999</v>
      </c>
      <c r="V14" s="9">
        <v>3.0510000000000002</v>
      </c>
      <c r="W14" s="9">
        <v>144.905</v>
      </c>
      <c r="X14" s="9">
        <v>95.677000000000007</v>
      </c>
      <c r="Y14" s="9">
        <v>92.212999999999994</v>
      </c>
      <c r="Z14" s="9">
        <v>3.464</v>
      </c>
      <c r="AA14" s="9">
        <v>0</v>
      </c>
      <c r="AB14" s="9">
        <v>2.5219999999999998</v>
      </c>
      <c r="AC14" s="9">
        <v>0.94199999999999995</v>
      </c>
      <c r="AD14" s="9">
        <v>0</v>
      </c>
      <c r="AE14" s="9">
        <v>77.798000000000002</v>
      </c>
      <c r="AF14" s="9">
        <v>2.5790000000000002</v>
      </c>
      <c r="AG14" s="9">
        <v>2.4340000000000002</v>
      </c>
      <c r="AH14" s="9">
        <v>12.866</v>
      </c>
      <c r="AI14" s="9">
        <v>19.131</v>
      </c>
      <c r="AJ14" s="9">
        <v>76.546000000000006</v>
      </c>
      <c r="AK14" s="9">
        <v>49.228000000000002</v>
      </c>
      <c r="AL14" s="9">
        <v>6.5389999999999997</v>
      </c>
      <c r="AM14" s="9">
        <v>164.667</v>
      </c>
      <c r="AN14" s="9">
        <v>83.441000000000003</v>
      </c>
      <c r="AO14" s="9">
        <v>76.295000000000002</v>
      </c>
      <c r="AP14" s="9">
        <v>9.3420000000000005</v>
      </c>
      <c r="AQ14" s="9">
        <v>9.3420000000000005</v>
      </c>
      <c r="AR14" s="9">
        <v>1.6220000000000001</v>
      </c>
      <c r="AS14" s="9">
        <v>7.72</v>
      </c>
      <c r="AT14" s="9">
        <v>4.4180000000000001</v>
      </c>
      <c r="AU14" s="9">
        <v>4.9240000000000004</v>
      </c>
      <c r="AV14" s="9">
        <v>6.2389999999999999</v>
      </c>
      <c r="AW14" s="9">
        <v>1.528</v>
      </c>
      <c r="AX14" s="9">
        <v>0.96099999999999997</v>
      </c>
      <c r="AY14" s="9">
        <v>3.5680000000000001</v>
      </c>
      <c r="AZ14" s="9">
        <v>2.5939999999999999</v>
      </c>
      <c r="BA14" s="9">
        <v>3.18</v>
      </c>
      <c r="BB14" s="9">
        <v>4.5490000000000004</v>
      </c>
      <c r="BC14" s="9">
        <v>4.7919999999999998</v>
      </c>
      <c r="BD14" s="9">
        <v>0</v>
      </c>
      <c r="BE14" s="9">
        <v>66.953000000000003</v>
      </c>
      <c r="BF14" s="9">
        <v>38.832999999999998</v>
      </c>
      <c r="BG14" s="9">
        <v>38.450000000000003</v>
      </c>
      <c r="BH14" s="9">
        <v>0</v>
      </c>
      <c r="BI14" s="9">
        <v>0.38300000000000001</v>
      </c>
      <c r="BJ14" s="9">
        <v>0</v>
      </c>
      <c r="BK14" s="9">
        <v>0</v>
      </c>
      <c r="BL14" s="9">
        <v>0.38300000000000001</v>
      </c>
      <c r="BM14" s="9">
        <v>28.4</v>
      </c>
      <c r="BN14" s="9">
        <v>1.198</v>
      </c>
      <c r="BO14" s="9">
        <v>4.0810000000000004</v>
      </c>
      <c r="BP14" s="9">
        <v>5.1539999999999999</v>
      </c>
      <c r="BQ14" s="9">
        <v>3.2210000000000001</v>
      </c>
      <c r="BR14" s="9">
        <v>35.612000000000002</v>
      </c>
      <c r="BS14" s="9">
        <v>28.12</v>
      </c>
      <c r="BT14" s="9">
        <v>7.1459999999999999</v>
      </c>
      <c r="BU14" s="9">
        <v>83.441000000000003</v>
      </c>
      <c r="BV14" s="9">
        <v>138.93600000000001</v>
      </c>
      <c r="BW14" s="9">
        <v>133.81700000000001</v>
      </c>
      <c r="BX14" s="9">
        <v>8.0180000000000007</v>
      </c>
      <c r="BY14" s="9">
        <v>7.0570000000000004</v>
      </c>
      <c r="BZ14" s="9">
        <v>3.1419999999999999</v>
      </c>
      <c r="CA14" s="9">
        <v>3.9140000000000001</v>
      </c>
      <c r="CB14" s="9">
        <v>5.0640000000000001</v>
      </c>
      <c r="CC14" s="9">
        <v>1.9930000000000001</v>
      </c>
      <c r="CD14" s="9">
        <v>3.2810000000000001</v>
      </c>
      <c r="CE14" s="9">
        <v>1.9930000000000001</v>
      </c>
      <c r="CF14" s="9">
        <v>1.7829999999999999</v>
      </c>
      <c r="CG14" s="9">
        <v>3.0150000000000001</v>
      </c>
      <c r="CH14" s="9">
        <v>2.5590000000000002</v>
      </c>
      <c r="CI14" s="9">
        <v>1.4830000000000001</v>
      </c>
      <c r="CJ14" s="9">
        <v>5.2389999999999999</v>
      </c>
      <c r="CK14" s="9">
        <v>1.8180000000000001</v>
      </c>
      <c r="CL14" s="9">
        <v>0.96099999999999997</v>
      </c>
      <c r="CM14" s="9">
        <v>125.79900000000001</v>
      </c>
      <c r="CN14" s="9">
        <v>123.291</v>
      </c>
      <c r="CO14" s="9">
        <v>115.536</v>
      </c>
      <c r="CP14" s="9">
        <v>3.8660000000000001</v>
      </c>
      <c r="CQ14" s="9">
        <v>3.8889999999999998</v>
      </c>
      <c r="CR14" s="9">
        <v>3.7719999999999998</v>
      </c>
      <c r="CS14" s="9">
        <v>1.0549999999999999</v>
      </c>
      <c r="CT14" s="9">
        <v>1.986</v>
      </c>
      <c r="CU14" s="9">
        <v>109.96899999999999</v>
      </c>
      <c r="CV14" s="9">
        <v>6.0019999999999998</v>
      </c>
      <c r="CW14" s="9">
        <v>1.9390000000000001</v>
      </c>
      <c r="CX14" s="9">
        <v>5.38</v>
      </c>
      <c r="CY14" s="9">
        <v>22.783000000000001</v>
      </c>
      <c r="CZ14" s="9">
        <v>100.508</v>
      </c>
      <c r="DA14" s="9">
        <v>2.508</v>
      </c>
      <c r="DB14" s="9">
        <v>5.12</v>
      </c>
      <c r="DC14" s="9">
        <v>138.93600000000001</v>
      </c>
      <c r="DD14" s="9">
        <v>193.08600000000001</v>
      </c>
      <c r="DE14" s="9">
        <v>172.83</v>
      </c>
      <c r="DF14" s="9">
        <v>8.4990000000000006</v>
      </c>
      <c r="DG14" s="9">
        <v>7.5750000000000002</v>
      </c>
      <c r="DH14" s="9">
        <v>4.9770000000000003</v>
      </c>
      <c r="DI14" s="9">
        <v>2.597</v>
      </c>
      <c r="DJ14" s="9">
        <v>4.9130000000000003</v>
      </c>
      <c r="DK14" s="9">
        <v>2.661</v>
      </c>
      <c r="DL14" s="9">
        <v>4.8890000000000002</v>
      </c>
      <c r="DM14" s="9">
        <v>2.137</v>
      </c>
      <c r="DN14" s="9">
        <v>0.54900000000000004</v>
      </c>
      <c r="DO14" s="9">
        <v>2.0179999999999998</v>
      </c>
      <c r="DP14" s="9">
        <v>2.5009999999999999</v>
      </c>
      <c r="DQ14" s="9">
        <v>3.056</v>
      </c>
      <c r="DR14" s="9">
        <v>4.5789999999999997</v>
      </c>
      <c r="DS14" s="9">
        <v>2.996</v>
      </c>
      <c r="DT14" s="9">
        <v>0.92400000000000004</v>
      </c>
      <c r="DU14" s="9">
        <v>164.33099999999999</v>
      </c>
      <c r="DV14" s="9">
        <v>156.63</v>
      </c>
      <c r="DW14" s="9">
        <v>147.81200000000001</v>
      </c>
      <c r="DX14" s="9">
        <v>5.7889999999999997</v>
      </c>
      <c r="DY14" s="9">
        <v>3.0289999999999999</v>
      </c>
      <c r="DZ14" s="9">
        <v>6.3289999999999997</v>
      </c>
      <c r="EA14" s="9">
        <v>1.48</v>
      </c>
      <c r="EB14" s="9">
        <v>1.01</v>
      </c>
      <c r="EC14" s="9">
        <v>123.22199999999999</v>
      </c>
      <c r="ED14" s="9">
        <v>13.013999999999999</v>
      </c>
      <c r="EE14" s="9">
        <v>9.5050000000000008</v>
      </c>
      <c r="EF14" s="9">
        <v>10.89</v>
      </c>
      <c r="EG14" s="9">
        <v>19.623999999999999</v>
      </c>
      <c r="EH14" s="9">
        <v>137.00700000000001</v>
      </c>
      <c r="EI14" s="9">
        <v>7.7009999999999996</v>
      </c>
      <c r="EJ14" s="9">
        <v>20.256</v>
      </c>
      <c r="EK14" s="9">
        <v>193.08600000000001</v>
      </c>
      <c r="EL14" s="9">
        <v>331.11099999999999</v>
      </c>
      <c r="EM14" s="9">
        <v>314.86500000000001</v>
      </c>
      <c r="EN14" s="9">
        <v>23.370999999999999</v>
      </c>
      <c r="EO14" s="9">
        <v>20.536999999999999</v>
      </c>
      <c r="EP14" s="9">
        <v>17.241</v>
      </c>
      <c r="EQ14" s="9">
        <v>3.2959999999999998</v>
      </c>
      <c r="ER14" s="9">
        <v>18.547000000000001</v>
      </c>
      <c r="ES14" s="9">
        <v>1.99</v>
      </c>
      <c r="ET14" s="9">
        <v>17.143000000000001</v>
      </c>
      <c r="EU14" s="9">
        <v>1.0289999999999999</v>
      </c>
      <c r="EV14" s="9">
        <v>1.8640000000000001</v>
      </c>
      <c r="EW14" s="9">
        <v>6.306</v>
      </c>
      <c r="EX14" s="9">
        <v>5.5090000000000003</v>
      </c>
      <c r="EY14" s="9">
        <v>8.7219999999999995</v>
      </c>
      <c r="EZ14" s="9">
        <v>9.8930000000000007</v>
      </c>
      <c r="FA14" s="9">
        <v>10.643000000000001</v>
      </c>
      <c r="FB14" s="9">
        <v>2.835</v>
      </c>
      <c r="FC14" s="9">
        <v>291.49400000000003</v>
      </c>
      <c r="FD14" s="9">
        <v>267.94099999999997</v>
      </c>
      <c r="FE14" s="9">
        <v>252.249</v>
      </c>
      <c r="FF14" s="9">
        <v>10.52</v>
      </c>
      <c r="FG14" s="9">
        <v>5.1719999999999997</v>
      </c>
      <c r="FH14" s="9">
        <v>8.6280000000000001</v>
      </c>
      <c r="FI14" s="9">
        <v>2.1469999999999998</v>
      </c>
      <c r="FJ14" s="9">
        <v>4.0860000000000003</v>
      </c>
      <c r="FK14" s="9">
        <v>204.62700000000001</v>
      </c>
      <c r="FL14" s="9">
        <v>19.332000000000001</v>
      </c>
      <c r="FM14" s="9">
        <v>17.143999999999998</v>
      </c>
      <c r="FN14" s="9">
        <v>26.837</v>
      </c>
      <c r="FO14" s="9">
        <v>34.808999999999997</v>
      </c>
      <c r="FP14" s="9">
        <v>233.13200000000001</v>
      </c>
      <c r="FQ14" s="9">
        <v>23.553000000000001</v>
      </c>
      <c r="FR14" s="9">
        <v>16.245000000000001</v>
      </c>
      <c r="FS14" s="9">
        <v>331.11099999999999</v>
      </c>
      <c r="FT14" s="9">
        <v>43.015999999999998</v>
      </c>
      <c r="FU14" s="9">
        <v>39.759</v>
      </c>
      <c r="FV14" s="9">
        <v>6.0960000000000001</v>
      </c>
      <c r="FW14" s="9">
        <v>4.1100000000000003</v>
      </c>
      <c r="FX14" s="9">
        <v>0.54</v>
      </c>
      <c r="FY14" s="9">
        <v>3.57</v>
      </c>
      <c r="FZ14" s="9">
        <v>2.734</v>
      </c>
      <c r="GA14" s="9">
        <v>1.3759999999999999</v>
      </c>
      <c r="GB14" s="9">
        <v>2.1970000000000001</v>
      </c>
      <c r="GC14" s="9">
        <v>0.997</v>
      </c>
      <c r="GD14" s="9">
        <v>0.91600000000000004</v>
      </c>
      <c r="GE14" s="9">
        <v>0.38</v>
      </c>
      <c r="GF14" s="9">
        <v>1.696</v>
      </c>
      <c r="GG14" s="9">
        <v>2.0350000000000001</v>
      </c>
      <c r="GH14" s="9">
        <v>0.91900000000000004</v>
      </c>
      <c r="GI14" s="9">
        <v>3.1909999999999998</v>
      </c>
      <c r="GJ14" s="9">
        <v>1.986</v>
      </c>
      <c r="GK14" s="9">
        <v>33.662999999999997</v>
      </c>
      <c r="GL14" s="9">
        <v>25.678999999999998</v>
      </c>
      <c r="GM14" s="9">
        <v>24.271000000000001</v>
      </c>
      <c r="GN14" s="9">
        <v>0.89500000000000002</v>
      </c>
      <c r="GO14" s="9">
        <v>0.51200000000000001</v>
      </c>
      <c r="GP14" s="9">
        <v>0.95699999999999996</v>
      </c>
      <c r="GQ14" s="9">
        <v>0</v>
      </c>
      <c r="GR14" s="9">
        <v>0.45</v>
      </c>
      <c r="GS14" s="9">
        <v>16.701000000000001</v>
      </c>
      <c r="GT14" s="9">
        <v>2.5870000000000002</v>
      </c>
      <c r="GU14" s="9">
        <v>1.8939999999999999</v>
      </c>
      <c r="GV14" s="9">
        <v>4.4969999999999999</v>
      </c>
      <c r="GW14" s="9">
        <v>3.2559999999999998</v>
      </c>
      <c r="GX14" s="9">
        <v>22.422999999999998</v>
      </c>
      <c r="GY14" s="9">
        <v>7.984</v>
      </c>
      <c r="GZ14" s="9">
        <v>3.2570000000000001</v>
      </c>
      <c r="HA14" s="9">
        <v>43.015999999999998</v>
      </c>
      <c r="HB14" s="9">
        <v>85.903999999999996</v>
      </c>
      <c r="HC14" s="9">
        <v>82.025999999999996</v>
      </c>
      <c r="HD14" s="9">
        <v>6.0129999999999999</v>
      </c>
      <c r="HE14" s="9">
        <v>4.6040000000000001</v>
      </c>
      <c r="HF14" s="9">
        <v>2.23</v>
      </c>
      <c r="HG14" s="9">
        <v>2.3740000000000001</v>
      </c>
      <c r="HH14" s="9">
        <v>4.0369999999999999</v>
      </c>
      <c r="HI14" s="9">
        <v>0.56699999999999995</v>
      </c>
      <c r="HJ14" s="9">
        <v>2.9990000000000001</v>
      </c>
      <c r="HK14" s="9">
        <v>0</v>
      </c>
      <c r="HL14" s="9">
        <v>1.605</v>
      </c>
      <c r="HM14" s="9">
        <v>1.075</v>
      </c>
      <c r="HN14" s="9">
        <v>0.624</v>
      </c>
      <c r="HO14" s="9">
        <v>2.9060000000000001</v>
      </c>
      <c r="HP14" s="9">
        <v>2.4049999999999998</v>
      </c>
      <c r="HQ14" s="9">
        <v>2.1989999999999998</v>
      </c>
      <c r="HR14" s="9">
        <v>1.409</v>
      </c>
      <c r="HS14" s="9">
        <v>76.013000000000005</v>
      </c>
      <c r="HT14" s="9">
        <v>50.094999999999999</v>
      </c>
      <c r="HU14" s="9">
        <v>48.353000000000002</v>
      </c>
      <c r="HV14" s="9">
        <v>0.876</v>
      </c>
      <c r="HW14" s="9">
        <v>0.86599999999999999</v>
      </c>
      <c r="HX14" s="9">
        <v>0.876</v>
      </c>
      <c r="HY14" s="9">
        <v>0.86599999999999999</v>
      </c>
      <c r="HZ14" s="9">
        <v>0</v>
      </c>
      <c r="IA14" s="9">
        <v>40.012999999999998</v>
      </c>
      <c r="IB14" s="9">
        <v>2.4390000000000001</v>
      </c>
      <c r="IC14" s="9">
        <v>1.81</v>
      </c>
      <c r="ID14" s="9">
        <v>5.8339999999999996</v>
      </c>
      <c r="IE14" s="9">
        <v>6.0830000000000002</v>
      </c>
      <c r="IF14" s="9">
        <v>44.012</v>
      </c>
      <c r="IG14" s="9">
        <v>25.917000000000002</v>
      </c>
      <c r="IH14" s="9">
        <v>3.8780000000000001</v>
      </c>
      <c r="II14" s="9">
        <v>85.903999999999996</v>
      </c>
      <c r="IJ14" s="9">
        <v>350.69099999999997</v>
      </c>
      <c r="IK14" s="9">
        <v>294.41899999999998</v>
      </c>
      <c r="IL14" s="9">
        <v>294.41899999999998</v>
      </c>
      <c r="IM14" s="9">
        <v>21.872</v>
      </c>
      <c r="IN14" s="9">
        <v>272.548</v>
      </c>
      <c r="IO14" s="9">
        <v>56.271999999999998</v>
      </c>
      <c r="IP14" s="9">
        <v>901.25199999999995</v>
      </c>
      <c r="IQ14" s="9">
        <v>846.38</v>
      </c>
    </row>
    <row r="15" spans="1:251">
      <c r="A15" s="10">
        <v>43497</v>
      </c>
      <c r="B15" s="9">
        <v>19.608000000000001</v>
      </c>
      <c r="C15" s="9">
        <v>7.508</v>
      </c>
      <c r="D15" s="9">
        <v>0.92400000000000004</v>
      </c>
      <c r="E15" s="9">
        <v>39.338000000000001</v>
      </c>
      <c r="F15" s="9">
        <v>158.38900000000001</v>
      </c>
      <c r="G15" s="9">
        <v>152.82300000000001</v>
      </c>
      <c r="H15" s="9">
        <v>18.71</v>
      </c>
      <c r="I15" s="9">
        <v>16.48</v>
      </c>
      <c r="J15" s="9">
        <v>8.49</v>
      </c>
      <c r="K15" s="9">
        <v>7.9909999999999997</v>
      </c>
      <c r="L15" s="9">
        <v>13.26</v>
      </c>
      <c r="M15" s="9">
        <v>3.2210000000000001</v>
      </c>
      <c r="N15" s="9">
        <v>12.34</v>
      </c>
      <c r="O15" s="9">
        <v>2.2679999999999998</v>
      </c>
      <c r="P15" s="9">
        <v>1.8720000000000001</v>
      </c>
      <c r="Q15" s="9">
        <v>6.2880000000000003</v>
      </c>
      <c r="R15" s="9">
        <v>3.1080000000000001</v>
      </c>
      <c r="S15" s="9">
        <v>7.0839999999999996</v>
      </c>
      <c r="T15" s="9">
        <v>13.135999999999999</v>
      </c>
      <c r="U15" s="9">
        <v>3.3450000000000002</v>
      </c>
      <c r="V15" s="9">
        <v>2.23</v>
      </c>
      <c r="W15" s="9">
        <v>134.113</v>
      </c>
      <c r="X15" s="9">
        <v>93.599000000000004</v>
      </c>
      <c r="Y15" s="9">
        <v>88.855999999999995</v>
      </c>
      <c r="Z15" s="9">
        <v>1.9350000000000001</v>
      </c>
      <c r="AA15" s="9">
        <v>2.161</v>
      </c>
      <c r="AB15" s="9">
        <v>2.363</v>
      </c>
      <c r="AC15" s="9">
        <v>0.54500000000000004</v>
      </c>
      <c r="AD15" s="9">
        <v>1.1870000000000001</v>
      </c>
      <c r="AE15" s="9">
        <v>77.153999999999996</v>
      </c>
      <c r="AF15" s="9">
        <v>4.5190000000000001</v>
      </c>
      <c r="AG15" s="9">
        <v>3.0110000000000001</v>
      </c>
      <c r="AH15" s="9">
        <v>8.9149999999999991</v>
      </c>
      <c r="AI15" s="9">
        <v>17.87</v>
      </c>
      <c r="AJ15" s="9">
        <v>75.73</v>
      </c>
      <c r="AK15" s="9">
        <v>40.514000000000003</v>
      </c>
      <c r="AL15" s="9">
        <v>5.5659999999999998</v>
      </c>
      <c r="AM15" s="9">
        <v>158.38900000000001</v>
      </c>
      <c r="AN15" s="9">
        <v>73.381</v>
      </c>
      <c r="AO15" s="9">
        <v>63.914000000000001</v>
      </c>
      <c r="AP15" s="9">
        <v>9.3960000000000008</v>
      </c>
      <c r="AQ15" s="9">
        <v>8.9749999999999996</v>
      </c>
      <c r="AR15" s="9">
        <v>1.3069999999999999</v>
      </c>
      <c r="AS15" s="9">
        <v>7.6680000000000001</v>
      </c>
      <c r="AT15" s="9">
        <v>5.5090000000000003</v>
      </c>
      <c r="AU15" s="9">
        <v>3.4660000000000002</v>
      </c>
      <c r="AV15" s="9">
        <v>4.8460000000000001</v>
      </c>
      <c r="AW15" s="9">
        <v>1.262</v>
      </c>
      <c r="AX15" s="9">
        <v>1.6719999999999999</v>
      </c>
      <c r="AY15" s="9">
        <v>1.9570000000000001</v>
      </c>
      <c r="AZ15" s="9">
        <v>3.1779999999999999</v>
      </c>
      <c r="BA15" s="9">
        <v>3.84</v>
      </c>
      <c r="BB15" s="9">
        <v>6.2720000000000002</v>
      </c>
      <c r="BC15" s="9">
        <v>2.7029999999999998</v>
      </c>
      <c r="BD15" s="9">
        <v>0.42099999999999999</v>
      </c>
      <c r="BE15" s="9">
        <v>54.518000000000001</v>
      </c>
      <c r="BF15" s="9">
        <v>39.563000000000002</v>
      </c>
      <c r="BG15" s="9">
        <v>36.813000000000002</v>
      </c>
      <c r="BH15" s="9">
        <v>1.155</v>
      </c>
      <c r="BI15" s="9">
        <v>1.595</v>
      </c>
      <c r="BJ15" s="9">
        <v>0</v>
      </c>
      <c r="BK15" s="9">
        <v>1.042</v>
      </c>
      <c r="BL15" s="9">
        <v>1.079</v>
      </c>
      <c r="BM15" s="9">
        <v>31.463000000000001</v>
      </c>
      <c r="BN15" s="9">
        <v>1.054</v>
      </c>
      <c r="BO15" s="9">
        <v>2.19</v>
      </c>
      <c r="BP15" s="9">
        <v>4.8559999999999999</v>
      </c>
      <c r="BQ15" s="9">
        <v>7.7569999999999997</v>
      </c>
      <c r="BR15" s="9">
        <v>31.806000000000001</v>
      </c>
      <c r="BS15" s="9">
        <v>14.955</v>
      </c>
      <c r="BT15" s="9">
        <v>9.4670000000000005</v>
      </c>
      <c r="BU15" s="9">
        <v>73.381</v>
      </c>
      <c r="BV15" s="9">
        <v>148.333</v>
      </c>
      <c r="BW15" s="9">
        <v>141.53399999999999</v>
      </c>
      <c r="BX15" s="9">
        <v>8.0289999999999999</v>
      </c>
      <c r="BY15" s="9">
        <v>7.718</v>
      </c>
      <c r="BZ15" s="9">
        <v>2.7839999999999998</v>
      </c>
      <c r="CA15" s="9">
        <v>4.9340000000000002</v>
      </c>
      <c r="CB15" s="9">
        <v>4.1639999999999997</v>
      </c>
      <c r="CC15" s="9">
        <v>3.5539999999999998</v>
      </c>
      <c r="CD15" s="9">
        <v>2.7210000000000001</v>
      </c>
      <c r="CE15" s="9">
        <v>2.9620000000000002</v>
      </c>
      <c r="CF15" s="9">
        <v>2.0350000000000001</v>
      </c>
      <c r="CG15" s="9">
        <v>1.236</v>
      </c>
      <c r="CH15" s="9">
        <v>3.8119999999999998</v>
      </c>
      <c r="CI15" s="9">
        <v>2.67</v>
      </c>
      <c r="CJ15" s="9">
        <v>5.407</v>
      </c>
      <c r="CK15" s="9">
        <v>2.3119999999999998</v>
      </c>
      <c r="CL15" s="9">
        <v>0.311</v>
      </c>
      <c r="CM15" s="9">
        <v>133.505</v>
      </c>
      <c r="CN15" s="9">
        <v>131.78399999999999</v>
      </c>
      <c r="CO15" s="9">
        <v>125.428</v>
      </c>
      <c r="CP15" s="9">
        <v>3.5139999999999998</v>
      </c>
      <c r="CQ15" s="9">
        <v>2.8410000000000002</v>
      </c>
      <c r="CR15" s="9">
        <v>2.524</v>
      </c>
      <c r="CS15" s="9">
        <v>0.60499999999999998</v>
      </c>
      <c r="CT15" s="9">
        <v>3.2269999999999999</v>
      </c>
      <c r="CU15" s="9">
        <v>107.35299999999999</v>
      </c>
      <c r="CV15" s="9">
        <v>5.9180000000000001</v>
      </c>
      <c r="CW15" s="9">
        <v>8.6229999999999993</v>
      </c>
      <c r="CX15" s="9">
        <v>9.89</v>
      </c>
      <c r="CY15" s="9">
        <v>24.916</v>
      </c>
      <c r="CZ15" s="9">
        <v>106.86799999999999</v>
      </c>
      <c r="DA15" s="9">
        <v>1.722</v>
      </c>
      <c r="DB15" s="9">
        <v>6.798</v>
      </c>
      <c r="DC15" s="9">
        <v>148.333</v>
      </c>
      <c r="DD15" s="9">
        <v>208.86699999999999</v>
      </c>
      <c r="DE15" s="9">
        <v>197.61699999999999</v>
      </c>
      <c r="DF15" s="9">
        <v>13.141999999999999</v>
      </c>
      <c r="DG15" s="9">
        <v>12.08</v>
      </c>
      <c r="DH15" s="9">
        <v>3.78</v>
      </c>
      <c r="DI15" s="9">
        <v>8.3000000000000007</v>
      </c>
      <c r="DJ15" s="9">
        <v>7.9580000000000002</v>
      </c>
      <c r="DK15" s="9">
        <v>4.1219999999999999</v>
      </c>
      <c r="DL15" s="9">
        <v>4.5049999999999999</v>
      </c>
      <c r="DM15" s="9">
        <v>0</v>
      </c>
      <c r="DN15" s="9">
        <v>4.3010000000000002</v>
      </c>
      <c r="DO15" s="9">
        <v>4.9989999999999997</v>
      </c>
      <c r="DP15" s="9">
        <v>3.4849999999999999</v>
      </c>
      <c r="DQ15" s="9">
        <v>3.5960000000000001</v>
      </c>
      <c r="DR15" s="9">
        <v>9.468</v>
      </c>
      <c r="DS15" s="9">
        <v>2.6120000000000001</v>
      </c>
      <c r="DT15" s="9">
        <v>1.0620000000000001</v>
      </c>
      <c r="DU15" s="9">
        <v>184.47399999999999</v>
      </c>
      <c r="DV15" s="9">
        <v>168.88399999999999</v>
      </c>
      <c r="DW15" s="9">
        <v>161.71100000000001</v>
      </c>
      <c r="DX15" s="9">
        <v>4.7220000000000004</v>
      </c>
      <c r="DY15" s="9">
        <v>2.4510000000000001</v>
      </c>
      <c r="DZ15" s="9">
        <v>6.0140000000000002</v>
      </c>
      <c r="EA15" s="9">
        <v>0.48699999999999999</v>
      </c>
      <c r="EB15" s="9">
        <v>0.67200000000000004</v>
      </c>
      <c r="EC15" s="9">
        <v>125.584</v>
      </c>
      <c r="ED15" s="9">
        <v>13.548</v>
      </c>
      <c r="EE15" s="9">
        <v>12.853</v>
      </c>
      <c r="EF15" s="9">
        <v>16.899000000000001</v>
      </c>
      <c r="EG15" s="9">
        <v>32.036999999999999</v>
      </c>
      <c r="EH15" s="9">
        <v>136.84800000000001</v>
      </c>
      <c r="EI15" s="9">
        <v>15.59</v>
      </c>
      <c r="EJ15" s="9">
        <v>11.25</v>
      </c>
      <c r="EK15" s="9">
        <v>208.86699999999999</v>
      </c>
      <c r="EL15" s="9">
        <v>355.56900000000002</v>
      </c>
      <c r="EM15" s="9">
        <v>341.584</v>
      </c>
      <c r="EN15" s="9">
        <v>21.039000000000001</v>
      </c>
      <c r="EO15" s="9">
        <v>17.425000000000001</v>
      </c>
      <c r="EP15" s="9">
        <v>13.401999999999999</v>
      </c>
      <c r="EQ15" s="9">
        <v>4.024</v>
      </c>
      <c r="ER15" s="9">
        <v>13.750999999999999</v>
      </c>
      <c r="ES15" s="9">
        <v>3.6749999999999998</v>
      </c>
      <c r="ET15" s="9">
        <v>11.86</v>
      </c>
      <c r="EU15" s="9">
        <v>2.1680000000000001</v>
      </c>
      <c r="EV15" s="9">
        <v>3.3980000000000001</v>
      </c>
      <c r="EW15" s="9">
        <v>5.7469999999999999</v>
      </c>
      <c r="EX15" s="9">
        <v>5.5540000000000003</v>
      </c>
      <c r="EY15" s="9">
        <v>6.1239999999999997</v>
      </c>
      <c r="EZ15" s="9">
        <v>8.5510000000000002</v>
      </c>
      <c r="FA15" s="9">
        <v>8.875</v>
      </c>
      <c r="FB15" s="9">
        <v>3.613</v>
      </c>
      <c r="FC15" s="9">
        <v>320.54500000000002</v>
      </c>
      <c r="FD15" s="9">
        <v>286.16399999999999</v>
      </c>
      <c r="FE15" s="9">
        <v>275.89800000000002</v>
      </c>
      <c r="FF15" s="9">
        <v>6.6920000000000002</v>
      </c>
      <c r="FG15" s="9">
        <v>3.5739999999999998</v>
      </c>
      <c r="FH15" s="9">
        <v>5.7939999999999996</v>
      </c>
      <c r="FI15" s="9">
        <v>1.274</v>
      </c>
      <c r="FJ15" s="9">
        <v>3.1970000000000001</v>
      </c>
      <c r="FK15" s="9">
        <v>229.89599999999999</v>
      </c>
      <c r="FL15" s="9">
        <v>9.7880000000000003</v>
      </c>
      <c r="FM15" s="9">
        <v>15.577999999999999</v>
      </c>
      <c r="FN15" s="9">
        <v>30.902000000000001</v>
      </c>
      <c r="FO15" s="9">
        <v>37.822000000000003</v>
      </c>
      <c r="FP15" s="9">
        <v>248.34100000000001</v>
      </c>
      <c r="FQ15" s="9">
        <v>34.381</v>
      </c>
      <c r="FR15" s="9">
        <v>13.984999999999999</v>
      </c>
      <c r="FS15" s="9">
        <v>355.56900000000002</v>
      </c>
      <c r="FT15" s="9">
        <v>43.226999999999997</v>
      </c>
      <c r="FU15" s="9">
        <v>41.761000000000003</v>
      </c>
      <c r="FV15" s="9">
        <v>3.8809999999999998</v>
      </c>
      <c r="FW15" s="9">
        <v>3.15</v>
      </c>
      <c r="FX15" s="9">
        <v>0.64700000000000002</v>
      </c>
      <c r="FY15" s="9">
        <v>2.5030000000000001</v>
      </c>
      <c r="FZ15" s="9">
        <v>1.5029999999999999</v>
      </c>
      <c r="GA15" s="9">
        <v>1.647</v>
      </c>
      <c r="GB15" s="9">
        <v>0</v>
      </c>
      <c r="GC15" s="9">
        <v>1.8859999999999999</v>
      </c>
      <c r="GD15" s="9">
        <v>0.85599999999999998</v>
      </c>
      <c r="GE15" s="9">
        <v>0.59199999999999997</v>
      </c>
      <c r="GF15" s="9">
        <v>0.64700000000000002</v>
      </c>
      <c r="GG15" s="9">
        <v>1.911</v>
      </c>
      <c r="GH15" s="9">
        <v>1.448</v>
      </c>
      <c r="GI15" s="9">
        <v>1.702</v>
      </c>
      <c r="GJ15" s="9">
        <v>0.73099999999999998</v>
      </c>
      <c r="GK15" s="9">
        <v>37.880000000000003</v>
      </c>
      <c r="GL15" s="9">
        <v>32.116999999999997</v>
      </c>
      <c r="GM15" s="9">
        <v>31.03</v>
      </c>
      <c r="GN15" s="9">
        <v>1.087</v>
      </c>
      <c r="GO15" s="9">
        <v>0</v>
      </c>
      <c r="GP15" s="9">
        <v>1.087</v>
      </c>
      <c r="GQ15" s="9">
        <v>0</v>
      </c>
      <c r="GR15" s="9">
        <v>0</v>
      </c>
      <c r="GS15" s="9">
        <v>25.805</v>
      </c>
      <c r="GT15" s="9">
        <v>3.266</v>
      </c>
      <c r="GU15" s="9">
        <v>1.113</v>
      </c>
      <c r="GV15" s="9">
        <v>1.9330000000000001</v>
      </c>
      <c r="GW15" s="9">
        <v>4.3140000000000001</v>
      </c>
      <c r="GX15" s="9">
        <v>27.803000000000001</v>
      </c>
      <c r="GY15" s="9">
        <v>5.7629999999999999</v>
      </c>
      <c r="GZ15" s="9">
        <v>1.466</v>
      </c>
      <c r="HA15" s="9">
        <v>43.226999999999997</v>
      </c>
      <c r="HB15" s="9">
        <v>107.623</v>
      </c>
      <c r="HC15" s="9">
        <v>100.065</v>
      </c>
      <c r="HD15" s="9">
        <v>9.3689999999999998</v>
      </c>
      <c r="HE15" s="9">
        <v>9.3689999999999998</v>
      </c>
      <c r="HF15" s="9">
        <v>1.054</v>
      </c>
      <c r="HG15" s="9">
        <v>8.3149999999999995</v>
      </c>
      <c r="HH15" s="9">
        <v>4.4980000000000002</v>
      </c>
      <c r="HI15" s="9">
        <v>4.8710000000000004</v>
      </c>
      <c r="HJ15" s="9">
        <v>5.8129999999999997</v>
      </c>
      <c r="HK15" s="9">
        <v>1.1060000000000001</v>
      </c>
      <c r="HL15" s="9">
        <v>2.4500000000000002</v>
      </c>
      <c r="HM15" s="9">
        <v>1.583</v>
      </c>
      <c r="HN15" s="9">
        <v>4.9569999999999999</v>
      </c>
      <c r="HO15" s="9">
        <v>2.8290000000000002</v>
      </c>
      <c r="HP15" s="9">
        <v>4.8520000000000003</v>
      </c>
      <c r="HQ15" s="9">
        <v>4.5170000000000003</v>
      </c>
      <c r="HR15" s="9">
        <v>0</v>
      </c>
      <c r="HS15" s="9">
        <v>90.695999999999998</v>
      </c>
      <c r="HT15" s="9">
        <v>53.073</v>
      </c>
      <c r="HU15" s="9">
        <v>51.219000000000001</v>
      </c>
      <c r="HV15" s="9">
        <v>1.45</v>
      </c>
      <c r="HW15" s="9">
        <v>0.40400000000000003</v>
      </c>
      <c r="HX15" s="9">
        <v>0</v>
      </c>
      <c r="HY15" s="9">
        <v>0.40400000000000003</v>
      </c>
      <c r="HZ15" s="9">
        <v>1.45</v>
      </c>
      <c r="IA15" s="9">
        <v>41.954000000000001</v>
      </c>
      <c r="IB15" s="9">
        <v>2.3210000000000002</v>
      </c>
      <c r="IC15" s="9">
        <v>3.9009999999999998</v>
      </c>
      <c r="ID15" s="9">
        <v>4.8970000000000002</v>
      </c>
      <c r="IE15" s="9">
        <v>7.2489999999999997</v>
      </c>
      <c r="IF15" s="9">
        <v>45.823999999999998</v>
      </c>
      <c r="IG15" s="9">
        <v>37.622999999999998</v>
      </c>
      <c r="IH15" s="9">
        <v>7.5579999999999998</v>
      </c>
      <c r="II15" s="9">
        <v>107.623</v>
      </c>
      <c r="IJ15" s="9">
        <v>327.49599999999998</v>
      </c>
      <c r="IK15" s="9">
        <v>276.37</v>
      </c>
      <c r="IL15" s="9">
        <v>276.37</v>
      </c>
      <c r="IM15" s="9">
        <v>17.297999999999998</v>
      </c>
      <c r="IN15" s="9">
        <v>259.072</v>
      </c>
      <c r="IO15" s="9">
        <v>51.125</v>
      </c>
      <c r="IP15" s="9">
        <v>916.64200000000005</v>
      </c>
      <c r="IQ15" s="9">
        <v>860.46900000000005</v>
      </c>
    </row>
    <row r="16" spans="1:251">
      <c r="A16" s="10">
        <v>43862</v>
      </c>
      <c r="B16" s="9">
        <v>22.084</v>
      </c>
      <c r="C16" s="9">
        <v>19.620999999999999</v>
      </c>
      <c r="D16" s="9">
        <v>3.0179999999999998</v>
      </c>
      <c r="E16" s="9">
        <v>52.765000000000001</v>
      </c>
      <c r="F16" s="9">
        <v>198.47499999999999</v>
      </c>
      <c r="G16" s="9">
        <v>190.232</v>
      </c>
      <c r="H16" s="9">
        <v>19.574000000000002</v>
      </c>
      <c r="I16" s="9">
        <v>18.367000000000001</v>
      </c>
      <c r="J16" s="9">
        <v>12.544</v>
      </c>
      <c r="K16" s="9">
        <v>5.8230000000000004</v>
      </c>
      <c r="L16" s="9">
        <v>14.378</v>
      </c>
      <c r="M16" s="9">
        <v>3.9889999999999999</v>
      </c>
      <c r="N16" s="9">
        <v>13.993</v>
      </c>
      <c r="O16" s="9">
        <v>3.0049999999999999</v>
      </c>
      <c r="P16" s="9">
        <v>1.37</v>
      </c>
      <c r="Q16" s="9">
        <v>8.91</v>
      </c>
      <c r="R16" s="9">
        <v>3.6779999999999999</v>
      </c>
      <c r="S16" s="9">
        <v>5.78</v>
      </c>
      <c r="T16" s="9">
        <v>13.532999999999999</v>
      </c>
      <c r="U16" s="9">
        <v>4.8339999999999996</v>
      </c>
      <c r="V16" s="9">
        <v>1.2070000000000001</v>
      </c>
      <c r="W16" s="9">
        <v>170.65799999999999</v>
      </c>
      <c r="X16" s="9">
        <v>119.416</v>
      </c>
      <c r="Y16" s="9">
        <v>115.155</v>
      </c>
      <c r="Z16" s="9">
        <v>0.78900000000000003</v>
      </c>
      <c r="AA16" s="9">
        <v>3.472</v>
      </c>
      <c r="AB16" s="9">
        <v>2.2389999999999999</v>
      </c>
      <c r="AC16" s="9">
        <v>1.2330000000000001</v>
      </c>
      <c r="AD16" s="9">
        <v>0.78900000000000003</v>
      </c>
      <c r="AE16" s="9">
        <v>92.15</v>
      </c>
      <c r="AF16" s="9">
        <v>4.8789999999999996</v>
      </c>
      <c r="AG16" s="9">
        <v>4.4720000000000004</v>
      </c>
      <c r="AH16" s="9">
        <v>17.914000000000001</v>
      </c>
      <c r="AI16" s="9">
        <v>18.905000000000001</v>
      </c>
      <c r="AJ16" s="9">
        <v>100.511</v>
      </c>
      <c r="AK16" s="9">
        <v>51.241999999999997</v>
      </c>
      <c r="AL16" s="9">
        <v>8.2430000000000003</v>
      </c>
      <c r="AM16" s="9">
        <v>198.47499999999999</v>
      </c>
      <c r="AN16" s="9">
        <v>83.355999999999995</v>
      </c>
      <c r="AO16" s="9">
        <v>74.513000000000005</v>
      </c>
      <c r="AP16" s="9">
        <v>7.5819999999999999</v>
      </c>
      <c r="AQ16" s="9">
        <v>7.5819999999999999</v>
      </c>
      <c r="AR16" s="9">
        <v>1.5449999999999999</v>
      </c>
      <c r="AS16" s="9">
        <v>6.0369999999999999</v>
      </c>
      <c r="AT16" s="9">
        <v>5.3959999999999999</v>
      </c>
      <c r="AU16" s="9">
        <v>2.1859999999999999</v>
      </c>
      <c r="AV16" s="9">
        <v>3.6829999999999998</v>
      </c>
      <c r="AW16" s="9">
        <v>0.79600000000000004</v>
      </c>
      <c r="AX16" s="9">
        <v>3.1019999999999999</v>
      </c>
      <c r="AY16" s="9">
        <v>2.9950000000000001</v>
      </c>
      <c r="AZ16" s="9">
        <v>3.7389999999999999</v>
      </c>
      <c r="BA16" s="9">
        <v>0.84799999999999998</v>
      </c>
      <c r="BB16" s="9">
        <v>3.6030000000000002</v>
      </c>
      <c r="BC16" s="9">
        <v>3.9790000000000001</v>
      </c>
      <c r="BD16" s="9">
        <v>0</v>
      </c>
      <c r="BE16" s="9">
        <v>66.930999999999997</v>
      </c>
      <c r="BF16" s="9">
        <v>48.302999999999997</v>
      </c>
      <c r="BG16" s="9">
        <v>44.478000000000002</v>
      </c>
      <c r="BH16" s="9">
        <v>1.889</v>
      </c>
      <c r="BI16" s="9">
        <v>1.9359999999999999</v>
      </c>
      <c r="BJ16" s="9">
        <v>1.889</v>
      </c>
      <c r="BK16" s="9">
        <v>1.9359999999999999</v>
      </c>
      <c r="BL16" s="9">
        <v>0</v>
      </c>
      <c r="BM16" s="9">
        <v>35.17</v>
      </c>
      <c r="BN16" s="9">
        <v>2.9769999999999999</v>
      </c>
      <c r="BO16" s="9">
        <v>3.177</v>
      </c>
      <c r="BP16" s="9">
        <v>6.9779999999999998</v>
      </c>
      <c r="BQ16" s="9">
        <v>5.5579999999999998</v>
      </c>
      <c r="BR16" s="9">
        <v>42.744999999999997</v>
      </c>
      <c r="BS16" s="9">
        <v>18.629000000000001</v>
      </c>
      <c r="BT16" s="9">
        <v>8.8420000000000005</v>
      </c>
      <c r="BU16" s="9">
        <v>83.355999999999995</v>
      </c>
      <c r="BV16" s="9">
        <v>151.99299999999999</v>
      </c>
      <c r="BW16" s="9">
        <v>144.38499999999999</v>
      </c>
      <c r="BX16" s="9">
        <v>6.702</v>
      </c>
      <c r="BY16" s="9">
        <v>5.9930000000000003</v>
      </c>
      <c r="BZ16" s="9">
        <v>1.9770000000000001</v>
      </c>
      <c r="CA16" s="9">
        <v>4.016</v>
      </c>
      <c r="CB16" s="9">
        <v>4.7930000000000001</v>
      </c>
      <c r="CC16" s="9">
        <v>1.2</v>
      </c>
      <c r="CD16" s="9">
        <v>4.7930000000000001</v>
      </c>
      <c r="CE16" s="9">
        <v>0</v>
      </c>
      <c r="CF16" s="9">
        <v>1.2</v>
      </c>
      <c r="CG16" s="9">
        <v>1.4850000000000001</v>
      </c>
      <c r="CH16" s="9">
        <v>3.1779999999999999</v>
      </c>
      <c r="CI16" s="9">
        <v>1.33</v>
      </c>
      <c r="CJ16" s="9">
        <v>5.2679999999999998</v>
      </c>
      <c r="CK16" s="9">
        <v>0.72399999999999998</v>
      </c>
      <c r="CL16" s="9">
        <v>0.70899999999999996</v>
      </c>
      <c r="CM16" s="9">
        <v>137.684</v>
      </c>
      <c r="CN16" s="9">
        <v>135.387</v>
      </c>
      <c r="CO16" s="9">
        <v>129.63900000000001</v>
      </c>
      <c r="CP16" s="9">
        <v>3.2450000000000001</v>
      </c>
      <c r="CQ16" s="9">
        <v>2.5030000000000001</v>
      </c>
      <c r="CR16" s="9">
        <v>3.31</v>
      </c>
      <c r="CS16" s="9">
        <v>1.31</v>
      </c>
      <c r="CT16" s="9">
        <v>1.127</v>
      </c>
      <c r="CU16" s="9">
        <v>111.42100000000001</v>
      </c>
      <c r="CV16" s="9">
        <v>5.2060000000000004</v>
      </c>
      <c r="CW16" s="9">
        <v>7.0529999999999999</v>
      </c>
      <c r="CX16" s="9">
        <v>11.708</v>
      </c>
      <c r="CY16" s="9">
        <v>24.13</v>
      </c>
      <c r="CZ16" s="9">
        <v>111.25700000000001</v>
      </c>
      <c r="DA16" s="9">
        <v>2.2970000000000002</v>
      </c>
      <c r="DB16" s="9">
        <v>7.6079999999999997</v>
      </c>
      <c r="DC16" s="9">
        <v>151.99299999999999</v>
      </c>
      <c r="DD16" s="9">
        <v>220.67099999999999</v>
      </c>
      <c r="DE16" s="9">
        <v>209.256</v>
      </c>
      <c r="DF16" s="9">
        <v>9.7690000000000001</v>
      </c>
      <c r="DG16" s="9">
        <v>8.0380000000000003</v>
      </c>
      <c r="DH16" s="9">
        <v>4.0369999999999999</v>
      </c>
      <c r="DI16" s="9">
        <v>4.0010000000000003</v>
      </c>
      <c r="DJ16" s="9">
        <v>5.7759999999999998</v>
      </c>
      <c r="DK16" s="9">
        <v>2.2629999999999999</v>
      </c>
      <c r="DL16" s="9">
        <v>5.0609999999999999</v>
      </c>
      <c r="DM16" s="9">
        <v>1.6639999999999999</v>
      </c>
      <c r="DN16" s="9">
        <v>0.40200000000000002</v>
      </c>
      <c r="DO16" s="9">
        <v>3.613</v>
      </c>
      <c r="DP16" s="9">
        <v>2.3559999999999999</v>
      </c>
      <c r="DQ16" s="9">
        <v>2.0699999999999998</v>
      </c>
      <c r="DR16" s="9">
        <v>5.2679999999999998</v>
      </c>
      <c r="DS16" s="9">
        <v>2.77</v>
      </c>
      <c r="DT16" s="9">
        <v>1.7310000000000001</v>
      </c>
      <c r="DU16" s="9">
        <v>199.48699999999999</v>
      </c>
      <c r="DV16" s="9">
        <v>181.643</v>
      </c>
      <c r="DW16" s="9">
        <v>173.69900000000001</v>
      </c>
      <c r="DX16" s="9">
        <v>6.7590000000000003</v>
      </c>
      <c r="DY16" s="9">
        <v>1.1850000000000001</v>
      </c>
      <c r="DZ16" s="9">
        <v>5.4409999999999998</v>
      </c>
      <c r="EA16" s="9">
        <v>0.53400000000000003</v>
      </c>
      <c r="EB16" s="9">
        <v>1.9690000000000001</v>
      </c>
      <c r="EC16" s="9">
        <v>139.30699999999999</v>
      </c>
      <c r="ED16" s="9">
        <v>14.968</v>
      </c>
      <c r="EE16" s="9">
        <v>11.922000000000001</v>
      </c>
      <c r="EF16" s="9">
        <v>15.445</v>
      </c>
      <c r="EG16" s="9">
        <v>27.143999999999998</v>
      </c>
      <c r="EH16" s="9">
        <v>154.499</v>
      </c>
      <c r="EI16" s="9">
        <v>17.844000000000001</v>
      </c>
      <c r="EJ16" s="9">
        <v>11.416</v>
      </c>
      <c r="EK16" s="9">
        <v>220.67099999999999</v>
      </c>
      <c r="EL16" s="9">
        <v>309.46199999999999</v>
      </c>
      <c r="EM16" s="9">
        <v>298.18900000000002</v>
      </c>
      <c r="EN16" s="9">
        <v>19.734000000000002</v>
      </c>
      <c r="EO16" s="9">
        <v>17.43</v>
      </c>
      <c r="EP16" s="9">
        <v>11.999000000000001</v>
      </c>
      <c r="EQ16" s="9">
        <v>5.431</v>
      </c>
      <c r="ER16" s="9">
        <v>10.765000000000001</v>
      </c>
      <c r="ES16" s="9">
        <v>6.665</v>
      </c>
      <c r="ET16" s="9">
        <v>10.574</v>
      </c>
      <c r="EU16" s="9">
        <v>2.3420000000000001</v>
      </c>
      <c r="EV16" s="9">
        <v>3.1379999999999999</v>
      </c>
      <c r="EW16" s="9">
        <v>4.1180000000000003</v>
      </c>
      <c r="EX16" s="9">
        <v>7.0449999999999999</v>
      </c>
      <c r="EY16" s="9">
        <v>6.2679999999999998</v>
      </c>
      <c r="EZ16" s="9">
        <v>13.611000000000001</v>
      </c>
      <c r="FA16" s="9">
        <v>3.82</v>
      </c>
      <c r="FB16" s="9">
        <v>2.3039999999999998</v>
      </c>
      <c r="FC16" s="9">
        <v>278.45499999999998</v>
      </c>
      <c r="FD16" s="9">
        <v>241.68299999999999</v>
      </c>
      <c r="FE16" s="9">
        <v>236.06100000000001</v>
      </c>
      <c r="FF16" s="9">
        <v>2.2669999999999999</v>
      </c>
      <c r="FG16" s="9">
        <v>3.355</v>
      </c>
      <c r="FH16" s="9">
        <v>3.9</v>
      </c>
      <c r="FI16" s="9">
        <v>0.45100000000000001</v>
      </c>
      <c r="FJ16" s="9">
        <v>1.2709999999999999</v>
      </c>
      <c r="FK16" s="9">
        <v>181.822</v>
      </c>
      <c r="FL16" s="9">
        <v>15.003</v>
      </c>
      <c r="FM16" s="9">
        <v>12.82</v>
      </c>
      <c r="FN16" s="9">
        <v>32.037999999999997</v>
      </c>
      <c r="FO16" s="9">
        <v>32.898000000000003</v>
      </c>
      <c r="FP16" s="9">
        <v>208.785</v>
      </c>
      <c r="FQ16" s="9">
        <v>36.771999999999998</v>
      </c>
      <c r="FR16" s="9">
        <v>11.273999999999999</v>
      </c>
      <c r="FS16" s="9">
        <v>309.46199999999999</v>
      </c>
      <c r="FT16" s="9">
        <v>42.326999999999998</v>
      </c>
      <c r="FU16" s="9">
        <v>37.468000000000004</v>
      </c>
      <c r="FV16" s="9">
        <v>1.9350000000000001</v>
      </c>
      <c r="FW16" s="9">
        <v>1.9350000000000001</v>
      </c>
      <c r="FX16" s="9">
        <v>0</v>
      </c>
      <c r="FY16" s="9">
        <v>1.9350000000000001</v>
      </c>
      <c r="FZ16" s="9">
        <v>1.27</v>
      </c>
      <c r="GA16" s="9">
        <v>0.66400000000000003</v>
      </c>
      <c r="GB16" s="9">
        <v>1.27</v>
      </c>
      <c r="GC16" s="9">
        <v>0</v>
      </c>
      <c r="GD16" s="9">
        <v>0.66400000000000003</v>
      </c>
      <c r="GE16" s="9">
        <v>0</v>
      </c>
      <c r="GF16" s="9">
        <v>1.9350000000000001</v>
      </c>
      <c r="GG16" s="9">
        <v>0</v>
      </c>
      <c r="GH16" s="9">
        <v>0.66400000000000003</v>
      </c>
      <c r="GI16" s="9">
        <v>1.27</v>
      </c>
      <c r="GJ16" s="9">
        <v>0</v>
      </c>
      <c r="GK16" s="9">
        <v>35.533999999999999</v>
      </c>
      <c r="GL16" s="9">
        <v>29.542000000000002</v>
      </c>
      <c r="GM16" s="9">
        <v>29.007999999999999</v>
      </c>
      <c r="GN16" s="9">
        <v>0.53400000000000003</v>
      </c>
      <c r="GO16" s="9">
        <v>0</v>
      </c>
      <c r="GP16" s="9">
        <v>0.53400000000000003</v>
      </c>
      <c r="GQ16" s="9">
        <v>0</v>
      </c>
      <c r="GR16" s="9">
        <v>0</v>
      </c>
      <c r="GS16" s="9">
        <v>21.45</v>
      </c>
      <c r="GT16" s="9">
        <v>2.5270000000000001</v>
      </c>
      <c r="GU16" s="9">
        <v>0.95399999999999996</v>
      </c>
      <c r="GV16" s="9">
        <v>4.6109999999999998</v>
      </c>
      <c r="GW16" s="9">
        <v>2.282</v>
      </c>
      <c r="GX16" s="9">
        <v>27.26</v>
      </c>
      <c r="GY16" s="9">
        <v>5.992</v>
      </c>
      <c r="GZ16" s="9">
        <v>4.859</v>
      </c>
      <c r="HA16" s="9">
        <v>42.326999999999998</v>
      </c>
      <c r="HB16" s="9">
        <v>84.926000000000002</v>
      </c>
      <c r="HC16" s="9">
        <v>78.893000000000001</v>
      </c>
      <c r="HD16" s="9">
        <v>7.7290000000000001</v>
      </c>
      <c r="HE16" s="9">
        <v>5.9790000000000001</v>
      </c>
      <c r="HF16" s="9">
        <v>3.653</v>
      </c>
      <c r="HG16" s="9">
        <v>2.3260000000000001</v>
      </c>
      <c r="HH16" s="9">
        <v>3.5190000000000001</v>
      </c>
      <c r="HI16" s="9">
        <v>2.46</v>
      </c>
      <c r="HJ16" s="9">
        <v>2.76</v>
      </c>
      <c r="HK16" s="9">
        <v>1.085</v>
      </c>
      <c r="HL16" s="9">
        <v>2.1339999999999999</v>
      </c>
      <c r="HM16" s="9">
        <v>1.845</v>
      </c>
      <c r="HN16" s="9">
        <v>1.631</v>
      </c>
      <c r="HO16" s="9">
        <v>2.504</v>
      </c>
      <c r="HP16" s="9">
        <v>1.841</v>
      </c>
      <c r="HQ16" s="9">
        <v>4.1390000000000002</v>
      </c>
      <c r="HR16" s="9">
        <v>1.75</v>
      </c>
      <c r="HS16" s="9">
        <v>71.164000000000001</v>
      </c>
      <c r="HT16" s="9">
        <v>50.515999999999998</v>
      </c>
      <c r="HU16" s="9">
        <v>49.154000000000003</v>
      </c>
      <c r="HV16" s="9">
        <v>0.56599999999999995</v>
      </c>
      <c r="HW16" s="9">
        <v>0.79600000000000004</v>
      </c>
      <c r="HX16" s="9">
        <v>0.56599999999999995</v>
      </c>
      <c r="HY16" s="9">
        <v>0</v>
      </c>
      <c r="HZ16" s="9">
        <v>0.79600000000000004</v>
      </c>
      <c r="IA16" s="9">
        <v>37.875999999999998</v>
      </c>
      <c r="IB16" s="9">
        <v>1.0289999999999999</v>
      </c>
      <c r="IC16" s="9">
        <v>1.6359999999999999</v>
      </c>
      <c r="ID16" s="9">
        <v>9.9740000000000002</v>
      </c>
      <c r="IE16" s="9">
        <v>6.7960000000000003</v>
      </c>
      <c r="IF16" s="9">
        <v>43.72</v>
      </c>
      <c r="IG16" s="9">
        <v>20.648</v>
      </c>
      <c r="IH16" s="9">
        <v>6.0330000000000004</v>
      </c>
      <c r="II16" s="9">
        <v>84.926000000000002</v>
      </c>
      <c r="IJ16" s="9">
        <v>300.63200000000001</v>
      </c>
      <c r="IK16" s="9">
        <v>258.26</v>
      </c>
      <c r="IL16" s="9">
        <v>258.26</v>
      </c>
      <c r="IM16" s="9">
        <v>13.664999999999999</v>
      </c>
      <c r="IN16" s="9">
        <v>244.595</v>
      </c>
      <c r="IO16" s="9">
        <v>42.371000000000002</v>
      </c>
      <c r="IP16" s="9">
        <v>931.55799999999999</v>
      </c>
      <c r="IQ16" s="9">
        <v>865.43399999999997</v>
      </c>
    </row>
    <row r="17" spans="1:251">
      <c r="A17" s="10">
        <v>44228</v>
      </c>
      <c r="B17" s="9">
        <v>20.859000000000002</v>
      </c>
      <c r="C17" s="9">
        <v>21.038</v>
      </c>
      <c r="D17" s="9">
        <v>1.6839999999999999</v>
      </c>
      <c r="E17" s="9">
        <v>48.046999999999997</v>
      </c>
      <c r="F17" s="9">
        <v>182.47399999999999</v>
      </c>
      <c r="G17" s="9">
        <v>173.345</v>
      </c>
      <c r="H17" s="9">
        <v>14.997</v>
      </c>
      <c r="I17" s="9">
        <v>13.693</v>
      </c>
      <c r="J17" s="9">
        <v>6.9720000000000004</v>
      </c>
      <c r="K17" s="9">
        <v>6.7210000000000001</v>
      </c>
      <c r="L17" s="9">
        <v>11.036</v>
      </c>
      <c r="M17" s="9">
        <v>2.6579999999999999</v>
      </c>
      <c r="N17" s="9">
        <v>12.105</v>
      </c>
      <c r="O17" s="9">
        <v>0</v>
      </c>
      <c r="P17" s="9">
        <v>1.5880000000000001</v>
      </c>
      <c r="Q17" s="9">
        <v>8.1069999999999993</v>
      </c>
      <c r="R17" s="9">
        <v>2.8610000000000002</v>
      </c>
      <c r="S17" s="9">
        <v>2.7250000000000001</v>
      </c>
      <c r="T17" s="9">
        <v>9.58</v>
      </c>
      <c r="U17" s="9">
        <v>4.1130000000000004</v>
      </c>
      <c r="V17" s="9">
        <v>1.3029999999999999</v>
      </c>
      <c r="W17" s="9">
        <v>158.34800000000001</v>
      </c>
      <c r="X17" s="9">
        <v>111.884</v>
      </c>
      <c r="Y17" s="9">
        <v>106.86</v>
      </c>
      <c r="Z17" s="9">
        <v>3.9860000000000002</v>
      </c>
      <c r="AA17" s="9">
        <v>1.038</v>
      </c>
      <c r="AB17" s="9">
        <v>3.9860000000000002</v>
      </c>
      <c r="AC17" s="9">
        <v>0</v>
      </c>
      <c r="AD17" s="9">
        <v>1.038</v>
      </c>
      <c r="AE17" s="9">
        <v>89.067999999999998</v>
      </c>
      <c r="AF17" s="9">
        <v>7.8150000000000004</v>
      </c>
      <c r="AG17" s="9">
        <v>2.97</v>
      </c>
      <c r="AH17" s="9">
        <v>12.031000000000001</v>
      </c>
      <c r="AI17" s="9">
        <v>19.341999999999999</v>
      </c>
      <c r="AJ17" s="9">
        <v>92.542000000000002</v>
      </c>
      <c r="AK17" s="9">
        <v>46.463999999999999</v>
      </c>
      <c r="AL17" s="9">
        <v>9.1289999999999996</v>
      </c>
      <c r="AM17" s="9">
        <v>182.47399999999999</v>
      </c>
      <c r="AN17" s="9">
        <v>70.902000000000001</v>
      </c>
      <c r="AO17" s="9">
        <v>66.688999999999993</v>
      </c>
      <c r="AP17" s="9">
        <v>7.2270000000000003</v>
      </c>
      <c r="AQ17" s="9">
        <v>6.79</v>
      </c>
      <c r="AR17" s="9">
        <v>2.109</v>
      </c>
      <c r="AS17" s="9">
        <v>4.681</v>
      </c>
      <c r="AT17" s="9">
        <v>1.5680000000000001</v>
      </c>
      <c r="AU17" s="9">
        <v>5.2229999999999999</v>
      </c>
      <c r="AV17" s="9">
        <v>2.609</v>
      </c>
      <c r="AW17" s="9">
        <v>2.2730000000000001</v>
      </c>
      <c r="AX17" s="9">
        <v>1.909</v>
      </c>
      <c r="AY17" s="9">
        <v>2.1579999999999999</v>
      </c>
      <c r="AZ17" s="9">
        <v>1.7450000000000001</v>
      </c>
      <c r="BA17" s="9">
        <v>2.887</v>
      </c>
      <c r="BB17" s="9">
        <v>3.3919999999999999</v>
      </c>
      <c r="BC17" s="9">
        <v>3.3980000000000001</v>
      </c>
      <c r="BD17" s="9">
        <v>0.437</v>
      </c>
      <c r="BE17" s="9">
        <v>59.460999999999999</v>
      </c>
      <c r="BF17" s="9">
        <v>33.360999999999997</v>
      </c>
      <c r="BG17" s="9">
        <v>32.606999999999999</v>
      </c>
      <c r="BH17" s="9">
        <v>0</v>
      </c>
      <c r="BI17" s="9">
        <v>0.753</v>
      </c>
      <c r="BJ17" s="9">
        <v>0</v>
      </c>
      <c r="BK17" s="9">
        <v>0.753</v>
      </c>
      <c r="BL17" s="9">
        <v>0</v>
      </c>
      <c r="BM17" s="9">
        <v>21.689</v>
      </c>
      <c r="BN17" s="9">
        <v>4.234</v>
      </c>
      <c r="BO17" s="9">
        <v>3.0289999999999999</v>
      </c>
      <c r="BP17" s="9">
        <v>4.4080000000000004</v>
      </c>
      <c r="BQ17" s="9">
        <v>5.7389999999999999</v>
      </c>
      <c r="BR17" s="9">
        <v>27.622</v>
      </c>
      <c r="BS17" s="9">
        <v>26.1</v>
      </c>
      <c r="BT17" s="9">
        <v>4.2140000000000004</v>
      </c>
      <c r="BU17" s="9">
        <v>70.902000000000001</v>
      </c>
      <c r="BV17" s="9">
        <v>156.07499999999999</v>
      </c>
      <c r="BW17" s="9">
        <v>151.511</v>
      </c>
      <c r="BX17" s="9">
        <v>8.0129999999999999</v>
      </c>
      <c r="BY17" s="9">
        <v>7.6970000000000001</v>
      </c>
      <c r="BZ17" s="9">
        <v>4.048</v>
      </c>
      <c r="CA17" s="9">
        <v>3.6480000000000001</v>
      </c>
      <c r="CB17" s="9">
        <v>6.2480000000000002</v>
      </c>
      <c r="CC17" s="9">
        <v>1.4490000000000001</v>
      </c>
      <c r="CD17" s="9">
        <v>6.2480000000000002</v>
      </c>
      <c r="CE17" s="9">
        <v>0</v>
      </c>
      <c r="CF17" s="9">
        <v>1.4490000000000001</v>
      </c>
      <c r="CG17" s="9">
        <v>2.2069999999999999</v>
      </c>
      <c r="CH17" s="9">
        <v>3.32</v>
      </c>
      <c r="CI17" s="9">
        <v>2.169</v>
      </c>
      <c r="CJ17" s="9">
        <v>5.13</v>
      </c>
      <c r="CK17" s="9">
        <v>2.5659999999999998</v>
      </c>
      <c r="CL17" s="9">
        <v>0.316</v>
      </c>
      <c r="CM17" s="9">
        <v>143.49799999999999</v>
      </c>
      <c r="CN17" s="9">
        <v>142.40899999999999</v>
      </c>
      <c r="CO17" s="9">
        <v>132.83500000000001</v>
      </c>
      <c r="CP17" s="9">
        <v>4.7919999999999998</v>
      </c>
      <c r="CQ17" s="9">
        <v>4.1340000000000003</v>
      </c>
      <c r="CR17" s="9">
        <v>5.8440000000000003</v>
      </c>
      <c r="CS17" s="9">
        <v>0.998</v>
      </c>
      <c r="CT17" s="9">
        <v>2.0830000000000002</v>
      </c>
      <c r="CU17" s="9">
        <v>112.845</v>
      </c>
      <c r="CV17" s="9">
        <v>6.7389999999999999</v>
      </c>
      <c r="CW17" s="9">
        <v>5.5389999999999997</v>
      </c>
      <c r="CX17" s="9">
        <v>17.286999999999999</v>
      </c>
      <c r="CY17" s="9">
        <v>29.960999999999999</v>
      </c>
      <c r="CZ17" s="9">
        <v>112.44799999999999</v>
      </c>
      <c r="DA17" s="9">
        <v>1.089</v>
      </c>
      <c r="DB17" s="9">
        <v>4.5640000000000001</v>
      </c>
      <c r="DC17" s="9">
        <v>156.07499999999999</v>
      </c>
      <c r="DD17" s="9">
        <v>197.71199999999999</v>
      </c>
      <c r="DE17" s="9">
        <v>186.67</v>
      </c>
      <c r="DF17" s="9">
        <v>10.452999999999999</v>
      </c>
      <c r="DG17" s="9">
        <v>7.4909999999999997</v>
      </c>
      <c r="DH17" s="9">
        <v>3.379</v>
      </c>
      <c r="DI17" s="9">
        <v>4.1120000000000001</v>
      </c>
      <c r="DJ17" s="9">
        <v>5.0039999999999996</v>
      </c>
      <c r="DK17" s="9">
        <v>2.4870000000000001</v>
      </c>
      <c r="DL17" s="9">
        <v>6.0019999999999998</v>
      </c>
      <c r="DM17" s="9">
        <v>0</v>
      </c>
      <c r="DN17" s="9">
        <v>1.4890000000000001</v>
      </c>
      <c r="DO17" s="9">
        <v>1.0149999999999999</v>
      </c>
      <c r="DP17" s="9">
        <v>4.4950000000000001</v>
      </c>
      <c r="DQ17" s="9">
        <v>1.9810000000000001</v>
      </c>
      <c r="DR17" s="9">
        <v>5.306</v>
      </c>
      <c r="DS17" s="9">
        <v>2.1850000000000001</v>
      </c>
      <c r="DT17" s="9">
        <v>2.9620000000000002</v>
      </c>
      <c r="DU17" s="9">
        <v>176.21700000000001</v>
      </c>
      <c r="DV17" s="9">
        <v>164.98</v>
      </c>
      <c r="DW17" s="9">
        <v>156.124</v>
      </c>
      <c r="DX17" s="9">
        <v>5.7370000000000001</v>
      </c>
      <c r="DY17" s="9">
        <v>3.12</v>
      </c>
      <c r="DZ17" s="9">
        <v>6.1559999999999997</v>
      </c>
      <c r="EA17" s="9">
        <v>1.5169999999999999</v>
      </c>
      <c r="EB17" s="9">
        <v>1.1830000000000001</v>
      </c>
      <c r="EC17" s="9">
        <v>118.654</v>
      </c>
      <c r="ED17" s="9">
        <v>13.417999999999999</v>
      </c>
      <c r="EE17" s="9">
        <v>13.837</v>
      </c>
      <c r="EF17" s="9">
        <v>19.071999999999999</v>
      </c>
      <c r="EG17" s="9">
        <v>26.581</v>
      </c>
      <c r="EH17" s="9">
        <v>138.399</v>
      </c>
      <c r="EI17" s="9">
        <v>11.237</v>
      </c>
      <c r="EJ17" s="9">
        <v>11.042</v>
      </c>
      <c r="EK17" s="9">
        <v>197.71199999999999</v>
      </c>
      <c r="EL17" s="9">
        <v>332.863</v>
      </c>
      <c r="EM17" s="9">
        <v>316.97899999999998</v>
      </c>
      <c r="EN17" s="9">
        <v>24.207000000000001</v>
      </c>
      <c r="EO17" s="9">
        <v>20.452000000000002</v>
      </c>
      <c r="EP17" s="9">
        <v>11.7</v>
      </c>
      <c r="EQ17" s="9">
        <v>8.7520000000000007</v>
      </c>
      <c r="ER17" s="9">
        <v>16.518000000000001</v>
      </c>
      <c r="ES17" s="9">
        <v>3.9340000000000002</v>
      </c>
      <c r="ET17" s="9">
        <v>16.731999999999999</v>
      </c>
      <c r="EU17" s="9">
        <v>1.6659999999999999</v>
      </c>
      <c r="EV17" s="9">
        <v>2.0539999999999998</v>
      </c>
      <c r="EW17" s="9">
        <v>6.6</v>
      </c>
      <c r="EX17" s="9">
        <v>8.0630000000000006</v>
      </c>
      <c r="EY17" s="9">
        <v>5.7889999999999997</v>
      </c>
      <c r="EZ17" s="9">
        <v>14.465999999999999</v>
      </c>
      <c r="FA17" s="9">
        <v>5.9859999999999998</v>
      </c>
      <c r="FB17" s="9">
        <v>3.7549999999999999</v>
      </c>
      <c r="FC17" s="9">
        <v>292.77199999999999</v>
      </c>
      <c r="FD17" s="9">
        <v>262.19799999999998</v>
      </c>
      <c r="FE17" s="9">
        <v>250.483</v>
      </c>
      <c r="FF17" s="9">
        <v>8.2260000000000009</v>
      </c>
      <c r="FG17" s="9">
        <v>3.4889999999999999</v>
      </c>
      <c r="FH17" s="9">
        <v>9.43</v>
      </c>
      <c r="FI17" s="9">
        <v>1.6419999999999999</v>
      </c>
      <c r="FJ17" s="9">
        <v>0.64300000000000002</v>
      </c>
      <c r="FK17" s="9">
        <v>187.46899999999999</v>
      </c>
      <c r="FL17" s="9">
        <v>20.771000000000001</v>
      </c>
      <c r="FM17" s="9">
        <v>20.672999999999998</v>
      </c>
      <c r="FN17" s="9">
        <v>33.283999999999999</v>
      </c>
      <c r="FO17" s="9">
        <v>39.134</v>
      </c>
      <c r="FP17" s="9">
        <v>223.06399999999999</v>
      </c>
      <c r="FQ17" s="9">
        <v>30.574000000000002</v>
      </c>
      <c r="FR17" s="9">
        <v>15.884</v>
      </c>
      <c r="FS17" s="9">
        <v>332.863</v>
      </c>
      <c r="FT17" s="9">
        <v>36.661999999999999</v>
      </c>
      <c r="FU17" s="9">
        <v>34.607999999999997</v>
      </c>
      <c r="FV17" s="9">
        <v>4.1509999999999998</v>
      </c>
      <c r="FW17" s="9">
        <v>4.1509999999999998</v>
      </c>
      <c r="FX17" s="9">
        <v>0.70299999999999996</v>
      </c>
      <c r="FY17" s="9">
        <v>3.4489999999999998</v>
      </c>
      <c r="FZ17" s="9">
        <v>2.8439999999999999</v>
      </c>
      <c r="GA17" s="9">
        <v>1.3069999999999999</v>
      </c>
      <c r="GB17" s="9">
        <v>3.66</v>
      </c>
      <c r="GC17" s="9">
        <v>0</v>
      </c>
      <c r="GD17" s="9">
        <v>0.49099999999999999</v>
      </c>
      <c r="GE17" s="9">
        <v>1.726</v>
      </c>
      <c r="GF17" s="9">
        <v>1.1879999999999999</v>
      </c>
      <c r="GG17" s="9">
        <v>1.2370000000000001</v>
      </c>
      <c r="GH17" s="9">
        <v>2.2149999999999999</v>
      </c>
      <c r="GI17" s="9">
        <v>1.9370000000000001</v>
      </c>
      <c r="GJ17" s="9">
        <v>0</v>
      </c>
      <c r="GK17" s="9">
        <v>30.457000000000001</v>
      </c>
      <c r="GL17" s="9">
        <v>25.41</v>
      </c>
      <c r="GM17" s="9">
        <v>24.204999999999998</v>
      </c>
      <c r="GN17" s="9">
        <v>0</v>
      </c>
      <c r="GO17" s="9">
        <v>1.206</v>
      </c>
      <c r="GP17" s="9">
        <v>0.60099999999999998</v>
      </c>
      <c r="GQ17" s="9">
        <v>0</v>
      </c>
      <c r="GR17" s="9">
        <v>0.60399999999999998</v>
      </c>
      <c r="GS17" s="9">
        <v>12.07</v>
      </c>
      <c r="GT17" s="9">
        <v>4.4349999999999996</v>
      </c>
      <c r="GU17" s="9">
        <v>5.1449999999999996</v>
      </c>
      <c r="GV17" s="9">
        <v>3.7610000000000001</v>
      </c>
      <c r="GW17" s="9">
        <v>3.9</v>
      </c>
      <c r="GX17" s="9">
        <v>21.510999999999999</v>
      </c>
      <c r="GY17" s="9">
        <v>5.0460000000000003</v>
      </c>
      <c r="GZ17" s="9">
        <v>2.0539999999999998</v>
      </c>
      <c r="HA17" s="9">
        <v>36.661999999999999</v>
      </c>
      <c r="HB17" s="9">
        <v>103.768</v>
      </c>
      <c r="HC17" s="9">
        <v>98.099000000000004</v>
      </c>
      <c r="HD17" s="9">
        <v>9.9420000000000002</v>
      </c>
      <c r="HE17" s="9">
        <v>9.9420000000000002</v>
      </c>
      <c r="HF17" s="9">
        <v>6.7329999999999997</v>
      </c>
      <c r="HG17" s="9">
        <v>3.2090000000000001</v>
      </c>
      <c r="HH17" s="9">
        <v>8.4689999999999994</v>
      </c>
      <c r="HI17" s="9">
        <v>1.4730000000000001</v>
      </c>
      <c r="HJ17" s="9">
        <v>9.1539999999999999</v>
      </c>
      <c r="HK17" s="9">
        <v>0.78800000000000003</v>
      </c>
      <c r="HL17" s="9">
        <v>0</v>
      </c>
      <c r="HM17" s="9">
        <v>4.899</v>
      </c>
      <c r="HN17" s="9">
        <v>2.4889999999999999</v>
      </c>
      <c r="HO17" s="9">
        <v>2.5550000000000002</v>
      </c>
      <c r="HP17" s="9">
        <v>7.601</v>
      </c>
      <c r="HQ17" s="9">
        <v>2.3410000000000002</v>
      </c>
      <c r="HR17" s="9">
        <v>0</v>
      </c>
      <c r="HS17" s="9">
        <v>88.156000000000006</v>
      </c>
      <c r="HT17" s="9">
        <v>55.151000000000003</v>
      </c>
      <c r="HU17" s="9">
        <v>54.281999999999996</v>
      </c>
      <c r="HV17" s="9">
        <v>0.86899999999999999</v>
      </c>
      <c r="HW17" s="9">
        <v>0</v>
      </c>
      <c r="HX17" s="9">
        <v>0.86899999999999999</v>
      </c>
      <c r="HY17" s="9">
        <v>0</v>
      </c>
      <c r="HZ17" s="9">
        <v>0</v>
      </c>
      <c r="IA17" s="9">
        <v>41.226999999999997</v>
      </c>
      <c r="IB17" s="9">
        <v>1.93</v>
      </c>
      <c r="IC17" s="9">
        <v>5.3620000000000001</v>
      </c>
      <c r="ID17" s="9">
        <v>6.6319999999999997</v>
      </c>
      <c r="IE17" s="9">
        <v>8.3480000000000008</v>
      </c>
      <c r="IF17" s="9">
        <v>46.802999999999997</v>
      </c>
      <c r="IG17" s="9">
        <v>33.005000000000003</v>
      </c>
      <c r="IH17" s="9">
        <v>5.6689999999999996</v>
      </c>
      <c r="II17" s="9">
        <v>103.768</v>
      </c>
      <c r="IJ17" s="9">
        <v>328.86200000000002</v>
      </c>
      <c r="IK17" s="9">
        <v>290.642</v>
      </c>
      <c r="IL17" s="9">
        <v>290.642</v>
      </c>
      <c r="IM17" s="9">
        <v>18.693999999999999</v>
      </c>
      <c r="IN17" s="9">
        <v>271.94799999999998</v>
      </c>
      <c r="IO17" s="9">
        <v>38.22</v>
      </c>
      <c r="IP17" s="9">
        <v>919.15300000000002</v>
      </c>
      <c r="IQ17" s="9">
        <v>868.81899999999996</v>
      </c>
    </row>
    <row r="18" spans="1:251">
      <c r="A18" s="10">
        <v>44593</v>
      </c>
      <c r="B18" s="9">
        <v>19.34</v>
      </c>
      <c r="C18" s="9">
        <v>23.864000000000001</v>
      </c>
      <c r="D18" s="9">
        <v>1.228</v>
      </c>
      <c r="E18" s="9">
        <v>53.591999999999999</v>
      </c>
      <c r="F18" s="9">
        <v>196.64699999999999</v>
      </c>
      <c r="G18" s="9">
        <v>192.64599999999999</v>
      </c>
      <c r="H18" s="9">
        <v>20.32</v>
      </c>
      <c r="I18" s="9">
        <v>20.32</v>
      </c>
      <c r="J18" s="9">
        <v>10.381</v>
      </c>
      <c r="K18" s="9">
        <v>9.9380000000000006</v>
      </c>
      <c r="L18" s="9">
        <v>17.411000000000001</v>
      </c>
      <c r="M18" s="9">
        <v>2.9089999999999998</v>
      </c>
      <c r="N18" s="9">
        <v>17.706</v>
      </c>
      <c r="O18" s="9">
        <v>0.59199999999999997</v>
      </c>
      <c r="P18" s="9">
        <v>2.0219999999999998</v>
      </c>
      <c r="Q18" s="9">
        <v>9.7189999999999994</v>
      </c>
      <c r="R18" s="9">
        <v>4.6029999999999998</v>
      </c>
      <c r="S18" s="9">
        <v>5.9980000000000002</v>
      </c>
      <c r="T18" s="9">
        <v>13.858000000000001</v>
      </c>
      <c r="U18" s="9">
        <v>6.4619999999999997</v>
      </c>
      <c r="V18" s="9">
        <v>0</v>
      </c>
      <c r="W18" s="9">
        <v>172.32599999999999</v>
      </c>
      <c r="X18" s="9">
        <v>131.41300000000001</v>
      </c>
      <c r="Y18" s="9">
        <v>124.98699999999999</v>
      </c>
      <c r="Z18" s="9">
        <v>6.4260000000000002</v>
      </c>
      <c r="AA18" s="9">
        <v>0</v>
      </c>
      <c r="AB18" s="9">
        <v>5.6980000000000004</v>
      </c>
      <c r="AC18" s="9">
        <v>0.72799999999999998</v>
      </c>
      <c r="AD18" s="9">
        <v>0</v>
      </c>
      <c r="AE18" s="9">
        <v>105.914</v>
      </c>
      <c r="AF18" s="9">
        <v>4.97</v>
      </c>
      <c r="AG18" s="9">
        <v>6.1159999999999997</v>
      </c>
      <c r="AH18" s="9">
        <v>14.414</v>
      </c>
      <c r="AI18" s="9">
        <v>29.707999999999998</v>
      </c>
      <c r="AJ18" s="9">
        <v>101.705</v>
      </c>
      <c r="AK18" s="9">
        <v>40.912999999999997</v>
      </c>
      <c r="AL18" s="9">
        <v>4.0010000000000003</v>
      </c>
      <c r="AM18" s="9">
        <v>196.64699999999999</v>
      </c>
      <c r="AN18" s="9">
        <v>78.632999999999996</v>
      </c>
      <c r="AO18" s="9">
        <v>74.399000000000001</v>
      </c>
      <c r="AP18" s="9">
        <v>6.7140000000000004</v>
      </c>
      <c r="AQ18" s="9">
        <v>6.3010000000000002</v>
      </c>
      <c r="AR18" s="9">
        <v>1.413</v>
      </c>
      <c r="AS18" s="9">
        <v>4.8879999999999999</v>
      </c>
      <c r="AT18" s="9">
        <v>4.0519999999999996</v>
      </c>
      <c r="AU18" s="9">
        <v>2.2480000000000002</v>
      </c>
      <c r="AV18" s="9">
        <v>4.1779999999999999</v>
      </c>
      <c r="AW18" s="9">
        <v>0</v>
      </c>
      <c r="AX18" s="9">
        <v>0.80900000000000005</v>
      </c>
      <c r="AY18" s="9">
        <v>3.173</v>
      </c>
      <c r="AZ18" s="9">
        <v>2.105</v>
      </c>
      <c r="BA18" s="9">
        <v>1.022</v>
      </c>
      <c r="BB18" s="9">
        <v>4.1689999999999996</v>
      </c>
      <c r="BC18" s="9">
        <v>2.1309999999999998</v>
      </c>
      <c r="BD18" s="9">
        <v>0.41299999999999998</v>
      </c>
      <c r="BE18" s="9">
        <v>67.686000000000007</v>
      </c>
      <c r="BF18" s="9">
        <v>45.593000000000004</v>
      </c>
      <c r="BG18" s="9">
        <v>42.451000000000001</v>
      </c>
      <c r="BH18" s="9">
        <v>1.9610000000000001</v>
      </c>
      <c r="BI18" s="9">
        <v>1.181</v>
      </c>
      <c r="BJ18" s="9">
        <v>2.0009999999999999</v>
      </c>
      <c r="BK18" s="9">
        <v>0</v>
      </c>
      <c r="BL18" s="9">
        <v>1.141</v>
      </c>
      <c r="BM18" s="9">
        <v>34.487000000000002</v>
      </c>
      <c r="BN18" s="9">
        <v>3.0070000000000001</v>
      </c>
      <c r="BO18" s="9">
        <v>2.032</v>
      </c>
      <c r="BP18" s="9">
        <v>6.0670000000000002</v>
      </c>
      <c r="BQ18" s="9">
        <v>6.4550000000000001</v>
      </c>
      <c r="BR18" s="9">
        <v>39.137999999999998</v>
      </c>
      <c r="BS18" s="9">
        <v>22.093</v>
      </c>
      <c r="BT18" s="9">
        <v>4.234</v>
      </c>
      <c r="BU18" s="9">
        <v>78.632999999999996</v>
      </c>
      <c r="BV18" s="9">
        <v>158.517</v>
      </c>
      <c r="BW18" s="9">
        <v>153.602</v>
      </c>
      <c r="BX18" s="9">
        <v>8.3330000000000002</v>
      </c>
      <c r="BY18" s="9">
        <v>7.5419999999999998</v>
      </c>
      <c r="BZ18" s="9">
        <v>1.452</v>
      </c>
      <c r="CA18" s="9">
        <v>6.09</v>
      </c>
      <c r="CB18" s="9">
        <v>5.1210000000000004</v>
      </c>
      <c r="CC18" s="9">
        <v>2.4209999999999998</v>
      </c>
      <c r="CD18" s="9">
        <v>5.0830000000000002</v>
      </c>
      <c r="CE18" s="9">
        <v>1.8160000000000001</v>
      </c>
      <c r="CF18" s="9">
        <v>0.64300000000000002</v>
      </c>
      <c r="CG18" s="9">
        <v>1.2769999999999999</v>
      </c>
      <c r="CH18" s="9">
        <v>3.669</v>
      </c>
      <c r="CI18" s="9">
        <v>2.5960000000000001</v>
      </c>
      <c r="CJ18" s="9">
        <v>4.431</v>
      </c>
      <c r="CK18" s="9">
        <v>3.11</v>
      </c>
      <c r="CL18" s="9">
        <v>0.79100000000000004</v>
      </c>
      <c r="CM18" s="9">
        <v>145.26900000000001</v>
      </c>
      <c r="CN18" s="9">
        <v>144.13499999999999</v>
      </c>
      <c r="CO18" s="9">
        <v>132.38900000000001</v>
      </c>
      <c r="CP18" s="9">
        <v>5.0759999999999996</v>
      </c>
      <c r="CQ18" s="9">
        <v>5.617</v>
      </c>
      <c r="CR18" s="9">
        <v>6.3109999999999999</v>
      </c>
      <c r="CS18" s="9">
        <v>1.9359999999999999</v>
      </c>
      <c r="CT18" s="9">
        <v>1.79</v>
      </c>
      <c r="CU18" s="9">
        <v>120.992</v>
      </c>
      <c r="CV18" s="9">
        <v>4.0270000000000001</v>
      </c>
      <c r="CW18" s="9">
        <v>2.907</v>
      </c>
      <c r="CX18" s="9">
        <v>16.21</v>
      </c>
      <c r="CY18" s="9">
        <v>34.17</v>
      </c>
      <c r="CZ18" s="9">
        <v>109.965</v>
      </c>
      <c r="DA18" s="9">
        <v>1.1339999999999999</v>
      </c>
      <c r="DB18" s="9">
        <v>4.915</v>
      </c>
      <c r="DC18" s="9">
        <v>158.517</v>
      </c>
      <c r="DD18" s="9">
        <v>228.75700000000001</v>
      </c>
      <c r="DE18" s="9">
        <v>213.66499999999999</v>
      </c>
      <c r="DF18" s="9">
        <v>9.8390000000000004</v>
      </c>
      <c r="DG18" s="9">
        <v>7.1680000000000001</v>
      </c>
      <c r="DH18" s="9">
        <v>3.2410000000000001</v>
      </c>
      <c r="DI18" s="9">
        <v>3.927</v>
      </c>
      <c r="DJ18" s="9">
        <v>3.9020000000000001</v>
      </c>
      <c r="DK18" s="9">
        <v>3.266</v>
      </c>
      <c r="DL18" s="9">
        <v>5.1859999999999999</v>
      </c>
      <c r="DM18" s="9">
        <v>0</v>
      </c>
      <c r="DN18" s="9">
        <v>1.982</v>
      </c>
      <c r="DO18" s="9">
        <v>1.4690000000000001</v>
      </c>
      <c r="DP18" s="9">
        <v>1.796</v>
      </c>
      <c r="DQ18" s="9">
        <v>3.903</v>
      </c>
      <c r="DR18" s="9">
        <v>4.0250000000000004</v>
      </c>
      <c r="DS18" s="9">
        <v>3.1429999999999998</v>
      </c>
      <c r="DT18" s="9">
        <v>2.6709999999999998</v>
      </c>
      <c r="DU18" s="9">
        <v>203.82599999999999</v>
      </c>
      <c r="DV18" s="9">
        <v>194.95400000000001</v>
      </c>
      <c r="DW18" s="9">
        <v>183.99600000000001</v>
      </c>
      <c r="DX18" s="9">
        <v>9.3940000000000001</v>
      </c>
      <c r="DY18" s="9">
        <v>1.5629999999999999</v>
      </c>
      <c r="DZ18" s="9">
        <v>10.076000000000001</v>
      </c>
      <c r="EA18" s="9">
        <v>0.88200000000000001</v>
      </c>
      <c r="EB18" s="9">
        <v>0</v>
      </c>
      <c r="EC18" s="9">
        <v>148.96799999999999</v>
      </c>
      <c r="ED18" s="9">
        <v>19.649999999999999</v>
      </c>
      <c r="EE18" s="9">
        <v>8.0709999999999997</v>
      </c>
      <c r="EF18" s="9">
        <v>18.265000000000001</v>
      </c>
      <c r="EG18" s="9">
        <v>29.478000000000002</v>
      </c>
      <c r="EH18" s="9">
        <v>165.476</v>
      </c>
      <c r="EI18" s="9">
        <v>8.8719999999999999</v>
      </c>
      <c r="EJ18" s="9">
        <v>15.092000000000001</v>
      </c>
      <c r="EK18" s="9">
        <v>228.75700000000001</v>
      </c>
      <c r="EL18" s="9">
        <v>405.57100000000003</v>
      </c>
      <c r="EM18" s="9">
        <v>385.98399999999998</v>
      </c>
      <c r="EN18" s="9">
        <v>40.869999999999997</v>
      </c>
      <c r="EO18" s="9">
        <v>38.744999999999997</v>
      </c>
      <c r="EP18" s="9">
        <v>25.582999999999998</v>
      </c>
      <c r="EQ18" s="9">
        <v>13.162000000000001</v>
      </c>
      <c r="ER18" s="9">
        <v>27.693000000000001</v>
      </c>
      <c r="ES18" s="9">
        <v>11.052</v>
      </c>
      <c r="ET18" s="9">
        <v>28.827999999999999</v>
      </c>
      <c r="EU18" s="9">
        <v>6.9340000000000002</v>
      </c>
      <c r="EV18" s="9">
        <v>1.9279999999999999</v>
      </c>
      <c r="EW18" s="9">
        <v>8.7569999999999997</v>
      </c>
      <c r="EX18" s="9">
        <v>17.465</v>
      </c>
      <c r="EY18" s="9">
        <v>12.523</v>
      </c>
      <c r="EZ18" s="9">
        <v>26.016999999999999</v>
      </c>
      <c r="FA18" s="9">
        <v>12.728</v>
      </c>
      <c r="FB18" s="9">
        <v>2.125</v>
      </c>
      <c r="FC18" s="9">
        <v>345.11500000000001</v>
      </c>
      <c r="FD18" s="9">
        <v>310.30099999999999</v>
      </c>
      <c r="FE18" s="9">
        <v>296.35500000000002</v>
      </c>
      <c r="FF18" s="9">
        <v>8.7650000000000006</v>
      </c>
      <c r="FG18" s="9">
        <v>3.629</v>
      </c>
      <c r="FH18" s="9">
        <v>8.2309999999999999</v>
      </c>
      <c r="FI18" s="9">
        <v>2.508</v>
      </c>
      <c r="FJ18" s="9">
        <v>1.6539999999999999</v>
      </c>
      <c r="FK18" s="9">
        <v>222.429</v>
      </c>
      <c r="FL18" s="9">
        <v>25.911999999999999</v>
      </c>
      <c r="FM18" s="9">
        <v>19.334</v>
      </c>
      <c r="FN18" s="9">
        <v>42.625999999999998</v>
      </c>
      <c r="FO18" s="9">
        <v>50.3</v>
      </c>
      <c r="FP18" s="9">
        <v>260.00099999999998</v>
      </c>
      <c r="FQ18" s="9">
        <v>34.813000000000002</v>
      </c>
      <c r="FR18" s="9">
        <v>19.587</v>
      </c>
      <c r="FS18" s="9">
        <v>405.57100000000003</v>
      </c>
      <c r="FT18" s="9">
        <v>40.741</v>
      </c>
      <c r="FU18" s="9">
        <v>38.573</v>
      </c>
      <c r="FV18" s="9">
        <v>5.1459999999999999</v>
      </c>
      <c r="FW18" s="9">
        <v>5.1459999999999999</v>
      </c>
      <c r="FX18" s="9">
        <v>0.80300000000000005</v>
      </c>
      <c r="FY18" s="9">
        <v>4.343</v>
      </c>
      <c r="FZ18" s="9">
        <v>2.0579999999999998</v>
      </c>
      <c r="GA18" s="9">
        <v>3.0880000000000001</v>
      </c>
      <c r="GB18" s="9">
        <v>2.5840000000000001</v>
      </c>
      <c r="GC18" s="9">
        <v>1.587</v>
      </c>
      <c r="GD18" s="9">
        <v>0.97499999999999998</v>
      </c>
      <c r="GE18" s="9">
        <v>0.63500000000000001</v>
      </c>
      <c r="GF18" s="9">
        <v>2.6589999999999998</v>
      </c>
      <c r="GG18" s="9">
        <v>1.8520000000000001</v>
      </c>
      <c r="GH18" s="9">
        <v>2.6360000000000001</v>
      </c>
      <c r="GI18" s="9">
        <v>2.5099999999999998</v>
      </c>
      <c r="GJ18" s="9">
        <v>0</v>
      </c>
      <c r="GK18" s="9">
        <v>33.427</v>
      </c>
      <c r="GL18" s="9">
        <v>27.163</v>
      </c>
      <c r="GM18" s="9">
        <v>26.64</v>
      </c>
      <c r="GN18" s="9">
        <v>0.52400000000000002</v>
      </c>
      <c r="GO18" s="9">
        <v>0</v>
      </c>
      <c r="GP18" s="9">
        <v>0.52400000000000002</v>
      </c>
      <c r="GQ18" s="9">
        <v>0</v>
      </c>
      <c r="GR18" s="9">
        <v>0</v>
      </c>
      <c r="GS18" s="9">
        <v>18.484000000000002</v>
      </c>
      <c r="GT18" s="9">
        <v>3.8069999999999999</v>
      </c>
      <c r="GU18" s="9">
        <v>1.587</v>
      </c>
      <c r="GV18" s="9">
        <v>3.286</v>
      </c>
      <c r="GW18" s="9">
        <v>7.0570000000000004</v>
      </c>
      <c r="GX18" s="9">
        <v>20.106000000000002</v>
      </c>
      <c r="GY18" s="9">
        <v>6.2640000000000002</v>
      </c>
      <c r="GZ18" s="9">
        <v>2.1669999999999998</v>
      </c>
      <c r="HA18" s="9">
        <v>40.741</v>
      </c>
      <c r="HB18" s="9">
        <v>107.217</v>
      </c>
      <c r="HC18" s="9">
        <v>103.416</v>
      </c>
      <c r="HD18" s="9">
        <v>10.885</v>
      </c>
      <c r="HE18" s="9">
        <v>10.048</v>
      </c>
      <c r="HF18" s="9">
        <v>4.6260000000000003</v>
      </c>
      <c r="HG18" s="9">
        <v>5.4219999999999997</v>
      </c>
      <c r="HH18" s="9">
        <v>5.08</v>
      </c>
      <c r="HI18" s="9">
        <v>4.968</v>
      </c>
      <c r="HJ18" s="9">
        <v>5.6369999999999996</v>
      </c>
      <c r="HK18" s="9">
        <v>3.0470000000000002</v>
      </c>
      <c r="HL18" s="9">
        <v>1.365</v>
      </c>
      <c r="HM18" s="9">
        <v>7.609</v>
      </c>
      <c r="HN18" s="9">
        <v>1.8049999999999999</v>
      </c>
      <c r="HO18" s="9">
        <v>0.63400000000000001</v>
      </c>
      <c r="HP18" s="9">
        <v>7.516</v>
      </c>
      <c r="HQ18" s="9">
        <v>2.5329999999999999</v>
      </c>
      <c r="HR18" s="9">
        <v>0.83699999999999997</v>
      </c>
      <c r="HS18" s="9">
        <v>92.531000000000006</v>
      </c>
      <c r="HT18" s="9">
        <v>56.210999999999999</v>
      </c>
      <c r="HU18" s="9">
        <v>53.954999999999998</v>
      </c>
      <c r="HV18" s="9">
        <v>2.2559999999999998</v>
      </c>
      <c r="HW18" s="9">
        <v>0</v>
      </c>
      <c r="HX18" s="9">
        <v>1.5589999999999999</v>
      </c>
      <c r="HY18" s="9">
        <v>0</v>
      </c>
      <c r="HZ18" s="9">
        <v>0.69699999999999995</v>
      </c>
      <c r="IA18" s="9">
        <v>46.296999999999997</v>
      </c>
      <c r="IB18" s="9">
        <v>4.9530000000000003</v>
      </c>
      <c r="IC18" s="9">
        <v>1.288</v>
      </c>
      <c r="ID18" s="9">
        <v>3.673</v>
      </c>
      <c r="IE18" s="9">
        <v>8.02</v>
      </c>
      <c r="IF18" s="9">
        <v>48.191000000000003</v>
      </c>
      <c r="IG18" s="9">
        <v>36.32</v>
      </c>
      <c r="IH18" s="9">
        <v>3.8010000000000002</v>
      </c>
      <c r="II18" s="9">
        <v>107.217</v>
      </c>
      <c r="IJ18" s="9">
        <v>382.02699999999999</v>
      </c>
      <c r="IK18" s="9">
        <v>340.78</v>
      </c>
      <c r="IL18" s="9">
        <v>340.78</v>
      </c>
      <c r="IM18" s="9">
        <v>22.515999999999998</v>
      </c>
      <c r="IN18" s="9">
        <v>318.26299999999998</v>
      </c>
      <c r="IO18" s="9">
        <v>41.247999999999998</v>
      </c>
      <c r="IP18" s="9">
        <v>969.82299999999998</v>
      </c>
      <c r="IQ18" s="9">
        <v>905.54</v>
      </c>
    </row>
    <row r="19" spans="1:251">
      <c r="A19" s="10">
        <v>44958</v>
      </c>
      <c r="B19" s="9">
        <v>18.702000000000002</v>
      </c>
      <c r="C19" s="9">
        <v>11.019</v>
      </c>
      <c r="D19" s="9">
        <v>2.3620000000000001</v>
      </c>
      <c r="E19" s="9">
        <v>37.606000000000002</v>
      </c>
      <c r="F19" s="9">
        <v>197.43299999999999</v>
      </c>
      <c r="G19" s="9">
        <v>186.17500000000001</v>
      </c>
      <c r="H19" s="9">
        <v>20.231000000000002</v>
      </c>
      <c r="I19" s="9">
        <v>19.413</v>
      </c>
      <c r="J19" s="9">
        <v>8.2330000000000005</v>
      </c>
      <c r="K19" s="9">
        <v>11.18</v>
      </c>
      <c r="L19" s="9">
        <v>14.948</v>
      </c>
      <c r="M19" s="9">
        <v>3.754</v>
      </c>
      <c r="N19" s="9">
        <v>15.166</v>
      </c>
      <c r="O19" s="9">
        <v>1.8169999999999999</v>
      </c>
      <c r="P19" s="9">
        <v>1.7190000000000001</v>
      </c>
      <c r="Q19" s="9">
        <v>5.7249999999999996</v>
      </c>
      <c r="R19" s="9">
        <v>4.5030000000000001</v>
      </c>
      <c r="S19" s="9">
        <v>9.1850000000000005</v>
      </c>
      <c r="T19" s="9">
        <v>16.271000000000001</v>
      </c>
      <c r="U19" s="9">
        <v>3.1419999999999999</v>
      </c>
      <c r="V19" s="9">
        <v>0.81799999999999995</v>
      </c>
      <c r="W19" s="9">
        <v>165.94399999999999</v>
      </c>
      <c r="X19" s="9">
        <v>120.90600000000001</v>
      </c>
      <c r="Y19" s="9">
        <v>111.05800000000001</v>
      </c>
      <c r="Z19" s="9">
        <v>4.7119999999999997</v>
      </c>
      <c r="AA19" s="9">
        <v>5.1360000000000001</v>
      </c>
      <c r="AB19" s="9">
        <v>5.4809999999999999</v>
      </c>
      <c r="AC19" s="9">
        <v>3.1110000000000002</v>
      </c>
      <c r="AD19" s="9">
        <v>0</v>
      </c>
      <c r="AE19" s="9">
        <v>96.634</v>
      </c>
      <c r="AF19" s="9">
        <v>6.1470000000000002</v>
      </c>
      <c r="AG19" s="9">
        <v>6.5129999999999999</v>
      </c>
      <c r="AH19" s="9">
        <v>11.612</v>
      </c>
      <c r="AI19" s="9">
        <v>36.024000000000001</v>
      </c>
      <c r="AJ19" s="9">
        <v>84.882000000000005</v>
      </c>
      <c r="AK19" s="9">
        <v>45.039000000000001</v>
      </c>
      <c r="AL19" s="9">
        <v>11.257999999999999</v>
      </c>
      <c r="AM19" s="9">
        <v>197.43299999999999</v>
      </c>
      <c r="AN19" s="9">
        <v>88.960999999999999</v>
      </c>
      <c r="AO19" s="9">
        <v>81.981999999999999</v>
      </c>
      <c r="AP19" s="9">
        <v>8.1240000000000006</v>
      </c>
      <c r="AQ19" s="9">
        <v>7.6020000000000003</v>
      </c>
      <c r="AR19" s="9">
        <v>1.1279999999999999</v>
      </c>
      <c r="AS19" s="9">
        <v>6.4740000000000002</v>
      </c>
      <c r="AT19" s="9">
        <v>5.5720000000000001</v>
      </c>
      <c r="AU19" s="9">
        <v>2.0299999999999998</v>
      </c>
      <c r="AV19" s="9">
        <v>5.641</v>
      </c>
      <c r="AW19" s="9">
        <v>1.3839999999999999</v>
      </c>
      <c r="AX19" s="9">
        <v>0</v>
      </c>
      <c r="AY19" s="9">
        <v>3.2360000000000002</v>
      </c>
      <c r="AZ19" s="9">
        <v>2.6320000000000001</v>
      </c>
      <c r="BA19" s="9">
        <v>1.734</v>
      </c>
      <c r="BB19" s="9">
        <v>3.9820000000000002</v>
      </c>
      <c r="BC19" s="9">
        <v>3.62</v>
      </c>
      <c r="BD19" s="9">
        <v>0.52200000000000002</v>
      </c>
      <c r="BE19" s="9">
        <v>73.858000000000004</v>
      </c>
      <c r="BF19" s="9">
        <v>43.423999999999999</v>
      </c>
      <c r="BG19" s="9">
        <v>41.497</v>
      </c>
      <c r="BH19" s="9">
        <v>1.38</v>
      </c>
      <c r="BI19" s="9">
        <v>0.54700000000000004</v>
      </c>
      <c r="BJ19" s="9">
        <v>1.927</v>
      </c>
      <c r="BK19" s="9">
        <v>0</v>
      </c>
      <c r="BL19" s="9">
        <v>0</v>
      </c>
      <c r="BM19" s="9">
        <v>31.417999999999999</v>
      </c>
      <c r="BN19" s="9">
        <v>2.6509999999999998</v>
      </c>
      <c r="BO19" s="9">
        <v>3.0009999999999999</v>
      </c>
      <c r="BP19" s="9">
        <v>6.3540000000000001</v>
      </c>
      <c r="BQ19" s="9">
        <v>8.5109999999999992</v>
      </c>
      <c r="BR19" s="9">
        <v>34.914000000000001</v>
      </c>
      <c r="BS19" s="9">
        <v>30.434000000000001</v>
      </c>
      <c r="BT19" s="9">
        <v>6.9790000000000001</v>
      </c>
      <c r="BU19" s="9">
        <v>88.960999999999999</v>
      </c>
      <c r="BV19" s="9">
        <v>182.48400000000001</v>
      </c>
      <c r="BW19" s="9">
        <v>171.13300000000001</v>
      </c>
      <c r="BX19" s="9">
        <v>8.4749999999999996</v>
      </c>
      <c r="BY19" s="9">
        <v>7.1029999999999998</v>
      </c>
      <c r="BZ19" s="9">
        <v>2.8919999999999999</v>
      </c>
      <c r="CA19" s="9">
        <v>4.2110000000000003</v>
      </c>
      <c r="CB19" s="9">
        <v>5.3259999999999996</v>
      </c>
      <c r="CC19" s="9">
        <v>1.776</v>
      </c>
      <c r="CD19" s="9">
        <v>5.4390000000000001</v>
      </c>
      <c r="CE19" s="9">
        <v>0.60099999999999998</v>
      </c>
      <c r="CF19" s="9">
        <v>0.66800000000000004</v>
      </c>
      <c r="CG19" s="9">
        <v>2.9209999999999998</v>
      </c>
      <c r="CH19" s="9">
        <v>2.3359999999999999</v>
      </c>
      <c r="CI19" s="9">
        <v>1.845</v>
      </c>
      <c r="CJ19" s="9">
        <v>4.5510000000000002</v>
      </c>
      <c r="CK19" s="9">
        <v>2.552</v>
      </c>
      <c r="CL19" s="9">
        <v>1.3720000000000001</v>
      </c>
      <c r="CM19" s="9">
        <v>162.65799999999999</v>
      </c>
      <c r="CN19" s="9">
        <v>162.65799999999999</v>
      </c>
      <c r="CO19" s="9">
        <v>150.798</v>
      </c>
      <c r="CP19" s="9">
        <v>9.6829999999999998</v>
      </c>
      <c r="CQ19" s="9">
        <v>2.177</v>
      </c>
      <c r="CR19" s="9">
        <v>8.5830000000000002</v>
      </c>
      <c r="CS19" s="9">
        <v>1.8959999999999999</v>
      </c>
      <c r="CT19" s="9">
        <v>1.381</v>
      </c>
      <c r="CU19" s="9">
        <v>128.12100000000001</v>
      </c>
      <c r="CV19" s="9">
        <v>7.883</v>
      </c>
      <c r="CW19" s="9">
        <v>2.6459999999999999</v>
      </c>
      <c r="CX19" s="9">
        <v>24.007000000000001</v>
      </c>
      <c r="CY19" s="9">
        <v>33.581000000000003</v>
      </c>
      <c r="CZ19" s="9">
        <v>129.077</v>
      </c>
      <c r="DA19" s="9">
        <v>0</v>
      </c>
      <c r="DB19" s="9">
        <v>11.351000000000001</v>
      </c>
      <c r="DC19" s="9">
        <v>182.48400000000001</v>
      </c>
      <c r="DD19" s="9">
        <v>242.238</v>
      </c>
      <c r="DE19" s="9">
        <v>223.15199999999999</v>
      </c>
      <c r="DF19" s="9">
        <v>18.59</v>
      </c>
      <c r="DG19" s="9">
        <v>16.045000000000002</v>
      </c>
      <c r="DH19" s="9">
        <v>6.3129999999999997</v>
      </c>
      <c r="DI19" s="9">
        <v>9.7330000000000005</v>
      </c>
      <c r="DJ19" s="9">
        <v>10.728999999999999</v>
      </c>
      <c r="DK19" s="9">
        <v>4.109</v>
      </c>
      <c r="DL19" s="9">
        <v>10.058</v>
      </c>
      <c r="DM19" s="9">
        <v>1.798</v>
      </c>
      <c r="DN19" s="9">
        <v>2.5009999999999999</v>
      </c>
      <c r="DO19" s="9">
        <v>5.0350000000000001</v>
      </c>
      <c r="DP19" s="9">
        <v>5.54</v>
      </c>
      <c r="DQ19" s="9">
        <v>5.47</v>
      </c>
      <c r="DR19" s="9">
        <v>10.273</v>
      </c>
      <c r="DS19" s="9">
        <v>5.7720000000000002</v>
      </c>
      <c r="DT19" s="9">
        <v>2.5449999999999999</v>
      </c>
      <c r="DU19" s="9">
        <v>204.56200000000001</v>
      </c>
      <c r="DV19" s="9">
        <v>191.18799999999999</v>
      </c>
      <c r="DW19" s="9">
        <v>178.34</v>
      </c>
      <c r="DX19" s="9">
        <v>7.5940000000000003</v>
      </c>
      <c r="DY19" s="9">
        <v>4.5620000000000003</v>
      </c>
      <c r="DZ19" s="9">
        <v>9.3439999999999994</v>
      </c>
      <c r="EA19" s="9">
        <v>2.8119999999999998</v>
      </c>
      <c r="EB19" s="9">
        <v>0</v>
      </c>
      <c r="EC19" s="9">
        <v>135.87200000000001</v>
      </c>
      <c r="ED19" s="9">
        <v>17.472000000000001</v>
      </c>
      <c r="EE19" s="9">
        <v>14.818</v>
      </c>
      <c r="EF19" s="9">
        <v>23.027000000000001</v>
      </c>
      <c r="EG19" s="9">
        <v>34.636000000000003</v>
      </c>
      <c r="EH19" s="9">
        <v>156.55099999999999</v>
      </c>
      <c r="EI19" s="9">
        <v>13.374000000000001</v>
      </c>
      <c r="EJ19" s="9">
        <v>19.085000000000001</v>
      </c>
      <c r="EK19" s="9">
        <v>242.238</v>
      </c>
      <c r="EL19" s="9">
        <v>430.99400000000003</v>
      </c>
      <c r="EM19" s="9">
        <v>404.87400000000002</v>
      </c>
      <c r="EN19" s="9">
        <v>34.387999999999998</v>
      </c>
      <c r="EO19" s="9">
        <v>32.341000000000001</v>
      </c>
      <c r="EP19" s="9">
        <v>21.812000000000001</v>
      </c>
      <c r="EQ19" s="9">
        <v>10.529</v>
      </c>
      <c r="ER19" s="9">
        <v>23.251000000000001</v>
      </c>
      <c r="ES19" s="9">
        <v>9.09</v>
      </c>
      <c r="ET19" s="9">
        <v>25.306000000000001</v>
      </c>
      <c r="EU19" s="9">
        <v>4.0709999999999997</v>
      </c>
      <c r="EV19" s="9">
        <v>1.5509999999999999</v>
      </c>
      <c r="EW19" s="9">
        <v>10.64</v>
      </c>
      <c r="EX19" s="9">
        <v>13.316000000000001</v>
      </c>
      <c r="EY19" s="9">
        <v>8.3849999999999998</v>
      </c>
      <c r="EZ19" s="9">
        <v>20.225000000000001</v>
      </c>
      <c r="FA19" s="9">
        <v>12.116</v>
      </c>
      <c r="FB19" s="9">
        <v>2.048</v>
      </c>
      <c r="FC19" s="9">
        <v>370.48599999999999</v>
      </c>
      <c r="FD19" s="9">
        <v>326.73700000000002</v>
      </c>
      <c r="FE19" s="9">
        <v>308.971</v>
      </c>
      <c r="FF19" s="9">
        <v>11.164</v>
      </c>
      <c r="FG19" s="9">
        <v>6.6020000000000003</v>
      </c>
      <c r="FH19" s="9">
        <v>11.79</v>
      </c>
      <c r="FI19" s="9">
        <v>3.569</v>
      </c>
      <c r="FJ19" s="9">
        <v>1.7869999999999999</v>
      </c>
      <c r="FK19" s="9">
        <v>233.167</v>
      </c>
      <c r="FL19" s="9">
        <v>22.963999999999999</v>
      </c>
      <c r="FM19" s="9">
        <v>23.126999999999999</v>
      </c>
      <c r="FN19" s="9">
        <v>47.478999999999999</v>
      </c>
      <c r="FO19" s="9">
        <v>67.335999999999999</v>
      </c>
      <c r="FP19" s="9">
        <v>259.40100000000001</v>
      </c>
      <c r="FQ19" s="9">
        <v>43.749000000000002</v>
      </c>
      <c r="FR19" s="9">
        <v>26.119</v>
      </c>
      <c r="FS19" s="9">
        <v>430.99400000000003</v>
      </c>
      <c r="FT19" s="9">
        <v>45.488</v>
      </c>
      <c r="FU19" s="9">
        <v>43.237000000000002</v>
      </c>
      <c r="FV19" s="9">
        <v>6.8540000000000001</v>
      </c>
      <c r="FW19" s="9">
        <v>5.5380000000000003</v>
      </c>
      <c r="FX19" s="9">
        <v>1.94</v>
      </c>
      <c r="FY19" s="9">
        <v>3.5979999999999999</v>
      </c>
      <c r="FZ19" s="9">
        <v>3.3370000000000002</v>
      </c>
      <c r="GA19" s="9">
        <v>2.2010000000000001</v>
      </c>
      <c r="GB19" s="9">
        <v>3.3370000000000002</v>
      </c>
      <c r="GC19" s="9">
        <v>0.70699999999999996</v>
      </c>
      <c r="GD19" s="9">
        <v>1.494</v>
      </c>
      <c r="GE19" s="9">
        <v>0.61499999999999999</v>
      </c>
      <c r="GF19" s="9">
        <v>2.4489999999999998</v>
      </c>
      <c r="GG19" s="9">
        <v>2.4740000000000002</v>
      </c>
      <c r="GH19" s="9">
        <v>3.3719999999999999</v>
      </c>
      <c r="GI19" s="9">
        <v>2.1659999999999999</v>
      </c>
      <c r="GJ19" s="9">
        <v>1.3169999999999999</v>
      </c>
      <c r="GK19" s="9">
        <v>36.383000000000003</v>
      </c>
      <c r="GL19" s="9">
        <v>24.885999999999999</v>
      </c>
      <c r="GM19" s="9">
        <v>21.548999999999999</v>
      </c>
      <c r="GN19" s="9">
        <v>1.2789999999999999</v>
      </c>
      <c r="GO19" s="9">
        <v>2.0579999999999998</v>
      </c>
      <c r="GP19" s="9">
        <v>2.028</v>
      </c>
      <c r="GQ19" s="9">
        <v>0.57599999999999996</v>
      </c>
      <c r="GR19" s="9">
        <v>0.73299999999999998</v>
      </c>
      <c r="GS19" s="9">
        <v>17.603999999999999</v>
      </c>
      <c r="GT19" s="9">
        <v>1.446</v>
      </c>
      <c r="GU19" s="9">
        <v>1.9450000000000001</v>
      </c>
      <c r="GV19" s="9">
        <v>3.89</v>
      </c>
      <c r="GW19" s="9">
        <v>3.968</v>
      </c>
      <c r="GX19" s="9">
        <v>20.917999999999999</v>
      </c>
      <c r="GY19" s="9">
        <v>11.497</v>
      </c>
      <c r="GZ19" s="9">
        <v>2.25</v>
      </c>
      <c r="HA19" s="9">
        <v>45.488</v>
      </c>
      <c r="HB19" s="9">
        <v>103.26600000000001</v>
      </c>
      <c r="HC19" s="9">
        <v>94.807000000000002</v>
      </c>
      <c r="HD19" s="9">
        <v>6.3470000000000004</v>
      </c>
      <c r="HE19" s="9">
        <v>5.5579999999999998</v>
      </c>
      <c r="HF19" s="9">
        <v>0.53300000000000003</v>
      </c>
      <c r="HG19" s="9">
        <v>5.0250000000000004</v>
      </c>
      <c r="HH19" s="9">
        <v>2.641</v>
      </c>
      <c r="HI19" s="9">
        <v>2.9169999999999998</v>
      </c>
      <c r="HJ19" s="9">
        <v>4.26</v>
      </c>
      <c r="HK19" s="9">
        <v>0.55600000000000005</v>
      </c>
      <c r="HL19" s="9">
        <v>0.74099999999999999</v>
      </c>
      <c r="HM19" s="9">
        <v>1.167</v>
      </c>
      <c r="HN19" s="9">
        <v>2.2690000000000001</v>
      </c>
      <c r="HO19" s="9">
        <v>2.1219999999999999</v>
      </c>
      <c r="HP19" s="9">
        <v>2.7480000000000002</v>
      </c>
      <c r="HQ19" s="9">
        <v>2.81</v>
      </c>
      <c r="HR19" s="9">
        <v>0.78900000000000003</v>
      </c>
      <c r="HS19" s="9">
        <v>88.46</v>
      </c>
      <c r="HT19" s="9">
        <v>61.155000000000001</v>
      </c>
      <c r="HU19" s="9">
        <v>58.801000000000002</v>
      </c>
      <c r="HV19" s="9">
        <v>1.0669999999999999</v>
      </c>
      <c r="HW19" s="9">
        <v>1.2869999999999999</v>
      </c>
      <c r="HX19" s="9">
        <v>1.0669999999999999</v>
      </c>
      <c r="HY19" s="9">
        <v>1.2869999999999999</v>
      </c>
      <c r="HZ19" s="9">
        <v>0</v>
      </c>
      <c r="IA19" s="9">
        <v>46.994</v>
      </c>
      <c r="IB19" s="9">
        <v>3.036</v>
      </c>
      <c r="IC19" s="9">
        <v>2.4470000000000001</v>
      </c>
      <c r="ID19" s="9">
        <v>8.6780000000000008</v>
      </c>
      <c r="IE19" s="9">
        <v>6.048</v>
      </c>
      <c r="IF19" s="9">
        <v>55.106999999999999</v>
      </c>
      <c r="IG19" s="9">
        <v>27.305</v>
      </c>
      <c r="IH19" s="9">
        <v>8.4580000000000002</v>
      </c>
      <c r="II19" s="9">
        <v>103.26600000000001</v>
      </c>
      <c r="IJ19" s="9">
        <v>374.38099999999997</v>
      </c>
      <c r="IK19" s="9">
        <v>321.59800000000001</v>
      </c>
      <c r="IL19" s="9">
        <v>321.59800000000001</v>
      </c>
      <c r="IM19" s="9">
        <v>22.16</v>
      </c>
      <c r="IN19" s="9">
        <v>299.43799999999999</v>
      </c>
      <c r="IO19" s="9">
        <v>52.783999999999999</v>
      </c>
      <c r="IP19" s="9">
        <v>998.09199999999998</v>
      </c>
      <c r="IQ19" s="9">
        <v>933.28099999999995</v>
      </c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5512</v>
      </c>
      <c r="C1" s="3" t="s">
        <v>5513</v>
      </c>
      <c r="D1" s="3" t="s">
        <v>5514</v>
      </c>
      <c r="E1" s="3" t="s">
        <v>5515</v>
      </c>
      <c r="F1" s="3" t="s">
        <v>5516</v>
      </c>
      <c r="G1" s="3" t="s">
        <v>5517</v>
      </c>
      <c r="H1" s="3" t="s">
        <v>5518</v>
      </c>
      <c r="I1" s="3" t="s">
        <v>5519</v>
      </c>
      <c r="J1" s="3" t="s">
        <v>5520</v>
      </c>
      <c r="K1" s="3" t="s">
        <v>5521</v>
      </c>
      <c r="L1" s="3" t="s">
        <v>5522</v>
      </c>
      <c r="M1" s="3" t="s">
        <v>5523</v>
      </c>
      <c r="N1" s="3" t="s">
        <v>5524</v>
      </c>
      <c r="O1" s="3" t="s">
        <v>5525</v>
      </c>
      <c r="P1" s="3" t="s">
        <v>5526</v>
      </c>
      <c r="Q1" s="3" t="s">
        <v>5527</v>
      </c>
      <c r="R1" s="3" t="s">
        <v>5528</v>
      </c>
      <c r="S1" s="3" t="s">
        <v>5529</v>
      </c>
      <c r="T1" s="3" t="s">
        <v>5530</v>
      </c>
      <c r="U1" s="3" t="s">
        <v>5531</v>
      </c>
      <c r="V1" s="3" t="s">
        <v>5532</v>
      </c>
      <c r="W1" s="3" t="s">
        <v>5533</v>
      </c>
      <c r="X1" s="3" t="s">
        <v>5534</v>
      </c>
      <c r="Y1" s="3" t="s">
        <v>5535</v>
      </c>
      <c r="Z1" s="3" t="s">
        <v>5536</v>
      </c>
      <c r="AA1" s="3" t="s">
        <v>5537</v>
      </c>
      <c r="AB1" s="3" t="s">
        <v>5538</v>
      </c>
      <c r="AC1" s="3" t="s">
        <v>5539</v>
      </c>
      <c r="AD1" s="3" t="s">
        <v>5540</v>
      </c>
      <c r="AE1" s="3" t="s">
        <v>5541</v>
      </c>
      <c r="AF1" s="3" t="s">
        <v>5542</v>
      </c>
      <c r="AG1" s="3" t="s">
        <v>5543</v>
      </c>
      <c r="AH1" s="3" t="s">
        <v>5544</v>
      </c>
      <c r="AI1" s="3" t="s">
        <v>5545</v>
      </c>
      <c r="AJ1" s="3" t="s">
        <v>5546</v>
      </c>
      <c r="AK1" s="3" t="s">
        <v>5547</v>
      </c>
      <c r="AL1" s="3" t="s">
        <v>5548</v>
      </c>
      <c r="AM1" s="3" t="s">
        <v>5549</v>
      </c>
      <c r="AN1" s="3" t="s">
        <v>5550</v>
      </c>
      <c r="AO1" s="3" t="s">
        <v>5551</v>
      </c>
      <c r="AP1" s="3" t="s">
        <v>5552</v>
      </c>
      <c r="AQ1" s="3" t="s">
        <v>5553</v>
      </c>
      <c r="AR1" s="3" t="s">
        <v>5554</v>
      </c>
      <c r="AS1" s="3" t="s">
        <v>5555</v>
      </c>
      <c r="AT1" s="3" t="s">
        <v>5556</v>
      </c>
      <c r="AU1" s="3" t="s">
        <v>5557</v>
      </c>
      <c r="AV1" s="3" t="s">
        <v>5558</v>
      </c>
      <c r="AW1" s="3" t="s">
        <v>5559</v>
      </c>
      <c r="AX1" s="3" t="s">
        <v>5560</v>
      </c>
      <c r="AY1" s="3" t="s">
        <v>5561</v>
      </c>
      <c r="AZ1" s="3" t="s">
        <v>5562</v>
      </c>
      <c r="BA1" s="3" t="s">
        <v>5563</v>
      </c>
      <c r="BB1" s="3" t="s">
        <v>5564</v>
      </c>
      <c r="BC1" s="3" t="s">
        <v>5565</v>
      </c>
      <c r="BD1" s="3" t="s">
        <v>5566</v>
      </c>
      <c r="BE1" s="3" t="s">
        <v>5567</v>
      </c>
      <c r="BF1" s="3" t="s">
        <v>5568</v>
      </c>
      <c r="BG1" s="3" t="s">
        <v>5569</v>
      </c>
      <c r="BH1" s="3" t="s">
        <v>5570</v>
      </c>
      <c r="BI1" s="3" t="s">
        <v>5571</v>
      </c>
      <c r="BJ1" s="3" t="s">
        <v>5572</v>
      </c>
      <c r="BK1" s="3" t="s">
        <v>5573</v>
      </c>
      <c r="BL1" s="3" t="s">
        <v>5574</v>
      </c>
      <c r="BM1" s="3" t="s">
        <v>5575</v>
      </c>
      <c r="BN1" s="3" t="s">
        <v>5576</v>
      </c>
      <c r="BO1" s="3" t="s">
        <v>5577</v>
      </c>
      <c r="BP1" s="3" t="s">
        <v>5578</v>
      </c>
      <c r="BQ1" s="3" t="s">
        <v>5579</v>
      </c>
      <c r="BR1" s="3" t="s">
        <v>5580</v>
      </c>
      <c r="BS1" s="3" t="s">
        <v>5581</v>
      </c>
      <c r="BT1" s="3" t="s">
        <v>5582</v>
      </c>
      <c r="BU1" s="3" t="s">
        <v>5583</v>
      </c>
      <c r="BV1" s="3" t="s">
        <v>5584</v>
      </c>
      <c r="BW1" s="3" t="s">
        <v>5585</v>
      </c>
      <c r="BX1" s="3" t="s">
        <v>5586</v>
      </c>
      <c r="BY1" s="3" t="s">
        <v>5587</v>
      </c>
      <c r="BZ1" s="3" t="s">
        <v>5588</v>
      </c>
      <c r="CA1" s="3" t="s">
        <v>5589</v>
      </c>
      <c r="CB1" s="3" t="s">
        <v>5590</v>
      </c>
      <c r="CC1" s="3" t="s">
        <v>5591</v>
      </c>
      <c r="CD1" s="3" t="s">
        <v>5592</v>
      </c>
      <c r="CE1" s="3" t="s">
        <v>5593</v>
      </c>
      <c r="CF1" s="3" t="s">
        <v>5594</v>
      </c>
      <c r="CG1" s="3" t="s">
        <v>5595</v>
      </c>
      <c r="CH1" s="3" t="s">
        <v>5596</v>
      </c>
      <c r="CI1" s="3" t="s">
        <v>5597</v>
      </c>
      <c r="CJ1" s="3" t="s">
        <v>5598</v>
      </c>
      <c r="CK1" s="3" t="s">
        <v>5599</v>
      </c>
      <c r="CL1" s="3" t="s">
        <v>5600</v>
      </c>
      <c r="CM1" s="3" t="s">
        <v>5601</v>
      </c>
      <c r="CN1" s="3" t="s">
        <v>5602</v>
      </c>
      <c r="CO1" s="3" t="s">
        <v>5603</v>
      </c>
      <c r="CP1" s="3" t="s">
        <v>5604</v>
      </c>
      <c r="CQ1" s="3" t="s">
        <v>5605</v>
      </c>
      <c r="CR1" s="3" t="s">
        <v>5606</v>
      </c>
      <c r="CS1" s="3" t="s">
        <v>5607</v>
      </c>
      <c r="CT1" s="3" t="s">
        <v>5608</v>
      </c>
      <c r="CU1" s="3" t="s">
        <v>5609</v>
      </c>
      <c r="CV1" s="3" t="s">
        <v>5610</v>
      </c>
      <c r="CW1" s="3" t="s">
        <v>5611</v>
      </c>
      <c r="CX1" s="3" t="s">
        <v>5612</v>
      </c>
      <c r="CY1" s="3" t="s">
        <v>5613</v>
      </c>
      <c r="CZ1" s="3" t="s">
        <v>5614</v>
      </c>
      <c r="DA1" s="3" t="s">
        <v>5615</v>
      </c>
      <c r="DB1" s="3" t="s">
        <v>5616</v>
      </c>
      <c r="DC1" s="3" t="s">
        <v>5617</v>
      </c>
      <c r="DD1" s="3" t="s">
        <v>5618</v>
      </c>
      <c r="DE1" s="3" t="s">
        <v>5619</v>
      </c>
      <c r="DF1" s="3" t="s">
        <v>5620</v>
      </c>
      <c r="DG1" s="3" t="s">
        <v>5621</v>
      </c>
      <c r="DH1" s="3" t="s">
        <v>5622</v>
      </c>
      <c r="DI1" s="3" t="s">
        <v>5623</v>
      </c>
      <c r="DJ1" s="3" t="s">
        <v>5624</v>
      </c>
      <c r="DK1" s="3" t="s">
        <v>5625</v>
      </c>
      <c r="DL1" s="3" t="s">
        <v>5626</v>
      </c>
      <c r="DM1" s="3" t="s">
        <v>5627</v>
      </c>
      <c r="DN1" s="3" t="s">
        <v>5628</v>
      </c>
      <c r="DO1" s="3" t="s">
        <v>5629</v>
      </c>
      <c r="DP1" s="3" t="s">
        <v>5630</v>
      </c>
      <c r="DQ1" s="3" t="s">
        <v>5631</v>
      </c>
      <c r="DR1" s="3" t="s">
        <v>5632</v>
      </c>
      <c r="DS1" s="3" t="s">
        <v>5633</v>
      </c>
      <c r="DT1" s="3" t="s">
        <v>5634</v>
      </c>
      <c r="DU1" s="3" t="s">
        <v>5635</v>
      </c>
      <c r="DV1" s="3" t="s">
        <v>5636</v>
      </c>
      <c r="DW1" s="3" t="s">
        <v>5637</v>
      </c>
      <c r="DX1" s="3" t="s">
        <v>5638</v>
      </c>
      <c r="DY1" s="3" t="s">
        <v>5639</v>
      </c>
      <c r="DZ1" s="3" t="s">
        <v>5640</v>
      </c>
      <c r="EA1" s="3" t="s">
        <v>5641</v>
      </c>
      <c r="EB1" s="3" t="s">
        <v>5642</v>
      </c>
      <c r="EC1" s="3" t="s">
        <v>5643</v>
      </c>
      <c r="ED1" s="3" t="s">
        <v>5644</v>
      </c>
      <c r="EE1" s="3" t="s">
        <v>5645</v>
      </c>
      <c r="EF1" s="3" t="s">
        <v>5646</v>
      </c>
      <c r="EG1" s="3" t="s">
        <v>5647</v>
      </c>
      <c r="EH1" s="3" t="s">
        <v>5648</v>
      </c>
      <c r="EI1" s="3" t="s">
        <v>5649</v>
      </c>
      <c r="EJ1" s="3" t="s">
        <v>5650</v>
      </c>
      <c r="EK1" s="3" t="s">
        <v>5651</v>
      </c>
      <c r="EL1" s="3" t="s">
        <v>5652</v>
      </c>
      <c r="EM1" s="3" t="s">
        <v>5653</v>
      </c>
      <c r="EN1" s="3" t="s">
        <v>5654</v>
      </c>
      <c r="EO1" s="3" t="s">
        <v>5655</v>
      </c>
      <c r="EP1" s="3" t="s">
        <v>5656</v>
      </c>
      <c r="EQ1" s="3" t="s">
        <v>5657</v>
      </c>
      <c r="ER1" s="3" t="s">
        <v>5658</v>
      </c>
      <c r="ES1" s="3" t="s">
        <v>5659</v>
      </c>
      <c r="ET1" s="3" t="s">
        <v>5660</v>
      </c>
      <c r="EU1" s="3" t="s">
        <v>5661</v>
      </c>
      <c r="EV1" s="3" t="s">
        <v>5662</v>
      </c>
      <c r="EW1" s="3" t="s">
        <v>5663</v>
      </c>
      <c r="EX1" s="3" t="s">
        <v>5664</v>
      </c>
      <c r="EY1" s="3" t="s">
        <v>5665</v>
      </c>
      <c r="EZ1" s="3" t="s">
        <v>5666</v>
      </c>
      <c r="FA1" s="3" t="s">
        <v>5667</v>
      </c>
      <c r="FB1" s="3" t="s">
        <v>5668</v>
      </c>
      <c r="FC1" s="3" t="s">
        <v>5669</v>
      </c>
      <c r="FD1" s="3" t="s">
        <v>5670</v>
      </c>
      <c r="FE1" s="3" t="s">
        <v>5671</v>
      </c>
      <c r="FF1" s="3" t="s">
        <v>5672</v>
      </c>
      <c r="FG1" s="3" t="s">
        <v>5673</v>
      </c>
      <c r="FH1" s="3" t="s">
        <v>5674</v>
      </c>
      <c r="FI1" s="3" t="s">
        <v>5675</v>
      </c>
      <c r="FJ1" s="3" t="s">
        <v>5676</v>
      </c>
      <c r="FK1" s="3" t="s">
        <v>5677</v>
      </c>
      <c r="FL1" s="3" t="s">
        <v>5678</v>
      </c>
      <c r="FM1" s="3" t="s">
        <v>5679</v>
      </c>
      <c r="FN1" s="3" t="s">
        <v>5680</v>
      </c>
      <c r="FO1" s="3" t="s">
        <v>5681</v>
      </c>
      <c r="FP1" s="3" t="s">
        <v>5682</v>
      </c>
      <c r="FQ1" s="3" t="s">
        <v>5683</v>
      </c>
      <c r="FR1" s="3" t="s">
        <v>5684</v>
      </c>
      <c r="FS1" s="3" t="s">
        <v>5685</v>
      </c>
      <c r="FT1" s="3" t="s">
        <v>5686</v>
      </c>
      <c r="FU1" s="3" t="s">
        <v>5687</v>
      </c>
      <c r="FV1" s="3" t="s">
        <v>5688</v>
      </c>
      <c r="FW1" s="3" t="s">
        <v>5689</v>
      </c>
      <c r="FX1" s="3" t="s">
        <v>5690</v>
      </c>
      <c r="FY1" s="3" t="s">
        <v>5691</v>
      </c>
      <c r="FZ1" s="3" t="s">
        <v>5692</v>
      </c>
      <c r="GA1" s="3" t="s">
        <v>5693</v>
      </c>
      <c r="GB1" s="3" t="s">
        <v>5694</v>
      </c>
      <c r="GC1" s="3" t="s">
        <v>5695</v>
      </c>
      <c r="GD1" s="3" t="s">
        <v>5696</v>
      </c>
      <c r="GE1" s="3" t="s">
        <v>5697</v>
      </c>
      <c r="GF1" s="3" t="s">
        <v>5698</v>
      </c>
      <c r="GG1" s="3" t="s">
        <v>5699</v>
      </c>
      <c r="GH1" s="3" t="s">
        <v>5700</v>
      </c>
      <c r="GI1" s="3" t="s">
        <v>5701</v>
      </c>
      <c r="GJ1" s="3" t="s">
        <v>5702</v>
      </c>
      <c r="GK1" s="3" t="s">
        <v>5703</v>
      </c>
      <c r="GL1" s="3" t="s">
        <v>5704</v>
      </c>
      <c r="GM1" s="3" t="s">
        <v>5705</v>
      </c>
      <c r="GN1" s="3" t="s">
        <v>5706</v>
      </c>
      <c r="GO1" s="3" t="s">
        <v>5707</v>
      </c>
      <c r="GP1" s="3" t="s">
        <v>5708</v>
      </c>
      <c r="GQ1" s="3" t="s">
        <v>5709</v>
      </c>
      <c r="GR1" s="3" t="s">
        <v>5710</v>
      </c>
      <c r="GS1" s="3" t="s">
        <v>5711</v>
      </c>
      <c r="GT1" s="3" t="s">
        <v>5712</v>
      </c>
      <c r="GU1" s="3" t="s">
        <v>5713</v>
      </c>
      <c r="GV1" s="3" t="s">
        <v>5714</v>
      </c>
      <c r="GW1" s="3" t="s">
        <v>5715</v>
      </c>
      <c r="GX1" s="3" t="s">
        <v>5716</v>
      </c>
      <c r="GY1" s="3" t="s">
        <v>5717</v>
      </c>
      <c r="GZ1" s="3" t="s">
        <v>5718</v>
      </c>
      <c r="HA1" s="3" t="s">
        <v>5719</v>
      </c>
      <c r="HB1" s="3" t="s">
        <v>5720</v>
      </c>
      <c r="HC1" s="3" t="s">
        <v>5721</v>
      </c>
      <c r="HD1" s="3" t="s">
        <v>5722</v>
      </c>
      <c r="HE1" s="3" t="s">
        <v>5723</v>
      </c>
      <c r="HF1" s="3" t="s">
        <v>5724</v>
      </c>
      <c r="HG1" s="3" t="s">
        <v>5725</v>
      </c>
      <c r="HH1" s="3" t="s">
        <v>5726</v>
      </c>
      <c r="HI1" s="3" t="s">
        <v>5727</v>
      </c>
      <c r="HJ1" s="3" t="s">
        <v>5728</v>
      </c>
      <c r="HK1" s="3" t="s">
        <v>5729</v>
      </c>
      <c r="HL1" s="3" t="s">
        <v>5730</v>
      </c>
      <c r="HM1" s="3" t="s">
        <v>5731</v>
      </c>
      <c r="HN1" s="3" t="s">
        <v>5732</v>
      </c>
      <c r="HO1" s="3" t="s">
        <v>5733</v>
      </c>
      <c r="HP1" s="3" t="s">
        <v>5734</v>
      </c>
      <c r="HQ1" s="3" t="s">
        <v>5735</v>
      </c>
      <c r="HR1" s="3" t="s">
        <v>5736</v>
      </c>
      <c r="HS1" s="3" t="s">
        <v>5737</v>
      </c>
      <c r="HT1" s="3" t="s">
        <v>5738</v>
      </c>
      <c r="HU1" s="3" t="s">
        <v>5739</v>
      </c>
      <c r="HV1" s="3" t="s">
        <v>5740</v>
      </c>
      <c r="HW1" s="3" t="s">
        <v>5741</v>
      </c>
      <c r="HX1" s="3" t="s">
        <v>5742</v>
      </c>
      <c r="HY1" s="3" t="s">
        <v>5743</v>
      </c>
      <c r="HZ1" s="3" t="s">
        <v>5744</v>
      </c>
      <c r="IA1" s="3" t="s">
        <v>5745</v>
      </c>
      <c r="IB1" s="3" t="s">
        <v>5746</v>
      </c>
      <c r="IC1" s="3" t="s">
        <v>5747</v>
      </c>
      <c r="ID1" s="3" t="s">
        <v>5748</v>
      </c>
      <c r="IE1" s="3" t="s">
        <v>5749</v>
      </c>
      <c r="IF1" s="3" t="s">
        <v>5750</v>
      </c>
      <c r="IG1" s="3" t="s">
        <v>5751</v>
      </c>
      <c r="IH1" s="3" t="s">
        <v>5752</v>
      </c>
      <c r="II1" s="3" t="s">
        <v>5753</v>
      </c>
      <c r="IJ1" s="3" t="s">
        <v>5754</v>
      </c>
      <c r="IK1" s="3" t="s">
        <v>5755</v>
      </c>
      <c r="IL1" s="3" t="s">
        <v>5756</v>
      </c>
      <c r="IM1" s="3" t="s">
        <v>5757</v>
      </c>
      <c r="IN1" s="3" t="s">
        <v>5758</v>
      </c>
      <c r="IO1" s="3" t="s">
        <v>5759</v>
      </c>
      <c r="IP1" s="3" t="s">
        <v>5760</v>
      </c>
      <c r="IQ1" s="3" t="s">
        <v>5761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5762</v>
      </c>
      <c r="C10" s="8" t="s">
        <v>5763</v>
      </c>
      <c r="D10" s="8" t="s">
        <v>5764</v>
      </c>
      <c r="E10" s="8" t="s">
        <v>5765</v>
      </c>
      <c r="F10" s="8" t="s">
        <v>5766</v>
      </c>
      <c r="G10" s="8" t="s">
        <v>5767</v>
      </c>
      <c r="H10" s="8" t="s">
        <v>5768</v>
      </c>
      <c r="I10" s="8" t="s">
        <v>5769</v>
      </c>
      <c r="J10" s="8" t="s">
        <v>5770</v>
      </c>
      <c r="K10" s="8" t="s">
        <v>5771</v>
      </c>
      <c r="L10" s="8" t="s">
        <v>5772</v>
      </c>
      <c r="M10" s="8" t="s">
        <v>5773</v>
      </c>
      <c r="N10" s="8" t="s">
        <v>5774</v>
      </c>
      <c r="O10" s="8" t="s">
        <v>5775</v>
      </c>
      <c r="P10" s="8" t="s">
        <v>5776</v>
      </c>
      <c r="Q10" s="8" t="s">
        <v>5777</v>
      </c>
      <c r="R10" s="8" t="s">
        <v>5778</v>
      </c>
      <c r="S10" s="8" t="s">
        <v>5779</v>
      </c>
      <c r="T10" s="8" t="s">
        <v>5780</v>
      </c>
      <c r="U10" s="8" t="s">
        <v>5781</v>
      </c>
      <c r="V10" s="8" t="s">
        <v>5782</v>
      </c>
      <c r="W10" s="8" t="s">
        <v>5783</v>
      </c>
      <c r="X10" s="8" t="s">
        <v>5784</v>
      </c>
      <c r="Y10" s="8" t="s">
        <v>5785</v>
      </c>
      <c r="Z10" s="8" t="s">
        <v>5786</v>
      </c>
      <c r="AA10" s="8" t="s">
        <v>5787</v>
      </c>
      <c r="AB10" s="8" t="s">
        <v>5788</v>
      </c>
      <c r="AC10" s="8" t="s">
        <v>5789</v>
      </c>
      <c r="AD10" s="8" t="s">
        <v>5790</v>
      </c>
      <c r="AE10" s="8" t="s">
        <v>5791</v>
      </c>
      <c r="AF10" s="8" t="s">
        <v>5792</v>
      </c>
      <c r="AG10" s="8" t="s">
        <v>5793</v>
      </c>
      <c r="AH10" s="8" t="s">
        <v>5794</v>
      </c>
      <c r="AI10" s="8" t="s">
        <v>5795</v>
      </c>
      <c r="AJ10" s="8" t="s">
        <v>5796</v>
      </c>
      <c r="AK10" s="8" t="s">
        <v>5797</v>
      </c>
      <c r="AL10" s="8" t="s">
        <v>5798</v>
      </c>
      <c r="AM10" s="8" t="s">
        <v>5799</v>
      </c>
      <c r="AN10" s="8" t="s">
        <v>5800</v>
      </c>
      <c r="AO10" s="8" t="s">
        <v>5801</v>
      </c>
      <c r="AP10" s="8" t="s">
        <v>5802</v>
      </c>
      <c r="AQ10" s="8" t="s">
        <v>5803</v>
      </c>
      <c r="AR10" s="8" t="s">
        <v>5804</v>
      </c>
      <c r="AS10" s="8" t="s">
        <v>5805</v>
      </c>
      <c r="AT10" s="8" t="s">
        <v>5806</v>
      </c>
      <c r="AU10" s="8" t="s">
        <v>5807</v>
      </c>
      <c r="AV10" s="8" t="s">
        <v>5808</v>
      </c>
      <c r="AW10" s="8" t="s">
        <v>5809</v>
      </c>
      <c r="AX10" s="8" t="s">
        <v>5810</v>
      </c>
      <c r="AY10" s="8" t="s">
        <v>5811</v>
      </c>
      <c r="AZ10" s="8" t="s">
        <v>5812</v>
      </c>
      <c r="BA10" s="8" t="s">
        <v>5813</v>
      </c>
      <c r="BB10" s="8" t="s">
        <v>5814</v>
      </c>
      <c r="BC10" s="8" t="s">
        <v>5815</v>
      </c>
      <c r="BD10" s="8" t="s">
        <v>5816</v>
      </c>
      <c r="BE10" s="8" t="s">
        <v>5817</v>
      </c>
      <c r="BF10" s="8" t="s">
        <v>5818</v>
      </c>
      <c r="BG10" s="8" t="s">
        <v>5819</v>
      </c>
      <c r="BH10" s="8" t="s">
        <v>5820</v>
      </c>
      <c r="BI10" s="8" t="s">
        <v>5821</v>
      </c>
      <c r="BJ10" s="8" t="s">
        <v>5822</v>
      </c>
      <c r="BK10" s="8" t="s">
        <v>5823</v>
      </c>
      <c r="BL10" s="8" t="s">
        <v>5824</v>
      </c>
      <c r="BM10" s="8" t="s">
        <v>5825</v>
      </c>
      <c r="BN10" s="8" t="s">
        <v>5826</v>
      </c>
      <c r="BO10" s="8" t="s">
        <v>5827</v>
      </c>
      <c r="BP10" s="8" t="s">
        <v>5828</v>
      </c>
      <c r="BQ10" s="8" t="s">
        <v>5829</v>
      </c>
      <c r="BR10" s="8" t="s">
        <v>5830</v>
      </c>
      <c r="BS10" s="8" t="s">
        <v>5831</v>
      </c>
      <c r="BT10" s="8" t="s">
        <v>5832</v>
      </c>
      <c r="BU10" s="8" t="s">
        <v>5833</v>
      </c>
      <c r="BV10" s="8" t="s">
        <v>5834</v>
      </c>
      <c r="BW10" s="8" t="s">
        <v>5835</v>
      </c>
      <c r="BX10" s="8" t="s">
        <v>5836</v>
      </c>
      <c r="BY10" s="8" t="s">
        <v>5837</v>
      </c>
      <c r="BZ10" s="8" t="s">
        <v>5838</v>
      </c>
      <c r="CA10" s="8" t="s">
        <v>5839</v>
      </c>
      <c r="CB10" s="8" t="s">
        <v>5840</v>
      </c>
      <c r="CC10" s="8" t="s">
        <v>5841</v>
      </c>
      <c r="CD10" s="8" t="s">
        <v>5842</v>
      </c>
      <c r="CE10" s="8" t="s">
        <v>5843</v>
      </c>
      <c r="CF10" s="8" t="s">
        <v>5844</v>
      </c>
      <c r="CG10" s="8" t="s">
        <v>5845</v>
      </c>
      <c r="CH10" s="8" t="s">
        <v>5846</v>
      </c>
      <c r="CI10" s="8" t="s">
        <v>5847</v>
      </c>
      <c r="CJ10" s="8" t="s">
        <v>5848</v>
      </c>
      <c r="CK10" s="8" t="s">
        <v>5849</v>
      </c>
      <c r="CL10" s="8" t="s">
        <v>5850</v>
      </c>
      <c r="CM10" s="8" t="s">
        <v>5851</v>
      </c>
      <c r="CN10" s="8" t="s">
        <v>5852</v>
      </c>
      <c r="CO10" s="8" t="s">
        <v>5853</v>
      </c>
      <c r="CP10" s="8" t="s">
        <v>5854</v>
      </c>
      <c r="CQ10" s="8" t="s">
        <v>5855</v>
      </c>
      <c r="CR10" s="8" t="s">
        <v>5856</v>
      </c>
      <c r="CS10" s="8" t="s">
        <v>5857</v>
      </c>
      <c r="CT10" s="8" t="s">
        <v>5858</v>
      </c>
      <c r="CU10" s="8" t="s">
        <v>5859</v>
      </c>
      <c r="CV10" s="8" t="s">
        <v>5860</v>
      </c>
      <c r="CW10" s="8" t="s">
        <v>5861</v>
      </c>
      <c r="CX10" s="8" t="s">
        <v>5862</v>
      </c>
      <c r="CY10" s="8" t="s">
        <v>5863</v>
      </c>
      <c r="CZ10" s="8" t="s">
        <v>5864</v>
      </c>
      <c r="DA10" s="8" t="s">
        <v>5865</v>
      </c>
      <c r="DB10" s="8" t="s">
        <v>5866</v>
      </c>
      <c r="DC10" s="8" t="s">
        <v>5867</v>
      </c>
      <c r="DD10" s="8" t="s">
        <v>5868</v>
      </c>
      <c r="DE10" s="8" t="s">
        <v>5869</v>
      </c>
      <c r="DF10" s="8" t="s">
        <v>5870</v>
      </c>
      <c r="DG10" s="8" t="s">
        <v>5871</v>
      </c>
      <c r="DH10" s="8" t="s">
        <v>5872</v>
      </c>
      <c r="DI10" s="8" t="s">
        <v>5873</v>
      </c>
      <c r="DJ10" s="8" t="s">
        <v>5874</v>
      </c>
      <c r="DK10" s="8" t="s">
        <v>5875</v>
      </c>
      <c r="DL10" s="8" t="s">
        <v>5876</v>
      </c>
      <c r="DM10" s="8" t="s">
        <v>5877</v>
      </c>
      <c r="DN10" s="8" t="s">
        <v>5878</v>
      </c>
      <c r="DO10" s="8" t="s">
        <v>5879</v>
      </c>
      <c r="DP10" s="8" t="s">
        <v>5880</v>
      </c>
      <c r="DQ10" s="8" t="s">
        <v>5881</v>
      </c>
      <c r="DR10" s="8" t="s">
        <v>5882</v>
      </c>
      <c r="DS10" s="8" t="s">
        <v>5883</v>
      </c>
      <c r="DT10" s="8" t="s">
        <v>5884</v>
      </c>
      <c r="DU10" s="8" t="s">
        <v>5885</v>
      </c>
      <c r="DV10" s="8" t="s">
        <v>5886</v>
      </c>
      <c r="DW10" s="8" t="s">
        <v>5887</v>
      </c>
      <c r="DX10" s="8" t="s">
        <v>5888</v>
      </c>
      <c r="DY10" s="8" t="s">
        <v>5889</v>
      </c>
      <c r="DZ10" s="8" t="s">
        <v>5890</v>
      </c>
      <c r="EA10" s="8" t="s">
        <v>5891</v>
      </c>
      <c r="EB10" s="8" t="s">
        <v>5892</v>
      </c>
      <c r="EC10" s="8" t="s">
        <v>5893</v>
      </c>
      <c r="ED10" s="8" t="s">
        <v>5894</v>
      </c>
      <c r="EE10" s="8" t="s">
        <v>5895</v>
      </c>
      <c r="EF10" s="8" t="s">
        <v>5896</v>
      </c>
      <c r="EG10" s="8" t="s">
        <v>5897</v>
      </c>
      <c r="EH10" s="8" t="s">
        <v>5898</v>
      </c>
      <c r="EI10" s="8" t="s">
        <v>5899</v>
      </c>
      <c r="EJ10" s="8" t="s">
        <v>5900</v>
      </c>
      <c r="EK10" s="8" t="s">
        <v>5901</v>
      </c>
      <c r="EL10" s="8" t="s">
        <v>5902</v>
      </c>
      <c r="EM10" s="8" t="s">
        <v>5903</v>
      </c>
      <c r="EN10" s="8" t="s">
        <v>5904</v>
      </c>
      <c r="EO10" s="8" t="s">
        <v>5905</v>
      </c>
      <c r="EP10" s="8" t="s">
        <v>5906</v>
      </c>
      <c r="EQ10" s="8" t="s">
        <v>5907</v>
      </c>
      <c r="ER10" s="8" t="s">
        <v>5908</v>
      </c>
      <c r="ES10" s="8" t="s">
        <v>5909</v>
      </c>
      <c r="ET10" s="8" t="s">
        <v>5910</v>
      </c>
      <c r="EU10" s="8" t="s">
        <v>5911</v>
      </c>
      <c r="EV10" s="8" t="s">
        <v>5912</v>
      </c>
      <c r="EW10" s="8" t="s">
        <v>5913</v>
      </c>
      <c r="EX10" s="8" t="s">
        <v>5914</v>
      </c>
      <c r="EY10" s="8" t="s">
        <v>5915</v>
      </c>
      <c r="EZ10" s="8" t="s">
        <v>5916</v>
      </c>
      <c r="FA10" s="8" t="s">
        <v>5917</v>
      </c>
      <c r="FB10" s="8" t="s">
        <v>5918</v>
      </c>
      <c r="FC10" s="8" t="s">
        <v>5919</v>
      </c>
      <c r="FD10" s="8" t="s">
        <v>5920</v>
      </c>
      <c r="FE10" s="8" t="s">
        <v>5921</v>
      </c>
      <c r="FF10" s="8" t="s">
        <v>5922</v>
      </c>
      <c r="FG10" s="8" t="s">
        <v>5923</v>
      </c>
      <c r="FH10" s="8" t="s">
        <v>5924</v>
      </c>
      <c r="FI10" s="8" t="s">
        <v>5925</v>
      </c>
      <c r="FJ10" s="8" t="s">
        <v>5926</v>
      </c>
      <c r="FK10" s="8" t="s">
        <v>5927</v>
      </c>
      <c r="FL10" s="8" t="s">
        <v>5928</v>
      </c>
      <c r="FM10" s="8" t="s">
        <v>5929</v>
      </c>
      <c r="FN10" s="8" t="s">
        <v>5930</v>
      </c>
      <c r="FO10" s="8" t="s">
        <v>5931</v>
      </c>
      <c r="FP10" s="8" t="s">
        <v>5932</v>
      </c>
      <c r="FQ10" s="8" t="s">
        <v>5933</v>
      </c>
      <c r="FR10" s="8" t="s">
        <v>5934</v>
      </c>
      <c r="FS10" s="8" t="s">
        <v>5935</v>
      </c>
      <c r="FT10" s="8" t="s">
        <v>5936</v>
      </c>
      <c r="FU10" s="8" t="s">
        <v>5937</v>
      </c>
      <c r="FV10" s="8" t="s">
        <v>5938</v>
      </c>
      <c r="FW10" s="8" t="s">
        <v>5939</v>
      </c>
      <c r="FX10" s="8" t="s">
        <v>5940</v>
      </c>
      <c r="FY10" s="8" t="s">
        <v>5941</v>
      </c>
      <c r="FZ10" s="8" t="s">
        <v>5942</v>
      </c>
      <c r="GA10" s="8" t="s">
        <v>5943</v>
      </c>
      <c r="GB10" s="8" t="s">
        <v>5944</v>
      </c>
      <c r="GC10" s="8" t="s">
        <v>5945</v>
      </c>
      <c r="GD10" s="8" t="s">
        <v>5946</v>
      </c>
      <c r="GE10" s="8" t="s">
        <v>5947</v>
      </c>
      <c r="GF10" s="8" t="s">
        <v>5948</v>
      </c>
      <c r="GG10" s="8" t="s">
        <v>5949</v>
      </c>
      <c r="GH10" s="8" t="s">
        <v>5950</v>
      </c>
      <c r="GI10" s="8" t="s">
        <v>5951</v>
      </c>
      <c r="GJ10" s="8" t="s">
        <v>5952</v>
      </c>
      <c r="GK10" s="8" t="s">
        <v>5953</v>
      </c>
      <c r="GL10" s="8" t="s">
        <v>5954</v>
      </c>
      <c r="GM10" s="8" t="s">
        <v>5955</v>
      </c>
      <c r="GN10" s="8" t="s">
        <v>5956</v>
      </c>
      <c r="GO10" s="8" t="s">
        <v>5957</v>
      </c>
      <c r="GP10" s="8" t="s">
        <v>5958</v>
      </c>
      <c r="GQ10" s="8" t="s">
        <v>5959</v>
      </c>
      <c r="GR10" s="8" t="s">
        <v>5960</v>
      </c>
      <c r="GS10" s="8" t="s">
        <v>5961</v>
      </c>
      <c r="GT10" s="8" t="s">
        <v>5962</v>
      </c>
      <c r="GU10" s="8" t="s">
        <v>5963</v>
      </c>
      <c r="GV10" s="8" t="s">
        <v>5964</v>
      </c>
      <c r="GW10" s="8" t="s">
        <v>5965</v>
      </c>
      <c r="GX10" s="8" t="s">
        <v>5966</v>
      </c>
      <c r="GY10" s="8" t="s">
        <v>5967</v>
      </c>
      <c r="GZ10" s="8" t="s">
        <v>5968</v>
      </c>
      <c r="HA10" s="8" t="s">
        <v>5969</v>
      </c>
      <c r="HB10" s="8" t="s">
        <v>5970</v>
      </c>
      <c r="HC10" s="8" t="s">
        <v>5971</v>
      </c>
      <c r="HD10" s="8" t="s">
        <v>5972</v>
      </c>
      <c r="HE10" s="8" t="s">
        <v>5973</v>
      </c>
      <c r="HF10" s="8" t="s">
        <v>5974</v>
      </c>
      <c r="HG10" s="8" t="s">
        <v>5975</v>
      </c>
      <c r="HH10" s="8" t="s">
        <v>5976</v>
      </c>
      <c r="HI10" s="8" t="s">
        <v>5977</v>
      </c>
      <c r="HJ10" s="8" t="s">
        <v>5978</v>
      </c>
      <c r="HK10" s="8" t="s">
        <v>5979</v>
      </c>
      <c r="HL10" s="8" t="s">
        <v>5980</v>
      </c>
      <c r="HM10" s="8" t="s">
        <v>5981</v>
      </c>
      <c r="HN10" s="8" t="s">
        <v>5982</v>
      </c>
      <c r="HO10" s="8" t="s">
        <v>5983</v>
      </c>
      <c r="HP10" s="8" t="s">
        <v>5984</v>
      </c>
      <c r="HQ10" s="8" t="s">
        <v>5985</v>
      </c>
      <c r="HR10" s="8" t="s">
        <v>5986</v>
      </c>
      <c r="HS10" s="8" t="s">
        <v>5987</v>
      </c>
      <c r="HT10" s="8" t="s">
        <v>5988</v>
      </c>
      <c r="HU10" s="8" t="s">
        <v>5989</v>
      </c>
      <c r="HV10" s="8" t="s">
        <v>5990</v>
      </c>
      <c r="HW10" s="8" t="s">
        <v>5991</v>
      </c>
      <c r="HX10" s="8" t="s">
        <v>5992</v>
      </c>
      <c r="HY10" s="8" t="s">
        <v>5993</v>
      </c>
      <c r="HZ10" s="8" t="s">
        <v>5994</v>
      </c>
      <c r="IA10" s="8" t="s">
        <v>5995</v>
      </c>
      <c r="IB10" s="8" t="s">
        <v>5996</v>
      </c>
      <c r="IC10" s="8" t="s">
        <v>5997</v>
      </c>
      <c r="ID10" s="8" t="s">
        <v>5998</v>
      </c>
      <c r="IE10" s="8" t="s">
        <v>5999</v>
      </c>
      <c r="IF10" s="8" t="s">
        <v>6000</v>
      </c>
      <c r="IG10" s="8" t="s">
        <v>6001</v>
      </c>
      <c r="IH10" s="8" t="s">
        <v>6002</v>
      </c>
      <c r="II10" s="8" t="s">
        <v>6003</v>
      </c>
      <c r="IJ10" s="8" t="s">
        <v>6004</v>
      </c>
      <c r="IK10" s="8" t="s">
        <v>6005</v>
      </c>
      <c r="IL10" s="8" t="s">
        <v>6006</v>
      </c>
      <c r="IM10" s="8" t="s">
        <v>6007</v>
      </c>
      <c r="IN10" s="8" t="s">
        <v>6008</v>
      </c>
      <c r="IO10" s="8" t="s">
        <v>6009</v>
      </c>
      <c r="IP10" s="8" t="s">
        <v>6010</v>
      </c>
      <c r="IQ10" s="8" t="s">
        <v>6011</v>
      </c>
    </row>
    <row r="11" spans="1:251">
      <c r="A11" s="10">
        <v>42036</v>
      </c>
      <c r="B11" s="9">
        <v>129.26400000000001</v>
      </c>
      <c r="C11" s="9">
        <v>51.53</v>
      </c>
      <c r="D11" s="9">
        <v>19.616</v>
      </c>
      <c r="E11" s="9">
        <v>26.88</v>
      </c>
      <c r="F11" s="9">
        <v>29.827000000000002</v>
      </c>
      <c r="G11" s="9">
        <v>16.667999999999999</v>
      </c>
      <c r="H11" s="9">
        <v>30.951000000000001</v>
      </c>
      <c r="I11" s="9">
        <v>6.9509999999999996</v>
      </c>
      <c r="J11" s="9">
        <v>6.2409999999999997</v>
      </c>
      <c r="K11" s="9">
        <v>14.125</v>
      </c>
      <c r="L11" s="9">
        <v>17.777999999999999</v>
      </c>
      <c r="M11" s="9">
        <v>14.592000000000001</v>
      </c>
      <c r="N11" s="9">
        <v>29.184999999999999</v>
      </c>
      <c r="O11" s="9">
        <v>17.309999999999999</v>
      </c>
      <c r="P11" s="9">
        <v>77.733999999999995</v>
      </c>
      <c r="Q11" s="9">
        <v>671.14800000000002</v>
      </c>
      <c r="R11" s="9">
        <v>538.83299999999997</v>
      </c>
      <c r="S11" s="9">
        <v>513.14300000000003</v>
      </c>
      <c r="T11" s="9">
        <v>12.099</v>
      </c>
      <c r="U11" s="9">
        <v>13.590999999999999</v>
      </c>
      <c r="V11" s="9">
        <v>11.863</v>
      </c>
      <c r="W11" s="9">
        <v>6.1890000000000001</v>
      </c>
      <c r="X11" s="9">
        <v>5.673</v>
      </c>
      <c r="Y11" s="9">
        <v>417.49799999999999</v>
      </c>
      <c r="Z11" s="9">
        <v>33.228999999999999</v>
      </c>
      <c r="AA11" s="9">
        <v>32.192</v>
      </c>
      <c r="AB11" s="9">
        <v>55.914999999999999</v>
      </c>
      <c r="AC11" s="9">
        <v>80.447999999999993</v>
      </c>
      <c r="AD11" s="9">
        <v>458.38499999999999</v>
      </c>
      <c r="AE11" s="9">
        <v>132.315</v>
      </c>
      <c r="AF11" s="9">
        <v>66.05</v>
      </c>
      <c r="AG11" s="9">
        <v>776.27300000000002</v>
      </c>
      <c r="AH11" s="9">
        <v>90.188999999999993</v>
      </c>
      <c r="AI11" s="9">
        <v>40.677999999999997</v>
      </c>
      <c r="AJ11" s="9">
        <v>39.4</v>
      </c>
      <c r="AK11" s="9">
        <v>1.615</v>
      </c>
      <c r="AL11" s="9">
        <v>1.615</v>
      </c>
      <c r="AM11" s="9">
        <v>0.85399999999999998</v>
      </c>
      <c r="AN11" s="9">
        <v>0.76100000000000001</v>
      </c>
      <c r="AO11" s="9">
        <v>1.3280000000000001</v>
      </c>
      <c r="AP11" s="9">
        <v>0.28699999999999998</v>
      </c>
      <c r="AQ11" s="9">
        <v>1.3280000000000001</v>
      </c>
      <c r="AR11" s="9">
        <v>0.28699999999999998</v>
      </c>
      <c r="AS11" s="9">
        <v>0</v>
      </c>
      <c r="AT11" s="9">
        <v>0</v>
      </c>
      <c r="AU11" s="9">
        <v>1.1419999999999999</v>
      </c>
      <c r="AV11" s="9">
        <v>0.47399999999999998</v>
      </c>
      <c r="AW11" s="9">
        <v>0.47399999999999998</v>
      </c>
      <c r="AX11" s="9">
        <v>1.1419999999999999</v>
      </c>
      <c r="AY11" s="9">
        <v>0</v>
      </c>
      <c r="AZ11" s="9">
        <v>37.784999999999997</v>
      </c>
      <c r="BA11" s="9">
        <v>12.515000000000001</v>
      </c>
      <c r="BB11" s="9">
        <v>11.888</v>
      </c>
      <c r="BC11" s="9">
        <v>0</v>
      </c>
      <c r="BD11" s="9">
        <v>0.627</v>
      </c>
      <c r="BE11" s="9">
        <v>0</v>
      </c>
      <c r="BF11" s="9">
        <v>0</v>
      </c>
      <c r="BG11" s="9">
        <v>0.318</v>
      </c>
      <c r="BH11" s="9">
        <v>7.8840000000000003</v>
      </c>
      <c r="BI11" s="9">
        <v>0.57499999999999996</v>
      </c>
      <c r="BJ11" s="9">
        <v>0.67</v>
      </c>
      <c r="BK11" s="9">
        <v>3.387</v>
      </c>
      <c r="BL11" s="9">
        <v>1.9019999999999999</v>
      </c>
      <c r="BM11" s="9">
        <v>10.613</v>
      </c>
      <c r="BN11" s="9">
        <v>25.268999999999998</v>
      </c>
      <c r="BO11" s="9">
        <v>1.278</v>
      </c>
      <c r="BP11" s="9">
        <v>40.677999999999997</v>
      </c>
      <c r="BQ11" s="9">
        <v>10.993</v>
      </c>
      <c r="BR11" s="9">
        <v>9.8879999999999999</v>
      </c>
      <c r="BS11" s="9">
        <v>0.61199999999999999</v>
      </c>
      <c r="BT11" s="9">
        <v>0.35199999999999998</v>
      </c>
      <c r="BU11" s="9">
        <v>0.35199999999999998</v>
      </c>
      <c r="BV11" s="9">
        <v>0</v>
      </c>
      <c r="BW11" s="9">
        <v>0.35199999999999998</v>
      </c>
      <c r="BX11" s="9">
        <v>0</v>
      </c>
      <c r="BY11" s="9">
        <v>0.35199999999999998</v>
      </c>
      <c r="BZ11" s="9">
        <v>0</v>
      </c>
      <c r="CA11" s="9">
        <v>0</v>
      </c>
      <c r="CB11" s="9">
        <v>0.35199999999999998</v>
      </c>
      <c r="CC11" s="9">
        <v>0</v>
      </c>
      <c r="CD11" s="9">
        <v>0</v>
      </c>
      <c r="CE11" s="9">
        <v>0.35199999999999998</v>
      </c>
      <c r="CF11" s="9">
        <v>0</v>
      </c>
      <c r="CG11" s="9">
        <v>0.26</v>
      </c>
      <c r="CH11" s="9">
        <v>9.2759999999999998</v>
      </c>
      <c r="CI11" s="9">
        <v>8.9079999999999995</v>
      </c>
      <c r="CJ11" s="9">
        <v>8.5969999999999995</v>
      </c>
      <c r="CK11" s="9">
        <v>0.31</v>
      </c>
      <c r="CL11" s="9">
        <v>0</v>
      </c>
      <c r="CM11" s="9">
        <v>0</v>
      </c>
      <c r="CN11" s="9">
        <v>0.31</v>
      </c>
      <c r="CO11" s="9">
        <v>0</v>
      </c>
      <c r="CP11" s="9">
        <v>8.0470000000000006</v>
      </c>
      <c r="CQ11" s="9">
        <v>0</v>
      </c>
      <c r="CR11" s="9">
        <v>0.55200000000000005</v>
      </c>
      <c r="CS11" s="9">
        <v>0.309</v>
      </c>
      <c r="CT11" s="9">
        <v>1.85</v>
      </c>
      <c r="CU11" s="9">
        <v>7.0579999999999998</v>
      </c>
      <c r="CV11" s="9">
        <v>0.36799999999999999</v>
      </c>
      <c r="CW11" s="9">
        <v>1.1040000000000001</v>
      </c>
      <c r="CX11" s="9">
        <v>10.993</v>
      </c>
      <c r="CY11" s="9">
        <v>69.837999999999994</v>
      </c>
      <c r="CZ11" s="9">
        <v>65.111999999999995</v>
      </c>
      <c r="DA11" s="9">
        <v>3.3410000000000002</v>
      </c>
      <c r="DB11" s="9">
        <v>2.4079999999999999</v>
      </c>
      <c r="DC11" s="9">
        <v>1.825</v>
      </c>
      <c r="DD11" s="9">
        <v>0.58299999999999996</v>
      </c>
      <c r="DE11" s="9">
        <v>0.99</v>
      </c>
      <c r="DF11" s="9">
        <v>1.419</v>
      </c>
      <c r="DG11" s="9">
        <v>1.5329999999999999</v>
      </c>
      <c r="DH11" s="9">
        <v>0</v>
      </c>
      <c r="DI11" s="9">
        <v>0.875</v>
      </c>
      <c r="DJ11" s="9">
        <v>1.244</v>
      </c>
      <c r="DK11" s="9">
        <v>0.6</v>
      </c>
      <c r="DL11" s="9">
        <v>0.56399999999999995</v>
      </c>
      <c r="DM11" s="9">
        <v>1.7989999999999999</v>
      </c>
      <c r="DN11" s="9">
        <v>0.61</v>
      </c>
      <c r="DO11" s="9">
        <v>0.93300000000000005</v>
      </c>
      <c r="DP11" s="9">
        <v>61.77</v>
      </c>
      <c r="DQ11" s="9">
        <v>54.844999999999999</v>
      </c>
      <c r="DR11" s="9">
        <v>52.789000000000001</v>
      </c>
      <c r="DS11" s="9">
        <v>0.94499999999999995</v>
      </c>
      <c r="DT11" s="9">
        <v>1.1100000000000001</v>
      </c>
      <c r="DU11" s="9">
        <v>1.1870000000000001</v>
      </c>
      <c r="DV11" s="9">
        <v>0</v>
      </c>
      <c r="DW11" s="9">
        <v>0.56799999999999995</v>
      </c>
      <c r="DX11" s="9">
        <v>46.225999999999999</v>
      </c>
      <c r="DY11" s="9">
        <v>1.83</v>
      </c>
      <c r="DZ11" s="9">
        <v>2.6989999999999998</v>
      </c>
      <c r="EA11" s="9">
        <v>4.09</v>
      </c>
      <c r="EB11" s="9">
        <v>5.7320000000000002</v>
      </c>
      <c r="EC11" s="9">
        <v>49.113</v>
      </c>
      <c r="ED11" s="9">
        <v>6.9260000000000002</v>
      </c>
      <c r="EE11" s="9">
        <v>4.726</v>
      </c>
      <c r="EF11" s="9">
        <v>69.837999999999994</v>
      </c>
      <c r="EG11" s="9">
        <v>11.535</v>
      </c>
      <c r="EH11" s="9">
        <v>11.284000000000001</v>
      </c>
      <c r="EI11" s="9">
        <v>1.4830000000000001</v>
      </c>
      <c r="EJ11" s="9">
        <v>1.4830000000000001</v>
      </c>
      <c r="EK11" s="9">
        <v>0</v>
      </c>
      <c r="EL11" s="9">
        <v>1.4830000000000001</v>
      </c>
      <c r="EM11" s="9">
        <v>0.9</v>
      </c>
      <c r="EN11" s="9">
        <v>0.58299999999999996</v>
      </c>
      <c r="EO11" s="9">
        <v>0.9</v>
      </c>
      <c r="EP11" s="9">
        <v>0.58299999999999996</v>
      </c>
      <c r="EQ11" s="9">
        <v>0</v>
      </c>
      <c r="ER11" s="9">
        <v>0.63700000000000001</v>
      </c>
      <c r="ES11" s="9">
        <v>0.26200000000000001</v>
      </c>
      <c r="ET11" s="9">
        <v>0.58299999999999996</v>
      </c>
      <c r="EU11" s="9">
        <v>1.1419999999999999</v>
      </c>
      <c r="EV11" s="9">
        <v>0.34</v>
      </c>
      <c r="EW11" s="9">
        <v>0</v>
      </c>
      <c r="EX11" s="9">
        <v>9.8010000000000002</v>
      </c>
      <c r="EY11" s="9">
        <v>8.9990000000000006</v>
      </c>
      <c r="EZ11" s="9">
        <v>8.4309999999999992</v>
      </c>
      <c r="FA11" s="9">
        <v>0.56799999999999995</v>
      </c>
      <c r="FB11" s="9">
        <v>0</v>
      </c>
      <c r="FC11" s="9">
        <v>0.56799999999999995</v>
      </c>
      <c r="FD11" s="9">
        <v>0</v>
      </c>
      <c r="FE11" s="9">
        <v>0</v>
      </c>
      <c r="FF11" s="9">
        <v>7.2990000000000004</v>
      </c>
      <c r="FG11" s="9">
        <v>0.83</v>
      </c>
      <c r="FH11" s="9">
        <v>0.60399999999999998</v>
      </c>
      <c r="FI11" s="9">
        <v>0.26600000000000001</v>
      </c>
      <c r="FJ11" s="9">
        <v>1.4059999999999999</v>
      </c>
      <c r="FK11" s="9">
        <v>7.5919999999999996</v>
      </c>
      <c r="FL11" s="9">
        <v>0.80200000000000005</v>
      </c>
      <c r="FM11" s="9">
        <v>0.251</v>
      </c>
      <c r="FN11" s="9">
        <v>11.535</v>
      </c>
      <c r="FO11" s="9">
        <v>53.652999999999999</v>
      </c>
      <c r="FP11" s="9">
        <v>51.133000000000003</v>
      </c>
      <c r="FQ11" s="9">
        <v>4.4720000000000004</v>
      </c>
      <c r="FR11" s="9">
        <v>3.129</v>
      </c>
      <c r="FS11" s="9">
        <v>1.4279999999999999</v>
      </c>
      <c r="FT11" s="9">
        <v>1.7010000000000001</v>
      </c>
      <c r="FU11" s="9">
        <v>1.7769999999999999</v>
      </c>
      <c r="FV11" s="9">
        <v>1.3520000000000001</v>
      </c>
      <c r="FW11" s="9">
        <v>1.75</v>
      </c>
      <c r="FX11" s="9">
        <v>0.51100000000000001</v>
      </c>
      <c r="FY11" s="9">
        <v>0.60399999999999998</v>
      </c>
      <c r="FZ11" s="9">
        <v>0.51900000000000002</v>
      </c>
      <c r="GA11" s="9">
        <v>1.1859999999999999</v>
      </c>
      <c r="GB11" s="9">
        <v>1.4239999999999999</v>
      </c>
      <c r="GC11" s="9">
        <v>2.2690000000000001</v>
      </c>
      <c r="GD11" s="9">
        <v>0.86</v>
      </c>
      <c r="GE11" s="9">
        <v>1.343</v>
      </c>
      <c r="GF11" s="9">
        <v>46.661999999999999</v>
      </c>
      <c r="GG11" s="9">
        <v>26.135000000000002</v>
      </c>
      <c r="GH11" s="9">
        <v>24.498999999999999</v>
      </c>
      <c r="GI11" s="9">
        <v>0.83599999999999997</v>
      </c>
      <c r="GJ11" s="9">
        <v>0.80100000000000005</v>
      </c>
      <c r="GK11" s="9">
        <v>0.48099999999999998</v>
      </c>
      <c r="GL11" s="9">
        <v>0.28100000000000003</v>
      </c>
      <c r="GM11" s="9">
        <v>0.874</v>
      </c>
      <c r="GN11" s="9">
        <v>21.1</v>
      </c>
      <c r="GO11" s="9">
        <v>0.35499999999999998</v>
      </c>
      <c r="GP11" s="9">
        <v>1.8420000000000001</v>
      </c>
      <c r="GQ11" s="9">
        <v>2.839</v>
      </c>
      <c r="GR11" s="9">
        <v>4.0540000000000003</v>
      </c>
      <c r="GS11" s="9">
        <v>22.081</v>
      </c>
      <c r="GT11" s="9">
        <v>20.526</v>
      </c>
      <c r="GU11" s="9">
        <v>2.52</v>
      </c>
      <c r="GV11" s="9">
        <v>53.652999999999999</v>
      </c>
      <c r="GW11" s="9">
        <v>16.783000000000001</v>
      </c>
      <c r="GX11" s="9">
        <v>14.119</v>
      </c>
      <c r="GY11" s="9">
        <v>2.23</v>
      </c>
      <c r="GZ11" s="9">
        <v>1.9730000000000001</v>
      </c>
      <c r="HA11" s="9">
        <v>0.57299999999999995</v>
      </c>
      <c r="HB11" s="9">
        <v>1.4</v>
      </c>
      <c r="HC11" s="9">
        <v>1.0900000000000001</v>
      </c>
      <c r="HD11" s="9">
        <v>0.88400000000000001</v>
      </c>
      <c r="HE11" s="9">
        <v>1.0900000000000001</v>
      </c>
      <c r="HF11" s="9">
        <v>0.58899999999999997</v>
      </c>
      <c r="HG11" s="9">
        <v>0</v>
      </c>
      <c r="HH11" s="9">
        <v>0.57299999999999995</v>
      </c>
      <c r="HI11" s="9">
        <v>0.80500000000000005</v>
      </c>
      <c r="HJ11" s="9">
        <v>0.59499999999999997</v>
      </c>
      <c r="HK11" s="9">
        <v>1.415</v>
      </c>
      <c r="HL11" s="9">
        <v>0.55800000000000005</v>
      </c>
      <c r="HM11" s="9">
        <v>0.25700000000000001</v>
      </c>
      <c r="HN11" s="9">
        <v>11.888999999999999</v>
      </c>
      <c r="HO11" s="9">
        <v>9.2550000000000008</v>
      </c>
      <c r="HP11" s="9">
        <v>9.2550000000000008</v>
      </c>
      <c r="HQ11" s="9">
        <v>0</v>
      </c>
      <c r="HR11" s="9">
        <v>0</v>
      </c>
      <c r="HS11" s="9">
        <v>0</v>
      </c>
      <c r="HT11" s="9">
        <v>0</v>
      </c>
      <c r="HU11" s="9">
        <v>0</v>
      </c>
      <c r="HV11" s="9">
        <v>8.1519999999999992</v>
      </c>
      <c r="HW11" s="9">
        <v>0</v>
      </c>
      <c r="HX11" s="9">
        <v>0.57799999999999996</v>
      </c>
      <c r="HY11" s="9">
        <v>0.52400000000000002</v>
      </c>
      <c r="HZ11" s="9">
        <v>0.57399999999999995</v>
      </c>
      <c r="IA11" s="9">
        <v>8.6809999999999992</v>
      </c>
      <c r="IB11" s="9">
        <v>2.6339999999999999</v>
      </c>
      <c r="IC11" s="9">
        <v>2.6640000000000001</v>
      </c>
      <c r="ID11" s="9">
        <v>16.783000000000001</v>
      </c>
      <c r="IE11" s="9">
        <v>88.433000000000007</v>
      </c>
      <c r="IF11" s="9">
        <v>82.587000000000003</v>
      </c>
      <c r="IG11" s="9">
        <v>6.49</v>
      </c>
      <c r="IH11" s="9">
        <v>5.1779999999999999</v>
      </c>
      <c r="II11" s="9">
        <v>0.83499999999999996</v>
      </c>
      <c r="IJ11" s="9">
        <v>4.343</v>
      </c>
      <c r="IK11" s="9">
        <v>2.8650000000000002</v>
      </c>
      <c r="IL11" s="9">
        <v>2.3130000000000002</v>
      </c>
      <c r="IM11" s="9">
        <v>3.7930000000000001</v>
      </c>
      <c r="IN11" s="9">
        <v>1.3839999999999999</v>
      </c>
      <c r="IO11" s="9">
        <v>0</v>
      </c>
      <c r="IP11" s="9">
        <v>0.84799999999999998</v>
      </c>
      <c r="IQ11" s="9">
        <v>2.2050000000000001</v>
      </c>
    </row>
    <row r="12" spans="1:251">
      <c r="A12" s="10">
        <v>42401</v>
      </c>
      <c r="B12" s="9">
        <v>139.84200000000001</v>
      </c>
      <c r="C12" s="9">
        <v>59.503999999999998</v>
      </c>
      <c r="D12" s="9">
        <v>23.048999999999999</v>
      </c>
      <c r="E12" s="9">
        <v>30.963000000000001</v>
      </c>
      <c r="F12" s="9">
        <v>33.631999999999998</v>
      </c>
      <c r="G12" s="9">
        <v>20.38</v>
      </c>
      <c r="H12" s="9">
        <v>32.814999999999998</v>
      </c>
      <c r="I12" s="9">
        <v>10.311</v>
      </c>
      <c r="J12" s="9">
        <v>10.009</v>
      </c>
      <c r="K12" s="9">
        <v>15.577</v>
      </c>
      <c r="L12" s="9">
        <v>19.495999999999999</v>
      </c>
      <c r="M12" s="9">
        <v>18.939</v>
      </c>
      <c r="N12" s="9">
        <v>32.899000000000001</v>
      </c>
      <c r="O12" s="9">
        <v>21.113</v>
      </c>
      <c r="P12" s="9">
        <v>80.337000000000003</v>
      </c>
      <c r="Q12" s="9">
        <v>667.74800000000005</v>
      </c>
      <c r="R12" s="9">
        <v>543.71900000000005</v>
      </c>
      <c r="S12" s="9">
        <v>519.154</v>
      </c>
      <c r="T12" s="9">
        <v>13.189</v>
      </c>
      <c r="U12" s="9">
        <v>11.375999999999999</v>
      </c>
      <c r="V12" s="9">
        <v>11.664999999999999</v>
      </c>
      <c r="W12" s="9">
        <v>6.5330000000000004</v>
      </c>
      <c r="X12" s="9">
        <v>5.5229999999999997</v>
      </c>
      <c r="Y12" s="9">
        <v>410.57600000000002</v>
      </c>
      <c r="Z12" s="9">
        <v>33.179000000000002</v>
      </c>
      <c r="AA12" s="9">
        <v>28.99</v>
      </c>
      <c r="AB12" s="9">
        <v>70.974000000000004</v>
      </c>
      <c r="AC12" s="9">
        <v>73.355999999999995</v>
      </c>
      <c r="AD12" s="9">
        <v>470.363</v>
      </c>
      <c r="AE12" s="9">
        <v>124.029</v>
      </c>
      <c r="AF12" s="9">
        <v>67.531000000000006</v>
      </c>
      <c r="AG12" s="9">
        <v>776.90200000000004</v>
      </c>
      <c r="AH12" s="9">
        <v>98.218000000000004</v>
      </c>
      <c r="AI12" s="9">
        <v>31.257999999999999</v>
      </c>
      <c r="AJ12" s="9">
        <v>28.603999999999999</v>
      </c>
      <c r="AK12" s="9">
        <v>0.28599999999999998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  <c r="AV12" s="9">
        <v>0</v>
      </c>
      <c r="AW12" s="9">
        <v>0</v>
      </c>
      <c r="AX12" s="9">
        <v>0</v>
      </c>
      <c r="AY12" s="9">
        <v>0.28599999999999998</v>
      </c>
      <c r="AZ12" s="9">
        <v>28.318000000000001</v>
      </c>
      <c r="BA12" s="9">
        <v>13.956</v>
      </c>
      <c r="BB12" s="9">
        <v>13.042</v>
      </c>
      <c r="BC12" s="9">
        <v>0.253</v>
      </c>
      <c r="BD12" s="9">
        <v>0.66100000000000003</v>
      </c>
      <c r="BE12" s="9">
        <v>0.253</v>
      </c>
      <c r="BF12" s="9">
        <v>0.318</v>
      </c>
      <c r="BG12" s="9">
        <v>0.34300000000000003</v>
      </c>
      <c r="BH12" s="9">
        <v>8.9939999999999998</v>
      </c>
      <c r="BI12" s="9">
        <v>0.318</v>
      </c>
      <c r="BJ12" s="9">
        <v>0.33400000000000002</v>
      </c>
      <c r="BK12" s="9">
        <v>4.3109999999999999</v>
      </c>
      <c r="BL12" s="9">
        <v>1.1879999999999999</v>
      </c>
      <c r="BM12" s="9">
        <v>12.766999999999999</v>
      </c>
      <c r="BN12" s="9">
        <v>14.362</v>
      </c>
      <c r="BO12" s="9">
        <v>2.6539999999999999</v>
      </c>
      <c r="BP12" s="9">
        <v>31.257999999999999</v>
      </c>
      <c r="BQ12" s="9">
        <v>7.0389999999999997</v>
      </c>
      <c r="BR12" s="9">
        <v>5.9690000000000003</v>
      </c>
      <c r="BS12" s="9">
        <v>1.429</v>
      </c>
      <c r="BT12" s="9">
        <v>1.429</v>
      </c>
      <c r="BU12" s="9">
        <v>0</v>
      </c>
      <c r="BV12" s="9">
        <v>1.429</v>
      </c>
      <c r="BW12" s="9">
        <v>1.101</v>
      </c>
      <c r="BX12" s="9">
        <v>0.32800000000000001</v>
      </c>
      <c r="BY12" s="9">
        <v>1.101</v>
      </c>
      <c r="BZ12" s="9">
        <v>0.32800000000000001</v>
      </c>
      <c r="CA12" s="9">
        <v>0</v>
      </c>
      <c r="CB12" s="9">
        <v>0.60399999999999998</v>
      </c>
      <c r="CC12" s="9">
        <v>0.56899999999999995</v>
      </c>
      <c r="CD12" s="9">
        <v>0.25600000000000001</v>
      </c>
      <c r="CE12" s="9">
        <v>0.84499999999999997</v>
      </c>
      <c r="CF12" s="9">
        <v>0.58399999999999996</v>
      </c>
      <c r="CG12" s="9">
        <v>0</v>
      </c>
      <c r="CH12" s="9">
        <v>4.54</v>
      </c>
      <c r="CI12" s="9">
        <v>4.2709999999999999</v>
      </c>
      <c r="CJ12" s="9">
        <v>4.2709999999999999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3.6659999999999999</v>
      </c>
      <c r="CQ12" s="9">
        <v>0</v>
      </c>
      <c r="CR12" s="9">
        <v>0.34499999999999997</v>
      </c>
      <c r="CS12" s="9">
        <v>0.26100000000000001</v>
      </c>
      <c r="CT12" s="9">
        <v>0.61699999999999999</v>
      </c>
      <c r="CU12" s="9">
        <v>3.6539999999999999</v>
      </c>
      <c r="CV12" s="9">
        <v>0.26900000000000002</v>
      </c>
      <c r="CW12" s="9">
        <v>1.069</v>
      </c>
      <c r="CX12" s="9">
        <v>7.0389999999999997</v>
      </c>
      <c r="CY12" s="9">
        <v>73.754000000000005</v>
      </c>
      <c r="CZ12" s="9">
        <v>70.629000000000005</v>
      </c>
      <c r="DA12" s="9">
        <v>5.1239999999999997</v>
      </c>
      <c r="DB12" s="9">
        <v>4.5750000000000002</v>
      </c>
      <c r="DC12" s="9">
        <v>0.54200000000000004</v>
      </c>
      <c r="DD12" s="9">
        <v>4.0339999999999998</v>
      </c>
      <c r="DE12" s="9">
        <v>0.94399999999999995</v>
      </c>
      <c r="DF12" s="9">
        <v>3.6309999999999998</v>
      </c>
      <c r="DG12" s="9">
        <v>1.7709999999999999</v>
      </c>
      <c r="DH12" s="9">
        <v>1.903</v>
      </c>
      <c r="DI12" s="9">
        <v>0.90100000000000002</v>
      </c>
      <c r="DJ12" s="9">
        <v>2.0369999999999999</v>
      </c>
      <c r="DK12" s="9">
        <v>1.044</v>
      </c>
      <c r="DL12" s="9">
        <v>1.494</v>
      </c>
      <c r="DM12" s="9">
        <v>3.36</v>
      </c>
      <c r="DN12" s="9">
        <v>1.2150000000000001</v>
      </c>
      <c r="DO12" s="9">
        <v>0.54900000000000004</v>
      </c>
      <c r="DP12" s="9">
        <v>65.504999999999995</v>
      </c>
      <c r="DQ12" s="9">
        <v>58.834000000000003</v>
      </c>
      <c r="DR12" s="9">
        <v>55.27</v>
      </c>
      <c r="DS12" s="9">
        <v>1.6990000000000001</v>
      </c>
      <c r="DT12" s="9">
        <v>1.8660000000000001</v>
      </c>
      <c r="DU12" s="9">
        <v>1.6990000000000001</v>
      </c>
      <c r="DV12" s="9">
        <v>0.63700000000000001</v>
      </c>
      <c r="DW12" s="9">
        <v>0.63700000000000001</v>
      </c>
      <c r="DX12" s="9">
        <v>45.639000000000003</v>
      </c>
      <c r="DY12" s="9">
        <v>2.7639999999999998</v>
      </c>
      <c r="DZ12" s="9">
        <v>2.452</v>
      </c>
      <c r="EA12" s="9">
        <v>7.9790000000000001</v>
      </c>
      <c r="EB12" s="9">
        <v>6.944</v>
      </c>
      <c r="EC12" s="9">
        <v>51.89</v>
      </c>
      <c r="ED12" s="9">
        <v>6.6710000000000003</v>
      </c>
      <c r="EE12" s="9">
        <v>3.125</v>
      </c>
      <c r="EF12" s="9">
        <v>73.754000000000005</v>
      </c>
      <c r="EG12" s="9">
        <v>11.929</v>
      </c>
      <c r="EH12" s="9">
        <v>10.423999999999999</v>
      </c>
      <c r="EI12" s="9">
        <v>0</v>
      </c>
      <c r="EJ12" s="9">
        <v>0</v>
      </c>
      <c r="EK12" s="9">
        <v>0</v>
      </c>
      <c r="EL12" s="9">
        <v>0</v>
      </c>
      <c r="EM12" s="9">
        <v>0</v>
      </c>
      <c r="EN12" s="9">
        <v>0</v>
      </c>
      <c r="EO12" s="9">
        <v>0</v>
      </c>
      <c r="EP12" s="9">
        <v>0</v>
      </c>
      <c r="EQ12" s="9">
        <v>0</v>
      </c>
      <c r="ER12" s="9">
        <v>0</v>
      </c>
      <c r="ES12" s="9">
        <v>0</v>
      </c>
      <c r="ET12" s="9">
        <v>0</v>
      </c>
      <c r="EU12" s="9">
        <v>0</v>
      </c>
      <c r="EV12" s="9">
        <v>0</v>
      </c>
      <c r="EW12" s="9">
        <v>0</v>
      </c>
      <c r="EX12" s="9">
        <v>10.423999999999999</v>
      </c>
      <c r="EY12" s="9">
        <v>8.4529999999999994</v>
      </c>
      <c r="EZ12" s="9">
        <v>7.6340000000000003</v>
      </c>
      <c r="FA12" s="9">
        <v>0.27</v>
      </c>
      <c r="FB12" s="9">
        <v>0.54900000000000004</v>
      </c>
      <c r="FC12" s="9">
        <v>0.55200000000000005</v>
      </c>
      <c r="FD12" s="9">
        <v>0.26700000000000002</v>
      </c>
      <c r="FE12" s="9">
        <v>0</v>
      </c>
      <c r="FF12" s="9">
        <v>7.6150000000000002</v>
      </c>
      <c r="FG12" s="9">
        <v>0</v>
      </c>
      <c r="FH12" s="9">
        <v>0.252</v>
      </c>
      <c r="FI12" s="9">
        <v>0.58599999999999997</v>
      </c>
      <c r="FJ12" s="9">
        <v>1.3420000000000001</v>
      </c>
      <c r="FK12" s="9">
        <v>7.1109999999999998</v>
      </c>
      <c r="FL12" s="9">
        <v>1.9710000000000001</v>
      </c>
      <c r="FM12" s="9">
        <v>1.5049999999999999</v>
      </c>
      <c r="FN12" s="9">
        <v>11.929</v>
      </c>
      <c r="FO12" s="9">
        <v>55.131999999999998</v>
      </c>
      <c r="FP12" s="9">
        <v>52.957999999999998</v>
      </c>
      <c r="FQ12" s="9">
        <v>6.41</v>
      </c>
      <c r="FR12" s="9">
        <v>6.008</v>
      </c>
      <c r="FS12" s="9">
        <v>3.9239999999999999</v>
      </c>
      <c r="FT12" s="9">
        <v>2.0840000000000001</v>
      </c>
      <c r="FU12" s="9">
        <v>3.173</v>
      </c>
      <c r="FV12" s="9">
        <v>2.835</v>
      </c>
      <c r="FW12" s="9">
        <v>3.1030000000000002</v>
      </c>
      <c r="FX12" s="9">
        <v>1.028</v>
      </c>
      <c r="FY12" s="9">
        <v>1.8759999999999999</v>
      </c>
      <c r="FZ12" s="9">
        <v>2.335</v>
      </c>
      <c r="GA12" s="9">
        <v>0.46600000000000003</v>
      </c>
      <c r="GB12" s="9">
        <v>3.2069999999999999</v>
      </c>
      <c r="GC12" s="9">
        <v>3.25</v>
      </c>
      <c r="GD12" s="9">
        <v>2.758</v>
      </c>
      <c r="GE12" s="9">
        <v>0.40200000000000002</v>
      </c>
      <c r="GF12" s="9">
        <v>46.548000000000002</v>
      </c>
      <c r="GG12" s="9">
        <v>23.331</v>
      </c>
      <c r="GH12" s="9">
        <v>22.783999999999999</v>
      </c>
      <c r="GI12" s="9">
        <v>0.29299999999999998</v>
      </c>
      <c r="GJ12" s="9">
        <v>0.253</v>
      </c>
      <c r="GK12" s="9">
        <v>0.29299999999999998</v>
      </c>
      <c r="GL12" s="9">
        <v>0</v>
      </c>
      <c r="GM12" s="9">
        <v>0</v>
      </c>
      <c r="GN12" s="9">
        <v>17.727</v>
      </c>
      <c r="GO12" s="9">
        <v>1.0249999999999999</v>
      </c>
      <c r="GP12" s="9">
        <v>1.083</v>
      </c>
      <c r="GQ12" s="9">
        <v>3.4950000000000001</v>
      </c>
      <c r="GR12" s="9">
        <v>2.6520000000000001</v>
      </c>
      <c r="GS12" s="9">
        <v>20.678999999999998</v>
      </c>
      <c r="GT12" s="9">
        <v>23.216999999999999</v>
      </c>
      <c r="GU12" s="9">
        <v>2.1739999999999999</v>
      </c>
      <c r="GV12" s="9">
        <v>55.131999999999998</v>
      </c>
      <c r="GW12" s="9">
        <v>20.407</v>
      </c>
      <c r="GX12" s="9">
        <v>19.585000000000001</v>
      </c>
      <c r="GY12" s="9">
        <v>1.1180000000000001</v>
      </c>
      <c r="GZ12" s="9">
        <v>0.78500000000000003</v>
      </c>
      <c r="HA12" s="9">
        <v>0</v>
      </c>
      <c r="HB12" s="9">
        <v>0.78500000000000003</v>
      </c>
      <c r="HC12" s="9">
        <v>0.54900000000000004</v>
      </c>
      <c r="HD12" s="9">
        <v>0.23599999999999999</v>
      </c>
      <c r="HE12" s="9">
        <v>0.28199999999999997</v>
      </c>
      <c r="HF12" s="9">
        <v>0.26700000000000002</v>
      </c>
      <c r="HG12" s="9">
        <v>0</v>
      </c>
      <c r="HH12" s="9">
        <v>0.28199999999999997</v>
      </c>
      <c r="HI12" s="9">
        <v>0.26700000000000002</v>
      </c>
      <c r="HJ12" s="9">
        <v>0.23599999999999999</v>
      </c>
      <c r="HK12" s="9">
        <v>0</v>
      </c>
      <c r="HL12" s="9">
        <v>0.78500000000000003</v>
      </c>
      <c r="HM12" s="9">
        <v>0.33300000000000002</v>
      </c>
      <c r="HN12" s="9">
        <v>18.466000000000001</v>
      </c>
      <c r="HO12" s="9">
        <v>15.94</v>
      </c>
      <c r="HP12" s="9">
        <v>14.856</v>
      </c>
      <c r="HQ12" s="9">
        <v>0.3</v>
      </c>
      <c r="HR12" s="9">
        <v>0.78400000000000003</v>
      </c>
      <c r="HS12" s="9">
        <v>0.27700000000000002</v>
      </c>
      <c r="HT12" s="9">
        <v>0.80700000000000005</v>
      </c>
      <c r="HU12" s="9">
        <v>0</v>
      </c>
      <c r="HV12" s="9">
        <v>13.116</v>
      </c>
      <c r="HW12" s="9">
        <v>1.0629999999999999</v>
      </c>
      <c r="HX12" s="9">
        <v>0.57099999999999995</v>
      </c>
      <c r="HY12" s="9">
        <v>1.1910000000000001</v>
      </c>
      <c r="HZ12" s="9">
        <v>2.1930000000000001</v>
      </c>
      <c r="IA12" s="9">
        <v>13.747999999999999</v>
      </c>
      <c r="IB12" s="9">
        <v>2.5259999999999998</v>
      </c>
      <c r="IC12" s="9">
        <v>0.82299999999999995</v>
      </c>
      <c r="ID12" s="9">
        <v>20.407</v>
      </c>
      <c r="IE12" s="9">
        <v>91.334000000000003</v>
      </c>
      <c r="IF12" s="9">
        <v>86.747</v>
      </c>
      <c r="IG12" s="9">
        <v>9.6859999999999999</v>
      </c>
      <c r="IH12" s="9">
        <v>9.4190000000000005</v>
      </c>
      <c r="II12" s="9">
        <v>2.8919999999999999</v>
      </c>
      <c r="IJ12" s="9">
        <v>6.5259999999999998</v>
      </c>
      <c r="IK12" s="9">
        <v>5.47</v>
      </c>
      <c r="IL12" s="9">
        <v>3.9489999999999998</v>
      </c>
      <c r="IM12" s="9">
        <v>6.4109999999999996</v>
      </c>
      <c r="IN12" s="9">
        <v>2.7290000000000001</v>
      </c>
      <c r="IO12" s="9">
        <v>0.27900000000000003</v>
      </c>
      <c r="IP12" s="9">
        <v>1.409</v>
      </c>
      <c r="IQ12" s="9">
        <v>5.5309999999999997</v>
      </c>
    </row>
    <row r="13" spans="1:251">
      <c r="A13" s="10">
        <v>42767</v>
      </c>
      <c r="B13" s="9">
        <v>122.571</v>
      </c>
      <c r="C13" s="9">
        <v>50.165999999999997</v>
      </c>
      <c r="D13" s="9">
        <v>22.359000000000002</v>
      </c>
      <c r="E13" s="9">
        <v>23.541</v>
      </c>
      <c r="F13" s="9">
        <v>30.984000000000002</v>
      </c>
      <c r="G13" s="9">
        <v>14.914999999999999</v>
      </c>
      <c r="H13" s="9">
        <v>32.055999999999997</v>
      </c>
      <c r="I13" s="9">
        <v>3.786</v>
      </c>
      <c r="J13" s="9">
        <v>7.39</v>
      </c>
      <c r="K13" s="9">
        <v>11.662000000000001</v>
      </c>
      <c r="L13" s="9">
        <v>15.423</v>
      </c>
      <c r="M13" s="9">
        <v>18.815000000000001</v>
      </c>
      <c r="N13" s="9">
        <v>26.766999999999999</v>
      </c>
      <c r="O13" s="9">
        <v>19.132999999999999</v>
      </c>
      <c r="P13" s="9">
        <v>72.405000000000001</v>
      </c>
      <c r="Q13" s="9">
        <v>700.18799999999999</v>
      </c>
      <c r="R13" s="9">
        <v>576.23800000000006</v>
      </c>
      <c r="S13" s="9">
        <v>552.44799999999998</v>
      </c>
      <c r="T13" s="9">
        <v>12.228</v>
      </c>
      <c r="U13" s="9">
        <v>11.228999999999999</v>
      </c>
      <c r="V13" s="9">
        <v>11.645</v>
      </c>
      <c r="W13" s="9">
        <v>7.4260000000000002</v>
      </c>
      <c r="X13" s="9">
        <v>3.7989999999999999</v>
      </c>
      <c r="Y13" s="9">
        <v>438.07299999999998</v>
      </c>
      <c r="Z13" s="9">
        <v>32.978999999999999</v>
      </c>
      <c r="AA13" s="9">
        <v>30.687000000000001</v>
      </c>
      <c r="AB13" s="9">
        <v>74.498999999999995</v>
      </c>
      <c r="AC13" s="9">
        <v>68.179000000000002</v>
      </c>
      <c r="AD13" s="9">
        <v>508.06</v>
      </c>
      <c r="AE13" s="9">
        <v>123.95</v>
      </c>
      <c r="AF13" s="9">
        <v>62.914000000000001</v>
      </c>
      <c r="AG13" s="9">
        <v>798.41899999999998</v>
      </c>
      <c r="AH13" s="9">
        <v>87.254000000000005</v>
      </c>
      <c r="AI13" s="9">
        <v>32.716000000000001</v>
      </c>
      <c r="AJ13" s="9">
        <v>30.498999999999999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30.498999999999999</v>
      </c>
      <c r="BA13" s="9">
        <v>13.29</v>
      </c>
      <c r="BB13" s="9">
        <v>12.954000000000001</v>
      </c>
      <c r="BC13" s="9">
        <v>0.33600000000000002</v>
      </c>
      <c r="BD13" s="9">
        <v>0</v>
      </c>
      <c r="BE13" s="9">
        <v>0.33600000000000002</v>
      </c>
      <c r="BF13" s="9">
        <v>0</v>
      </c>
      <c r="BG13" s="9">
        <v>0</v>
      </c>
      <c r="BH13" s="9">
        <v>9.1219999999999999</v>
      </c>
      <c r="BI13" s="9">
        <v>0</v>
      </c>
      <c r="BJ13" s="9">
        <v>0</v>
      </c>
      <c r="BK13" s="9">
        <v>4.1680000000000001</v>
      </c>
      <c r="BL13" s="9">
        <v>0.33600000000000002</v>
      </c>
      <c r="BM13" s="9">
        <v>12.954000000000001</v>
      </c>
      <c r="BN13" s="9">
        <v>17.209</v>
      </c>
      <c r="BO13" s="9">
        <v>2.2170000000000001</v>
      </c>
      <c r="BP13" s="9">
        <v>32.716000000000001</v>
      </c>
      <c r="BQ13" s="9">
        <v>9.0500000000000007</v>
      </c>
      <c r="BR13" s="9">
        <v>9.0500000000000007</v>
      </c>
      <c r="BS13" s="9">
        <v>0.26800000000000002</v>
      </c>
      <c r="BT13" s="9">
        <v>0</v>
      </c>
      <c r="BU13" s="9">
        <v>0</v>
      </c>
      <c r="BV13" s="9">
        <v>0</v>
      </c>
      <c r="BW13" s="9">
        <v>0</v>
      </c>
      <c r="BX13" s="9">
        <v>0</v>
      </c>
      <c r="BY13" s="9">
        <v>0</v>
      </c>
      <c r="BZ13" s="9">
        <v>0</v>
      </c>
      <c r="CA13" s="9">
        <v>0</v>
      </c>
      <c r="CB13" s="9">
        <v>0</v>
      </c>
      <c r="CC13" s="9">
        <v>0</v>
      </c>
      <c r="CD13" s="9">
        <v>0</v>
      </c>
      <c r="CE13" s="9">
        <v>0</v>
      </c>
      <c r="CF13" s="9">
        <v>0</v>
      </c>
      <c r="CG13" s="9">
        <v>0.26800000000000002</v>
      </c>
      <c r="CH13" s="9">
        <v>8.782</v>
      </c>
      <c r="CI13" s="9">
        <v>8.782</v>
      </c>
      <c r="CJ13" s="9">
        <v>7.8819999999999997</v>
      </c>
      <c r="CK13" s="9">
        <v>0.61099999999999999</v>
      </c>
      <c r="CL13" s="9">
        <v>0.28899999999999998</v>
      </c>
      <c r="CM13" s="9">
        <v>0.61099999999999999</v>
      </c>
      <c r="CN13" s="9">
        <v>0.28899999999999998</v>
      </c>
      <c r="CO13" s="9">
        <v>0</v>
      </c>
      <c r="CP13" s="9">
        <v>7.2220000000000004</v>
      </c>
      <c r="CQ13" s="9">
        <v>0.39800000000000002</v>
      </c>
      <c r="CR13" s="9">
        <v>0.53500000000000003</v>
      </c>
      <c r="CS13" s="9">
        <v>0.626</v>
      </c>
      <c r="CT13" s="9">
        <v>0.876</v>
      </c>
      <c r="CU13" s="9">
        <v>7.9059999999999997</v>
      </c>
      <c r="CV13" s="9">
        <v>0</v>
      </c>
      <c r="CW13" s="9">
        <v>0</v>
      </c>
      <c r="CX13" s="9">
        <v>9.0500000000000007</v>
      </c>
      <c r="CY13" s="9">
        <v>77.402000000000001</v>
      </c>
      <c r="CZ13" s="9">
        <v>73.087999999999994</v>
      </c>
      <c r="DA13" s="9">
        <v>4.3289999999999997</v>
      </c>
      <c r="DB13" s="9">
        <v>4.04</v>
      </c>
      <c r="DC13" s="9">
        <v>1.4710000000000001</v>
      </c>
      <c r="DD13" s="9">
        <v>2.569</v>
      </c>
      <c r="DE13" s="9">
        <v>2.92</v>
      </c>
      <c r="DF13" s="9">
        <v>1.1200000000000001</v>
      </c>
      <c r="DG13" s="9">
        <v>2.92</v>
      </c>
      <c r="DH13" s="9">
        <v>0.65600000000000003</v>
      </c>
      <c r="DI13" s="9">
        <v>0.22</v>
      </c>
      <c r="DJ13" s="9">
        <v>0.54200000000000004</v>
      </c>
      <c r="DK13" s="9">
        <v>1.6180000000000001</v>
      </c>
      <c r="DL13" s="9">
        <v>1.881</v>
      </c>
      <c r="DM13" s="9">
        <v>2.1819999999999999</v>
      </c>
      <c r="DN13" s="9">
        <v>1.8580000000000001</v>
      </c>
      <c r="DO13" s="9">
        <v>0.28899999999999998</v>
      </c>
      <c r="DP13" s="9">
        <v>68.759</v>
      </c>
      <c r="DQ13" s="9">
        <v>60.734000000000002</v>
      </c>
      <c r="DR13" s="9">
        <v>57.817999999999998</v>
      </c>
      <c r="DS13" s="9">
        <v>1.4379999999999999</v>
      </c>
      <c r="DT13" s="9">
        <v>1.478</v>
      </c>
      <c r="DU13" s="9">
        <v>1.4379999999999999</v>
      </c>
      <c r="DV13" s="9">
        <v>0.82399999999999995</v>
      </c>
      <c r="DW13" s="9">
        <v>0.65400000000000003</v>
      </c>
      <c r="DX13" s="9">
        <v>50.213000000000001</v>
      </c>
      <c r="DY13" s="9">
        <v>1.4850000000000001</v>
      </c>
      <c r="DZ13" s="9">
        <v>2.077</v>
      </c>
      <c r="EA13" s="9">
        <v>6.9589999999999996</v>
      </c>
      <c r="EB13" s="9">
        <v>6.5110000000000001</v>
      </c>
      <c r="EC13" s="9">
        <v>54.222999999999999</v>
      </c>
      <c r="ED13" s="9">
        <v>8.0239999999999991</v>
      </c>
      <c r="EE13" s="9">
        <v>4.3140000000000001</v>
      </c>
      <c r="EF13" s="9">
        <v>77.402000000000001</v>
      </c>
      <c r="EG13" s="9">
        <v>9.4909999999999997</v>
      </c>
      <c r="EH13" s="9">
        <v>9.4909999999999997</v>
      </c>
      <c r="EI13" s="9">
        <v>0.37</v>
      </c>
      <c r="EJ13" s="9">
        <v>0.37</v>
      </c>
      <c r="EK13" s="9">
        <v>0</v>
      </c>
      <c r="EL13" s="9">
        <v>0.37</v>
      </c>
      <c r="EM13" s="9">
        <v>0.37</v>
      </c>
      <c r="EN13" s="9">
        <v>0</v>
      </c>
      <c r="EO13" s="9">
        <v>0.37</v>
      </c>
      <c r="EP13" s="9">
        <v>0</v>
      </c>
      <c r="EQ13" s="9">
        <v>0</v>
      </c>
      <c r="ER13" s="9">
        <v>0.37</v>
      </c>
      <c r="ES13" s="9">
        <v>0</v>
      </c>
      <c r="ET13" s="9">
        <v>0</v>
      </c>
      <c r="EU13" s="9">
        <v>0.37</v>
      </c>
      <c r="EV13" s="9">
        <v>0</v>
      </c>
      <c r="EW13" s="9">
        <v>0</v>
      </c>
      <c r="EX13" s="9">
        <v>9.1210000000000004</v>
      </c>
      <c r="EY13" s="9">
        <v>8.0619999999999994</v>
      </c>
      <c r="EZ13" s="9">
        <v>7.52</v>
      </c>
      <c r="FA13" s="9">
        <v>0.54200000000000004</v>
      </c>
      <c r="FB13" s="9">
        <v>0</v>
      </c>
      <c r="FC13" s="9">
        <v>0.27</v>
      </c>
      <c r="FD13" s="9">
        <v>0.27200000000000002</v>
      </c>
      <c r="FE13" s="9">
        <v>0</v>
      </c>
      <c r="FF13" s="9">
        <v>6.8070000000000004</v>
      </c>
      <c r="FG13" s="9">
        <v>0.23300000000000001</v>
      </c>
      <c r="FH13" s="9">
        <v>0.27</v>
      </c>
      <c r="FI13" s="9">
        <v>0.751</v>
      </c>
      <c r="FJ13" s="9">
        <v>1.3440000000000001</v>
      </c>
      <c r="FK13" s="9">
        <v>6.718</v>
      </c>
      <c r="FL13" s="9">
        <v>1.0589999999999999</v>
      </c>
      <c r="FM13" s="9">
        <v>0</v>
      </c>
      <c r="FN13" s="9">
        <v>9.4909999999999997</v>
      </c>
      <c r="FO13" s="9">
        <v>67.087999999999994</v>
      </c>
      <c r="FP13" s="9">
        <v>63.15</v>
      </c>
      <c r="FQ13" s="9">
        <v>5.5209999999999999</v>
      </c>
      <c r="FR13" s="9">
        <v>4.984</v>
      </c>
      <c r="FS13" s="9">
        <v>3.3969999999999998</v>
      </c>
      <c r="FT13" s="9">
        <v>1.587</v>
      </c>
      <c r="FU13" s="9">
        <v>3.1539999999999999</v>
      </c>
      <c r="FV13" s="9">
        <v>1.831</v>
      </c>
      <c r="FW13" s="9">
        <v>3.1539999999999999</v>
      </c>
      <c r="FX13" s="9">
        <v>0.249</v>
      </c>
      <c r="FY13" s="9">
        <v>1.1519999999999999</v>
      </c>
      <c r="FZ13" s="9">
        <v>0.55600000000000005</v>
      </c>
      <c r="GA13" s="9">
        <v>2.2599999999999998</v>
      </c>
      <c r="GB13" s="9">
        <v>2.1680000000000001</v>
      </c>
      <c r="GC13" s="9">
        <v>2.9319999999999999</v>
      </c>
      <c r="GD13" s="9">
        <v>2.0529999999999999</v>
      </c>
      <c r="GE13" s="9">
        <v>0.53700000000000003</v>
      </c>
      <c r="GF13" s="9">
        <v>57.628</v>
      </c>
      <c r="GG13" s="9">
        <v>30.783999999999999</v>
      </c>
      <c r="GH13" s="9">
        <v>30.498999999999999</v>
      </c>
      <c r="GI13" s="9">
        <v>0.28599999999999998</v>
      </c>
      <c r="GJ13" s="9">
        <v>0</v>
      </c>
      <c r="GK13" s="9">
        <v>0</v>
      </c>
      <c r="GL13" s="9">
        <v>0</v>
      </c>
      <c r="GM13" s="9">
        <v>0</v>
      </c>
      <c r="GN13" s="9">
        <v>23.463000000000001</v>
      </c>
      <c r="GO13" s="9">
        <v>2.6360000000000001</v>
      </c>
      <c r="GP13" s="9">
        <v>0.54500000000000004</v>
      </c>
      <c r="GQ13" s="9">
        <v>4.1399999999999997</v>
      </c>
      <c r="GR13" s="9">
        <v>3.3919999999999999</v>
      </c>
      <c r="GS13" s="9">
        <v>27.393000000000001</v>
      </c>
      <c r="GT13" s="9">
        <v>26.844000000000001</v>
      </c>
      <c r="GU13" s="9">
        <v>3.9380000000000002</v>
      </c>
      <c r="GV13" s="9">
        <v>67.087999999999994</v>
      </c>
      <c r="GW13" s="9">
        <v>22.132999999999999</v>
      </c>
      <c r="GX13" s="9">
        <v>20.221</v>
      </c>
      <c r="GY13" s="9">
        <v>1.173</v>
      </c>
      <c r="GZ13" s="9">
        <v>1.173</v>
      </c>
      <c r="HA13" s="9">
        <v>0</v>
      </c>
      <c r="HB13" s="9">
        <v>1.173</v>
      </c>
      <c r="HC13" s="9">
        <v>0.90700000000000003</v>
      </c>
      <c r="HD13" s="9">
        <v>0.26600000000000001</v>
      </c>
      <c r="HE13" s="9">
        <v>0.90700000000000003</v>
      </c>
      <c r="HF13" s="9">
        <v>0</v>
      </c>
      <c r="HG13" s="9">
        <v>0.26600000000000001</v>
      </c>
      <c r="HH13" s="9">
        <v>0</v>
      </c>
      <c r="HI13" s="9">
        <v>0.90700000000000003</v>
      </c>
      <c r="HJ13" s="9">
        <v>0.26600000000000001</v>
      </c>
      <c r="HK13" s="9">
        <v>0.57199999999999995</v>
      </c>
      <c r="HL13" s="9">
        <v>0.60099999999999998</v>
      </c>
      <c r="HM13" s="9">
        <v>0</v>
      </c>
      <c r="HN13" s="9">
        <v>19.047999999999998</v>
      </c>
      <c r="HO13" s="9">
        <v>17.539000000000001</v>
      </c>
      <c r="HP13" s="9">
        <v>16.885000000000002</v>
      </c>
      <c r="HQ13" s="9">
        <v>0</v>
      </c>
      <c r="HR13" s="9">
        <v>0.65400000000000003</v>
      </c>
      <c r="HS13" s="9">
        <v>0</v>
      </c>
      <c r="HT13" s="9">
        <v>0.65400000000000003</v>
      </c>
      <c r="HU13" s="9">
        <v>0</v>
      </c>
      <c r="HV13" s="9">
        <v>15.785</v>
      </c>
      <c r="HW13" s="9">
        <v>0.34399999999999997</v>
      </c>
      <c r="HX13" s="9">
        <v>0</v>
      </c>
      <c r="HY13" s="9">
        <v>1.41</v>
      </c>
      <c r="HZ13" s="9">
        <v>0.90300000000000002</v>
      </c>
      <c r="IA13" s="9">
        <v>16.635999999999999</v>
      </c>
      <c r="IB13" s="9">
        <v>1.51</v>
      </c>
      <c r="IC13" s="9">
        <v>1.9119999999999999</v>
      </c>
      <c r="ID13" s="9">
        <v>22.132999999999999</v>
      </c>
      <c r="IE13" s="9">
        <v>88.576999999999998</v>
      </c>
      <c r="IF13" s="9">
        <v>84.218999999999994</v>
      </c>
      <c r="IG13" s="9">
        <v>9.5579999999999998</v>
      </c>
      <c r="IH13" s="9">
        <v>8.3480000000000008</v>
      </c>
      <c r="II13" s="9">
        <v>4.1319999999999997</v>
      </c>
      <c r="IJ13" s="9">
        <v>4.2160000000000002</v>
      </c>
      <c r="IK13" s="9">
        <v>5.0810000000000004</v>
      </c>
      <c r="IL13" s="9">
        <v>3.2669999999999999</v>
      </c>
      <c r="IM13" s="9">
        <v>6.7290000000000001</v>
      </c>
      <c r="IN13" s="9">
        <v>0.46700000000000003</v>
      </c>
      <c r="IO13" s="9">
        <v>0.91400000000000003</v>
      </c>
      <c r="IP13" s="9">
        <v>4.3280000000000003</v>
      </c>
      <c r="IQ13" s="9">
        <v>2.66</v>
      </c>
    </row>
    <row r="14" spans="1:251">
      <c r="A14" s="10">
        <v>43132</v>
      </c>
      <c r="B14" s="9">
        <v>144.66</v>
      </c>
      <c r="C14" s="9">
        <v>59.993000000000002</v>
      </c>
      <c r="D14" s="9">
        <v>23.094999999999999</v>
      </c>
      <c r="E14" s="9">
        <v>30.366</v>
      </c>
      <c r="F14" s="9">
        <v>36.301000000000002</v>
      </c>
      <c r="G14" s="9">
        <v>17.158999999999999</v>
      </c>
      <c r="H14" s="9">
        <v>33.908000000000001</v>
      </c>
      <c r="I14" s="9">
        <v>10.839</v>
      </c>
      <c r="J14" s="9">
        <v>7.38</v>
      </c>
      <c r="K14" s="9">
        <v>16.687000000000001</v>
      </c>
      <c r="L14" s="9">
        <v>16.920000000000002</v>
      </c>
      <c r="M14" s="9">
        <v>19.853000000000002</v>
      </c>
      <c r="N14" s="9">
        <v>34.194000000000003</v>
      </c>
      <c r="O14" s="9">
        <v>19.266999999999999</v>
      </c>
      <c r="P14" s="9">
        <v>84.667000000000002</v>
      </c>
      <c r="Q14" s="9">
        <v>701.72</v>
      </c>
      <c r="R14" s="9">
        <v>564.54200000000003</v>
      </c>
      <c r="S14" s="9">
        <v>540.91600000000005</v>
      </c>
      <c r="T14" s="9">
        <v>11.097</v>
      </c>
      <c r="U14" s="9">
        <v>12.263</v>
      </c>
      <c r="V14" s="9">
        <v>12.43</v>
      </c>
      <c r="W14" s="9">
        <v>6.5620000000000003</v>
      </c>
      <c r="X14" s="9">
        <v>3.3290000000000002</v>
      </c>
      <c r="Y14" s="9">
        <v>429.40300000000002</v>
      </c>
      <c r="Z14" s="9">
        <v>26.087</v>
      </c>
      <c r="AA14" s="9">
        <v>30.385999999999999</v>
      </c>
      <c r="AB14" s="9">
        <v>78.665999999999997</v>
      </c>
      <c r="AC14" s="9">
        <v>66.981999999999999</v>
      </c>
      <c r="AD14" s="9">
        <v>497.56</v>
      </c>
      <c r="AE14" s="9">
        <v>137.179</v>
      </c>
      <c r="AF14" s="9">
        <v>54.872</v>
      </c>
      <c r="AG14" s="9">
        <v>803.82899999999995</v>
      </c>
      <c r="AH14" s="9">
        <v>97.424000000000007</v>
      </c>
      <c r="AI14" s="9">
        <v>40.204000000000001</v>
      </c>
      <c r="AJ14" s="9">
        <v>38.698</v>
      </c>
      <c r="AK14" s="9">
        <v>1.6479999999999999</v>
      </c>
      <c r="AL14" s="9">
        <v>1.6479999999999999</v>
      </c>
      <c r="AM14" s="9">
        <v>0.84</v>
      </c>
      <c r="AN14" s="9">
        <v>0.80800000000000005</v>
      </c>
      <c r="AO14" s="9">
        <v>0.84</v>
      </c>
      <c r="AP14" s="9">
        <v>0.80800000000000005</v>
      </c>
      <c r="AQ14" s="9">
        <v>1.234</v>
      </c>
      <c r="AR14" s="9">
        <v>0.41399999999999998</v>
      </c>
      <c r="AS14" s="9">
        <v>0</v>
      </c>
      <c r="AT14" s="9">
        <v>0</v>
      </c>
      <c r="AU14" s="9">
        <v>0.36399999999999999</v>
      </c>
      <c r="AV14" s="9">
        <v>1.284</v>
      </c>
      <c r="AW14" s="9">
        <v>0.84</v>
      </c>
      <c r="AX14" s="9">
        <v>0.80800000000000005</v>
      </c>
      <c r="AY14" s="9">
        <v>0</v>
      </c>
      <c r="AZ14" s="9">
        <v>37.049999999999997</v>
      </c>
      <c r="BA14" s="9">
        <v>11.455</v>
      </c>
      <c r="BB14" s="9">
        <v>10.792999999999999</v>
      </c>
      <c r="BC14" s="9">
        <v>0.248</v>
      </c>
      <c r="BD14" s="9">
        <v>0.41399999999999998</v>
      </c>
      <c r="BE14" s="9">
        <v>0.248</v>
      </c>
      <c r="BF14" s="9">
        <v>0</v>
      </c>
      <c r="BG14" s="9">
        <v>0.41399999999999998</v>
      </c>
      <c r="BH14" s="9">
        <v>7.7830000000000004</v>
      </c>
      <c r="BI14" s="9">
        <v>0.52200000000000002</v>
      </c>
      <c r="BJ14" s="9">
        <v>0.72199999999999998</v>
      </c>
      <c r="BK14" s="9">
        <v>2.4289999999999998</v>
      </c>
      <c r="BL14" s="9">
        <v>1.2849999999999999</v>
      </c>
      <c r="BM14" s="9">
        <v>10.17</v>
      </c>
      <c r="BN14" s="9">
        <v>25.596</v>
      </c>
      <c r="BO14" s="9">
        <v>1.506</v>
      </c>
      <c r="BP14" s="9">
        <v>40.204000000000001</v>
      </c>
      <c r="BQ14" s="9">
        <v>5.4089999999999998</v>
      </c>
      <c r="BR14" s="9">
        <v>5.4089999999999998</v>
      </c>
      <c r="BS14" s="9">
        <v>0.86599999999999999</v>
      </c>
      <c r="BT14" s="9">
        <v>0.86599999999999999</v>
      </c>
      <c r="BU14" s="9">
        <v>0.86599999999999999</v>
      </c>
      <c r="BV14" s="9">
        <v>0</v>
      </c>
      <c r="BW14" s="9">
        <v>0.54800000000000004</v>
      </c>
      <c r="BX14" s="9">
        <v>0.318</v>
      </c>
      <c r="BY14" s="9">
        <v>0.58099999999999996</v>
      </c>
      <c r="BZ14" s="9">
        <v>0.28499999999999998</v>
      </c>
      <c r="CA14" s="9">
        <v>0</v>
      </c>
      <c r="CB14" s="9">
        <v>0.86599999999999999</v>
      </c>
      <c r="CC14" s="9">
        <v>0</v>
      </c>
      <c r="CD14" s="9">
        <v>0</v>
      </c>
      <c r="CE14" s="9">
        <v>0.26300000000000001</v>
      </c>
      <c r="CF14" s="9">
        <v>0.60299999999999998</v>
      </c>
      <c r="CG14" s="9">
        <v>0</v>
      </c>
      <c r="CH14" s="9">
        <v>4.5430000000000001</v>
      </c>
      <c r="CI14" s="9">
        <v>3.9769999999999999</v>
      </c>
      <c r="CJ14" s="9">
        <v>3.9769999999999999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3.3119999999999998</v>
      </c>
      <c r="CQ14" s="9">
        <v>0.66500000000000004</v>
      </c>
      <c r="CR14" s="9">
        <v>0</v>
      </c>
      <c r="CS14" s="9">
        <v>0</v>
      </c>
      <c r="CT14" s="9">
        <v>0.55800000000000005</v>
      </c>
      <c r="CU14" s="9">
        <v>3.4180000000000001</v>
      </c>
      <c r="CV14" s="9">
        <v>0.56699999999999995</v>
      </c>
      <c r="CW14" s="9">
        <v>0</v>
      </c>
      <c r="CX14" s="9">
        <v>5.4089999999999998</v>
      </c>
      <c r="CY14" s="9">
        <v>68.182000000000002</v>
      </c>
      <c r="CZ14" s="9">
        <v>64.622</v>
      </c>
      <c r="DA14" s="9">
        <v>7.1719999999999997</v>
      </c>
      <c r="DB14" s="9">
        <v>6.3570000000000002</v>
      </c>
      <c r="DC14" s="9">
        <v>2.0960000000000001</v>
      </c>
      <c r="DD14" s="9">
        <v>4.26</v>
      </c>
      <c r="DE14" s="9">
        <v>4.4039999999999999</v>
      </c>
      <c r="DF14" s="9">
        <v>1.9530000000000001</v>
      </c>
      <c r="DG14" s="9">
        <v>3.5489999999999999</v>
      </c>
      <c r="DH14" s="9">
        <v>1.1379999999999999</v>
      </c>
      <c r="DI14" s="9">
        <v>1.335</v>
      </c>
      <c r="DJ14" s="9">
        <v>3.3439999999999999</v>
      </c>
      <c r="DK14" s="9">
        <v>2.2000000000000002</v>
      </c>
      <c r="DL14" s="9">
        <v>0.81200000000000006</v>
      </c>
      <c r="DM14" s="9">
        <v>3.847</v>
      </c>
      <c r="DN14" s="9">
        <v>2.5099999999999998</v>
      </c>
      <c r="DO14" s="9">
        <v>0.81499999999999995</v>
      </c>
      <c r="DP14" s="9">
        <v>57.45</v>
      </c>
      <c r="DQ14" s="9">
        <v>47.387</v>
      </c>
      <c r="DR14" s="9">
        <v>45.926000000000002</v>
      </c>
      <c r="DS14" s="9">
        <v>0.81899999999999995</v>
      </c>
      <c r="DT14" s="9">
        <v>0.64200000000000002</v>
      </c>
      <c r="DU14" s="9">
        <v>0.81899999999999995</v>
      </c>
      <c r="DV14" s="9">
        <v>0.26200000000000001</v>
      </c>
      <c r="DW14" s="9">
        <v>0.38</v>
      </c>
      <c r="DX14" s="9">
        <v>37.113999999999997</v>
      </c>
      <c r="DY14" s="9">
        <v>0.995</v>
      </c>
      <c r="DZ14" s="9">
        <v>1.901</v>
      </c>
      <c r="EA14" s="9">
        <v>7.3769999999999998</v>
      </c>
      <c r="EB14" s="9">
        <v>3.9239999999999999</v>
      </c>
      <c r="EC14" s="9">
        <v>43.463000000000001</v>
      </c>
      <c r="ED14" s="9">
        <v>10.063000000000001</v>
      </c>
      <c r="EE14" s="9">
        <v>3.5590000000000002</v>
      </c>
      <c r="EF14" s="9">
        <v>68.182000000000002</v>
      </c>
      <c r="EG14" s="9">
        <v>11.265000000000001</v>
      </c>
      <c r="EH14" s="9">
        <v>10.99</v>
      </c>
      <c r="EI14" s="9">
        <v>0.28299999999999997</v>
      </c>
      <c r="EJ14" s="9">
        <v>0.28299999999999997</v>
      </c>
      <c r="EK14" s="9">
        <v>0.28299999999999997</v>
      </c>
      <c r="EL14" s="9">
        <v>0</v>
      </c>
      <c r="EM14" s="9">
        <v>0</v>
      </c>
      <c r="EN14" s="9">
        <v>0.28299999999999997</v>
      </c>
      <c r="EO14" s="9">
        <v>0</v>
      </c>
      <c r="EP14" s="9">
        <v>0</v>
      </c>
      <c r="EQ14" s="9">
        <v>0.28299999999999997</v>
      </c>
      <c r="ER14" s="9">
        <v>0.28299999999999997</v>
      </c>
      <c r="ES14" s="9">
        <v>0</v>
      </c>
      <c r="ET14" s="9">
        <v>0</v>
      </c>
      <c r="EU14" s="9">
        <v>0.28299999999999997</v>
      </c>
      <c r="EV14" s="9">
        <v>0</v>
      </c>
      <c r="EW14" s="9">
        <v>0</v>
      </c>
      <c r="EX14" s="9">
        <v>10.707000000000001</v>
      </c>
      <c r="EY14" s="9">
        <v>10.38</v>
      </c>
      <c r="EZ14" s="9">
        <v>9.8390000000000004</v>
      </c>
      <c r="FA14" s="9">
        <v>0</v>
      </c>
      <c r="FB14" s="9">
        <v>0.27500000000000002</v>
      </c>
      <c r="FC14" s="9">
        <v>0</v>
      </c>
      <c r="FD14" s="9">
        <v>0</v>
      </c>
      <c r="FE14" s="9">
        <v>0.27500000000000002</v>
      </c>
      <c r="FF14" s="9">
        <v>8.1980000000000004</v>
      </c>
      <c r="FG14" s="9">
        <v>0</v>
      </c>
      <c r="FH14" s="9">
        <v>0.56799999999999995</v>
      </c>
      <c r="FI14" s="9">
        <v>1.613</v>
      </c>
      <c r="FJ14" s="9">
        <v>2.4239999999999999</v>
      </c>
      <c r="FK14" s="9">
        <v>7.9560000000000004</v>
      </c>
      <c r="FL14" s="9">
        <v>0.32800000000000001</v>
      </c>
      <c r="FM14" s="9">
        <v>0.27500000000000002</v>
      </c>
      <c r="FN14" s="9">
        <v>11.265000000000001</v>
      </c>
      <c r="FO14" s="9">
        <v>59.963000000000001</v>
      </c>
      <c r="FP14" s="9">
        <v>56.384999999999998</v>
      </c>
      <c r="FQ14" s="9">
        <v>3.72</v>
      </c>
      <c r="FR14" s="9">
        <v>3.72</v>
      </c>
      <c r="FS14" s="9">
        <v>2.7090000000000001</v>
      </c>
      <c r="FT14" s="9">
        <v>1.0109999999999999</v>
      </c>
      <c r="FU14" s="9">
        <v>3.1339999999999999</v>
      </c>
      <c r="FV14" s="9">
        <v>0.58699999999999997</v>
      </c>
      <c r="FW14" s="9">
        <v>3.1339999999999999</v>
      </c>
      <c r="FX14" s="9">
        <v>0.58699999999999997</v>
      </c>
      <c r="FY14" s="9">
        <v>0</v>
      </c>
      <c r="FZ14" s="9">
        <v>1.02</v>
      </c>
      <c r="GA14" s="9">
        <v>1.3</v>
      </c>
      <c r="GB14" s="9">
        <v>1.4</v>
      </c>
      <c r="GC14" s="9">
        <v>1.004</v>
      </c>
      <c r="GD14" s="9">
        <v>2.7170000000000001</v>
      </c>
      <c r="GE14" s="9">
        <v>0</v>
      </c>
      <c r="GF14" s="9">
        <v>52.664000000000001</v>
      </c>
      <c r="GG14" s="9">
        <v>29.388999999999999</v>
      </c>
      <c r="GH14" s="9">
        <v>28.681999999999999</v>
      </c>
      <c r="GI14" s="9">
        <v>0.70699999999999996</v>
      </c>
      <c r="GJ14" s="9">
        <v>0</v>
      </c>
      <c r="GK14" s="9">
        <v>0.70699999999999996</v>
      </c>
      <c r="GL14" s="9">
        <v>0</v>
      </c>
      <c r="GM14" s="9">
        <v>0</v>
      </c>
      <c r="GN14" s="9">
        <v>22.831</v>
      </c>
      <c r="GO14" s="9">
        <v>0.254</v>
      </c>
      <c r="GP14" s="9">
        <v>0.70899999999999996</v>
      </c>
      <c r="GQ14" s="9">
        <v>5.5949999999999998</v>
      </c>
      <c r="GR14" s="9">
        <v>2.1539999999999999</v>
      </c>
      <c r="GS14" s="9">
        <v>27.234999999999999</v>
      </c>
      <c r="GT14" s="9">
        <v>23.274999999999999</v>
      </c>
      <c r="GU14" s="9">
        <v>3.5779999999999998</v>
      </c>
      <c r="GV14" s="9">
        <v>59.963000000000001</v>
      </c>
      <c r="GW14" s="9">
        <v>21.402999999999999</v>
      </c>
      <c r="GX14" s="9">
        <v>20.245999999999999</v>
      </c>
      <c r="GY14" s="9">
        <v>3.871</v>
      </c>
      <c r="GZ14" s="9">
        <v>3.581</v>
      </c>
      <c r="HA14" s="9">
        <v>0.59399999999999997</v>
      </c>
      <c r="HB14" s="9">
        <v>2.9870000000000001</v>
      </c>
      <c r="HC14" s="9">
        <v>2.4180000000000001</v>
      </c>
      <c r="HD14" s="9">
        <v>1.163</v>
      </c>
      <c r="HE14" s="9">
        <v>2.0739999999999998</v>
      </c>
      <c r="HF14" s="9">
        <v>0.57499999999999996</v>
      </c>
      <c r="HG14" s="9">
        <v>0.93300000000000005</v>
      </c>
      <c r="HH14" s="9">
        <v>0.84099999999999997</v>
      </c>
      <c r="HI14" s="9">
        <v>1.5840000000000001</v>
      </c>
      <c r="HJ14" s="9">
        <v>1.1559999999999999</v>
      </c>
      <c r="HK14" s="9">
        <v>2.4340000000000002</v>
      </c>
      <c r="HL14" s="9">
        <v>1.147</v>
      </c>
      <c r="HM14" s="9">
        <v>0.28999999999999998</v>
      </c>
      <c r="HN14" s="9">
        <v>16.375</v>
      </c>
      <c r="HO14" s="9">
        <v>13.021000000000001</v>
      </c>
      <c r="HP14" s="9">
        <v>12.754</v>
      </c>
      <c r="HQ14" s="9">
        <v>0.26600000000000001</v>
      </c>
      <c r="HR14" s="9">
        <v>0</v>
      </c>
      <c r="HS14" s="9">
        <v>0.26600000000000001</v>
      </c>
      <c r="HT14" s="9">
        <v>0</v>
      </c>
      <c r="HU14" s="9">
        <v>0</v>
      </c>
      <c r="HV14" s="9">
        <v>10.215999999999999</v>
      </c>
      <c r="HW14" s="9">
        <v>0</v>
      </c>
      <c r="HX14" s="9">
        <v>0.80700000000000005</v>
      </c>
      <c r="HY14" s="9">
        <v>1.998</v>
      </c>
      <c r="HZ14" s="9">
        <v>0</v>
      </c>
      <c r="IA14" s="9">
        <v>13.021000000000001</v>
      </c>
      <c r="IB14" s="9">
        <v>3.3540000000000001</v>
      </c>
      <c r="IC14" s="9">
        <v>1.157</v>
      </c>
      <c r="ID14" s="9">
        <v>21.402999999999999</v>
      </c>
      <c r="IE14" s="9">
        <v>83.715999999999994</v>
      </c>
      <c r="IF14" s="9">
        <v>80.397000000000006</v>
      </c>
      <c r="IG14" s="9">
        <v>7.6829999999999998</v>
      </c>
      <c r="IH14" s="9">
        <v>7.0839999999999996</v>
      </c>
      <c r="II14" s="9">
        <v>1.522</v>
      </c>
      <c r="IJ14" s="9">
        <v>5.5620000000000003</v>
      </c>
      <c r="IK14" s="9">
        <v>3.7410000000000001</v>
      </c>
      <c r="IL14" s="9">
        <v>3.3420000000000001</v>
      </c>
      <c r="IM14" s="9">
        <v>3.9649999999999999</v>
      </c>
      <c r="IN14" s="9">
        <v>2.819</v>
      </c>
      <c r="IO14" s="9">
        <v>0.3</v>
      </c>
      <c r="IP14" s="9">
        <v>1.46</v>
      </c>
      <c r="IQ14" s="9">
        <v>3.6779999999999999</v>
      </c>
    </row>
    <row r="15" spans="1:251">
      <c r="A15" s="10">
        <v>43497</v>
      </c>
      <c r="B15" s="9">
        <v>143.648</v>
      </c>
      <c r="C15" s="9">
        <v>56.447000000000003</v>
      </c>
      <c r="D15" s="9">
        <v>25.530999999999999</v>
      </c>
      <c r="E15" s="9">
        <v>24.77</v>
      </c>
      <c r="F15" s="9">
        <v>35.875999999999998</v>
      </c>
      <c r="G15" s="9">
        <v>14.372999999999999</v>
      </c>
      <c r="H15" s="9">
        <v>32.460999999999999</v>
      </c>
      <c r="I15" s="9">
        <v>9.6720000000000006</v>
      </c>
      <c r="J15" s="9">
        <v>7.8259999999999996</v>
      </c>
      <c r="K15" s="9">
        <v>15.266</v>
      </c>
      <c r="L15" s="9">
        <v>16.803000000000001</v>
      </c>
      <c r="M15" s="9">
        <v>18.792999999999999</v>
      </c>
      <c r="N15" s="9">
        <v>34.261000000000003</v>
      </c>
      <c r="O15" s="9">
        <v>16.600999999999999</v>
      </c>
      <c r="P15" s="9">
        <v>87.200999999999993</v>
      </c>
      <c r="Q15" s="9">
        <v>716.82</v>
      </c>
      <c r="R15" s="9">
        <v>585.85699999999997</v>
      </c>
      <c r="S15" s="9">
        <v>558.76</v>
      </c>
      <c r="T15" s="9">
        <v>13.685</v>
      </c>
      <c r="U15" s="9">
        <v>13.412000000000001</v>
      </c>
      <c r="V15" s="9">
        <v>17.370999999999999</v>
      </c>
      <c r="W15" s="9">
        <v>5.3810000000000002</v>
      </c>
      <c r="X15" s="9">
        <v>3.7149999999999999</v>
      </c>
      <c r="Y15" s="9">
        <v>442.08199999999999</v>
      </c>
      <c r="Z15" s="9">
        <v>32.784999999999997</v>
      </c>
      <c r="AA15" s="9">
        <v>29.652000000000001</v>
      </c>
      <c r="AB15" s="9">
        <v>81.337999999999994</v>
      </c>
      <c r="AC15" s="9">
        <v>77.111999999999995</v>
      </c>
      <c r="AD15" s="9">
        <v>508.745</v>
      </c>
      <c r="AE15" s="9">
        <v>130.96299999999999</v>
      </c>
      <c r="AF15" s="9">
        <v>56.173999999999999</v>
      </c>
      <c r="AG15" s="9">
        <v>817.07600000000002</v>
      </c>
      <c r="AH15" s="9">
        <v>99.566000000000003</v>
      </c>
      <c r="AI15" s="9">
        <v>36.054000000000002</v>
      </c>
      <c r="AJ15" s="9">
        <v>34.627000000000002</v>
      </c>
      <c r="AK15" s="9">
        <v>1.97</v>
      </c>
      <c r="AL15" s="9">
        <v>1.639</v>
      </c>
      <c r="AM15" s="9">
        <v>1.0149999999999999</v>
      </c>
      <c r="AN15" s="9">
        <v>0.623</v>
      </c>
      <c r="AO15" s="9">
        <v>1.639</v>
      </c>
      <c r="AP15" s="9">
        <v>0</v>
      </c>
      <c r="AQ15" s="9">
        <v>1.639</v>
      </c>
      <c r="AR15" s="9">
        <v>0</v>
      </c>
      <c r="AS15" s="9">
        <v>0</v>
      </c>
      <c r="AT15" s="9">
        <v>0.30299999999999999</v>
      </c>
      <c r="AU15" s="9">
        <v>1.042</v>
      </c>
      <c r="AV15" s="9">
        <v>0.29399999999999998</v>
      </c>
      <c r="AW15" s="9">
        <v>1.0149999999999999</v>
      </c>
      <c r="AX15" s="9">
        <v>0.623</v>
      </c>
      <c r="AY15" s="9">
        <v>0.33100000000000002</v>
      </c>
      <c r="AZ15" s="9">
        <v>32.656999999999996</v>
      </c>
      <c r="BA15" s="9">
        <v>13.282</v>
      </c>
      <c r="BB15" s="9">
        <v>13.015000000000001</v>
      </c>
      <c r="BC15" s="9">
        <v>0.26700000000000002</v>
      </c>
      <c r="BD15" s="9">
        <v>0</v>
      </c>
      <c r="BE15" s="9">
        <v>0.26700000000000002</v>
      </c>
      <c r="BF15" s="9">
        <v>0</v>
      </c>
      <c r="BG15" s="9">
        <v>0</v>
      </c>
      <c r="BH15" s="9">
        <v>9.1080000000000005</v>
      </c>
      <c r="BI15" s="9">
        <v>0.39700000000000002</v>
      </c>
      <c r="BJ15" s="9">
        <v>0</v>
      </c>
      <c r="BK15" s="9">
        <v>3.7770000000000001</v>
      </c>
      <c r="BL15" s="9">
        <v>0.65900000000000003</v>
      </c>
      <c r="BM15" s="9">
        <v>12.622999999999999</v>
      </c>
      <c r="BN15" s="9">
        <v>19.375</v>
      </c>
      <c r="BO15" s="9">
        <v>1.427</v>
      </c>
      <c r="BP15" s="9">
        <v>36.054000000000002</v>
      </c>
      <c r="BQ15" s="9">
        <v>13.297000000000001</v>
      </c>
      <c r="BR15" s="9">
        <v>13.125</v>
      </c>
      <c r="BS15" s="9">
        <v>0.86599999999999999</v>
      </c>
      <c r="BT15" s="9">
        <v>0.86599999999999999</v>
      </c>
      <c r="BU15" s="9">
        <v>0.60699999999999998</v>
      </c>
      <c r="BV15" s="9">
        <v>0.25900000000000001</v>
      </c>
      <c r="BW15" s="9">
        <v>0.57999999999999996</v>
      </c>
      <c r="BX15" s="9">
        <v>0.28599999999999998</v>
      </c>
      <c r="BY15" s="9">
        <v>0.57999999999999996</v>
      </c>
      <c r="BZ15" s="9">
        <v>0.28599999999999998</v>
      </c>
      <c r="CA15" s="9">
        <v>0</v>
      </c>
      <c r="CB15" s="9">
        <v>0.60699999999999998</v>
      </c>
      <c r="CC15" s="9">
        <v>0</v>
      </c>
      <c r="CD15" s="9">
        <v>0.25900000000000001</v>
      </c>
      <c r="CE15" s="9">
        <v>0.60699999999999998</v>
      </c>
      <c r="CF15" s="9">
        <v>0.25900000000000001</v>
      </c>
      <c r="CG15" s="9">
        <v>0</v>
      </c>
      <c r="CH15" s="9">
        <v>12.259</v>
      </c>
      <c r="CI15" s="9">
        <v>11.986000000000001</v>
      </c>
      <c r="CJ15" s="9">
        <v>10.555</v>
      </c>
      <c r="CK15" s="9">
        <v>1.02</v>
      </c>
      <c r="CL15" s="9">
        <v>0.41099999999999998</v>
      </c>
      <c r="CM15" s="9">
        <v>1.02</v>
      </c>
      <c r="CN15" s="9">
        <v>0</v>
      </c>
      <c r="CO15" s="9">
        <v>0</v>
      </c>
      <c r="CP15" s="9">
        <v>10.372999999999999</v>
      </c>
      <c r="CQ15" s="9">
        <v>0.32</v>
      </c>
      <c r="CR15" s="9">
        <v>0.38600000000000001</v>
      </c>
      <c r="CS15" s="9">
        <v>0.90700000000000003</v>
      </c>
      <c r="CT15" s="9">
        <v>2.8319999999999999</v>
      </c>
      <c r="CU15" s="9">
        <v>9.1549999999999994</v>
      </c>
      <c r="CV15" s="9">
        <v>0.27300000000000002</v>
      </c>
      <c r="CW15" s="9">
        <v>0.17199999999999999</v>
      </c>
      <c r="CX15" s="9">
        <v>13.297000000000001</v>
      </c>
      <c r="CY15" s="9">
        <v>70.274000000000001</v>
      </c>
      <c r="CZ15" s="9">
        <v>66.453000000000003</v>
      </c>
      <c r="DA15" s="9">
        <v>3.524</v>
      </c>
      <c r="DB15" s="9">
        <v>3.524</v>
      </c>
      <c r="DC15" s="9">
        <v>2.153</v>
      </c>
      <c r="DD15" s="9">
        <v>1.371</v>
      </c>
      <c r="DE15" s="9">
        <v>2.6110000000000002</v>
      </c>
      <c r="DF15" s="9">
        <v>0.91300000000000003</v>
      </c>
      <c r="DG15" s="9">
        <v>1.913</v>
      </c>
      <c r="DH15" s="9">
        <v>1.288</v>
      </c>
      <c r="DI15" s="9">
        <v>0.32300000000000001</v>
      </c>
      <c r="DJ15" s="9">
        <v>1.7969999999999999</v>
      </c>
      <c r="DK15" s="9">
        <v>0.222</v>
      </c>
      <c r="DL15" s="9">
        <v>1.504</v>
      </c>
      <c r="DM15" s="9">
        <v>3.1579999999999999</v>
      </c>
      <c r="DN15" s="9">
        <v>0.36599999999999999</v>
      </c>
      <c r="DO15" s="9">
        <v>0</v>
      </c>
      <c r="DP15" s="9">
        <v>62.929000000000002</v>
      </c>
      <c r="DQ15" s="9">
        <v>53.808</v>
      </c>
      <c r="DR15" s="9">
        <v>51.564999999999998</v>
      </c>
      <c r="DS15" s="9">
        <v>0.65700000000000003</v>
      </c>
      <c r="DT15" s="9">
        <v>1.5860000000000001</v>
      </c>
      <c r="DU15" s="9">
        <v>0.70299999999999996</v>
      </c>
      <c r="DV15" s="9">
        <v>0.91600000000000004</v>
      </c>
      <c r="DW15" s="9">
        <v>0.625</v>
      </c>
      <c r="DX15" s="9">
        <v>43.496000000000002</v>
      </c>
      <c r="DY15" s="9">
        <v>2.5539999999999998</v>
      </c>
      <c r="DZ15" s="9">
        <v>1.8540000000000001</v>
      </c>
      <c r="EA15" s="9">
        <v>5.9050000000000002</v>
      </c>
      <c r="EB15" s="9">
        <v>6.8529999999999998</v>
      </c>
      <c r="EC15" s="9">
        <v>46.956000000000003</v>
      </c>
      <c r="ED15" s="9">
        <v>9.1210000000000004</v>
      </c>
      <c r="EE15" s="9">
        <v>3.82</v>
      </c>
      <c r="EF15" s="9">
        <v>70.274000000000001</v>
      </c>
      <c r="EG15" s="9">
        <v>11.629</v>
      </c>
      <c r="EH15" s="9">
        <v>11.02</v>
      </c>
      <c r="EI15" s="9">
        <v>1.4259999999999999</v>
      </c>
      <c r="EJ15" s="9">
        <v>1.4259999999999999</v>
      </c>
      <c r="EK15" s="9">
        <v>0</v>
      </c>
      <c r="EL15" s="9">
        <v>1.4259999999999999</v>
      </c>
      <c r="EM15" s="9">
        <v>1.127</v>
      </c>
      <c r="EN15" s="9">
        <v>0.29899999999999999</v>
      </c>
      <c r="EO15" s="9">
        <v>0.54500000000000004</v>
      </c>
      <c r="EP15" s="9">
        <v>0.58299999999999996</v>
      </c>
      <c r="EQ15" s="9">
        <v>0.29899999999999999</v>
      </c>
      <c r="ER15" s="9">
        <v>0.54600000000000004</v>
      </c>
      <c r="ES15" s="9">
        <v>0.27800000000000002</v>
      </c>
      <c r="ET15" s="9">
        <v>0.60199999999999998</v>
      </c>
      <c r="EU15" s="9">
        <v>0.84799999999999998</v>
      </c>
      <c r="EV15" s="9">
        <v>0.57899999999999996</v>
      </c>
      <c r="EW15" s="9">
        <v>0</v>
      </c>
      <c r="EX15" s="9">
        <v>9.593</v>
      </c>
      <c r="EY15" s="9">
        <v>8.7460000000000004</v>
      </c>
      <c r="EZ15" s="9">
        <v>7.8209999999999997</v>
      </c>
      <c r="FA15" s="9">
        <v>0.68700000000000006</v>
      </c>
      <c r="FB15" s="9">
        <v>0.23899999999999999</v>
      </c>
      <c r="FC15" s="9">
        <v>0.68700000000000006</v>
      </c>
      <c r="FD15" s="9">
        <v>0</v>
      </c>
      <c r="FE15" s="9">
        <v>0.23899999999999999</v>
      </c>
      <c r="FF15" s="9">
        <v>6.306</v>
      </c>
      <c r="FG15" s="9">
        <v>0.29899999999999999</v>
      </c>
      <c r="FH15" s="9">
        <v>0.68700000000000006</v>
      </c>
      <c r="FI15" s="9">
        <v>1.4550000000000001</v>
      </c>
      <c r="FJ15" s="9">
        <v>1.403</v>
      </c>
      <c r="FK15" s="9">
        <v>7.343</v>
      </c>
      <c r="FL15" s="9">
        <v>0.84699999999999998</v>
      </c>
      <c r="FM15" s="9">
        <v>0.61</v>
      </c>
      <c r="FN15" s="9">
        <v>11.629</v>
      </c>
      <c r="FO15" s="9">
        <v>69.441999999999993</v>
      </c>
      <c r="FP15" s="9">
        <v>67.093000000000004</v>
      </c>
      <c r="FQ15" s="9">
        <v>6.0990000000000002</v>
      </c>
      <c r="FR15" s="9">
        <v>5.84</v>
      </c>
      <c r="FS15" s="9">
        <v>3.944</v>
      </c>
      <c r="FT15" s="9">
        <v>1.8959999999999999</v>
      </c>
      <c r="FU15" s="9">
        <v>5.157</v>
      </c>
      <c r="FV15" s="9">
        <v>0.68300000000000005</v>
      </c>
      <c r="FW15" s="9">
        <v>4.8419999999999996</v>
      </c>
      <c r="FX15" s="9">
        <v>0.66700000000000004</v>
      </c>
      <c r="FY15" s="9">
        <v>0.33100000000000002</v>
      </c>
      <c r="FZ15" s="9">
        <v>3.2919999999999998</v>
      </c>
      <c r="GA15" s="9">
        <v>0.33100000000000002</v>
      </c>
      <c r="GB15" s="9">
        <v>2.2170000000000001</v>
      </c>
      <c r="GC15" s="9">
        <v>3.6960000000000002</v>
      </c>
      <c r="GD15" s="9">
        <v>2.1440000000000001</v>
      </c>
      <c r="GE15" s="9">
        <v>0.25900000000000001</v>
      </c>
      <c r="GF15" s="9">
        <v>60.994</v>
      </c>
      <c r="GG15" s="9">
        <v>36.695999999999998</v>
      </c>
      <c r="GH15" s="9">
        <v>33.953000000000003</v>
      </c>
      <c r="GI15" s="9">
        <v>1.925</v>
      </c>
      <c r="GJ15" s="9">
        <v>0.81799999999999995</v>
      </c>
      <c r="GK15" s="9">
        <v>2.7429999999999999</v>
      </c>
      <c r="GL15" s="9">
        <v>0</v>
      </c>
      <c r="GM15" s="9">
        <v>0</v>
      </c>
      <c r="GN15" s="9">
        <v>26.173999999999999</v>
      </c>
      <c r="GO15" s="9">
        <v>1.639</v>
      </c>
      <c r="GP15" s="9">
        <v>2.8919999999999999</v>
      </c>
      <c r="GQ15" s="9">
        <v>5.9909999999999997</v>
      </c>
      <c r="GR15" s="9">
        <v>5.423</v>
      </c>
      <c r="GS15" s="9">
        <v>31.273</v>
      </c>
      <c r="GT15" s="9">
        <v>24.297999999999998</v>
      </c>
      <c r="GU15" s="9">
        <v>2.3490000000000002</v>
      </c>
      <c r="GV15" s="9">
        <v>69.441999999999993</v>
      </c>
      <c r="GW15" s="9">
        <v>22.277999999999999</v>
      </c>
      <c r="GX15" s="9">
        <v>21.427</v>
      </c>
      <c r="GY15" s="9">
        <v>0.92400000000000004</v>
      </c>
      <c r="GZ15" s="9">
        <v>0.92400000000000004</v>
      </c>
      <c r="HA15" s="9">
        <v>0</v>
      </c>
      <c r="HB15" s="9">
        <v>0.92400000000000004</v>
      </c>
      <c r="HC15" s="9">
        <v>0.60599999999999998</v>
      </c>
      <c r="HD15" s="9">
        <v>0.31900000000000001</v>
      </c>
      <c r="HE15" s="9">
        <v>0.60599999999999998</v>
      </c>
      <c r="HF15" s="9">
        <v>0.31900000000000001</v>
      </c>
      <c r="HG15" s="9">
        <v>0</v>
      </c>
      <c r="HH15" s="9">
        <v>0.25800000000000001</v>
      </c>
      <c r="HI15" s="9">
        <v>0.66600000000000004</v>
      </c>
      <c r="HJ15" s="9">
        <v>0</v>
      </c>
      <c r="HK15" s="9">
        <v>0.60599999999999998</v>
      </c>
      <c r="HL15" s="9">
        <v>0.31900000000000001</v>
      </c>
      <c r="HM15" s="9">
        <v>0</v>
      </c>
      <c r="HN15" s="9">
        <v>20.503</v>
      </c>
      <c r="HO15" s="9">
        <v>17.643000000000001</v>
      </c>
      <c r="HP15" s="9">
        <v>16.309999999999999</v>
      </c>
      <c r="HQ15" s="9">
        <v>0.95199999999999996</v>
      </c>
      <c r="HR15" s="9">
        <v>0.38</v>
      </c>
      <c r="HS15" s="9">
        <v>1.3320000000000001</v>
      </c>
      <c r="HT15" s="9">
        <v>0</v>
      </c>
      <c r="HU15" s="9">
        <v>0</v>
      </c>
      <c r="HV15" s="9">
        <v>15.000999999999999</v>
      </c>
      <c r="HW15" s="9">
        <v>1.1439999999999999</v>
      </c>
      <c r="HX15" s="9">
        <v>0.622</v>
      </c>
      <c r="HY15" s="9">
        <v>0.875</v>
      </c>
      <c r="HZ15" s="9">
        <v>2.9119999999999999</v>
      </c>
      <c r="IA15" s="9">
        <v>14.731</v>
      </c>
      <c r="IB15" s="9">
        <v>2.86</v>
      </c>
      <c r="IC15" s="9">
        <v>0.85099999999999998</v>
      </c>
      <c r="ID15" s="9">
        <v>22.277999999999999</v>
      </c>
      <c r="IE15" s="9">
        <v>91.426000000000002</v>
      </c>
      <c r="IF15" s="9">
        <v>84.929000000000002</v>
      </c>
      <c r="IG15" s="9">
        <v>6.5819999999999999</v>
      </c>
      <c r="IH15" s="9">
        <v>5.4109999999999996</v>
      </c>
      <c r="II15" s="9">
        <v>1.0900000000000001</v>
      </c>
      <c r="IJ15" s="9">
        <v>4.3220000000000001</v>
      </c>
      <c r="IK15" s="9">
        <v>2.8239999999999998</v>
      </c>
      <c r="IL15" s="9">
        <v>2.5870000000000002</v>
      </c>
      <c r="IM15" s="9">
        <v>2.1469999999999998</v>
      </c>
      <c r="IN15" s="9">
        <v>2.0070000000000001</v>
      </c>
      <c r="IO15" s="9">
        <v>1.2569999999999999</v>
      </c>
      <c r="IP15" s="9">
        <v>1.839</v>
      </c>
      <c r="IQ15" s="9">
        <v>2.403</v>
      </c>
    </row>
    <row r="16" spans="1:251">
      <c r="A16" s="10">
        <v>43862</v>
      </c>
      <c r="B16" s="9">
        <v>155.376</v>
      </c>
      <c r="C16" s="9">
        <v>70.281999999999996</v>
      </c>
      <c r="D16" s="9">
        <v>29.353000000000002</v>
      </c>
      <c r="E16" s="9">
        <v>32.572000000000003</v>
      </c>
      <c r="F16" s="9">
        <v>41.993000000000002</v>
      </c>
      <c r="G16" s="9">
        <v>19.931000000000001</v>
      </c>
      <c r="H16" s="9">
        <v>40.264000000000003</v>
      </c>
      <c r="I16" s="9">
        <v>8.4320000000000004</v>
      </c>
      <c r="J16" s="9">
        <v>12.65</v>
      </c>
      <c r="K16" s="9">
        <v>22.876000000000001</v>
      </c>
      <c r="L16" s="9">
        <v>21.896000000000001</v>
      </c>
      <c r="M16" s="9">
        <v>17.152999999999999</v>
      </c>
      <c r="N16" s="9">
        <v>41.228999999999999</v>
      </c>
      <c r="O16" s="9">
        <v>20.695</v>
      </c>
      <c r="P16" s="9">
        <v>85.093999999999994</v>
      </c>
      <c r="Q16" s="9">
        <v>710.05799999999999</v>
      </c>
      <c r="R16" s="9">
        <v>580.029</v>
      </c>
      <c r="S16" s="9">
        <v>548.62800000000004</v>
      </c>
      <c r="T16" s="9">
        <v>15.603</v>
      </c>
      <c r="U16" s="9">
        <v>14.911</v>
      </c>
      <c r="V16" s="9">
        <v>15.253</v>
      </c>
      <c r="W16" s="9">
        <v>8.83</v>
      </c>
      <c r="X16" s="9">
        <v>6.0949999999999998</v>
      </c>
      <c r="Y16" s="9">
        <v>417.20800000000003</v>
      </c>
      <c r="Z16" s="9">
        <v>38.003</v>
      </c>
      <c r="AA16" s="9">
        <v>28.99</v>
      </c>
      <c r="AB16" s="9">
        <v>95.828999999999994</v>
      </c>
      <c r="AC16" s="9">
        <v>86.74</v>
      </c>
      <c r="AD16" s="9">
        <v>493.28899999999999</v>
      </c>
      <c r="AE16" s="9">
        <v>130.029</v>
      </c>
      <c r="AF16" s="9">
        <v>66.123999999999995</v>
      </c>
      <c r="AG16" s="9">
        <v>826.91</v>
      </c>
      <c r="AH16" s="9">
        <v>104.648</v>
      </c>
      <c r="AI16" s="9">
        <v>32.305</v>
      </c>
      <c r="AJ16" s="9">
        <v>30.782</v>
      </c>
      <c r="AK16" s="9">
        <v>3.855</v>
      </c>
      <c r="AL16" s="9">
        <v>3.1459999999999999</v>
      </c>
      <c r="AM16" s="9">
        <v>0.57199999999999995</v>
      </c>
      <c r="AN16" s="9">
        <v>2.5750000000000002</v>
      </c>
      <c r="AO16" s="9">
        <v>2.0579999999999998</v>
      </c>
      <c r="AP16" s="9">
        <v>1.0880000000000001</v>
      </c>
      <c r="AQ16" s="9">
        <v>1.7689999999999999</v>
      </c>
      <c r="AR16" s="9">
        <v>0.33600000000000002</v>
      </c>
      <c r="AS16" s="9">
        <v>1.042</v>
      </c>
      <c r="AT16" s="9">
        <v>0.83299999999999996</v>
      </c>
      <c r="AU16" s="9">
        <v>1.339</v>
      </c>
      <c r="AV16" s="9">
        <v>0.97499999999999998</v>
      </c>
      <c r="AW16" s="9">
        <v>2.5390000000000001</v>
      </c>
      <c r="AX16" s="9">
        <v>0.60699999999999998</v>
      </c>
      <c r="AY16" s="9">
        <v>0.70799999999999996</v>
      </c>
      <c r="AZ16" s="9">
        <v>26.927</v>
      </c>
      <c r="BA16" s="9">
        <v>11.752000000000001</v>
      </c>
      <c r="BB16" s="9">
        <v>10.882</v>
      </c>
      <c r="BC16" s="9">
        <v>0.28000000000000003</v>
      </c>
      <c r="BD16" s="9">
        <v>0.59099999999999997</v>
      </c>
      <c r="BE16" s="9">
        <v>0.28000000000000003</v>
      </c>
      <c r="BF16" s="9">
        <v>0.34499999999999997</v>
      </c>
      <c r="BG16" s="9">
        <v>0.246</v>
      </c>
      <c r="BH16" s="9">
        <v>7.0970000000000004</v>
      </c>
      <c r="BI16" s="9">
        <v>0.34499999999999997</v>
      </c>
      <c r="BJ16" s="9">
        <v>0.48499999999999999</v>
      </c>
      <c r="BK16" s="9">
        <v>3.8250000000000002</v>
      </c>
      <c r="BL16" s="9">
        <v>1.9</v>
      </c>
      <c r="BM16" s="9">
        <v>9.8520000000000003</v>
      </c>
      <c r="BN16" s="9">
        <v>15.175000000000001</v>
      </c>
      <c r="BO16" s="9">
        <v>1.5229999999999999</v>
      </c>
      <c r="BP16" s="9">
        <v>32.305</v>
      </c>
      <c r="BQ16" s="9">
        <v>10.010999999999999</v>
      </c>
      <c r="BR16" s="9">
        <v>9.6289999999999996</v>
      </c>
      <c r="BS16" s="9">
        <v>0.80300000000000005</v>
      </c>
      <c r="BT16" s="9">
        <v>0.80300000000000005</v>
      </c>
      <c r="BU16" s="9">
        <v>0.245</v>
      </c>
      <c r="BV16" s="9">
        <v>0.55800000000000005</v>
      </c>
      <c r="BW16" s="9">
        <v>0.80300000000000005</v>
      </c>
      <c r="BX16" s="9">
        <v>0</v>
      </c>
      <c r="BY16" s="9">
        <v>0.49</v>
      </c>
      <c r="BZ16" s="9">
        <v>0</v>
      </c>
      <c r="CA16" s="9">
        <v>0.313</v>
      </c>
      <c r="CB16" s="9">
        <v>0</v>
      </c>
      <c r="CC16" s="9">
        <v>0.313</v>
      </c>
      <c r="CD16" s="9">
        <v>0.49</v>
      </c>
      <c r="CE16" s="9">
        <v>0.49</v>
      </c>
      <c r="CF16" s="9">
        <v>0.313</v>
      </c>
      <c r="CG16" s="9">
        <v>0</v>
      </c>
      <c r="CH16" s="9">
        <v>8.8260000000000005</v>
      </c>
      <c r="CI16" s="9">
        <v>8.032</v>
      </c>
      <c r="CJ16" s="9">
        <v>7.298</v>
      </c>
      <c r="CK16" s="9">
        <v>0</v>
      </c>
      <c r="CL16" s="9">
        <v>0.73399999999999999</v>
      </c>
      <c r="CM16" s="9">
        <v>0.251</v>
      </c>
      <c r="CN16" s="9">
        <v>0.48299999999999998</v>
      </c>
      <c r="CO16" s="9">
        <v>0</v>
      </c>
      <c r="CP16" s="9">
        <v>6.4059999999999997</v>
      </c>
      <c r="CQ16" s="9">
        <v>0</v>
      </c>
      <c r="CR16" s="9">
        <v>0.251</v>
      </c>
      <c r="CS16" s="9">
        <v>1.375</v>
      </c>
      <c r="CT16" s="9">
        <v>1.802</v>
      </c>
      <c r="CU16" s="9">
        <v>6.23</v>
      </c>
      <c r="CV16" s="9">
        <v>0.79300000000000004</v>
      </c>
      <c r="CW16" s="9">
        <v>0.38200000000000001</v>
      </c>
      <c r="CX16" s="9">
        <v>10.010999999999999</v>
      </c>
      <c r="CY16" s="9">
        <v>77.260999999999996</v>
      </c>
      <c r="CZ16" s="9">
        <v>73.224000000000004</v>
      </c>
      <c r="DA16" s="9">
        <v>5.8150000000000004</v>
      </c>
      <c r="DB16" s="9">
        <v>5.5750000000000002</v>
      </c>
      <c r="DC16" s="9">
        <v>2.2400000000000002</v>
      </c>
      <c r="DD16" s="9">
        <v>3.335</v>
      </c>
      <c r="DE16" s="9">
        <v>3.4049999999999998</v>
      </c>
      <c r="DF16" s="9">
        <v>2.17</v>
      </c>
      <c r="DG16" s="9">
        <v>3.6709999999999998</v>
      </c>
      <c r="DH16" s="9">
        <v>1.165</v>
      </c>
      <c r="DI16" s="9">
        <v>0.73899999999999999</v>
      </c>
      <c r="DJ16" s="9">
        <v>1.946</v>
      </c>
      <c r="DK16" s="9">
        <v>2.0750000000000002</v>
      </c>
      <c r="DL16" s="9">
        <v>1.554</v>
      </c>
      <c r="DM16" s="9">
        <v>3.63</v>
      </c>
      <c r="DN16" s="9">
        <v>1.9450000000000001</v>
      </c>
      <c r="DO16" s="9">
        <v>0.24</v>
      </c>
      <c r="DP16" s="9">
        <v>67.409000000000006</v>
      </c>
      <c r="DQ16" s="9">
        <v>61.741</v>
      </c>
      <c r="DR16" s="9">
        <v>58.168999999999997</v>
      </c>
      <c r="DS16" s="9">
        <v>0.96699999999999997</v>
      </c>
      <c r="DT16" s="9">
        <v>2.2890000000000001</v>
      </c>
      <c r="DU16" s="9">
        <v>0.63100000000000001</v>
      </c>
      <c r="DV16" s="9">
        <v>2.0169999999999999</v>
      </c>
      <c r="DW16" s="9">
        <v>0.27100000000000002</v>
      </c>
      <c r="DX16" s="9">
        <v>45.567</v>
      </c>
      <c r="DY16" s="9">
        <v>2.9670000000000001</v>
      </c>
      <c r="DZ16" s="9">
        <v>3.1739999999999999</v>
      </c>
      <c r="EA16" s="9">
        <v>10.034000000000001</v>
      </c>
      <c r="EB16" s="9">
        <v>8.7569999999999997</v>
      </c>
      <c r="EC16" s="9">
        <v>52.984000000000002</v>
      </c>
      <c r="ED16" s="9">
        <v>5.6680000000000001</v>
      </c>
      <c r="EE16" s="9">
        <v>4.0369999999999999</v>
      </c>
      <c r="EF16" s="9">
        <v>77.260999999999996</v>
      </c>
      <c r="EG16" s="9">
        <v>11.91</v>
      </c>
      <c r="EH16" s="9">
        <v>11.672000000000001</v>
      </c>
      <c r="EI16" s="9">
        <v>1.1399999999999999</v>
      </c>
      <c r="EJ16" s="9">
        <v>0.78100000000000003</v>
      </c>
      <c r="EK16" s="9">
        <v>0</v>
      </c>
      <c r="EL16" s="9">
        <v>0.78100000000000003</v>
      </c>
      <c r="EM16" s="9">
        <v>0.54200000000000004</v>
      </c>
      <c r="EN16" s="9">
        <v>0.23899999999999999</v>
      </c>
      <c r="EO16" s="9">
        <v>0.54200000000000004</v>
      </c>
      <c r="EP16" s="9">
        <v>0</v>
      </c>
      <c r="EQ16" s="9">
        <v>0.23899999999999999</v>
      </c>
      <c r="ER16" s="9">
        <v>0</v>
      </c>
      <c r="ES16" s="9">
        <v>0.54200000000000004</v>
      </c>
      <c r="ET16" s="9">
        <v>0.23899999999999999</v>
      </c>
      <c r="EU16" s="9">
        <v>0.54200000000000004</v>
      </c>
      <c r="EV16" s="9">
        <v>0.23899999999999999</v>
      </c>
      <c r="EW16" s="9">
        <v>0.35899999999999999</v>
      </c>
      <c r="EX16" s="9">
        <v>10.532</v>
      </c>
      <c r="EY16" s="9">
        <v>9.64</v>
      </c>
      <c r="EZ16" s="9">
        <v>9.1029999999999998</v>
      </c>
      <c r="FA16" s="9">
        <v>0.253</v>
      </c>
      <c r="FB16" s="9">
        <v>0.28399999999999997</v>
      </c>
      <c r="FC16" s="9">
        <v>0.53600000000000003</v>
      </c>
      <c r="FD16" s="9">
        <v>0</v>
      </c>
      <c r="FE16" s="9">
        <v>0</v>
      </c>
      <c r="FF16" s="9">
        <v>8.7970000000000006</v>
      </c>
      <c r="FG16" s="9">
        <v>0.52800000000000002</v>
      </c>
      <c r="FH16" s="9">
        <v>0</v>
      </c>
      <c r="FI16" s="9">
        <v>0.316</v>
      </c>
      <c r="FJ16" s="9">
        <v>2.0419999999999998</v>
      </c>
      <c r="FK16" s="9">
        <v>7.5979999999999999</v>
      </c>
      <c r="FL16" s="9">
        <v>0.89200000000000002</v>
      </c>
      <c r="FM16" s="9">
        <v>0.23699999999999999</v>
      </c>
      <c r="FN16" s="9">
        <v>11.91</v>
      </c>
      <c r="FO16" s="9">
        <v>72.100999999999999</v>
      </c>
      <c r="FP16" s="9">
        <v>67.667000000000002</v>
      </c>
      <c r="FQ16" s="9">
        <v>8.1219999999999999</v>
      </c>
      <c r="FR16" s="9">
        <v>7.8239999999999998</v>
      </c>
      <c r="FS16" s="9">
        <v>4.8890000000000002</v>
      </c>
      <c r="FT16" s="9">
        <v>2.9340000000000002</v>
      </c>
      <c r="FU16" s="9">
        <v>6.3029999999999999</v>
      </c>
      <c r="FV16" s="9">
        <v>1.5209999999999999</v>
      </c>
      <c r="FW16" s="9">
        <v>5.3650000000000002</v>
      </c>
      <c r="FX16" s="9">
        <v>0.86499999999999999</v>
      </c>
      <c r="FY16" s="9">
        <v>1.2929999999999999</v>
      </c>
      <c r="FZ16" s="9">
        <v>3.343</v>
      </c>
      <c r="GA16" s="9">
        <v>2.891</v>
      </c>
      <c r="GB16" s="9">
        <v>1.59</v>
      </c>
      <c r="GC16" s="9">
        <v>4.2670000000000003</v>
      </c>
      <c r="GD16" s="9">
        <v>3.5569999999999999</v>
      </c>
      <c r="GE16" s="9">
        <v>0.29799999999999999</v>
      </c>
      <c r="GF16" s="9">
        <v>59.545000000000002</v>
      </c>
      <c r="GG16" s="9">
        <v>32.033999999999999</v>
      </c>
      <c r="GH16" s="9">
        <v>31.762</v>
      </c>
      <c r="GI16" s="9">
        <v>0.27100000000000002</v>
      </c>
      <c r="GJ16" s="9">
        <v>0</v>
      </c>
      <c r="GK16" s="9">
        <v>0.27100000000000002</v>
      </c>
      <c r="GL16" s="9">
        <v>0</v>
      </c>
      <c r="GM16" s="9">
        <v>0</v>
      </c>
      <c r="GN16" s="9">
        <v>23.571999999999999</v>
      </c>
      <c r="GO16" s="9">
        <v>1.5329999999999999</v>
      </c>
      <c r="GP16" s="9">
        <v>0.22700000000000001</v>
      </c>
      <c r="GQ16" s="9">
        <v>6.702</v>
      </c>
      <c r="GR16" s="9">
        <v>2.38</v>
      </c>
      <c r="GS16" s="9">
        <v>29.654</v>
      </c>
      <c r="GT16" s="9">
        <v>27.512</v>
      </c>
      <c r="GU16" s="9">
        <v>4.4340000000000002</v>
      </c>
      <c r="GV16" s="9">
        <v>72.100999999999999</v>
      </c>
      <c r="GW16" s="9">
        <v>23.905999999999999</v>
      </c>
      <c r="GX16" s="9">
        <v>23.678999999999998</v>
      </c>
      <c r="GY16" s="9">
        <v>1.5369999999999999</v>
      </c>
      <c r="GZ16" s="9">
        <v>1.5369999999999999</v>
      </c>
      <c r="HA16" s="9">
        <v>0.55000000000000004</v>
      </c>
      <c r="HB16" s="9">
        <v>0.98599999999999999</v>
      </c>
      <c r="HC16" s="9">
        <v>0.47499999999999998</v>
      </c>
      <c r="HD16" s="9">
        <v>1.0609999999999999</v>
      </c>
      <c r="HE16" s="9">
        <v>0.71399999999999997</v>
      </c>
      <c r="HF16" s="9">
        <v>0.56399999999999995</v>
      </c>
      <c r="HG16" s="9">
        <v>0.25800000000000001</v>
      </c>
      <c r="HH16" s="9">
        <v>0.183</v>
      </c>
      <c r="HI16" s="9">
        <v>0.53100000000000003</v>
      </c>
      <c r="HJ16" s="9">
        <v>0.82199999999999995</v>
      </c>
      <c r="HK16" s="9">
        <v>0.99399999999999999</v>
      </c>
      <c r="HL16" s="9">
        <v>0.54200000000000004</v>
      </c>
      <c r="HM16" s="9">
        <v>0</v>
      </c>
      <c r="HN16" s="9">
        <v>22.141999999999999</v>
      </c>
      <c r="HO16" s="9">
        <v>17.175000000000001</v>
      </c>
      <c r="HP16" s="9">
        <v>15.718</v>
      </c>
      <c r="HQ16" s="9">
        <v>0.52900000000000003</v>
      </c>
      <c r="HR16" s="9">
        <v>0.92700000000000005</v>
      </c>
      <c r="HS16" s="9">
        <v>0.52900000000000003</v>
      </c>
      <c r="HT16" s="9">
        <v>0.24199999999999999</v>
      </c>
      <c r="HU16" s="9">
        <v>0.68600000000000005</v>
      </c>
      <c r="HV16" s="9">
        <v>15.363</v>
      </c>
      <c r="HW16" s="9">
        <v>0.71099999999999997</v>
      </c>
      <c r="HX16" s="9">
        <v>0.33200000000000002</v>
      </c>
      <c r="HY16" s="9">
        <v>0.77</v>
      </c>
      <c r="HZ16" s="9">
        <v>3.4729999999999999</v>
      </c>
      <c r="IA16" s="9">
        <v>13.702</v>
      </c>
      <c r="IB16" s="9">
        <v>4.9669999999999996</v>
      </c>
      <c r="IC16" s="9">
        <v>0.22700000000000001</v>
      </c>
      <c r="ID16" s="9">
        <v>23.905999999999999</v>
      </c>
      <c r="IE16" s="9">
        <v>91.855000000000004</v>
      </c>
      <c r="IF16" s="9">
        <v>86.566999999999993</v>
      </c>
      <c r="IG16" s="9">
        <v>6.0679999999999996</v>
      </c>
      <c r="IH16" s="9">
        <v>6.0679999999999996</v>
      </c>
      <c r="II16" s="9">
        <v>2.2090000000000001</v>
      </c>
      <c r="IJ16" s="9">
        <v>3.8580000000000001</v>
      </c>
      <c r="IK16" s="9">
        <v>3.1459999999999999</v>
      </c>
      <c r="IL16" s="9">
        <v>2.9220000000000002</v>
      </c>
      <c r="IM16" s="9">
        <v>3.9129999999999998</v>
      </c>
      <c r="IN16" s="9">
        <v>1.093</v>
      </c>
      <c r="IO16" s="9">
        <v>0.78400000000000003</v>
      </c>
      <c r="IP16" s="9">
        <v>2.242</v>
      </c>
      <c r="IQ16" s="9">
        <v>2.7469999999999999</v>
      </c>
    </row>
    <row r="17" spans="1:251">
      <c r="A17" s="10">
        <v>44228</v>
      </c>
      <c r="B17" s="9">
        <v>128.482</v>
      </c>
      <c r="C17" s="9">
        <v>59.161000000000001</v>
      </c>
      <c r="D17" s="9">
        <v>23.67</v>
      </c>
      <c r="E17" s="9">
        <v>27.061</v>
      </c>
      <c r="F17" s="9">
        <v>35.96</v>
      </c>
      <c r="G17" s="9">
        <v>14.568</v>
      </c>
      <c r="H17" s="9">
        <v>38.347000000000001</v>
      </c>
      <c r="I17" s="9">
        <v>6.3920000000000003</v>
      </c>
      <c r="J17" s="9">
        <v>4.8520000000000003</v>
      </c>
      <c r="K17" s="9">
        <v>14.488</v>
      </c>
      <c r="L17" s="9">
        <v>22.001000000000001</v>
      </c>
      <c r="M17" s="9">
        <v>14.529</v>
      </c>
      <c r="N17" s="9">
        <v>33.381999999999998</v>
      </c>
      <c r="O17" s="9">
        <v>17.635999999999999</v>
      </c>
      <c r="P17" s="9">
        <v>69.320999999999998</v>
      </c>
      <c r="Q17" s="9">
        <v>740.33699999999999</v>
      </c>
      <c r="R17" s="9">
        <v>615.4</v>
      </c>
      <c r="S17" s="9">
        <v>581.04700000000003</v>
      </c>
      <c r="T17" s="9">
        <v>20.183</v>
      </c>
      <c r="U17" s="9">
        <v>13.897</v>
      </c>
      <c r="V17" s="9">
        <v>17.353000000000002</v>
      </c>
      <c r="W17" s="9">
        <v>9.0180000000000007</v>
      </c>
      <c r="X17" s="9">
        <v>6.6710000000000003</v>
      </c>
      <c r="Y17" s="9">
        <v>447.11900000000003</v>
      </c>
      <c r="Z17" s="9">
        <v>39.234000000000002</v>
      </c>
      <c r="AA17" s="9">
        <v>39.439</v>
      </c>
      <c r="AB17" s="9">
        <v>89.608999999999995</v>
      </c>
      <c r="AC17" s="9">
        <v>86.162999999999997</v>
      </c>
      <c r="AD17" s="9">
        <v>529.23699999999997</v>
      </c>
      <c r="AE17" s="9">
        <v>124.937</v>
      </c>
      <c r="AF17" s="9">
        <v>50.334000000000003</v>
      </c>
      <c r="AG17" s="9">
        <v>836.34299999999996</v>
      </c>
      <c r="AH17" s="9">
        <v>82.81</v>
      </c>
      <c r="AI17" s="9">
        <v>32.393000000000001</v>
      </c>
      <c r="AJ17" s="9">
        <v>30.190999999999999</v>
      </c>
      <c r="AK17" s="9">
        <v>0.78500000000000003</v>
      </c>
      <c r="AL17" s="9">
        <v>0.64100000000000001</v>
      </c>
      <c r="AM17" s="9">
        <v>0.64100000000000001</v>
      </c>
      <c r="AN17" s="9">
        <v>0</v>
      </c>
      <c r="AO17" s="9">
        <v>0.64100000000000001</v>
      </c>
      <c r="AP17" s="9">
        <v>0</v>
      </c>
      <c r="AQ17" s="9">
        <v>0.64100000000000001</v>
      </c>
      <c r="AR17" s="9">
        <v>0</v>
      </c>
      <c r="AS17" s="9">
        <v>0</v>
      </c>
      <c r="AT17" s="9">
        <v>0</v>
      </c>
      <c r="AU17" s="9">
        <v>0.64100000000000001</v>
      </c>
      <c r="AV17" s="9">
        <v>0</v>
      </c>
      <c r="AW17" s="9">
        <v>0.64100000000000001</v>
      </c>
      <c r="AX17" s="9">
        <v>0</v>
      </c>
      <c r="AY17" s="9">
        <v>0.14399999999999999</v>
      </c>
      <c r="AZ17" s="9">
        <v>29.405999999999999</v>
      </c>
      <c r="BA17" s="9">
        <v>13.382</v>
      </c>
      <c r="BB17" s="9">
        <v>13.118</v>
      </c>
      <c r="BC17" s="9">
        <v>0.26500000000000001</v>
      </c>
      <c r="BD17" s="9">
        <v>0</v>
      </c>
      <c r="BE17" s="9">
        <v>0.26500000000000001</v>
      </c>
      <c r="BF17" s="9">
        <v>0</v>
      </c>
      <c r="BG17" s="9">
        <v>0</v>
      </c>
      <c r="BH17" s="9">
        <v>7.8929999999999998</v>
      </c>
      <c r="BI17" s="9">
        <v>0.495</v>
      </c>
      <c r="BJ17" s="9">
        <v>0.61899999999999999</v>
      </c>
      <c r="BK17" s="9">
        <v>4.3760000000000003</v>
      </c>
      <c r="BL17" s="9">
        <v>0.46500000000000002</v>
      </c>
      <c r="BM17" s="9">
        <v>12.917</v>
      </c>
      <c r="BN17" s="9">
        <v>16.023</v>
      </c>
      <c r="BO17" s="9">
        <v>2.202</v>
      </c>
      <c r="BP17" s="9">
        <v>32.393000000000001</v>
      </c>
      <c r="BQ17" s="9">
        <v>11.494999999999999</v>
      </c>
      <c r="BR17" s="9">
        <v>10.375</v>
      </c>
      <c r="BS17" s="9">
        <v>0.57299999999999995</v>
      </c>
      <c r="BT17" s="9">
        <v>0.57299999999999995</v>
      </c>
      <c r="BU17" s="9">
        <v>0.33800000000000002</v>
      </c>
      <c r="BV17" s="9">
        <v>0.23499999999999999</v>
      </c>
      <c r="BW17" s="9">
        <v>0.57299999999999995</v>
      </c>
      <c r="BX17" s="9">
        <v>0</v>
      </c>
      <c r="BY17" s="9">
        <v>0.57299999999999995</v>
      </c>
      <c r="BZ17" s="9">
        <v>0</v>
      </c>
      <c r="CA17" s="9">
        <v>0</v>
      </c>
      <c r="CB17" s="9">
        <v>0.57299999999999995</v>
      </c>
      <c r="CC17" s="9">
        <v>0</v>
      </c>
      <c r="CD17" s="9">
        <v>0</v>
      </c>
      <c r="CE17" s="9">
        <v>0.23499999999999999</v>
      </c>
      <c r="CF17" s="9">
        <v>0.33800000000000002</v>
      </c>
      <c r="CG17" s="9">
        <v>0</v>
      </c>
      <c r="CH17" s="9">
        <v>9.8019999999999996</v>
      </c>
      <c r="CI17" s="9">
        <v>9.8019999999999996</v>
      </c>
      <c r="CJ17" s="9">
        <v>8.1989999999999998</v>
      </c>
      <c r="CK17" s="9">
        <v>1.131</v>
      </c>
      <c r="CL17" s="9">
        <v>0.47299999999999998</v>
      </c>
      <c r="CM17" s="9">
        <v>0.753</v>
      </c>
      <c r="CN17" s="9">
        <v>0</v>
      </c>
      <c r="CO17" s="9">
        <v>0.47299999999999998</v>
      </c>
      <c r="CP17" s="9">
        <v>9.3889999999999993</v>
      </c>
      <c r="CQ17" s="9">
        <v>0</v>
      </c>
      <c r="CR17" s="9">
        <v>0.151</v>
      </c>
      <c r="CS17" s="9">
        <v>0.26200000000000001</v>
      </c>
      <c r="CT17" s="9">
        <v>1.819</v>
      </c>
      <c r="CU17" s="9">
        <v>7.9829999999999997</v>
      </c>
      <c r="CV17" s="9">
        <v>0</v>
      </c>
      <c r="CW17" s="9">
        <v>1.1200000000000001</v>
      </c>
      <c r="CX17" s="9">
        <v>11.494999999999999</v>
      </c>
      <c r="CY17" s="9">
        <v>64.769000000000005</v>
      </c>
      <c r="CZ17" s="9">
        <v>61.83</v>
      </c>
      <c r="DA17" s="9">
        <v>4.6710000000000003</v>
      </c>
      <c r="DB17" s="9">
        <v>3.653</v>
      </c>
      <c r="DC17" s="9">
        <v>0.621</v>
      </c>
      <c r="DD17" s="9">
        <v>3.032</v>
      </c>
      <c r="DE17" s="9">
        <v>2.4889999999999999</v>
      </c>
      <c r="DF17" s="9">
        <v>1.1639999999999999</v>
      </c>
      <c r="DG17" s="9">
        <v>2.4889999999999999</v>
      </c>
      <c r="DH17" s="9">
        <v>0.621</v>
      </c>
      <c r="DI17" s="9">
        <v>0.54300000000000004</v>
      </c>
      <c r="DJ17" s="9">
        <v>1.1259999999999999</v>
      </c>
      <c r="DK17" s="9">
        <v>1.3280000000000001</v>
      </c>
      <c r="DL17" s="9">
        <v>1.1990000000000001</v>
      </c>
      <c r="DM17" s="9">
        <v>2.1019999999999999</v>
      </c>
      <c r="DN17" s="9">
        <v>1.5509999999999999</v>
      </c>
      <c r="DO17" s="9">
        <v>1.018</v>
      </c>
      <c r="DP17" s="9">
        <v>57.158999999999999</v>
      </c>
      <c r="DQ17" s="9">
        <v>50.168999999999997</v>
      </c>
      <c r="DR17" s="9">
        <v>47.831000000000003</v>
      </c>
      <c r="DS17" s="9">
        <v>1.643</v>
      </c>
      <c r="DT17" s="9">
        <v>0.69499999999999995</v>
      </c>
      <c r="DU17" s="9">
        <v>1.643</v>
      </c>
      <c r="DV17" s="9">
        <v>0.28000000000000003</v>
      </c>
      <c r="DW17" s="9">
        <v>0.41499999999999998</v>
      </c>
      <c r="DX17" s="9">
        <v>40.527999999999999</v>
      </c>
      <c r="DY17" s="9">
        <v>1.248</v>
      </c>
      <c r="DZ17" s="9">
        <v>2.3250000000000002</v>
      </c>
      <c r="EA17" s="9">
        <v>6.0679999999999996</v>
      </c>
      <c r="EB17" s="9">
        <v>4.7919999999999998</v>
      </c>
      <c r="EC17" s="9">
        <v>45.377000000000002</v>
      </c>
      <c r="ED17" s="9">
        <v>6.99</v>
      </c>
      <c r="EE17" s="9">
        <v>2.9390000000000001</v>
      </c>
      <c r="EF17" s="9">
        <v>64.769000000000005</v>
      </c>
      <c r="EG17" s="9">
        <v>10.401999999999999</v>
      </c>
      <c r="EH17" s="9">
        <v>9.3650000000000002</v>
      </c>
      <c r="EI17" s="9">
        <v>0.374</v>
      </c>
      <c r="EJ17" s="9">
        <v>0.374</v>
      </c>
      <c r="EK17" s="9">
        <v>0</v>
      </c>
      <c r="EL17" s="9">
        <v>0.374</v>
      </c>
      <c r="EM17" s="9">
        <v>0.374</v>
      </c>
      <c r="EN17" s="9">
        <v>0</v>
      </c>
      <c r="EO17" s="9">
        <v>0.374</v>
      </c>
      <c r="EP17" s="9">
        <v>0</v>
      </c>
      <c r="EQ17" s="9">
        <v>0</v>
      </c>
      <c r="ER17" s="9">
        <v>0</v>
      </c>
      <c r="ES17" s="9">
        <v>0</v>
      </c>
      <c r="ET17" s="9">
        <v>0.374</v>
      </c>
      <c r="EU17" s="9">
        <v>0.374</v>
      </c>
      <c r="EV17" s="9">
        <v>0</v>
      </c>
      <c r="EW17" s="9">
        <v>0</v>
      </c>
      <c r="EX17" s="9">
        <v>8.9909999999999997</v>
      </c>
      <c r="EY17" s="9">
        <v>8.2810000000000006</v>
      </c>
      <c r="EZ17" s="9">
        <v>7.94</v>
      </c>
      <c r="FA17" s="9">
        <v>0</v>
      </c>
      <c r="FB17" s="9">
        <v>0.34</v>
      </c>
      <c r="FC17" s="9">
        <v>0</v>
      </c>
      <c r="FD17" s="9">
        <v>0.34</v>
      </c>
      <c r="FE17" s="9">
        <v>0</v>
      </c>
      <c r="FF17" s="9">
        <v>6.6619999999999999</v>
      </c>
      <c r="FG17" s="9">
        <v>0.23699999999999999</v>
      </c>
      <c r="FH17" s="9">
        <v>0.83599999999999997</v>
      </c>
      <c r="FI17" s="9">
        <v>0.54700000000000004</v>
      </c>
      <c r="FJ17" s="9">
        <v>1.177</v>
      </c>
      <c r="FK17" s="9">
        <v>7.1040000000000001</v>
      </c>
      <c r="FL17" s="9">
        <v>0.71</v>
      </c>
      <c r="FM17" s="9">
        <v>1.0369999999999999</v>
      </c>
      <c r="FN17" s="9">
        <v>10.401999999999999</v>
      </c>
      <c r="FO17" s="9">
        <v>69.483000000000004</v>
      </c>
      <c r="FP17" s="9">
        <v>68.650000000000006</v>
      </c>
      <c r="FQ17" s="9">
        <v>4.6970000000000001</v>
      </c>
      <c r="FR17" s="9">
        <v>4.4039999999999999</v>
      </c>
      <c r="FS17" s="9">
        <v>2.335</v>
      </c>
      <c r="FT17" s="9">
        <v>2.069</v>
      </c>
      <c r="FU17" s="9">
        <v>3.8090000000000002</v>
      </c>
      <c r="FV17" s="9">
        <v>0.59499999999999997</v>
      </c>
      <c r="FW17" s="9">
        <v>4.1230000000000002</v>
      </c>
      <c r="FX17" s="9">
        <v>0.28100000000000003</v>
      </c>
      <c r="FY17" s="9">
        <v>0</v>
      </c>
      <c r="FZ17" s="9">
        <v>2.3220000000000001</v>
      </c>
      <c r="GA17" s="9">
        <v>0.94799999999999995</v>
      </c>
      <c r="GB17" s="9">
        <v>1.1339999999999999</v>
      </c>
      <c r="GC17" s="9">
        <v>1.9610000000000001</v>
      </c>
      <c r="GD17" s="9">
        <v>2.4430000000000001</v>
      </c>
      <c r="GE17" s="9">
        <v>0.29299999999999998</v>
      </c>
      <c r="GF17" s="9">
        <v>63.954000000000001</v>
      </c>
      <c r="GG17" s="9">
        <v>38.536000000000001</v>
      </c>
      <c r="GH17" s="9">
        <v>37.627000000000002</v>
      </c>
      <c r="GI17" s="9">
        <v>0.62</v>
      </c>
      <c r="GJ17" s="9">
        <v>0.28999999999999998</v>
      </c>
      <c r="GK17" s="9">
        <v>0.247</v>
      </c>
      <c r="GL17" s="9">
        <v>0.28999999999999998</v>
      </c>
      <c r="GM17" s="9">
        <v>0.373</v>
      </c>
      <c r="GN17" s="9">
        <v>28.443000000000001</v>
      </c>
      <c r="GO17" s="9">
        <v>1.262</v>
      </c>
      <c r="GP17" s="9">
        <v>1.756</v>
      </c>
      <c r="GQ17" s="9">
        <v>7.0759999999999996</v>
      </c>
      <c r="GR17" s="9">
        <v>4.2699999999999996</v>
      </c>
      <c r="GS17" s="9">
        <v>34.265999999999998</v>
      </c>
      <c r="GT17" s="9">
        <v>25.417999999999999</v>
      </c>
      <c r="GU17" s="9">
        <v>0.83199999999999996</v>
      </c>
      <c r="GV17" s="9">
        <v>69.483000000000004</v>
      </c>
      <c r="GW17" s="9">
        <v>22.314</v>
      </c>
      <c r="GX17" s="9">
        <v>20.853999999999999</v>
      </c>
      <c r="GY17" s="9">
        <v>0.22600000000000001</v>
      </c>
      <c r="GZ17" s="9">
        <v>0.22600000000000001</v>
      </c>
      <c r="HA17" s="9">
        <v>0</v>
      </c>
      <c r="HB17" s="9">
        <v>0.22600000000000001</v>
      </c>
      <c r="HC17" s="9">
        <v>0</v>
      </c>
      <c r="HD17" s="9">
        <v>0.22600000000000001</v>
      </c>
      <c r="HE17" s="9">
        <v>0</v>
      </c>
      <c r="HF17" s="9">
        <v>0</v>
      </c>
      <c r="HG17" s="9">
        <v>0.22600000000000001</v>
      </c>
      <c r="HH17" s="9">
        <v>0</v>
      </c>
      <c r="HI17" s="9">
        <v>0</v>
      </c>
      <c r="HJ17" s="9">
        <v>0.22600000000000001</v>
      </c>
      <c r="HK17" s="9">
        <v>0</v>
      </c>
      <c r="HL17" s="9">
        <v>0.22600000000000001</v>
      </c>
      <c r="HM17" s="9">
        <v>0</v>
      </c>
      <c r="HN17" s="9">
        <v>20.626999999999999</v>
      </c>
      <c r="HO17" s="9">
        <v>15.81</v>
      </c>
      <c r="HP17" s="9">
        <v>15.81</v>
      </c>
      <c r="HQ17" s="9">
        <v>0</v>
      </c>
      <c r="HR17" s="9">
        <v>0</v>
      </c>
      <c r="HS17" s="9">
        <v>0</v>
      </c>
      <c r="HT17" s="9">
        <v>0</v>
      </c>
      <c r="HU17" s="9">
        <v>0</v>
      </c>
      <c r="HV17" s="9">
        <v>11.894</v>
      </c>
      <c r="HW17" s="9">
        <v>0.55800000000000005</v>
      </c>
      <c r="HX17" s="9">
        <v>0.66700000000000004</v>
      </c>
      <c r="HY17" s="9">
        <v>2.6909999999999998</v>
      </c>
      <c r="HZ17" s="9">
        <v>0.63600000000000001</v>
      </c>
      <c r="IA17" s="9">
        <v>15.173999999999999</v>
      </c>
      <c r="IB17" s="9">
        <v>4.8170000000000002</v>
      </c>
      <c r="IC17" s="9">
        <v>1.4610000000000001</v>
      </c>
      <c r="ID17" s="9">
        <v>22.314</v>
      </c>
      <c r="IE17" s="9">
        <v>88.12</v>
      </c>
      <c r="IF17" s="9">
        <v>84.873999999999995</v>
      </c>
      <c r="IG17" s="9">
        <v>7.3140000000000001</v>
      </c>
      <c r="IH17" s="9">
        <v>6.3949999999999996</v>
      </c>
      <c r="II17" s="9">
        <v>2.5910000000000002</v>
      </c>
      <c r="IJ17" s="9">
        <v>3.8039999999999998</v>
      </c>
      <c r="IK17" s="9">
        <v>3.2589999999999999</v>
      </c>
      <c r="IL17" s="9">
        <v>3.1360000000000001</v>
      </c>
      <c r="IM17" s="9">
        <v>3.3820000000000001</v>
      </c>
      <c r="IN17" s="9">
        <v>1.323</v>
      </c>
      <c r="IO17" s="9">
        <v>1.6890000000000001</v>
      </c>
      <c r="IP17" s="9">
        <v>1.657</v>
      </c>
      <c r="IQ17" s="9">
        <v>2.42</v>
      </c>
    </row>
    <row r="18" spans="1:251">
      <c r="A18" s="10">
        <v>44593</v>
      </c>
      <c r="B18" s="9">
        <v>184.529</v>
      </c>
      <c r="C18" s="9">
        <v>78.477000000000004</v>
      </c>
      <c r="D18" s="9">
        <v>31.68</v>
      </c>
      <c r="E18" s="9">
        <v>40.572000000000003</v>
      </c>
      <c r="F18" s="9">
        <v>48.603000000000002</v>
      </c>
      <c r="G18" s="9">
        <v>23.65</v>
      </c>
      <c r="H18" s="9">
        <v>53.793999999999997</v>
      </c>
      <c r="I18" s="9">
        <v>10.804</v>
      </c>
      <c r="J18" s="9">
        <v>6.798</v>
      </c>
      <c r="K18" s="9">
        <v>21.390999999999998</v>
      </c>
      <c r="L18" s="9">
        <v>29.667000000000002</v>
      </c>
      <c r="M18" s="9">
        <v>21.193999999999999</v>
      </c>
      <c r="N18" s="9">
        <v>48.021000000000001</v>
      </c>
      <c r="O18" s="9">
        <v>24.231999999999999</v>
      </c>
      <c r="P18" s="9">
        <v>106.05200000000001</v>
      </c>
      <c r="Q18" s="9">
        <v>721.01099999999997</v>
      </c>
      <c r="R18" s="9">
        <v>589.58000000000004</v>
      </c>
      <c r="S18" s="9">
        <v>555.53899999999999</v>
      </c>
      <c r="T18" s="9">
        <v>16.667999999999999</v>
      </c>
      <c r="U18" s="9">
        <v>17.077000000000002</v>
      </c>
      <c r="V18" s="9">
        <v>17.465</v>
      </c>
      <c r="W18" s="9">
        <v>10.656000000000001</v>
      </c>
      <c r="X18" s="9">
        <v>4.96</v>
      </c>
      <c r="Y18" s="9">
        <v>421.81200000000001</v>
      </c>
      <c r="Z18" s="9">
        <v>43.414999999999999</v>
      </c>
      <c r="AA18" s="9">
        <v>35.383000000000003</v>
      </c>
      <c r="AB18" s="9">
        <v>88.97</v>
      </c>
      <c r="AC18" s="9">
        <v>104.27500000000001</v>
      </c>
      <c r="AD18" s="9">
        <v>485.30500000000001</v>
      </c>
      <c r="AE18" s="9">
        <v>131.43</v>
      </c>
      <c r="AF18" s="9">
        <v>64.283000000000001</v>
      </c>
      <c r="AG18" s="9">
        <v>849.95799999999997</v>
      </c>
      <c r="AH18" s="9">
        <v>119.86499999999999</v>
      </c>
      <c r="AI18" s="9">
        <v>26.972999999999999</v>
      </c>
      <c r="AJ18" s="9">
        <v>26.172999999999998</v>
      </c>
      <c r="AK18" s="9">
        <v>0.8</v>
      </c>
      <c r="AL18" s="9">
        <v>0.63200000000000001</v>
      </c>
      <c r="AM18" s="9">
        <v>0.63200000000000001</v>
      </c>
      <c r="AN18" s="9">
        <v>0</v>
      </c>
      <c r="AO18" s="9">
        <v>0</v>
      </c>
      <c r="AP18" s="9">
        <v>0.63200000000000001</v>
      </c>
      <c r="AQ18" s="9">
        <v>0</v>
      </c>
      <c r="AR18" s="9">
        <v>0.29199999999999998</v>
      </c>
      <c r="AS18" s="9">
        <v>0.33900000000000002</v>
      </c>
      <c r="AT18" s="9">
        <v>0.33900000000000002</v>
      </c>
      <c r="AU18" s="9">
        <v>0.29199999999999998</v>
      </c>
      <c r="AV18" s="9">
        <v>0</v>
      </c>
      <c r="AW18" s="9">
        <v>0.63200000000000001</v>
      </c>
      <c r="AX18" s="9">
        <v>0</v>
      </c>
      <c r="AY18" s="9">
        <v>0.16900000000000001</v>
      </c>
      <c r="AZ18" s="9">
        <v>25.373000000000001</v>
      </c>
      <c r="BA18" s="9">
        <v>10.814</v>
      </c>
      <c r="BB18" s="9">
        <v>10.814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7.633</v>
      </c>
      <c r="BI18" s="9">
        <v>0</v>
      </c>
      <c r="BJ18" s="9">
        <v>0.374</v>
      </c>
      <c r="BK18" s="9">
        <v>2.8069999999999999</v>
      </c>
      <c r="BL18" s="9">
        <v>2.3010000000000002</v>
      </c>
      <c r="BM18" s="9">
        <v>8.5129999999999999</v>
      </c>
      <c r="BN18" s="9">
        <v>14.56</v>
      </c>
      <c r="BO18" s="9">
        <v>0.8</v>
      </c>
      <c r="BP18" s="9">
        <v>26.972999999999999</v>
      </c>
      <c r="BQ18" s="9">
        <v>12.583</v>
      </c>
      <c r="BR18" s="9">
        <v>12.272</v>
      </c>
      <c r="BS18" s="9">
        <v>0.53900000000000003</v>
      </c>
      <c r="BT18" s="9">
        <v>0.53900000000000003</v>
      </c>
      <c r="BU18" s="9">
        <v>0.53900000000000003</v>
      </c>
      <c r="BV18" s="9">
        <v>0</v>
      </c>
      <c r="BW18" s="9">
        <v>0.53900000000000003</v>
      </c>
      <c r="BX18" s="9">
        <v>0</v>
      </c>
      <c r="BY18" s="9">
        <v>0.53900000000000003</v>
      </c>
      <c r="BZ18" s="9">
        <v>0</v>
      </c>
      <c r="CA18" s="9">
        <v>0</v>
      </c>
      <c r="CB18" s="9">
        <v>0</v>
      </c>
      <c r="CC18" s="9">
        <v>0.53900000000000003</v>
      </c>
      <c r="CD18" s="9">
        <v>0</v>
      </c>
      <c r="CE18" s="9">
        <v>0</v>
      </c>
      <c r="CF18" s="9">
        <v>0.53900000000000003</v>
      </c>
      <c r="CG18" s="9">
        <v>0</v>
      </c>
      <c r="CH18" s="9">
        <v>11.733000000000001</v>
      </c>
      <c r="CI18" s="9">
        <v>11.382</v>
      </c>
      <c r="CJ18" s="9">
        <v>11.145</v>
      </c>
      <c r="CK18" s="9">
        <v>0.23599999999999999</v>
      </c>
      <c r="CL18" s="9">
        <v>0</v>
      </c>
      <c r="CM18" s="9">
        <v>0.23599999999999999</v>
      </c>
      <c r="CN18" s="9">
        <v>0</v>
      </c>
      <c r="CO18" s="9">
        <v>0</v>
      </c>
      <c r="CP18" s="9">
        <v>10.186999999999999</v>
      </c>
      <c r="CQ18" s="9">
        <v>0</v>
      </c>
      <c r="CR18" s="9">
        <v>0.58699999999999997</v>
      </c>
      <c r="CS18" s="9">
        <v>0.60699999999999998</v>
      </c>
      <c r="CT18" s="9">
        <v>1.401</v>
      </c>
      <c r="CU18" s="9">
        <v>9.9809999999999999</v>
      </c>
      <c r="CV18" s="9">
        <v>0.35099999999999998</v>
      </c>
      <c r="CW18" s="9">
        <v>0.312</v>
      </c>
      <c r="CX18" s="9">
        <v>12.583</v>
      </c>
      <c r="CY18" s="9">
        <v>62.606999999999999</v>
      </c>
      <c r="CZ18" s="9">
        <v>59.79</v>
      </c>
      <c r="DA18" s="9">
        <v>6.1130000000000004</v>
      </c>
      <c r="DB18" s="9">
        <v>5.4950000000000001</v>
      </c>
      <c r="DC18" s="9">
        <v>2.1459999999999999</v>
      </c>
      <c r="DD18" s="9">
        <v>3.3490000000000002</v>
      </c>
      <c r="DE18" s="9">
        <v>3.7719999999999998</v>
      </c>
      <c r="DF18" s="9">
        <v>1.7230000000000001</v>
      </c>
      <c r="DG18" s="9">
        <v>4.4470000000000001</v>
      </c>
      <c r="DH18" s="9">
        <v>0.27300000000000002</v>
      </c>
      <c r="DI18" s="9">
        <v>0.55900000000000005</v>
      </c>
      <c r="DJ18" s="9">
        <v>1.925</v>
      </c>
      <c r="DK18" s="9">
        <v>1.8120000000000001</v>
      </c>
      <c r="DL18" s="9">
        <v>1.7589999999999999</v>
      </c>
      <c r="DM18" s="9">
        <v>3.1469999999999998</v>
      </c>
      <c r="DN18" s="9">
        <v>2.3490000000000002</v>
      </c>
      <c r="DO18" s="9">
        <v>0.61699999999999999</v>
      </c>
      <c r="DP18" s="9">
        <v>53.677</v>
      </c>
      <c r="DQ18" s="9">
        <v>48.462000000000003</v>
      </c>
      <c r="DR18" s="9">
        <v>44.758000000000003</v>
      </c>
      <c r="DS18" s="9">
        <v>1.5820000000000001</v>
      </c>
      <c r="DT18" s="9">
        <v>2.1219999999999999</v>
      </c>
      <c r="DU18" s="9">
        <v>1.901</v>
      </c>
      <c r="DV18" s="9">
        <v>1.8029999999999999</v>
      </c>
      <c r="DW18" s="9">
        <v>0</v>
      </c>
      <c r="DX18" s="9">
        <v>37.067</v>
      </c>
      <c r="DY18" s="9">
        <v>2.4220000000000002</v>
      </c>
      <c r="DZ18" s="9">
        <v>2.3330000000000002</v>
      </c>
      <c r="EA18" s="9">
        <v>6.64</v>
      </c>
      <c r="EB18" s="9">
        <v>8.1270000000000007</v>
      </c>
      <c r="EC18" s="9">
        <v>40.335000000000001</v>
      </c>
      <c r="ED18" s="9">
        <v>5.2149999999999999</v>
      </c>
      <c r="EE18" s="9">
        <v>2.8170000000000002</v>
      </c>
      <c r="EF18" s="9">
        <v>62.606999999999999</v>
      </c>
      <c r="EG18" s="9">
        <v>8.2349999999999994</v>
      </c>
      <c r="EH18" s="9">
        <v>8.2349999999999994</v>
      </c>
      <c r="EI18" s="9">
        <v>0.314</v>
      </c>
      <c r="EJ18" s="9">
        <v>0.314</v>
      </c>
      <c r="EK18" s="9">
        <v>0</v>
      </c>
      <c r="EL18" s="9">
        <v>0.314</v>
      </c>
      <c r="EM18" s="9">
        <v>0.314</v>
      </c>
      <c r="EN18" s="9">
        <v>0</v>
      </c>
      <c r="EO18" s="9">
        <v>0.314</v>
      </c>
      <c r="EP18" s="9">
        <v>0</v>
      </c>
      <c r="EQ18" s="9">
        <v>0</v>
      </c>
      <c r="ER18" s="9">
        <v>0</v>
      </c>
      <c r="ES18" s="9">
        <v>0.314</v>
      </c>
      <c r="ET18" s="9">
        <v>0</v>
      </c>
      <c r="EU18" s="9">
        <v>0</v>
      </c>
      <c r="EV18" s="9">
        <v>0.314</v>
      </c>
      <c r="EW18" s="9">
        <v>0</v>
      </c>
      <c r="EX18" s="9">
        <v>7.9210000000000003</v>
      </c>
      <c r="EY18" s="9">
        <v>7.67</v>
      </c>
      <c r="EZ18" s="9">
        <v>6.9889999999999999</v>
      </c>
      <c r="FA18" s="9">
        <v>0</v>
      </c>
      <c r="FB18" s="9">
        <v>0.68100000000000005</v>
      </c>
      <c r="FC18" s="9">
        <v>0</v>
      </c>
      <c r="FD18" s="9">
        <v>0.68100000000000005</v>
      </c>
      <c r="FE18" s="9">
        <v>0</v>
      </c>
      <c r="FF18" s="9">
        <v>6.37</v>
      </c>
      <c r="FG18" s="9">
        <v>0.33800000000000002</v>
      </c>
      <c r="FH18" s="9">
        <v>0.32700000000000001</v>
      </c>
      <c r="FI18" s="9">
        <v>0.63400000000000001</v>
      </c>
      <c r="FJ18" s="9">
        <v>1.3069999999999999</v>
      </c>
      <c r="FK18" s="9">
        <v>6.3630000000000004</v>
      </c>
      <c r="FL18" s="9">
        <v>0.251</v>
      </c>
      <c r="FM18" s="9">
        <v>0</v>
      </c>
      <c r="FN18" s="9">
        <v>8.2349999999999994</v>
      </c>
      <c r="FO18" s="9">
        <v>70.600999999999999</v>
      </c>
      <c r="FP18" s="9">
        <v>67.454999999999998</v>
      </c>
      <c r="FQ18" s="9">
        <v>4.8849999999999998</v>
      </c>
      <c r="FR18" s="9">
        <v>4.5529999999999999</v>
      </c>
      <c r="FS18" s="9">
        <v>2.601</v>
      </c>
      <c r="FT18" s="9">
        <v>1.952</v>
      </c>
      <c r="FU18" s="9">
        <v>3.2360000000000002</v>
      </c>
      <c r="FV18" s="9">
        <v>1.3169999999999999</v>
      </c>
      <c r="FW18" s="9">
        <v>3.2</v>
      </c>
      <c r="FX18" s="9">
        <v>0.67100000000000004</v>
      </c>
      <c r="FY18" s="9">
        <v>0.33100000000000002</v>
      </c>
      <c r="FZ18" s="9">
        <v>2.2519999999999998</v>
      </c>
      <c r="GA18" s="9">
        <v>0.98599999999999999</v>
      </c>
      <c r="GB18" s="9">
        <v>1.3149999999999999</v>
      </c>
      <c r="GC18" s="9">
        <v>3.2789999999999999</v>
      </c>
      <c r="GD18" s="9">
        <v>1.274</v>
      </c>
      <c r="GE18" s="9">
        <v>0.33200000000000002</v>
      </c>
      <c r="GF18" s="9">
        <v>62.57</v>
      </c>
      <c r="GG18" s="9">
        <v>35.921999999999997</v>
      </c>
      <c r="GH18" s="9">
        <v>33.039000000000001</v>
      </c>
      <c r="GI18" s="9">
        <v>1.6060000000000001</v>
      </c>
      <c r="GJ18" s="9">
        <v>1.2769999999999999</v>
      </c>
      <c r="GK18" s="9">
        <v>1.5580000000000001</v>
      </c>
      <c r="GL18" s="9">
        <v>0.65700000000000003</v>
      </c>
      <c r="GM18" s="9">
        <v>0.30099999999999999</v>
      </c>
      <c r="GN18" s="9">
        <v>27.297000000000001</v>
      </c>
      <c r="GO18" s="9">
        <v>1.4930000000000001</v>
      </c>
      <c r="GP18" s="9">
        <v>0.64800000000000002</v>
      </c>
      <c r="GQ18" s="9">
        <v>6.4829999999999997</v>
      </c>
      <c r="GR18" s="9">
        <v>6.335</v>
      </c>
      <c r="GS18" s="9">
        <v>29.585999999999999</v>
      </c>
      <c r="GT18" s="9">
        <v>26.648</v>
      </c>
      <c r="GU18" s="9">
        <v>3.1459999999999999</v>
      </c>
      <c r="GV18" s="9">
        <v>70.600999999999999</v>
      </c>
      <c r="GW18" s="9">
        <v>17.315999999999999</v>
      </c>
      <c r="GX18" s="9">
        <v>16.117000000000001</v>
      </c>
      <c r="GY18" s="9">
        <v>1.8480000000000001</v>
      </c>
      <c r="GZ18" s="9">
        <v>1.8480000000000001</v>
      </c>
      <c r="HA18" s="9">
        <v>0.61199999999999999</v>
      </c>
      <c r="HB18" s="9">
        <v>1.236</v>
      </c>
      <c r="HC18" s="9">
        <v>0.94099999999999995</v>
      </c>
      <c r="HD18" s="9">
        <v>0.90700000000000003</v>
      </c>
      <c r="HE18" s="9">
        <v>0.94099999999999995</v>
      </c>
      <c r="HF18" s="9">
        <v>0.90700000000000003</v>
      </c>
      <c r="HG18" s="9">
        <v>0</v>
      </c>
      <c r="HH18" s="9">
        <v>0.626</v>
      </c>
      <c r="HI18" s="9">
        <v>0.59899999999999998</v>
      </c>
      <c r="HJ18" s="9">
        <v>0.623</v>
      </c>
      <c r="HK18" s="9">
        <v>1.544</v>
      </c>
      <c r="HL18" s="9">
        <v>0.30399999999999999</v>
      </c>
      <c r="HM18" s="9">
        <v>0</v>
      </c>
      <c r="HN18" s="9">
        <v>14.268000000000001</v>
      </c>
      <c r="HO18" s="9">
        <v>12.381</v>
      </c>
      <c r="HP18" s="9">
        <v>12.381</v>
      </c>
      <c r="HQ18" s="9">
        <v>0</v>
      </c>
      <c r="HR18" s="9">
        <v>0</v>
      </c>
      <c r="HS18" s="9">
        <v>0</v>
      </c>
      <c r="HT18" s="9">
        <v>0</v>
      </c>
      <c r="HU18" s="9">
        <v>0</v>
      </c>
      <c r="HV18" s="9">
        <v>9.8550000000000004</v>
      </c>
      <c r="HW18" s="9">
        <v>0.72399999999999998</v>
      </c>
      <c r="HX18" s="9">
        <v>0.70899999999999996</v>
      </c>
      <c r="HY18" s="9">
        <v>1.093</v>
      </c>
      <c r="HZ18" s="9">
        <v>0.64300000000000002</v>
      </c>
      <c r="IA18" s="9">
        <v>11.738</v>
      </c>
      <c r="IB18" s="9">
        <v>1.8879999999999999</v>
      </c>
      <c r="IC18" s="9">
        <v>1.1990000000000001</v>
      </c>
      <c r="ID18" s="9">
        <v>17.315999999999999</v>
      </c>
      <c r="IE18" s="9">
        <v>83.304000000000002</v>
      </c>
      <c r="IF18" s="9">
        <v>76.686000000000007</v>
      </c>
      <c r="IG18" s="9">
        <v>7.7190000000000003</v>
      </c>
      <c r="IH18" s="9">
        <v>7.7190000000000003</v>
      </c>
      <c r="II18" s="9">
        <v>2.2589999999999999</v>
      </c>
      <c r="IJ18" s="9">
        <v>5.46</v>
      </c>
      <c r="IK18" s="9">
        <v>3.1970000000000001</v>
      </c>
      <c r="IL18" s="9">
        <v>4.5220000000000002</v>
      </c>
      <c r="IM18" s="9">
        <v>4.0679999999999996</v>
      </c>
      <c r="IN18" s="9">
        <v>2.9129999999999998</v>
      </c>
      <c r="IO18" s="9">
        <v>0.73799999999999999</v>
      </c>
      <c r="IP18" s="9">
        <v>0.93799999999999994</v>
      </c>
      <c r="IQ18" s="9">
        <v>4.774</v>
      </c>
    </row>
    <row r="19" spans="1:251">
      <c r="A19" s="10">
        <v>44958</v>
      </c>
      <c r="B19" s="9">
        <v>187.137</v>
      </c>
      <c r="C19" s="9">
        <v>84.08</v>
      </c>
      <c r="D19" s="9">
        <v>34.384</v>
      </c>
      <c r="E19" s="9">
        <v>41.332000000000001</v>
      </c>
      <c r="F19" s="9">
        <v>51.475000000000001</v>
      </c>
      <c r="G19" s="9">
        <v>23.92</v>
      </c>
      <c r="H19" s="9">
        <v>52.164000000000001</v>
      </c>
      <c r="I19" s="9">
        <v>11.664</v>
      </c>
      <c r="J19" s="9">
        <v>9.6</v>
      </c>
      <c r="K19" s="9">
        <v>25.896000000000001</v>
      </c>
      <c r="L19" s="9">
        <v>25.959</v>
      </c>
      <c r="M19" s="9">
        <v>24.073</v>
      </c>
      <c r="N19" s="9">
        <v>48.034999999999997</v>
      </c>
      <c r="O19" s="9">
        <v>27.891999999999999</v>
      </c>
      <c r="P19" s="9">
        <v>103.057</v>
      </c>
      <c r="Q19" s="9">
        <v>746.14400000000001</v>
      </c>
      <c r="R19" s="9">
        <v>608.22400000000005</v>
      </c>
      <c r="S19" s="9">
        <v>565.87099999999998</v>
      </c>
      <c r="T19" s="9">
        <v>21.846</v>
      </c>
      <c r="U19" s="9">
        <v>19.329000000000001</v>
      </c>
      <c r="V19" s="9">
        <v>22.32</v>
      </c>
      <c r="W19" s="9">
        <v>12.595000000000001</v>
      </c>
      <c r="X19" s="9">
        <v>4.53</v>
      </c>
      <c r="Y19" s="9">
        <v>452.13799999999998</v>
      </c>
      <c r="Z19" s="9">
        <v>36.204000000000001</v>
      </c>
      <c r="AA19" s="9">
        <v>30.471</v>
      </c>
      <c r="AB19" s="9">
        <v>89.41</v>
      </c>
      <c r="AC19" s="9">
        <v>108.998</v>
      </c>
      <c r="AD19" s="9">
        <v>499.226</v>
      </c>
      <c r="AE19" s="9">
        <v>137.91999999999999</v>
      </c>
      <c r="AF19" s="9">
        <v>64.811000000000007</v>
      </c>
      <c r="AG19" s="9">
        <v>880.21299999999997</v>
      </c>
      <c r="AH19" s="9">
        <v>117.879</v>
      </c>
      <c r="AI19" s="9">
        <v>35.366999999999997</v>
      </c>
      <c r="AJ19" s="9">
        <v>34.078000000000003</v>
      </c>
      <c r="AK19" s="9">
        <v>2.6819999999999999</v>
      </c>
      <c r="AL19" s="9">
        <v>2.1339999999999999</v>
      </c>
      <c r="AM19" s="9">
        <v>0.83599999999999997</v>
      </c>
      <c r="AN19" s="9">
        <v>1.2969999999999999</v>
      </c>
      <c r="AO19" s="9">
        <v>1.141</v>
      </c>
      <c r="AP19" s="9">
        <v>0.99299999999999999</v>
      </c>
      <c r="AQ19" s="9">
        <v>2.1339999999999999</v>
      </c>
      <c r="AR19" s="9">
        <v>0</v>
      </c>
      <c r="AS19" s="9">
        <v>0</v>
      </c>
      <c r="AT19" s="9">
        <v>0.872</v>
      </c>
      <c r="AU19" s="9">
        <v>0</v>
      </c>
      <c r="AV19" s="9">
        <v>1.262</v>
      </c>
      <c r="AW19" s="9">
        <v>0.53200000000000003</v>
      </c>
      <c r="AX19" s="9">
        <v>1.601</v>
      </c>
      <c r="AY19" s="9">
        <v>0.54900000000000004</v>
      </c>
      <c r="AZ19" s="9">
        <v>31.395</v>
      </c>
      <c r="BA19" s="9">
        <v>9.282</v>
      </c>
      <c r="BB19" s="9">
        <v>7.992</v>
      </c>
      <c r="BC19" s="9">
        <v>0.52500000000000002</v>
      </c>
      <c r="BD19" s="9">
        <v>0.76600000000000001</v>
      </c>
      <c r="BE19" s="9">
        <v>0.28100000000000003</v>
      </c>
      <c r="BF19" s="9">
        <v>1.01</v>
      </c>
      <c r="BG19" s="9">
        <v>0</v>
      </c>
      <c r="BH19" s="9">
        <v>6.4710000000000001</v>
      </c>
      <c r="BI19" s="9">
        <v>0.24399999999999999</v>
      </c>
      <c r="BJ19" s="9">
        <v>0</v>
      </c>
      <c r="BK19" s="9">
        <v>2.5670000000000002</v>
      </c>
      <c r="BL19" s="9">
        <v>1.468</v>
      </c>
      <c r="BM19" s="9">
        <v>7.8140000000000001</v>
      </c>
      <c r="BN19" s="9">
        <v>22.113</v>
      </c>
      <c r="BO19" s="9">
        <v>1.2889999999999999</v>
      </c>
      <c r="BP19" s="9">
        <v>35.366999999999997</v>
      </c>
      <c r="BQ19" s="9">
        <v>13.898999999999999</v>
      </c>
      <c r="BR19" s="9">
        <v>12.967000000000001</v>
      </c>
      <c r="BS19" s="9">
        <v>1.3879999999999999</v>
      </c>
      <c r="BT19" s="9">
        <v>1.3879999999999999</v>
      </c>
      <c r="BU19" s="9">
        <v>0.23499999999999999</v>
      </c>
      <c r="BV19" s="9">
        <v>1.153</v>
      </c>
      <c r="BW19" s="9">
        <v>1.006</v>
      </c>
      <c r="BX19" s="9">
        <v>0.38200000000000001</v>
      </c>
      <c r="BY19" s="9">
        <v>1.006</v>
      </c>
      <c r="BZ19" s="9">
        <v>0</v>
      </c>
      <c r="CA19" s="9">
        <v>0.38200000000000001</v>
      </c>
      <c r="CB19" s="9">
        <v>0.23499999999999999</v>
      </c>
      <c r="CC19" s="9">
        <v>0.40699999999999997</v>
      </c>
      <c r="CD19" s="9">
        <v>0.746</v>
      </c>
      <c r="CE19" s="9">
        <v>1.3879999999999999</v>
      </c>
      <c r="CF19" s="9">
        <v>0</v>
      </c>
      <c r="CG19" s="9">
        <v>0</v>
      </c>
      <c r="CH19" s="9">
        <v>11.579000000000001</v>
      </c>
      <c r="CI19" s="9">
        <v>11.247</v>
      </c>
      <c r="CJ19" s="9">
        <v>9.6389999999999993</v>
      </c>
      <c r="CK19" s="9">
        <v>1.01</v>
      </c>
      <c r="CL19" s="9">
        <v>0.22500000000000001</v>
      </c>
      <c r="CM19" s="9">
        <v>0.71499999999999997</v>
      </c>
      <c r="CN19" s="9">
        <v>0.29499999999999998</v>
      </c>
      <c r="CO19" s="9">
        <v>0.22500000000000001</v>
      </c>
      <c r="CP19" s="9">
        <v>8.9290000000000003</v>
      </c>
      <c r="CQ19" s="9">
        <v>1.181</v>
      </c>
      <c r="CR19" s="9">
        <v>0</v>
      </c>
      <c r="CS19" s="9">
        <v>1.1359999999999999</v>
      </c>
      <c r="CT19" s="9">
        <v>4.18</v>
      </c>
      <c r="CU19" s="9">
        <v>7.0670000000000002</v>
      </c>
      <c r="CV19" s="9">
        <v>0.33300000000000002</v>
      </c>
      <c r="CW19" s="9">
        <v>0.93100000000000005</v>
      </c>
      <c r="CX19" s="9">
        <v>13.898999999999999</v>
      </c>
      <c r="CY19" s="9">
        <v>65.039000000000001</v>
      </c>
      <c r="CZ19" s="9">
        <v>61.344999999999999</v>
      </c>
      <c r="DA19" s="9">
        <v>5.444</v>
      </c>
      <c r="DB19" s="9">
        <v>4.7130000000000001</v>
      </c>
      <c r="DC19" s="9">
        <v>0</v>
      </c>
      <c r="DD19" s="9">
        <v>4.7130000000000001</v>
      </c>
      <c r="DE19" s="9">
        <v>2.6989999999999998</v>
      </c>
      <c r="DF19" s="9">
        <v>2.0150000000000001</v>
      </c>
      <c r="DG19" s="9">
        <v>2.9119999999999999</v>
      </c>
      <c r="DH19" s="9">
        <v>1.464</v>
      </c>
      <c r="DI19" s="9">
        <v>0.33700000000000002</v>
      </c>
      <c r="DJ19" s="9">
        <v>1.514</v>
      </c>
      <c r="DK19" s="9">
        <v>2.649</v>
      </c>
      <c r="DL19" s="9">
        <v>0.55000000000000004</v>
      </c>
      <c r="DM19" s="9">
        <v>2.3170000000000002</v>
      </c>
      <c r="DN19" s="9">
        <v>2.3959999999999999</v>
      </c>
      <c r="DO19" s="9">
        <v>0.73099999999999998</v>
      </c>
      <c r="DP19" s="9">
        <v>55.9</v>
      </c>
      <c r="DQ19" s="9">
        <v>49.881</v>
      </c>
      <c r="DR19" s="9">
        <v>46.665999999999997</v>
      </c>
      <c r="DS19" s="9">
        <v>2.4969999999999999</v>
      </c>
      <c r="DT19" s="9">
        <v>0.71799999999999997</v>
      </c>
      <c r="DU19" s="9">
        <v>2.6349999999999998</v>
      </c>
      <c r="DV19" s="9">
        <v>0.32500000000000001</v>
      </c>
      <c r="DW19" s="9">
        <v>0</v>
      </c>
      <c r="DX19" s="9">
        <v>40.411000000000001</v>
      </c>
      <c r="DY19" s="9">
        <v>1.4810000000000001</v>
      </c>
      <c r="DZ19" s="9">
        <v>1.681</v>
      </c>
      <c r="EA19" s="9">
        <v>6.3070000000000004</v>
      </c>
      <c r="EB19" s="9">
        <v>6.1420000000000003</v>
      </c>
      <c r="EC19" s="9">
        <v>43.738999999999997</v>
      </c>
      <c r="ED19" s="9">
        <v>6.0190000000000001</v>
      </c>
      <c r="EE19" s="9">
        <v>3.694</v>
      </c>
      <c r="EF19" s="9">
        <v>65.039000000000001</v>
      </c>
      <c r="EG19" s="9">
        <v>13.295</v>
      </c>
      <c r="EH19" s="9">
        <v>12.615</v>
      </c>
      <c r="EI19" s="9">
        <v>1.0349999999999999</v>
      </c>
      <c r="EJ19" s="9">
        <v>1.0349999999999999</v>
      </c>
      <c r="EK19" s="9">
        <v>0.30299999999999999</v>
      </c>
      <c r="EL19" s="9">
        <v>0.73199999999999998</v>
      </c>
      <c r="EM19" s="9">
        <v>0.52400000000000002</v>
      </c>
      <c r="EN19" s="9">
        <v>0.51100000000000001</v>
      </c>
      <c r="EO19" s="9">
        <v>0.82799999999999996</v>
      </c>
      <c r="EP19" s="9">
        <v>0</v>
      </c>
      <c r="EQ19" s="9">
        <v>0.20799999999999999</v>
      </c>
      <c r="ER19" s="9">
        <v>0.30299999999999999</v>
      </c>
      <c r="ES19" s="9">
        <v>0.23100000000000001</v>
      </c>
      <c r="ET19" s="9">
        <v>0.501</v>
      </c>
      <c r="EU19" s="9">
        <v>0.73199999999999998</v>
      </c>
      <c r="EV19" s="9">
        <v>0.30299999999999999</v>
      </c>
      <c r="EW19" s="9">
        <v>0</v>
      </c>
      <c r="EX19" s="9">
        <v>11.58</v>
      </c>
      <c r="EY19" s="9">
        <v>11.58</v>
      </c>
      <c r="EZ19" s="9">
        <v>11.265000000000001</v>
      </c>
      <c r="FA19" s="9">
        <v>0</v>
      </c>
      <c r="FB19" s="9">
        <v>0.315</v>
      </c>
      <c r="FC19" s="9">
        <v>0</v>
      </c>
      <c r="FD19" s="9">
        <v>0</v>
      </c>
      <c r="FE19" s="9">
        <v>0.315</v>
      </c>
      <c r="FF19" s="9">
        <v>9.1609999999999996</v>
      </c>
      <c r="FG19" s="9">
        <v>0</v>
      </c>
      <c r="FH19" s="9">
        <v>0.68600000000000005</v>
      </c>
      <c r="FI19" s="9">
        <v>1.7330000000000001</v>
      </c>
      <c r="FJ19" s="9">
        <v>1.07</v>
      </c>
      <c r="FK19" s="9">
        <v>10.509</v>
      </c>
      <c r="FL19" s="9">
        <v>0</v>
      </c>
      <c r="FM19" s="9">
        <v>0.68</v>
      </c>
      <c r="FN19" s="9">
        <v>13.295</v>
      </c>
      <c r="FO19" s="9">
        <v>71.66</v>
      </c>
      <c r="FP19" s="9">
        <v>68.86</v>
      </c>
      <c r="FQ19" s="9">
        <v>7.7809999999999997</v>
      </c>
      <c r="FR19" s="9">
        <v>7.7809999999999997</v>
      </c>
      <c r="FS19" s="9">
        <v>4.859</v>
      </c>
      <c r="FT19" s="9">
        <v>2.9220000000000002</v>
      </c>
      <c r="FU19" s="9">
        <v>6.22</v>
      </c>
      <c r="FV19" s="9">
        <v>1.5620000000000001</v>
      </c>
      <c r="FW19" s="9">
        <v>5.4809999999999999</v>
      </c>
      <c r="FX19" s="9">
        <v>1.0349999999999999</v>
      </c>
      <c r="FY19" s="9">
        <v>0.73799999999999999</v>
      </c>
      <c r="FZ19" s="9">
        <v>4.1900000000000004</v>
      </c>
      <c r="GA19" s="9">
        <v>1.952</v>
      </c>
      <c r="GB19" s="9">
        <v>1.639</v>
      </c>
      <c r="GC19" s="9">
        <v>5.1120000000000001</v>
      </c>
      <c r="GD19" s="9">
        <v>2.669</v>
      </c>
      <c r="GE19" s="9">
        <v>0</v>
      </c>
      <c r="GF19" s="9">
        <v>61.078000000000003</v>
      </c>
      <c r="GG19" s="9">
        <v>34.893000000000001</v>
      </c>
      <c r="GH19" s="9">
        <v>34.274999999999999</v>
      </c>
      <c r="GI19" s="9">
        <v>0</v>
      </c>
      <c r="GJ19" s="9">
        <v>0.61799999999999999</v>
      </c>
      <c r="GK19" s="9">
        <v>0.28000000000000003</v>
      </c>
      <c r="GL19" s="9">
        <v>0.33800000000000002</v>
      </c>
      <c r="GM19" s="9">
        <v>0</v>
      </c>
      <c r="GN19" s="9">
        <v>27.474</v>
      </c>
      <c r="GO19" s="9">
        <v>0.77900000000000003</v>
      </c>
      <c r="GP19" s="9">
        <v>0.60499999999999998</v>
      </c>
      <c r="GQ19" s="9">
        <v>6.0339999999999998</v>
      </c>
      <c r="GR19" s="9">
        <v>4.5039999999999996</v>
      </c>
      <c r="GS19" s="9">
        <v>30.388999999999999</v>
      </c>
      <c r="GT19" s="9">
        <v>26.186</v>
      </c>
      <c r="GU19" s="9">
        <v>2.8</v>
      </c>
      <c r="GV19" s="9">
        <v>71.66</v>
      </c>
      <c r="GW19" s="9">
        <v>25.533999999999999</v>
      </c>
      <c r="GX19" s="9">
        <v>24.484999999999999</v>
      </c>
      <c r="GY19" s="9">
        <v>2.7069999999999999</v>
      </c>
      <c r="GZ19" s="9">
        <v>2.4129999999999998</v>
      </c>
      <c r="HA19" s="9">
        <v>0.245</v>
      </c>
      <c r="HB19" s="9">
        <v>2.1680000000000001</v>
      </c>
      <c r="HC19" s="9">
        <v>1.81</v>
      </c>
      <c r="HD19" s="9">
        <v>0.60299999999999998</v>
      </c>
      <c r="HE19" s="9">
        <v>1.81</v>
      </c>
      <c r="HF19" s="9">
        <v>0.28100000000000003</v>
      </c>
      <c r="HG19" s="9">
        <v>0</v>
      </c>
      <c r="HH19" s="9">
        <v>0.58699999999999997</v>
      </c>
      <c r="HI19" s="9">
        <v>0.26400000000000001</v>
      </c>
      <c r="HJ19" s="9">
        <v>1.5620000000000001</v>
      </c>
      <c r="HK19" s="9">
        <v>1.4359999999999999</v>
      </c>
      <c r="HL19" s="9">
        <v>0.97699999999999998</v>
      </c>
      <c r="HM19" s="9">
        <v>0.29299999999999998</v>
      </c>
      <c r="HN19" s="9">
        <v>21.777999999999999</v>
      </c>
      <c r="HO19" s="9">
        <v>18.103000000000002</v>
      </c>
      <c r="HP19" s="9">
        <v>16.812000000000001</v>
      </c>
      <c r="HQ19" s="9">
        <v>0.68600000000000005</v>
      </c>
      <c r="HR19" s="9">
        <v>0.60599999999999998</v>
      </c>
      <c r="HS19" s="9">
        <v>1.022</v>
      </c>
      <c r="HT19" s="9">
        <v>0.26900000000000002</v>
      </c>
      <c r="HU19" s="9">
        <v>0</v>
      </c>
      <c r="HV19" s="9">
        <v>14.252000000000001</v>
      </c>
      <c r="HW19" s="9">
        <v>1.3919999999999999</v>
      </c>
      <c r="HX19" s="9">
        <v>0</v>
      </c>
      <c r="HY19" s="9">
        <v>2.4590000000000001</v>
      </c>
      <c r="HZ19" s="9">
        <v>3.089</v>
      </c>
      <c r="IA19" s="9">
        <v>15.013999999999999</v>
      </c>
      <c r="IB19" s="9">
        <v>3.6749999999999998</v>
      </c>
      <c r="IC19" s="9">
        <v>1.05</v>
      </c>
      <c r="ID19" s="9">
        <v>25.533999999999999</v>
      </c>
      <c r="IE19" s="9">
        <v>92.691999999999993</v>
      </c>
      <c r="IF19" s="9">
        <v>86.555999999999997</v>
      </c>
      <c r="IG19" s="9">
        <v>11.856999999999999</v>
      </c>
      <c r="IH19" s="9">
        <v>10.8</v>
      </c>
      <c r="II19" s="9">
        <v>2.722</v>
      </c>
      <c r="IJ19" s="9">
        <v>8.077</v>
      </c>
      <c r="IK19" s="9">
        <v>6.782</v>
      </c>
      <c r="IL19" s="9">
        <v>3.7930000000000001</v>
      </c>
      <c r="IM19" s="9">
        <v>6.375</v>
      </c>
      <c r="IN19" s="9">
        <v>3.1019999999999999</v>
      </c>
      <c r="IO19" s="9">
        <v>0.61299999999999999</v>
      </c>
      <c r="IP19" s="9">
        <v>3.8719999999999999</v>
      </c>
      <c r="IQ19" s="9">
        <v>4.8899999999999997</v>
      </c>
    </row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6012</v>
      </c>
      <c r="C1" s="3" t="s">
        <v>6013</v>
      </c>
      <c r="D1" s="3" t="s">
        <v>6014</v>
      </c>
      <c r="E1" s="3" t="s">
        <v>6015</v>
      </c>
      <c r="F1" s="3" t="s">
        <v>6016</v>
      </c>
      <c r="G1" s="3" t="s">
        <v>6017</v>
      </c>
      <c r="H1" s="3" t="s">
        <v>6018</v>
      </c>
      <c r="I1" s="3" t="s">
        <v>6019</v>
      </c>
      <c r="J1" s="3" t="s">
        <v>6020</v>
      </c>
      <c r="K1" s="3" t="s">
        <v>6021</v>
      </c>
      <c r="L1" s="3" t="s">
        <v>6022</v>
      </c>
      <c r="M1" s="3" t="s">
        <v>6023</v>
      </c>
      <c r="N1" s="3" t="s">
        <v>6024</v>
      </c>
      <c r="O1" s="3" t="s">
        <v>6025</v>
      </c>
      <c r="P1" s="3" t="s">
        <v>6026</v>
      </c>
      <c r="Q1" s="3" t="s">
        <v>6027</v>
      </c>
      <c r="R1" s="3" t="s">
        <v>6028</v>
      </c>
      <c r="S1" s="3" t="s">
        <v>6029</v>
      </c>
      <c r="T1" s="3" t="s">
        <v>6030</v>
      </c>
      <c r="U1" s="3" t="s">
        <v>6031</v>
      </c>
      <c r="V1" s="3" t="s">
        <v>6032</v>
      </c>
      <c r="W1" s="3" t="s">
        <v>6033</v>
      </c>
      <c r="X1" s="3" t="s">
        <v>6034</v>
      </c>
      <c r="Y1" s="3" t="s">
        <v>6035</v>
      </c>
      <c r="Z1" s="3" t="s">
        <v>6036</v>
      </c>
      <c r="AA1" s="3" t="s">
        <v>6037</v>
      </c>
      <c r="AB1" s="3" t="s">
        <v>6038</v>
      </c>
      <c r="AC1" s="3" t="s">
        <v>6039</v>
      </c>
      <c r="AD1" s="3" t="s">
        <v>6040</v>
      </c>
      <c r="AE1" s="3" t="s">
        <v>6041</v>
      </c>
      <c r="AF1" s="3" t="s">
        <v>6042</v>
      </c>
      <c r="AG1" s="3" t="s">
        <v>6043</v>
      </c>
      <c r="AH1" s="3" t="s">
        <v>6044</v>
      </c>
      <c r="AI1" s="3" t="s">
        <v>6045</v>
      </c>
      <c r="AJ1" s="3" t="s">
        <v>6046</v>
      </c>
      <c r="AK1" s="3" t="s">
        <v>6047</v>
      </c>
      <c r="AL1" s="3" t="s">
        <v>6048</v>
      </c>
      <c r="AM1" s="3" t="s">
        <v>6049</v>
      </c>
      <c r="AN1" s="3" t="s">
        <v>6050</v>
      </c>
      <c r="AO1" s="3" t="s">
        <v>6051</v>
      </c>
      <c r="AP1" s="3" t="s">
        <v>6052</v>
      </c>
      <c r="AQ1" s="3" t="s">
        <v>6053</v>
      </c>
      <c r="AR1" s="3" t="s">
        <v>6054</v>
      </c>
      <c r="AS1" s="3" t="s">
        <v>6055</v>
      </c>
      <c r="AT1" s="3" t="s">
        <v>6056</v>
      </c>
      <c r="AU1" s="3" t="s">
        <v>6057</v>
      </c>
      <c r="AV1" s="3" t="s">
        <v>6058</v>
      </c>
      <c r="AW1" s="3" t="s">
        <v>6059</v>
      </c>
      <c r="AX1" s="3" t="s">
        <v>6060</v>
      </c>
      <c r="AY1" s="3" t="s">
        <v>6061</v>
      </c>
      <c r="AZ1" s="3" t="s">
        <v>6062</v>
      </c>
      <c r="BA1" s="3" t="s">
        <v>6063</v>
      </c>
      <c r="BB1" s="3" t="s">
        <v>6064</v>
      </c>
      <c r="BC1" s="3" t="s">
        <v>6065</v>
      </c>
      <c r="BD1" s="3" t="s">
        <v>6066</v>
      </c>
      <c r="BE1" s="3" t="s">
        <v>6067</v>
      </c>
      <c r="BF1" s="3" t="s">
        <v>6068</v>
      </c>
      <c r="BG1" s="3" t="s">
        <v>6069</v>
      </c>
      <c r="BH1" s="3" t="s">
        <v>6070</v>
      </c>
      <c r="BI1" s="3" t="s">
        <v>6071</v>
      </c>
      <c r="BJ1" s="3" t="s">
        <v>6072</v>
      </c>
      <c r="BK1" s="3" t="s">
        <v>6073</v>
      </c>
      <c r="BL1" s="3" t="s">
        <v>6074</v>
      </c>
      <c r="BM1" s="3" t="s">
        <v>6075</v>
      </c>
      <c r="BN1" s="3" t="s">
        <v>6076</v>
      </c>
      <c r="BO1" s="3" t="s">
        <v>6077</v>
      </c>
      <c r="BP1" s="3" t="s">
        <v>6078</v>
      </c>
      <c r="BQ1" s="3" t="s">
        <v>6079</v>
      </c>
      <c r="BR1" s="3" t="s">
        <v>6080</v>
      </c>
      <c r="BS1" s="3" t="s">
        <v>6081</v>
      </c>
      <c r="BT1" s="3" t="s">
        <v>6082</v>
      </c>
      <c r="BU1" s="3" t="s">
        <v>6083</v>
      </c>
      <c r="BV1" s="3" t="s">
        <v>6084</v>
      </c>
      <c r="BW1" s="3" t="s">
        <v>6085</v>
      </c>
      <c r="BX1" s="3" t="s">
        <v>6086</v>
      </c>
      <c r="BY1" s="3" t="s">
        <v>6087</v>
      </c>
      <c r="BZ1" s="3" t="s">
        <v>6088</v>
      </c>
      <c r="CA1" s="3" t="s">
        <v>6089</v>
      </c>
      <c r="CB1" s="3" t="s">
        <v>6090</v>
      </c>
      <c r="CC1" s="3" t="s">
        <v>6091</v>
      </c>
      <c r="CD1" s="3" t="s">
        <v>6092</v>
      </c>
      <c r="CE1" s="3" t="s">
        <v>6093</v>
      </c>
      <c r="CF1" s="3" t="s">
        <v>6094</v>
      </c>
      <c r="CG1" s="3" t="s">
        <v>6095</v>
      </c>
      <c r="CH1" s="3" t="s">
        <v>6096</v>
      </c>
      <c r="CI1" s="3" t="s">
        <v>6097</v>
      </c>
      <c r="CJ1" s="3" t="s">
        <v>6098</v>
      </c>
      <c r="CK1" s="3" t="s">
        <v>6099</v>
      </c>
      <c r="CL1" s="3" t="s">
        <v>6100</v>
      </c>
      <c r="CM1" s="3" t="s">
        <v>6101</v>
      </c>
      <c r="CN1" s="3" t="s">
        <v>6102</v>
      </c>
      <c r="CO1" s="3" t="s">
        <v>6103</v>
      </c>
      <c r="CP1" s="3" t="s">
        <v>6104</v>
      </c>
      <c r="CQ1" s="3" t="s">
        <v>6105</v>
      </c>
      <c r="CR1" s="3" t="s">
        <v>6106</v>
      </c>
      <c r="CS1" s="3" t="s">
        <v>6107</v>
      </c>
      <c r="CT1" s="3" t="s">
        <v>6108</v>
      </c>
      <c r="CU1" s="3" t="s">
        <v>6109</v>
      </c>
      <c r="CV1" s="3" t="s">
        <v>6110</v>
      </c>
      <c r="CW1" s="3" t="s">
        <v>6111</v>
      </c>
      <c r="CX1" s="3" t="s">
        <v>6112</v>
      </c>
      <c r="CY1" s="3" t="s">
        <v>6113</v>
      </c>
      <c r="CZ1" s="3" t="s">
        <v>6114</v>
      </c>
      <c r="DA1" s="3" t="s">
        <v>6115</v>
      </c>
      <c r="DB1" s="3" t="s">
        <v>6116</v>
      </c>
      <c r="DC1" s="3" t="s">
        <v>6117</v>
      </c>
      <c r="DD1" s="3" t="s">
        <v>6118</v>
      </c>
      <c r="DE1" s="3" t="s">
        <v>6119</v>
      </c>
      <c r="DF1" s="3" t="s">
        <v>6120</v>
      </c>
      <c r="DG1" s="3" t="s">
        <v>6121</v>
      </c>
      <c r="DH1" s="3" t="s">
        <v>6122</v>
      </c>
      <c r="DI1" s="3" t="s">
        <v>6123</v>
      </c>
      <c r="DJ1" s="3" t="s">
        <v>6124</v>
      </c>
      <c r="DK1" s="3" t="s">
        <v>6125</v>
      </c>
      <c r="DL1" s="3" t="s">
        <v>6126</v>
      </c>
      <c r="DM1" s="3" t="s">
        <v>6127</v>
      </c>
      <c r="DN1" s="3" t="s">
        <v>6128</v>
      </c>
      <c r="DO1" s="3" t="s">
        <v>6129</v>
      </c>
      <c r="DP1" s="3" t="s">
        <v>6130</v>
      </c>
      <c r="DQ1" s="3" t="s">
        <v>6131</v>
      </c>
      <c r="DR1" s="3" t="s">
        <v>6132</v>
      </c>
      <c r="DS1" s="3" t="s">
        <v>6133</v>
      </c>
      <c r="DT1" s="3" t="s">
        <v>6134</v>
      </c>
      <c r="DU1" s="3" t="s">
        <v>6135</v>
      </c>
      <c r="DV1" s="3" t="s">
        <v>6136</v>
      </c>
      <c r="DW1" s="3" t="s">
        <v>6137</v>
      </c>
      <c r="DX1" s="3" t="s">
        <v>6138</v>
      </c>
      <c r="DY1" s="3" t="s">
        <v>6139</v>
      </c>
      <c r="DZ1" s="3" t="s">
        <v>6140</v>
      </c>
      <c r="EA1" s="3" t="s">
        <v>6141</v>
      </c>
      <c r="EB1" s="3" t="s">
        <v>6142</v>
      </c>
      <c r="EC1" s="3" t="s">
        <v>6143</v>
      </c>
      <c r="ED1" s="3" t="s">
        <v>6144</v>
      </c>
      <c r="EE1" s="3" t="s">
        <v>6145</v>
      </c>
      <c r="EF1" s="3" t="s">
        <v>6146</v>
      </c>
      <c r="EG1" s="3" t="s">
        <v>6147</v>
      </c>
      <c r="EH1" s="3" t="s">
        <v>6148</v>
      </c>
      <c r="EI1" s="3" t="s">
        <v>6149</v>
      </c>
      <c r="EJ1" s="3" t="s">
        <v>6150</v>
      </c>
      <c r="EK1" s="3" t="s">
        <v>6151</v>
      </c>
      <c r="EL1" s="3" t="s">
        <v>6152</v>
      </c>
      <c r="EM1" s="3" t="s">
        <v>6153</v>
      </c>
      <c r="EN1" s="3" t="s">
        <v>6154</v>
      </c>
      <c r="EO1" s="3" t="s">
        <v>6155</v>
      </c>
      <c r="EP1" s="3" t="s">
        <v>6156</v>
      </c>
      <c r="EQ1" s="3" t="s">
        <v>6157</v>
      </c>
      <c r="ER1" s="3" t="s">
        <v>6158</v>
      </c>
      <c r="ES1" s="3" t="s">
        <v>6159</v>
      </c>
      <c r="ET1" s="3" t="s">
        <v>6160</v>
      </c>
      <c r="EU1" s="3" t="s">
        <v>6161</v>
      </c>
      <c r="EV1" s="3" t="s">
        <v>6162</v>
      </c>
      <c r="EW1" s="3" t="s">
        <v>6163</v>
      </c>
      <c r="EX1" s="3" t="s">
        <v>6164</v>
      </c>
      <c r="EY1" s="3" t="s">
        <v>6165</v>
      </c>
      <c r="EZ1" s="3" t="s">
        <v>6166</v>
      </c>
      <c r="FA1" s="3" t="s">
        <v>6167</v>
      </c>
      <c r="FB1" s="3" t="s">
        <v>6168</v>
      </c>
      <c r="FC1" s="3" t="s">
        <v>6169</v>
      </c>
      <c r="FD1" s="3" t="s">
        <v>6170</v>
      </c>
      <c r="FE1" s="3" t="s">
        <v>6171</v>
      </c>
      <c r="FF1" s="3" t="s">
        <v>6172</v>
      </c>
      <c r="FG1" s="3" t="s">
        <v>6173</v>
      </c>
      <c r="FH1" s="3" t="s">
        <v>6174</v>
      </c>
      <c r="FI1" s="3" t="s">
        <v>6175</v>
      </c>
      <c r="FJ1" s="3" t="s">
        <v>6176</v>
      </c>
      <c r="FK1" s="3" t="s">
        <v>6177</v>
      </c>
      <c r="FL1" s="3" t="s">
        <v>6178</v>
      </c>
      <c r="FM1" s="3" t="s">
        <v>6179</v>
      </c>
      <c r="FN1" s="3" t="s">
        <v>6180</v>
      </c>
      <c r="FO1" s="3" t="s">
        <v>6181</v>
      </c>
      <c r="FP1" s="3" t="s">
        <v>6182</v>
      </c>
      <c r="FQ1" s="3" t="s">
        <v>6183</v>
      </c>
      <c r="FR1" s="3" t="s">
        <v>6184</v>
      </c>
      <c r="FS1" s="3" t="s">
        <v>6185</v>
      </c>
      <c r="FT1" s="3" t="s">
        <v>6186</v>
      </c>
      <c r="FU1" s="3" t="s">
        <v>6187</v>
      </c>
      <c r="FV1" s="3" t="s">
        <v>6188</v>
      </c>
      <c r="FW1" s="3" t="s">
        <v>6189</v>
      </c>
      <c r="FX1" s="3" t="s">
        <v>6190</v>
      </c>
      <c r="FY1" s="3" t="s">
        <v>6191</v>
      </c>
      <c r="FZ1" s="3" t="s">
        <v>6192</v>
      </c>
      <c r="GA1" s="3" t="s">
        <v>6193</v>
      </c>
      <c r="GB1" s="3" t="s">
        <v>6194</v>
      </c>
      <c r="GC1" s="3" t="s">
        <v>6195</v>
      </c>
      <c r="GD1" s="3" t="s">
        <v>6196</v>
      </c>
      <c r="GE1" s="3" t="s">
        <v>6197</v>
      </c>
      <c r="GF1" s="3" t="s">
        <v>6198</v>
      </c>
      <c r="GG1" s="3" t="s">
        <v>6199</v>
      </c>
      <c r="GH1" s="3" t="s">
        <v>6200</v>
      </c>
      <c r="GI1" s="3" t="s">
        <v>6201</v>
      </c>
      <c r="GJ1" s="3" t="s">
        <v>6202</v>
      </c>
      <c r="GK1" s="3" t="s">
        <v>6203</v>
      </c>
      <c r="GL1" s="3" t="s">
        <v>6204</v>
      </c>
      <c r="GM1" s="3" t="s">
        <v>6205</v>
      </c>
      <c r="GN1" s="3" t="s">
        <v>6206</v>
      </c>
      <c r="GO1" s="3" t="s">
        <v>6207</v>
      </c>
      <c r="GP1" s="3" t="s">
        <v>6208</v>
      </c>
      <c r="GQ1" s="3" t="s">
        <v>6209</v>
      </c>
      <c r="GR1" s="3" t="s">
        <v>6210</v>
      </c>
      <c r="GS1" s="3" t="s">
        <v>6211</v>
      </c>
      <c r="GT1" s="3" t="s">
        <v>6212</v>
      </c>
      <c r="GU1" s="3" t="s">
        <v>6213</v>
      </c>
      <c r="GV1" s="3" t="s">
        <v>6214</v>
      </c>
      <c r="GW1" s="3" t="s">
        <v>6215</v>
      </c>
      <c r="GX1" s="3" t="s">
        <v>6216</v>
      </c>
      <c r="GY1" s="3" t="s">
        <v>6217</v>
      </c>
      <c r="GZ1" s="3" t="s">
        <v>6218</v>
      </c>
      <c r="HA1" s="3" t="s">
        <v>6219</v>
      </c>
      <c r="HB1" s="3" t="s">
        <v>6220</v>
      </c>
      <c r="HC1" s="3" t="s">
        <v>6221</v>
      </c>
      <c r="HD1" s="3" t="s">
        <v>6222</v>
      </c>
      <c r="HE1" s="3" t="s">
        <v>6223</v>
      </c>
      <c r="HF1" s="3" t="s">
        <v>6224</v>
      </c>
      <c r="HG1" s="3" t="s">
        <v>6225</v>
      </c>
      <c r="HH1" s="3" t="s">
        <v>6226</v>
      </c>
      <c r="HI1" s="3" t="s">
        <v>6227</v>
      </c>
      <c r="HJ1" s="3" t="s">
        <v>6228</v>
      </c>
      <c r="HK1" s="3" t="s">
        <v>6229</v>
      </c>
      <c r="HL1" s="3" t="s">
        <v>6230</v>
      </c>
      <c r="HM1" s="3" t="s">
        <v>6231</v>
      </c>
      <c r="HN1" s="3" t="s">
        <v>6232</v>
      </c>
      <c r="HO1" s="3" t="s">
        <v>6233</v>
      </c>
      <c r="HP1" s="3" t="s">
        <v>6234</v>
      </c>
      <c r="HQ1" s="3" t="s">
        <v>6235</v>
      </c>
      <c r="HR1" s="3" t="s">
        <v>6236</v>
      </c>
      <c r="HS1" s="3" t="s">
        <v>6237</v>
      </c>
      <c r="HT1" s="3" t="s">
        <v>6238</v>
      </c>
      <c r="HU1" s="3" t="s">
        <v>6239</v>
      </c>
      <c r="HV1" s="3" t="s">
        <v>6240</v>
      </c>
      <c r="HW1" s="3" t="s">
        <v>6241</v>
      </c>
      <c r="HX1" s="3" t="s">
        <v>6242</v>
      </c>
      <c r="HY1" s="3" t="s">
        <v>6243</v>
      </c>
      <c r="HZ1" s="3" t="s">
        <v>6244</v>
      </c>
      <c r="IA1" s="3" t="s">
        <v>6245</v>
      </c>
      <c r="IB1" s="3" t="s">
        <v>6246</v>
      </c>
      <c r="IC1" s="3" t="s">
        <v>6247</v>
      </c>
      <c r="ID1" s="3" t="s">
        <v>6248</v>
      </c>
      <c r="IE1" s="3" t="s">
        <v>6249</v>
      </c>
      <c r="IF1" s="3" t="s">
        <v>6250</v>
      </c>
      <c r="IG1" s="3" t="s">
        <v>6251</v>
      </c>
      <c r="IH1" s="3" t="s">
        <v>6252</v>
      </c>
      <c r="II1" s="3" t="s">
        <v>6253</v>
      </c>
      <c r="IJ1" s="3" t="s">
        <v>6254</v>
      </c>
      <c r="IK1" s="3" t="s">
        <v>6255</v>
      </c>
      <c r="IL1" s="3" t="s">
        <v>6256</v>
      </c>
      <c r="IM1" s="3" t="s">
        <v>6257</v>
      </c>
      <c r="IN1" s="3" t="s">
        <v>6258</v>
      </c>
      <c r="IO1" s="3" t="s">
        <v>6259</v>
      </c>
      <c r="IP1" s="3" t="s">
        <v>6260</v>
      </c>
      <c r="IQ1" s="3" t="s">
        <v>6261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6262</v>
      </c>
      <c r="C10" s="8" t="s">
        <v>6263</v>
      </c>
      <c r="D10" s="8" t="s">
        <v>6264</v>
      </c>
      <c r="E10" s="8" t="s">
        <v>6265</v>
      </c>
      <c r="F10" s="8" t="s">
        <v>6266</v>
      </c>
      <c r="G10" s="8" t="s">
        <v>6267</v>
      </c>
      <c r="H10" s="8" t="s">
        <v>6268</v>
      </c>
      <c r="I10" s="8" t="s">
        <v>6269</v>
      </c>
      <c r="J10" s="8" t="s">
        <v>6270</v>
      </c>
      <c r="K10" s="8" t="s">
        <v>6271</v>
      </c>
      <c r="L10" s="8" t="s">
        <v>6272</v>
      </c>
      <c r="M10" s="8" t="s">
        <v>6273</v>
      </c>
      <c r="N10" s="8" t="s">
        <v>6274</v>
      </c>
      <c r="O10" s="8" t="s">
        <v>6275</v>
      </c>
      <c r="P10" s="8" t="s">
        <v>6276</v>
      </c>
      <c r="Q10" s="8" t="s">
        <v>6277</v>
      </c>
      <c r="R10" s="8" t="s">
        <v>6278</v>
      </c>
      <c r="S10" s="8" t="s">
        <v>6279</v>
      </c>
      <c r="T10" s="8" t="s">
        <v>6280</v>
      </c>
      <c r="U10" s="8" t="s">
        <v>6281</v>
      </c>
      <c r="V10" s="8" t="s">
        <v>6282</v>
      </c>
      <c r="W10" s="8" t="s">
        <v>6283</v>
      </c>
      <c r="X10" s="8" t="s">
        <v>6284</v>
      </c>
      <c r="Y10" s="8" t="s">
        <v>6285</v>
      </c>
      <c r="Z10" s="8" t="s">
        <v>6286</v>
      </c>
      <c r="AA10" s="8" t="s">
        <v>6287</v>
      </c>
      <c r="AB10" s="8" t="s">
        <v>6288</v>
      </c>
      <c r="AC10" s="8" t="s">
        <v>6289</v>
      </c>
      <c r="AD10" s="8" t="s">
        <v>6290</v>
      </c>
      <c r="AE10" s="8" t="s">
        <v>6291</v>
      </c>
      <c r="AF10" s="8" t="s">
        <v>6292</v>
      </c>
      <c r="AG10" s="8" t="s">
        <v>6293</v>
      </c>
      <c r="AH10" s="8" t="s">
        <v>6294</v>
      </c>
      <c r="AI10" s="8" t="s">
        <v>6295</v>
      </c>
      <c r="AJ10" s="8" t="s">
        <v>6296</v>
      </c>
      <c r="AK10" s="8" t="s">
        <v>6297</v>
      </c>
      <c r="AL10" s="8" t="s">
        <v>6298</v>
      </c>
      <c r="AM10" s="8" t="s">
        <v>6299</v>
      </c>
      <c r="AN10" s="8" t="s">
        <v>6300</v>
      </c>
      <c r="AO10" s="8" t="s">
        <v>6301</v>
      </c>
      <c r="AP10" s="8" t="s">
        <v>6302</v>
      </c>
      <c r="AQ10" s="8" t="s">
        <v>6303</v>
      </c>
      <c r="AR10" s="8" t="s">
        <v>6304</v>
      </c>
      <c r="AS10" s="8" t="s">
        <v>6305</v>
      </c>
      <c r="AT10" s="8" t="s">
        <v>6306</v>
      </c>
      <c r="AU10" s="8" t="s">
        <v>6307</v>
      </c>
      <c r="AV10" s="8" t="s">
        <v>6308</v>
      </c>
      <c r="AW10" s="8" t="s">
        <v>6309</v>
      </c>
      <c r="AX10" s="8" t="s">
        <v>6310</v>
      </c>
      <c r="AY10" s="8" t="s">
        <v>6311</v>
      </c>
      <c r="AZ10" s="8" t="s">
        <v>6312</v>
      </c>
      <c r="BA10" s="8" t="s">
        <v>6313</v>
      </c>
      <c r="BB10" s="8" t="s">
        <v>6314</v>
      </c>
      <c r="BC10" s="8" t="s">
        <v>6315</v>
      </c>
      <c r="BD10" s="8" t="s">
        <v>6316</v>
      </c>
      <c r="BE10" s="8" t="s">
        <v>6317</v>
      </c>
      <c r="BF10" s="8" t="s">
        <v>6318</v>
      </c>
      <c r="BG10" s="8" t="s">
        <v>6319</v>
      </c>
      <c r="BH10" s="8" t="s">
        <v>6320</v>
      </c>
      <c r="BI10" s="8" t="s">
        <v>6321</v>
      </c>
      <c r="BJ10" s="8" t="s">
        <v>6322</v>
      </c>
      <c r="BK10" s="8" t="s">
        <v>6323</v>
      </c>
      <c r="BL10" s="8" t="s">
        <v>6324</v>
      </c>
      <c r="BM10" s="8" t="s">
        <v>6325</v>
      </c>
      <c r="BN10" s="8" t="s">
        <v>6326</v>
      </c>
      <c r="BO10" s="8" t="s">
        <v>6327</v>
      </c>
      <c r="BP10" s="8" t="s">
        <v>6328</v>
      </c>
      <c r="BQ10" s="8" t="s">
        <v>6329</v>
      </c>
      <c r="BR10" s="8" t="s">
        <v>6330</v>
      </c>
      <c r="BS10" s="8" t="s">
        <v>6331</v>
      </c>
      <c r="BT10" s="8" t="s">
        <v>6332</v>
      </c>
      <c r="BU10" s="8" t="s">
        <v>6333</v>
      </c>
      <c r="BV10" s="8" t="s">
        <v>6334</v>
      </c>
      <c r="BW10" s="8" t="s">
        <v>6335</v>
      </c>
      <c r="BX10" s="8" t="s">
        <v>6336</v>
      </c>
      <c r="BY10" s="8" t="s">
        <v>6337</v>
      </c>
      <c r="BZ10" s="8" t="s">
        <v>6338</v>
      </c>
      <c r="CA10" s="8" t="s">
        <v>6339</v>
      </c>
      <c r="CB10" s="8" t="s">
        <v>6340</v>
      </c>
      <c r="CC10" s="8" t="s">
        <v>6341</v>
      </c>
      <c r="CD10" s="8" t="s">
        <v>6342</v>
      </c>
      <c r="CE10" s="8" t="s">
        <v>6343</v>
      </c>
      <c r="CF10" s="8" t="s">
        <v>6344</v>
      </c>
      <c r="CG10" s="8" t="s">
        <v>6345</v>
      </c>
      <c r="CH10" s="8" t="s">
        <v>6346</v>
      </c>
      <c r="CI10" s="8" t="s">
        <v>6347</v>
      </c>
      <c r="CJ10" s="8" t="s">
        <v>6348</v>
      </c>
      <c r="CK10" s="8" t="s">
        <v>6349</v>
      </c>
      <c r="CL10" s="8" t="s">
        <v>6350</v>
      </c>
      <c r="CM10" s="8" t="s">
        <v>6351</v>
      </c>
      <c r="CN10" s="8" t="s">
        <v>6352</v>
      </c>
      <c r="CO10" s="8" t="s">
        <v>6353</v>
      </c>
      <c r="CP10" s="8" t="s">
        <v>6354</v>
      </c>
      <c r="CQ10" s="8" t="s">
        <v>6355</v>
      </c>
      <c r="CR10" s="8" t="s">
        <v>6356</v>
      </c>
      <c r="CS10" s="8" t="s">
        <v>6357</v>
      </c>
      <c r="CT10" s="8" t="s">
        <v>6358</v>
      </c>
      <c r="CU10" s="8" t="s">
        <v>6359</v>
      </c>
      <c r="CV10" s="8" t="s">
        <v>6360</v>
      </c>
      <c r="CW10" s="8" t="s">
        <v>6361</v>
      </c>
      <c r="CX10" s="8" t="s">
        <v>6362</v>
      </c>
      <c r="CY10" s="8" t="s">
        <v>6363</v>
      </c>
      <c r="CZ10" s="8" t="s">
        <v>6364</v>
      </c>
      <c r="DA10" s="8" t="s">
        <v>6365</v>
      </c>
      <c r="DB10" s="8" t="s">
        <v>6366</v>
      </c>
      <c r="DC10" s="8" t="s">
        <v>6367</v>
      </c>
      <c r="DD10" s="8" t="s">
        <v>6368</v>
      </c>
      <c r="DE10" s="8" t="s">
        <v>6369</v>
      </c>
      <c r="DF10" s="8" t="s">
        <v>6370</v>
      </c>
      <c r="DG10" s="8" t="s">
        <v>6371</v>
      </c>
      <c r="DH10" s="8" t="s">
        <v>6372</v>
      </c>
      <c r="DI10" s="8" t="s">
        <v>6373</v>
      </c>
      <c r="DJ10" s="8" t="s">
        <v>6374</v>
      </c>
      <c r="DK10" s="8" t="s">
        <v>6375</v>
      </c>
      <c r="DL10" s="8" t="s">
        <v>6376</v>
      </c>
      <c r="DM10" s="8" t="s">
        <v>6377</v>
      </c>
      <c r="DN10" s="8" t="s">
        <v>6378</v>
      </c>
      <c r="DO10" s="8" t="s">
        <v>6379</v>
      </c>
      <c r="DP10" s="8" t="s">
        <v>6380</v>
      </c>
      <c r="DQ10" s="8" t="s">
        <v>6381</v>
      </c>
      <c r="DR10" s="8" t="s">
        <v>6382</v>
      </c>
      <c r="DS10" s="8" t="s">
        <v>6383</v>
      </c>
      <c r="DT10" s="8" t="s">
        <v>6384</v>
      </c>
      <c r="DU10" s="8" t="s">
        <v>6385</v>
      </c>
      <c r="DV10" s="8" t="s">
        <v>6386</v>
      </c>
      <c r="DW10" s="8" t="s">
        <v>6387</v>
      </c>
      <c r="DX10" s="8" t="s">
        <v>6388</v>
      </c>
      <c r="DY10" s="8" t="s">
        <v>6389</v>
      </c>
      <c r="DZ10" s="8" t="s">
        <v>6390</v>
      </c>
      <c r="EA10" s="8" t="s">
        <v>6391</v>
      </c>
      <c r="EB10" s="8" t="s">
        <v>6392</v>
      </c>
      <c r="EC10" s="8" t="s">
        <v>6393</v>
      </c>
      <c r="ED10" s="8" t="s">
        <v>6394</v>
      </c>
      <c r="EE10" s="8" t="s">
        <v>6395</v>
      </c>
      <c r="EF10" s="8" t="s">
        <v>6396</v>
      </c>
      <c r="EG10" s="8" t="s">
        <v>6397</v>
      </c>
      <c r="EH10" s="8" t="s">
        <v>6398</v>
      </c>
      <c r="EI10" s="8" t="s">
        <v>6399</v>
      </c>
      <c r="EJ10" s="8" t="s">
        <v>6400</v>
      </c>
      <c r="EK10" s="8" t="s">
        <v>6401</v>
      </c>
      <c r="EL10" s="8" t="s">
        <v>6402</v>
      </c>
      <c r="EM10" s="8" t="s">
        <v>6403</v>
      </c>
      <c r="EN10" s="8" t="s">
        <v>6404</v>
      </c>
      <c r="EO10" s="8" t="s">
        <v>6405</v>
      </c>
      <c r="EP10" s="8" t="s">
        <v>6406</v>
      </c>
      <c r="EQ10" s="8" t="s">
        <v>6407</v>
      </c>
      <c r="ER10" s="8" t="s">
        <v>6408</v>
      </c>
      <c r="ES10" s="8" t="s">
        <v>6409</v>
      </c>
      <c r="ET10" s="8" t="s">
        <v>6410</v>
      </c>
      <c r="EU10" s="8" t="s">
        <v>6411</v>
      </c>
      <c r="EV10" s="8" t="s">
        <v>6412</v>
      </c>
      <c r="EW10" s="8" t="s">
        <v>6413</v>
      </c>
      <c r="EX10" s="8" t="s">
        <v>6414</v>
      </c>
      <c r="EY10" s="8" t="s">
        <v>6415</v>
      </c>
      <c r="EZ10" s="8" t="s">
        <v>6416</v>
      </c>
      <c r="FA10" s="8" t="s">
        <v>6417</v>
      </c>
      <c r="FB10" s="8" t="s">
        <v>6418</v>
      </c>
      <c r="FC10" s="8" t="s">
        <v>6419</v>
      </c>
      <c r="FD10" s="8" t="s">
        <v>6420</v>
      </c>
      <c r="FE10" s="8" t="s">
        <v>6421</v>
      </c>
      <c r="FF10" s="8" t="s">
        <v>6422</v>
      </c>
      <c r="FG10" s="8" t="s">
        <v>6423</v>
      </c>
      <c r="FH10" s="8" t="s">
        <v>6424</v>
      </c>
      <c r="FI10" s="8" t="s">
        <v>6425</v>
      </c>
      <c r="FJ10" s="8" t="s">
        <v>6426</v>
      </c>
      <c r="FK10" s="8" t="s">
        <v>6427</v>
      </c>
      <c r="FL10" s="8" t="s">
        <v>6428</v>
      </c>
      <c r="FM10" s="8" t="s">
        <v>6429</v>
      </c>
      <c r="FN10" s="8" t="s">
        <v>6430</v>
      </c>
      <c r="FO10" s="8" t="s">
        <v>6431</v>
      </c>
      <c r="FP10" s="8" t="s">
        <v>6432</v>
      </c>
      <c r="FQ10" s="8" t="s">
        <v>6433</v>
      </c>
      <c r="FR10" s="8" t="s">
        <v>6434</v>
      </c>
      <c r="FS10" s="8" t="s">
        <v>6435</v>
      </c>
      <c r="FT10" s="8" t="s">
        <v>6436</v>
      </c>
      <c r="FU10" s="8" t="s">
        <v>6437</v>
      </c>
      <c r="FV10" s="8" t="s">
        <v>6438</v>
      </c>
      <c r="FW10" s="8" t="s">
        <v>6439</v>
      </c>
      <c r="FX10" s="8" t="s">
        <v>6440</v>
      </c>
      <c r="FY10" s="8" t="s">
        <v>6441</v>
      </c>
      <c r="FZ10" s="8" t="s">
        <v>6442</v>
      </c>
      <c r="GA10" s="8" t="s">
        <v>6443</v>
      </c>
      <c r="GB10" s="8" t="s">
        <v>6444</v>
      </c>
      <c r="GC10" s="8" t="s">
        <v>6445</v>
      </c>
      <c r="GD10" s="8" t="s">
        <v>6446</v>
      </c>
      <c r="GE10" s="8" t="s">
        <v>6447</v>
      </c>
      <c r="GF10" s="8" t="s">
        <v>6448</v>
      </c>
      <c r="GG10" s="8" t="s">
        <v>6449</v>
      </c>
      <c r="GH10" s="8" t="s">
        <v>6450</v>
      </c>
      <c r="GI10" s="8" t="s">
        <v>6451</v>
      </c>
      <c r="GJ10" s="8" t="s">
        <v>6452</v>
      </c>
      <c r="GK10" s="8" t="s">
        <v>6453</v>
      </c>
      <c r="GL10" s="8" t="s">
        <v>6454</v>
      </c>
      <c r="GM10" s="8" t="s">
        <v>6455</v>
      </c>
      <c r="GN10" s="8" t="s">
        <v>6456</v>
      </c>
      <c r="GO10" s="8" t="s">
        <v>6457</v>
      </c>
      <c r="GP10" s="8" t="s">
        <v>6458</v>
      </c>
      <c r="GQ10" s="8" t="s">
        <v>6459</v>
      </c>
      <c r="GR10" s="8" t="s">
        <v>6460</v>
      </c>
      <c r="GS10" s="8" t="s">
        <v>6461</v>
      </c>
      <c r="GT10" s="8" t="s">
        <v>6462</v>
      </c>
      <c r="GU10" s="8" t="s">
        <v>6463</v>
      </c>
      <c r="GV10" s="8" t="s">
        <v>6464</v>
      </c>
      <c r="GW10" s="8" t="s">
        <v>6465</v>
      </c>
      <c r="GX10" s="8" t="s">
        <v>6466</v>
      </c>
      <c r="GY10" s="8" t="s">
        <v>6467</v>
      </c>
      <c r="GZ10" s="8" t="s">
        <v>6468</v>
      </c>
      <c r="HA10" s="8" t="s">
        <v>6469</v>
      </c>
      <c r="HB10" s="8" t="s">
        <v>6470</v>
      </c>
      <c r="HC10" s="8" t="s">
        <v>6471</v>
      </c>
      <c r="HD10" s="8" t="s">
        <v>6472</v>
      </c>
      <c r="HE10" s="8" t="s">
        <v>6473</v>
      </c>
      <c r="HF10" s="8" t="s">
        <v>6474</v>
      </c>
      <c r="HG10" s="8" t="s">
        <v>6475</v>
      </c>
      <c r="HH10" s="8" t="s">
        <v>6476</v>
      </c>
      <c r="HI10" s="8" t="s">
        <v>6477</v>
      </c>
      <c r="HJ10" s="8" t="s">
        <v>6478</v>
      </c>
      <c r="HK10" s="8" t="s">
        <v>6479</v>
      </c>
      <c r="HL10" s="8" t="s">
        <v>6480</v>
      </c>
      <c r="HM10" s="8" t="s">
        <v>6481</v>
      </c>
      <c r="HN10" s="8" t="s">
        <v>6482</v>
      </c>
      <c r="HO10" s="8" t="s">
        <v>6483</v>
      </c>
      <c r="HP10" s="8" t="s">
        <v>6484</v>
      </c>
      <c r="HQ10" s="8" t="s">
        <v>6485</v>
      </c>
      <c r="HR10" s="8" t="s">
        <v>6486</v>
      </c>
      <c r="HS10" s="8" t="s">
        <v>6487</v>
      </c>
      <c r="HT10" s="8" t="s">
        <v>6488</v>
      </c>
      <c r="HU10" s="8" t="s">
        <v>6489</v>
      </c>
      <c r="HV10" s="8" t="s">
        <v>6490</v>
      </c>
      <c r="HW10" s="8" t="s">
        <v>6491</v>
      </c>
      <c r="HX10" s="8" t="s">
        <v>6492</v>
      </c>
      <c r="HY10" s="8" t="s">
        <v>6493</v>
      </c>
      <c r="HZ10" s="8" t="s">
        <v>6494</v>
      </c>
      <c r="IA10" s="8" t="s">
        <v>6495</v>
      </c>
      <c r="IB10" s="8" t="s">
        <v>6496</v>
      </c>
      <c r="IC10" s="8" t="s">
        <v>6497</v>
      </c>
      <c r="ID10" s="8" t="s">
        <v>6498</v>
      </c>
      <c r="IE10" s="8" t="s">
        <v>6499</v>
      </c>
      <c r="IF10" s="8" t="s">
        <v>6500</v>
      </c>
      <c r="IG10" s="8" t="s">
        <v>6501</v>
      </c>
      <c r="IH10" s="8" t="s">
        <v>6502</v>
      </c>
      <c r="II10" s="8" t="s">
        <v>6503</v>
      </c>
      <c r="IJ10" s="8" t="s">
        <v>6504</v>
      </c>
      <c r="IK10" s="8" t="s">
        <v>6505</v>
      </c>
      <c r="IL10" s="8" t="s">
        <v>6506</v>
      </c>
      <c r="IM10" s="8" t="s">
        <v>6507</v>
      </c>
      <c r="IN10" s="8" t="s">
        <v>6508</v>
      </c>
      <c r="IO10" s="8" t="s">
        <v>6509</v>
      </c>
      <c r="IP10" s="8" t="s">
        <v>6510</v>
      </c>
      <c r="IQ10" s="8" t="s">
        <v>6511</v>
      </c>
    </row>
    <row r="11" spans="1:251">
      <c r="A11" s="10">
        <v>42036</v>
      </c>
      <c r="B11" s="9">
        <v>2.125</v>
      </c>
      <c r="C11" s="9">
        <v>3.0630000000000002</v>
      </c>
      <c r="D11" s="9">
        <v>2.1139999999999999</v>
      </c>
      <c r="E11" s="9">
        <v>1.3129999999999999</v>
      </c>
      <c r="F11" s="9">
        <v>76.096999999999994</v>
      </c>
      <c r="G11" s="9">
        <v>63.485999999999997</v>
      </c>
      <c r="H11" s="9">
        <v>60.188000000000002</v>
      </c>
      <c r="I11" s="9">
        <v>1.6140000000000001</v>
      </c>
      <c r="J11" s="9">
        <v>1.6850000000000001</v>
      </c>
      <c r="K11" s="9">
        <v>1.3480000000000001</v>
      </c>
      <c r="L11" s="9">
        <v>0.96199999999999997</v>
      </c>
      <c r="M11" s="9">
        <v>0.98799999999999999</v>
      </c>
      <c r="N11" s="9">
        <v>45.625</v>
      </c>
      <c r="O11" s="9">
        <v>3.7959999999999998</v>
      </c>
      <c r="P11" s="9">
        <v>4.6020000000000003</v>
      </c>
      <c r="Q11" s="9">
        <v>9.4619999999999997</v>
      </c>
      <c r="R11" s="9">
        <v>5.4960000000000004</v>
      </c>
      <c r="S11" s="9">
        <v>57.99</v>
      </c>
      <c r="T11" s="9">
        <v>12.611000000000001</v>
      </c>
      <c r="U11" s="9">
        <v>5.8460000000000001</v>
      </c>
      <c r="V11" s="9">
        <v>88.433000000000007</v>
      </c>
      <c r="W11" s="9">
        <v>49.982999999999997</v>
      </c>
      <c r="X11" s="9">
        <v>45.213999999999999</v>
      </c>
      <c r="Y11" s="9">
        <v>9.4440000000000008</v>
      </c>
      <c r="Z11" s="9">
        <v>8.1379999999999999</v>
      </c>
      <c r="AA11" s="9">
        <v>3.3639999999999999</v>
      </c>
      <c r="AB11" s="9">
        <v>4.7729999999999997</v>
      </c>
      <c r="AC11" s="9">
        <v>5.2880000000000003</v>
      </c>
      <c r="AD11" s="9">
        <v>2.8490000000000002</v>
      </c>
      <c r="AE11" s="9">
        <v>5.444</v>
      </c>
      <c r="AF11" s="9">
        <v>1.1910000000000001</v>
      </c>
      <c r="AG11" s="9">
        <v>0.89</v>
      </c>
      <c r="AH11" s="9">
        <v>1.107</v>
      </c>
      <c r="AI11" s="9">
        <v>5.2530000000000001</v>
      </c>
      <c r="AJ11" s="9">
        <v>1.778</v>
      </c>
      <c r="AK11" s="9">
        <v>5.2480000000000002</v>
      </c>
      <c r="AL11" s="9">
        <v>2.89</v>
      </c>
      <c r="AM11" s="9">
        <v>1.306</v>
      </c>
      <c r="AN11" s="9">
        <v>35.770000000000003</v>
      </c>
      <c r="AO11" s="9">
        <v>31.416</v>
      </c>
      <c r="AP11" s="9">
        <v>29.146999999999998</v>
      </c>
      <c r="AQ11" s="9">
        <v>0.80500000000000005</v>
      </c>
      <c r="AR11" s="9">
        <v>1.464</v>
      </c>
      <c r="AS11" s="9">
        <v>0.80500000000000005</v>
      </c>
      <c r="AT11" s="9">
        <v>1.464</v>
      </c>
      <c r="AU11" s="9">
        <v>0</v>
      </c>
      <c r="AV11" s="9">
        <v>20.324999999999999</v>
      </c>
      <c r="AW11" s="9">
        <v>2.3260000000000001</v>
      </c>
      <c r="AX11" s="9">
        <v>1.403</v>
      </c>
      <c r="AY11" s="9">
        <v>7.3620000000000001</v>
      </c>
      <c r="AZ11" s="9">
        <v>4.3319999999999999</v>
      </c>
      <c r="BA11" s="9">
        <v>27.085000000000001</v>
      </c>
      <c r="BB11" s="9">
        <v>4.3540000000000001</v>
      </c>
      <c r="BC11" s="9">
        <v>4.7690000000000001</v>
      </c>
      <c r="BD11" s="9">
        <v>49.982999999999997</v>
      </c>
      <c r="BE11" s="9">
        <v>37.097000000000001</v>
      </c>
      <c r="BF11" s="9">
        <v>36.249000000000002</v>
      </c>
      <c r="BG11" s="9">
        <v>2.831</v>
      </c>
      <c r="BH11" s="9">
        <v>2.5579999999999998</v>
      </c>
      <c r="BI11" s="9">
        <v>1.4350000000000001</v>
      </c>
      <c r="BJ11" s="9">
        <v>1.123</v>
      </c>
      <c r="BK11" s="9">
        <v>1.7050000000000001</v>
      </c>
      <c r="BL11" s="9">
        <v>0.85299999999999998</v>
      </c>
      <c r="BM11" s="9">
        <v>1.7050000000000001</v>
      </c>
      <c r="BN11" s="9">
        <v>0.26600000000000001</v>
      </c>
      <c r="BO11" s="9">
        <v>0.58699999999999997</v>
      </c>
      <c r="BP11" s="9">
        <v>0.90600000000000003</v>
      </c>
      <c r="BQ11" s="9">
        <v>1.1100000000000001</v>
      </c>
      <c r="BR11" s="9">
        <v>0.54300000000000004</v>
      </c>
      <c r="BS11" s="9">
        <v>1.722</v>
      </c>
      <c r="BT11" s="9">
        <v>0.83599999999999997</v>
      </c>
      <c r="BU11" s="9">
        <v>0.27300000000000002</v>
      </c>
      <c r="BV11" s="9">
        <v>33.417999999999999</v>
      </c>
      <c r="BW11" s="9">
        <v>26.814</v>
      </c>
      <c r="BX11" s="9">
        <v>25.635999999999999</v>
      </c>
      <c r="BY11" s="9">
        <v>0.54200000000000004</v>
      </c>
      <c r="BZ11" s="9">
        <v>0.63700000000000001</v>
      </c>
      <c r="CA11" s="9">
        <v>0.59</v>
      </c>
      <c r="CB11" s="9">
        <v>0.253</v>
      </c>
      <c r="CC11" s="9">
        <v>0.33600000000000002</v>
      </c>
      <c r="CD11" s="9">
        <v>19.748999999999999</v>
      </c>
      <c r="CE11" s="9">
        <v>2.0289999999999999</v>
      </c>
      <c r="CF11" s="9">
        <v>1.746</v>
      </c>
      <c r="CG11" s="9">
        <v>3.29</v>
      </c>
      <c r="CH11" s="9">
        <v>2.9569999999999999</v>
      </c>
      <c r="CI11" s="9">
        <v>23.858000000000001</v>
      </c>
      <c r="CJ11" s="9">
        <v>6.6029999999999998</v>
      </c>
      <c r="CK11" s="9">
        <v>0.84799999999999998</v>
      </c>
      <c r="CL11" s="9">
        <v>37.097000000000001</v>
      </c>
      <c r="CM11" s="9">
        <v>10.505000000000001</v>
      </c>
      <c r="CN11" s="9">
        <v>9.8780000000000001</v>
      </c>
      <c r="CO11" s="9">
        <v>0.54800000000000004</v>
      </c>
      <c r="CP11" s="9">
        <v>0.29099999999999998</v>
      </c>
      <c r="CQ11" s="9">
        <v>0</v>
      </c>
      <c r="CR11" s="9">
        <v>0.29099999999999998</v>
      </c>
      <c r="CS11" s="9">
        <v>0.29099999999999998</v>
      </c>
      <c r="CT11" s="9">
        <v>0</v>
      </c>
      <c r="CU11" s="9">
        <v>0.29099999999999998</v>
      </c>
      <c r="CV11" s="9">
        <v>0</v>
      </c>
      <c r="CW11" s="9">
        <v>0</v>
      </c>
      <c r="CX11" s="9">
        <v>0.29099999999999998</v>
      </c>
      <c r="CY11" s="9">
        <v>0</v>
      </c>
      <c r="CZ11" s="9">
        <v>0</v>
      </c>
      <c r="DA11" s="9">
        <v>0.29099999999999998</v>
      </c>
      <c r="DB11" s="9">
        <v>0</v>
      </c>
      <c r="DC11" s="9">
        <v>0.25700000000000001</v>
      </c>
      <c r="DD11" s="9">
        <v>9.33</v>
      </c>
      <c r="DE11" s="9">
        <v>7.8540000000000001</v>
      </c>
      <c r="DF11" s="9">
        <v>7.6189999999999998</v>
      </c>
      <c r="DG11" s="9">
        <v>0</v>
      </c>
      <c r="DH11" s="9">
        <v>0.23499999999999999</v>
      </c>
      <c r="DI11" s="9">
        <v>0</v>
      </c>
      <c r="DJ11" s="9">
        <v>0</v>
      </c>
      <c r="DK11" s="9">
        <v>0.23499999999999999</v>
      </c>
      <c r="DL11" s="9">
        <v>6.1929999999999996</v>
      </c>
      <c r="DM11" s="9">
        <v>0.505</v>
      </c>
      <c r="DN11" s="9">
        <v>0.307</v>
      </c>
      <c r="DO11" s="9">
        <v>0.84899999999999998</v>
      </c>
      <c r="DP11" s="9">
        <v>1.8919999999999999</v>
      </c>
      <c r="DQ11" s="9">
        <v>5.9630000000000001</v>
      </c>
      <c r="DR11" s="9">
        <v>1.476</v>
      </c>
      <c r="DS11" s="9">
        <v>0.626</v>
      </c>
      <c r="DT11" s="9">
        <v>10.505000000000001</v>
      </c>
      <c r="DU11" s="9">
        <v>20.648</v>
      </c>
      <c r="DV11" s="9">
        <v>19.901</v>
      </c>
      <c r="DW11" s="9">
        <v>1.6970000000000001</v>
      </c>
      <c r="DX11" s="9">
        <v>1.6970000000000001</v>
      </c>
      <c r="DY11" s="9">
        <v>1.0960000000000001</v>
      </c>
      <c r="DZ11" s="9">
        <v>0.60099999999999998</v>
      </c>
      <c r="EA11" s="9">
        <v>1.411</v>
      </c>
      <c r="EB11" s="9">
        <v>0.28499999999999998</v>
      </c>
      <c r="EC11" s="9">
        <v>1.411</v>
      </c>
      <c r="ED11" s="9">
        <v>0</v>
      </c>
      <c r="EE11" s="9">
        <v>0.28499999999999998</v>
      </c>
      <c r="EF11" s="9">
        <v>1.159</v>
      </c>
      <c r="EG11" s="9">
        <v>0</v>
      </c>
      <c r="EH11" s="9">
        <v>0.53800000000000003</v>
      </c>
      <c r="EI11" s="9">
        <v>1.159</v>
      </c>
      <c r="EJ11" s="9">
        <v>0.53800000000000003</v>
      </c>
      <c r="EK11" s="9">
        <v>0</v>
      </c>
      <c r="EL11" s="9">
        <v>18.204999999999998</v>
      </c>
      <c r="EM11" s="9">
        <v>15.426</v>
      </c>
      <c r="EN11" s="9">
        <v>13.250999999999999</v>
      </c>
      <c r="EO11" s="9">
        <v>0.56699999999999995</v>
      </c>
      <c r="EP11" s="9">
        <v>1.6080000000000001</v>
      </c>
      <c r="EQ11" s="9">
        <v>0.85599999999999998</v>
      </c>
      <c r="ER11" s="9">
        <v>0.71899999999999997</v>
      </c>
      <c r="ES11" s="9">
        <v>0.6</v>
      </c>
      <c r="ET11" s="9">
        <v>12.286</v>
      </c>
      <c r="EU11" s="9">
        <v>1.613</v>
      </c>
      <c r="EV11" s="9">
        <v>0.53500000000000003</v>
      </c>
      <c r="EW11" s="9">
        <v>0.99299999999999999</v>
      </c>
      <c r="EX11" s="9">
        <v>4.6550000000000002</v>
      </c>
      <c r="EY11" s="9">
        <v>10.771000000000001</v>
      </c>
      <c r="EZ11" s="9">
        <v>2.7789999999999999</v>
      </c>
      <c r="FA11" s="9">
        <v>0.746</v>
      </c>
      <c r="FB11" s="9">
        <v>20.648</v>
      </c>
      <c r="FC11" s="9">
        <v>12.486000000000001</v>
      </c>
      <c r="FD11" s="9">
        <v>11.122</v>
      </c>
      <c r="FE11" s="9">
        <v>2.0150000000000001</v>
      </c>
      <c r="FF11" s="9">
        <v>2.0150000000000001</v>
      </c>
      <c r="FG11" s="9">
        <v>0.63</v>
      </c>
      <c r="FH11" s="9">
        <v>1.385</v>
      </c>
      <c r="FI11" s="9">
        <v>1.226</v>
      </c>
      <c r="FJ11" s="9">
        <v>0.78900000000000003</v>
      </c>
      <c r="FK11" s="9">
        <v>1.226</v>
      </c>
      <c r="FL11" s="9">
        <v>0.437</v>
      </c>
      <c r="FM11" s="9">
        <v>0.35199999999999998</v>
      </c>
      <c r="FN11" s="9">
        <v>0.79</v>
      </c>
      <c r="FO11" s="9">
        <v>0.874</v>
      </c>
      <c r="FP11" s="9">
        <v>0.35199999999999998</v>
      </c>
      <c r="FQ11" s="9">
        <v>0</v>
      </c>
      <c r="FR11" s="9">
        <v>2.0150000000000001</v>
      </c>
      <c r="FS11" s="9">
        <v>0</v>
      </c>
      <c r="FT11" s="9">
        <v>9.1069999999999993</v>
      </c>
      <c r="FU11" s="9">
        <v>6.9429999999999996</v>
      </c>
      <c r="FV11" s="9">
        <v>6.6459999999999999</v>
      </c>
      <c r="FW11" s="9">
        <v>0</v>
      </c>
      <c r="FX11" s="9">
        <v>0.29699999999999999</v>
      </c>
      <c r="FY11" s="9">
        <v>0</v>
      </c>
      <c r="FZ11" s="9">
        <v>0</v>
      </c>
      <c r="GA11" s="9">
        <v>0</v>
      </c>
      <c r="GB11" s="9">
        <v>5.6139999999999999</v>
      </c>
      <c r="GC11" s="9">
        <v>0.29899999999999999</v>
      </c>
      <c r="GD11" s="9">
        <v>0</v>
      </c>
      <c r="GE11" s="9">
        <v>1.0289999999999999</v>
      </c>
      <c r="GF11" s="9">
        <v>1.4810000000000001</v>
      </c>
      <c r="GG11" s="9">
        <v>5.4619999999999997</v>
      </c>
      <c r="GH11" s="9">
        <v>2.1640000000000001</v>
      </c>
      <c r="GI11" s="9">
        <v>1.3640000000000001</v>
      </c>
      <c r="GJ11" s="9">
        <v>12.486000000000001</v>
      </c>
      <c r="GK11" s="9">
        <v>46.929000000000002</v>
      </c>
      <c r="GL11" s="9">
        <v>44.731000000000002</v>
      </c>
      <c r="GM11" s="9">
        <v>2.274</v>
      </c>
      <c r="GN11" s="9">
        <v>1.2969999999999999</v>
      </c>
      <c r="GO11" s="9">
        <v>0.76200000000000001</v>
      </c>
      <c r="GP11" s="9">
        <v>0.53500000000000003</v>
      </c>
      <c r="GQ11" s="9">
        <v>1.0429999999999999</v>
      </c>
      <c r="GR11" s="9">
        <v>0.254</v>
      </c>
      <c r="GS11" s="9">
        <v>1.2969999999999999</v>
      </c>
      <c r="GT11" s="9">
        <v>0</v>
      </c>
      <c r="GU11" s="9">
        <v>0</v>
      </c>
      <c r="GV11" s="9">
        <v>0.28100000000000003</v>
      </c>
      <c r="GW11" s="9">
        <v>0.254</v>
      </c>
      <c r="GX11" s="9">
        <v>0.76200000000000001</v>
      </c>
      <c r="GY11" s="9">
        <v>0.77800000000000002</v>
      </c>
      <c r="GZ11" s="9">
        <v>0.52</v>
      </c>
      <c r="HA11" s="9">
        <v>0.97699999999999998</v>
      </c>
      <c r="HB11" s="9">
        <v>42.457000000000001</v>
      </c>
      <c r="HC11" s="9">
        <v>28.506</v>
      </c>
      <c r="HD11" s="9">
        <v>28.506</v>
      </c>
      <c r="HE11" s="9">
        <v>0</v>
      </c>
      <c r="HF11" s="9">
        <v>0</v>
      </c>
      <c r="HG11" s="9">
        <v>0</v>
      </c>
      <c r="HH11" s="9">
        <v>0</v>
      </c>
      <c r="HI11" s="9">
        <v>0</v>
      </c>
      <c r="HJ11" s="9">
        <v>23.532</v>
      </c>
      <c r="HK11" s="9">
        <v>1.605</v>
      </c>
      <c r="HL11" s="9">
        <v>0.96</v>
      </c>
      <c r="HM11" s="9">
        <v>2.4089999999999998</v>
      </c>
      <c r="HN11" s="9">
        <v>2.4729999999999999</v>
      </c>
      <c r="HO11" s="9">
        <v>26.033000000000001</v>
      </c>
      <c r="HP11" s="9">
        <v>13.951000000000001</v>
      </c>
      <c r="HQ11" s="9">
        <v>2.1970000000000001</v>
      </c>
      <c r="HR11" s="9">
        <v>46.929000000000002</v>
      </c>
      <c r="HS11" s="9">
        <v>23.850999999999999</v>
      </c>
      <c r="HT11" s="9">
        <v>21.119</v>
      </c>
      <c r="HU11" s="9">
        <v>1.8859999999999999</v>
      </c>
      <c r="HV11" s="9">
        <v>1.3580000000000001</v>
      </c>
      <c r="HW11" s="9">
        <v>0.51400000000000001</v>
      </c>
      <c r="HX11" s="9">
        <v>0.84399999999999997</v>
      </c>
      <c r="HY11" s="9">
        <v>0.58699999999999997</v>
      </c>
      <c r="HZ11" s="9">
        <v>0.77100000000000002</v>
      </c>
      <c r="IA11" s="9">
        <v>0.58699999999999997</v>
      </c>
      <c r="IB11" s="9">
        <v>0.54200000000000004</v>
      </c>
      <c r="IC11" s="9">
        <v>0.22900000000000001</v>
      </c>
      <c r="ID11" s="9">
        <v>0.78500000000000003</v>
      </c>
      <c r="IE11" s="9">
        <v>0</v>
      </c>
      <c r="IF11" s="9">
        <v>0.57299999999999995</v>
      </c>
      <c r="IG11" s="9">
        <v>0.81499999999999995</v>
      </c>
      <c r="IH11" s="9">
        <v>0.54200000000000004</v>
      </c>
      <c r="II11" s="9">
        <v>0.52900000000000003</v>
      </c>
      <c r="IJ11" s="9">
        <v>19.233000000000001</v>
      </c>
      <c r="IK11" s="9">
        <v>14.372</v>
      </c>
      <c r="IL11" s="9">
        <v>14.372</v>
      </c>
      <c r="IM11" s="9">
        <v>0</v>
      </c>
      <c r="IN11" s="9">
        <v>0</v>
      </c>
      <c r="IO11" s="9">
        <v>0</v>
      </c>
      <c r="IP11" s="9">
        <v>0</v>
      </c>
      <c r="IQ11" s="9">
        <v>0</v>
      </c>
    </row>
    <row r="12" spans="1:251">
      <c r="A12" s="10">
        <v>42401</v>
      </c>
      <c r="B12" s="9">
        <v>2.4790000000000001</v>
      </c>
      <c r="C12" s="9">
        <v>6.33</v>
      </c>
      <c r="D12" s="9">
        <v>3.0880000000000001</v>
      </c>
      <c r="E12" s="9">
        <v>0.26800000000000002</v>
      </c>
      <c r="F12" s="9">
        <v>77.06</v>
      </c>
      <c r="G12" s="9">
        <v>68.489000000000004</v>
      </c>
      <c r="H12" s="9">
        <v>65.444000000000003</v>
      </c>
      <c r="I12" s="9">
        <v>0.93700000000000006</v>
      </c>
      <c r="J12" s="9">
        <v>2.109</v>
      </c>
      <c r="K12" s="9">
        <v>0.88800000000000001</v>
      </c>
      <c r="L12" s="9">
        <v>0</v>
      </c>
      <c r="M12" s="9">
        <v>2.157</v>
      </c>
      <c r="N12" s="9">
        <v>49.448999999999998</v>
      </c>
      <c r="O12" s="9">
        <v>3.5459999999999998</v>
      </c>
      <c r="P12" s="9">
        <v>3.9409999999999998</v>
      </c>
      <c r="Q12" s="9">
        <v>11.554</v>
      </c>
      <c r="R12" s="9">
        <v>7.63</v>
      </c>
      <c r="S12" s="9">
        <v>60.86</v>
      </c>
      <c r="T12" s="9">
        <v>8.5709999999999997</v>
      </c>
      <c r="U12" s="9">
        <v>4.5880000000000001</v>
      </c>
      <c r="V12" s="9">
        <v>91.334000000000003</v>
      </c>
      <c r="W12" s="9">
        <v>51.289000000000001</v>
      </c>
      <c r="X12" s="9">
        <v>47.11</v>
      </c>
      <c r="Y12" s="9">
        <v>5.2560000000000002</v>
      </c>
      <c r="Z12" s="9">
        <v>4.1230000000000002</v>
      </c>
      <c r="AA12" s="9">
        <v>2.145</v>
      </c>
      <c r="AB12" s="9">
        <v>1.978</v>
      </c>
      <c r="AC12" s="9">
        <v>1.548</v>
      </c>
      <c r="AD12" s="9">
        <v>2.5750000000000002</v>
      </c>
      <c r="AE12" s="9">
        <v>1.883</v>
      </c>
      <c r="AF12" s="9">
        <v>1.22</v>
      </c>
      <c r="AG12" s="9">
        <v>1.02</v>
      </c>
      <c r="AH12" s="9">
        <v>0.60299999999999998</v>
      </c>
      <c r="AI12" s="9">
        <v>1.905</v>
      </c>
      <c r="AJ12" s="9">
        <v>1.615</v>
      </c>
      <c r="AK12" s="9">
        <v>2.169</v>
      </c>
      <c r="AL12" s="9">
        <v>1.954</v>
      </c>
      <c r="AM12" s="9">
        <v>1.1339999999999999</v>
      </c>
      <c r="AN12" s="9">
        <v>41.853000000000002</v>
      </c>
      <c r="AO12" s="9">
        <v>34.722999999999999</v>
      </c>
      <c r="AP12" s="9">
        <v>33.28</v>
      </c>
      <c r="AQ12" s="9">
        <v>0.41599999999999998</v>
      </c>
      <c r="AR12" s="9">
        <v>1.0269999999999999</v>
      </c>
      <c r="AS12" s="9">
        <v>0</v>
      </c>
      <c r="AT12" s="9">
        <v>0.99099999999999999</v>
      </c>
      <c r="AU12" s="9">
        <v>0.45200000000000001</v>
      </c>
      <c r="AV12" s="9">
        <v>22.009</v>
      </c>
      <c r="AW12" s="9">
        <v>1.1020000000000001</v>
      </c>
      <c r="AX12" s="9">
        <v>2.7629999999999999</v>
      </c>
      <c r="AY12" s="9">
        <v>8.8490000000000002</v>
      </c>
      <c r="AZ12" s="9">
        <v>3.8610000000000002</v>
      </c>
      <c r="BA12" s="9">
        <v>30.861999999999998</v>
      </c>
      <c r="BB12" s="9">
        <v>7.1310000000000002</v>
      </c>
      <c r="BC12" s="9">
        <v>4.1790000000000003</v>
      </c>
      <c r="BD12" s="9">
        <v>51.289000000000001</v>
      </c>
      <c r="BE12" s="9">
        <v>34.53</v>
      </c>
      <c r="BF12" s="9">
        <v>32.113999999999997</v>
      </c>
      <c r="BG12" s="9">
        <v>3.4649999999999999</v>
      </c>
      <c r="BH12" s="9">
        <v>3.13</v>
      </c>
      <c r="BI12" s="9">
        <v>1.2390000000000001</v>
      </c>
      <c r="BJ12" s="9">
        <v>1.89</v>
      </c>
      <c r="BK12" s="9">
        <v>2.5339999999999998</v>
      </c>
      <c r="BL12" s="9">
        <v>0.59599999999999997</v>
      </c>
      <c r="BM12" s="9">
        <v>1.7889999999999999</v>
      </c>
      <c r="BN12" s="9">
        <v>0.26700000000000002</v>
      </c>
      <c r="BO12" s="9">
        <v>1.073</v>
      </c>
      <c r="BP12" s="9">
        <v>0.872</v>
      </c>
      <c r="BQ12" s="9">
        <v>1.0249999999999999</v>
      </c>
      <c r="BR12" s="9">
        <v>1.2330000000000001</v>
      </c>
      <c r="BS12" s="9">
        <v>2.3130000000000002</v>
      </c>
      <c r="BT12" s="9">
        <v>0.81699999999999995</v>
      </c>
      <c r="BU12" s="9">
        <v>0.33600000000000002</v>
      </c>
      <c r="BV12" s="9">
        <v>28.648</v>
      </c>
      <c r="BW12" s="9">
        <v>22.587</v>
      </c>
      <c r="BX12" s="9">
        <v>22.291</v>
      </c>
      <c r="BY12" s="9">
        <v>0</v>
      </c>
      <c r="BZ12" s="9">
        <v>0.29599999999999999</v>
      </c>
      <c r="CA12" s="9">
        <v>0</v>
      </c>
      <c r="CB12" s="9">
        <v>0.29599999999999999</v>
      </c>
      <c r="CC12" s="9">
        <v>0</v>
      </c>
      <c r="CD12" s="9">
        <v>15.73</v>
      </c>
      <c r="CE12" s="9">
        <v>2.1930000000000001</v>
      </c>
      <c r="CF12" s="9">
        <v>1.1240000000000001</v>
      </c>
      <c r="CG12" s="9">
        <v>3.54</v>
      </c>
      <c r="CH12" s="9">
        <v>3.4620000000000002</v>
      </c>
      <c r="CI12" s="9">
        <v>19.125</v>
      </c>
      <c r="CJ12" s="9">
        <v>6.0609999999999999</v>
      </c>
      <c r="CK12" s="9">
        <v>2.4159999999999999</v>
      </c>
      <c r="CL12" s="9">
        <v>34.53</v>
      </c>
      <c r="CM12" s="9">
        <v>10.488</v>
      </c>
      <c r="CN12" s="9">
        <v>10.488</v>
      </c>
      <c r="CO12" s="9">
        <v>1.266</v>
      </c>
      <c r="CP12" s="9">
        <v>1.1020000000000001</v>
      </c>
      <c r="CQ12" s="9">
        <v>0.40100000000000002</v>
      </c>
      <c r="CR12" s="9">
        <v>0.70099999999999996</v>
      </c>
      <c r="CS12" s="9">
        <v>1.1020000000000001</v>
      </c>
      <c r="CT12" s="9">
        <v>0</v>
      </c>
      <c r="CU12" s="9">
        <v>1.1020000000000001</v>
      </c>
      <c r="CV12" s="9">
        <v>0</v>
      </c>
      <c r="CW12" s="9">
        <v>0</v>
      </c>
      <c r="CX12" s="9">
        <v>0.27</v>
      </c>
      <c r="CY12" s="9">
        <v>0.83199999999999996</v>
      </c>
      <c r="CZ12" s="9">
        <v>0</v>
      </c>
      <c r="DA12" s="9">
        <v>0.90700000000000003</v>
      </c>
      <c r="DB12" s="9">
        <v>0.19500000000000001</v>
      </c>
      <c r="DC12" s="9">
        <v>0.16400000000000001</v>
      </c>
      <c r="DD12" s="9">
        <v>9.2219999999999995</v>
      </c>
      <c r="DE12" s="9">
        <v>7.8639999999999999</v>
      </c>
      <c r="DF12" s="9">
        <v>7.2859999999999996</v>
      </c>
      <c r="DG12" s="9">
        <v>0.57899999999999996</v>
      </c>
      <c r="DH12" s="9">
        <v>0</v>
      </c>
      <c r="DI12" s="9">
        <v>0.248</v>
      </c>
      <c r="DJ12" s="9">
        <v>0.33100000000000002</v>
      </c>
      <c r="DK12" s="9">
        <v>0</v>
      </c>
      <c r="DL12" s="9">
        <v>6.2949999999999999</v>
      </c>
      <c r="DM12" s="9">
        <v>0</v>
      </c>
      <c r="DN12" s="9">
        <v>0.251</v>
      </c>
      <c r="DO12" s="9">
        <v>1.319</v>
      </c>
      <c r="DP12" s="9">
        <v>1.49</v>
      </c>
      <c r="DQ12" s="9">
        <v>6.3739999999999997</v>
      </c>
      <c r="DR12" s="9">
        <v>1.3580000000000001</v>
      </c>
      <c r="DS12" s="9">
        <v>0</v>
      </c>
      <c r="DT12" s="9">
        <v>10.488</v>
      </c>
      <c r="DU12" s="9">
        <v>22.082999999999998</v>
      </c>
      <c r="DV12" s="9">
        <v>21.189</v>
      </c>
      <c r="DW12" s="9">
        <v>1.38</v>
      </c>
      <c r="DX12" s="9">
        <v>1.1100000000000001</v>
      </c>
      <c r="DY12" s="9">
        <v>0.84599999999999997</v>
      </c>
      <c r="DZ12" s="9">
        <v>0.26400000000000001</v>
      </c>
      <c r="EA12" s="9">
        <v>1.1100000000000001</v>
      </c>
      <c r="EB12" s="9">
        <v>0</v>
      </c>
      <c r="EC12" s="9">
        <v>1.1100000000000001</v>
      </c>
      <c r="ED12" s="9">
        <v>0</v>
      </c>
      <c r="EE12" s="9">
        <v>0</v>
      </c>
      <c r="EF12" s="9">
        <v>0.86499999999999999</v>
      </c>
      <c r="EG12" s="9">
        <v>0.246</v>
      </c>
      <c r="EH12" s="9">
        <v>0</v>
      </c>
      <c r="EI12" s="9">
        <v>0.78700000000000003</v>
      </c>
      <c r="EJ12" s="9">
        <v>0.32300000000000001</v>
      </c>
      <c r="EK12" s="9">
        <v>0.27</v>
      </c>
      <c r="EL12" s="9">
        <v>19.809000000000001</v>
      </c>
      <c r="EM12" s="9">
        <v>16.012</v>
      </c>
      <c r="EN12" s="9">
        <v>15.433</v>
      </c>
      <c r="EO12" s="9">
        <v>0.57899999999999996</v>
      </c>
      <c r="EP12" s="9">
        <v>0</v>
      </c>
      <c r="EQ12" s="9">
        <v>0.33</v>
      </c>
      <c r="ER12" s="9">
        <v>0</v>
      </c>
      <c r="ES12" s="9">
        <v>0.249</v>
      </c>
      <c r="ET12" s="9">
        <v>12.613</v>
      </c>
      <c r="EU12" s="9">
        <v>2.129</v>
      </c>
      <c r="EV12" s="9">
        <v>0.46700000000000003</v>
      </c>
      <c r="EW12" s="9">
        <v>0.80200000000000005</v>
      </c>
      <c r="EX12" s="9">
        <v>2.577</v>
      </c>
      <c r="EY12" s="9">
        <v>13.435</v>
      </c>
      <c r="EZ12" s="9">
        <v>3.7970000000000002</v>
      </c>
      <c r="FA12" s="9">
        <v>0.89400000000000002</v>
      </c>
      <c r="FB12" s="9">
        <v>22.082999999999998</v>
      </c>
      <c r="FC12" s="9">
        <v>12.087</v>
      </c>
      <c r="FD12" s="9">
        <v>11.601000000000001</v>
      </c>
      <c r="FE12" s="9">
        <v>1.5349999999999999</v>
      </c>
      <c r="FF12" s="9">
        <v>1.5349999999999999</v>
      </c>
      <c r="FG12" s="9">
        <v>0.307</v>
      </c>
      <c r="FH12" s="9">
        <v>1.228</v>
      </c>
      <c r="FI12" s="9">
        <v>0.627</v>
      </c>
      <c r="FJ12" s="9">
        <v>0.90800000000000003</v>
      </c>
      <c r="FK12" s="9">
        <v>0.95799999999999996</v>
      </c>
      <c r="FL12" s="9">
        <v>0.33300000000000002</v>
      </c>
      <c r="FM12" s="9">
        <v>0.24399999999999999</v>
      </c>
      <c r="FN12" s="9">
        <v>0.32</v>
      </c>
      <c r="FO12" s="9">
        <v>0.33100000000000002</v>
      </c>
      <c r="FP12" s="9">
        <v>0.88300000000000001</v>
      </c>
      <c r="FQ12" s="9">
        <v>0.64</v>
      </c>
      <c r="FR12" s="9">
        <v>0.89500000000000002</v>
      </c>
      <c r="FS12" s="9">
        <v>0</v>
      </c>
      <c r="FT12" s="9">
        <v>10.066000000000001</v>
      </c>
      <c r="FU12" s="9">
        <v>6.9290000000000003</v>
      </c>
      <c r="FV12" s="9">
        <v>6.1239999999999997</v>
      </c>
      <c r="FW12" s="9">
        <v>0.496</v>
      </c>
      <c r="FX12" s="9">
        <v>0.308</v>
      </c>
      <c r="FY12" s="9">
        <v>0.22800000000000001</v>
      </c>
      <c r="FZ12" s="9">
        <v>0.57599999999999996</v>
      </c>
      <c r="GA12" s="9">
        <v>0</v>
      </c>
      <c r="GB12" s="9">
        <v>5.5179999999999998</v>
      </c>
      <c r="GC12" s="9">
        <v>0.79200000000000004</v>
      </c>
      <c r="GD12" s="9">
        <v>0</v>
      </c>
      <c r="GE12" s="9">
        <v>0.61899999999999999</v>
      </c>
      <c r="GF12" s="9">
        <v>1.966</v>
      </c>
      <c r="GG12" s="9">
        <v>4.9630000000000001</v>
      </c>
      <c r="GH12" s="9">
        <v>3.137</v>
      </c>
      <c r="GI12" s="9">
        <v>0.48599999999999999</v>
      </c>
      <c r="GJ12" s="9">
        <v>12.087</v>
      </c>
      <c r="GK12" s="9">
        <v>54.036999999999999</v>
      </c>
      <c r="GL12" s="9">
        <v>51.24</v>
      </c>
      <c r="GM12" s="9">
        <v>4.8620000000000001</v>
      </c>
      <c r="GN12" s="9">
        <v>4.5810000000000004</v>
      </c>
      <c r="GO12" s="9">
        <v>1.653</v>
      </c>
      <c r="GP12" s="9">
        <v>2.9279999999999999</v>
      </c>
      <c r="GQ12" s="9">
        <v>3.3420000000000001</v>
      </c>
      <c r="GR12" s="9">
        <v>1.2390000000000001</v>
      </c>
      <c r="GS12" s="9">
        <v>3.3220000000000001</v>
      </c>
      <c r="GT12" s="9">
        <v>0.66400000000000003</v>
      </c>
      <c r="GU12" s="9">
        <v>0.307</v>
      </c>
      <c r="GV12" s="9">
        <v>1.3680000000000001</v>
      </c>
      <c r="GW12" s="9">
        <v>1.53</v>
      </c>
      <c r="GX12" s="9">
        <v>1.6839999999999999</v>
      </c>
      <c r="GY12" s="9">
        <v>2.6309999999999998</v>
      </c>
      <c r="GZ12" s="9">
        <v>1.95</v>
      </c>
      <c r="HA12" s="9">
        <v>0.28100000000000003</v>
      </c>
      <c r="HB12" s="9">
        <v>46.378</v>
      </c>
      <c r="HC12" s="9">
        <v>31.43</v>
      </c>
      <c r="HD12" s="9">
        <v>30.949000000000002</v>
      </c>
      <c r="HE12" s="9">
        <v>0.48199999999999998</v>
      </c>
      <c r="HF12" s="9">
        <v>0</v>
      </c>
      <c r="HG12" s="9">
        <v>0.48199999999999998</v>
      </c>
      <c r="HH12" s="9">
        <v>0</v>
      </c>
      <c r="HI12" s="9">
        <v>0</v>
      </c>
      <c r="HJ12" s="9">
        <v>26.678999999999998</v>
      </c>
      <c r="HK12" s="9">
        <v>1.427</v>
      </c>
      <c r="HL12" s="9">
        <v>0.65900000000000003</v>
      </c>
      <c r="HM12" s="9">
        <v>2.665</v>
      </c>
      <c r="HN12" s="9">
        <v>4.3949999999999996</v>
      </c>
      <c r="HO12" s="9">
        <v>27.035</v>
      </c>
      <c r="HP12" s="9">
        <v>14.948</v>
      </c>
      <c r="HQ12" s="9">
        <v>2.7970000000000002</v>
      </c>
      <c r="HR12" s="9">
        <v>54.036999999999999</v>
      </c>
      <c r="HS12" s="9">
        <v>24.878</v>
      </c>
      <c r="HT12" s="9">
        <v>22.928999999999998</v>
      </c>
      <c r="HU12" s="9">
        <v>1.4930000000000001</v>
      </c>
      <c r="HV12" s="9">
        <v>1.4930000000000001</v>
      </c>
      <c r="HW12" s="9">
        <v>0.53200000000000003</v>
      </c>
      <c r="HX12" s="9">
        <v>0.96099999999999997</v>
      </c>
      <c r="HY12" s="9">
        <v>0.51500000000000001</v>
      </c>
      <c r="HZ12" s="9">
        <v>0.97799999999999998</v>
      </c>
      <c r="IA12" s="9">
        <v>0.26800000000000002</v>
      </c>
      <c r="IB12" s="9">
        <v>0.247</v>
      </c>
      <c r="IC12" s="9">
        <v>0.623</v>
      </c>
      <c r="ID12" s="9">
        <v>0</v>
      </c>
      <c r="IE12" s="9">
        <v>0.86899999999999999</v>
      </c>
      <c r="IF12" s="9">
        <v>0.623</v>
      </c>
      <c r="IG12" s="9">
        <v>0.26800000000000002</v>
      </c>
      <c r="IH12" s="9">
        <v>1.2250000000000001</v>
      </c>
      <c r="II12" s="9">
        <v>0</v>
      </c>
      <c r="IJ12" s="9">
        <v>21.436</v>
      </c>
      <c r="IK12" s="9">
        <v>14.879</v>
      </c>
      <c r="IL12" s="9">
        <v>14.879</v>
      </c>
      <c r="IM12" s="9">
        <v>0</v>
      </c>
      <c r="IN12" s="9">
        <v>0</v>
      </c>
      <c r="IO12" s="9">
        <v>0</v>
      </c>
      <c r="IP12" s="9">
        <v>0</v>
      </c>
      <c r="IQ12" s="9">
        <v>0</v>
      </c>
    </row>
    <row r="13" spans="1:251">
      <c r="A13" s="10">
        <v>42767</v>
      </c>
      <c r="B13" s="9">
        <v>1.361</v>
      </c>
      <c r="C13" s="9">
        <v>4.2699999999999996</v>
      </c>
      <c r="D13" s="9">
        <v>4.0789999999999997</v>
      </c>
      <c r="E13" s="9">
        <v>1.21</v>
      </c>
      <c r="F13" s="9">
        <v>74.661000000000001</v>
      </c>
      <c r="G13" s="9">
        <v>66.311000000000007</v>
      </c>
      <c r="H13" s="9">
        <v>62.302999999999997</v>
      </c>
      <c r="I13" s="9">
        <v>1.74</v>
      </c>
      <c r="J13" s="9">
        <v>1.9350000000000001</v>
      </c>
      <c r="K13" s="9">
        <v>1.1930000000000001</v>
      </c>
      <c r="L13" s="9">
        <v>1.2749999999999999</v>
      </c>
      <c r="M13" s="9">
        <v>1.2070000000000001</v>
      </c>
      <c r="N13" s="9">
        <v>43.927999999999997</v>
      </c>
      <c r="O13" s="9">
        <v>5.585</v>
      </c>
      <c r="P13" s="9">
        <v>3.161</v>
      </c>
      <c r="Q13" s="9">
        <v>13.637</v>
      </c>
      <c r="R13" s="9">
        <v>8.8650000000000002</v>
      </c>
      <c r="S13" s="9">
        <v>57.445999999999998</v>
      </c>
      <c r="T13" s="9">
        <v>8.35</v>
      </c>
      <c r="U13" s="9">
        <v>4.3579999999999997</v>
      </c>
      <c r="V13" s="9">
        <v>88.576999999999998</v>
      </c>
      <c r="W13" s="9">
        <v>48.932000000000002</v>
      </c>
      <c r="X13" s="9">
        <v>42.942999999999998</v>
      </c>
      <c r="Y13" s="9">
        <v>7.3949999999999996</v>
      </c>
      <c r="Z13" s="9">
        <v>6.83</v>
      </c>
      <c r="AA13" s="9">
        <v>3.448</v>
      </c>
      <c r="AB13" s="9">
        <v>3.383</v>
      </c>
      <c r="AC13" s="9">
        <v>5.3959999999999999</v>
      </c>
      <c r="AD13" s="9">
        <v>1.4339999999999999</v>
      </c>
      <c r="AE13" s="9">
        <v>5.0869999999999997</v>
      </c>
      <c r="AF13" s="9">
        <v>0</v>
      </c>
      <c r="AG13" s="9">
        <v>1.3109999999999999</v>
      </c>
      <c r="AH13" s="9">
        <v>0.81599999999999995</v>
      </c>
      <c r="AI13" s="9">
        <v>1.375</v>
      </c>
      <c r="AJ13" s="9">
        <v>4.6390000000000002</v>
      </c>
      <c r="AK13" s="9">
        <v>4.1120000000000001</v>
      </c>
      <c r="AL13" s="9">
        <v>2.718</v>
      </c>
      <c r="AM13" s="9">
        <v>0.56499999999999995</v>
      </c>
      <c r="AN13" s="9">
        <v>35.548000000000002</v>
      </c>
      <c r="AO13" s="9">
        <v>31.099</v>
      </c>
      <c r="AP13" s="9">
        <v>30.648</v>
      </c>
      <c r="AQ13" s="9">
        <v>0</v>
      </c>
      <c r="AR13" s="9">
        <v>0.45100000000000001</v>
      </c>
      <c r="AS13" s="9">
        <v>0</v>
      </c>
      <c r="AT13" s="9">
        <v>0.45100000000000001</v>
      </c>
      <c r="AU13" s="9">
        <v>0</v>
      </c>
      <c r="AV13" s="9">
        <v>22.655999999999999</v>
      </c>
      <c r="AW13" s="9">
        <v>1.736</v>
      </c>
      <c r="AX13" s="9">
        <v>2.5</v>
      </c>
      <c r="AY13" s="9">
        <v>4.2060000000000004</v>
      </c>
      <c r="AZ13" s="9">
        <v>1.694</v>
      </c>
      <c r="BA13" s="9">
        <v>29.404</v>
      </c>
      <c r="BB13" s="9">
        <v>4.45</v>
      </c>
      <c r="BC13" s="9">
        <v>5.9880000000000004</v>
      </c>
      <c r="BD13" s="9">
        <v>48.932000000000002</v>
      </c>
      <c r="BE13" s="9">
        <v>36.725999999999999</v>
      </c>
      <c r="BF13" s="9">
        <v>34.941000000000003</v>
      </c>
      <c r="BG13" s="9">
        <v>2.6669999999999998</v>
      </c>
      <c r="BH13" s="9">
        <v>2.6669999999999998</v>
      </c>
      <c r="BI13" s="9">
        <v>1.4830000000000001</v>
      </c>
      <c r="BJ13" s="9">
        <v>1.1830000000000001</v>
      </c>
      <c r="BK13" s="9">
        <v>2.1150000000000002</v>
      </c>
      <c r="BL13" s="9">
        <v>0.55100000000000005</v>
      </c>
      <c r="BM13" s="9">
        <v>2.1150000000000002</v>
      </c>
      <c r="BN13" s="9">
        <v>0</v>
      </c>
      <c r="BO13" s="9">
        <v>0.55100000000000005</v>
      </c>
      <c r="BP13" s="9">
        <v>0.872</v>
      </c>
      <c r="BQ13" s="9">
        <v>0.55100000000000005</v>
      </c>
      <c r="BR13" s="9">
        <v>1.2430000000000001</v>
      </c>
      <c r="BS13" s="9">
        <v>1.2050000000000001</v>
      </c>
      <c r="BT13" s="9">
        <v>1.4610000000000001</v>
      </c>
      <c r="BU13" s="9">
        <v>0</v>
      </c>
      <c r="BV13" s="9">
        <v>32.274000000000001</v>
      </c>
      <c r="BW13" s="9">
        <v>24.178999999999998</v>
      </c>
      <c r="BX13" s="9">
        <v>24.178999999999998</v>
      </c>
      <c r="BY13" s="9">
        <v>0</v>
      </c>
      <c r="BZ13" s="9">
        <v>0</v>
      </c>
      <c r="CA13" s="9">
        <v>0</v>
      </c>
      <c r="CB13" s="9">
        <v>0</v>
      </c>
      <c r="CC13" s="9">
        <v>0</v>
      </c>
      <c r="CD13" s="9">
        <v>19.134</v>
      </c>
      <c r="CE13" s="9">
        <v>1.149</v>
      </c>
      <c r="CF13" s="9">
        <v>0.29499999999999998</v>
      </c>
      <c r="CG13" s="9">
        <v>3.601</v>
      </c>
      <c r="CH13" s="9">
        <v>2.9769999999999999</v>
      </c>
      <c r="CI13" s="9">
        <v>21.202999999999999</v>
      </c>
      <c r="CJ13" s="9">
        <v>8.0950000000000006</v>
      </c>
      <c r="CK13" s="9">
        <v>1.7849999999999999</v>
      </c>
      <c r="CL13" s="9">
        <v>36.725999999999999</v>
      </c>
      <c r="CM13" s="9">
        <v>9.2850000000000001</v>
      </c>
      <c r="CN13" s="9">
        <v>9.2850000000000001</v>
      </c>
      <c r="CO13" s="9">
        <v>0.59699999999999998</v>
      </c>
      <c r="CP13" s="9">
        <v>0.59699999999999998</v>
      </c>
      <c r="CQ13" s="9">
        <v>0.29499999999999998</v>
      </c>
      <c r="CR13" s="9">
        <v>0.30099999999999999</v>
      </c>
      <c r="CS13" s="9">
        <v>0.29499999999999998</v>
      </c>
      <c r="CT13" s="9">
        <v>0.30099999999999999</v>
      </c>
      <c r="CU13" s="9">
        <v>0</v>
      </c>
      <c r="CV13" s="9">
        <v>0.30099999999999999</v>
      </c>
      <c r="CW13" s="9">
        <v>0</v>
      </c>
      <c r="CX13" s="9">
        <v>0.29499999999999998</v>
      </c>
      <c r="CY13" s="9">
        <v>0</v>
      </c>
      <c r="CZ13" s="9">
        <v>0.30099999999999999</v>
      </c>
      <c r="DA13" s="9">
        <v>0.30099999999999999</v>
      </c>
      <c r="DB13" s="9">
        <v>0.29499999999999998</v>
      </c>
      <c r="DC13" s="9">
        <v>0</v>
      </c>
      <c r="DD13" s="9">
        <v>8.6890000000000001</v>
      </c>
      <c r="DE13" s="9">
        <v>7.9</v>
      </c>
      <c r="DF13" s="9">
        <v>7.0250000000000004</v>
      </c>
      <c r="DG13" s="9">
        <v>0.57699999999999996</v>
      </c>
      <c r="DH13" s="9">
        <v>0.29699999999999999</v>
      </c>
      <c r="DI13" s="9">
        <v>0.57699999999999996</v>
      </c>
      <c r="DJ13" s="9">
        <v>0.29699999999999999</v>
      </c>
      <c r="DK13" s="9">
        <v>0</v>
      </c>
      <c r="DL13" s="9">
        <v>6.4279999999999999</v>
      </c>
      <c r="DM13" s="9">
        <v>0</v>
      </c>
      <c r="DN13" s="9">
        <v>0.63</v>
      </c>
      <c r="DO13" s="9">
        <v>0.84099999999999997</v>
      </c>
      <c r="DP13" s="9">
        <v>0.874</v>
      </c>
      <c r="DQ13" s="9">
        <v>7.0250000000000004</v>
      </c>
      <c r="DR13" s="9">
        <v>0.78900000000000003</v>
      </c>
      <c r="DS13" s="9">
        <v>0</v>
      </c>
      <c r="DT13" s="9">
        <v>9.2850000000000001</v>
      </c>
      <c r="DU13" s="9">
        <v>21.292999999999999</v>
      </c>
      <c r="DV13" s="9">
        <v>19.614999999999998</v>
      </c>
      <c r="DW13" s="9">
        <v>0.745</v>
      </c>
      <c r="DX13" s="9">
        <v>0.53800000000000003</v>
      </c>
      <c r="DY13" s="9">
        <v>0.245</v>
      </c>
      <c r="DZ13" s="9">
        <v>0.29299999999999998</v>
      </c>
      <c r="EA13" s="9">
        <v>0.245</v>
      </c>
      <c r="EB13" s="9">
        <v>0.29299999999999998</v>
      </c>
      <c r="EC13" s="9">
        <v>0.245</v>
      </c>
      <c r="ED13" s="9">
        <v>0</v>
      </c>
      <c r="EE13" s="9">
        <v>0.29299999999999998</v>
      </c>
      <c r="EF13" s="9">
        <v>0</v>
      </c>
      <c r="EG13" s="9">
        <v>0</v>
      </c>
      <c r="EH13" s="9">
        <v>0.53800000000000003</v>
      </c>
      <c r="EI13" s="9">
        <v>0.53800000000000003</v>
      </c>
      <c r="EJ13" s="9">
        <v>0</v>
      </c>
      <c r="EK13" s="9">
        <v>0.20799999999999999</v>
      </c>
      <c r="EL13" s="9">
        <v>18.869</v>
      </c>
      <c r="EM13" s="9">
        <v>16.518999999999998</v>
      </c>
      <c r="EN13" s="9">
        <v>15.715</v>
      </c>
      <c r="EO13" s="9">
        <v>0.80400000000000005</v>
      </c>
      <c r="EP13" s="9">
        <v>0</v>
      </c>
      <c r="EQ13" s="9">
        <v>0.51800000000000002</v>
      </c>
      <c r="ER13" s="9">
        <v>0</v>
      </c>
      <c r="ES13" s="9">
        <v>0.28599999999999998</v>
      </c>
      <c r="ET13" s="9">
        <v>13.234</v>
      </c>
      <c r="EU13" s="9">
        <v>0.54</v>
      </c>
      <c r="EV13" s="9">
        <v>0.20499999999999999</v>
      </c>
      <c r="EW13" s="9">
        <v>2.5409999999999999</v>
      </c>
      <c r="EX13" s="9">
        <v>1.7529999999999999</v>
      </c>
      <c r="EY13" s="9">
        <v>14.766</v>
      </c>
      <c r="EZ13" s="9">
        <v>2.351</v>
      </c>
      <c r="FA13" s="9">
        <v>1.6779999999999999</v>
      </c>
      <c r="FB13" s="9">
        <v>21.292999999999999</v>
      </c>
      <c r="FC13" s="9">
        <v>12.068</v>
      </c>
      <c r="FD13" s="9">
        <v>10.776</v>
      </c>
      <c r="FE13" s="9">
        <v>0.68100000000000005</v>
      </c>
      <c r="FF13" s="9">
        <v>0.30499999999999999</v>
      </c>
      <c r="FG13" s="9">
        <v>0</v>
      </c>
      <c r="FH13" s="9">
        <v>0.30499999999999999</v>
      </c>
      <c r="FI13" s="9">
        <v>0</v>
      </c>
      <c r="FJ13" s="9">
        <v>0.30499999999999999</v>
      </c>
      <c r="FK13" s="9">
        <v>0</v>
      </c>
      <c r="FL13" s="9">
        <v>0</v>
      </c>
      <c r="FM13" s="9">
        <v>0.30499999999999999</v>
      </c>
      <c r="FN13" s="9">
        <v>0</v>
      </c>
      <c r="FO13" s="9">
        <v>0</v>
      </c>
      <c r="FP13" s="9">
        <v>0.30499999999999999</v>
      </c>
      <c r="FQ13" s="9">
        <v>0</v>
      </c>
      <c r="FR13" s="9">
        <v>0.30499999999999999</v>
      </c>
      <c r="FS13" s="9">
        <v>0.377</v>
      </c>
      <c r="FT13" s="9">
        <v>10.095000000000001</v>
      </c>
      <c r="FU13" s="9">
        <v>7.45</v>
      </c>
      <c r="FV13" s="9">
        <v>7.2149999999999999</v>
      </c>
      <c r="FW13" s="9">
        <v>0</v>
      </c>
      <c r="FX13" s="9">
        <v>0.23599999999999999</v>
      </c>
      <c r="FY13" s="9">
        <v>0</v>
      </c>
      <c r="FZ13" s="9">
        <v>0</v>
      </c>
      <c r="GA13" s="9">
        <v>0.23599999999999999</v>
      </c>
      <c r="GB13" s="9">
        <v>5.7939999999999996</v>
      </c>
      <c r="GC13" s="9">
        <v>0</v>
      </c>
      <c r="GD13" s="9">
        <v>0.23599999999999999</v>
      </c>
      <c r="GE13" s="9">
        <v>1.42</v>
      </c>
      <c r="GF13" s="9">
        <v>0.80900000000000005</v>
      </c>
      <c r="GG13" s="9">
        <v>6.641</v>
      </c>
      <c r="GH13" s="9">
        <v>2.645</v>
      </c>
      <c r="GI13" s="9">
        <v>1.2909999999999999</v>
      </c>
      <c r="GJ13" s="9">
        <v>12.068</v>
      </c>
      <c r="GK13" s="9">
        <v>39.866</v>
      </c>
      <c r="GL13" s="9">
        <v>37.078000000000003</v>
      </c>
      <c r="GM13" s="9">
        <v>1.1439999999999999</v>
      </c>
      <c r="GN13" s="9">
        <v>1.1439999999999999</v>
      </c>
      <c r="GO13" s="9">
        <v>0</v>
      </c>
      <c r="GP13" s="9">
        <v>1.1439999999999999</v>
      </c>
      <c r="GQ13" s="9">
        <v>0.30099999999999999</v>
      </c>
      <c r="GR13" s="9">
        <v>0.84299999999999997</v>
      </c>
      <c r="GS13" s="9">
        <v>0.30099999999999999</v>
      </c>
      <c r="GT13" s="9">
        <v>0.26200000000000001</v>
      </c>
      <c r="GU13" s="9">
        <v>0.28599999999999998</v>
      </c>
      <c r="GV13" s="9">
        <v>0.30099999999999999</v>
      </c>
      <c r="GW13" s="9">
        <v>0.29499999999999998</v>
      </c>
      <c r="GX13" s="9">
        <v>0.54800000000000004</v>
      </c>
      <c r="GY13" s="9">
        <v>0.85799999999999998</v>
      </c>
      <c r="GZ13" s="9">
        <v>0.28599999999999998</v>
      </c>
      <c r="HA13" s="9">
        <v>0</v>
      </c>
      <c r="HB13" s="9">
        <v>35.935000000000002</v>
      </c>
      <c r="HC13" s="9">
        <v>25.312000000000001</v>
      </c>
      <c r="HD13" s="9">
        <v>23.741</v>
      </c>
      <c r="HE13" s="9">
        <v>0.57099999999999995</v>
      </c>
      <c r="HF13" s="9">
        <v>0.999</v>
      </c>
      <c r="HG13" s="9">
        <v>0.27</v>
      </c>
      <c r="HH13" s="9">
        <v>0.69499999999999995</v>
      </c>
      <c r="HI13" s="9">
        <v>0.30399999999999999</v>
      </c>
      <c r="HJ13" s="9">
        <v>20.67</v>
      </c>
      <c r="HK13" s="9">
        <v>1.1890000000000001</v>
      </c>
      <c r="HL13" s="9">
        <v>1.6040000000000001</v>
      </c>
      <c r="HM13" s="9">
        <v>1.849</v>
      </c>
      <c r="HN13" s="9">
        <v>2.7559999999999998</v>
      </c>
      <c r="HO13" s="9">
        <v>22.556000000000001</v>
      </c>
      <c r="HP13" s="9">
        <v>10.622999999999999</v>
      </c>
      <c r="HQ13" s="9">
        <v>2.7879999999999998</v>
      </c>
      <c r="HR13" s="9">
        <v>39.866</v>
      </c>
      <c r="HS13" s="9">
        <v>33.737000000000002</v>
      </c>
      <c r="HT13" s="9">
        <v>30.71</v>
      </c>
      <c r="HU13" s="9">
        <v>1.9750000000000001</v>
      </c>
      <c r="HV13" s="9">
        <v>1.7230000000000001</v>
      </c>
      <c r="HW13" s="9">
        <v>0.433</v>
      </c>
      <c r="HX13" s="9">
        <v>1.29</v>
      </c>
      <c r="HY13" s="9">
        <v>0.93799999999999994</v>
      </c>
      <c r="HZ13" s="9">
        <v>0.78600000000000003</v>
      </c>
      <c r="IA13" s="9">
        <v>0.66800000000000004</v>
      </c>
      <c r="IB13" s="9">
        <v>0.32800000000000001</v>
      </c>
      <c r="IC13" s="9">
        <v>0.29399999999999998</v>
      </c>
      <c r="ID13" s="9">
        <v>0.996</v>
      </c>
      <c r="IE13" s="9">
        <v>0</v>
      </c>
      <c r="IF13" s="9">
        <v>0.72699999999999998</v>
      </c>
      <c r="IG13" s="9">
        <v>1.395</v>
      </c>
      <c r="IH13" s="9">
        <v>0.32800000000000001</v>
      </c>
      <c r="II13" s="9">
        <v>0.252</v>
      </c>
      <c r="IJ13" s="9">
        <v>28.734999999999999</v>
      </c>
      <c r="IK13" s="9">
        <v>21.437000000000001</v>
      </c>
      <c r="IL13" s="9">
        <v>20.821000000000002</v>
      </c>
      <c r="IM13" s="9">
        <v>0.29799999999999999</v>
      </c>
      <c r="IN13" s="9">
        <v>0.31900000000000001</v>
      </c>
      <c r="IO13" s="9">
        <v>0.29799999999999999</v>
      </c>
      <c r="IP13" s="9">
        <v>0.31900000000000001</v>
      </c>
      <c r="IQ13" s="9">
        <v>0</v>
      </c>
    </row>
    <row r="14" spans="1:251">
      <c r="A14" s="10">
        <v>43132</v>
      </c>
      <c r="B14" s="9">
        <v>1.946</v>
      </c>
      <c r="C14" s="9">
        <v>3</v>
      </c>
      <c r="D14" s="9">
        <v>4.0839999999999996</v>
      </c>
      <c r="E14" s="9">
        <v>0.59899999999999998</v>
      </c>
      <c r="F14" s="9">
        <v>72.713999999999999</v>
      </c>
      <c r="G14" s="9">
        <v>61</v>
      </c>
      <c r="H14" s="9">
        <v>59.436</v>
      </c>
      <c r="I14" s="9">
        <v>0.628</v>
      </c>
      <c r="J14" s="9">
        <v>0.93700000000000006</v>
      </c>
      <c r="K14" s="9">
        <v>0.628</v>
      </c>
      <c r="L14" s="9">
        <v>0.93700000000000006</v>
      </c>
      <c r="M14" s="9">
        <v>0</v>
      </c>
      <c r="N14" s="9">
        <v>41.378999999999998</v>
      </c>
      <c r="O14" s="9">
        <v>4.6689999999999996</v>
      </c>
      <c r="P14" s="9">
        <v>4.9009999999999998</v>
      </c>
      <c r="Q14" s="9">
        <v>10.052</v>
      </c>
      <c r="R14" s="9">
        <v>5.8970000000000002</v>
      </c>
      <c r="S14" s="9">
        <v>55.103999999999999</v>
      </c>
      <c r="T14" s="9">
        <v>11.712999999999999</v>
      </c>
      <c r="U14" s="9">
        <v>3.319</v>
      </c>
      <c r="V14" s="9">
        <v>83.715999999999994</v>
      </c>
      <c r="W14" s="9">
        <v>47.414999999999999</v>
      </c>
      <c r="X14" s="9">
        <v>42.933</v>
      </c>
      <c r="Y14" s="9">
        <v>5.6950000000000003</v>
      </c>
      <c r="Z14" s="9">
        <v>4.7130000000000001</v>
      </c>
      <c r="AA14" s="9">
        <v>1.702</v>
      </c>
      <c r="AB14" s="9">
        <v>3.0110000000000001</v>
      </c>
      <c r="AC14" s="9">
        <v>2.621</v>
      </c>
      <c r="AD14" s="9">
        <v>2.093</v>
      </c>
      <c r="AE14" s="9">
        <v>2.6909999999999998</v>
      </c>
      <c r="AF14" s="9">
        <v>1.4790000000000001</v>
      </c>
      <c r="AG14" s="9">
        <v>0.54200000000000004</v>
      </c>
      <c r="AH14" s="9">
        <v>0.50600000000000001</v>
      </c>
      <c r="AI14" s="9">
        <v>1.3009999999999999</v>
      </c>
      <c r="AJ14" s="9">
        <v>2.9060000000000001</v>
      </c>
      <c r="AK14" s="9">
        <v>3.516</v>
      </c>
      <c r="AL14" s="9">
        <v>1.1970000000000001</v>
      </c>
      <c r="AM14" s="9">
        <v>0.98199999999999998</v>
      </c>
      <c r="AN14" s="9">
        <v>37.237000000000002</v>
      </c>
      <c r="AO14" s="9">
        <v>32.442</v>
      </c>
      <c r="AP14" s="9">
        <v>29.988</v>
      </c>
      <c r="AQ14" s="9">
        <v>1.01</v>
      </c>
      <c r="AR14" s="9">
        <v>1.4430000000000001</v>
      </c>
      <c r="AS14" s="9">
        <v>0.65100000000000002</v>
      </c>
      <c r="AT14" s="9">
        <v>1.4630000000000001</v>
      </c>
      <c r="AU14" s="9">
        <v>0</v>
      </c>
      <c r="AV14" s="9">
        <v>20.149000000000001</v>
      </c>
      <c r="AW14" s="9">
        <v>3.5569999999999999</v>
      </c>
      <c r="AX14" s="9">
        <v>0.45400000000000001</v>
      </c>
      <c r="AY14" s="9">
        <v>8.282</v>
      </c>
      <c r="AZ14" s="9">
        <v>6.5010000000000003</v>
      </c>
      <c r="BA14" s="9">
        <v>25.94</v>
      </c>
      <c r="BB14" s="9">
        <v>4.7949999999999999</v>
      </c>
      <c r="BC14" s="9">
        <v>4.4820000000000002</v>
      </c>
      <c r="BD14" s="9">
        <v>47.414999999999999</v>
      </c>
      <c r="BE14" s="9">
        <v>37.277999999999999</v>
      </c>
      <c r="BF14" s="9">
        <v>35.543999999999997</v>
      </c>
      <c r="BG14" s="9">
        <v>1.883</v>
      </c>
      <c r="BH14" s="9">
        <v>1.883</v>
      </c>
      <c r="BI14" s="9">
        <v>0.78800000000000003</v>
      </c>
      <c r="BJ14" s="9">
        <v>1.095</v>
      </c>
      <c r="BK14" s="9">
        <v>0.89300000000000002</v>
      </c>
      <c r="BL14" s="9">
        <v>0.99</v>
      </c>
      <c r="BM14" s="9">
        <v>0.89300000000000002</v>
      </c>
      <c r="BN14" s="9">
        <v>0.72299999999999998</v>
      </c>
      <c r="BO14" s="9">
        <v>0.26600000000000001</v>
      </c>
      <c r="BP14" s="9">
        <v>0.38800000000000001</v>
      </c>
      <c r="BQ14" s="9">
        <v>0.33600000000000002</v>
      </c>
      <c r="BR14" s="9">
        <v>1.1599999999999999</v>
      </c>
      <c r="BS14" s="9">
        <v>1.36</v>
      </c>
      <c r="BT14" s="9">
        <v>0.52300000000000002</v>
      </c>
      <c r="BU14" s="9">
        <v>0</v>
      </c>
      <c r="BV14" s="9">
        <v>33.661000000000001</v>
      </c>
      <c r="BW14" s="9">
        <v>27.082999999999998</v>
      </c>
      <c r="BX14" s="9">
        <v>26.552</v>
      </c>
      <c r="BY14" s="9">
        <v>0.26200000000000001</v>
      </c>
      <c r="BZ14" s="9">
        <v>0.26800000000000002</v>
      </c>
      <c r="CA14" s="9">
        <v>0.26200000000000001</v>
      </c>
      <c r="CB14" s="9">
        <v>0.26800000000000002</v>
      </c>
      <c r="CC14" s="9">
        <v>0</v>
      </c>
      <c r="CD14" s="9">
        <v>20.300999999999998</v>
      </c>
      <c r="CE14" s="9">
        <v>0.61</v>
      </c>
      <c r="CF14" s="9">
        <v>1.8580000000000001</v>
      </c>
      <c r="CG14" s="9">
        <v>4.3129999999999997</v>
      </c>
      <c r="CH14" s="9">
        <v>2.7770000000000001</v>
      </c>
      <c r="CI14" s="9">
        <v>24.306000000000001</v>
      </c>
      <c r="CJ14" s="9">
        <v>6.5780000000000003</v>
      </c>
      <c r="CK14" s="9">
        <v>1.734</v>
      </c>
      <c r="CL14" s="9">
        <v>37.277999999999999</v>
      </c>
      <c r="CM14" s="9">
        <v>11.302</v>
      </c>
      <c r="CN14" s="9">
        <v>10.756</v>
      </c>
      <c r="CO14" s="9">
        <v>0.6</v>
      </c>
      <c r="CP14" s="9">
        <v>0.33400000000000002</v>
      </c>
      <c r="CQ14" s="9">
        <v>0</v>
      </c>
      <c r="CR14" s="9">
        <v>0.33400000000000002</v>
      </c>
      <c r="CS14" s="9">
        <v>0.33400000000000002</v>
      </c>
      <c r="CT14" s="9">
        <v>0</v>
      </c>
      <c r="CU14" s="9">
        <v>0.33400000000000002</v>
      </c>
      <c r="CV14" s="9">
        <v>0</v>
      </c>
      <c r="CW14" s="9">
        <v>0</v>
      </c>
      <c r="CX14" s="9">
        <v>0</v>
      </c>
      <c r="CY14" s="9">
        <v>0.33400000000000002</v>
      </c>
      <c r="CZ14" s="9">
        <v>0</v>
      </c>
      <c r="DA14" s="9">
        <v>0.33400000000000002</v>
      </c>
      <c r="DB14" s="9">
        <v>0</v>
      </c>
      <c r="DC14" s="9">
        <v>0.26500000000000001</v>
      </c>
      <c r="DD14" s="9">
        <v>10.156000000000001</v>
      </c>
      <c r="DE14" s="9">
        <v>9.0920000000000005</v>
      </c>
      <c r="DF14" s="9">
        <v>7.3440000000000003</v>
      </c>
      <c r="DG14" s="9">
        <v>0.55800000000000005</v>
      </c>
      <c r="DH14" s="9">
        <v>1.1890000000000001</v>
      </c>
      <c r="DI14" s="9">
        <v>1.113</v>
      </c>
      <c r="DJ14" s="9">
        <v>0.36899999999999999</v>
      </c>
      <c r="DK14" s="9">
        <v>0.26500000000000001</v>
      </c>
      <c r="DL14" s="9">
        <v>5.859</v>
      </c>
      <c r="DM14" s="9">
        <v>0.56899999999999995</v>
      </c>
      <c r="DN14" s="9">
        <v>0.26500000000000001</v>
      </c>
      <c r="DO14" s="9">
        <v>2.399</v>
      </c>
      <c r="DP14" s="9">
        <v>1.772</v>
      </c>
      <c r="DQ14" s="9">
        <v>7.319</v>
      </c>
      <c r="DR14" s="9">
        <v>1.0640000000000001</v>
      </c>
      <c r="DS14" s="9">
        <v>0.54600000000000004</v>
      </c>
      <c r="DT14" s="9">
        <v>11.302</v>
      </c>
      <c r="DU14" s="9">
        <v>21.135999999999999</v>
      </c>
      <c r="DV14" s="9">
        <v>19.138000000000002</v>
      </c>
      <c r="DW14" s="9">
        <v>1.6</v>
      </c>
      <c r="DX14" s="9">
        <v>1.355</v>
      </c>
      <c r="DY14" s="9">
        <v>0</v>
      </c>
      <c r="DZ14" s="9">
        <v>1.355</v>
      </c>
      <c r="EA14" s="9">
        <v>0.91500000000000004</v>
      </c>
      <c r="EB14" s="9">
        <v>0.44</v>
      </c>
      <c r="EC14" s="9">
        <v>0.76300000000000001</v>
      </c>
      <c r="ED14" s="9">
        <v>0.28199999999999997</v>
      </c>
      <c r="EE14" s="9">
        <v>0.31</v>
      </c>
      <c r="EF14" s="9">
        <v>0.3</v>
      </c>
      <c r="EG14" s="9">
        <v>0.89700000000000002</v>
      </c>
      <c r="EH14" s="9">
        <v>0.158</v>
      </c>
      <c r="EI14" s="9">
        <v>0.91500000000000004</v>
      </c>
      <c r="EJ14" s="9">
        <v>0.44</v>
      </c>
      <c r="EK14" s="9">
        <v>0.245</v>
      </c>
      <c r="EL14" s="9">
        <v>17.538</v>
      </c>
      <c r="EM14" s="9">
        <v>14.52</v>
      </c>
      <c r="EN14" s="9">
        <v>13.952999999999999</v>
      </c>
      <c r="EO14" s="9">
        <v>0.27700000000000002</v>
      </c>
      <c r="EP14" s="9">
        <v>0.29099999999999998</v>
      </c>
      <c r="EQ14" s="9">
        <v>0.27700000000000002</v>
      </c>
      <c r="ER14" s="9">
        <v>0.29099999999999998</v>
      </c>
      <c r="ES14" s="9">
        <v>0</v>
      </c>
      <c r="ET14" s="9">
        <v>11.228</v>
      </c>
      <c r="EU14" s="9">
        <v>1.8440000000000001</v>
      </c>
      <c r="EV14" s="9">
        <v>1.1419999999999999</v>
      </c>
      <c r="EW14" s="9">
        <v>0.30599999999999999</v>
      </c>
      <c r="EX14" s="9">
        <v>2.9729999999999999</v>
      </c>
      <c r="EY14" s="9">
        <v>11.545999999999999</v>
      </c>
      <c r="EZ14" s="9">
        <v>3.0190000000000001</v>
      </c>
      <c r="FA14" s="9">
        <v>1.998</v>
      </c>
      <c r="FB14" s="9">
        <v>21.135999999999999</v>
      </c>
      <c r="FC14" s="9">
        <v>15.260999999999999</v>
      </c>
      <c r="FD14" s="9">
        <v>15.260999999999999</v>
      </c>
      <c r="FE14" s="9">
        <v>1.335</v>
      </c>
      <c r="FF14" s="9">
        <v>1.0069999999999999</v>
      </c>
      <c r="FG14" s="9">
        <v>0.65400000000000003</v>
      </c>
      <c r="FH14" s="9">
        <v>0.35399999999999998</v>
      </c>
      <c r="FI14" s="9">
        <v>0.65400000000000003</v>
      </c>
      <c r="FJ14" s="9">
        <v>0.35399999999999998</v>
      </c>
      <c r="FK14" s="9">
        <v>1.0069999999999999</v>
      </c>
      <c r="FL14" s="9">
        <v>0</v>
      </c>
      <c r="FM14" s="9">
        <v>0</v>
      </c>
      <c r="FN14" s="9">
        <v>0.29599999999999999</v>
      </c>
      <c r="FO14" s="9">
        <v>0</v>
      </c>
      <c r="FP14" s="9">
        <v>0.71199999999999997</v>
      </c>
      <c r="FQ14" s="9">
        <v>1.0069999999999999</v>
      </c>
      <c r="FR14" s="9">
        <v>0</v>
      </c>
      <c r="FS14" s="9">
        <v>0.32800000000000001</v>
      </c>
      <c r="FT14" s="9">
        <v>13.926</v>
      </c>
      <c r="FU14" s="9">
        <v>11.083</v>
      </c>
      <c r="FV14" s="9">
        <v>10.731</v>
      </c>
      <c r="FW14" s="9">
        <v>0.35199999999999998</v>
      </c>
      <c r="FX14" s="9">
        <v>0</v>
      </c>
      <c r="FY14" s="9">
        <v>0.35199999999999998</v>
      </c>
      <c r="FZ14" s="9">
        <v>0</v>
      </c>
      <c r="GA14" s="9">
        <v>0</v>
      </c>
      <c r="GB14" s="9">
        <v>8.3979999999999997</v>
      </c>
      <c r="GC14" s="9">
        <v>0</v>
      </c>
      <c r="GD14" s="9">
        <v>0</v>
      </c>
      <c r="GE14" s="9">
        <v>2.6850000000000001</v>
      </c>
      <c r="GF14" s="9">
        <v>0.64900000000000002</v>
      </c>
      <c r="GG14" s="9">
        <v>10.433999999999999</v>
      </c>
      <c r="GH14" s="9">
        <v>2.8439999999999999</v>
      </c>
      <c r="GI14" s="9">
        <v>0</v>
      </c>
      <c r="GJ14" s="9">
        <v>15.260999999999999</v>
      </c>
      <c r="GK14" s="9">
        <v>50.362000000000002</v>
      </c>
      <c r="GL14" s="9">
        <v>48.628</v>
      </c>
      <c r="GM14" s="9">
        <v>4.2229999999999999</v>
      </c>
      <c r="GN14" s="9">
        <v>3.657</v>
      </c>
      <c r="GO14" s="9">
        <v>1.6719999999999999</v>
      </c>
      <c r="GP14" s="9">
        <v>1.9850000000000001</v>
      </c>
      <c r="GQ14" s="9">
        <v>2.54</v>
      </c>
      <c r="GR14" s="9">
        <v>1.117</v>
      </c>
      <c r="GS14" s="9">
        <v>2.54</v>
      </c>
      <c r="GT14" s="9">
        <v>0.55400000000000005</v>
      </c>
      <c r="GU14" s="9">
        <v>0.56299999999999994</v>
      </c>
      <c r="GV14" s="9">
        <v>1.724</v>
      </c>
      <c r="GW14" s="9">
        <v>0.26</v>
      </c>
      <c r="GX14" s="9">
        <v>1.673</v>
      </c>
      <c r="GY14" s="9">
        <v>3.3780000000000001</v>
      </c>
      <c r="GZ14" s="9">
        <v>0.27900000000000003</v>
      </c>
      <c r="HA14" s="9">
        <v>0.56599999999999995</v>
      </c>
      <c r="HB14" s="9">
        <v>44.405000000000001</v>
      </c>
      <c r="HC14" s="9">
        <v>32.366999999999997</v>
      </c>
      <c r="HD14" s="9">
        <v>30.637</v>
      </c>
      <c r="HE14" s="9">
        <v>0.82399999999999995</v>
      </c>
      <c r="HF14" s="9">
        <v>0.90600000000000003</v>
      </c>
      <c r="HG14" s="9">
        <v>0.82399999999999995</v>
      </c>
      <c r="HH14" s="9">
        <v>0.623</v>
      </c>
      <c r="HI14" s="9">
        <v>0.28299999999999997</v>
      </c>
      <c r="HJ14" s="9">
        <v>29.190999999999999</v>
      </c>
      <c r="HK14" s="9">
        <v>0.51600000000000001</v>
      </c>
      <c r="HL14" s="9">
        <v>0.60699999999999998</v>
      </c>
      <c r="HM14" s="9">
        <v>2.052</v>
      </c>
      <c r="HN14" s="9">
        <v>4.4119999999999999</v>
      </c>
      <c r="HO14" s="9">
        <v>27.954999999999998</v>
      </c>
      <c r="HP14" s="9">
        <v>12.038</v>
      </c>
      <c r="HQ14" s="9">
        <v>1.734</v>
      </c>
      <c r="HR14" s="9">
        <v>50.362000000000002</v>
      </c>
      <c r="HS14" s="9">
        <v>27.908000000000001</v>
      </c>
      <c r="HT14" s="9">
        <v>25.681999999999999</v>
      </c>
      <c r="HU14" s="9">
        <v>2.65</v>
      </c>
      <c r="HV14" s="9">
        <v>2.3780000000000001</v>
      </c>
      <c r="HW14" s="9">
        <v>0.54600000000000004</v>
      </c>
      <c r="HX14" s="9">
        <v>1.833</v>
      </c>
      <c r="HY14" s="9">
        <v>1.492</v>
      </c>
      <c r="HZ14" s="9">
        <v>0.88600000000000001</v>
      </c>
      <c r="IA14" s="9">
        <v>0.59299999999999997</v>
      </c>
      <c r="IB14" s="9">
        <v>0.25</v>
      </c>
      <c r="IC14" s="9">
        <v>0.78900000000000003</v>
      </c>
      <c r="ID14" s="9">
        <v>0.9</v>
      </c>
      <c r="IE14" s="9">
        <v>0.99099999999999999</v>
      </c>
      <c r="IF14" s="9">
        <v>0.48799999999999999</v>
      </c>
      <c r="IG14" s="9">
        <v>1.4850000000000001</v>
      </c>
      <c r="IH14" s="9">
        <v>0.89300000000000002</v>
      </c>
      <c r="II14" s="9">
        <v>0.27200000000000002</v>
      </c>
      <c r="IJ14" s="9">
        <v>23.032</v>
      </c>
      <c r="IK14" s="9">
        <v>17.477</v>
      </c>
      <c r="IL14" s="9">
        <v>16.574000000000002</v>
      </c>
      <c r="IM14" s="9">
        <v>0.42099999999999999</v>
      </c>
      <c r="IN14" s="9">
        <v>0.48299999999999998</v>
      </c>
      <c r="IO14" s="9">
        <v>0.42099999999999999</v>
      </c>
      <c r="IP14" s="9">
        <v>0</v>
      </c>
      <c r="IQ14" s="9">
        <v>0.48299999999999998</v>
      </c>
    </row>
    <row r="15" spans="1:251">
      <c r="A15" s="10">
        <v>43497</v>
      </c>
      <c r="B15" s="9">
        <v>1.17</v>
      </c>
      <c r="C15" s="9">
        <v>3.1480000000000001</v>
      </c>
      <c r="D15" s="9">
        <v>2.2639999999999998</v>
      </c>
      <c r="E15" s="9">
        <v>1.17</v>
      </c>
      <c r="F15" s="9">
        <v>78.346999999999994</v>
      </c>
      <c r="G15" s="9">
        <v>69.677999999999997</v>
      </c>
      <c r="H15" s="9">
        <v>67.156000000000006</v>
      </c>
      <c r="I15" s="9">
        <v>0</v>
      </c>
      <c r="J15" s="9">
        <v>2.5219999999999998</v>
      </c>
      <c r="K15" s="9">
        <v>1.4510000000000001</v>
      </c>
      <c r="L15" s="9">
        <v>0.76500000000000001</v>
      </c>
      <c r="M15" s="9">
        <v>0.30599999999999999</v>
      </c>
      <c r="N15" s="9">
        <v>48.639000000000003</v>
      </c>
      <c r="O15" s="9">
        <v>4.0540000000000003</v>
      </c>
      <c r="P15" s="9">
        <v>3.4729999999999999</v>
      </c>
      <c r="Q15" s="9">
        <v>13.513</v>
      </c>
      <c r="R15" s="9">
        <v>8.8840000000000003</v>
      </c>
      <c r="S15" s="9">
        <v>60.795000000000002</v>
      </c>
      <c r="T15" s="9">
        <v>8.6690000000000005</v>
      </c>
      <c r="U15" s="9">
        <v>6.4969999999999999</v>
      </c>
      <c r="V15" s="9">
        <v>91.426000000000002</v>
      </c>
      <c r="W15" s="9">
        <v>52.826000000000001</v>
      </c>
      <c r="X15" s="9">
        <v>48.235999999999997</v>
      </c>
      <c r="Y15" s="9">
        <v>6.1879999999999997</v>
      </c>
      <c r="Z15" s="9">
        <v>5.0110000000000001</v>
      </c>
      <c r="AA15" s="9">
        <v>2.677</v>
      </c>
      <c r="AB15" s="9">
        <v>2.3340000000000001</v>
      </c>
      <c r="AC15" s="9">
        <v>3.222</v>
      </c>
      <c r="AD15" s="9">
        <v>1.788</v>
      </c>
      <c r="AE15" s="9">
        <v>3.0840000000000001</v>
      </c>
      <c r="AF15" s="9">
        <v>1.3979999999999999</v>
      </c>
      <c r="AG15" s="9">
        <v>0.23899999999999999</v>
      </c>
      <c r="AH15" s="9">
        <v>0.53600000000000003</v>
      </c>
      <c r="AI15" s="9">
        <v>2.746</v>
      </c>
      <c r="AJ15" s="9">
        <v>1.7290000000000001</v>
      </c>
      <c r="AK15" s="9">
        <v>2.9550000000000001</v>
      </c>
      <c r="AL15" s="9">
        <v>2.0550000000000002</v>
      </c>
      <c r="AM15" s="9">
        <v>1.1779999999999999</v>
      </c>
      <c r="AN15" s="9">
        <v>42.046999999999997</v>
      </c>
      <c r="AO15" s="9">
        <v>31.093</v>
      </c>
      <c r="AP15" s="9">
        <v>30.417000000000002</v>
      </c>
      <c r="AQ15" s="9">
        <v>0.30599999999999999</v>
      </c>
      <c r="AR15" s="9">
        <v>0.371</v>
      </c>
      <c r="AS15" s="9">
        <v>0.67700000000000005</v>
      </c>
      <c r="AT15" s="9">
        <v>0</v>
      </c>
      <c r="AU15" s="9">
        <v>0</v>
      </c>
      <c r="AV15" s="9">
        <v>18.038</v>
      </c>
      <c r="AW15" s="9">
        <v>1.516</v>
      </c>
      <c r="AX15" s="9">
        <v>1.2450000000000001</v>
      </c>
      <c r="AY15" s="9">
        <v>10.295</v>
      </c>
      <c r="AZ15" s="9">
        <v>2.8050000000000002</v>
      </c>
      <c r="BA15" s="9">
        <v>28.289000000000001</v>
      </c>
      <c r="BB15" s="9">
        <v>10.954000000000001</v>
      </c>
      <c r="BC15" s="9">
        <v>4.5910000000000002</v>
      </c>
      <c r="BD15" s="9">
        <v>52.826000000000001</v>
      </c>
      <c r="BE15" s="9">
        <v>33.764000000000003</v>
      </c>
      <c r="BF15" s="9">
        <v>31.786999999999999</v>
      </c>
      <c r="BG15" s="9">
        <v>1.7210000000000001</v>
      </c>
      <c r="BH15" s="9">
        <v>1.4159999999999999</v>
      </c>
      <c r="BI15" s="9">
        <v>0.28599999999999998</v>
      </c>
      <c r="BJ15" s="9">
        <v>1.129</v>
      </c>
      <c r="BK15" s="9">
        <v>0.82599999999999996</v>
      </c>
      <c r="BL15" s="9">
        <v>0.59</v>
      </c>
      <c r="BM15" s="9">
        <v>1.167</v>
      </c>
      <c r="BN15" s="9">
        <v>0.249</v>
      </c>
      <c r="BO15" s="9">
        <v>0</v>
      </c>
      <c r="BP15" s="9">
        <v>0.27800000000000002</v>
      </c>
      <c r="BQ15" s="9">
        <v>0</v>
      </c>
      <c r="BR15" s="9">
        <v>1.137</v>
      </c>
      <c r="BS15" s="9">
        <v>1.4159999999999999</v>
      </c>
      <c r="BT15" s="9">
        <v>0</v>
      </c>
      <c r="BU15" s="9">
        <v>0.30499999999999999</v>
      </c>
      <c r="BV15" s="9">
        <v>30.065999999999999</v>
      </c>
      <c r="BW15" s="9">
        <v>23.859000000000002</v>
      </c>
      <c r="BX15" s="9">
        <v>22.867999999999999</v>
      </c>
      <c r="BY15" s="9">
        <v>0.99199999999999999</v>
      </c>
      <c r="BZ15" s="9">
        <v>0</v>
      </c>
      <c r="CA15" s="9">
        <v>0.99199999999999999</v>
      </c>
      <c r="CB15" s="9">
        <v>0</v>
      </c>
      <c r="CC15" s="9">
        <v>0</v>
      </c>
      <c r="CD15" s="9">
        <v>18.632999999999999</v>
      </c>
      <c r="CE15" s="9">
        <v>0.317</v>
      </c>
      <c r="CF15" s="9">
        <v>1.1619999999999999</v>
      </c>
      <c r="CG15" s="9">
        <v>3.7480000000000002</v>
      </c>
      <c r="CH15" s="9">
        <v>2.1579999999999999</v>
      </c>
      <c r="CI15" s="9">
        <v>21.702000000000002</v>
      </c>
      <c r="CJ15" s="9">
        <v>6.2069999999999999</v>
      </c>
      <c r="CK15" s="9">
        <v>1.9770000000000001</v>
      </c>
      <c r="CL15" s="9">
        <v>33.764000000000003</v>
      </c>
      <c r="CM15" s="9">
        <v>9.1210000000000004</v>
      </c>
      <c r="CN15" s="9">
        <v>9.1210000000000004</v>
      </c>
      <c r="CO15" s="9">
        <v>0.84799999999999998</v>
      </c>
      <c r="CP15" s="9">
        <v>0.57499999999999996</v>
      </c>
      <c r="CQ15" s="9">
        <v>0.25800000000000001</v>
      </c>
      <c r="CR15" s="9">
        <v>0.317</v>
      </c>
      <c r="CS15" s="9">
        <v>0</v>
      </c>
      <c r="CT15" s="9">
        <v>0.57499999999999996</v>
      </c>
      <c r="CU15" s="9">
        <v>0</v>
      </c>
      <c r="CV15" s="9">
        <v>0.57499999999999996</v>
      </c>
      <c r="CW15" s="9">
        <v>0</v>
      </c>
      <c r="CX15" s="9">
        <v>0</v>
      </c>
      <c r="CY15" s="9">
        <v>0.57499999999999996</v>
      </c>
      <c r="CZ15" s="9">
        <v>0</v>
      </c>
      <c r="DA15" s="9">
        <v>0.57499999999999996</v>
      </c>
      <c r="DB15" s="9">
        <v>0</v>
      </c>
      <c r="DC15" s="9">
        <v>0.27300000000000002</v>
      </c>
      <c r="DD15" s="9">
        <v>8.2729999999999997</v>
      </c>
      <c r="DE15" s="9">
        <v>7.1550000000000002</v>
      </c>
      <c r="DF15" s="9">
        <v>6.8109999999999999</v>
      </c>
      <c r="DG15" s="9">
        <v>0</v>
      </c>
      <c r="DH15" s="9">
        <v>0.34499999999999997</v>
      </c>
      <c r="DI15" s="9">
        <v>0</v>
      </c>
      <c r="DJ15" s="9">
        <v>0</v>
      </c>
      <c r="DK15" s="9">
        <v>0.34499999999999997</v>
      </c>
      <c r="DL15" s="9">
        <v>5.9480000000000004</v>
      </c>
      <c r="DM15" s="9">
        <v>0.311</v>
      </c>
      <c r="DN15" s="9">
        <v>0</v>
      </c>
      <c r="DO15" s="9">
        <v>0.89600000000000002</v>
      </c>
      <c r="DP15" s="9">
        <v>0.93899999999999995</v>
      </c>
      <c r="DQ15" s="9">
        <v>6.2160000000000002</v>
      </c>
      <c r="DR15" s="9">
        <v>1.1180000000000001</v>
      </c>
      <c r="DS15" s="9">
        <v>0</v>
      </c>
      <c r="DT15" s="9">
        <v>9.1210000000000004</v>
      </c>
      <c r="DU15" s="9">
        <v>21.536999999999999</v>
      </c>
      <c r="DV15" s="9">
        <v>20.498000000000001</v>
      </c>
      <c r="DW15" s="9">
        <v>1.508</v>
      </c>
      <c r="DX15" s="9">
        <v>1.238</v>
      </c>
      <c r="DY15" s="9">
        <v>0.49099999999999999</v>
      </c>
      <c r="DZ15" s="9">
        <v>0.747</v>
      </c>
      <c r="EA15" s="9">
        <v>0.49099999999999999</v>
      </c>
      <c r="EB15" s="9">
        <v>0.747</v>
      </c>
      <c r="EC15" s="9">
        <v>0.72099999999999997</v>
      </c>
      <c r="ED15" s="9">
        <v>0.29099999999999998</v>
      </c>
      <c r="EE15" s="9">
        <v>0.22500000000000001</v>
      </c>
      <c r="EF15" s="9">
        <v>0.26600000000000001</v>
      </c>
      <c r="EG15" s="9">
        <v>0.51600000000000001</v>
      </c>
      <c r="EH15" s="9">
        <v>0.45600000000000002</v>
      </c>
      <c r="EI15" s="9">
        <v>1.238</v>
      </c>
      <c r="EJ15" s="9">
        <v>0</v>
      </c>
      <c r="EK15" s="9">
        <v>0.27100000000000002</v>
      </c>
      <c r="EL15" s="9">
        <v>18.989999999999998</v>
      </c>
      <c r="EM15" s="9">
        <v>16.388999999999999</v>
      </c>
      <c r="EN15" s="9">
        <v>15.286</v>
      </c>
      <c r="EO15" s="9">
        <v>0.27200000000000002</v>
      </c>
      <c r="EP15" s="9">
        <v>0.83099999999999996</v>
      </c>
      <c r="EQ15" s="9">
        <v>0.55800000000000005</v>
      </c>
      <c r="ER15" s="9">
        <v>0</v>
      </c>
      <c r="ES15" s="9">
        <v>0.54500000000000004</v>
      </c>
      <c r="ET15" s="9">
        <v>12.662000000000001</v>
      </c>
      <c r="EU15" s="9">
        <v>1.3919999999999999</v>
      </c>
      <c r="EV15" s="9">
        <v>1.591</v>
      </c>
      <c r="EW15" s="9">
        <v>0.74299999999999999</v>
      </c>
      <c r="EX15" s="9">
        <v>2.585</v>
      </c>
      <c r="EY15" s="9">
        <v>13.804</v>
      </c>
      <c r="EZ15" s="9">
        <v>2.601</v>
      </c>
      <c r="FA15" s="9">
        <v>1.0389999999999999</v>
      </c>
      <c r="FB15" s="9">
        <v>21.536999999999999</v>
      </c>
      <c r="FC15" s="9">
        <v>13.388</v>
      </c>
      <c r="FD15" s="9">
        <v>12.048</v>
      </c>
      <c r="FE15" s="9">
        <v>1.413</v>
      </c>
      <c r="FF15" s="9">
        <v>0.93799999999999994</v>
      </c>
      <c r="FG15" s="9">
        <v>0.34100000000000003</v>
      </c>
      <c r="FH15" s="9">
        <v>0.59599999999999997</v>
      </c>
      <c r="FI15" s="9">
        <v>0.93799999999999994</v>
      </c>
      <c r="FJ15" s="9">
        <v>0</v>
      </c>
      <c r="FK15" s="9">
        <v>0.93799999999999994</v>
      </c>
      <c r="FL15" s="9">
        <v>0</v>
      </c>
      <c r="FM15" s="9">
        <v>0</v>
      </c>
      <c r="FN15" s="9">
        <v>0</v>
      </c>
      <c r="FO15" s="9">
        <v>0.63200000000000001</v>
      </c>
      <c r="FP15" s="9">
        <v>0.30599999999999999</v>
      </c>
      <c r="FQ15" s="9">
        <v>0.59599999999999997</v>
      </c>
      <c r="FR15" s="9">
        <v>0.34100000000000003</v>
      </c>
      <c r="FS15" s="9">
        <v>0.47599999999999998</v>
      </c>
      <c r="FT15" s="9">
        <v>10.635</v>
      </c>
      <c r="FU15" s="9">
        <v>8.8279999999999994</v>
      </c>
      <c r="FV15" s="9">
        <v>8.8279999999999994</v>
      </c>
      <c r="FW15" s="9">
        <v>0</v>
      </c>
      <c r="FX15" s="9">
        <v>0</v>
      </c>
      <c r="FY15" s="9">
        <v>0</v>
      </c>
      <c r="FZ15" s="9">
        <v>0</v>
      </c>
      <c r="GA15" s="9">
        <v>0</v>
      </c>
      <c r="GB15" s="9">
        <v>7.976</v>
      </c>
      <c r="GC15" s="9">
        <v>0</v>
      </c>
      <c r="GD15" s="9">
        <v>0</v>
      </c>
      <c r="GE15" s="9">
        <v>0.85199999999999998</v>
      </c>
      <c r="GF15" s="9">
        <v>0.59499999999999997</v>
      </c>
      <c r="GG15" s="9">
        <v>8.2330000000000005</v>
      </c>
      <c r="GH15" s="9">
        <v>1.8069999999999999</v>
      </c>
      <c r="GI15" s="9">
        <v>1.34</v>
      </c>
      <c r="GJ15" s="9">
        <v>13.388</v>
      </c>
      <c r="GK15" s="9">
        <v>52.552999999999997</v>
      </c>
      <c r="GL15" s="9">
        <v>51.686999999999998</v>
      </c>
      <c r="GM15" s="9">
        <v>5.2240000000000002</v>
      </c>
      <c r="GN15" s="9">
        <v>4.1950000000000003</v>
      </c>
      <c r="GO15" s="9">
        <v>2.4550000000000001</v>
      </c>
      <c r="GP15" s="9">
        <v>1.74</v>
      </c>
      <c r="GQ15" s="9">
        <v>3.0270000000000001</v>
      </c>
      <c r="GR15" s="9">
        <v>0.82499999999999996</v>
      </c>
      <c r="GS15" s="9">
        <v>3.0819999999999999</v>
      </c>
      <c r="GT15" s="9">
        <v>0</v>
      </c>
      <c r="GU15" s="9">
        <v>0.77</v>
      </c>
      <c r="GV15" s="9">
        <v>1.67</v>
      </c>
      <c r="GW15" s="9">
        <v>1.1120000000000001</v>
      </c>
      <c r="GX15" s="9">
        <v>1.4139999999999999</v>
      </c>
      <c r="GY15" s="9">
        <v>3.4060000000000001</v>
      </c>
      <c r="GZ15" s="9">
        <v>0.78900000000000003</v>
      </c>
      <c r="HA15" s="9">
        <v>1.028</v>
      </c>
      <c r="HB15" s="9">
        <v>46.463000000000001</v>
      </c>
      <c r="HC15" s="9">
        <v>31.248999999999999</v>
      </c>
      <c r="HD15" s="9">
        <v>29.408999999999999</v>
      </c>
      <c r="HE15" s="9">
        <v>0.22500000000000001</v>
      </c>
      <c r="HF15" s="9">
        <v>1.615</v>
      </c>
      <c r="HG15" s="9">
        <v>0.22500000000000001</v>
      </c>
      <c r="HH15" s="9">
        <v>0.874</v>
      </c>
      <c r="HI15" s="9">
        <v>0.52300000000000002</v>
      </c>
      <c r="HJ15" s="9">
        <v>26.295999999999999</v>
      </c>
      <c r="HK15" s="9">
        <v>2.2080000000000002</v>
      </c>
      <c r="HL15" s="9">
        <v>0.60599999999999998</v>
      </c>
      <c r="HM15" s="9">
        <v>2.1389999999999998</v>
      </c>
      <c r="HN15" s="9">
        <v>6.8520000000000003</v>
      </c>
      <c r="HO15" s="9">
        <v>24.398</v>
      </c>
      <c r="HP15" s="9">
        <v>15.214</v>
      </c>
      <c r="HQ15" s="9">
        <v>0.86699999999999999</v>
      </c>
      <c r="HR15" s="9">
        <v>52.552999999999997</v>
      </c>
      <c r="HS15" s="9">
        <v>30.824999999999999</v>
      </c>
      <c r="HT15" s="9">
        <v>28.594000000000001</v>
      </c>
      <c r="HU15" s="9">
        <v>3.722</v>
      </c>
      <c r="HV15" s="9">
        <v>3.5209999999999999</v>
      </c>
      <c r="HW15" s="9">
        <v>1.2969999999999999</v>
      </c>
      <c r="HX15" s="9">
        <v>2.2240000000000002</v>
      </c>
      <c r="HY15" s="9">
        <v>2.3929999999999998</v>
      </c>
      <c r="HZ15" s="9">
        <v>1.129</v>
      </c>
      <c r="IA15" s="9">
        <v>1.633</v>
      </c>
      <c r="IB15" s="9">
        <v>0.73199999999999998</v>
      </c>
      <c r="IC15" s="9">
        <v>1.1559999999999999</v>
      </c>
      <c r="ID15" s="9">
        <v>1.304</v>
      </c>
      <c r="IE15" s="9">
        <v>0.97</v>
      </c>
      <c r="IF15" s="9">
        <v>1.2470000000000001</v>
      </c>
      <c r="IG15" s="9">
        <v>2.1760000000000002</v>
      </c>
      <c r="IH15" s="9">
        <v>1.3460000000000001</v>
      </c>
      <c r="II15" s="9">
        <v>0.20100000000000001</v>
      </c>
      <c r="IJ15" s="9">
        <v>24.872</v>
      </c>
      <c r="IK15" s="9">
        <v>16.835000000000001</v>
      </c>
      <c r="IL15" s="9">
        <v>14.794</v>
      </c>
      <c r="IM15" s="9">
        <v>0.90200000000000002</v>
      </c>
      <c r="IN15" s="9">
        <v>1.1399999999999999</v>
      </c>
      <c r="IO15" s="9">
        <v>0.95199999999999996</v>
      </c>
      <c r="IP15" s="9">
        <v>0.81599999999999995</v>
      </c>
      <c r="IQ15" s="9">
        <v>0.27300000000000002</v>
      </c>
    </row>
    <row r="16" spans="1:251">
      <c r="A16" s="10">
        <v>43862</v>
      </c>
      <c r="B16" s="9">
        <v>1.0780000000000001</v>
      </c>
      <c r="C16" s="9">
        <v>4.4450000000000003</v>
      </c>
      <c r="D16" s="9">
        <v>1.623</v>
      </c>
      <c r="E16" s="9">
        <v>0</v>
      </c>
      <c r="F16" s="9">
        <v>80.498999999999995</v>
      </c>
      <c r="G16" s="9">
        <v>69.17</v>
      </c>
      <c r="H16" s="9">
        <v>66.418000000000006</v>
      </c>
      <c r="I16" s="9">
        <v>1.073</v>
      </c>
      <c r="J16" s="9">
        <v>1.679</v>
      </c>
      <c r="K16" s="9">
        <v>1.377</v>
      </c>
      <c r="L16" s="9">
        <v>0.79800000000000004</v>
      </c>
      <c r="M16" s="9">
        <v>0.57699999999999996</v>
      </c>
      <c r="N16" s="9">
        <v>47.906999999999996</v>
      </c>
      <c r="O16" s="9">
        <v>3.5230000000000001</v>
      </c>
      <c r="P16" s="9">
        <v>3.972</v>
      </c>
      <c r="Q16" s="9">
        <v>13.768000000000001</v>
      </c>
      <c r="R16" s="9">
        <v>7.8170000000000002</v>
      </c>
      <c r="S16" s="9">
        <v>61.353999999999999</v>
      </c>
      <c r="T16" s="9">
        <v>11.329000000000001</v>
      </c>
      <c r="U16" s="9">
        <v>5.2880000000000003</v>
      </c>
      <c r="V16" s="9">
        <v>91.855000000000004</v>
      </c>
      <c r="W16" s="9">
        <v>50.857999999999997</v>
      </c>
      <c r="X16" s="9">
        <v>47.085000000000001</v>
      </c>
      <c r="Y16" s="9">
        <v>8.9060000000000006</v>
      </c>
      <c r="Z16" s="9">
        <v>8.0359999999999996</v>
      </c>
      <c r="AA16" s="9">
        <v>4</v>
      </c>
      <c r="AB16" s="9">
        <v>4.0359999999999996</v>
      </c>
      <c r="AC16" s="9">
        <v>4.7530000000000001</v>
      </c>
      <c r="AD16" s="9">
        <v>3.2829999999999999</v>
      </c>
      <c r="AE16" s="9">
        <v>5.0940000000000003</v>
      </c>
      <c r="AF16" s="9">
        <v>1.234</v>
      </c>
      <c r="AG16" s="9">
        <v>1.708</v>
      </c>
      <c r="AH16" s="9">
        <v>0.84299999999999997</v>
      </c>
      <c r="AI16" s="9">
        <v>4.9039999999999999</v>
      </c>
      <c r="AJ16" s="9">
        <v>2.2890000000000001</v>
      </c>
      <c r="AK16" s="9">
        <v>3.694</v>
      </c>
      <c r="AL16" s="9">
        <v>4.343</v>
      </c>
      <c r="AM16" s="9">
        <v>0.87</v>
      </c>
      <c r="AN16" s="9">
        <v>38.179000000000002</v>
      </c>
      <c r="AO16" s="9">
        <v>32.167000000000002</v>
      </c>
      <c r="AP16" s="9">
        <v>31.231000000000002</v>
      </c>
      <c r="AQ16" s="9">
        <v>0</v>
      </c>
      <c r="AR16" s="9">
        <v>0.93600000000000005</v>
      </c>
      <c r="AS16" s="9">
        <v>0</v>
      </c>
      <c r="AT16" s="9">
        <v>0.93600000000000005</v>
      </c>
      <c r="AU16" s="9">
        <v>0</v>
      </c>
      <c r="AV16" s="9">
        <v>18.353000000000002</v>
      </c>
      <c r="AW16" s="9">
        <v>1.5489999999999999</v>
      </c>
      <c r="AX16" s="9">
        <v>0.60699999999999998</v>
      </c>
      <c r="AY16" s="9">
        <v>11.657</v>
      </c>
      <c r="AZ16" s="9">
        <v>3.6749999999999998</v>
      </c>
      <c r="BA16" s="9">
        <v>28.492999999999999</v>
      </c>
      <c r="BB16" s="9">
        <v>6.0110000000000001</v>
      </c>
      <c r="BC16" s="9">
        <v>3.7730000000000001</v>
      </c>
      <c r="BD16" s="9">
        <v>50.857999999999997</v>
      </c>
      <c r="BE16" s="9">
        <v>28.661999999999999</v>
      </c>
      <c r="BF16" s="9">
        <v>26.46</v>
      </c>
      <c r="BG16" s="9">
        <v>1.9159999999999999</v>
      </c>
      <c r="BH16" s="9">
        <v>1.52</v>
      </c>
      <c r="BI16" s="9">
        <v>0.52600000000000002</v>
      </c>
      <c r="BJ16" s="9">
        <v>0.99399999999999999</v>
      </c>
      <c r="BK16" s="9">
        <v>1.27</v>
      </c>
      <c r="BL16" s="9">
        <v>0.25</v>
      </c>
      <c r="BM16" s="9">
        <v>1.27</v>
      </c>
      <c r="BN16" s="9">
        <v>0.25</v>
      </c>
      <c r="BO16" s="9">
        <v>0</v>
      </c>
      <c r="BP16" s="9">
        <v>1.1679999999999999</v>
      </c>
      <c r="BQ16" s="9">
        <v>0.35199999999999998</v>
      </c>
      <c r="BR16" s="9">
        <v>0</v>
      </c>
      <c r="BS16" s="9">
        <v>1.1679999999999999</v>
      </c>
      <c r="BT16" s="9">
        <v>0.35199999999999998</v>
      </c>
      <c r="BU16" s="9">
        <v>0.39600000000000002</v>
      </c>
      <c r="BV16" s="9">
        <v>24.544</v>
      </c>
      <c r="BW16" s="9">
        <v>20.03</v>
      </c>
      <c r="BX16" s="9">
        <v>19.186</v>
      </c>
      <c r="BY16" s="9">
        <v>0.56999999999999995</v>
      </c>
      <c r="BZ16" s="9">
        <v>0.27300000000000002</v>
      </c>
      <c r="CA16" s="9">
        <v>0.84299999999999997</v>
      </c>
      <c r="CB16" s="9">
        <v>0</v>
      </c>
      <c r="CC16" s="9">
        <v>0</v>
      </c>
      <c r="CD16" s="9">
        <v>14.044</v>
      </c>
      <c r="CE16" s="9">
        <v>0.85499999999999998</v>
      </c>
      <c r="CF16" s="9">
        <v>0.57699999999999996</v>
      </c>
      <c r="CG16" s="9">
        <v>4.5540000000000003</v>
      </c>
      <c r="CH16" s="9">
        <v>1.6739999999999999</v>
      </c>
      <c r="CI16" s="9">
        <v>18.355</v>
      </c>
      <c r="CJ16" s="9">
        <v>4.5140000000000002</v>
      </c>
      <c r="CK16" s="9">
        <v>2.2029999999999998</v>
      </c>
      <c r="CL16" s="9">
        <v>28.661999999999999</v>
      </c>
      <c r="CM16" s="9">
        <v>15.429</v>
      </c>
      <c r="CN16" s="9">
        <v>15.118</v>
      </c>
      <c r="CO16" s="9">
        <v>0.88800000000000001</v>
      </c>
      <c r="CP16" s="9">
        <v>0.64</v>
      </c>
      <c r="CQ16" s="9">
        <v>0.28799999999999998</v>
      </c>
      <c r="CR16" s="9">
        <v>0.35199999999999998</v>
      </c>
      <c r="CS16" s="9">
        <v>0.28799999999999998</v>
      </c>
      <c r="CT16" s="9">
        <v>0.35199999999999998</v>
      </c>
      <c r="CU16" s="9">
        <v>0.28799999999999998</v>
      </c>
      <c r="CV16" s="9">
        <v>0</v>
      </c>
      <c r="CW16" s="9">
        <v>0.35199999999999998</v>
      </c>
      <c r="CX16" s="9">
        <v>0.35199999999999998</v>
      </c>
      <c r="CY16" s="9">
        <v>0.28799999999999998</v>
      </c>
      <c r="CZ16" s="9">
        <v>0</v>
      </c>
      <c r="DA16" s="9">
        <v>0.35199999999999998</v>
      </c>
      <c r="DB16" s="9">
        <v>0.28799999999999998</v>
      </c>
      <c r="DC16" s="9">
        <v>0.248</v>
      </c>
      <c r="DD16" s="9">
        <v>14.23</v>
      </c>
      <c r="DE16" s="9">
        <v>11.922000000000001</v>
      </c>
      <c r="DF16" s="9">
        <v>11.922000000000001</v>
      </c>
      <c r="DG16" s="9">
        <v>0</v>
      </c>
      <c r="DH16" s="9">
        <v>0</v>
      </c>
      <c r="DI16" s="9">
        <v>0</v>
      </c>
      <c r="DJ16" s="9">
        <v>0</v>
      </c>
      <c r="DK16" s="9">
        <v>0</v>
      </c>
      <c r="DL16" s="9">
        <v>9.81</v>
      </c>
      <c r="DM16" s="9">
        <v>0.28699999999999998</v>
      </c>
      <c r="DN16" s="9">
        <v>0</v>
      </c>
      <c r="DO16" s="9">
        <v>1.825</v>
      </c>
      <c r="DP16" s="9">
        <v>0.93700000000000006</v>
      </c>
      <c r="DQ16" s="9">
        <v>10.984999999999999</v>
      </c>
      <c r="DR16" s="9">
        <v>2.3079999999999998</v>
      </c>
      <c r="DS16" s="9">
        <v>0.312</v>
      </c>
      <c r="DT16" s="9">
        <v>15.429</v>
      </c>
      <c r="DU16" s="9">
        <v>18.686</v>
      </c>
      <c r="DV16" s="9">
        <v>18.686</v>
      </c>
      <c r="DW16" s="9">
        <v>2.1040000000000001</v>
      </c>
      <c r="DX16" s="9">
        <v>1.819</v>
      </c>
      <c r="DY16" s="9">
        <v>0.98899999999999999</v>
      </c>
      <c r="DZ16" s="9">
        <v>0.83</v>
      </c>
      <c r="EA16" s="9">
        <v>1.542</v>
      </c>
      <c r="EB16" s="9">
        <v>0.27800000000000002</v>
      </c>
      <c r="EC16" s="9">
        <v>1.2230000000000001</v>
      </c>
      <c r="ED16" s="9">
        <v>0.27800000000000002</v>
      </c>
      <c r="EE16" s="9">
        <v>0.31900000000000001</v>
      </c>
      <c r="EF16" s="9">
        <v>1.1759999999999999</v>
      </c>
      <c r="EG16" s="9">
        <v>0.36299999999999999</v>
      </c>
      <c r="EH16" s="9">
        <v>0.28000000000000003</v>
      </c>
      <c r="EI16" s="9">
        <v>1.5469999999999999</v>
      </c>
      <c r="EJ16" s="9">
        <v>0.27300000000000002</v>
      </c>
      <c r="EK16" s="9">
        <v>0.28499999999999998</v>
      </c>
      <c r="EL16" s="9">
        <v>16.582000000000001</v>
      </c>
      <c r="EM16" s="9">
        <v>15.372999999999999</v>
      </c>
      <c r="EN16" s="9">
        <v>14.589</v>
      </c>
      <c r="EO16" s="9">
        <v>0.78300000000000003</v>
      </c>
      <c r="EP16" s="9">
        <v>0</v>
      </c>
      <c r="EQ16" s="9">
        <v>0.57399999999999995</v>
      </c>
      <c r="ER16" s="9">
        <v>0</v>
      </c>
      <c r="ES16" s="9">
        <v>0.20899999999999999</v>
      </c>
      <c r="ET16" s="9">
        <v>11.471</v>
      </c>
      <c r="EU16" s="9">
        <v>1.236</v>
      </c>
      <c r="EV16" s="9">
        <v>0.77500000000000002</v>
      </c>
      <c r="EW16" s="9">
        <v>1.89</v>
      </c>
      <c r="EX16" s="9">
        <v>3.2650000000000001</v>
      </c>
      <c r="EY16" s="9">
        <v>12.108000000000001</v>
      </c>
      <c r="EZ16" s="9">
        <v>1.21</v>
      </c>
      <c r="FA16" s="9">
        <v>0</v>
      </c>
      <c r="FB16" s="9">
        <v>18.686</v>
      </c>
      <c r="FC16" s="9">
        <v>12.039</v>
      </c>
      <c r="FD16" s="9">
        <v>11.69</v>
      </c>
      <c r="FE16" s="9">
        <v>1.944</v>
      </c>
      <c r="FF16" s="9">
        <v>1.944</v>
      </c>
      <c r="FG16" s="9">
        <v>0.90800000000000003</v>
      </c>
      <c r="FH16" s="9">
        <v>1.036</v>
      </c>
      <c r="FI16" s="9">
        <v>1.944</v>
      </c>
      <c r="FJ16" s="9">
        <v>0</v>
      </c>
      <c r="FK16" s="9">
        <v>1.673</v>
      </c>
      <c r="FL16" s="9">
        <v>0</v>
      </c>
      <c r="FM16" s="9">
        <v>0.27100000000000002</v>
      </c>
      <c r="FN16" s="9">
        <v>1.617</v>
      </c>
      <c r="FO16" s="9">
        <v>0</v>
      </c>
      <c r="FP16" s="9">
        <v>0.32700000000000001</v>
      </c>
      <c r="FQ16" s="9">
        <v>0.96499999999999997</v>
      </c>
      <c r="FR16" s="9">
        <v>0.97899999999999998</v>
      </c>
      <c r="FS16" s="9">
        <v>0</v>
      </c>
      <c r="FT16" s="9">
        <v>9.7460000000000004</v>
      </c>
      <c r="FU16" s="9">
        <v>6.907</v>
      </c>
      <c r="FV16" s="9">
        <v>6.907</v>
      </c>
      <c r="FW16" s="9">
        <v>0</v>
      </c>
      <c r="FX16" s="9">
        <v>0</v>
      </c>
      <c r="FY16" s="9">
        <v>0</v>
      </c>
      <c r="FZ16" s="9">
        <v>0</v>
      </c>
      <c r="GA16" s="9">
        <v>0</v>
      </c>
      <c r="GB16" s="9">
        <v>5.8330000000000002</v>
      </c>
      <c r="GC16" s="9">
        <v>0</v>
      </c>
      <c r="GD16" s="9">
        <v>0</v>
      </c>
      <c r="GE16" s="9">
        <v>1.0740000000000001</v>
      </c>
      <c r="GF16" s="9">
        <v>0.93300000000000005</v>
      </c>
      <c r="GG16" s="9">
        <v>5.9740000000000002</v>
      </c>
      <c r="GH16" s="9">
        <v>2.839</v>
      </c>
      <c r="GI16" s="9">
        <v>0.34899999999999998</v>
      </c>
      <c r="GJ16" s="9">
        <v>12.039</v>
      </c>
      <c r="GK16" s="9">
        <v>57.082000000000001</v>
      </c>
      <c r="GL16" s="9">
        <v>54.363999999999997</v>
      </c>
      <c r="GM16" s="9">
        <v>5.8810000000000002</v>
      </c>
      <c r="GN16" s="9">
        <v>4.9429999999999996</v>
      </c>
      <c r="GO16" s="9">
        <v>2.6760000000000002</v>
      </c>
      <c r="GP16" s="9">
        <v>2.2669999999999999</v>
      </c>
      <c r="GQ16" s="9">
        <v>2.6560000000000001</v>
      </c>
      <c r="GR16" s="9">
        <v>2.2869999999999999</v>
      </c>
      <c r="GS16" s="9">
        <v>3.0209999999999999</v>
      </c>
      <c r="GT16" s="9">
        <v>0.23400000000000001</v>
      </c>
      <c r="GU16" s="9">
        <v>1.6879999999999999</v>
      </c>
      <c r="GV16" s="9">
        <v>1.85</v>
      </c>
      <c r="GW16" s="9">
        <v>0.84499999999999997</v>
      </c>
      <c r="GX16" s="9">
        <v>2.2480000000000002</v>
      </c>
      <c r="GY16" s="9">
        <v>3.8660000000000001</v>
      </c>
      <c r="GZ16" s="9">
        <v>1.077</v>
      </c>
      <c r="HA16" s="9">
        <v>0.93799999999999994</v>
      </c>
      <c r="HB16" s="9">
        <v>48.482999999999997</v>
      </c>
      <c r="HC16" s="9">
        <v>34.319000000000003</v>
      </c>
      <c r="HD16" s="9">
        <v>31.434999999999999</v>
      </c>
      <c r="HE16" s="9">
        <v>1.675</v>
      </c>
      <c r="HF16" s="9">
        <v>0.91100000000000003</v>
      </c>
      <c r="HG16" s="9">
        <v>1.129</v>
      </c>
      <c r="HH16" s="9">
        <v>0.85299999999999998</v>
      </c>
      <c r="HI16" s="9">
        <v>0.60399999999999998</v>
      </c>
      <c r="HJ16" s="9">
        <v>24.853999999999999</v>
      </c>
      <c r="HK16" s="9">
        <v>3.2309999999999999</v>
      </c>
      <c r="HL16" s="9">
        <v>0.85799999999999998</v>
      </c>
      <c r="HM16" s="9">
        <v>5.3769999999999998</v>
      </c>
      <c r="HN16" s="9">
        <v>7.4020000000000001</v>
      </c>
      <c r="HO16" s="9">
        <v>26.917000000000002</v>
      </c>
      <c r="HP16" s="9">
        <v>14.164</v>
      </c>
      <c r="HQ16" s="9">
        <v>2.718</v>
      </c>
      <c r="HR16" s="9">
        <v>57.082000000000001</v>
      </c>
      <c r="HS16" s="9">
        <v>30.158000000000001</v>
      </c>
      <c r="HT16" s="9">
        <v>28.428000000000001</v>
      </c>
      <c r="HU16" s="9">
        <v>1.954</v>
      </c>
      <c r="HV16" s="9">
        <v>1.663</v>
      </c>
      <c r="HW16" s="9">
        <v>0.52500000000000002</v>
      </c>
      <c r="HX16" s="9">
        <v>1.137</v>
      </c>
      <c r="HY16" s="9">
        <v>1.3839999999999999</v>
      </c>
      <c r="HZ16" s="9">
        <v>0.27900000000000003</v>
      </c>
      <c r="IA16" s="9">
        <v>1.111</v>
      </c>
      <c r="IB16" s="9">
        <v>0.27300000000000002</v>
      </c>
      <c r="IC16" s="9">
        <v>0.27900000000000003</v>
      </c>
      <c r="ID16" s="9">
        <v>1.0780000000000001</v>
      </c>
      <c r="IE16" s="9">
        <v>0.58499999999999996</v>
      </c>
      <c r="IF16" s="9">
        <v>0</v>
      </c>
      <c r="IG16" s="9">
        <v>1.125</v>
      </c>
      <c r="IH16" s="9">
        <v>0.53800000000000003</v>
      </c>
      <c r="II16" s="9">
        <v>0.29099999999999998</v>
      </c>
      <c r="IJ16" s="9">
        <v>26.472999999999999</v>
      </c>
      <c r="IK16" s="9">
        <v>17.978000000000002</v>
      </c>
      <c r="IL16" s="9">
        <v>16.7</v>
      </c>
      <c r="IM16" s="9">
        <v>1.2769999999999999</v>
      </c>
      <c r="IN16" s="9">
        <v>0</v>
      </c>
      <c r="IO16" s="9">
        <v>0.59899999999999998</v>
      </c>
      <c r="IP16" s="9">
        <v>0</v>
      </c>
      <c r="IQ16" s="9">
        <v>0.67800000000000005</v>
      </c>
    </row>
    <row r="17" spans="1:251">
      <c r="A17" s="10">
        <v>44228</v>
      </c>
      <c r="B17" s="9">
        <v>2.3170000000000002</v>
      </c>
      <c r="C17" s="9">
        <v>4.484</v>
      </c>
      <c r="D17" s="9">
        <v>1.91</v>
      </c>
      <c r="E17" s="9">
        <v>0.91900000000000004</v>
      </c>
      <c r="F17" s="9">
        <v>77.56</v>
      </c>
      <c r="G17" s="9">
        <v>69.536000000000001</v>
      </c>
      <c r="H17" s="9">
        <v>64.495000000000005</v>
      </c>
      <c r="I17" s="9">
        <v>1.8009999999999999</v>
      </c>
      <c r="J17" s="9">
        <v>2.968</v>
      </c>
      <c r="K17" s="9">
        <v>1.6020000000000001</v>
      </c>
      <c r="L17" s="9">
        <v>1.9139999999999999</v>
      </c>
      <c r="M17" s="9">
        <v>1.252</v>
      </c>
      <c r="N17" s="9">
        <v>46.204000000000001</v>
      </c>
      <c r="O17" s="9">
        <v>6.1749999999999998</v>
      </c>
      <c r="P17" s="9">
        <v>4.923</v>
      </c>
      <c r="Q17" s="9">
        <v>12.234</v>
      </c>
      <c r="R17" s="9">
        <v>9.9600000000000009</v>
      </c>
      <c r="S17" s="9">
        <v>59.576000000000001</v>
      </c>
      <c r="T17" s="9">
        <v>8.0239999999999991</v>
      </c>
      <c r="U17" s="9">
        <v>3.2469999999999999</v>
      </c>
      <c r="V17" s="9">
        <v>88.12</v>
      </c>
      <c r="W17" s="9">
        <v>54.401000000000003</v>
      </c>
      <c r="X17" s="9">
        <v>50.085000000000001</v>
      </c>
      <c r="Y17" s="9">
        <v>9.7449999999999992</v>
      </c>
      <c r="Z17" s="9">
        <v>9.3859999999999992</v>
      </c>
      <c r="AA17" s="9">
        <v>4.9790000000000001</v>
      </c>
      <c r="AB17" s="9">
        <v>4.4080000000000004</v>
      </c>
      <c r="AC17" s="9">
        <v>6.5110000000000001</v>
      </c>
      <c r="AD17" s="9">
        <v>2.875</v>
      </c>
      <c r="AE17" s="9">
        <v>6.9509999999999996</v>
      </c>
      <c r="AF17" s="9">
        <v>1.5620000000000001</v>
      </c>
      <c r="AG17" s="9">
        <v>0.56599999999999995</v>
      </c>
      <c r="AH17" s="9">
        <v>2.0920000000000001</v>
      </c>
      <c r="AI17" s="9">
        <v>6.2939999999999996</v>
      </c>
      <c r="AJ17" s="9">
        <v>1</v>
      </c>
      <c r="AK17" s="9">
        <v>6.6509999999999998</v>
      </c>
      <c r="AL17" s="9">
        <v>2.7360000000000002</v>
      </c>
      <c r="AM17" s="9">
        <v>0.35899999999999999</v>
      </c>
      <c r="AN17" s="9">
        <v>40.340000000000003</v>
      </c>
      <c r="AO17" s="9">
        <v>35.856000000000002</v>
      </c>
      <c r="AP17" s="9">
        <v>34.329000000000001</v>
      </c>
      <c r="AQ17" s="9">
        <v>0.77900000000000003</v>
      </c>
      <c r="AR17" s="9">
        <v>0.747</v>
      </c>
      <c r="AS17" s="9">
        <v>0.77900000000000003</v>
      </c>
      <c r="AT17" s="9">
        <v>0</v>
      </c>
      <c r="AU17" s="9">
        <v>0.747</v>
      </c>
      <c r="AV17" s="9">
        <v>21.593</v>
      </c>
      <c r="AW17" s="9">
        <v>3.42</v>
      </c>
      <c r="AX17" s="9">
        <v>3.754</v>
      </c>
      <c r="AY17" s="9">
        <v>7.0890000000000004</v>
      </c>
      <c r="AZ17" s="9">
        <v>5.359</v>
      </c>
      <c r="BA17" s="9">
        <v>30.497</v>
      </c>
      <c r="BB17" s="9">
        <v>4.484</v>
      </c>
      <c r="BC17" s="9">
        <v>4.3159999999999998</v>
      </c>
      <c r="BD17" s="9">
        <v>54.401000000000003</v>
      </c>
      <c r="BE17" s="9">
        <v>33.372</v>
      </c>
      <c r="BF17" s="9">
        <v>31.884</v>
      </c>
      <c r="BG17" s="9">
        <v>2.1030000000000002</v>
      </c>
      <c r="BH17" s="9">
        <v>1.7909999999999999</v>
      </c>
      <c r="BI17" s="9">
        <v>0.65900000000000003</v>
      </c>
      <c r="BJ17" s="9">
        <v>1.1319999999999999</v>
      </c>
      <c r="BK17" s="9">
        <v>1.448</v>
      </c>
      <c r="BL17" s="9">
        <v>0.34300000000000003</v>
      </c>
      <c r="BM17" s="9">
        <v>1.448</v>
      </c>
      <c r="BN17" s="9">
        <v>0.34300000000000003</v>
      </c>
      <c r="BO17" s="9">
        <v>0</v>
      </c>
      <c r="BP17" s="9">
        <v>0.34300000000000003</v>
      </c>
      <c r="BQ17" s="9">
        <v>1.1830000000000001</v>
      </c>
      <c r="BR17" s="9">
        <v>0.26500000000000001</v>
      </c>
      <c r="BS17" s="9">
        <v>0.85599999999999998</v>
      </c>
      <c r="BT17" s="9">
        <v>0.93500000000000005</v>
      </c>
      <c r="BU17" s="9">
        <v>0.312</v>
      </c>
      <c r="BV17" s="9">
        <v>29.780999999999999</v>
      </c>
      <c r="BW17" s="9">
        <v>25.768000000000001</v>
      </c>
      <c r="BX17" s="9">
        <v>24.311</v>
      </c>
      <c r="BY17" s="9">
        <v>1.1559999999999999</v>
      </c>
      <c r="BZ17" s="9">
        <v>0.3</v>
      </c>
      <c r="CA17" s="9">
        <v>1.1559999999999999</v>
      </c>
      <c r="CB17" s="9">
        <v>0</v>
      </c>
      <c r="CC17" s="9">
        <v>0.3</v>
      </c>
      <c r="CD17" s="9">
        <v>17.018999999999998</v>
      </c>
      <c r="CE17" s="9">
        <v>1.2290000000000001</v>
      </c>
      <c r="CF17" s="9">
        <v>2.3620000000000001</v>
      </c>
      <c r="CG17" s="9">
        <v>5.1580000000000004</v>
      </c>
      <c r="CH17" s="9">
        <v>2.1850000000000001</v>
      </c>
      <c r="CI17" s="9">
        <v>23.582999999999998</v>
      </c>
      <c r="CJ17" s="9">
        <v>4.0129999999999999</v>
      </c>
      <c r="CK17" s="9">
        <v>1.488</v>
      </c>
      <c r="CL17" s="9">
        <v>33.372</v>
      </c>
      <c r="CM17" s="9">
        <v>8.891</v>
      </c>
      <c r="CN17" s="9">
        <v>8.1809999999999992</v>
      </c>
      <c r="CO17" s="9">
        <v>0.29399999999999998</v>
      </c>
      <c r="CP17" s="9">
        <v>0.29399999999999998</v>
      </c>
      <c r="CQ17" s="9">
        <v>0</v>
      </c>
      <c r="CR17" s="9">
        <v>0.29399999999999998</v>
      </c>
      <c r="CS17" s="9">
        <v>0</v>
      </c>
      <c r="CT17" s="9">
        <v>0.29399999999999998</v>
      </c>
      <c r="CU17" s="9">
        <v>0</v>
      </c>
      <c r="CV17" s="9">
        <v>0.29399999999999998</v>
      </c>
      <c r="CW17" s="9">
        <v>0</v>
      </c>
      <c r="CX17" s="9">
        <v>0</v>
      </c>
      <c r="CY17" s="9">
        <v>0.29399999999999998</v>
      </c>
      <c r="CZ17" s="9">
        <v>0</v>
      </c>
      <c r="DA17" s="9">
        <v>0.29399999999999998</v>
      </c>
      <c r="DB17" s="9">
        <v>0</v>
      </c>
      <c r="DC17" s="9">
        <v>0</v>
      </c>
      <c r="DD17" s="9">
        <v>7.8869999999999996</v>
      </c>
      <c r="DE17" s="9">
        <v>7.35</v>
      </c>
      <c r="DF17" s="9">
        <v>7.35</v>
      </c>
      <c r="DG17" s="9">
        <v>0</v>
      </c>
      <c r="DH17" s="9">
        <v>0</v>
      </c>
      <c r="DI17" s="9">
        <v>0</v>
      </c>
      <c r="DJ17" s="9">
        <v>0</v>
      </c>
      <c r="DK17" s="9">
        <v>0</v>
      </c>
      <c r="DL17" s="9">
        <v>6.1829999999999998</v>
      </c>
      <c r="DM17" s="9">
        <v>0.247</v>
      </c>
      <c r="DN17" s="9">
        <v>0</v>
      </c>
      <c r="DO17" s="9">
        <v>0.92</v>
      </c>
      <c r="DP17" s="9">
        <v>0.99299999999999999</v>
      </c>
      <c r="DQ17" s="9">
        <v>6.3570000000000002</v>
      </c>
      <c r="DR17" s="9">
        <v>0.53800000000000003</v>
      </c>
      <c r="DS17" s="9">
        <v>0.71</v>
      </c>
      <c r="DT17" s="9">
        <v>8.891</v>
      </c>
      <c r="DU17" s="9">
        <v>21.582999999999998</v>
      </c>
      <c r="DV17" s="9">
        <v>20.864000000000001</v>
      </c>
      <c r="DW17" s="9">
        <v>1.478</v>
      </c>
      <c r="DX17" s="9">
        <v>1.1870000000000001</v>
      </c>
      <c r="DY17" s="9">
        <v>0.65800000000000003</v>
      </c>
      <c r="DZ17" s="9">
        <v>0.52900000000000003</v>
      </c>
      <c r="EA17" s="9">
        <v>0.95599999999999996</v>
      </c>
      <c r="EB17" s="9">
        <v>0.23200000000000001</v>
      </c>
      <c r="EC17" s="9">
        <v>0.95599999999999996</v>
      </c>
      <c r="ED17" s="9">
        <v>0.23200000000000001</v>
      </c>
      <c r="EE17" s="9">
        <v>0</v>
      </c>
      <c r="EF17" s="9">
        <v>0.71</v>
      </c>
      <c r="EG17" s="9">
        <v>0</v>
      </c>
      <c r="EH17" s="9">
        <v>0.47799999999999998</v>
      </c>
      <c r="EI17" s="9">
        <v>0.64400000000000002</v>
      </c>
      <c r="EJ17" s="9">
        <v>0.54400000000000004</v>
      </c>
      <c r="EK17" s="9">
        <v>0.29099999999999998</v>
      </c>
      <c r="EL17" s="9">
        <v>19.385999999999999</v>
      </c>
      <c r="EM17" s="9">
        <v>16.468</v>
      </c>
      <c r="EN17" s="9">
        <v>14.907</v>
      </c>
      <c r="EO17" s="9">
        <v>1.0549999999999999</v>
      </c>
      <c r="EP17" s="9">
        <v>0.50600000000000001</v>
      </c>
      <c r="EQ17" s="9">
        <v>1.0549999999999999</v>
      </c>
      <c r="ER17" s="9">
        <v>0.253</v>
      </c>
      <c r="ES17" s="9">
        <v>0.254</v>
      </c>
      <c r="ET17" s="9">
        <v>14.491</v>
      </c>
      <c r="EU17" s="9">
        <v>0.27900000000000003</v>
      </c>
      <c r="EV17" s="9">
        <v>0.65600000000000003</v>
      </c>
      <c r="EW17" s="9">
        <v>1.042</v>
      </c>
      <c r="EX17" s="9">
        <v>2.1469999999999998</v>
      </c>
      <c r="EY17" s="9">
        <v>14.321999999999999</v>
      </c>
      <c r="EZ17" s="9">
        <v>2.9180000000000001</v>
      </c>
      <c r="FA17" s="9">
        <v>0.71799999999999997</v>
      </c>
      <c r="FB17" s="9">
        <v>21.582999999999998</v>
      </c>
      <c r="FC17" s="9">
        <v>10.481</v>
      </c>
      <c r="FD17" s="9">
        <v>10.173</v>
      </c>
      <c r="FE17" s="9">
        <v>0.83299999999999996</v>
      </c>
      <c r="FF17" s="9">
        <v>0.53500000000000003</v>
      </c>
      <c r="FG17" s="9">
        <v>0.26600000000000001</v>
      </c>
      <c r="FH17" s="9">
        <v>0.26900000000000002</v>
      </c>
      <c r="FI17" s="9">
        <v>0.53500000000000003</v>
      </c>
      <c r="FJ17" s="9">
        <v>0</v>
      </c>
      <c r="FK17" s="9">
        <v>0.53500000000000003</v>
      </c>
      <c r="FL17" s="9">
        <v>0</v>
      </c>
      <c r="FM17" s="9">
        <v>0</v>
      </c>
      <c r="FN17" s="9">
        <v>0.53500000000000003</v>
      </c>
      <c r="FO17" s="9">
        <v>0</v>
      </c>
      <c r="FP17" s="9">
        <v>0</v>
      </c>
      <c r="FQ17" s="9">
        <v>0.26900000000000002</v>
      </c>
      <c r="FR17" s="9">
        <v>0.26600000000000001</v>
      </c>
      <c r="FS17" s="9">
        <v>0.29799999999999999</v>
      </c>
      <c r="FT17" s="9">
        <v>9.34</v>
      </c>
      <c r="FU17" s="9">
        <v>6.9</v>
      </c>
      <c r="FV17" s="9">
        <v>6.1210000000000004</v>
      </c>
      <c r="FW17" s="9">
        <v>0</v>
      </c>
      <c r="FX17" s="9">
        <v>0.77900000000000003</v>
      </c>
      <c r="FY17" s="9">
        <v>0</v>
      </c>
      <c r="FZ17" s="9">
        <v>0.52900000000000003</v>
      </c>
      <c r="GA17" s="9">
        <v>0.25</v>
      </c>
      <c r="GB17" s="9">
        <v>4.7220000000000004</v>
      </c>
      <c r="GC17" s="9">
        <v>0.64600000000000002</v>
      </c>
      <c r="GD17" s="9">
        <v>0.64700000000000002</v>
      </c>
      <c r="GE17" s="9">
        <v>0.88500000000000001</v>
      </c>
      <c r="GF17" s="9">
        <v>1.048</v>
      </c>
      <c r="GG17" s="9">
        <v>5.8529999999999998</v>
      </c>
      <c r="GH17" s="9">
        <v>2.44</v>
      </c>
      <c r="GI17" s="9">
        <v>0.307</v>
      </c>
      <c r="GJ17" s="9">
        <v>10.481</v>
      </c>
      <c r="GK17" s="9">
        <v>69.143000000000001</v>
      </c>
      <c r="GL17" s="9">
        <v>66.183000000000007</v>
      </c>
      <c r="GM17" s="9">
        <v>3.8969999999999998</v>
      </c>
      <c r="GN17" s="9">
        <v>3.6560000000000001</v>
      </c>
      <c r="GO17" s="9">
        <v>2.008</v>
      </c>
      <c r="GP17" s="9">
        <v>1.6479999999999999</v>
      </c>
      <c r="GQ17" s="9">
        <v>2.6760000000000002</v>
      </c>
      <c r="GR17" s="9">
        <v>0.98</v>
      </c>
      <c r="GS17" s="9">
        <v>3.1179999999999999</v>
      </c>
      <c r="GT17" s="9">
        <v>0.53800000000000003</v>
      </c>
      <c r="GU17" s="9">
        <v>0</v>
      </c>
      <c r="GV17" s="9">
        <v>0.71199999999999997</v>
      </c>
      <c r="GW17" s="9">
        <v>1.611</v>
      </c>
      <c r="GX17" s="9">
        <v>1.333</v>
      </c>
      <c r="GY17" s="9">
        <v>2.62</v>
      </c>
      <c r="GZ17" s="9">
        <v>1.036</v>
      </c>
      <c r="HA17" s="9">
        <v>0.24099999999999999</v>
      </c>
      <c r="HB17" s="9">
        <v>62.286000000000001</v>
      </c>
      <c r="HC17" s="9">
        <v>46.17</v>
      </c>
      <c r="HD17" s="9">
        <v>44.143999999999998</v>
      </c>
      <c r="HE17" s="9">
        <v>0.89600000000000002</v>
      </c>
      <c r="HF17" s="9">
        <v>1.1299999999999999</v>
      </c>
      <c r="HG17" s="9">
        <v>0.89600000000000002</v>
      </c>
      <c r="HH17" s="9">
        <v>0.60599999999999998</v>
      </c>
      <c r="HI17" s="9">
        <v>0.52400000000000002</v>
      </c>
      <c r="HJ17" s="9">
        <v>35.524000000000001</v>
      </c>
      <c r="HK17" s="9">
        <v>2.5249999999999999</v>
      </c>
      <c r="HL17" s="9">
        <v>2.7090000000000001</v>
      </c>
      <c r="HM17" s="9">
        <v>5.4119999999999999</v>
      </c>
      <c r="HN17" s="9">
        <v>7.2990000000000004</v>
      </c>
      <c r="HO17" s="9">
        <v>38.871000000000002</v>
      </c>
      <c r="HP17" s="9">
        <v>16.116</v>
      </c>
      <c r="HQ17" s="9">
        <v>2.9609999999999999</v>
      </c>
      <c r="HR17" s="9">
        <v>69.143000000000001</v>
      </c>
      <c r="HS17" s="9">
        <v>27.757999999999999</v>
      </c>
      <c r="HT17" s="9">
        <v>25.731999999999999</v>
      </c>
      <c r="HU17" s="9">
        <v>1.774</v>
      </c>
      <c r="HV17" s="9">
        <v>1.208</v>
      </c>
      <c r="HW17" s="9">
        <v>0.26500000000000001</v>
      </c>
      <c r="HX17" s="9">
        <v>0.94299999999999995</v>
      </c>
      <c r="HY17" s="9">
        <v>0.26500000000000001</v>
      </c>
      <c r="HZ17" s="9">
        <v>0.74</v>
      </c>
      <c r="IA17" s="9">
        <v>0.26500000000000001</v>
      </c>
      <c r="IB17" s="9">
        <v>0.51900000000000002</v>
      </c>
      <c r="IC17" s="9">
        <v>0.221</v>
      </c>
      <c r="ID17" s="9">
        <v>0.26500000000000001</v>
      </c>
      <c r="IE17" s="9">
        <v>0.72199999999999998</v>
      </c>
      <c r="IF17" s="9">
        <v>0.221</v>
      </c>
      <c r="IG17" s="9">
        <v>0.98699999999999999</v>
      </c>
      <c r="IH17" s="9">
        <v>0.221</v>
      </c>
      <c r="II17" s="9">
        <v>0.56699999999999995</v>
      </c>
      <c r="IJ17" s="9">
        <v>23.957000000000001</v>
      </c>
      <c r="IK17" s="9">
        <v>18.234000000000002</v>
      </c>
      <c r="IL17" s="9">
        <v>17.260000000000002</v>
      </c>
      <c r="IM17" s="9">
        <v>0.70799999999999996</v>
      </c>
      <c r="IN17" s="9">
        <v>0.26600000000000001</v>
      </c>
      <c r="IO17" s="9">
        <v>0.70799999999999996</v>
      </c>
      <c r="IP17" s="9">
        <v>0.26600000000000001</v>
      </c>
      <c r="IQ17" s="9">
        <v>0</v>
      </c>
    </row>
    <row r="18" spans="1:251">
      <c r="A18" s="10">
        <v>44593</v>
      </c>
      <c r="B18" s="9">
        <v>2.0070000000000001</v>
      </c>
      <c r="C18" s="9">
        <v>2.851</v>
      </c>
      <c r="D18" s="9">
        <v>4.8680000000000003</v>
      </c>
      <c r="E18" s="9">
        <v>0</v>
      </c>
      <c r="F18" s="9">
        <v>68.966999999999999</v>
      </c>
      <c r="G18" s="9">
        <v>63.612000000000002</v>
      </c>
      <c r="H18" s="9">
        <v>60.231000000000002</v>
      </c>
      <c r="I18" s="9">
        <v>1.0069999999999999</v>
      </c>
      <c r="J18" s="9">
        <v>2.3730000000000002</v>
      </c>
      <c r="K18" s="9">
        <v>0.92</v>
      </c>
      <c r="L18" s="9">
        <v>1.2110000000000001</v>
      </c>
      <c r="M18" s="9">
        <v>1.25</v>
      </c>
      <c r="N18" s="9">
        <v>39.831000000000003</v>
      </c>
      <c r="O18" s="9">
        <v>7.9809999999999999</v>
      </c>
      <c r="P18" s="9">
        <v>5.165</v>
      </c>
      <c r="Q18" s="9">
        <v>10.634</v>
      </c>
      <c r="R18" s="9">
        <v>10.209</v>
      </c>
      <c r="S18" s="9">
        <v>53.402000000000001</v>
      </c>
      <c r="T18" s="9">
        <v>5.3550000000000004</v>
      </c>
      <c r="U18" s="9">
        <v>6.6189999999999998</v>
      </c>
      <c r="V18" s="9">
        <v>83.304000000000002</v>
      </c>
      <c r="W18" s="9">
        <v>55.841999999999999</v>
      </c>
      <c r="X18" s="9">
        <v>50.975999999999999</v>
      </c>
      <c r="Y18" s="9">
        <v>10.314</v>
      </c>
      <c r="Z18" s="9">
        <v>9.0380000000000003</v>
      </c>
      <c r="AA18" s="9">
        <v>4.4909999999999997</v>
      </c>
      <c r="AB18" s="9">
        <v>4.5469999999999997</v>
      </c>
      <c r="AC18" s="9">
        <v>5.9669999999999996</v>
      </c>
      <c r="AD18" s="9">
        <v>3.0710000000000002</v>
      </c>
      <c r="AE18" s="9">
        <v>6.3390000000000004</v>
      </c>
      <c r="AF18" s="9">
        <v>1.0029999999999999</v>
      </c>
      <c r="AG18" s="9">
        <v>1.4059999999999999</v>
      </c>
      <c r="AH18" s="9">
        <v>0.65300000000000002</v>
      </c>
      <c r="AI18" s="9">
        <v>5.4329999999999998</v>
      </c>
      <c r="AJ18" s="9">
        <v>2.952</v>
      </c>
      <c r="AK18" s="9">
        <v>6.3129999999999997</v>
      </c>
      <c r="AL18" s="9">
        <v>2.7250000000000001</v>
      </c>
      <c r="AM18" s="9">
        <v>1.276</v>
      </c>
      <c r="AN18" s="9">
        <v>40.661999999999999</v>
      </c>
      <c r="AO18" s="9">
        <v>31.998000000000001</v>
      </c>
      <c r="AP18" s="9">
        <v>29.954999999999998</v>
      </c>
      <c r="AQ18" s="9">
        <v>1.038</v>
      </c>
      <c r="AR18" s="9">
        <v>1.0049999999999999</v>
      </c>
      <c r="AS18" s="9">
        <v>1.3180000000000001</v>
      </c>
      <c r="AT18" s="9">
        <v>0.33900000000000002</v>
      </c>
      <c r="AU18" s="9">
        <v>0.38600000000000001</v>
      </c>
      <c r="AV18" s="9">
        <v>16.416</v>
      </c>
      <c r="AW18" s="9">
        <v>4.0519999999999996</v>
      </c>
      <c r="AX18" s="9">
        <v>2.1579999999999999</v>
      </c>
      <c r="AY18" s="9">
        <v>9.3719999999999999</v>
      </c>
      <c r="AZ18" s="9">
        <v>6.0549999999999997</v>
      </c>
      <c r="BA18" s="9">
        <v>25.943000000000001</v>
      </c>
      <c r="BB18" s="9">
        <v>8.6639999999999997</v>
      </c>
      <c r="BC18" s="9">
        <v>4.8659999999999997</v>
      </c>
      <c r="BD18" s="9">
        <v>55.841999999999999</v>
      </c>
      <c r="BE18" s="9">
        <v>39.917999999999999</v>
      </c>
      <c r="BF18" s="9">
        <v>36.701999999999998</v>
      </c>
      <c r="BG18" s="9">
        <v>4.0419999999999998</v>
      </c>
      <c r="BH18" s="9">
        <v>4.0419999999999998</v>
      </c>
      <c r="BI18" s="9">
        <v>0.98399999999999999</v>
      </c>
      <c r="BJ18" s="9">
        <v>3.0579999999999998</v>
      </c>
      <c r="BK18" s="9">
        <v>2.1259999999999999</v>
      </c>
      <c r="BL18" s="9">
        <v>1.917</v>
      </c>
      <c r="BM18" s="9">
        <v>3.7690000000000001</v>
      </c>
      <c r="BN18" s="9">
        <v>0.27400000000000002</v>
      </c>
      <c r="BO18" s="9">
        <v>0</v>
      </c>
      <c r="BP18" s="9">
        <v>0.93</v>
      </c>
      <c r="BQ18" s="9">
        <v>1.5509999999999999</v>
      </c>
      <c r="BR18" s="9">
        <v>1.5609999999999999</v>
      </c>
      <c r="BS18" s="9">
        <v>2.2450000000000001</v>
      </c>
      <c r="BT18" s="9">
        <v>1.7969999999999999</v>
      </c>
      <c r="BU18" s="9">
        <v>0</v>
      </c>
      <c r="BV18" s="9">
        <v>32.658999999999999</v>
      </c>
      <c r="BW18" s="9">
        <v>26.843</v>
      </c>
      <c r="BX18" s="9">
        <v>25.849</v>
      </c>
      <c r="BY18" s="9">
        <v>0.65200000000000002</v>
      </c>
      <c r="BZ18" s="9">
        <v>0.34200000000000003</v>
      </c>
      <c r="CA18" s="9">
        <v>0.35499999999999998</v>
      </c>
      <c r="CB18" s="9">
        <v>0.34200000000000003</v>
      </c>
      <c r="CC18" s="9">
        <v>0</v>
      </c>
      <c r="CD18" s="9">
        <v>17.279</v>
      </c>
      <c r="CE18" s="9">
        <v>1.575</v>
      </c>
      <c r="CF18" s="9">
        <v>1.5489999999999999</v>
      </c>
      <c r="CG18" s="9">
        <v>6.4390000000000001</v>
      </c>
      <c r="CH18" s="9">
        <v>3.7040000000000002</v>
      </c>
      <c r="CI18" s="9">
        <v>23.138999999999999</v>
      </c>
      <c r="CJ18" s="9">
        <v>5.8159999999999998</v>
      </c>
      <c r="CK18" s="9">
        <v>3.2160000000000002</v>
      </c>
      <c r="CL18" s="9">
        <v>39.917999999999999</v>
      </c>
      <c r="CM18" s="9">
        <v>9.2249999999999996</v>
      </c>
      <c r="CN18" s="9">
        <v>8.9619999999999997</v>
      </c>
      <c r="CO18" s="9">
        <v>1.6830000000000001</v>
      </c>
      <c r="CP18" s="9">
        <v>1.347</v>
      </c>
      <c r="CQ18" s="9">
        <v>0.32300000000000001</v>
      </c>
      <c r="CR18" s="9">
        <v>1.024</v>
      </c>
      <c r="CS18" s="9">
        <v>0.65200000000000002</v>
      </c>
      <c r="CT18" s="9">
        <v>0.69499999999999995</v>
      </c>
      <c r="CU18" s="9">
        <v>1.008</v>
      </c>
      <c r="CV18" s="9">
        <v>0.33900000000000002</v>
      </c>
      <c r="CW18" s="9">
        <v>0</v>
      </c>
      <c r="CX18" s="9">
        <v>0.68400000000000005</v>
      </c>
      <c r="CY18" s="9">
        <v>0.66300000000000003</v>
      </c>
      <c r="CZ18" s="9">
        <v>0</v>
      </c>
      <c r="DA18" s="9">
        <v>0.35599999999999998</v>
      </c>
      <c r="DB18" s="9">
        <v>0.99099999999999999</v>
      </c>
      <c r="DC18" s="9">
        <v>0.33600000000000002</v>
      </c>
      <c r="DD18" s="9">
        <v>7.2789999999999999</v>
      </c>
      <c r="DE18" s="9">
        <v>7.2789999999999999</v>
      </c>
      <c r="DF18" s="9">
        <v>7.2789999999999999</v>
      </c>
      <c r="DG18" s="9">
        <v>0</v>
      </c>
      <c r="DH18" s="9">
        <v>0</v>
      </c>
      <c r="DI18" s="9">
        <v>0</v>
      </c>
      <c r="DJ18" s="9">
        <v>0</v>
      </c>
      <c r="DK18" s="9">
        <v>0</v>
      </c>
      <c r="DL18" s="9">
        <v>5.4550000000000001</v>
      </c>
      <c r="DM18" s="9">
        <v>0</v>
      </c>
      <c r="DN18" s="9">
        <v>0.57599999999999996</v>
      </c>
      <c r="DO18" s="9">
        <v>1.248</v>
      </c>
      <c r="DP18" s="9">
        <v>0.59699999999999998</v>
      </c>
      <c r="DQ18" s="9">
        <v>6.6820000000000004</v>
      </c>
      <c r="DR18" s="9">
        <v>0</v>
      </c>
      <c r="DS18" s="9">
        <v>0.26300000000000001</v>
      </c>
      <c r="DT18" s="9">
        <v>9.2249999999999996</v>
      </c>
      <c r="DU18" s="9">
        <v>21.971</v>
      </c>
      <c r="DV18" s="9">
        <v>20.8</v>
      </c>
      <c r="DW18" s="9">
        <v>2.5</v>
      </c>
      <c r="DX18" s="9">
        <v>2.5</v>
      </c>
      <c r="DY18" s="9">
        <v>1.3240000000000001</v>
      </c>
      <c r="DZ18" s="9">
        <v>1.1759999999999999</v>
      </c>
      <c r="EA18" s="9">
        <v>1.9910000000000001</v>
      </c>
      <c r="EB18" s="9">
        <v>0.50800000000000001</v>
      </c>
      <c r="EC18" s="9">
        <v>1.9910000000000001</v>
      </c>
      <c r="ED18" s="9">
        <v>0.25600000000000001</v>
      </c>
      <c r="EE18" s="9">
        <v>0.253</v>
      </c>
      <c r="EF18" s="9">
        <v>1.1879999999999999</v>
      </c>
      <c r="EG18" s="9">
        <v>0.57199999999999995</v>
      </c>
      <c r="EH18" s="9">
        <v>0.74</v>
      </c>
      <c r="EI18" s="9">
        <v>2.1800000000000002</v>
      </c>
      <c r="EJ18" s="9">
        <v>0.32</v>
      </c>
      <c r="EK18" s="9">
        <v>0</v>
      </c>
      <c r="EL18" s="9">
        <v>18.3</v>
      </c>
      <c r="EM18" s="9">
        <v>14.721</v>
      </c>
      <c r="EN18" s="9">
        <v>13.042999999999999</v>
      </c>
      <c r="EO18" s="9">
        <v>0.46</v>
      </c>
      <c r="EP18" s="9">
        <v>0.92100000000000004</v>
      </c>
      <c r="EQ18" s="9">
        <v>0.23599999999999999</v>
      </c>
      <c r="ER18" s="9">
        <v>0.68400000000000005</v>
      </c>
      <c r="ES18" s="9">
        <v>0.46100000000000002</v>
      </c>
      <c r="ET18" s="9">
        <v>12.423</v>
      </c>
      <c r="EU18" s="9">
        <v>0.27</v>
      </c>
      <c r="EV18" s="9">
        <v>0.57099999999999995</v>
      </c>
      <c r="EW18" s="9">
        <v>1.456</v>
      </c>
      <c r="EX18" s="9">
        <v>3.15</v>
      </c>
      <c r="EY18" s="9">
        <v>11.571</v>
      </c>
      <c r="EZ18" s="9">
        <v>3.58</v>
      </c>
      <c r="FA18" s="9">
        <v>1.171</v>
      </c>
      <c r="FB18" s="9">
        <v>21.971</v>
      </c>
      <c r="FC18" s="9">
        <v>15.77</v>
      </c>
      <c r="FD18" s="9">
        <v>14.041</v>
      </c>
      <c r="FE18" s="9">
        <v>0.78</v>
      </c>
      <c r="FF18" s="9">
        <v>0.78</v>
      </c>
      <c r="FG18" s="9">
        <v>0.29499999999999998</v>
      </c>
      <c r="FH18" s="9">
        <v>0.48399999999999999</v>
      </c>
      <c r="FI18" s="9">
        <v>0.57299999999999995</v>
      </c>
      <c r="FJ18" s="9">
        <v>0.20599999999999999</v>
      </c>
      <c r="FK18" s="9">
        <v>0.57299999999999995</v>
      </c>
      <c r="FL18" s="9">
        <v>0</v>
      </c>
      <c r="FM18" s="9">
        <v>0.20599999999999999</v>
      </c>
      <c r="FN18" s="9">
        <v>0</v>
      </c>
      <c r="FO18" s="9">
        <v>0.78</v>
      </c>
      <c r="FP18" s="9">
        <v>0</v>
      </c>
      <c r="FQ18" s="9">
        <v>0.57299999999999995</v>
      </c>
      <c r="FR18" s="9">
        <v>0.20599999999999999</v>
      </c>
      <c r="FS18" s="9">
        <v>0</v>
      </c>
      <c r="FT18" s="9">
        <v>13.262</v>
      </c>
      <c r="FU18" s="9">
        <v>10.247999999999999</v>
      </c>
      <c r="FV18" s="9">
        <v>9.6530000000000005</v>
      </c>
      <c r="FW18" s="9">
        <v>0</v>
      </c>
      <c r="FX18" s="9">
        <v>0.59499999999999997</v>
      </c>
      <c r="FY18" s="9">
        <v>0.26700000000000002</v>
      </c>
      <c r="FZ18" s="9">
        <v>0.32900000000000001</v>
      </c>
      <c r="GA18" s="9">
        <v>0</v>
      </c>
      <c r="GB18" s="9">
        <v>7.5579999999999998</v>
      </c>
      <c r="GC18" s="9">
        <v>0.314</v>
      </c>
      <c r="GD18" s="9">
        <v>1.169</v>
      </c>
      <c r="GE18" s="9">
        <v>1.208</v>
      </c>
      <c r="GF18" s="9">
        <v>1.5129999999999999</v>
      </c>
      <c r="GG18" s="9">
        <v>8.7349999999999994</v>
      </c>
      <c r="GH18" s="9">
        <v>3.0139999999999998</v>
      </c>
      <c r="GI18" s="9">
        <v>1.7290000000000001</v>
      </c>
      <c r="GJ18" s="9">
        <v>15.77</v>
      </c>
      <c r="GK18" s="9">
        <v>61.287999999999997</v>
      </c>
      <c r="GL18" s="9">
        <v>58.334000000000003</v>
      </c>
      <c r="GM18" s="9">
        <v>5.742</v>
      </c>
      <c r="GN18" s="9">
        <v>5.0759999999999996</v>
      </c>
      <c r="GO18" s="9">
        <v>1.577</v>
      </c>
      <c r="GP18" s="9">
        <v>3.4990000000000001</v>
      </c>
      <c r="GQ18" s="9">
        <v>3.03</v>
      </c>
      <c r="GR18" s="9">
        <v>2.0449999999999999</v>
      </c>
      <c r="GS18" s="9">
        <v>3.9289999999999998</v>
      </c>
      <c r="GT18" s="9">
        <v>0.33200000000000002</v>
      </c>
      <c r="GU18" s="9">
        <v>0.81499999999999995</v>
      </c>
      <c r="GV18" s="9">
        <v>2.3420000000000001</v>
      </c>
      <c r="GW18" s="9">
        <v>0.90800000000000003</v>
      </c>
      <c r="GX18" s="9">
        <v>1.8260000000000001</v>
      </c>
      <c r="GY18" s="9">
        <v>4.242</v>
      </c>
      <c r="GZ18" s="9">
        <v>0.83399999999999996</v>
      </c>
      <c r="HA18" s="9">
        <v>0.66600000000000004</v>
      </c>
      <c r="HB18" s="9">
        <v>52.591999999999999</v>
      </c>
      <c r="HC18" s="9">
        <v>34.478000000000002</v>
      </c>
      <c r="HD18" s="9">
        <v>32.21</v>
      </c>
      <c r="HE18" s="9">
        <v>1.335</v>
      </c>
      <c r="HF18" s="9">
        <v>0.93300000000000005</v>
      </c>
      <c r="HG18" s="9">
        <v>1.335</v>
      </c>
      <c r="HH18" s="9">
        <v>0.28599999999999998</v>
      </c>
      <c r="HI18" s="9">
        <v>0.64600000000000002</v>
      </c>
      <c r="HJ18" s="9">
        <v>24.829000000000001</v>
      </c>
      <c r="HK18" s="9">
        <v>2.746</v>
      </c>
      <c r="HL18" s="9">
        <v>1.468</v>
      </c>
      <c r="HM18" s="9">
        <v>5.4359999999999999</v>
      </c>
      <c r="HN18" s="9">
        <v>7.7249999999999996</v>
      </c>
      <c r="HO18" s="9">
        <v>26.753</v>
      </c>
      <c r="HP18" s="9">
        <v>18.114000000000001</v>
      </c>
      <c r="HQ18" s="9">
        <v>2.9550000000000001</v>
      </c>
      <c r="HR18" s="9">
        <v>61.287999999999997</v>
      </c>
      <c r="HS18" s="9">
        <v>29.649000000000001</v>
      </c>
      <c r="HT18" s="9">
        <v>27.571000000000002</v>
      </c>
      <c r="HU18" s="9">
        <v>4.3579999999999997</v>
      </c>
      <c r="HV18" s="9">
        <v>3.7029999999999998</v>
      </c>
      <c r="HW18" s="9">
        <v>1.018</v>
      </c>
      <c r="HX18" s="9">
        <v>2.6859999999999999</v>
      </c>
      <c r="HY18" s="9">
        <v>1.778</v>
      </c>
      <c r="HZ18" s="9">
        <v>1.925</v>
      </c>
      <c r="IA18" s="9">
        <v>2.0030000000000001</v>
      </c>
      <c r="IB18" s="9">
        <v>1.353</v>
      </c>
      <c r="IC18" s="9">
        <v>0.34599999999999997</v>
      </c>
      <c r="ID18" s="9">
        <v>0.32800000000000001</v>
      </c>
      <c r="IE18" s="9">
        <v>1.857</v>
      </c>
      <c r="IF18" s="9">
        <v>1.518</v>
      </c>
      <c r="IG18" s="9">
        <v>2.6389999999999998</v>
      </c>
      <c r="IH18" s="9">
        <v>1.0649999999999999</v>
      </c>
      <c r="II18" s="9">
        <v>0.65500000000000003</v>
      </c>
      <c r="IJ18" s="9">
        <v>23.213000000000001</v>
      </c>
      <c r="IK18" s="9">
        <v>14.334</v>
      </c>
      <c r="IL18" s="9">
        <v>13.347</v>
      </c>
      <c r="IM18" s="9">
        <v>0.65200000000000002</v>
      </c>
      <c r="IN18" s="9">
        <v>0.33600000000000002</v>
      </c>
      <c r="IO18" s="9">
        <v>0.65200000000000002</v>
      </c>
      <c r="IP18" s="9">
        <v>0.33600000000000002</v>
      </c>
      <c r="IQ18" s="9">
        <v>0</v>
      </c>
    </row>
    <row r="19" spans="1:251">
      <c r="A19" s="10">
        <v>44958</v>
      </c>
      <c r="B19" s="9">
        <v>2.0379999999999998</v>
      </c>
      <c r="C19" s="9">
        <v>6.8860000000000001</v>
      </c>
      <c r="D19" s="9">
        <v>3.9129999999999998</v>
      </c>
      <c r="E19" s="9">
        <v>1.0569999999999999</v>
      </c>
      <c r="F19" s="9">
        <v>74.698999999999998</v>
      </c>
      <c r="G19" s="9">
        <v>66.533000000000001</v>
      </c>
      <c r="H19" s="9">
        <v>62.65</v>
      </c>
      <c r="I19" s="9">
        <v>1.611</v>
      </c>
      <c r="J19" s="9">
        <v>1.94</v>
      </c>
      <c r="K19" s="9">
        <v>1.306</v>
      </c>
      <c r="L19" s="9">
        <v>1.6579999999999999</v>
      </c>
      <c r="M19" s="9">
        <v>0.32300000000000001</v>
      </c>
      <c r="N19" s="9">
        <v>43.811</v>
      </c>
      <c r="O19" s="9">
        <v>2.7749999999999999</v>
      </c>
      <c r="P19" s="9">
        <v>6.6310000000000002</v>
      </c>
      <c r="Q19" s="9">
        <v>13.316000000000001</v>
      </c>
      <c r="R19" s="9">
        <v>11.156000000000001</v>
      </c>
      <c r="S19" s="9">
        <v>55.377000000000002</v>
      </c>
      <c r="T19" s="9">
        <v>8.1660000000000004</v>
      </c>
      <c r="U19" s="9">
        <v>6.1360000000000001</v>
      </c>
      <c r="V19" s="9">
        <v>92.691999999999993</v>
      </c>
      <c r="W19" s="9">
        <v>49.348999999999997</v>
      </c>
      <c r="X19" s="9">
        <v>45.911000000000001</v>
      </c>
      <c r="Y19" s="9">
        <v>8.0809999999999995</v>
      </c>
      <c r="Z19" s="9">
        <v>7.6989999999999998</v>
      </c>
      <c r="AA19" s="9">
        <v>3.988</v>
      </c>
      <c r="AB19" s="9">
        <v>3.71</v>
      </c>
      <c r="AC19" s="9">
        <v>4.7439999999999998</v>
      </c>
      <c r="AD19" s="9">
        <v>2.9550000000000001</v>
      </c>
      <c r="AE19" s="9">
        <v>5.024</v>
      </c>
      <c r="AF19" s="9">
        <v>1.3149999999999999</v>
      </c>
      <c r="AG19" s="9">
        <v>1.359</v>
      </c>
      <c r="AH19" s="9">
        <v>1.6479999999999999</v>
      </c>
      <c r="AI19" s="9">
        <v>3.7050000000000001</v>
      </c>
      <c r="AJ19" s="9">
        <v>2.3460000000000001</v>
      </c>
      <c r="AK19" s="9">
        <v>4.3250000000000002</v>
      </c>
      <c r="AL19" s="9">
        <v>3.3740000000000001</v>
      </c>
      <c r="AM19" s="9">
        <v>0.38200000000000001</v>
      </c>
      <c r="AN19" s="9">
        <v>37.83</v>
      </c>
      <c r="AO19" s="9">
        <v>34.686</v>
      </c>
      <c r="AP19" s="9">
        <v>32.326000000000001</v>
      </c>
      <c r="AQ19" s="9">
        <v>0.436</v>
      </c>
      <c r="AR19" s="9">
        <v>1.9239999999999999</v>
      </c>
      <c r="AS19" s="9">
        <v>0.95599999999999996</v>
      </c>
      <c r="AT19" s="9">
        <v>1.405</v>
      </c>
      <c r="AU19" s="9">
        <v>0</v>
      </c>
      <c r="AV19" s="9">
        <v>18.652999999999999</v>
      </c>
      <c r="AW19" s="9">
        <v>3.137</v>
      </c>
      <c r="AX19" s="9">
        <v>2.6579999999999999</v>
      </c>
      <c r="AY19" s="9">
        <v>10.238</v>
      </c>
      <c r="AZ19" s="9">
        <v>4.5170000000000003</v>
      </c>
      <c r="BA19" s="9">
        <v>30.169</v>
      </c>
      <c r="BB19" s="9">
        <v>3.1440000000000001</v>
      </c>
      <c r="BC19" s="9">
        <v>3.4380000000000002</v>
      </c>
      <c r="BD19" s="9">
        <v>49.348999999999997</v>
      </c>
      <c r="BE19" s="9">
        <v>36.840000000000003</v>
      </c>
      <c r="BF19" s="9">
        <v>35.029000000000003</v>
      </c>
      <c r="BG19" s="9">
        <v>3.6819999999999999</v>
      </c>
      <c r="BH19" s="9">
        <v>3.6819999999999999</v>
      </c>
      <c r="BI19" s="9">
        <v>2.4159999999999999</v>
      </c>
      <c r="BJ19" s="9">
        <v>1.266</v>
      </c>
      <c r="BK19" s="9">
        <v>2.8220000000000001</v>
      </c>
      <c r="BL19" s="9">
        <v>0.86</v>
      </c>
      <c r="BM19" s="9">
        <v>2.4860000000000002</v>
      </c>
      <c r="BN19" s="9">
        <v>1.196</v>
      </c>
      <c r="BO19" s="9">
        <v>0</v>
      </c>
      <c r="BP19" s="9">
        <v>0.83799999999999997</v>
      </c>
      <c r="BQ19" s="9">
        <v>1.141</v>
      </c>
      <c r="BR19" s="9">
        <v>1.702</v>
      </c>
      <c r="BS19" s="9">
        <v>1.522</v>
      </c>
      <c r="BT19" s="9">
        <v>2.16</v>
      </c>
      <c r="BU19" s="9">
        <v>0</v>
      </c>
      <c r="BV19" s="9">
        <v>31.347000000000001</v>
      </c>
      <c r="BW19" s="9">
        <v>24.192</v>
      </c>
      <c r="BX19" s="9">
        <v>22.303000000000001</v>
      </c>
      <c r="BY19" s="9">
        <v>0.309</v>
      </c>
      <c r="BZ19" s="9">
        <v>1.581</v>
      </c>
      <c r="CA19" s="9">
        <v>0.91700000000000004</v>
      </c>
      <c r="CB19" s="9">
        <v>0</v>
      </c>
      <c r="CC19" s="9">
        <v>0.97199999999999998</v>
      </c>
      <c r="CD19" s="9">
        <v>16.398</v>
      </c>
      <c r="CE19" s="9">
        <v>1.8069999999999999</v>
      </c>
      <c r="CF19" s="9">
        <v>0.27600000000000002</v>
      </c>
      <c r="CG19" s="9">
        <v>5.7110000000000003</v>
      </c>
      <c r="CH19" s="9">
        <v>3.69</v>
      </c>
      <c r="CI19" s="9">
        <v>20.501999999999999</v>
      </c>
      <c r="CJ19" s="9">
        <v>7.1550000000000002</v>
      </c>
      <c r="CK19" s="9">
        <v>1.81</v>
      </c>
      <c r="CL19" s="9">
        <v>36.840000000000003</v>
      </c>
      <c r="CM19" s="9">
        <v>10.696</v>
      </c>
      <c r="CN19" s="9">
        <v>10.396000000000001</v>
      </c>
      <c r="CO19" s="9">
        <v>1.3129999999999999</v>
      </c>
      <c r="CP19" s="9">
        <v>1.3129999999999999</v>
      </c>
      <c r="CQ19" s="9">
        <v>0</v>
      </c>
      <c r="CR19" s="9">
        <v>1.3129999999999999</v>
      </c>
      <c r="CS19" s="9">
        <v>0.93400000000000005</v>
      </c>
      <c r="CT19" s="9">
        <v>0.379</v>
      </c>
      <c r="CU19" s="9">
        <v>0.55800000000000005</v>
      </c>
      <c r="CV19" s="9">
        <v>0</v>
      </c>
      <c r="CW19" s="9">
        <v>0.754</v>
      </c>
      <c r="CX19" s="9">
        <v>0.379</v>
      </c>
      <c r="CY19" s="9">
        <v>0.27800000000000002</v>
      </c>
      <c r="CZ19" s="9">
        <v>0.65600000000000003</v>
      </c>
      <c r="DA19" s="9">
        <v>1.0349999999999999</v>
      </c>
      <c r="DB19" s="9">
        <v>0.27800000000000002</v>
      </c>
      <c r="DC19" s="9">
        <v>0</v>
      </c>
      <c r="DD19" s="9">
        <v>9.0839999999999996</v>
      </c>
      <c r="DE19" s="9">
        <v>8.1170000000000009</v>
      </c>
      <c r="DF19" s="9">
        <v>7</v>
      </c>
      <c r="DG19" s="9">
        <v>0.65600000000000003</v>
      </c>
      <c r="DH19" s="9">
        <v>0.46200000000000002</v>
      </c>
      <c r="DI19" s="9">
        <v>0.27400000000000002</v>
      </c>
      <c r="DJ19" s="9">
        <v>0.84299999999999997</v>
      </c>
      <c r="DK19" s="9">
        <v>0</v>
      </c>
      <c r="DL19" s="9">
        <v>6.7679999999999998</v>
      </c>
      <c r="DM19" s="9">
        <v>0.32700000000000001</v>
      </c>
      <c r="DN19" s="9">
        <v>0.38400000000000001</v>
      </c>
      <c r="DO19" s="9">
        <v>0.63900000000000001</v>
      </c>
      <c r="DP19" s="9">
        <v>1.2949999999999999</v>
      </c>
      <c r="DQ19" s="9">
        <v>6.8220000000000001</v>
      </c>
      <c r="DR19" s="9">
        <v>0.96699999999999997</v>
      </c>
      <c r="DS19" s="9">
        <v>0.3</v>
      </c>
      <c r="DT19" s="9">
        <v>10.696</v>
      </c>
      <c r="DU19" s="9">
        <v>26.754000000000001</v>
      </c>
      <c r="DV19" s="9">
        <v>26.361000000000001</v>
      </c>
      <c r="DW19" s="9">
        <v>0.61599999999999999</v>
      </c>
      <c r="DX19" s="9">
        <v>0.61599999999999999</v>
      </c>
      <c r="DY19" s="9">
        <v>0.61599999999999999</v>
      </c>
      <c r="DZ19" s="9">
        <v>0</v>
      </c>
      <c r="EA19" s="9">
        <v>0</v>
      </c>
      <c r="EB19" s="9">
        <v>0.308</v>
      </c>
      <c r="EC19" s="9">
        <v>0</v>
      </c>
      <c r="ED19" s="9">
        <v>0.308</v>
      </c>
      <c r="EE19" s="9">
        <v>0</v>
      </c>
      <c r="EF19" s="9">
        <v>0</v>
      </c>
      <c r="EG19" s="9">
        <v>0.61599999999999999</v>
      </c>
      <c r="EH19" s="9">
        <v>0</v>
      </c>
      <c r="EI19" s="9">
        <v>0.61599999999999999</v>
      </c>
      <c r="EJ19" s="9">
        <v>0</v>
      </c>
      <c r="EK19" s="9">
        <v>0</v>
      </c>
      <c r="EL19" s="9">
        <v>25.745000000000001</v>
      </c>
      <c r="EM19" s="9">
        <v>22.94</v>
      </c>
      <c r="EN19" s="9">
        <v>19.055</v>
      </c>
      <c r="EO19" s="9">
        <v>1.758</v>
      </c>
      <c r="EP19" s="9">
        <v>2.1259999999999999</v>
      </c>
      <c r="EQ19" s="9">
        <v>0.65</v>
      </c>
      <c r="ER19" s="9">
        <v>1.839</v>
      </c>
      <c r="ES19" s="9">
        <v>0.45</v>
      </c>
      <c r="ET19" s="9">
        <v>19.687999999999999</v>
      </c>
      <c r="EU19" s="9">
        <v>1.4239999999999999</v>
      </c>
      <c r="EV19" s="9">
        <v>0.36099999999999999</v>
      </c>
      <c r="EW19" s="9">
        <v>1.4670000000000001</v>
      </c>
      <c r="EX19" s="9">
        <v>6.4420000000000002</v>
      </c>
      <c r="EY19" s="9">
        <v>16.498000000000001</v>
      </c>
      <c r="EZ19" s="9">
        <v>2.8050000000000002</v>
      </c>
      <c r="FA19" s="9">
        <v>0.39400000000000002</v>
      </c>
      <c r="FB19" s="9">
        <v>26.754000000000001</v>
      </c>
      <c r="FC19" s="9">
        <v>7.1639999999999997</v>
      </c>
      <c r="FD19" s="9">
        <v>6.7990000000000004</v>
      </c>
      <c r="FE19" s="9">
        <v>0.93</v>
      </c>
      <c r="FF19" s="9">
        <v>0.93</v>
      </c>
      <c r="FG19" s="9">
        <v>0</v>
      </c>
      <c r="FH19" s="9">
        <v>0.93</v>
      </c>
      <c r="FI19" s="9">
        <v>0.60599999999999998</v>
      </c>
      <c r="FJ19" s="9">
        <v>0.32400000000000001</v>
      </c>
      <c r="FK19" s="9">
        <v>0.60599999999999998</v>
      </c>
      <c r="FL19" s="9">
        <v>0</v>
      </c>
      <c r="FM19" s="9">
        <v>0.32400000000000001</v>
      </c>
      <c r="FN19" s="9">
        <v>0.67800000000000005</v>
      </c>
      <c r="FO19" s="9">
        <v>0</v>
      </c>
      <c r="FP19" s="9">
        <v>0.252</v>
      </c>
      <c r="FQ19" s="9">
        <v>0.93</v>
      </c>
      <c r="FR19" s="9">
        <v>0</v>
      </c>
      <c r="FS19" s="9">
        <v>0</v>
      </c>
      <c r="FT19" s="9">
        <v>5.8689999999999998</v>
      </c>
      <c r="FU19" s="9">
        <v>4.9960000000000004</v>
      </c>
      <c r="FV19" s="9">
        <v>4.7910000000000004</v>
      </c>
      <c r="FW19" s="9">
        <v>0</v>
      </c>
      <c r="FX19" s="9">
        <v>0</v>
      </c>
      <c r="FY19" s="9">
        <v>0</v>
      </c>
      <c r="FZ19" s="9">
        <v>0</v>
      </c>
      <c r="GA19" s="9">
        <v>0</v>
      </c>
      <c r="GB19" s="9">
        <v>3.79</v>
      </c>
      <c r="GC19" s="9">
        <v>0.20499999999999999</v>
      </c>
      <c r="GD19" s="9">
        <v>0.32600000000000001</v>
      </c>
      <c r="GE19" s="9">
        <v>0.67500000000000004</v>
      </c>
      <c r="GF19" s="9">
        <v>0.54400000000000004</v>
      </c>
      <c r="GG19" s="9">
        <v>4.4530000000000003</v>
      </c>
      <c r="GH19" s="9">
        <v>0.872</v>
      </c>
      <c r="GI19" s="9">
        <v>0.36499999999999999</v>
      </c>
      <c r="GJ19" s="9">
        <v>7.1639999999999997</v>
      </c>
      <c r="GK19" s="9">
        <v>67.316999999999993</v>
      </c>
      <c r="GL19" s="9">
        <v>65.415999999999997</v>
      </c>
      <c r="GM19" s="9">
        <v>6.4269999999999996</v>
      </c>
      <c r="GN19" s="9">
        <v>6.14</v>
      </c>
      <c r="GO19" s="9">
        <v>3.0289999999999999</v>
      </c>
      <c r="GP19" s="9">
        <v>3.1120000000000001</v>
      </c>
      <c r="GQ19" s="9">
        <v>3.9420000000000002</v>
      </c>
      <c r="GR19" s="9">
        <v>2.1989999999999998</v>
      </c>
      <c r="GS19" s="9">
        <v>4.7240000000000002</v>
      </c>
      <c r="GT19" s="9">
        <v>0.52700000000000002</v>
      </c>
      <c r="GU19" s="9">
        <v>0.61199999999999999</v>
      </c>
      <c r="GV19" s="9">
        <v>3.1709999999999998</v>
      </c>
      <c r="GW19" s="9">
        <v>1.482</v>
      </c>
      <c r="GX19" s="9">
        <v>1.4870000000000001</v>
      </c>
      <c r="GY19" s="9">
        <v>4.1900000000000004</v>
      </c>
      <c r="GZ19" s="9">
        <v>1.95</v>
      </c>
      <c r="HA19" s="9">
        <v>0.28699999999999998</v>
      </c>
      <c r="HB19" s="9">
        <v>58.988999999999997</v>
      </c>
      <c r="HC19" s="9">
        <v>46.325000000000003</v>
      </c>
      <c r="HD19" s="9">
        <v>44.271000000000001</v>
      </c>
      <c r="HE19" s="9">
        <v>1.746</v>
      </c>
      <c r="HF19" s="9">
        <v>0.309</v>
      </c>
      <c r="HG19" s="9">
        <v>1.746</v>
      </c>
      <c r="HH19" s="9">
        <v>0.309</v>
      </c>
      <c r="HI19" s="9">
        <v>0</v>
      </c>
      <c r="HJ19" s="9">
        <v>37.567</v>
      </c>
      <c r="HK19" s="9">
        <v>3.6560000000000001</v>
      </c>
      <c r="HL19" s="9">
        <v>0.92600000000000005</v>
      </c>
      <c r="HM19" s="9">
        <v>4.1760000000000002</v>
      </c>
      <c r="HN19" s="9">
        <v>14.154999999999999</v>
      </c>
      <c r="HO19" s="9">
        <v>32.170999999999999</v>
      </c>
      <c r="HP19" s="9">
        <v>12.663</v>
      </c>
      <c r="HQ19" s="9">
        <v>1.901</v>
      </c>
      <c r="HR19" s="9">
        <v>67.316999999999993</v>
      </c>
      <c r="HS19" s="9">
        <v>24.984000000000002</v>
      </c>
      <c r="HT19" s="9">
        <v>23.806999999999999</v>
      </c>
      <c r="HU19" s="9">
        <v>2.714</v>
      </c>
      <c r="HV19" s="9">
        <v>2.1230000000000002</v>
      </c>
      <c r="HW19" s="9">
        <v>0.97399999999999998</v>
      </c>
      <c r="HX19" s="9">
        <v>1.149</v>
      </c>
      <c r="HY19" s="9">
        <v>1.583</v>
      </c>
      <c r="HZ19" s="9">
        <v>0.54100000000000004</v>
      </c>
      <c r="IA19" s="9">
        <v>1.583</v>
      </c>
      <c r="IB19" s="9">
        <v>0.26100000000000001</v>
      </c>
      <c r="IC19" s="9">
        <v>0.28000000000000003</v>
      </c>
      <c r="ID19" s="9">
        <v>0.73399999999999999</v>
      </c>
      <c r="IE19" s="9">
        <v>0.56299999999999994</v>
      </c>
      <c r="IF19" s="9">
        <v>0.82599999999999996</v>
      </c>
      <c r="IG19" s="9">
        <v>1.788</v>
      </c>
      <c r="IH19" s="9">
        <v>0.33500000000000002</v>
      </c>
      <c r="II19" s="9">
        <v>0.59099999999999997</v>
      </c>
      <c r="IJ19" s="9">
        <v>21.093</v>
      </c>
      <c r="IK19" s="9">
        <v>10.584</v>
      </c>
      <c r="IL19" s="9">
        <v>10.279</v>
      </c>
      <c r="IM19" s="9">
        <v>0</v>
      </c>
      <c r="IN19" s="9">
        <v>0.30599999999999999</v>
      </c>
      <c r="IO19" s="9">
        <v>0</v>
      </c>
      <c r="IP19" s="9">
        <v>0</v>
      </c>
      <c r="IQ19" s="9">
        <v>0.30599999999999999</v>
      </c>
    </row>
  </sheetData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6512</v>
      </c>
      <c r="C1" s="3" t="s">
        <v>6513</v>
      </c>
      <c r="D1" s="3" t="s">
        <v>6514</v>
      </c>
      <c r="E1" s="3" t="s">
        <v>6515</v>
      </c>
      <c r="F1" s="3" t="s">
        <v>6516</v>
      </c>
      <c r="G1" s="3" t="s">
        <v>6517</v>
      </c>
      <c r="H1" s="3" t="s">
        <v>6518</v>
      </c>
      <c r="I1" s="3" t="s">
        <v>6519</v>
      </c>
      <c r="J1" s="3" t="s">
        <v>6520</v>
      </c>
      <c r="K1" s="3" t="s">
        <v>6521</v>
      </c>
      <c r="L1" s="3" t="s">
        <v>6522</v>
      </c>
      <c r="M1" s="3" t="s">
        <v>6523</v>
      </c>
      <c r="N1" s="3" t="s">
        <v>6524</v>
      </c>
      <c r="O1" s="3" t="s">
        <v>6525</v>
      </c>
      <c r="P1" s="3" t="s">
        <v>6526</v>
      </c>
      <c r="Q1" s="3" t="s">
        <v>6527</v>
      </c>
      <c r="R1" s="3" t="s">
        <v>6528</v>
      </c>
      <c r="S1" s="3" t="s">
        <v>6529</v>
      </c>
      <c r="T1" s="3" t="s">
        <v>6530</v>
      </c>
      <c r="U1" s="3" t="s">
        <v>6531</v>
      </c>
      <c r="V1" s="3" t="s">
        <v>6532</v>
      </c>
      <c r="W1" s="3" t="s">
        <v>6533</v>
      </c>
      <c r="X1" s="3" t="s">
        <v>6534</v>
      </c>
      <c r="Y1" s="3" t="s">
        <v>6535</v>
      </c>
      <c r="Z1" s="3" t="s">
        <v>6536</v>
      </c>
      <c r="AA1" s="3" t="s">
        <v>6537</v>
      </c>
      <c r="AB1" s="3" t="s">
        <v>6538</v>
      </c>
      <c r="AC1" s="3" t="s">
        <v>6539</v>
      </c>
      <c r="AD1" s="3" t="s">
        <v>6540</v>
      </c>
      <c r="AE1" s="3" t="s">
        <v>6541</v>
      </c>
      <c r="AF1" s="3" t="s">
        <v>6542</v>
      </c>
      <c r="AG1" s="3" t="s">
        <v>6543</v>
      </c>
      <c r="AH1" s="3" t="s">
        <v>6544</v>
      </c>
      <c r="AI1" s="3" t="s">
        <v>6545</v>
      </c>
      <c r="AJ1" s="3" t="s">
        <v>6546</v>
      </c>
      <c r="AK1" s="3" t="s">
        <v>6547</v>
      </c>
      <c r="AL1" s="3" t="s">
        <v>6548</v>
      </c>
      <c r="AM1" s="3" t="s">
        <v>6549</v>
      </c>
      <c r="AN1" s="3" t="s">
        <v>6550</v>
      </c>
      <c r="AO1" s="3" t="s">
        <v>6551</v>
      </c>
      <c r="AP1" s="3" t="s">
        <v>6552</v>
      </c>
      <c r="AQ1" s="3" t="s">
        <v>6553</v>
      </c>
      <c r="AR1" s="3" t="s">
        <v>6554</v>
      </c>
      <c r="AS1" s="3" t="s">
        <v>6555</v>
      </c>
      <c r="AT1" s="3" t="s">
        <v>6556</v>
      </c>
      <c r="AU1" s="3" t="s">
        <v>6557</v>
      </c>
      <c r="AV1" s="3" t="s">
        <v>6558</v>
      </c>
      <c r="AW1" s="3" t="s">
        <v>6559</v>
      </c>
      <c r="AX1" s="3" t="s">
        <v>6560</v>
      </c>
      <c r="AY1" s="3" t="s">
        <v>6561</v>
      </c>
      <c r="AZ1" s="3" t="s">
        <v>6562</v>
      </c>
      <c r="BA1" s="3" t="s">
        <v>6563</v>
      </c>
      <c r="BB1" s="3" t="s">
        <v>6564</v>
      </c>
      <c r="BC1" s="3" t="s">
        <v>6565</v>
      </c>
      <c r="BD1" s="3" t="s">
        <v>6566</v>
      </c>
      <c r="BE1" s="3" t="s">
        <v>6567</v>
      </c>
      <c r="BF1" s="3" t="s">
        <v>6568</v>
      </c>
      <c r="BG1" s="3" t="s">
        <v>6569</v>
      </c>
      <c r="BH1" s="3" t="s">
        <v>6570</v>
      </c>
      <c r="BI1" s="3" t="s">
        <v>6571</v>
      </c>
      <c r="BJ1" s="3" t="s">
        <v>6572</v>
      </c>
      <c r="BK1" s="3" t="s">
        <v>6573</v>
      </c>
      <c r="BL1" s="3" t="s">
        <v>6574</v>
      </c>
      <c r="BM1" s="3" t="s">
        <v>6575</v>
      </c>
      <c r="BN1" s="3" t="s">
        <v>6576</v>
      </c>
      <c r="BO1" s="3" t="s">
        <v>6577</v>
      </c>
      <c r="BP1" s="3" t="s">
        <v>6578</v>
      </c>
      <c r="BQ1" s="3" t="s">
        <v>6579</v>
      </c>
      <c r="BR1" s="3" t="s">
        <v>6580</v>
      </c>
      <c r="BS1" s="3" t="s">
        <v>6581</v>
      </c>
      <c r="BT1" s="3" t="s">
        <v>6582</v>
      </c>
      <c r="BU1" s="3" t="s">
        <v>6583</v>
      </c>
      <c r="BV1" s="3" t="s">
        <v>6584</v>
      </c>
      <c r="BW1" s="3" t="s">
        <v>6585</v>
      </c>
      <c r="BX1" s="3" t="s">
        <v>6586</v>
      </c>
      <c r="BY1" s="3" t="s">
        <v>6587</v>
      </c>
      <c r="BZ1" s="3" t="s">
        <v>6588</v>
      </c>
      <c r="CA1" s="3" t="s">
        <v>6589</v>
      </c>
      <c r="CB1" s="3" t="s">
        <v>6590</v>
      </c>
      <c r="CC1" s="3" t="s">
        <v>6591</v>
      </c>
      <c r="CD1" s="3" t="s">
        <v>6592</v>
      </c>
      <c r="CE1" s="3" t="s">
        <v>6593</v>
      </c>
      <c r="CF1" s="3" t="s">
        <v>6594</v>
      </c>
      <c r="CG1" s="3" t="s">
        <v>6595</v>
      </c>
      <c r="CH1" s="3" t="s">
        <v>6596</v>
      </c>
      <c r="CI1" s="3" t="s">
        <v>6597</v>
      </c>
      <c r="CJ1" s="3" t="s">
        <v>6598</v>
      </c>
      <c r="CK1" s="3" t="s">
        <v>6599</v>
      </c>
      <c r="CL1" s="3" t="s">
        <v>6600</v>
      </c>
      <c r="CM1" s="3" t="s">
        <v>6601</v>
      </c>
      <c r="CN1" s="3" t="s">
        <v>6602</v>
      </c>
      <c r="CO1" s="3" t="s">
        <v>6603</v>
      </c>
      <c r="CP1" s="3" t="s">
        <v>6604</v>
      </c>
      <c r="CQ1" s="3" t="s">
        <v>6605</v>
      </c>
      <c r="CR1" s="3" t="s">
        <v>6606</v>
      </c>
      <c r="CS1" s="3" t="s">
        <v>6607</v>
      </c>
      <c r="CT1" s="3" t="s">
        <v>6608</v>
      </c>
      <c r="CU1" s="3" t="s">
        <v>6609</v>
      </c>
      <c r="CV1" s="3" t="s">
        <v>6610</v>
      </c>
      <c r="CW1" s="3" t="s">
        <v>6611</v>
      </c>
      <c r="CX1" s="3" t="s">
        <v>6612</v>
      </c>
      <c r="CY1" s="3" t="s">
        <v>6613</v>
      </c>
      <c r="CZ1" s="3" t="s">
        <v>6614</v>
      </c>
      <c r="DA1" s="3" t="s">
        <v>6615</v>
      </c>
      <c r="DB1" s="3" t="s">
        <v>6616</v>
      </c>
      <c r="DC1" s="3" t="s">
        <v>6617</v>
      </c>
      <c r="DD1" s="3" t="s">
        <v>6618</v>
      </c>
      <c r="DE1" s="3" t="s">
        <v>6619</v>
      </c>
      <c r="DF1" s="3" t="s">
        <v>6620</v>
      </c>
      <c r="DG1" s="3" t="s">
        <v>6621</v>
      </c>
      <c r="DH1" s="3" t="s">
        <v>6622</v>
      </c>
      <c r="DI1" s="3" t="s">
        <v>6623</v>
      </c>
      <c r="DJ1" s="3" t="s">
        <v>6624</v>
      </c>
      <c r="DK1" s="3" t="s">
        <v>6625</v>
      </c>
      <c r="DL1" s="3" t="s">
        <v>6626</v>
      </c>
      <c r="DM1" s="3" t="s">
        <v>6627</v>
      </c>
      <c r="DN1" s="3" t="s">
        <v>6628</v>
      </c>
      <c r="DO1" s="3" t="s">
        <v>6629</v>
      </c>
      <c r="DP1" s="3" t="s">
        <v>6630</v>
      </c>
      <c r="DQ1" s="3" t="s">
        <v>6631</v>
      </c>
      <c r="DR1" s="3" t="s">
        <v>6632</v>
      </c>
      <c r="DS1" s="3" t="s">
        <v>6633</v>
      </c>
      <c r="DT1" s="3" t="s">
        <v>6634</v>
      </c>
      <c r="DU1" s="3" t="s">
        <v>6635</v>
      </c>
      <c r="DV1" s="3" t="s">
        <v>6636</v>
      </c>
      <c r="DW1" s="3" t="s">
        <v>6637</v>
      </c>
      <c r="DX1" s="3" t="s">
        <v>6638</v>
      </c>
      <c r="DY1" s="3" t="s">
        <v>6639</v>
      </c>
      <c r="DZ1" s="3" t="s">
        <v>6640</v>
      </c>
      <c r="EA1" s="3" t="s">
        <v>6641</v>
      </c>
      <c r="EB1" s="3" t="s">
        <v>6642</v>
      </c>
      <c r="EC1" s="3" t="s">
        <v>6643</v>
      </c>
      <c r="ED1" s="3" t="s">
        <v>6644</v>
      </c>
      <c r="EE1" s="3" t="s">
        <v>6645</v>
      </c>
      <c r="EF1" s="3" t="s">
        <v>6646</v>
      </c>
      <c r="EG1" s="3" t="s">
        <v>6647</v>
      </c>
      <c r="EH1" s="3" t="s">
        <v>6648</v>
      </c>
      <c r="EI1" s="3" t="s">
        <v>6649</v>
      </c>
      <c r="EJ1" s="3" t="s">
        <v>6650</v>
      </c>
      <c r="EK1" s="3" t="s">
        <v>6651</v>
      </c>
      <c r="EL1" s="3" t="s">
        <v>6652</v>
      </c>
      <c r="EM1" s="3" t="s">
        <v>6653</v>
      </c>
      <c r="EN1" s="3" t="s">
        <v>6654</v>
      </c>
      <c r="EO1" s="3" t="s">
        <v>6655</v>
      </c>
      <c r="EP1" s="3" t="s">
        <v>6656</v>
      </c>
      <c r="EQ1" s="3" t="s">
        <v>6657</v>
      </c>
      <c r="ER1" s="3" t="s">
        <v>6658</v>
      </c>
      <c r="ES1" s="3" t="s">
        <v>6659</v>
      </c>
      <c r="ET1" s="3" t="s">
        <v>6660</v>
      </c>
      <c r="EU1" s="3" t="s">
        <v>6661</v>
      </c>
      <c r="EV1" s="3" t="s">
        <v>6662</v>
      </c>
      <c r="EW1" s="3" t="s">
        <v>6663</v>
      </c>
      <c r="EX1" s="3" t="s">
        <v>6664</v>
      </c>
      <c r="EY1" s="3" t="s">
        <v>6665</v>
      </c>
      <c r="EZ1" s="3" t="s">
        <v>6666</v>
      </c>
      <c r="FA1" s="3" t="s">
        <v>6667</v>
      </c>
      <c r="FB1" s="3" t="s">
        <v>6668</v>
      </c>
      <c r="FC1" s="3" t="s">
        <v>6669</v>
      </c>
      <c r="FD1" s="3" t="s">
        <v>6670</v>
      </c>
      <c r="FE1" s="3" t="s">
        <v>6671</v>
      </c>
      <c r="FF1" s="3" t="s">
        <v>6672</v>
      </c>
      <c r="FG1" s="3" t="s">
        <v>6673</v>
      </c>
      <c r="FH1" s="3" t="s">
        <v>6674</v>
      </c>
      <c r="FI1" s="3" t="s">
        <v>6675</v>
      </c>
      <c r="FJ1" s="3" t="s">
        <v>6676</v>
      </c>
      <c r="FK1" s="3" t="s">
        <v>6677</v>
      </c>
      <c r="FL1" s="3" t="s">
        <v>6678</v>
      </c>
      <c r="FM1" s="3" t="s">
        <v>6679</v>
      </c>
      <c r="FN1" s="3" t="s">
        <v>6680</v>
      </c>
      <c r="FO1" s="3" t="s">
        <v>6681</v>
      </c>
      <c r="FP1" s="3" t="s">
        <v>6682</v>
      </c>
      <c r="FQ1" s="3" t="s">
        <v>6683</v>
      </c>
      <c r="FR1" s="3" t="s">
        <v>6684</v>
      </c>
      <c r="FS1" s="3" t="s">
        <v>6685</v>
      </c>
      <c r="FT1" s="3" t="s">
        <v>6686</v>
      </c>
      <c r="FU1" s="3" t="s">
        <v>6687</v>
      </c>
      <c r="FV1" s="3" t="s">
        <v>6688</v>
      </c>
      <c r="FW1" s="3" t="s">
        <v>6689</v>
      </c>
      <c r="FX1" s="3" t="s">
        <v>6690</v>
      </c>
      <c r="FY1" s="3" t="s">
        <v>6691</v>
      </c>
      <c r="FZ1" s="3" t="s">
        <v>6692</v>
      </c>
      <c r="GA1" s="3" t="s">
        <v>6693</v>
      </c>
      <c r="GB1" s="3" t="s">
        <v>6694</v>
      </c>
      <c r="GC1" s="3" t="s">
        <v>6695</v>
      </c>
      <c r="GD1" s="3" t="s">
        <v>6696</v>
      </c>
      <c r="GE1" s="3" t="s">
        <v>6697</v>
      </c>
      <c r="GF1" s="3" t="s">
        <v>6698</v>
      </c>
      <c r="GG1" s="3" t="s">
        <v>6699</v>
      </c>
      <c r="GH1" s="3" t="s">
        <v>6700</v>
      </c>
      <c r="GI1" s="3" t="s">
        <v>6701</v>
      </c>
      <c r="GJ1" s="3" t="s">
        <v>6702</v>
      </c>
      <c r="GK1" s="3" t="s">
        <v>6703</v>
      </c>
      <c r="GL1" s="3" t="s">
        <v>6704</v>
      </c>
      <c r="GM1" s="3" t="s">
        <v>6705</v>
      </c>
      <c r="GN1" s="3" t="s">
        <v>6706</v>
      </c>
      <c r="GO1" s="3" t="s">
        <v>6707</v>
      </c>
      <c r="GP1" s="3" t="s">
        <v>6708</v>
      </c>
      <c r="GQ1" s="3" t="s">
        <v>6709</v>
      </c>
      <c r="GR1" s="3" t="s">
        <v>6710</v>
      </c>
      <c r="GS1" s="3" t="s">
        <v>6711</v>
      </c>
      <c r="GT1" s="3" t="s">
        <v>6712</v>
      </c>
      <c r="GU1" s="3" t="s">
        <v>6713</v>
      </c>
      <c r="GV1" s="3" t="s">
        <v>6714</v>
      </c>
      <c r="GW1" s="3" t="s">
        <v>6715</v>
      </c>
      <c r="GX1" s="3" t="s">
        <v>6716</v>
      </c>
      <c r="GY1" s="3" t="s">
        <v>6717</v>
      </c>
      <c r="GZ1" s="3" t="s">
        <v>6718</v>
      </c>
      <c r="HA1" s="3" t="s">
        <v>6719</v>
      </c>
      <c r="HB1" s="3" t="s">
        <v>6720</v>
      </c>
      <c r="HC1" s="3" t="s">
        <v>6721</v>
      </c>
      <c r="HD1" s="3" t="s">
        <v>6722</v>
      </c>
      <c r="HE1" s="3" t="s">
        <v>6723</v>
      </c>
      <c r="HF1" s="3" t="s">
        <v>6724</v>
      </c>
      <c r="HG1" s="3" t="s">
        <v>6725</v>
      </c>
      <c r="HH1" s="3" t="s">
        <v>6726</v>
      </c>
      <c r="HI1" s="3" t="s">
        <v>6727</v>
      </c>
      <c r="HJ1" s="3" t="s">
        <v>6728</v>
      </c>
      <c r="HK1" s="3" t="s">
        <v>6729</v>
      </c>
      <c r="HL1" s="3" t="s">
        <v>6730</v>
      </c>
      <c r="HM1" s="3" t="s">
        <v>6731</v>
      </c>
      <c r="HN1" s="3" t="s">
        <v>6732</v>
      </c>
      <c r="HO1" s="3" t="s">
        <v>6733</v>
      </c>
      <c r="HP1" s="3" t="s">
        <v>6734</v>
      </c>
      <c r="HQ1" s="3" t="s">
        <v>6735</v>
      </c>
      <c r="HR1" s="3" t="s">
        <v>6736</v>
      </c>
      <c r="HS1" s="3" t="s">
        <v>6737</v>
      </c>
      <c r="HT1" s="3" t="s">
        <v>6738</v>
      </c>
      <c r="HU1" s="3" t="s">
        <v>6739</v>
      </c>
      <c r="HV1" s="3" t="s">
        <v>6740</v>
      </c>
      <c r="HW1" s="3" t="s">
        <v>6741</v>
      </c>
      <c r="HX1" s="3" t="s">
        <v>6742</v>
      </c>
      <c r="HY1" s="3" t="s">
        <v>6743</v>
      </c>
      <c r="HZ1" s="3" t="s">
        <v>6744</v>
      </c>
      <c r="IA1" s="3" t="s">
        <v>6745</v>
      </c>
      <c r="IB1" s="3" t="s">
        <v>6746</v>
      </c>
      <c r="IC1" s="3" t="s">
        <v>6747</v>
      </c>
      <c r="ID1" s="3" t="s">
        <v>6748</v>
      </c>
      <c r="IE1" s="3" t="s">
        <v>6749</v>
      </c>
      <c r="IF1" s="3" t="s">
        <v>6750</v>
      </c>
      <c r="IG1" s="3" t="s">
        <v>6751</v>
      </c>
      <c r="IH1" s="3" t="s">
        <v>6752</v>
      </c>
      <c r="II1" s="3" t="s">
        <v>6753</v>
      </c>
      <c r="IJ1" s="3" t="s">
        <v>6754</v>
      </c>
      <c r="IK1" s="3" t="s">
        <v>6755</v>
      </c>
      <c r="IL1" s="3" t="s">
        <v>6756</v>
      </c>
      <c r="IM1" s="3" t="s">
        <v>6757</v>
      </c>
      <c r="IN1" s="3" t="s">
        <v>6758</v>
      </c>
      <c r="IO1" s="3" t="s">
        <v>6759</v>
      </c>
      <c r="IP1" s="3" t="s">
        <v>6760</v>
      </c>
      <c r="IQ1" s="3" t="s">
        <v>6761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6762</v>
      </c>
      <c r="C10" s="8" t="s">
        <v>6763</v>
      </c>
      <c r="D10" s="8" t="s">
        <v>6764</v>
      </c>
      <c r="E10" s="8" t="s">
        <v>6765</v>
      </c>
      <c r="F10" s="8" t="s">
        <v>6766</v>
      </c>
      <c r="G10" s="8" t="s">
        <v>6767</v>
      </c>
      <c r="H10" s="8" t="s">
        <v>6768</v>
      </c>
      <c r="I10" s="8" t="s">
        <v>6769</v>
      </c>
      <c r="J10" s="8" t="s">
        <v>6770</v>
      </c>
      <c r="K10" s="8" t="s">
        <v>6771</v>
      </c>
      <c r="L10" s="8" t="s">
        <v>6772</v>
      </c>
      <c r="M10" s="8" t="s">
        <v>6773</v>
      </c>
      <c r="N10" s="8" t="s">
        <v>6774</v>
      </c>
      <c r="O10" s="8" t="s">
        <v>6775</v>
      </c>
      <c r="P10" s="8" t="s">
        <v>6776</v>
      </c>
      <c r="Q10" s="8" t="s">
        <v>6777</v>
      </c>
      <c r="R10" s="8" t="s">
        <v>6778</v>
      </c>
      <c r="S10" s="8" t="s">
        <v>6779</v>
      </c>
      <c r="T10" s="8" t="s">
        <v>6780</v>
      </c>
      <c r="U10" s="8" t="s">
        <v>6781</v>
      </c>
      <c r="V10" s="8" t="s">
        <v>6782</v>
      </c>
      <c r="W10" s="8" t="s">
        <v>6783</v>
      </c>
      <c r="X10" s="8" t="s">
        <v>6784</v>
      </c>
      <c r="Y10" s="8" t="s">
        <v>6785</v>
      </c>
      <c r="Z10" s="8" t="s">
        <v>6786</v>
      </c>
      <c r="AA10" s="8" t="s">
        <v>6787</v>
      </c>
      <c r="AB10" s="8" t="s">
        <v>6788</v>
      </c>
      <c r="AC10" s="8" t="s">
        <v>6789</v>
      </c>
      <c r="AD10" s="8" t="s">
        <v>6790</v>
      </c>
      <c r="AE10" s="8" t="s">
        <v>6791</v>
      </c>
      <c r="AF10" s="8" t="s">
        <v>6792</v>
      </c>
      <c r="AG10" s="8" t="s">
        <v>6793</v>
      </c>
      <c r="AH10" s="8" t="s">
        <v>6794</v>
      </c>
      <c r="AI10" s="8" t="s">
        <v>6795</v>
      </c>
      <c r="AJ10" s="8" t="s">
        <v>6796</v>
      </c>
      <c r="AK10" s="8" t="s">
        <v>6797</v>
      </c>
      <c r="AL10" s="8" t="s">
        <v>6798</v>
      </c>
      <c r="AM10" s="8" t="s">
        <v>6799</v>
      </c>
      <c r="AN10" s="8" t="s">
        <v>6800</v>
      </c>
      <c r="AO10" s="8" t="s">
        <v>6801</v>
      </c>
      <c r="AP10" s="8" t="s">
        <v>6802</v>
      </c>
      <c r="AQ10" s="8" t="s">
        <v>6803</v>
      </c>
      <c r="AR10" s="8" t="s">
        <v>6804</v>
      </c>
      <c r="AS10" s="8" t="s">
        <v>6805</v>
      </c>
      <c r="AT10" s="8" t="s">
        <v>6806</v>
      </c>
      <c r="AU10" s="8" t="s">
        <v>6807</v>
      </c>
      <c r="AV10" s="8" t="s">
        <v>6808</v>
      </c>
      <c r="AW10" s="8" t="s">
        <v>6809</v>
      </c>
      <c r="AX10" s="8" t="s">
        <v>6810</v>
      </c>
      <c r="AY10" s="8" t="s">
        <v>6811</v>
      </c>
      <c r="AZ10" s="8" t="s">
        <v>6812</v>
      </c>
      <c r="BA10" s="8" t="s">
        <v>6813</v>
      </c>
      <c r="BB10" s="8" t="s">
        <v>6814</v>
      </c>
      <c r="BC10" s="8" t="s">
        <v>6815</v>
      </c>
      <c r="BD10" s="8" t="s">
        <v>6816</v>
      </c>
      <c r="BE10" s="8" t="s">
        <v>6817</v>
      </c>
      <c r="BF10" s="8" t="s">
        <v>6818</v>
      </c>
      <c r="BG10" s="8" t="s">
        <v>6819</v>
      </c>
      <c r="BH10" s="8" t="s">
        <v>6820</v>
      </c>
      <c r="BI10" s="8" t="s">
        <v>6821</v>
      </c>
      <c r="BJ10" s="8" t="s">
        <v>6822</v>
      </c>
      <c r="BK10" s="8" t="s">
        <v>6823</v>
      </c>
      <c r="BL10" s="8" t="s">
        <v>6824</v>
      </c>
      <c r="BM10" s="8" t="s">
        <v>6825</v>
      </c>
      <c r="BN10" s="8" t="s">
        <v>6826</v>
      </c>
      <c r="BO10" s="8" t="s">
        <v>6827</v>
      </c>
      <c r="BP10" s="8" t="s">
        <v>6828</v>
      </c>
      <c r="BQ10" s="8" t="s">
        <v>6829</v>
      </c>
      <c r="BR10" s="8" t="s">
        <v>6830</v>
      </c>
      <c r="BS10" s="8" t="s">
        <v>6831</v>
      </c>
      <c r="BT10" s="8" t="s">
        <v>6832</v>
      </c>
      <c r="BU10" s="8" t="s">
        <v>6833</v>
      </c>
      <c r="BV10" s="8" t="s">
        <v>6834</v>
      </c>
      <c r="BW10" s="8" t="s">
        <v>6835</v>
      </c>
      <c r="BX10" s="8" t="s">
        <v>6836</v>
      </c>
      <c r="BY10" s="8" t="s">
        <v>6837</v>
      </c>
      <c r="BZ10" s="8" t="s">
        <v>6838</v>
      </c>
      <c r="CA10" s="8" t="s">
        <v>6839</v>
      </c>
      <c r="CB10" s="8" t="s">
        <v>6840</v>
      </c>
      <c r="CC10" s="8" t="s">
        <v>6841</v>
      </c>
      <c r="CD10" s="8" t="s">
        <v>6842</v>
      </c>
      <c r="CE10" s="8" t="s">
        <v>6843</v>
      </c>
      <c r="CF10" s="8" t="s">
        <v>6844</v>
      </c>
      <c r="CG10" s="8" t="s">
        <v>6845</v>
      </c>
      <c r="CH10" s="8" t="s">
        <v>6846</v>
      </c>
      <c r="CI10" s="8" t="s">
        <v>6847</v>
      </c>
      <c r="CJ10" s="8" t="s">
        <v>6848</v>
      </c>
      <c r="CK10" s="8" t="s">
        <v>6849</v>
      </c>
      <c r="CL10" s="8" t="s">
        <v>6850</v>
      </c>
      <c r="CM10" s="8" t="s">
        <v>6851</v>
      </c>
      <c r="CN10" s="8" t="s">
        <v>6852</v>
      </c>
      <c r="CO10" s="8" t="s">
        <v>6853</v>
      </c>
      <c r="CP10" s="8" t="s">
        <v>6854</v>
      </c>
      <c r="CQ10" s="8" t="s">
        <v>6855</v>
      </c>
      <c r="CR10" s="8" t="s">
        <v>6856</v>
      </c>
      <c r="CS10" s="8" t="s">
        <v>6857</v>
      </c>
      <c r="CT10" s="8" t="s">
        <v>6858</v>
      </c>
      <c r="CU10" s="8" t="s">
        <v>6859</v>
      </c>
      <c r="CV10" s="8" t="s">
        <v>6860</v>
      </c>
      <c r="CW10" s="8" t="s">
        <v>6861</v>
      </c>
      <c r="CX10" s="8" t="s">
        <v>6862</v>
      </c>
      <c r="CY10" s="8" t="s">
        <v>6863</v>
      </c>
      <c r="CZ10" s="8" t="s">
        <v>6864</v>
      </c>
      <c r="DA10" s="8" t="s">
        <v>6865</v>
      </c>
      <c r="DB10" s="8" t="s">
        <v>6866</v>
      </c>
      <c r="DC10" s="8" t="s">
        <v>6867</v>
      </c>
      <c r="DD10" s="8" t="s">
        <v>6868</v>
      </c>
      <c r="DE10" s="8" t="s">
        <v>6869</v>
      </c>
      <c r="DF10" s="8" t="s">
        <v>6870</v>
      </c>
      <c r="DG10" s="8" t="s">
        <v>6871</v>
      </c>
      <c r="DH10" s="8" t="s">
        <v>6872</v>
      </c>
      <c r="DI10" s="8" t="s">
        <v>6873</v>
      </c>
      <c r="DJ10" s="8" t="s">
        <v>6874</v>
      </c>
      <c r="DK10" s="8" t="s">
        <v>6875</v>
      </c>
      <c r="DL10" s="8" t="s">
        <v>6876</v>
      </c>
      <c r="DM10" s="8" t="s">
        <v>6877</v>
      </c>
      <c r="DN10" s="8" t="s">
        <v>6878</v>
      </c>
      <c r="DO10" s="8" t="s">
        <v>6879</v>
      </c>
      <c r="DP10" s="8" t="s">
        <v>6880</v>
      </c>
      <c r="DQ10" s="8" t="s">
        <v>6881</v>
      </c>
      <c r="DR10" s="8" t="s">
        <v>6882</v>
      </c>
      <c r="DS10" s="8" t="s">
        <v>6883</v>
      </c>
      <c r="DT10" s="8" t="s">
        <v>6884</v>
      </c>
      <c r="DU10" s="8" t="s">
        <v>6885</v>
      </c>
      <c r="DV10" s="8" t="s">
        <v>6886</v>
      </c>
      <c r="DW10" s="8" t="s">
        <v>6887</v>
      </c>
      <c r="DX10" s="8" t="s">
        <v>6888</v>
      </c>
      <c r="DY10" s="8" t="s">
        <v>6889</v>
      </c>
      <c r="DZ10" s="8" t="s">
        <v>6890</v>
      </c>
      <c r="EA10" s="8" t="s">
        <v>6891</v>
      </c>
      <c r="EB10" s="8" t="s">
        <v>6892</v>
      </c>
      <c r="EC10" s="8" t="s">
        <v>6893</v>
      </c>
      <c r="ED10" s="8" t="s">
        <v>6894</v>
      </c>
      <c r="EE10" s="8" t="s">
        <v>6895</v>
      </c>
      <c r="EF10" s="8" t="s">
        <v>6896</v>
      </c>
      <c r="EG10" s="8" t="s">
        <v>6897</v>
      </c>
      <c r="EH10" s="8" t="s">
        <v>6898</v>
      </c>
      <c r="EI10" s="8" t="s">
        <v>6899</v>
      </c>
      <c r="EJ10" s="8" t="s">
        <v>6900</v>
      </c>
      <c r="EK10" s="8" t="s">
        <v>6901</v>
      </c>
      <c r="EL10" s="8" t="s">
        <v>6902</v>
      </c>
      <c r="EM10" s="8" t="s">
        <v>6903</v>
      </c>
      <c r="EN10" s="8" t="s">
        <v>6904</v>
      </c>
      <c r="EO10" s="8" t="s">
        <v>6905</v>
      </c>
      <c r="EP10" s="8" t="s">
        <v>6906</v>
      </c>
      <c r="EQ10" s="8" t="s">
        <v>6907</v>
      </c>
      <c r="ER10" s="8" t="s">
        <v>6908</v>
      </c>
      <c r="ES10" s="8" t="s">
        <v>6909</v>
      </c>
      <c r="ET10" s="8" t="s">
        <v>6910</v>
      </c>
      <c r="EU10" s="8" t="s">
        <v>6911</v>
      </c>
      <c r="EV10" s="8" t="s">
        <v>6912</v>
      </c>
      <c r="EW10" s="8" t="s">
        <v>6913</v>
      </c>
      <c r="EX10" s="8" t="s">
        <v>6914</v>
      </c>
      <c r="EY10" s="8" t="s">
        <v>6915</v>
      </c>
      <c r="EZ10" s="8" t="s">
        <v>6916</v>
      </c>
      <c r="FA10" s="8" t="s">
        <v>6917</v>
      </c>
      <c r="FB10" s="8" t="s">
        <v>6918</v>
      </c>
      <c r="FC10" s="8" t="s">
        <v>6919</v>
      </c>
      <c r="FD10" s="8" t="s">
        <v>6920</v>
      </c>
      <c r="FE10" s="8" t="s">
        <v>6921</v>
      </c>
      <c r="FF10" s="8" t="s">
        <v>6922</v>
      </c>
      <c r="FG10" s="8" t="s">
        <v>6923</v>
      </c>
      <c r="FH10" s="8" t="s">
        <v>6924</v>
      </c>
      <c r="FI10" s="8" t="s">
        <v>6925</v>
      </c>
      <c r="FJ10" s="8" t="s">
        <v>6926</v>
      </c>
      <c r="FK10" s="8" t="s">
        <v>6927</v>
      </c>
      <c r="FL10" s="8" t="s">
        <v>6928</v>
      </c>
      <c r="FM10" s="8" t="s">
        <v>6929</v>
      </c>
      <c r="FN10" s="8" t="s">
        <v>6930</v>
      </c>
      <c r="FO10" s="8" t="s">
        <v>6931</v>
      </c>
      <c r="FP10" s="8" t="s">
        <v>6932</v>
      </c>
      <c r="FQ10" s="8" t="s">
        <v>6933</v>
      </c>
      <c r="FR10" s="8" t="s">
        <v>6934</v>
      </c>
      <c r="FS10" s="8" t="s">
        <v>6935</v>
      </c>
      <c r="FT10" s="8" t="s">
        <v>6936</v>
      </c>
      <c r="FU10" s="8" t="s">
        <v>6937</v>
      </c>
      <c r="FV10" s="8" t="s">
        <v>6938</v>
      </c>
      <c r="FW10" s="8" t="s">
        <v>6939</v>
      </c>
      <c r="FX10" s="8" t="s">
        <v>6940</v>
      </c>
      <c r="FY10" s="8" t="s">
        <v>6941</v>
      </c>
      <c r="FZ10" s="8" t="s">
        <v>6942</v>
      </c>
      <c r="GA10" s="8" t="s">
        <v>6943</v>
      </c>
      <c r="GB10" s="8" t="s">
        <v>6944</v>
      </c>
      <c r="GC10" s="8" t="s">
        <v>6945</v>
      </c>
      <c r="GD10" s="8" t="s">
        <v>6946</v>
      </c>
      <c r="GE10" s="8" t="s">
        <v>6947</v>
      </c>
      <c r="GF10" s="8" t="s">
        <v>6948</v>
      </c>
      <c r="GG10" s="8" t="s">
        <v>6949</v>
      </c>
      <c r="GH10" s="8" t="s">
        <v>6950</v>
      </c>
      <c r="GI10" s="8" t="s">
        <v>6951</v>
      </c>
      <c r="GJ10" s="8" t="s">
        <v>6952</v>
      </c>
      <c r="GK10" s="8" t="s">
        <v>6953</v>
      </c>
      <c r="GL10" s="8" t="s">
        <v>6954</v>
      </c>
      <c r="GM10" s="8" t="s">
        <v>6955</v>
      </c>
      <c r="GN10" s="8" t="s">
        <v>6956</v>
      </c>
      <c r="GO10" s="8" t="s">
        <v>6957</v>
      </c>
      <c r="GP10" s="8" t="s">
        <v>6958</v>
      </c>
      <c r="GQ10" s="8" t="s">
        <v>6959</v>
      </c>
      <c r="GR10" s="8" t="s">
        <v>6960</v>
      </c>
      <c r="GS10" s="8" t="s">
        <v>6961</v>
      </c>
      <c r="GT10" s="8" t="s">
        <v>6962</v>
      </c>
      <c r="GU10" s="8" t="s">
        <v>6963</v>
      </c>
      <c r="GV10" s="8" t="s">
        <v>6964</v>
      </c>
      <c r="GW10" s="8" t="s">
        <v>6965</v>
      </c>
      <c r="GX10" s="8" t="s">
        <v>6966</v>
      </c>
      <c r="GY10" s="8" t="s">
        <v>6967</v>
      </c>
      <c r="GZ10" s="8" t="s">
        <v>6968</v>
      </c>
      <c r="HA10" s="8" t="s">
        <v>6969</v>
      </c>
      <c r="HB10" s="8" t="s">
        <v>6970</v>
      </c>
      <c r="HC10" s="8" t="s">
        <v>6971</v>
      </c>
      <c r="HD10" s="8" t="s">
        <v>6972</v>
      </c>
      <c r="HE10" s="8" t="s">
        <v>6973</v>
      </c>
      <c r="HF10" s="8" t="s">
        <v>6974</v>
      </c>
      <c r="HG10" s="8" t="s">
        <v>6975</v>
      </c>
      <c r="HH10" s="8" t="s">
        <v>6976</v>
      </c>
      <c r="HI10" s="8" t="s">
        <v>6977</v>
      </c>
      <c r="HJ10" s="8" t="s">
        <v>6978</v>
      </c>
      <c r="HK10" s="8" t="s">
        <v>6979</v>
      </c>
      <c r="HL10" s="8" t="s">
        <v>6980</v>
      </c>
      <c r="HM10" s="8" t="s">
        <v>6981</v>
      </c>
      <c r="HN10" s="8" t="s">
        <v>6982</v>
      </c>
      <c r="HO10" s="8" t="s">
        <v>6983</v>
      </c>
      <c r="HP10" s="8" t="s">
        <v>6984</v>
      </c>
      <c r="HQ10" s="8" t="s">
        <v>6985</v>
      </c>
      <c r="HR10" s="8" t="s">
        <v>6986</v>
      </c>
      <c r="HS10" s="8" t="s">
        <v>6987</v>
      </c>
      <c r="HT10" s="8" t="s">
        <v>6988</v>
      </c>
      <c r="HU10" s="8" t="s">
        <v>6989</v>
      </c>
      <c r="HV10" s="8" t="s">
        <v>6990</v>
      </c>
      <c r="HW10" s="8" t="s">
        <v>6991</v>
      </c>
      <c r="HX10" s="8" t="s">
        <v>6992</v>
      </c>
      <c r="HY10" s="8" t="s">
        <v>6993</v>
      </c>
      <c r="HZ10" s="8" t="s">
        <v>6994</v>
      </c>
      <c r="IA10" s="8" t="s">
        <v>6995</v>
      </c>
      <c r="IB10" s="8" t="s">
        <v>6996</v>
      </c>
      <c r="IC10" s="8" t="s">
        <v>6997</v>
      </c>
      <c r="ID10" s="8" t="s">
        <v>6998</v>
      </c>
      <c r="IE10" s="8" t="s">
        <v>6999</v>
      </c>
      <c r="IF10" s="8" t="s">
        <v>7000</v>
      </c>
      <c r="IG10" s="8" t="s">
        <v>7001</v>
      </c>
      <c r="IH10" s="8" t="s">
        <v>7002</v>
      </c>
      <c r="II10" s="8" t="s">
        <v>7003</v>
      </c>
      <c r="IJ10" s="8" t="s">
        <v>7004</v>
      </c>
      <c r="IK10" s="8" t="s">
        <v>7005</v>
      </c>
      <c r="IL10" s="8" t="s">
        <v>7006</v>
      </c>
      <c r="IM10" s="8" t="s">
        <v>7007</v>
      </c>
      <c r="IN10" s="8" t="s">
        <v>7008</v>
      </c>
      <c r="IO10" s="8" t="s">
        <v>7009</v>
      </c>
      <c r="IP10" s="8" t="s">
        <v>7010</v>
      </c>
      <c r="IQ10" s="8" t="s">
        <v>7011</v>
      </c>
    </row>
    <row r="11" spans="1:251">
      <c r="A11" s="10">
        <v>42036</v>
      </c>
      <c r="B11" s="9">
        <v>12.585000000000001</v>
      </c>
      <c r="C11" s="9">
        <v>0.26600000000000001</v>
      </c>
      <c r="D11" s="9">
        <v>0.33300000000000002</v>
      </c>
      <c r="E11" s="9">
        <v>1.1890000000000001</v>
      </c>
      <c r="F11" s="9">
        <v>1.038</v>
      </c>
      <c r="G11" s="9">
        <v>13.334</v>
      </c>
      <c r="H11" s="9">
        <v>4.8600000000000003</v>
      </c>
      <c r="I11" s="9">
        <v>2.7320000000000002</v>
      </c>
      <c r="J11" s="9">
        <v>23.850999999999999</v>
      </c>
      <c r="K11" s="9">
        <v>54.808999999999997</v>
      </c>
      <c r="L11" s="9">
        <v>49.72</v>
      </c>
      <c r="M11" s="9">
        <v>2.21</v>
      </c>
      <c r="N11" s="9">
        <v>1.915</v>
      </c>
      <c r="O11" s="9">
        <v>0.60099999999999998</v>
      </c>
      <c r="P11" s="9">
        <v>1.3129999999999999</v>
      </c>
      <c r="Q11" s="9">
        <v>0.60099999999999998</v>
      </c>
      <c r="R11" s="9">
        <v>1.3129999999999999</v>
      </c>
      <c r="S11" s="9">
        <v>0.84199999999999997</v>
      </c>
      <c r="T11" s="9">
        <v>0.253</v>
      </c>
      <c r="U11" s="9">
        <v>0.82</v>
      </c>
      <c r="V11" s="9">
        <v>1.4079999999999999</v>
      </c>
      <c r="W11" s="9">
        <v>0.50600000000000001</v>
      </c>
      <c r="X11" s="9">
        <v>0</v>
      </c>
      <c r="Y11" s="9">
        <v>1.915</v>
      </c>
      <c r="Z11" s="9">
        <v>0</v>
      </c>
      <c r="AA11" s="9">
        <v>0.29499999999999998</v>
      </c>
      <c r="AB11" s="9">
        <v>47.51</v>
      </c>
      <c r="AC11" s="9">
        <v>46.741</v>
      </c>
      <c r="AD11" s="9">
        <v>44.064</v>
      </c>
      <c r="AE11" s="9">
        <v>1.103</v>
      </c>
      <c r="AF11" s="9">
        <v>1.5740000000000001</v>
      </c>
      <c r="AG11" s="9">
        <v>1.0900000000000001</v>
      </c>
      <c r="AH11" s="9">
        <v>0.81100000000000005</v>
      </c>
      <c r="AI11" s="9">
        <v>0.55300000000000005</v>
      </c>
      <c r="AJ11" s="9">
        <v>38.994999999999997</v>
      </c>
      <c r="AK11" s="9">
        <v>3.214</v>
      </c>
      <c r="AL11" s="9">
        <v>1.448</v>
      </c>
      <c r="AM11" s="9">
        <v>3.085</v>
      </c>
      <c r="AN11" s="9">
        <v>11.62</v>
      </c>
      <c r="AO11" s="9">
        <v>35.122</v>
      </c>
      <c r="AP11" s="9">
        <v>0.76900000000000002</v>
      </c>
      <c r="AQ11" s="9">
        <v>5.0890000000000004</v>
      </c>
      <c r="AR11" s="9">
        <v>54.808999999999997</v>
      </c>
      <c r="AS11" s="9">
        <v>63.896000000000001</v>
      </c>
      <c r="AT11" s="9">
        <v>59.003</v>
      </c>
      <c r="AU11" s="9">
        <v>5.3449999999999998</v>
      </c>
      <c r="AV11" s="9">
        <v>4.76</v>
      </c>
      <c r="AW11" s="9">
        <v>2.165</v>
      </c>
      <c r="AX11" s="9">
        <v>2.5950000000000002</v>
      </c>
      <c r="AY11" s="9">
        <v>3.83</v>
      </c>
      <c r="AZ11" s="9">
        <v>0.93100000000000005</v>
      </c>
      <c r="BA11" s="9">
        <v>3.6139999999999999</v>
      </c>
      <c r="BB11" s="9">
        <v>0.33400000000000002</v>
      </c>
      <c r="BC11" s="9">
        <v>0.24199999999999999</v>
      </c>
      <c r="BD11" s="9">
        <v>0.84199999999999997</v>
      </c>
      <c r="BE11" s="9">
        <v>1.756</v>
      </c>
      <c r="BF11" s="9">
        <v>2.1629999999999998</v>
      </c>
      <c r="BG11" s="9">
        <v>2.5609999999999999</v>
      </c>
      <c r="BH11" s="9">
        <v>2.1989999999999998</v>
      </c>
      <c r="BI11" s="9">
        <v>0.58499999999999996</v>
      </c>
      <c r="BJ11" s="9">
        <v>53.658000000000001</v>
      </c>
      <c r="BK11" s="9">
        <v>50.265999999999998</v>
      </c>
      <c r="BL11" s="9">
        <v>47.295999999999999</v>
      </c>
      <c r="BM11" s="9">
        <v>2.2080000000000002</v>
      </c>
      <c r="BN11" s="9">
        <v>0.76300000000000001</v>
      </c>
      <c r="BO11" s="9">
        <v>2.0649999999999999</v>
      </c>
      <c r="BP11" s="9">
        <v>0.28199999999999997</v>
      </c>
      <c r="BQ11" s="9">
        <v>0.35899999999999999</v>
      </c>
      <c r="BR11" s="9">
        <v>38.548000000000002</v>
      </c>
      <c r="BS11" s="9">
        <v>5.7140000000000004</v>
      </c>
      <c r="BT11" s="9">
        <v>3.3460000000000001</v>
      </c>
      <c r="BU11" s="9">
        <v>2.6579999999999999</v>
      </c>
      <c r="BV11" s="9">
        <v>10.15</v>
      </c>
      <c r="BW11" s="9">
        <v>40.116999999999997</v>
      </c>
      <c r="BX11" s="9">
        <v>3.391</v>
      </c>
      <c r="BY11" s="9">
        <v>4.8929999999999998</v>
      </c>
      <c r="BZ11" s="9">
        <v>63.896000000000001</v>
      </c>
      <c r="CA11" s="9">
        <v>122.631</v>
      </c>
      <c r="CB11" s="9">
        <v>116.035</v>
      </c>
      <c r="CC11" s="9">
        <v>5.1059999999999999</v>
      </c>
      <c r="CD11" s="9">
        <v>3.8450000000000002</v>
      </c>
      <c r="CE11" s="9">
        <v>2.0649999999999999</v>
      </c>
      <c r="CF11" s="9">
        <v>1.7789999999999999</v>
      </c>
      <c r="CG11" s="9">
        <v>2.8330000000000002</v>
      </c>
      <c r="CH11" s="9">
        <v>1.0109999999999999</v>
      </c>
      <c r="CI11" s="9">
        <v>2.73</v>
      </c>
      <c r="CJ11" s="9">
        <v>0.29499999999999998</v>
      </c>
      <c r="CK11" s="9">
        <v>0.81899999999999995</v>
      </c>
      <c r="CL11" s="9">
        <v>1.77</v>
      </c>
      <c r="CM11" s="9">
        <v>0.76100000000000001</v>
      </c>
      <c r="CN11" s="9">
        <v>1.3140000000000001</v>
      </c>
      <c r="CO11" s="9">
        <v>2.7789999999999999</v>
      </c>
      <c r="CP11" s="9">
        <v>1.0649999999999999</v>
      </c>
      <c r="CQ11" s="9">
        <v>1.2609999999999999</v>
      </c>
      <c r="CR11" s="9">
        <v>110.929</v>
      </c>
      <c r="CS11" s="9">
        <v>101.38800000000001</v>
      </c>
      <c r="CT11" s="9">
        <v>97.278999999999996</v>
      </c>
      <c r="CU11" s="9">
        <v>1.319</v>
      </c>
      <c r="CV11" s="9">
        <v>2.7909999999999999</v>
      </c>
      <c r="CW11" s="9">
        <v>1.87</v>
      </c>
      <c r="CX11" s="9">
        <v>0.82499999999999996</v>
      </c>
      <c r="CY11" s="9">
        <v>0.84099999999999997</v>
      </c>
      <c r="CZ11" s="9">
        <v>76.207999999999998</v>
      </c>
      <c r="DA11" s="9">
        <v>7.1840000000000002</v>
      </c>
      <c r="DB11" s="9">
        <v>8.8879999999999999</v>
      </c>
      <c r="DC11" s="9">
        <v>9.109</v>
      </c>
      <c r="DD11" s="9">
        <v>14.955</v>
      </c>
      <c r="DE11" s="9">
        <v>86.433000000000007</v>
      </c>
      <c r="DF11" s="9">
        <v>9.5410000000000004</v>
      </c>
      <c r="DG11" s="9">
        <v>6.5960000000000001</v>
      </c>
      <c r="DH11" s="9">
        <v>122.631</v>
      </c>
      <c r="DI11" s="9">
        <v>12.509</v>
      </c>
      <c r="DJ11" s="9">
        <v>12.224</v>
      </c>
      <c r="DK11" s="9">
        <v>1.3480000000000001</v>
      </c>
      <c r="DL11" s="9">
        <v>1.3480000000000001</v>
      </c>
      <c r="DM11" s="9">
        <v>0.25600000000000001</v>
      </c>
      <c r="DN11" s="9">
        <v>1.0920000000000001</v>
      </c>
      <c r="DO11" s="9">
        <v>0.85099999999999998</v>
      </c>
      <c r="DP11" s="9">
        <v>0.497</v>
      </c>
      <c r="DQ11" s="9">
        <v>0.49299999999999999</v>
      </c>
      <c r="DR11" s="9">
        <v>0</v>
      </c>
      <c r="DS11" s="9">
        <v>0.53700000000000003</v>
      </c>
      <c r="DT11" s="9">
        <v>0.317</v>
      </c>
      <c r="DU11" s="9">
        <v>0.52200000000000002</v>
      </c>
      <c r="DV11" s="9">
        <v>0.50800000000000001</v>
      </c>
      <c r="DW11" s="9">
        <v>0.81100000000000005</v>
      </c>
      <c r="DX11" s="9">
        <v>0.53700000000000003</v>
      </c>
      <c r="DY11" s="9">
        <v>0</v>
      </c>
      <c r="DZ11" s="9">
        <v>10.875999999999999</v>
      </c>
      <c r="EA11" s="9">
        <v>8.0370000000000008</v>
      </c>
      <c r="EB11" s="9">
        <v>7.29</v>
      </c>
      <c r="EC11" s="9">
        <v>0.747</v>
      </c>
      <c r="ED11" s="9">
        <v>0</v>
      </c>
      <c r="EE11" s="9">
        <v>0.747</v>
      </c>
      <c r="EF11" s="9">
        <v>0</v>
      </c>
      <c r="EG11" s="9">
        <v>0</v>
      </c>
      <c r="EH11" s="9">
        <v>5.5460000000000003</v>
      </c>
      <c r="EI11" s="9">
        <v>0.80800000000000005</v>
      </c>
      <c r="EJ11" s="9">
        <v>0.55400000000000005</v>
      </c>
      <c r="EK11" s="9">
        <v>1.129</v>
      </c>
      <c r="EL11" s="9">
        <v>1.046</v>
      </c>
      <c r="EM11" s="9">
        <v>6.9909999999999997</v>
      </c>
      <c r="EN11" s="9">
        <v>2.84</v>
      </c>
      <c r="EO11" s="9">
        <v>0.28399999999999997</v>
      </c>
      <c r="EP11" s="9">
        <v>12.509</v>
      </c>
      <c r="EQ11" s="9">
        <v>29.016999999999999</v>
      </c>
      <c r="ER11" s="9">
        <v>28.51</v>
      </c>
      <c r="ES11" s="9">
        <v>1.135</v>
      </c>
      <c r="ET11" s="9">
        <v>1.135</v>
      </c>
      <c r="EU11" s="9">
        <v>0.85799999999999998</v>
      </c>
      <c r="EV11" s="9">
        <v>0.27700000000000002</v>
      </c>
      <c r="EW11" s="9">
        <v>0.85799999999999998</v>
      </c>
      <c r="EX11" s="9">
        <v>0.27700000000000002</v>
      </c>
      <c r="EY11" s="9">
        <v>0.56299999999999994</v>
      </c>
      <c r="EZ11" s="9">
        <v>0.27700000000000002</v>
      </c>
      <c r="FA11" s="9">
        <v>0</v>
      </c>
      <c r="FB11" s="9">
        <v>0.29499999999999998</v>
      </c>
      <c r="FC11" s="9">
        <v>0.54300000000000004</v>
      </c>
      <c r="FD11" s="9">
        <v>0.29799999999999999</v>
      </c>
      <c r="FE11" s="9">
        <v>0.59299999999999997</v>
      </c>
      <c r="FF11" s="9">
        <v>0.54300000000000004</v>
      </c>
      <c r="FG11" s="9">
        <v>0</v>
      </c>
      <c r="FH11" s="9">
        <v>27.375</v>
      </c>
      <c r="FI11" s="9">
        <v>16.925000000000001</v>
      </c>
      <c r="FJ11" s="9">
        <v>16.39</v>
      </c>
      <c r="FK11" s="9">
        <v>0.53500000000000003</v>
      </c>
      <c r="FL11" s="9">
        <v>0</v>
      </c>
      <c r="FM11" s="9">
        <v>0.255</v>
      </c>
      <c r="FN11" s="9">
        <v>0.27900000000000003</v>
      </c>
      <c r="FO11" s="9">
        <v>0</v>
      </c>
      <c r="FP11" s="9">
        <v>13.582000000000001</v>
      </c>
      <c r="FQ11" s="9">
        <v>0.27900000000000003</v>
      </c>
      <c r="FR11" s="9">
        <v>1.1259999999999999</v>
      </c>
      <c r="FS11" s="9">
        <v>1.9370000000000001</v>
      </c>
      <c r="FT11" s="9">
        <v>2.8359999999999999</v>
      </c>
      <c r="FU11" s="9">
        <v>14.089</v>
      </c>
      <c r="FV11" s="9">
        <v>10.45</v>
      </c>
      <c r="FW11" s="9">
        <v>0.50700000000000001</v>
      </c>
      <c r="FX11" s="9">
        <v>29.016999999999999</v>
      </c>
      <c r="FY11" s="9">
        <v>90.188999999999993</v>
      </c>
      <c r="FZ11" s="9">
        <v>73.180000000000007</v>
      </c>
      <c r="GA11" s="9">
        <v>73.180000000000007</v>
      </c>
      <c r="GB11" s="9">
        <v>5.0339999999999998</v>
      </c>
      <c r="GC11" s="9">
        <v>68.146000000000001</v>
      </c>
      <c r="GD11" s="9">
        <v>17.009</v>
      </c>
      <c r="GE11" s="9">
        <v>1438.5260000000001</v>
      </c>
      <c r="GF11" s="9">
        <v>1322.78</v>
      </c>
      <c r="GG11" s="9">
        <v>264.00700000000001</v>
      </c>
      <c r="GH11" s="9">
        <v>121.045</v>
      </c>
      <c r="GI11" s="9">
        <v>44.805</v>
      </c>
      <c r="GJ11" s="9">
        <v>64.986000000000004</v>
      </c>
      <c r="GK11" s="9">
        <v>70.528999999999996</v>
      </c>
      <c r="GL11" s="9">
        <v>39.262</v>
      </c>
      <c r="GM11" s="9">
        <v>67.587000000000003</v>
      </c>
      <c r="GN11" s="9">
        <v>14.478999999999999</v>
      </c>
      <c r="GO11" s="9">
        <v>21.542000000000002</v>
      </c>
      <c r="GP11" s="9">
        <v>29.442</v>
      </c>
      <c r="GQ11" s="9">
        <v>44.228999999999999</v>
      </c>
      <c r="GR11" s="9">
        <v>36.119</v>
      </c>
      <c r="GS11" s="9">
        <v>70.236000000000004</v>
      </c>
      <c r="GT11" s="9">
        <v>39.555</v>
      </c>
      <c r="GU11" s="9">
        <v>142.96199999999999</v>
      </c>
      <c r="GV11" s="9">
        <v>1058.7719999999999</v>
      </c>
      <c r="GW11" s="9">
        <v>860.77800000000002</v>
      </c>
      <c r="GX11" s="9">
        <v>812.18399999999997</v>
      </c>
      <c r="GY11" s="9">
        <v>23.335999999999999</v>
      </c>
      <c r="GZ11" s="9">
        <v>25.257999999999999</v>
      </c>
      <c r="HA11" s="9">
        <v>21.748999999999999</v>
      </c>
      <c r="HB11" s="9">
        <v>11.276</v>
      </c>
      <c r="HC11" s="9">
        <v>11.13</v>
      </c>
      <c r="HD11" s="9">
        <v>648.30799999999999</v>
      </c>
      <c r="HE11" s="9">
        <v>43.115000000000002</v>
      </c>
      <c r="HF11" s="9">
        <v>50.692</v>
      </c>
      <c r="HG11" s="9">
        <v>118.663</v>
      </c>
      <c r="HH11" s="9">
        <v>156.54400000000001</v>
      </c>
      <c r="HI11" s="9">
        <v>704.23400000000004</v>
      </c>
      <c r="HJ11" s="9">
        <v>197.994</v>
      </c>
      <c r="HK11" s="9">
        <v>115.746</v>
      </c>
      <c r="HL11" s="9">
        <v>1269.7940000000001</v>
      </c>
      <c r="HM11" s="9">
        <v>168.732</v>
      </c>
      <c r="HN11" s="9">
        <v>30.465</v>
      </c>
      <c r="HO11" s="9">
        <v>30.465</v>
      </c>
      <c r="HP11" s="9">
        <v>1.2909999999999999</v>
      </c>
      <c r="HQ11" s="9">
        <v>0.75700000000000001</v>
      </c>
      <c r="HR11" s="9">
        <v>0.35699999999999998</v>
      </c>
      <c r="HS11" s="9">
        <v>0.4</v>
      </c>
      <c r="HT11" s="9">
        <v>0.35699999999999998</v>
      </c>
      <c r="HU11" s="9">
        <v>0.4</v>
      </c>
      <c r="HV11" s="9">
        <v>0.35699999999999998</v>
      </c>
      <c r="HW11" s="9">
        <v>0.4</v>
      </c>
      <c r="HX11" s="9">
        <v>0</v>
      </c>
      <c r="HY11" s="9">
        <v>0</v>
      </c>
      <c r="HZ11" s="9">
        <v>0.75700000000000001</v>
      </c>
      <c r="IA11" s="9">
        <v>0</v>
      </c>
      <c r="IB11" s="9">
        <v>0.75700000000000001</v>
      </c>
      <c r="IC11" s="9">
        <v>0</v>
      </c>
      <c r="ID11" s="9">
        <v>0.53400000000000003</v>
      </c>
      <c r="IE11" s="9">
        <v>29.172999999999998</v>
      </c>
      <c r="IF11" s="9">
        <v>6.0819999999999999</v>
      </c>
      <c r="IG11" s="9">
        <v>6.0819999999999999</v>
      </c>
      <c r="IH11" s="9">
        <v>0</v>
      </c>
      <c r="II11" s="9">
        <v>0</v>
      </c>
      <c r="IJ11" s="9">
        <v>0</v>
      </c>
      <c r="IK11" s="9">
        <v>0</v>
      </c>
      <c r="IL11" s="9">
        <v>0</v>
      </c>
      <c r="IM11" s="9">
        <v>3.504</v>
      </c>
      <c r="IN11" s="9">
        <v>1.1599999999999999</v>
      </c>
      <c r="IO11" s="9">
        <v>0</v>
      </c>
      <c r="IP11" s="9">
        <v>1.417</v>
      </c>
      <c r="IQ11" s="9">
        <v>1.173</v>
      </c>
    </row>
    <row r="12" spans="1:251">
      <c r="A12" s="10">
        <v>42401</v>
      </c>
      <c r="B12" s="9">
        <v>10.047000000000001</v>
      </c>
      <c r="C12" s="9">
        <v>0.56000000000000005</v>
      </c>
      <c r="D12" s="9">
        <v>1.129</v>
      </c>
      <c r="E12" s="9">
        <v>3.1419999999999999</v>
      </c>
      <c r="F12" s="9">
        <v>1.105</v>
      </c>
      <c r="G12" s="9">
        <v>13.773999999999999</v>
      </c>
      <c r="H12" s="9">
        <v>6.5570000000000004</v>
      </c>
      <c r="I12" s="9">
        <v>1.9490000000000001</v>
      </c>
      <c r="J12" s="9">
        <v>24.878</v>
      </c>
      <c r="K12" s="9">
        <v>53.182000000000002</v>
      </c>
      <c r="L12" s="9">
        <v>50.622</v>
      </c>
      <c r="M12" s="9">
        <v>2.8370000000000002</v>
      </c>
      <c r="N12" s="9">
        <v>2.8370000000000002</v>
      </c>
      <c r="O12" s="9">
        <v>1.399</v>
      </c>
      <c r="P12" s="9">
        <v>1.4390000000000001</v>
      </c>
      <c r="Q12" s="9">
        <v>2.5169999999999999</v>
      </c>
      <c r="R12" s="9">
        <v>0.32</v>
      </c>
      <c r="S12" s="9">
        <v>2.0369999999999999</v>
      </c>
      <c r="T12" s="9">
        <v>0</v>
      </c>
      <c r="U12" s="9">
        <v>0.80100000000000005</v>
      </c>
      <c r="V12" s="9">
        <v>1.889</v>
      </c>
      <c r="W12" s="9">
        <v>0</v>
      </c>
      <c r="X12" s="9">
        <v>0.94799999999999995</v>
      </c>
      <c r="Y12" s="9">
        <v>1.966</v>
      </c>
      <c r="Z12" s="9">
        <v>0.872</v>
      </c>
      <c r="AA12" s="9">
        <v>0</v>
      </c>
      <c r="AB12" s="9">
        <v>47.784999999999997</v>
      </c>
      <c r="AC12" s="9">
        <v>47.546999999999997</v>
      </c>
      <c r="AD12" s="9">
        <v>45.665999999999997</v>
      </c>
      <c r="AE12" s="9">
        <v>1.34</v>
      </c>
      <c r="AF12" s="9">
        <v>0.54200000000000004</v>
      </c>
      <c r="AG12" s="9">
        <v>0.82599999999999996</v>
      </c>
      <c r="AH12" s="9">
        <v>0.81</v>
      </c>
      <c r="AI12" s="9">
        <v>0.246</v>
      </c>
      <c r="AJ12" s="9">
        <v>41.634999999999998</v>
      </c>
      <c r="AK12" s="9">
        <v>1.831</v>
      </c>
      <c r="AL12" s="9">
        <v>1.133</v>
      </c>
      <c r="AM12" s="9">
        <v>2.95</v>
      </c>
      <c r="AN12" s="9">
        <v>5.7119999999999997</v>
      </c>
      <c r="AO12" s="9">
        <v>41.835999999999999</v>
      </c>
      <c r="AP12" s="9">
        <v>0.23699999999999999</v>
      </c>
      <c r="AQ12" s="9">
        <v>2.56</v>
      </c>
      <c r="AR12" s="9">
        <v>53.182000000000002</v>
      </c>
      <c r="AS12" s="9">
        <v>59.695</v>
      </c>
      <c r="AT12" s="9">
        <v>55.597999999999999</v>
      </c>
      <c r="AU12" s="9">
        <v>3.2160000000000002</v>
      </c>
      <c r="AV12" s="9">
        <v>2.9079999999999999</v>
      </c>
      <c r="AW12" s="9">
        <v>1.2569999999999999</v>
      </c>
      <c r="AX12" s="9">
        <v>1.6519999999999999</v>
      </c>
      <c r="AY12" s="9">
        <v>2.0920000000000001</v>
      </c>
      <c r="AZ12" s="9">
        <v>0.81599999999999995</v>
      </c>
      <c r="BA12" s="9">
        <v>1.823</v>
      </c>
      <c r="BB12" s="9">
        <v>0.58899999999999997</v>
      </c>
      <c r="BC12" s="9">
        <v>0.496</v>
      </c>
      <c r="BD12" s="9">
        <v>0.624</v>
      </c>
      <c r="BE12" s="9">
        <v>1.2270000000000001</v>
      </c>
      <c r="BF12" s="9">
        <v>1.0580000000000001</v>
      </c>
      <c r="BG12" s="9">
        <v>1.2709999999999999</v>
      </c>
      <c r="BH12" s="9">
        <v>1.637</v>
      </c>
      <c r="BI12" s="9">
        <v>0.307</v>
      </c>
      <c r="BJ12" s="9">
        <v>52.381999999999998</v>
      </c>
      <c r="BK12" s="9">
        <v>49.287999999999997</v>
      </c>
      <c r="BL12" s="9">
        <v>47.076000000000001</v>
      </c>
      <c r="BM12" s="9">
        <v>1.286</v>
      </c>
      <c r="BN12" s="9">
        <v>0.92600000000000005</v>
      </c>
      <c r="BO12" s="9">
        <v>1.6379999999999999</v>
      </c>
      <c r="BP12" s="9">
        <v>0.33200000000000002</v>
      </c>
      <c r="BQ12" s="9">
        <v>0.24199999999999999</v>
      </c>
      <c r="BR12" s="9">
        <v>31.928999999999998</v>
      </c>
      <c r="BS12" s="9">
        <v>6.4089999999999998</v>
      </c>
      <c r="BT12" s="9">
        <v>4.952</v>
      </c>
      <c r="BU12" s="9">
        <v>5.9980000000000002</v>
      </c>
      <c r="BV12" s="9">
        <v>8.516</v>
      </c>
      <c r="BW12" s="9">
        <v>40.771999999999998</v>
      </c>
      <c r="BX12" s="9">
        <v>3.0939999999999999</v>
      </c>
      <c r="BY12" s="9">
        <v>4.0970000000000004</v>
      </c>
      <c r="BZ12" s="9">
        <v>59.695</v>
      </c>
      <c r="CA12" s="9">
        <v>117.127</v>
      </c>
      <c r="CB12" s="9">
        <v>107.94</v>
      </c>
      <c r="CC12" s="9">
        <v>8.4309999999999992</v>
      </c>
      <c r="CD12" s="9">
        <v>6.7619999999999996</v>
      </c>
      <c r="CE12" s="9">
        <v>5.1269999999999998</v>
      </c>
      <c r="CF12" s="9">
        <v>1.635</v>
      </c>
      <c r="CG12" s="9">
        <v>5.4720000000000004</v>
      </c>
      <c r="CH12" s="9">
        <v>1.29</v>
      </c>
      <c r="CI12" s="9">
        <v>4.593</v>
      </c>
      <c r="CJ12" s="9">
        <v>0.73499999999999999</v>
      </c>
      <c r="CK12" s="9">
        <v>1.4339999999999999</v>
      </c>
      <c r="CL12" s="9">
        <v>2.0990000000000002</v>
      </c>
      <c r="CM12" s="9">
        <v>2.7749999999999999</v>
      </c>
      <c r="CN12" s="9">
        <v>1.8879999999999999</v>
      </c>
      <c r="CO12" s="9">
        <v>4.8810000000000002</v>
      </c>
      <c r="CP12" s="9">
        <v>1.8819999999999999</v>
      </c>
      <c r="CQ12" s="9">
        <v>1.6679999999999999</v>
      </c>
      <c r="CR12" s="9">
        <v>99.509</v>
      </c>
      <c r="CS12" s="9">
        <v>92.594999999999999</v>
      </c>
      <c r="CT12" s="9">
        <v>86.558999999999997</v>
      </c>
      <c r="CU12" s="9">
        <v>3.9809999999999999</v>
      </c>
      <c r="CV12" s="9">
        <v>2.056</v>
      </c>
      <c r="CW12" s="9">
        <v>3.6720000000000002</v>
      </c>
      <c r="CX12" s="9">
        <v>1.167</v>
      </c>
      <c r="CY12" s="9">
        <v>1.1970000000000001</v>
      </c>
      <c r="CZ12" s="9">
        <v>70.591999999999999</v>
      </c>
      <c r="DA12" s="9">
        <v>6.9390000000000001</v>
      </c>
      <c r="DB12" s="9">
        <v>6.8780000000000001</v>
      </c>
      <c r="DC12" s="9">
        <v>8.1850000000000005</v>
      </c>
      <c r="DD12" s="9">
        <v>15.154999999999999</v>
      </c>
      <c r="DE12" s="9">
        <v>77.44</v>
      </c>
      <c r="DF12" s="9">
        <v>6.9139999999999997</v>
      </c>
      <c r="DG12" s="9">
        <v>9.1869999999999994</v>
      </c>
      <c r="DH12" s="9">
        <v>117.127</v>
      </c>
      <c r="DI12" s="9">
        <v>13.645</v>
      </c>
      <c r="DJ12" s="9">
        <v>12.137</v>
      </c>
      <c r="DK12" s="9">
        <v>1.7010000000000001</v>
      </c>
      <c r="DL12" s="9">
        <v>0.90300000000000002</v>
      </c>
      <c r="DM12" s="9">
        <v>0</v>
      </c>
      <c r="DN12" s="9">
        <v>0.90300000000000002</v>
      </c>
      <c r="DO12" s="9">
        <v>0.505</v>
      </c>
      <c r="DP12" s="9">
        <v>0.39800000000000002</v>
      </c>
      <c r="DQ12" s="9">
        <v>0.505</v>
      </c>
      <c r="DR12" s="9">
        <v>0</v>
      </c>
      <c r="DS12" s="9">
        <v>0.39800000000000002</v>
      </c>
      <c r="DT12" s="9">
        <v>0</v>
      </c>
      <c r="DU12" s="9">
        <v>0.65100000000000002</v>
      </c>
      <c r="DV12" s="9">
        <v>0.252</v>
      </c>
      <c r="DW12" s="9">
        <v>0.252</v>
      </c>
      <c r="DX12" s="9">
        <v>0.65100000000000002</v>
      </c>
      <c r="DY12" s="9">
        <v>0.79800000000000004</v>
      </c>
      <c r="DZ12" s="9">
        <v>10.436999999999999</v>
      </c>
      <c r="EA12" s="9">
        <v>8.9529999999999994</v>
      </c>
      <c r="EB12" s="9">
        <v>8.9529999999999994</v>
      </c>
      <c r="EC12" s="9">
        <v>0</v>
      </c>
      <c r="ED12" s="9">
        <v>0</v>
      </c>
      <c r="EE12" s="9">
        <v>0</v>
      </c>
      <c r="EF12" s="9">
        <v>0</v>
      </c>
      <c r="EG12" s="9">
        <v>0</v>
      </c>
      <c r="EH12" s="9">
        <v>6.7859999999999996</v>
      </c>
      <c r="EI12" s="9">
        <v>0.52100000000000002</v>
      </c>
      <c r="EJ12" s="9">
        <v>0.36699999999999999</v>
      </c>
      <c r="EK12" s="9">
        <v>1.2789999999999999</v>
      </c>
      <c r="EL12" s="9">
        <v>0.58499999999999996</v>
      </c>
      <c r="EM12" s="9">
        <v>8.3689999999999998</v>
      </c>
      <c r="EN12" s="9">
        <v>1.4830000000000001</v>
      </c>
      <c r="EO12" s="9">
        <v>1.508</v>
      </c>
      <c r="EP12" s="9">
        <v>13.645</v>
      </c>
      <c r="EQ12" s="9">
        <v>33.008000000000003</v>
      </c>
      <c r="ER12" s="9">
        <v>31.221</v>
      </c>
      <c r="ES12" s="9">
        <v>1.86</v>
      </c>
      <c r="ET12" s="9">
        <v>1.3109999999999999</v>
      </c>
      <c r="EU12" s="9">
        <v>0.78400000000000003</v>
      </c>
      <c r="EV12" s="9">
        <v>0.52700000000000002</v>
      </c>
      <c r="EW12" s="9">
        <v>1.03</v>
      </c>
      <c r="EX12" s="9">
        <v>0.28100000000000003</v>
      </c>
      <c r="EY12" s="9">
        <v>0.75600000000000001</v>
      </c>
      <c r="EZ12" s="9">
        <v>0</v>
      </c>
      <c r="FA12" s="9">
        <v>0.55500000000000005</v>
      </c>
      <c r="FB12" s="9">
        <v>0</v>
      </c>
      <c r="FC12" s="9">
        <v>0.23</v>
      </c>
      <c r="FD12" s="9">
        <v>1.0820000000000001</v>
      </c>
      <c r="FE12" s="9">
        <v>1.03</v>
      </c>
      <c r="FF12" s="9">
        <v>0.28100000000000003</v>
      </c>
      <c r="FG12" s="9">
        <v>0.54900000000000004</v>
      </c>
      <c r="FH12" s="9">
        <v>29.361000000000001</v>
      </c>
      <c r="FI12" s="9">
        <v>17.635000000000002</v>
      </c>
      <c r="FJ12" s="9">
        <v>17.356000000000002</v>
      </c>
      <c r="FK12" s="9">
        <v>0.27900000000000003</v>
      </c>
      <c r="FL12" s="9">
        <v>0</v>
      </c>
      <c r="FM12" s="9">
        <v>0.27900000000000003</v>
      </c>
      <c r="FN12" s="9">
        <v>0</v>
      </c>
      <c r="FO12" s="9">
        <v>0</v>
      </c>
      <c r="FP12" s="9">
        <v>14.537000000000001</v>
      </c>
      <c r="FQ12" s="9">
        <v>0.56000000000000005</v>
      </c>
      <c r="FR12" s="9">
        <v>0.28899999999999998</v>
      </c>
      <c r="FS12" s="9">
        <v>2.2490000000000001</v>
      </c>
      <c r="FT12" s="9">
        <v>1.9650000000000001</v>
      </c>
      <c r="FU12" s="9">
        <v>15.67</v>
      </c>
      <c r="FV12" s="9">
        <v>11.726000000000001</v>
      </c>
      <c r="FW12" s="9">
        <v>1.786</v>
      </c>
      <c r="FX12" s="9">
        <v>33.008000000000003</v>
      </c>
      <c r="FY12" s="9">
        <v>98.218000000000004</v>
      </c>
      <c r="FZ12" s="9">
        <v>78.484999999999999</v>
      </c>
      <c r="GA12" s="9">
        <v>78.484999999999999</v>
      </c>
      <c r="GB12" s="9">
        <v>5.492</v>
      </c>
      <c r="GC12" s="9">
        <v>72.992999999999995</v>
      </c>
      <c r="GD12" s="9">
        <v>19.733000000000001</v>
      </c>
      <c r="GE12" s="9">
        <v>1418.712</v>
      </c>
      <c r="GF12" s="9">
        <v>1315.925</v>
      </c>
      <c r="GG12" s="9">
        <v>232.84899999999999</v>
      </c>
      <c r="GH12" s="9">
        <v>109.10599999999999</v>
      </c>
      <c r="GI12" s="9">
        <v>44.683999999999997</v>
      </c>
      <c r="GJ12" s="9">
        <v>55.076999999999998</v>
      </c>
      <c r="GK12" s="9">
        <v>62.779000000000003</v>
      </c>
      <c r="GL12" s="9">
        <v>36.545000000000002</v>
      </c>
      <c r="GM12" s="9">
        <v>62.155999999999999</v>
      </c>
      <c r="GN12" s="9">
        <v>16.754999999999999</v>
      </c>
      <c r="GO12" s="9">
        <v>15.214</v>
      </c>
      <c r="GP12" s="9">
        <v>28.474</v>
      </c>
      <c r="GQ12" s="9">
        <v>32.515999999999998</v>
      </c>
      <c r="GR12" s="9">
        <v>38.771000000000001</v>
      </c>
      <c r="GS12" s="9">
        <v>63.884</v>
      </c>
      <c r="GT12" s="9">
        <v>35.875999999999998</v>
      </c>
      <c r="GU12" s="9">
        <v>123.744</v>
      </c>
      <c r="GV12" s="9">
        <v>1083.076</v>
      </c>
      <c r="GW12" s="9">
        <v>883.63699999999994</v>
      </c>
      <c r="GX12" s="9">
        <v>846.56500000000005</v>
      </c>
      <c r="GY12" s="9">
        <v>18.727</v>
      </c>
      <c r="GZ12" s="9">
        <v>18.344000000000001</v>
      </c>
      <c r="HA12" s="9">
        <v>18.963999999999999</v>
      </c>
      <c r="HB12" s="9">
        <v>9.2769999999999992</v>
      </c>
      <c r="HC12" s="9">
        <v>6.1920000000000002</v>
      </c>
      <c r="HD12" s="9">
        <v>675.99300000000005</v>
      </c>
      <c r="HE12" s="9">
        <v>45.792000000000002</v>
      </c>
      <c r="HF12" s="9">
        <v>56.392000000000003</v>
      </c>
      <c r="HG12" s="9">
        <v>105.46</v>
      </c>
      <c r="HH12" s="9">
        <v>140.35900000000001</v>
      </c>
      <c r="HI12" s="9">
        <v>743.27700000000004</v>
      </c>
      <c r="HJ12" s="9">
        <v>199.43899999999999</v>
      </c>
      <c r="HK12" s="9">
        <v>102.786</v>
      </c>
      <c r="HL12" s="9">
        <v>1266.4000000000001</v>
      </c>
      <c r="HM12" s="9">
        <v>152.31200000000001</v>
      </c>
      <c r="HN12" s="9">
        <v>29.327000000000002</v>
      </c>
      <c r="HO12" s="9">
        <v>28.509</v>
      </c>
      <c r="HP12" s="9">
        <v>1.4419999999999999</v>
      </c>
      <c r="HQ12" s="9">
        <v>0.998</v>
      </c>
      <c r="HR12" s="9">
        <v>0</v>
      </c>
      <c r="HS12" s="9">
        <v>0.998</v>
      </c>
      <c r="HT12" s="9">
        <v>0.998</v>
      </c>
      <c r="HU12" s="9">
        <v>0</v>
      </c>
      <c r="HV12" s="9">
        <v>0.998</v>
      </c>
      <c r="HW12" s="9">
        <v>0</v>
      </c>
      <c r="HX12" s="9">
        <v>0</v>
      </c>
      <c r="HY12" s="9">
        <v>0.58499999999999996</v>
      </c>
      <c r="HZ12" s="9">
        <v>0</v>
      </c>
      <c r="IA12" s="9">
        <v>0.41399999999999998</v>
      </c>
      <c r="IB12" s="9">
        <v>0.998</v>
      </c>
      <c r="IC12" s="9">
        <v>0</v>
      </c>
      <c r="ID12" s="9">
        <v>0.44400000000000001</v>
      </c>
      <c r="IE12" s="9">
        <v>27.065999999999999</v>
      </c>
      <c r="IF12" s="9">
        <v>9.4130000000000003</v>
      </c>
      <c r="IG12" s="9">
        <v>9.4130000000000003</v>
      </c>
      <c r="IH12" s="9">
        <v>0</v>
      </c>
      <c r="II12" s="9">
        <v>0</v>
      </c>
      <c r="IJ12" s="9">
        <v>0</v>
      </c>
      <c r="IK12" s="9">
        <v>0</v>
      </c>
      <c r="IL12" s="9">
        <v>0</v>
      </c>
      <c r="IM12" s="9">
        <v>5.8040000000000003</v>
      </c>
      <c r="IN12" s="9">
        <v>0</v>
      </c>
      <c r="IO12" s="9">
        <v>0</v>
      </c>
      <c r="IP12" s="9">
        <v>3.609</v>
      </c>
      <c r="IQ12" s="9">
        <v>0</v>
      </c>
    </row>
    <row r="13" spans="1:251">
      <c r="A13" s="10">
        <v>42767</v>
      </c>
      <c r="B13" s="9">
        <v>15.534000000000001</v>
      </c>
      <c r="C13" s="9">
        <v>1.7330000000000001</v>
      </c>
      <c r="D13" s="9">
        <v>1.9930000000000001</v>
      </c>
      <c r="E13" s="9">
        <v>2.1760000000000002</v>
      </c>
      <c r="F13" s="9">
        <v>3.6139999999999999</v>
      </c>
      <c r="G13" s="9">
        <v>17.823</v>
      </c>
      <c r="H13" s="9">
        <v>7.298</v>
      </c>
      <c r="I13" s="9">
        <v>3.0270000000000001</v>
      </c>
      <c r="J13" s="9">
        <v>33.737000000000002</v>
      </c>
      <c r="K13" s="9">
        <v>55.679000000000002</v>
      </c>
      <c r="L13" s="9">
        <v>54.204999999999998</v>
      </c>
      <c r="M13" s="9">
        <v>1.8939999999999999</v>
      </c>
      <c r="N13" s="9">
        <v>1.8939999999999999</v>
      </c>
      <c r="O13" s="9">
        <v>0.94799999999999995</v>
      </c>
      <c r="P13" s="9">
        <v>0.94599999999999995</v>
      </c>
      <c r="Q13" s="9">
        <v>1.5980000000000001</v>
      </c>
      <c r="R13" s="9">
        <v>0.29599999999999999</v>
      </c>
      <c r="S13" s="9">
        <v>1.2809999999999999</v>
      </c>
      <c r="T13" s="9">
        <v>0</v>
      </c>
      <c r="U13" s="9">
        <v>0.317</v>
      </c>
      <c r="V13" s="9">
        <v>0.624</v>
      </c>
      <c r="W13" s="9">
        <v>1.2689999999999999</v>
      </c>
      <c r="X13" s="9">
        <v>0</v>
      </c>
      <c r="Y13" s="9">
        <v>1.8939999999999999</v>
      </c>
      <c r="Z13" s="9">
        <v>0</v>
      </c>
      <c r="AA13" s="9">
        <v>0</v>
      </c>
      <c r="AB13" s="9">
        <v>52.311999999999998</v>
      </c>
      <c r="AC13" s="9">
        <v>51.244</v>
      </c>
      <c r="AD13" s="9">
        <v>49.158000000000001</v>
      </c>
      <c r="AE13" s="9">
        <v>1.2290000000000001</v>
      </c>
      <c r="AF13" s="9">
        <v>0.85599999999999998</v>
      </c>
      <c r="AG13" s="9">
        <v>1.24</v>
      </c>
      <c r="AH13" s="9">
        <v>0.84499999999999997</v>
      </c>
      <c r="AI13" s="9">
        <v>0</v>
      </c>
      <c r="AJ13" s="9">
        <v>41.142000000000003</v>
      </c>
      <c r="AK13" s="9">
        <v>1.9259999999999999</v>
      </c>
      <c r="AL13" s="9">
        <v>3.4969999999999999</v>
      </c>
      <c r="AM13" s="9">
        <v>4.6790000000000003</v>
      </c>
      <c r="AN13" s="9">
        <v>11.189</v>
      </c>
      <c r="AO13" s="9">
        <v>40.054000000000002</v>
      </c>
      <c r="AP13" s="9">
        <v>1.0680000000000001</v>
      </c>
      <c r="AQ13" s="9">
        <v>1.4730000000000001</v>
      </c>
      <c r="AR13" s="9">
        <v>55.679000000000002</v>
      </c>
      <c r="AS13" s="9">
        <v>63.825000000000003</v>
      </c>
      <c r="AT13" s="9">
        <v>58.253</v>
      </c>
      <c r="AU13" s="9">
        <v>3.0870000000000002</v>
      </c>
      <c r="AV13" s="9">
        <v>2.5550000000000002</v>
      </c>
      <c r="AW13" s="9">
        <v>0.626</v>
      </c>
      <c r="AX13" s="9">
        <v>1.929</v>
      </c>
      <c r="AY13" s="9">
        <v>1.6359999999999999</v>
      </c>
      <c r="AZ13" s="9">
        <v>0.91900000000000004</v>
      </c>
      <c r="BA13" s="9">
        <v>2.2330000000000001</v>
      </c>
      <c r="BB13" s="9">
        <v>0</v>
      </c>
      <c r="BC13" s="9">
        <v>0.32200000000000001</v>
      </c>
      <c r="BD13" s="9">
        <v>0.80700000000000005</v>
      </c>
      <c r="BE13" s="9">
        <v>0.32200000000000001</v>
      </c>
      <c r="BF13" s="9">
        <v>1.4259999999999999</v>
      </c>
      <c r="BG13" s="9">
        <v>1.6850000000000001</v>
      </c>
      <c r="BH13" s="9">
        <v>0.87</v>
      </c>
      <c r="BI13" s="9">
        <v>0.53200000000000003</v>
      </c>
      <c r="BJ13" s="9">
        <v>55.165999999999997</v>
      </c>
      <c r="BK13" s="9">
        <v>51.438000000000002</v>
      </c>
      <c r="BL13" s="9">
        <v>46.832999999999998</v>
      </c>
      <c r="BM13" s="9">
        <v>2.0950000000000002</v>
      </c>
      <c r="BN13" s="9">
        <v>2.5099999999999998</v>
      </c>
      <c r="BO13" s="9">
        <v>3.4390000000000001</v>
      </c>
      <c r="BP13" s="9">
        <v>0.56399999999999995</v>
      </c>
      <c r="BQ13" s="9">
        <v>0.60199999999999998</v>
      </c>
      <c r="BR13" s="9">
        <v>34.375999999999998</v>
      </c>
      <c r="BS13" s="9">
        <v>7.32</v>
      </c>
      <c r="BT13" s="9">
        <v>4.08</v>
      </c>
      <c r="BU13" s="9">
        <v>5.6619999999999999</v>
      </c>
      <c r="BV13" s="9">
        <v>6.5060000000000002</v>
      </c>
      <c r="BW13" s="9">
        <v>44.930999999999997</v>
      </c>
      <c r="BX13" s="9">
        <v>3.7280000000000002</v>
      </c>
      <c r="BY13" s="9">
        <v>5.5730000000000004</v>
      </c>
      <c r="BZ13" s="9">
        <v>63.825000000000003</v>
      </c>
      <c r="CA13" s="9">
        <v>121.075</v>
      </c>
      <c r="CB13" s="9">
        <v>117.378</v>
      </c>
      <c r="CC13" s="9">
        <v>6.5739999999999998</v>
      </c>
      <c r="CD13" s="9">
        <v>6.5739999999999998</v>
      </c>
      <c r="CE13" s="9">
        <v>5.2610000000000001</v>
      </c>
      <c r="CF13" s="9">
        <v>1.3129999999999999</v>
      </c>
      <c r="CG13" s="9">
        <v>4.7939999999999996</v>
      </c>
      <c r="CH13" s="9">
        <v>1.7789999999999999</v>
      </c>
      <c r="CI13" s="9">
        <v>4.8129999999999997</v>
      </c>
      <c r="CJ13" s="9">
        <v>0.93400000000000005</v>
      </c>
      <c r="CK13" s="9">
        <v>0.82699999999999996</v>
      </c>
      <c r="CL13" s="9">
        <v>0.51</v>
      </c>
      <c r="CM13" s="9">
        <v>3.2429999999999999</v>
      </c>
      <c r="CN13" s="9">
        <v>2.8210000000000002</v>
      </c>
      <c r="CO13" s="9">
        <v>3.5470000000000002</v>
      </c>
      <c r="CP13" s="9">
        <v>3.0270000000000001</v>
      </c>
      <c r="CQ13" s="9">
        <v>0</v>
      </c>
      <c r="CR13" s="9">
        <v>110.804</v>
      </c>
      <c r="CS13" s="9">
        <v>101.16</v>
      </c>
      <c r="CT13" s="9">
        <v>98.59</v>
      </c>
      <c r="CU13" s="9">
        <v>1.7010000000000001</v>
      </c>
      <c r="CV13" s="9">
        <v>0.86899999999999999</v>
      </c>
      <c r="CW13" s="9">
        <v>1.4550000000000001</v>
      </c>
      <c r="CX13" s="9">
        <v>0.60499999999999998</v>
      </c>
      <c r="CY13" s="9">
        <v>0.51</v>
      </c>
      <c r="CZ13" s="9">
        <v>76.97</v>
      </c>
      <c r="DA13" s="9">
        <v>6.15</v>
      </c>
      <c r="DB13" s="9">
        <v>6.11</v>
      </c>
      <c r="DC13" s="9">
        <v>11.929</v>
      </c>
      <c r="DD13" s="9">
        <v>10.617000000000001</v>
      </c>
      <c r="DE13" s="9">
        <v>90.543000000000006</v>
      </c>
      <c r="DF13" s="9">
        <v>9.6440000000000001</v>
      </c>
      <c r="DG13" s="9">
        <v>3.698</v>
      </c>
      <c r="DH13" s="9">
        <v>121.075</v>
      </c>
      <c r="DI13" s="9">
        <v>15.784000000000001</v>
      </c>
      <c r="DJ13" s="9">
        <v>14.603999999999999</v>
      </c>
      <c r="DK13" s="9">
        <v>1.3120000000000001</v>
      </c>
      <c r="DL13" s="9">
        <v>0</v>
      </c>
      <c r="DM13" s="9">
        <v>0</v>
      </c>
      <c r="DN13" s="9">
        <v>0</v>
      </c>
      <c r="DO13" s="9">
        <v>0</v>
      </c>
      <c r="DP13" s="9">
        <v>0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0</v>
      </c>
      <c r="DW13" s="9">
        <v>0</v>
      </c>
      <c r="DX13" s="9">
        <v>0</v>
      </c>
      <c r="DY13" s="9">
        <v>1.3120000000000001</v>
      </c>
      <c r="DZ13" s="9">
        <v>13.292</v>
      </c>
      <c r="EA13" s="9">
        <v>11.775</v>
      </c>
      <c r="EB13" s="9">
        <v>11.775</v>
      </c>
      <c r="EC13" s="9">
        <v>0</v>
      </c>
      <c r="ED13" s="9">
        <v>0</v>
      </c>
      <c r="EE13" s="9">
        <v>0</v>
      </c>
      <c r="EF13" s="9">
        <v>0</v>
      </c>
      <c r="EG13" s="9">
        <v>0</v>
      </c>
      <c r="EH13" s="9">
        <v>8.4719999999999995</v>
      </c>
      <c r="EI13" s="9">
        <v>0.27600000000000002</v>
      </c>
      <c r="EJ13" s="9">
        <v>0.745</v>
      </c>
      <c r="EK13" s="9">
        <v>2.282</v>
      </c>
      <c r="EL13" s="9">
        <v>1.78</v>
      </c>
      <c r="EM13" s="9">
        <v>9.9949999999999992</v>
      </c>
      <c r="EN13" s="9">
        <v>1.5169999999999999</v>
      </c>
      <c r="EO13" s="9">
        <v>1.18</v>
      </c>
      <c r="EP13" s="9">
        <v>15.784000000000001</v>
      </c>
      <c r="EQ13" s="9">
        <v>33.692</v>
      </c>
      <c r="ER13" s="9">
        <v>32.585999999999999</v>
      </c>
      <c r="ES13" s="9">
        <v>2.6150000000000002</v>
      </c>
      <c r="ET13" s="9">
        <v>2.1589999999999998</v>
      </c>
      <c r="EU13" s="9">
        <v>0.62</v>
      </c>
      <c r="EV13" s="9">
        <v>1.5389999999999999</v>
      </c>
      <c r="EW13" s="9">
        <v>1.234</v>
      </c>
      <c r="EX13" s="9">
        <v>0.92500000000000004</v>
      </c>
      <c r="EY13" s="9">
        <v>1.234</v>
      </c>
      <c r="EZ13" s="9">
        <v>0.59</v>
      </c>
      <c r="FA13" s="9">
        <v>0.33500000000000002</v>
      </c>
      <c r="FB13" s="9">
        <v>0.64500000000000002</v>
      </c>
      <c r="FC13" s="9">
        <v>0.92200000000000004</v>
      </c>
      <c r="FD13" s="9">
        <v>0.59199999999999997</v>
      </c>
      <c r="FE13" s="9">
        <v>0.90800000000000003</v>
      </c>
      <c r="FF13" s="9">
        <v>1.2509999999999999</v>
      </c>
      <c r="FG13" s="9">
        <v>0.45600000000000002</v>
      </c>
      <c r="FH13" s="9">
        <v>29.971</v>
      </c>
      <c r="FI13" s="9">
        <v>21.224</v>
      </c>
      <c r="FJ13" s="9">
        <v>20.887</v>
      </c>
      <c r="FK13" s="9">
        <v>0</v>
      </c>
      <c r="FL13" s="9">
        <v>0.33700000000000002</v>
      </c>
      <c r="FM13" s="9">
        <v>0</v>
      </c>
      <c r="FN13" s="9">
        <v>0.33700000000000002</v>
      </c>
      <c r="FO13" s="9">
        <v>0</v>
      </c>
      <c r="FP13" s="9">
        <v>17.120999999999999</v>
      </c>
      <c r="FQ13" s="9">
        <v>0.28000000000000003</v>
      </c>
      <c r="FR13" s="9">
        <v>2.2010000000000001</v>
      </c>
      <c r="FS13" s="9">
        <v>1.6220000000000001</v>
      </c>
      <c r="FT13" s="9">
        <v>1.381</v>
      </c>
      <c r="FU13" s="9">
        <v>19.843</v>
      </c>
      <c r="FV13" s="9">
        <v>8.7469999999999999</v>
      </c>
      <c r="FW13" s="9">
        <v>1.107</v>
      </c>
      <c r="FX13" s="9">
        <v>33.692</v>
      </c>
      <c r="FY13" s="9">
        <v>87.254000000000005</v>
      </c>
      <c r="FZ13" s="9">
        <v>70.667000000000002</v>
      </c>
      <c r="GA13" s="9">
        <v>70.667000000000002</v>
      </c>
      <c r="GB13" s="9">
        <v>4.266</v>
      </c>
      <c r="GC13" s="9">
        <v>66.400999999999996</v>
      </c>
      <c r="GD13" s="9">
        <v>16.587</v>
      </c>
      <c r="GE13" s="9">
        <v>1426.07</v>
      </c>
      <c r="GF13" s="9">
        <v>1308.6869999999999</v>
      </c>
      <c r="GG13" s="9">
        <v>222.85300000000001</v>
      </c>
      <c r="GH13" s="9">
        <v>98.962999999999994</v>
      </c>
      <c r="GI13" s="9">
        <v>34.654000000000003</v>
      </c>
      <c r="GJ13" s="9">
        <v>56.404000000000003</v>
      </c>
      <c r="GK13" s="9">
        <v>61.965000000000003</v>
      </c>
      <c r="GL13" s="9">
        <v>29.091999999999999</v>
      </c>
      <c r="GM13" s="9">
        <v>52.776000000000003</v>
      </c>
      <c r="GN13" s="9">
        <v>20.609000000000002</v>
      </c>
      <c r="GO13" s="9">
        <v>13.817</v>
      </c>
      <c r="GP13" s="9">
        <v>26.321999999999999</v>
      </c>
      <c r="GQ13" s="9">
        <v>33.917999999999999</v>
      </c>
      <c r="GR13" s="9">
        <v>30.817</v>
      </c>
      <c r="GS13" s="9">
        <v>55.874000000000002</v>
      </c>
      <c r="GT13" s="9">
        <v>35.183999999999997</v>
      </c>
      <c r="GU13" s="9">
        <v>123.89</v>
      </c>
      <c r="GV13" s="9">
        <v>1085.8340000000001</v>
      </c>
      <c r="GW13" s="9">
        <v>871.88900000000001</v>
      </c>
      <c r="GX13" s="9">
        <v>834.70600000000002</v>
      </c>
      <c r="GY13" s="9">
        <v>19.023</v>
      </c>
      <c r="GZ13" s="9">
        <v>17.268999999999998</v>
      </c>
      <c r="HA13" s="9">
        <v>18.484000000000002</v>
      </c>
      <c r="HB13" s="9">
        <v>7.452</v>
      </c>
      <c r="HC13" s="9">
        <v>8.2859999999999996</v>
      </c>
      <c r="HD13" s="9">
        <v>676.03599999999994</v>
      </c>
      <c r="HE13" s="9">
        <v>45.026000000000003</v>
      </c>
      <c r="HF13" s="9">
        <v>54.161000000000001</v>
      </c>
      <c r="HG13" s="9">
        <v>96.667000000000002</v>
      </c>
      <c r="HH13" s="9">
        <v>128.56700000000001</v>
      </c>
      <c r="HI13" s="9">
        <v>743.32100000000003</v>
      </c>
      <c r="HJ13" s="9">
        <v>213.946</v>
      </c>
      <c r="HK13" s="9">
        <v>117.38200000000001</v>
      </c>
      <c r="HL13" s="9">
        <v>1271.539</v>
      </c>
      <c r="HM13" s="9">
        <v>154.53100000000001</v>
      </c>
      <c r="HN13" s="9">
        <v>32.137999999999998</v>
      </c>
      <c r="HO13" s="9">
        <v>30.526</v>
      </c>
      <c r="HP13" s="9">
        <v>0.96399999999999997</v>
      </c>
      <c r="HQ13" s="9">
        <v>0.96399999999999997</v>
      </c>
      <c r="HR13" s="9">
        <v>0.34799999999999998</v>
      </c>
      <c r="HS13" s="9">
        <v>0.61499999999999999</v>
      </c>
      <c r="HT13" s="9">
        <v>0.96399999999999997</v>
      </c>
      <c r="HU13" s="9">
        <v>0</v>
      </c>
      <c r="HV13" s="9">
        <v>0.96399999999999997</v>
      </c>
      <c r="HW13" s="9">
        <v>0</v>
      </c>
      <c r="HX13" s="9">
        <v>0</v>
      </c>
      <c r="HY13" s="9">
        <v>0</v>
      </c>
      <c r="HZ13" s="9">
        <v>0.61499999999999999</v>
      </c>
      <c r="IA13" s="9">
        <v>0.34799999999999998</v>
      </c>
      <c r="IB13" s="9">
        <v>0.96399999999999997</v>
      </c>
      <c r="IC13" s="9">
        <v>0</v>
      </c>
      <c r="ID13" s="9">
        <v>0</v>
      </c>
      <c r="IE13" s="9">
        <v>29.562000000000001</v>
      </c>
      <c r="IF13" s="9">
        <v>10.83</v>
      </c>
      <c r="IG13" s="9">
        <v>9.7940000000000005</v>
      </c>
      <c r="IH13" s="9">
        <v>0.63600000000000001</v>
      </c>
      <c r="II13" s="9">
        <v>0.4</v>
      </c>
      <c r="IJ13" s="9">
        <v>0.63600000000000001</v>
      </c>
      <c r="IK13" s="9">
        <v>0.4</v>
      </c>
      <c r="IL13" s="9">
        <v>0</v>
      </c>
      <c r="IM13" s="9">
        <v>8.6129999999999995</v>
      </c>
      <c r="IN13" s="9">
        <v>0.4</v>
      </c>
      <c r="IO13" s="9">
        <v>0.52100000000000002</v>
      </c>
      <c r="IP13" s="9">
        <v>1.296</v>
      </c>
      <c r="IQ13" s="9">
        <v>1.48</v>
      </c>
    </row>
    <row r="14" spans="1:251">
      <c r="A14" s="10">
        <v>43132</v>
      </c>
      <c r="B14" s="9">
        <v>12.465999999999999</v>
      </c>
      <c r="C14" s="9">
        <v>0.20100000000000001</v>
      </c>
      <c r="D14" s="9">
        <v>0.96099999999999997</v>
      </c>
      <c r="E14" s="9">
        <v>3.8479999999999999</v>
      </c>
      <c r="F14" s="9">
        <v>2.3220000000000001</v>
      </c>
      <c r="G14" s="9">
        <v>15.154999999999999</v>
      </c>
      <c r="H14" s="9">
        <v>5.5549999999999997</v>
      </c>
      <c r="I14" s="9">
        <v>2.226</v>
      </c>
      <c r="J14" s="9">
        <v>27.908000000000001</v>
      </c>
      <c r="K14" s="9">
        <v>55.911000000000001</v>
      </c>
      <c r="L14" s="9">
        <v>53.508000000000003</v>
      </c>
      <c r="M14" s="9">
        <v>1.129</v>
      </c>
      <c r="N14" s="9">
        <v>0.79800000000000004</v>
      </c>
      <c r="O14" s="9">
        <v>0.55000000000000004</v>
      </c>
      <c r="P14" s="9">
        <v>0.248</v>
      </c>
      <c r="Q14" s="9">
        <v>0.50900000000000001</v>
      </c>
      <c r="R14" s="9">
        <v>0.28899999999999998</v>
      </c>
      <c r="S14" s="9">
        <v>0.50900000000000001</v>
      </c>
      <c r="T14" s="9">
        <v>0</v>
      </c>
      <c r="U14" s="9">
        <v>0.28899999999999998</v>
      </c>
      <c r="V14" s="9">
        <v>0.26100000000000001</v>
      </c>
      <c r="W14" s="9">
        <v>0.248</v>
      </c>
      <c r="X14" s="9">
        <v>0.28899999999999998</v>
      </c>
      <c r="Y14" s="9">
        <v>0.79800000000000004</v>
      </c>
      <c r="Z14" s="9">
        <v>0</v>
      </c>
      <c r="AA14" s="9">
        <v>0.33100000000000002</v>
      </c>
      <c r="AB14" s="9">
        <v>52.378999999999998</v>
      </c>
      <c r="AC14" s="9">
        <v>51.566000000000003</v>
      </c>
      <c r="AD14" s="9">
        <v>48.262999999999998</v>
      </c>
      <c r="AE14" s="9">
        <v>1.43</v>
      </c>
      <c r="AF14" s="9">
        <v>1.873</v>
      </c>
      <c r="AG14" s="9">
        <v>2.242</v>
      </c>
      <c r="AH14" s="9">
        <v>0.79600000000000004</v>
      </c>
      <c r="AI14" s="9">
        <v>0.26400000000000001</v>
      </c>
      <c r="AJ14" s="9">
        <v>45.088999999999999</v>
      </c>
      <c r="AK14" s="9">
        <v>1.7190000000000001</v>
      </c>
      <c r="AL14" s="9">
        <v>1.216</v>
      </c>
      <c r="AM14" s="9">
        <v>3.5419999999999998</v>
      </c>
      <c r="AN14" s="9">
        <v>8.5489999999999995</v>
      </c>
      <c r="AO14" s="9">
        <v>43.015999999999998</v>
      </c>
      <c r="AP14" s="9">
        <v>0.81299999999999994</v>
      </c>
      <c r="AQ14" s="9">
        <v>2.4039999999999999</v>
      </c>
      <c r="AR14" s="9">
        <v>55.911000000000001</v>
      </c>
      <c r="AS14" s="9">
        <v>60.048000000000002</v>
      </c>
      <c r="AT14" s="9">
        <v>55.061</v>
      </c>
      <c r="AU14" s="9">
        <v>2.3290000000000002</v>
      </c>
      <c r="AV14" s="9">
        <v>1.764</v>
      </c>
      <c r="AW14" s="9">
        <v>1.4870000000000001</v>
      </c>
      <c r="AX14" s="9">
        <v>0.27700000000000002</v>
      </c>
      <c r="AY14" s="9">
        <v>1.764</v>
      </c>
      <c r="AZ14" s="9">
        <v>0</v>
      </c>
      <c r="BA14" s="9">
        <v>1.764</v>
      </c>
      <c r="BB14" s="9">
        <v>0</v>
      </c>
      <c r="BC14" s="9">
        <v>0</v>
      </c>
      <c r="BD14" s="9">
        <v>1.179</v>
      </c>
      <c r="BE14" s="9">
        <v>0.27700000000000002</v>
      </c>
      <c r="BF14" s="9">
        <v>0.309</v>
      </c>
      <c r="BG14" s="9">
        <v>1.1739999999999999</v>
      </c>
      <c r="BH14" s="9">
        <v>0.59</v>
      </c>
      <c r="BI14" s="9">
        <v>0.56499999999999995</v>
      </c>
      <c r="BJ14" s="9">
        <v>52.731999999999999</v>
      </c>
      <c r="BK14" s="9">
        <v>50.13</v>
      </c>
      <c r="BL14" s="9">
        <v>47.807000000000002</v>
      </c>
      <c r="BM14" s="9">
        <v>0.81100000000000005</v>
      </c>
      <c r="BN14" s="9">
        <v>1.512</v>
      </c>
      <c r="BO14" s="9">
        <v>1.4610000000000001</v>
      </c>
      <c r="BP14" s="9">
        <v>0.33400000000000002</v>
      </c>
      <c r="BQ14" s="9">
        <v>0.52700000000000002</v>
      </c>
      <c r="BR14" s="9">
        <v>37.667000000000002</v>
      </c>
      <c r="BS14" s="9">
        <v>3.746</v>
      </c>
      <c r="BT14" s="9">
        <v>3.5609999999999999</v>
      </c>
      <c r="BU14" s="9">
        <v>5.1559999999999997</v>
      </c>
      <c r="BV14" s="9">
        <v>7.101</v>
      </c>
      <c r="BW14" s="9">
        <v>43.029000000000003</v>
      </c>
      <c r="BX14" s="9">
        <v>2.6019999999999999</v>
      </c>
      <c r="BY14" s="9">
        <v>4.9870000000000001</v>
      </c>
      <c r="BZ14" s="9">
        <v>60.048000000000002</v>
      </c>
      <c r="CA14" s="9">
        <v>136.90100000000001</v>
      </c>
      <c r="CB14" s="9">
        <v>131.096</v>
      </c>
      <c r="CC14" s="9">
        <v>9.9789999999999992</v>
      </c>
      <c r="CD14" s="9">
        <v>8.7799999999999994</v>
      </c>
      <c r="CE14" s="9">
        <v>5.4660000000000002</v>
      </c>
      <c r="CF14" s="9">
        <v>3.3140000000000001</v>
      </c>
      <c r="CG14" s="9">
        <v>6.5250000000000004</v>
      </c>
      <c r="CH14" s="9">
        <v>2.2549999999999999</v>
      </c>
      <c r="CI14" s="9">
        <v>5.7990000000000004</v>
      </c>
      <c r="CJ14" s="9">
        <v>1.734</v>
      </c>
      <c r="CK14" s="9">
        <v>0.99399999999999999</v>
      </c>
      <c r="CL14" s="9">
        <v>1.8819999999999999</v>
      </c>
      <c r="CM14" s="9">
        <v>2.3109999999999999</v>
      </c>
      <c r="CN14" s="9">
        <v>4.5869999999999997</v>
      </c>
      <c r="CO14" s="9">
        <v>6.5519999999999996</v>
      </c>
      <c r="CP14" s="9">
        <v>2.2280000000000002</v>
      </c>
      <c r="CQ14" s="9">
        <v>1.1990000000000001</v>
      </c>
      <c r="CR14" s="9">
        <v>121.117</v>
      </c>
      <c r="CS14" s="9">
        <v>111.785</v>
      </c>
      <c r="CT14" s="9">
        <v>107.85899999999999</v>
      </c>
      <c r="CU14" s="9">
        <v>2.1520000000000001</v>
      </c>
      <c r="CV14" s="9">
        <v>1.774</v>
      </c>
      <c r="CW14" s="9">
        <v>1.827</v>
      </c>
      <c r="CX14" s="9">
        <v>0.96099999999999997</v>
      </c>
      <c r="CY14" s="9">
        <v>0.439</v>
      </c>
      <c r="CZ14" s="9">
        <v>84.238</v>
      </c>
      <c r="DA14" s="9">
        <v>4.5960000000000001</v>
      </c>
      <c r="DB14" s="9">
        <v>9.3870000000000005</v>
      </c>
      <c r="DC14" s="9">
        <v>13.563000000000001</v>
      </c>
      <c r="DD14" s="9">
        <v>11.163</v>
      </c>
      <c r="DE14" s="9">
        <v>100.622</v>
      </c>
      <c r="DF14" s="9">
        <v>9.3320000000000007</v>
      </c>
      <c r="DG14" s="9">
        <v>5.8049999999999997</v>
      </c>
      <c r="DH14" s="9">
        <v>136.90100000000001</v>
      </c>
      <c r="DI14" s="9">
        <v>12.782999999999999</v>
      </c>
      <c r="DJ14" s="9">
        <v>12.237</v>
      </c>
      <c r="DK14" s="9">
        <v>1.7</v>
      </c>
      <c r="DL14" s="9">
        <v>1.7</v>
      </c>
      <c r="DM14" s="9">
        <v>0.26900000000000002</v>
      </c>
      <c r="DN14" s="9">
        <v>1.431</v>
      </c>
      <c r="DO14" s="9">
        <v>1.417</v>
      </c>
      <c r="DP14" s="9">
        <v>0.28299999999999997</v>
      </c>
      <c r="DQ14" s="9">
        <v>1.417</v>
      </c>
      <c r="DR14" s="9">
        <v>0</v>
      </c>
      <c r="DS14" s="9">
        <v>0.28299999999999997</v>
      </c>
      <c r="DT14" s="9">
        <v>1.1459999999999999</v>
      </c>
      <c r="DU14" s="9">
        <v>0.55500000000000005</v>
      </c>
      <c r="DV14" s="9">
        <v>0</v>
      </c>
      <c r="DW14" s="9">
        <v>1.429</v>
      </c>
      <c r="DX14" s="9">
        <v>0.27200000000000002</v>
      </c>
      <c r="DY14" s="9">
        <v>0</v>
      </c>
      <c r="DZ14" s="9">
        <v>10.537000000000001</v>
      </c>
      <c r="EA14" s="9">
        <v>9.0980000000000008</v>
      </c>
      <c r="EB14" s="9">
        <v>8.8409999999999993</v>
      </c>
      <c r="EC14" s="9">
        <v>0</v>
      </c>
      <c r="ED14" s="9">
        <v>0.25700000000000001</v>
      </c>
      <c r="EE14" s="9">
        <v>0</v>
      </c>
      <c r="EF14" s="9">
        <v>0.25700000000000001</v>
      </c>
      <c r="EG14" s="9">
        <v>0</v>
      </c>
      <c r="EH14" s="9">
        <v>6.5380000000000003</v>
      </c>
      <c r="EI14" s="9">
        <v>0.78800000000000003</v>
      </c>
      <c r="EJ14" s="9">
        <v>0.45100000000000001</v>
      </c>
      <c r="EK14" s="9">
        <v>1.3220000000000001</v>
      </c>
      <c r="EL14" s="9">
        <v>1.022</v>
      </c>
      <c r="EM14" s="9">
        <v>8.0760000000000005</v>
      </c>
      <c r="EN14" s="9">
        <v>1.4390000000000001</v>
      </c>
      <c r="EO14" s="9">
        <v>0.54600000000000004</v>
      </c>
      <c r="EP14" s="9">
        <v>12.782999999999999</v>
      </c>
      <c r="EQ14" s="9">
        <v>37.072000000000003</v>
      </c>
      <c r="ER14" s="9">
        <v>35.046999999999997</v>
      </c>
      <c r="ES14" s="9">
        <v>1.552</v>
      </c>
      <c r="ET14" s="9">
        <v>1.552</v>
      </c>
      <c r="EU14" s="9">
        <v>1.05</v>
      </c>
      <c r="EV14" s="9">
        <v>0.501</v>
      </c>
      <c r="EW14" s="9">
        <v>1.552</v>
      </c>
      <c r="EX14" s="9">
        <v>0</v>
      </c>
      <c r="EY14" s="9">
        <v>1.0580000000000001</v>
      </c>
      <c r="EZ14" s="9">
        <v>0</v>
      </c>
      <c r="FA14" s="9">
        <v>0.49299999999999999</v>
      </c>
      <c r="FB14" s="9">
        <v>0.29199999999999998</v>
      </c>
      <c r="FC14" s="9">
        <v>0.28399999999999997</v>
      </c>
      <c r="FD14" s="9">
        <v>0.97499999999999998</v>
      </c>
      <c r="FE14" s="9">
        <v>0.57599999999999996</v>
      </c>
      <c r="FF14" s="9">
        <v>0.97499999999999998</v>
      </c>
      <c r="FG14" s="9">
        <v>0</v>
      </c>
      <c r="FH14" s="9">
        <v>33.496000000000002</v>
      </c>
      <c r="FI14" s="9">
        <v>21.292000000000002</v>
      </c>
      <c r="FJ14" s="9">
        <v>20.960999999999999</v>
      </c>
      <c r="FK14" s="9">
        <v>0.33100000000000002</v>
      </c>
      <c r="FL14" s="9">
        <v>0</v>
      </c>
      <c r="FM14" s="9">
        <v>0.33100000000000002</v>
      </c>
      <c r="FN14" s="9">
        <v>0</v>
      </c>
      <c r="FO14" s="9">
        <v>0</v>
      </c>
      <c r="FP14" s="9">
        <v>17.443999999999999</v>
      </c>
      <c r="FQ14" s="9">
        <v>0.83799999999999997</v>
      </c>
      <c r="FR14" s="9">
        <v>0.877</v>
      </c>
      <c r="FS14" s="9">
        <v>2.133</v>
      </c>
      <c r="FT14" s="9">
        <v>1.4970000000000001</v>
      </c>
      <c r="FU14" s="9">
        <v>19.795000000000002</v>
      </c>
      <c r="FV14" s="9">
        <v>12.204000000000001</v>
      </c>
      <c r="FW14" s="9">
        <v>2.024</v>
      </c>
      <c r="FX14" s="9">
        <v>37.072000000000003</v>
      </c>
      <c r="FY14" s="9">
        <v>97.424000000000007</v>
      </c>
      <c r="FZ14" s="9">
        <v>84.433000000000007</v>
      </c>
      <c r="GA14" s="9">
        <v>84.433000000000007</v>
      </c>
      <c r="GB14" s="9">
        <v>6.5330000000000004</v>
      </c>
      <c r="GC14" s="9">
        <v>77.900000000000006</v>
      </c>
      <c r="GD14" s="9">
        <v>12.991</v>
      </c>
      <c r="GE14" s="9">
        <v>1449.7550000000001</v>
      </c>
      <c r="GF14" s="9">
        <v>1347.701</v>
      </c>
      <c r="GG14" s="9">
        <v>244.33</v>
      </c>
      <c r="GH14" s="9">
        <v>99.787999999999997</v>
      </c>
      <c r="GI14" s="9">
        <v>35.628999999999998</v>
      </c>
      <c r="GJ14" s="9">
        <v>51.268999999999998</v>
      </c>
      <c r="GK14" s="9">
        <v>52.984999999999999</v>
      </c>
      <c r="GL14" s="9">
        <v>33.912999999999997</v>
      </c>
      <c r="GM14" s="9">
        <v>55.415999999999997</v>
      </c>
      <c r="GN14" s="9">
        <v>14.983000000000001</v>
      </c>
      <c r="GO14" s="9">
        <v>15.218</v>
      </c>
      <c r="GP14" s="9">
        <v>26.890999999999998</v>
      </c>
      <c r="GQ14" s="9">
        <v>28.507000000000001</v>
      </c>
      <c r="GR14" s="9">
        <v>31.5</v>
      </c>
      <c r="GS14" s="9">
        <v>59.607999999999997</v>
      </c>
      <c r="GT14" s="9">
        <v>27.29</v>
      </c>
      <c r="GU14" s="9">
        <v>144.542</v>
      </c>
      <c r="GV14" s="9">
        <v>1103.3699999999999</v>
      </c>
      <c r="GW14" s="9">
        <v>890.99099999999999</v>
      </c>
      <c r="GX14" s="9">
        <v>843.57500000000005</v>
      </c>
      <c r="GY14" s="9">
        <v>25.024000000000001</v>
      </c>
      <c r="GZ14" s="9">
        <v>21.221</v>
      </c>
      <c r="HA14" s="9">
        <v>24.98</v>
      </c>
      <c r="HB14" s="9">
        <v>13.725</v>
      </c>
      <c r="HC14" s="9">
        <v>5.16</v>
      </c>
      <c r="HD14" s="9">
        <v>678.04600000000005</v>
      </c>
      <c r="HE14" s="9">
        <v>45.539000000000001</v>
      </c>
      <c r="HF14" s="9">
        <v>51.427999999999997</v>
      </c>
      <c r="HG14" s="9">
        <v>115.97799999999999</v>
      </c>
      <c r="HH14" s="9">
        <v>129.124</v>
      </c>
      <c r="HI14" s="9">
        <v>761.86699999999996</v>
      </c>
      <c r="HJ14" s="9">
        <v>212.38</v>
      </c>
      <c r="HK14" s="9">
        <v>102.05500000000001</v>
      </c>
      <c r="HL14" s="9">
        <v>1276.557</v>
      </c>
      <c r="HM14" s="9">
        <v>173.19800000000001</v>
      </c>
      <c r="HN14" s="9">
        <v>40.472999999999999</v>
      </c>
      <c r="HO14" s="9">
        <v>37.186</v>
      </c>
      <c r="HP14" s="9">
        <v>0.84799999999999998</v>
      </c>
      <c r="HQ14" s="9">
        <v>0.33700000000000002</v>
      </c>
      <c r="HR14" s="9">
        <v>0</v>
      </c>
      <c r="HS14" s="9">
        <v>0.33700000000000002</v>
      </c>
      <c r="HT14" s="9">
        <v>0.33700000000000002</v>
      </c>
      <c r="HU14" s="9">
        <v>0</v>
      </c>
      <c r="HV14" s="9">
        <v>0.33700000000000002</v>
      </c>
      <c r="HW14" s="9">
        <v>0</v>
      </c>
      <c r="HX14" s="9">
        <v>0</v>
      </c>
      <c r="HY14" s="9">
        <v>0</v>
      </c>
      <c r="HZ14" s="9">
        <v>0</v>
      </c>
      <c r="IA14" s="9">
        <v>0.33700000000000002</v>
      </c>
      <c r="IB14" s="9">
        <v>0</v>
      </c>
      <c r="IC14" s="9">
        <v>0.33700000000000002</v>
      </c>
      <c r="ID14" s="9">
        <v>0.51100000000000001</v>
      </c>
      <c r="IE14" s="9">
        <v>36.338000000000001</v>
      </c>
      <c r="IF14" s="9">
        <v>15.055</v>
      </c>
      <c r="IG14" s="9">
        <v>15.055</v>
      </c>
      <c r="IH14" s="9">
        <v>0</v>
      </c>
      <c r="II14" s="9">
        <v>0</v>
      </c>
      <c r="IJ14" s="9">
        <v>0</v>
      </c>
      <c r="IK14" s="9">
        <v>0</v>
      </c>
      <c r="IL14" s="9">
        <v>0</v>
      </c>
      <c r="IM14" s="9">
        <v>12.429</v>
      </c>
      <c r="IN14" s="9">
        <v>0.29499999999999998</v>
      </c>
      <c r="IO14" s="9">
        <v>0</v>
      </c>
      <c r="IP14" s="9">
        <v>2.3319999999999999</v>
      </c>
      <c r="IQ14" s="9">
        <v>1.518</v>
      </c>
    </row>
    <row r="15" spans="1:251">
      <c r="A15" s="10">
        <v>43497</v>
      </c>
      <c r="B15" s="9">
        <v>11.675000000000001</v>
      </c>
      <c r="C15" s="9">
        <v>1.407</v>
      </c>
      <c r="D15" s="9">
        <v>0.26</v>
      </c>
      <c r="E15" s="9">
        <v>3.4929999999999999</v>
      </c>
      <c r="F15" s="9">
        <v>3.8780000000000001</v>
      </c>
      <c r="G15" s="9">
        <v>12.957000000000001</v>
      </c>
      <c r="H15" s="9">
        <v>8.0370000000000008</v>
      </c>
      <c r="I15" s="9">
        <v>2.2320000000000002</v>
      </c>
      <c r="J15" s="9">
        <v>30.824999999999999</v>
      </c>
      <c r="K15" s="9">
        <v>51.210999999999999</v>
      </c>
      <c r="L15" s="9">
        <v>50.941000000000003</v>
      </c>
      <c r="M15" s="9">
        <v>1.9359999999999999</v>
      </c>
      <c r="N15" s="9">
        <v>1.125</v>
      </c>
      <c r="O15" s="9">
        <v>0.61799999999999999</v>
      </c>
      <c r="P15" s="9">
        <v>0.50600000000000001</v>
      </c>
      <c r="Q15" s="9">
        <v>0.84399999999999997</v>
      </c>
      <c r="R15" s="9">
        <v>0.28000000000000003</v>
      </c>
      <c r="S15" s="9">
        <v>0.22600000000000001</v>
      </c>
      <c r="T15" s="9">
        <v>0.314</v>
      </c>
      <c r="U15" s="9">
        <v>0.58499999999999996</v>
      </c>
      <c r="V15" s="9">
        <v>0</v>
      </c>
      <c r="W15" s="9">
        <v>0.59399999999999997</v>
      </c>
      <c r="X15" s="9">
        <v>0.53</v>
      </c>
      <c r="Y15" s="9">
        <v>0.61799999999999999</v>
      </c>
      <c r="Z15" s="9">
        <v>0.50600000000000001</v>
      </c>
      <c r="AA15" s="9">
        <v>0.81200000000000006</v>
      </c>
      <c r="AB15" s="9">
        <v>49.005000000000003</v>
      </c>
      <c r="AC15" s="9">
        <v>48.46</v>
      </c>
      <c r="AD15" s="9">
        <v>45.326000000000001</v>
      </c>
      <c r="AE15" s="9">
        <v>1.925</v>
      </c>
      <c r="AF15" s="9">
        <v>1.2090000000000001</v>
      </c>
      <c r="AG15" s="9">
        <v>1.587</v>
      </c>
      <c r="AH15" s="9">
        <v>0.95899999999999996</v>
      </c>
      <c r="AI15" s="9">
        <v>0.58799999999999997</v>
      </c>
      <c r="AJ15" s="9">
        <v>39.743000000000002</v>
      </c>
      <c r="AK15" s="9">
        <v>2.2919999999999998</v>
      </c>
      <c r="AL15" s="9">
        <v>2.2650000000000001</v>
      </c>
      <c r="AM15" s="9">
        <v>4.1589999999999998</v>
      </c>
      <c r="AN15" s="9">
        <v>7.9180000000000001</v>
      </c>
      <c r="AO15" s="9">
        <v>40.542000000000002</v>
      </c>
      <c r="AP15" s="9">
        <v>0.54500000000000004</v>
      </c>
      <c r="AQ15" s="9">
        <v>0.27100000000000002</v>
      </c>
      <c r="AR15" s="9">
        <v>51.210999999999999</v>
      </c>
      <c r="AS15" s="9">
        <v>74.653999999999996</v>
      </c>
      <c r="AT15" s="9">
        <v>70.018000000000001</v>
      </c>
      <c r="AU15" s="9">
        <v>3.8159999999999998</v>
      </c>
      <c r="AV15" s="9">
        <v>2.95</v>
      </c>
      <c r="AW15" s="9">
        <v>2.4089999999999998</v>
      </c>
      <c r="AX15" s="9">
        <v>0.54100000000000004</v>
      </c>
      <c r="AY15" s="9">
        <v>2.74</v>
      </c>
      <c r="AZ15" s="9">
        <v>0.21</v>
      </c>
      <c r="BA15" s="9">
        <v>2.74</v>
      </c>
      <c r="BB15" s="9">
        <v>0</v>
      </c>
      <c r="BC15" s="9">
        <v>0.21</v>
      </c>
      <c r="BD15" s="9">
        <v>1.4419999999999999</v>
      </c>
      <c r="BE15" s="9">
        <v>0.46</v>
      </c>
      <c r="BF15" s="9">
        <v>1.048</v>
      </c>
      <c r="BG15" s="9">
        <v>2.5569999999999999</v>
      </c>
      <c r="BH15" s="9">
        <v>0.39300000000000002</v>
      </c>
      <c r="BI15" s="9">
        <v>0.86599999999999999</v>
      </c>
      <c r="BJ15" s="9">
        <v>66.201999999999998</v>
      </c>
      <c r="BK15" s="9">
        <v>64.421999999999997</v>
      </c>
      <c r="BL15" s="9">
        <v>61.564</v>
      </c>
      <c r="BM15" s="9">
        <v>2.0630000000000002</v>
      </c>
      <c r="BN15" s="9">
        <v>0.79500000000000004</v>
      </c>
      <c r="BO15" s="9">
        <v>2.6190000000000002</v>
      </c>
      <c r="BP15" s="9">
        <v>0.23899999999999999</v>
      </c>
      <c r="BQ15" s="9">
        <v>0</v>
      </c>
      <c r="BR15" s="9">
        <v>47.56</v>
      </c>
      <c r="BS15" s="9">
        <v>4.9870000000000001</v>
      </c>
      <c r="BT15" s="9">
        <v>5.3259999999999996</v>
      </c>
      <c r="BU15" s="9">
        <v>6.5490000000000004</v>
      </c>
      <c r="BV15" s="9">
        <v>10.221</v>
      </c>
      <c r="BW15" s="9">
        <v>54.2</v>
      </c>
      <c r="BX15" s="9">
        <v>1.78</v>
      </c>
      <c r="BY15" s="9">
        <v>4.6369999999999996</v>
      </c>
      <c r="BZ15" s="9">
        <v>74.653999999999996</v>
      </c>
      <c r="CA15" s="9">
        <v>117.255</v>
      </c>
      <c r="CB15" s="9">
        <v>112.06100000000001</v>
      </c>
      <c r="CC15" s="9">
        <v>6.907</v>
      </c>
      <c r="CD15" s="9">
        <v>6.6390000000000002</v>
      </c>
      <c r="CE15" s="9">
        <v>4.6639999999999997</v>
      </c>
      <c r="CF15" s="9">
        <v>1.9750000000000001</v>
      </c>
      <c r="CG15" s="9">
        <v>5.1230000000000002</v>
      </c>
      <c r="CH15" s="9">
        <v>1.516</v>
      </c>
      <c r="CI15" s="9">
        <v>4.8689999999999998</v>
      </c>
      <c r="CJ15" s="9">
        <v>0.48199999999999998</v>
      </c>
      <c r="CK15" s="9">
        <v>1.288</v>
      </c>
      <c r="CL15" s="9">
        <v>0.83699999999999997</v>
      </c>
      <c r="CM15" s="9">
        <v>1.7769999999999999</v>
      </c>
      <c r="CN15" s="9">
        <v>4.0250000000000004</v>
      </c>
      <c r="CO15" s="9">
        <v>3.698</v>
      </c>
      <c r="CP15" s="9">
        <v>2.9409999999999998</v>
      </c>
      <c r="CQ15" s="9">
        <v>0.26800000000000002</v>
      </c>
      <c r="CR15" s="9">
        <v>105.154</v>
      </c>
      <c r="CS15" s="9">
        <v>97.174999999999997</v>
      </c>
      <c r="CT15" s="9">
        <v>94.841999999999999</v>
      </c>
      <c r="CU15" s="9">
        <v>1.1839999999999999</v>
      </c>
      <c r="CV15" s="9">
        <v>1.1499999999999999</v>
      </c>
      <c r="CW15" s="9">
        <v>1.248</v>
      </c>
      <c r="CX15" s="9">
        <v>0.81299999999999994</v>
      </c>
      <c r="CY15" s="9">
        <v>0.27300000000000002</v>
      </c>
      <c r="CZ15" s="9">
        <v>73.298000000000002</v>
      </c>
      <c r="DA15" s="9">
        <v>6.4690000000000003</v>
      </c>
      <c r="DB15" s="9">
        <v>5.8179999999999996</v>
      </c>
      <c r="DC15" s="9">
        <v>11.589</v>
      </c>
      <c r="DD15" s="9">
        <v>8.3490000000000002</v>
      </c>
      <c r="DE15" s="9">
        <v>88.826999999999998</v>
      </c>
      <c r="DF15" s="9">
        <v>7.9790000000000001</v>
      </c>
      <c r="DG15" s="9">
        <v>5.1929999999999996</v>
      </c>
      <c r="DH15" s="9">
        <v>117.255</v>
      </c>
      <c r="DI15" s="9">
        <v>13.194000000000001</v>
      </c>
      <c r="DJ15" s="9">
        <v>11.999000000000001</v>
      </c>
      <c r="DK15" s="9">
        <v>1.6719999999999999</v>
      </c>
      <c r="DL15" s="9">
        <v>1.36</v>
      </c>
      <c r="DM15" s="9">
        <v>0.318</v>
      </c>
      <c r="DN15" s="9">
        <v>1.042</v>
      </c>
      <c r="DO15" s="9">
        <v>0</v>
      </c>
      <c r="DP15" s="9">
        <v>1.36</v>
      </c>
      <c r="DQ15" s="9">
        <v>0</v>
      </c>
      <c r="DR15" s="9">
        <v>0.48299999999999998</v>
      </c>
      <c r="DS15" s="9">
        <v>0.877</v>
      </c>
      <c r="DT15" s="9">
        <v>0</v>
      </c>
      <c r="DU15" s="9">
        <v>1.042</v>
      </c>
      <c r="DV15" s="9">
        <v>0.318</v>
      </c>
      <c r="DW15" s="9">
        <v>0.8</v>
      </c>
      <c r="DX15" s="9">
        <v>0.56000000000000005</v>
      </c>
      <c r="DY15" s="9">
        <v>0.313</v>
      </c>
      <c r="DZ15" s="9">
        <v>10.326000000000001</v>
      </c>
      <c r="EA15" s="9">
        <v>7.5789999999999997</v>
      </c>
      <c r="EB15" s="9">
        <v>7.5789999999999997</v>
      </c>
      <c r="EC15" s="9">
        <v>0</v>
      </c>
      <c r="ED15" s="9">
        <v>0</v>
      </c>
      <c r="EE15" s="9">
        <v>0</v>
      </c>
      <c r="EF15" s="9">
        <v>0</v>
      </c>
      <c r="EG15" s="9">
        <v>0</v>
      </c>
      <c r="EH15" s="9">
        <v>4.7809999999999997</v>
      </c>
      <c r="EI15" s="9">
        <v>0.42</v>
      </c>
      <c r="EJ15" s="9">
        <v>0.60599999999999998</v>
      </c>
      <c r="EK15" s="9">
        <v>1.7729999999999999</v>
      </c>
      <c r="EL15" s="9">
        <v>0.61199999999999999</v>
      </c>
      <c r="EM15" s="9">
        <v>6.968</v>
      </c>
      <c r="EN15" s="9">
        <v>2.7469999999999999</v>
      </c>
      <c r="EO15" s="9">
        <v>1.1950000000000001</v>
      </c>
      <c r="EP15" s="9">
        <v>13.194000000000001</v>
      </c>
      <c r="EQ15" s="9">
        <v>31.225999999999999</v>
      </c>
      <c r="ER15" s="9">
        <v>29.699000000000002</v>
      </c>
      <c r="ES15" s="9">
        <v>2.1949999999999998</v>
      </c>
      <c r="ET15" s="9">
        <v>1.704</v>
      </c>
      <c r="EU15" s="9">
        <v>0.90800000000000003</v>
      </c>
      <c r="EV15" s="9">
        <v>0.79500000000000004</v>
      </c>
      <c r="EW15" s="9">
        <v>1.4370000000000001</v>
      </c>
      <c r="EX15" s="9">
        <v>0.26700000000000002</v>
      </c>
      <c r="EY15" s="9">
        <v>1.4370000000000001</v>
      </c>
      <c r="EZ15" s="9">
        <v>0</v>
      </c>
      <c r="FA15" s="9">
        <v>0.26700000000000002</v>
      </c>
      <c r="FB15" s="9">
        <v>0</v>
      </c>
      <c r="FC15" s="9">
        <v>1.4370000000000001</v>
      </c>
      <c r="FD15" s="9">
        <v>0.26700000000000002</v>
      </c>
      <c r="FE15" s="9">
        <v>0.879</v>
      </c>
      <c r="FF15" s="9">
        <v>0.82499999999999996</v>
      </c>
      <c r="FG15" s="9">
        <v>0.49099999999999999</v>
      </c>
      <c r="FH15" s="9">
        <v>27.504999999999999</v>
      </c>
      <c r="FI15" s="9">
        <v>20.971</v>
      </c>
      <c r="FJ15" s="9">
        <v>20.661999999999999</v>
      </c>
      <c r="FK15" s="9">
        <v>0.31</v>
      </c>
      <c r="FL15" s="9">
        <v>0</v>
      </c>
      <c r="FM15" s="9">
        <v>0.31</v>
      </c>
      <c r="FN15" s="9">
        <v>0</v>
      </c>
      <c r="FO15" s="9">
        <v>0</v>
      </c>
      <c r="FP15" s="9">
        <v>16.375</v>
      </c>
      <c r="FQ15" s="9">
        <v>1.0589999999999999</v>
      </c>
      <c r="FR15" s="9">
        <v>0.85899999999999999</v>
      </c>
      <c r="FS15" s="9">
        <v>2.6789999999999998</v>
      </c>
      <c r="FT15" s="9">
        <v>1.2350000000000001</v>
      </c>
      <c r="FU15" s="9">
        <v>19.736000000000001</v>
      </c>
      <c r="FV15" s="9">
        <v>6.5330000000000004</v>
      </c>
      <c r="FW15" s="9">
        <v>1.526</v>
      </c>
      <c r="FX15" s="9">
        <v>31.225999999999999</v>
      </c>
      <c r="FY15" s="9">
        <v>99.566000000000003</v>
      </c>
      <c r="FZ15" s="9">
        <v>84.275999999999996</v>
      </c>
      <c r="GA15" s="9">
        <v>84.275999999999996</v>
      </c>
      <c r="GB15" s="9">
        <v>5.585</v>
      </c>
      <c r="GC15" s="9">
        <v>78.691000000000003</v>
      </c>
      <c r="GD15" s="9">
        <v>15.29</v>
      </c>
      <c r="GE15" s="9">
        <v>1469.41</v>
      </c>
      <c r="GF15" s="9">
        <v>1362.43</v>
      </c>
      <c r="GG15" s="9">
        <v>254.87100000000001</v>
      </c>
      <c r="GH15" s="9">
        <v>122.15900000000001</v>
      </c>
      <c r="GI15" s="9">
        <v>46.795999999999999</v>
      </c>
      <c r="GJ15" s="9">
        <v>64.918000000000006</v>
      </c>
      <c r="GK15" s="9">
        <v>76.69</v>
      </c>
      <c r="GL15" s="9">
        <v>35.024000000000001</v>
      </c>
      <c r="GM15" s="9">
        <v>76.052000000000007</v>
      </c>
      <c r="GN15" s="9">
        <v>16.783999999999999</v>
      </c>
      <c r="GO15" s="9">
        <v>17.068999999999999</v>
      </c>
      <c r="GP15" s="9">
        <v>32.654000000000003</v>
      </c>
      <c r="GQ15" s="9">
        <v>38.378999999999998</v>
      </c>
      <c r="GR15" s="9">
        <v>40.682000000000002</v>
      </c>
      <c r="GS15" s="9">
        <v>70.653999999999996</v>
      </c>
      <c r="GT15" s="9">
        <v>41.061</v>
      </c>
      <c r="GU15" s="9">
        <v>132.71299999999999</v>
      </c>
      <c r="GV15" s="9">
        <v>1107.558</v>
      </c>
      <c r="GW15" s="9">
        <v>899.42899999999997</v>
      </c>
      <c r="GX15" s="9">
        <v>864.49900000000002</v>
      </c>
      <c r="GY15" s="9">
        <v>16.291</v>
      </c>
      <c r="GZ15" s="9">
        <v>18.638999999999999</v>
      </c>
      <c r="HA15" s="9">
        <v>15.75</v>
      </c>
      <c r="HB15" s="9">
        <v>10.07</v>
      </c>
      <c r="HC15" s="9">
        <v>8.2520000000000007</v>
      </c>
      <c r="HD15" s="9">
        <v>700.44399999999996</v>
      </c>
      <c r="HE15" s="9">
        <v>44.567999999999998</v>
      </c>
      <c r="HF15" s="9">
        <v>49.100999999999999</v>
      </c>
      <c r="HG15" s="9">
        <v>105.315</v>
      </c>
      <c r="HH15" s="9">
        <v>123.61</v>
      </c>
      <c r="HI15" s="9">
        <v>775.81799999999998</v>
      </c>
      <c r="HJ15" s="9">
        <v>208.13</v>
      </c>
      <c r="HK15" s="9">
        <v>106.98</v>
      </c>
      <c r="HL15" s="9">
        <v>1311.626</v>
      </c>
      <c r="HM15" s="9">
        <v>157.78399999999999</v>
      </c>
      <c r="HN15" s="9">
        <v>35.173999999999999</v>
      </c>
      <c r="HO15" s="9">
        <v>33.636000000000003</v>
      </c>
      <c r="HP15" s="9">
        <v>3.2269999999999999</v>
      </c>
      <c r="HQ15" s="9">
        <v>3.2269999999999999</v>
      </c>
      <c r="HR15" s="9">
        <v>1.532</v>
      </c>
      <c r="HS15" s="9">
        <v>1.6950000000000001</v>
      </c>
      <c r="HT15" s="9">
        <v>2.1259999999999999</v>
      </c>
      <c r="HU15" s="9">
        <v>1.1000000000000001</v>
      </c>
      <c r="HV15" s="9">
        <v>2.242</v>
      </c>
      <c r="HW15" s="9">
        <v>0.51100000000000001</v>
      </c>
      <c r="HX15" s="9">
        <v>0</v>
      </c>
      <c r="HY15" s="9">
        <v>0</v>
      </c>
      <c r="HZ15" s="9">
        <v>1.137</v>
      </c>
      <c r="IA15" s="9">
        <v>2.09</v>
      </c>
      <c r="IB15" s="9">
        <v>1.5660000000000001</v>
      </c>
      <c r="IC15" s="9">
        <v>1.66</v>
      </c>
      <c r="ID15" s="9">
        <v>0</v>
      </c>
      <c r="IE15" s="9">
        <v>30.41</v>
      </c>
      <c r="IF15" s="9">
        <v>12.343</v>
      </c>
      <c r="IG15" s="9">
        <v>11.709</v>
      </c>
      <c r="IH15" s="9">
        <v>0</v>
      </c>
      <c r="II15" s="9">
        <v>0.63400000000000001</v>
      </c>
      <c r="IJ15" s="9">
        <v>0</v>
      </c>
      <c r="IK15" s="9">
        <v>0.63400000000000001</v>
      </c>
      <c r="IL15" s="9">
        <v>0</v>
      </c>
      <c r="IM15" s="9">
        <v>7.7759999999999998</v>
      </c>
      <c r="IN15" s="9">
        <v>0</v>
      </c>
      <c r="IO15" s="9">
        <v>0</v>
      </c>
      <c r="IP15" s="9">
        <v>4.5670000000000002</v>
      </c>
      <c r="IQ15" s="9">
        <v>2.0030000000000001</v>
      </c>
    </row>
    <row r="16" spans="1:251">
      <c r="A16" s="10">
        <v>43862</v>
      </c>
      <c r="B16" s="9">
        <v>12.696999999999999</v>
      </c>
      <c r="C16" s="9">
        <v>0.59099999999999997</v>
      </c>
      <c r="D16" s="9">
        <v>1.127</v>
      </c>
      <c r="E16" s="9">
        <v>3.5630000000000002</v>
      </c>
      <c r="F16" s="9">
        <v>4.0039999999999996</v>
      </c>
      <c r="G16" s="9">
        <v>13.974</v>
      </c>
      <c r="H16" s="9">
        <v>8.4960000000000004</v>
      </c>
      <c r="I16" s="9">
        <v>1.73</v>
      </c>
      <c r="J16" s="9">
        <v>30.158000000000001</v>
      </c>
      <c r="K16" s="9">
        <v>46.658000000000001</v>
      </c>
      <c r="L16" s="9">
        <v>44.372999999999998</v>
      </c>
      <c r="M16" s="9">
        <v>2.5379999999999998</v>
      </c>
      <c r="N16" s="9">
        <v>2.2559999999999998</v>
      </c>
      <c r="O16" s="9">
        <v>0.94</v>
      </c>
      <c r="P16" s="9">
        <v>1.3160000000000001</v>
      </c>
      <c r="Q16" s="9">
        <v>0.91300000000000003</v>
      </c>
      <c r="R16" s="9">
        <v>1.343</v>
      </c>
      <c r="S16" s="9">
        <v>1.669</v>
      </c>
      <c r="T16" s="9">
        <v>0.58799999999999997</v>
      </c>
      <c r="U16" s="9">
        <v>0</v>
      </c>
      <c r="V16" s="9">
        <v>1.2370000000000001</v>
      </c>
      <c r="W16" s="9">
        <v>0.45600000000000002</v>
      </c>
      <c r="X16" s="9">
        <v>0.56299999999999994</v>
      </c>
      <c r="Y16" s="9">
        <v>1.7110000000000001</v>
      </c>
      <c r="Z16" s="9">
        <v>0.54600000000000004</v>
      </c>
      <c r="AA16" s="9">
        <v>0.28100000000000003</v>
      </c>
      <c r="AB16" s="9">
        <v>41.835999999999999</v>
      </c>
      <c r="AC16" s="9">
        <v>41.295000000000002</v>
      </c>
      <c r="AD16" s="9">
        <v>36.402000000000001</v>
      </c>
      <c r="AE16" s="9">
        <v>2.3879999999999999</v>
      </c>
      <c r="AF16" s="9">
        <v>2.2309999999999999</v>
      </c>
      <c r="AG16" s="9">
        <v>2.3879999999999999</v>
      </c>
      <c r="AH16" s="9">
        <v>1.153</v>
      </c>
      <c r="AI16" s="9">
        <v>1.0780000000000001</v>
      </c>
      <c r="AJ16" s="9">
        <v>33.103999999999999</v>
      </c>
      <c r="AK16" s="9">
        <v>2.2050000000000001</v>
      </c>
      <c r="AL16" s="9">
        <v>2.4849999999999999</v>
      </c>
      <c r="AM16" s="9">
        <v>3.5</v>
      </c>
      <c r="AN16" s="9">
        <v>8.9809999999999999</v>
      </c>
      <c r="AO16" s="9">
        <v>32.313000000000002</v>
      </c>
      <c r="AP16" s="9">
        <v>0.54100000000000004</v>
      </c>
      <c r="AQ16" s="9">
        <v>2.2839999999999998</v>
      </c>
      <c r="AR16" s="9">
        <v>46.658000000000001</v>
      </c>
      <c r="AS16" s="9">
        <v>74.811000000000007</v>
      </c>
      <c r="AT16" s="9">
        <v>69.622</v>
      </c>
      <c r="AU16" s="9">
        <v>3.5219999999999998</v>
      </c>
      <c r="AV16" s="9">
        <v>2.1800000000000002</v>
      </c>
      <c r="AW16" s="9">
        <v>1.282</v>
      </c>
      <c r="AX16" s="9">
        <v>0.89800000000000002</v>
      </c>
      <c r="AY16" s="9">
        <v>2.1800000000000002</v>
      </c>
      <c r="AZ16" s="9">
        <v>0</v>
      </c>
      <c r="BA16" s="9">
        <v>1.456</v>
      </c>
      <c r="BB16" s="9">
        <v>0.36899999999999999</v>
      </c>
      <c r="BC16" s="9">
        <v>0.35399999999999998</v>
      </c>
      <c r="BD16" s="9">
        <v>1.25</v>
      </c>
      <c r="BE16" s="9">
        <v>0</v>
      </c>
      <c r="BF16" s="9">
        <v>0.92900000000000005</v>
      </c>
      <c r="BG16" s="9">
        <v>1.9370000000000001</v>
      </c>
      <c r="BH16" s="9">
        <v>0.24199999999999999</v>
      </c>
      <c r="BI16" s="9">
        <v>1.343</v>
      </c>
      <c r="BJ16" s="9">
        <v>66.099000000000004</v>
      </c>
      <c r="BK16" s="9">
        <v>61.959000000000003</v>
      </c>
      <c r="BL16" s="9">
        <v>56.506</v>
      </c>
      <c r="BM16" s="9">
        <v>2.863</v>
      </c>
      <c r="BN16" s="9">
        <v>2.59</v>
      </c>
      <c r="BO16" s="9">
        <v>3.75</v>
      </c>
      <c r="BP16" s="9">
        <v>1.1459999999999999</v>
      </c>
      <c r="BQ16" s="9">
        <v>0.55600000000000005</v>
      </c>
      <c r="BR16" s="9">
        <v>40.414000000000001</v>
      </c>
      <c r="BS16" s="9">
        <v>8.0670000000000002</v>
      </c>
      <c r="BT16" s="9">
        <v>7.2439999999999998</v>
      </c>
      <c r="BU16" s="9">
        <v>6.2329999999999997</v>
      </c>
      <c r="BV16" s="9">
        <v>12.489000000000001</v>
      </c>
      <c r="BW16" s="9">
        <v>49.469000000000001</v>
      </c>
      <c r="BX16" s="9">
        <v>4.141</v>
      </c>
      <c r="BY16" s="9">
        <v>5.19</v>
      </c>
      <c r="BZ16" s="9">
        <v>74.811000000000007</v>
      </c>
      <c r="CA16" s="9">
        <v>123.887</v>
      </c>
      <c r="CB16" s="9">
        <v>115.68899999999999</v>
      </c>
      <c r="CC16" s="9">
        <v>9.1050000000000004</v>
      </c>
      <c r="CD16" s="9">
        <v>8.5380000000000003</v>
      </c>
      <c r="CE16" s="9">
        <v>5.718</v>
      </c>
      <c r="CF16" s="9">
        <v>2.82</v>
      </c>
      <c r="CG16" s="9">
        <v>7.2069999999999999</v>
      </c>
      <c r="CH16" s="9">
        <v>1.331</v>
      </c>
      <c r="CI16" s="9">
        <v>5.5</v>
      </c>
      <c r="CJ16" s="9">
        <v>0.88100000000000001</v>
      </c>
      <c r="CK16" s="9">
        <v>2.1560000000000001</v>
      </c>
      <c r="CL16" s="9">
        <v>3.2429999999999999</v>
      </c>
      <c r="CM16" s="9">
        <v>2.8420000000000001</v>
      </c>
      <c r="CN16" s="9">
        <v>2.4540000000000002</v>
      </c>
      <c r="CO16" s="9">
        <v>5.6289999999999996</v>
      </c>
      <c r="CP16" s="9">
        <v>2.91</v>
      </c>
      <c r="CQ16" s="9">
        <v>0.56599999999999995</v>
      </c>
      <c r="CR16" s="9">
        <v>106.58499999999999</v>
      </c>
      <c r="CS16" s="9">
        <v>98.644999999999996</v>
      </c>
      <c r="CT16" s="9">
        <v>95.997</v>
      </c>
      <c r="CU16" s="9">
        <v>1.8120000000000001</v>
      </c>
      <c r="CV16" s="9">
        <v>0.83599999999999997</v>
      </c>
      <c r="CW16" s="9">
        <v>1.508</v>
      </c>
      <c r="CX16" s="9">
        <v>0.58099999999999996</v>
      </c>
      <c r="CY16" s="9">
        <v>0.56000000000000005</v>
      </c>
      <c r="CZ16" s="9">
        <v>68.819000000000003</v>
      </c>
      <c r="DA16" s="9">
        <v>8.2560000000000002</v>
      </c>
      <c r="DB16" s="9">
        <v>6.8760000000000003</v>
      </c>
      <c r="DC16" s="9">
        <v>14.695</v>
      </c>
      <c r="DD16" s="9">
        <v>12.756</v>
      </c>
      <c r="DE16" s="9">
        <v>85.888999999999996</v>
      </c>
      <c r="DF16" s="9">
        <v>7.9390000000000001</v>
      </c>
      <c r="DG16" s="9">
        <v>8.1980000000000004</v>
      </c>
      <c r="DH16" s="9">
        <v>123.887</v>
      </c>
      <c r="DI16" s="9">
        <v>12.66</v>
      </c>
      <c r="DJ16" s="9">
        <v>11.173</v>
      </c>
      <c r="DK16" s="9">
        <v>0.32200000000000001</v>
      </c>
      <c r="DL16" s="9">
        <v>0.32200000000000001</v>
      </c>
      <c r="DM16" s="9">
        <v>0</v>
      </c>
      <c r="DN16" s="9">
        <v>0.32200000000000001</v>
      </c>
      <c r="DO16" s="9">
        <v>0</v>
      </c>
      <c r="DP16" s="9">
        <v>0.32200000000000001</v>
      </c>
      <c r="DQ16" s="9">
        <v>0.32200000000000001</v>
      </c>
      <c r="DR16" s="9">
        <v>0</v>
      </c>
      <c r="DS16" s="9">
        <v>0</v>
      </c>
      <c r="DT16" s="9">
        <v>0</v>
      </c>
      <c r="DU16" s="9">
        <v>0</v>
      </c>
      <c r="DV16" s="9">
        <v>0.32200000000000001</v>
      </c>
      <c r="DW16" s="9">
        <v>0</v>
      </c>
      <c r="DX16" s="9">
        <v>0.32200000000000001</v>
      </c>
      <c r="DY16" s="9">
        <v>0</v>
      </c>
      <c r="DZ16" s="9">
        <v>10.851000000000001</v>
      </c>
      <c r="EA16" s="9">
        <v>8.4619999999999997</v>
      </c>
      <c r="EB16" s="9">
        <v>7.5449999999999999</v>
      </c>
      <c r="EC16" s="9">
        <v>0.28799999999999998</v>
      </c>
      <c r="ED16" s="9">
        <v>0.629</v>
      </c>
      <c r="EE16" s="9">
        <v>0.28799999999999998</v>
      </c>
      <c r="EF16" s="9">
        <v>0</v>
      </c>
      <c r="EG16" s="9">
        <v>0.629</v>
      </c>
      <c r="EH16" s="9">
        <v>6.8920000000000003</v>
      </c>
      <c r="EI16" s="9">
        <v>0</v>
      </c>
      <c r="EJ16" s="9">
        <v>0</v>
      </c>
      <c r="EK16" s="9">
        <v>1.569</v>
      </c>
      <c r="EL16" s="9">
        <v>0.91700000000000004</v>
      </c>
      <c r="EM16" s="9">
        <v>7.5449999999999999</v>
      </c>
      <c r="EN16" s="9">
        <v>2.39</v>
      </c>
      <c r="EO16" s="9">
        <v>1.4870000000000001</v>
      </c>
      <c r="EP16" s="9">
        <v>12.66</v>
      </c>
      <c r="EQ16" s="9">
        <v>36.628999999999998</v>
      </c>
      <c r="ER16" s="9">
        <v>33.218000000000004</v>
      </c>
      <c r="ES16" s="9">
        <v>2.649</v>
      </c>
      <c r="ET16" s="9">
        <v>2.33</v>
      </c>
      <c r="EU16" s="9">
        <v>0.79500000000000004</v>
      </c>
      <c r="EV16" s="9">
        <v>1.5349999999999999</v>
      </c>
      <c r="EW16" s="9">
        <v>1.125</v>
      </c>
      <c r="EX16" s="9">
        <v>1.2050000000000001</v>
      </c>
      <c r="EY16" s="9">
        <v>1.171</v>
      </c>
      <c r="EZ16" s="9">
        <v>0.30299999999999999</v>
      </c>
      <c r="FA16" s="9">
        <v>0.85599999999999998</v>
      </c>
      <c r="FB16" s="9">
        <v>0.51600000000000001</v>
      </c>
      <c r="FC16" s="9">
        <v>0.82099999999999995</v>
      </c>
      <c r="FD16" s="9">
        <v>0.99199999999999999</v>
      </c>
      <c r="FE16" s="9">
        <v>2.33</v>
      </c>
      <c r="FF16" s="9">
        <v>0</v>
      </c>
      <c r="FG16" s="9">
        <v>0.31900000000000001</v>
      </c>
      <c r="FH16" s="9">
        <v>30.568000000000001</v>
      </c>
      <c r="FI16" s="9">
        <v>21.428999999999998</v>
      </c>
      <c r="FJ16" s="9">
        <v>20.856000000000002</v>
      </c>
      <c r="FK16" s="9">
        <v>0.57299999999999995</v>
      </c>
      <c r="FL16" s="9">
        <v>0</v>
      </c>
      <c r="FM16" s="9">
        <v>0.29699999999999999</v>
      </c>
      <c r="FN16" s="9">
        <v>0.27600000000000002</v>
      </c>
      <c r="FO16" s="9">
        <v>0</v>
      </c>
      <c r="FP16" s="9">
        <v>16.209</v>
      </c>
      <c r="FQ16" s="9">
        <v>2.12</v>
      </c>
      <c r="FR16" s="9">
        <v>0</v>
      </c>
      <c r="FS16" s="9">
        <v>3.101</v>
      </c>
      <c r="FT16" s="9">
        <v>1.536</v>
      </c>
      <c r="FU16" s="9">
        <v>19.893000000000001</v>
      </c>
      <c r="FV16" s="9">
        <v>9.1389999999999993</v>
      </c>
      <c r="FW16" s="9">
        <v>3.411</v>
      </c>
      <c r="FX16" s="9">
        <v>36.628999999999998</v>
      </c>
      <c r="FY16" s="9">
        <v>104.648</v>
      </c>
      <c r="FZ16" s="9">
        <v>86.308000000000007</v>
      </c>
      <c r="GA16" s="9">
        <v>86.308000000000007</v>
      </c>
      <c r="GB16" s="9">
        <v>8.3580000000000005</v>
      </c>
      <c r="GC16" s="9">
        <v>77.95</v>
      </c>
      <c r="GD16" s="9">
        <v>18.34</v>
      </c>
      <c r="GE16" s="9">
        <v>1498.424</v>
      </c>
      <c r="GF16" s="9">
        <v>1400.954</v>
      </c>
      <c r="GG16" s="9">
        <v>263.89999999999998</v>
      </c>
      <c r="GH16" s="9">
        <v>113.116</v>
      </c>
      <c r="GI16" s="9">
        <v>47.307000000000002</v>
      </c>
      <c r="GJ16" s="9">
        <v>55.593000000000004</v>
      </c>
      <c r="GK16" s="9">
        <v>66.941999999999993</v>
      </c>
      <c r="GL16" s="9">
        <v>35.533000000000001</v>
      </c>
      <c r="GM16" s="9">
        <v>66.242000000000004</v>
      </c>
      <c r="GN16" s="9">
        <v>16.417999999999999</v>
      </c>
      <c r="GO16" s="9">
        <v>19.321999999999999</v>
      </c>
      <c r="GP16" s="9">
        <v>29.001000000000001</v>
      </c>
      <c r="GQ16" s="9">
        <v>38.222000000000001</v>
      </c>
      <c r="GR16" s="9">
        <v>35.677</v>
      </c>
      <c r="GS16" s="9">
        <v>66.454999999999998</v>
      </c>
      <c r="GT16" s="9">
        <v>36.444000000000003</v>
      </c>
      <c r="GU16" s="9">
        <v>150.78399999999999</v>
      </c>
      <c r="GV16" s="9">
        <v>1137.0540000000001</v>
      </c>
      <c r="GW16" s="9">
        <v>938.34799999999996</v>
      </c>
      <c r="GX16" s="9">
        <v>886.67499999999995</v>
      </c>
      <c r="GY16" s="9">
        <v>24.907</v>
      </c>
      <c r="GZ16" s="9">
        <v>26.765999999999998</v>
      </c>
      <c r="HA16" s="9">
        <v>24.146000000000001</v>
      </c>
      <c r="HB16" s="9">
        <v>16.940999999999999</v>
      </c>
      <c r="HC16" s="9">
        <v>10.178000000000001</v>
      </c>
      <c r="HD16" s="9">
        <v>697.83399999999995</v>
      </c>
      <c r="HE16" s="9">
        <v>55.11</v>
      </c>
      <c r="HF16" s="9">
        <v>53.488</v>
      </c>
      <c r="HG16" s="9">
        <v>131.917</v>
      </c>
      <c r="HH16" s="9">
        <v>142.33799999999999</v>
      </c>
      <c r="HI16" s="9">
        <v>796.01099999999997</v>
      </c>
      <c r="HJ16" s="9">
        <v>198.70599999999999</v>
      </c>
      <c r="HK16" s="9">
        <v>97.471000000000004</v>
      </c>
      <c r="HL16" s="9">
        <v>1326.662</v>
      </c>
      <c r="HM16" s="9">
        <v>171.76300000000001</v>
      </c>
      <c r="HN16" s="9">
        <v>36.470999999999997</v>
      </c>
      <c r="HO16" s="9">
        <v>33.098999999999997</v>
      </c>
      <c r="HP16" s="9">
        <v>2.1760000000000002</v>
      </c>
      <c r="HQ16" s="9">
        <v>1.415</v>
      </c>
      <c r="HR16" s="9">
        <v>0.36499999999999999</v>
      </c>
      <c r="HS16" s="9">
        <v>1.0489999999999999</v>
      </c>
      <c r="HT16" s="9">
        <v>0.36499999999999999</v>
      </c>
      <c r="HU16" s="9">
        <v>1.0489999999999999</v>
      </c>
      <c r="HV16" s="9">
        <v>0.36499999999999999</v>
      </c>
      <c r="HW16" s="9">
        <v>1.0489999999999999</v>
      </c>
      <c r="HX16" s="9">
        <v>0</v>
      </c>
      <c r="HY16" s="9">
        <v>0.36499999999999999</v>
      </c>
      <c r="HZ16" s="9">
        <v>1.0489999999999999</v>
      </c>
      <c r="IA16" s="9">
        <v>0</v>
      </c>
      <c r="IB16" s="9">
        <v>0.36499999999999999</v>
      </c>
      <c r="IC16" s="9">
        <v>1.0489999999999999</v>
      </c>
      <c r="ID16" s="9">
        <v>0.76100000000000001</v>
      </c>
      <c r="IE16" s="9">
        <v>30.923999999999999</v>
      </c>
      <c r="IF16" s="9">
        <v>14.734</v>
      </c>
      <c r="IG16" s="9">
        <v>14.19</v>
      </c>
      <c r="IH16" s="9">
        <v>0.54400000000000004</v>
      </c>
      <c r="II16" s="9">
        <v>0</v>
      </c>
      <c r="IJ16" s="9">
        <v>0.54400000000000004</v>
      </c>
      <c r="IK16" s="9">
        <v>0</v>
      </c>
      <c r="IL16" s="9">
        <v>0</v>
      </c>
      <c r="IM16" s="9">
        <v>12.675000000000001</v>
      </c>
      <c r="IN16" s="9">
        <v>0.56100000000000005</v>
      </c>
      <c r="IO16" s="9">
        <v>0.52200000000000002</v>
      </c>
      <c r="IP16" s="9">
        <v>0.97599999999999998</v>
      </c>
      <c r="IQ16" s="9">
        <v>0.54400000000000004</v>
      </c>
    </row>
    <row r="17" spans="1:251">
      <c r="A17" s="10">
        <v>44228</v>
      </c>
      <c r="B17" s="9">
        <v>12.432</v>
      </c>
      <c r="C17" s="9">
        <v>2.1720000000000002</v>
      </c>
      <c r="D17" s="9">
        <v>1.073</v>
      </c>
      <c r="E17" s="9">
        <v>2.5569999999999999</v>
      </c>
      <c r="F17" s="9">
        <v>3.0459999999999998</v>
      </c>
      <c r="G17" s="9">
        <v>15.188000000000001</v>
      </c>
      <c r="H17" s="9">
        <v>5.7229999999999999</v>
      </c>
      <c r="I17" s="9">
        <v>2.0259999999999998</v>
      </c>
      <c r="J17" s="9">
        <v>27.757999999999999</v>
      </c>
      <c r="K17" s="9">
        <v>57.540999999999997</v>
      </c>
      <c r="L17" s="9">
        <v>56.067</v>
      </c>
      <c r="M17" s="9">
        <v>3.16</v>
      </c>
      <c r="N17" s="9">
        <v>3.16</v>
      </c>
      <c r="O17" s="9">
        <v>1.1439999999999999</v>
      </c>
      <c r="P17" s="9">
        <v>2.0150000000000001</v>
      </c>
      <c r="Q17" s="9">
        <v>1.4119999999999999</v>
      </c>
      <c r="R17" s="9">
        <v>1.7470000000000001</v>
      </c>
      <c r="S17" s="9">
        <v>1.91</v>
      </c>
      <c r="T17" s="9">
        <v>0</v>
      </c>
      <c r="U17" s="9">
        <v>0.62</v>
      </c>
      <c r="V17" s="9">
        <v>0.35499999999999998</v>
      </c>
      <c r="W17" s="9">
        <v>1.2869999999999999</v>
      </c>
      <c r="X17" s="9">
        <v>1.518</v>
      </c>
      <c r="Y17" s="9">
        <v>2.0619999999999998</v>
      </c>
      <c r="Z17" s="9">
        <v>1.0980000000000001</v>
      </c>
      <c r="AA17" s="9">
        <v>0</v>
      </c>
      <c r="AB17" s="9">
        <v>52.908000000000001</v>
      </c>
      <c r="AC17" s="9">
        <v>52.645000000000003</v>
      </c>
      <c r="AD17" s="9">
        <v>47.954999999999998</v>
      </c>
      <c r="AE17" s="9">
        <v>2.17</v>
      </c>
      <c r="AF17" s="9">
        <v>2.5190000000000001</v>
      </c>
      <c r="AG17" s="9">
        <v>1.9279999999999999</v>
      </c>
      <c r="AH17" s="9">
        <v>2.2370000000000001</v>
      </c>
      <c r="AI17" s="9">
        <v>0.52400000000000002</v>
      </c>
      <c r="AJ17" s="9">
        <v>43.338999999999999</v>
      </c>
      <c r="AK17" s="9">
        <v>2.0249999999999999</v>
      </c>
      <c r="AL17" s="9">
        <v>2.4359999999999999</v>
      </c>
      <c r="AM17" s="9">
        <v>4.8460000000000001</v>
      </c>
      <c r="AN17" s="9">
        <v>11.435</v>
      </c>
      <c r="AO17" s="9">
        <v>41.21</v>
      </c>
      <c r="AP17" s="9">
        <v>0.26300000000000001</v>
      </c>
      <c r="AQ17" s="9">
        <v>1.474</v>
      </c>
      <c r="AR17" s="9">
        <v>57.540999999999997</v>
      </c>
      <c r="AS17" s="9">
        <v>79.75</v>
      </c>
      <c r="AT17" s="9">
        <v>76.134</v>
      </c>
      <c r="AU17" s="9">
        <v>3.4940000000000002</v>
      </c>
      <c r="AV17" s="9">
        <v>3.4940000000000002</v>
      </c>
      <c r="AW17" s="9">
        <v>1.968</v>
      </c>
      <c r="AX17" s="9">
        <v>1.526</v>
      </c>
      <c r="AY17" s="9">
        <v>2.2919999999999998</v>
      </c>
      <c r="AZ17" s="9">
        <v>1.2010000000000001</v>
      </c>
      <c r="BA17" s="9">
        <v>2.2919999999999998</v>
      </c>
      <c r="BB17" s="9">
        <v>0.68</v>
      </c>
      <c r="BC17" s="9">
        <v>0.52200000000000002</v>
      </c>
      <c r="BD17" s="9">
        <v>1.1830000000000001</v>
      </c>
      <c r="BE17" s="9">
        <v>1.343</v>
      </c>
      <c r="BF17" s="9">
        <v>0.96799999999999997</v>
      </c>
      <c r="BG17" s="9">
        <v>2.9249999999999998</v>
      </c>
      <c r="BH17" s="9">
        <v>0.56799999999999995</v>
      </c>
      <c r="BI17" s="9">
        <v>0</v>
      </c>
      <c r="BJ17" s="9">
        <v>72.641000000000005</v>
      </c>
      <c r="BK17" s="9">
        <v>68.828000000000003</v>
      </c>
      <c r="BL17" s="9">
        <v>65.269000000000005</v>
      </c>
      <c r="BM17" s="9">
        <v>3.0129999999999999</v>
      </c>
      <c r="BN17" s="9">
        <v>0.54600000000000004</v>
      </c>
      <c r="BO17" s="9">
        <v>2.9860000000000002</v>
      </c>
      <c r="BP17" s="9">
        <v>0.57299999999999995</v>
      </c>
      <c r="BQ17" s="9">
        <v>0</v>
      </c>
      <c r="BR17" s="9">
        <v>45.771999999999998</v>
      </c>
      <c r="BS17" s="9">
        <v>4.6849999999999996</v>
      </c>
      <c r="BT17" s="9">
        <v>6.7110000000000003</v>
      </c>
      <c r="BU17" s="9">
        <v>11.659000000000001</v>
      </c>
      <c r="BV17" s="9">
        <v>8.9169999999999998</v>
      </c>
      <c r="BW17" s="9">
        <v>59.911000000000001</v>
      </c>
      <c r="BX17" s="9">
        <v>3.8130000000000002</v>
      </c>
      <c r="BY17" s="9">
        <v>3.6160000000000001</v>
      </c>
      <c r="BZ17" s="9">
        <v>79.75</v>
      </c>
      <c r="CA17" s="9">
        <v>130.816</v>
      </c>
      <c r="CB17" s="9">
        <v>123.82899999999999</v>
      </c>
      <c r="CC17" s="9">
        <v>7.24</v>
      </c>
      <c r="CD17" s="9">
        <v>6.3739999999999997</v>
      </c>
      <c r="CE17" s="9">
        <v>3.9620000000000002</v>
      </c>
      <c r="CF17" s="9">
        <v>2.4119999999999999</v>
      </c>
      <c r="CG17" s="9">
        <v>6.3739999999999997</v>
      </c>
      <c r="CH17" s="9">
        <v>0</v>
      </c>
      <c r="CI17" s="9">
        <v>6.3739999999999997</v>
      </c>
      <c r="CJ17" s="9">
        <v>0</v>
      </c>
      <c r="CK17" s="9">
        <v>0</v>
      </c>
      <c r="CL17" s="9">
        <v>0.90900000000000003</v>
      </c>
      <c r="CM17" s="9">
        <v>3.3639999999999999</v>
      </c>
      <c r="CN17" s="9">
        <v>2.1019999999999999</v>
      </c>
      <c r="CO17" s="9">
        <v>4.5449999999999999</v>
      </c>
      <c r="CP17" s="9">
        <v>1.829</v>
      </c>
      <c r="CQ17" s="9">
        <v>0.86599999999999999</v>
      </c>
      <c r="CR17" s="9">
        <v>116.58799999999999</v>
      </c>
      <c r="CS17" s="9">
        <v>105.645</v>
      </c>
      <c r="CT17" s="9">
        <v>99.180999999999997</v>
      </c>
      <c r="CU17" s="9">
        <v>4.125</v>
      </c>
      <c r="CV17" s="9">
        <v>2.339</v>
      </c>
      <c r="CW17" s="9">
        <v>2.512</v>
      </c>
      <c r="CX17" s="9">
        <v>1.7310000000000001</v>
      </c>
      <c r="CY17" s="9">
        <v>1.5589999999999999</v>
      </c>
      <c r="CZ17" s="9">
        <v>75.542000000000002</v>
      </c>
      <c r="DA17" s="9">
        <v>10.188000000000001</v>
      </c>
      <c r="DB17" s="9">
        <v>6.1040000000000001</v>
      </c>
      <c r="DC17" s="9">
        <v>13.811</v>
      </c>
      <c r="DD17" s="9">
        <v>16.138000000000002</v>
      </c>
      <c r="DE17" s="9">
        <v>89.507000000000005</v>
      </c>
      <c r="DF17" s="9">
        <v>10.944000000000001</v>
      </c>
      <c r="DG17" s="9">
        <v>6.9880000000000004</v>
      </c>
      <c r="DH17" s="9">
        <v>130.816</v>
      </c>
      <c r="DI17" s="9">
        <v>10.766</v>
      </c>
      <c r="DJ17" s="9">
        <v>10.381</v>
      </c>
      <c r="DK17" s="9">
        <v>0.82499999999999996</v>
      </c>
      <c r="DL17" s="9">
        <v>0.82499999999999996</v>
      </c>
      <c r="DM17" s="9">
        <v>0</v>
      </c>
      <c r="DN17" s="9">
        <v>0.82499999999999996</v>
      </c>
      <c r="DO17" s="9">
        <v>0.56599999999999995</v>
      </c>
      <c r="DP17" s="9">
        <v>0.25800000000000001</v>
      </c>
      <c r="DQ17" s="9">
        <v>0.56599999999999995</v>
      </c>
      <c r="DR17" s="9">
        <v>0</v>
      </c>
      <c r="DS17" s="9">
        <v>0.25800000000000001</v>
      </c>
      <c r="DT17" s="9">
        <v>0.23699999999999999</v>
      </c>
      <c r="DU17" s="9">
        <v>0</v>
      </c>
      <c r="DV17" s="9">
        <v>0.58699999999999997</v>
      </c>
      <c r="DW17" s="9">
        <v>0.23699999999999999</v>
      </c>
      <c r="DX17" s="9">
        <v>0.58699999999999997</v>
      </c>
      <c r="DY17" s="9">
        <v>0</v>
      </c>
      <c r="DZ17" s="9">
        <v>9.5559999999999992</v>
      </c>
      <c r="EA17" s="9">
        <v>8.5350000000000001</v>
      </c>
      <c r="EB17" s="9">
        <v>7.968</v>
      </c>
      <c r="EC17" s="9">
        <v>0.56699999999999995</v>
      </c>
      <c r="ED17" s="9">
        <v>0</v>
      </c>
      <c r="EE17" s="9">
        <v>0.56699999999999995</v>
      </c>
      <c r="EF17" s="9">
        <v>0</v>
      </c>
      <c r="EG17" s="9">
        <v>0</v>
      </c>
      <c r="EH17" s="9">
        <v>5.2539999999999996</v>
      </c>
      <c r="EI17" s="9">
        <v>1.2749999999999999</v>
      </c>
      <c r="EJ17" s="9">
        <v>1.111</v>
      </c>
      <c r="EK17" s="9">
        <v>0.89500000000000002</v>
      </c>
      <c r="EL17" s="9">
        <v>2.2799999999999998</v>
      </c>
      <c r="EM17" s="9">
        <v>6.2539999999999996</v>
      </c>
      <c r="EN17" s="9">
        <v>1.022</v>
      </c>
      <c r="EO17" s="9">
        <v>0.38600000000000001</v>
      </c>
      <c r="EP17" s="9">
        <v>10.766</v>
      </c>
      <c r="EQ17" s="9">
        <v>32.576999999999998</v>
      </c>
      <c r="ER17" s="9">
        <v>31.030999999999999</v>
      </c>
      <c r="ES17" s="9">
        <v>2.863</v>
      </c>
      <c r="ET17" s="9">
        <v>2.556</v>
      </c>
      <c r="EU17" s="9">
        <v>1.2350000000000001</v>
      </c>
      <c r="EV17" s="9">
        <v>1.321</v>
      </c>
      <c r="EW17" s="9">
        <v>1.7809999999999999</v>
      </c>
      <c r="EX17" s="9">
        <v>0.77500000000000002</v>
      </c>
      <c r="EY17" s="9">
        <v>2.35</v>
      </c>
      <c r="EZ17" s="9">
        <v>0</v>
      </c>
      <c r="FA17" s="9">
        <v>0.20499999999999999</v>
      </c>
      <c r="FB17" s="9">
        <v>1.1839999999999999</v>
      </c>
      <c r="FC17" s="9">
        <v>0.56399999999999995</v>
      </c>
      <c r="FD17" s="9">
        <v>0.80700000000000005</v>
      </c>
      <c r="FE17" s="9">
        <v>1.496</v>
      </c>
      <c r="FF17" s="9">
        <v>1.0589999999999999</v>
      </c>
      <c r="FG17" s="9">
        <v>0.308</v>
      </c>
      <c r="FH17" s="9">
        <v>28.167000000000002</v>
      </c>
      <c r="FI17" s="9">
        <v>17.486000000000001</v>
      </c>
      <c r="FJ17" s="9">
        <v>17.231999999999999</v>
      </c>
      <c r="FK17" s="9">
        <v>0.254</v>
      </c>
      <c r="FL17" s="9">
        <v>0</v>
      </c>
      <c r="FM17" s="9">
        <v>0.254</v>
      </c>
      <c r="FN17" s="9">
        <v>0</v>
      </c>
      <c r="FO17" s="9">
        <v>0</v>
      </c>
      <c r="FP17" s="9">
        <v>14.236000000000001</v>
      </c>
      <c r="FQ17" s="9">
        <v>0.56799999999999995</v>
      </c>
      <c r="FR17" s="9">
        <v>0.6</v>
      </c>
      <c r="FS17" s="9">
        <v>2.0819999999999999</v>
      </c>
      <c r="FT17" s="9">
        <v>2.1970000000000001</v>
      </c>
      <c r="FU17" s="9">
        <v>15.289</v>
      </c>
      <c r="FV17" s="9">
        <v>10.680999999999999</v>
      </c>
      <c r="FW17" s="9">
        <v>1.5469999999999999</v>
      </c>
      <c r="FX17" s="9">
        <v>32.576999999999998</v>
      </c>
      <c r="FY17" s="9">
        <v>82.81</v>
      </c>
      <c r="FZ17" s="9">
        <v>71.849000000000004</v>
      </c>
      <c r="GA17" s="9">
        <v>71.849000000000004</v>
      </c>
      <c r="GB17" s="9">
        <v>8.1430000000000007</v>
      </c>
      <c r="GC17" s="9">
        <v>63.706000000000003</v>
      </c>
      <c r="GD17" s="9">
        <v>10.96</v>
      </c>
      <c r="GE17" s="9">
        <v>1526.577</v>
      </c>
      <c r="GF17" s="9">
        <v>1408.1569999999999</v>
      </c>
      <c r="GG17" s="9">
        <v>272.61900000000003</v>
      </c>
      <c r="GH17" s="9">
        <v>130.82300000000001</v>
      </c>
      <c r="GI17" s="9">
        <v>49.311999999999998</v>
      </c>
      <c r="GJ17" s="9">
        <v>69.646000000000001</v>
      </c>
      <c r="GK17" s="9">
        <v>79.201999999999998</v>
      </c>
      <c r="GL17" s="9">
        <v>40.249000000000002</v>
      </c>
      <c r="GM17" s="9">
        <v>77.936999999999998</v>
      </c>
      <c r="GN17" s="9">
        <v>18.302</v>
      </c>
      <c r="GO17" s="9">
        <v>21.803000000000001</v>
      </c>
      <c r="GP17" s="9">
        <v>33.719000000000001</v>
      </c>
      <c r="GQ17" s="9">
        <v>44.051000000000002</v>
      </c>
      <c r="GR17" s="9">
        <v>42.401000000000003</v>
      </c>
      <c r="GS17" s="9">
        <v>84.369</v>
      </c>
      <c r="GT17" s="9">
        <v>35.802</v>
      </c>
      <c r="GU17" s="9">
        <v>141.79599999999999</v>
      </c>
      <c r="GV17" s="9">
        <v>1135.538</v>
      </c>
      <c r="GW17" s="9">
        <v>930.13800000000003</v>
      </c>
      <c r="GX17" s="9">
        <v>880.88800000000003</v>
      </c>
      <c r="GY17" s="9">
        <v>22.495000000000001</v>
      </c>
      <c r="GZ17" s="9">
        <v>24.965</v>
      </c>
      <c r="HA17" s="9">
        <v>23.402999999999999</v>
      </c>
      <c r="HB17" s="9">
        <v>15.577</v>
      </c>
      <c r="HC17" s="9">
        <v>8.48</v>
      </c>
      <c r="HD17" s="9">
        <v>684.37400000000002</v>
      </c>
      <c r="HE17" s="9">
        <v>65.087000000000003</v>
      </c>
      <c r="HF17" s="9">
        <v>60.542999999999999</v>
      </c>
      <c r="HG17" s="9">
        <v>120.13500000000001</v>
      </c>
      <c r="HH17" s="9">
        <v>159.73400000000001</v>
      </c>
      <c r="HI17" s="9">
        <v>770.404</v>
      </c>
      <c r="HJ17" s="9">
        <v>205.399</v>
      </c>
      <c r="HK17" s="9">
        <v>118.42</v>
      </c>
      <c r="HL17" s="9">
        <v>1353.7760000000001</v>
      </c>
      <c r="HM17" s="9">
        <v>172.80099999999999</v>
      </c>
      <c r="HN17" s="9">
        <v>25.536000000000001</v>
      </c>
      <c r="HO17" s="9">
        <v>24.105</v>
      </c>
      <c r="HP17" s="9">
        <v>2.3809999999999998</v>
      </c>
      <c r="HQ17" s="9">
        <v>2.3809999999999998</v>
      </c>
      <c r="HR17" s="9">
        <v>0.67400000000000004</v>
      </c>
      <c r="HS17" s="9">
        <v>1.7070000000000001</v>
      </c>
      <c r="HT17" s="9">
        <v>1.3109999999999999</v>
      </c>
      <c r="HU17" s="9">
        <v>1.07</v>
      </c>
      <c r="HV17" s="9">
        <v>1.3109999999999999</v>
      </c>
      <c r="HW17" s="9">
        <v>0.75900000000000001</v>
      </c>
      <c r="HX17" s="9">
        <v>0.311</v>
      </c>
      <c r="HY17" s="9">
        <v>0.36299999999999999</v>
      </c>
      <c r="HZ17" s="9">
        <v>0.311</v>
      </c>
      <c r="IA17" s="9">
        <v>1.7070000000000001</v>
      </c>
      <c r="IB17" s="9">
        <v>1.9850000000000001</v>
      </c>
      <c r="IC17" s="9">
        <v>0.39600000000000002</v>
      </c>
      <c r="ID17" s="9">
        <v>0</v>
      </c>
      <c r="IE17" s="9">
        <v>21.724</v>
      </c>
      <c r="IF17" s="9">
        <v>9.5850000000000009</v>
      </c>
      <c r="IG17" s="9">
        <v>9.5850000000000009</v>
      </c>
      <c r="IH17" s="9">
        <v>0</v>
      </c>
      <c r="II17" s="9">
        <v>0</v>
      </c>
      <c r="IJ17" s="9">
        <v>0</v>
      </c>
      <c r="IK17" s="9">
        <v>0</v>
      </c>
      <c r="IL17" s="9">
        <v>0</v>
      </c>
      <c r="IM17" s="9">
        <v>7.5910000000000002</v>
      </c>
      <c r="IN17" s="9">
        <v>1.141</v>
      </c>
      <c r="IO17" s="9">
        <v>0</v>
      </c>
      <c r="IP17" s="9">
        <v>0.85399999999999998</v>
      </c>
      <c r="IQ17" s="9">
        <v>0</v>
      </c>
    </row>
    <row r="18" spans="1:251">
      <c r="A18" s="10">
        <v>44593</v>
      </c>
      <c r="B18" s="9">
        <v>10.141</v>
      </c>
      <c r="C18" s="9">
        <v>0</v>
      </c>
      <c r="D18" s="9">
        <v>0.94899999999999995</v>
      </c>
      <c r="E18" s="9">
        <v>3.2440000000000002</v>
      </c>
      <c r="F18" s="9">
        <v>1.948</v>
      </c>
      <c r="G18" s="9">
        <v>12.385999999999999</v>
      </c>
      <c r="H18" s="9">
        <v>8.8789999999999996</v>
      </c>
      <c r="I18" s="9">
        <v>2.0779999999999998</v>
      </c>
      <c r="J18" s="9">
        <v>29.649000000000001</v>
      </c>
      <c r="K18" s="9">
        <v>60.664999999999999</v>
      </c>
      <c r="L18" s="9">
        <v>59.110999999999997</v>
      </c>
      <c r="M18" s="9">
        <v>4.0060000000000002</v>
      </c>
      <c r="N18" s="9">
        <v>3.706</v>
      </c>
      <c r="O18" s="9">
        <v>1.7450000000000001</v>
      </c>
      <c r="P18" s="9">
        <v>1.9610000000000001</v>
      </c>
      <c r="Q18" s="9">
        <v>3.0179999999999998</v>
      </c>
      <c r="R18" s="9">
        <v>0.68799999999999994</v>
      </c>
      <c r="S18" s="9">
        <v>3.33</v>
      </c>
      <c r="T18" s="9">
        <v>0.376</v>
      </c>
      <c r="U18" s="9">
        <v>0</v>
      </c>
      <c r="V18" s="9">
        <v>1.6950000000000001</v>
      </c>
      <c r="W18" s="9">
        <v>0.93799999999999994</v>
      </c>
      <c r="X18" s="9">
        <v>1.073</v>
      </c>
      <c r="Y18" s="9">
        <v>2.9489999999999998</v>
      </c>
      <c r="Z18" s="9">
        <v>0.75700000000000001</v>
      </c>
      <c r="AA18" s="9">
        <v>0.3</v>
      </c>
      <c r="AB18" s="9">
        <v>55.104999999999997</v>
      </c>
      <c r="AC18" s="9">
        <v>54.843000000000004</v>
      </c>
      <c r="AD18" s="9">
        <v>50.241</v>
      </c>
      <c r="AE18" s="9">
        <v>2.5550000000000002</v>
      </c>
      <c r="AF18" s="9">
        <v>2.0470000000000002</v>
      </c>
      <c r="AG18" s="9">
        <v>2.5550000000000002</v>
      </c>
      <c r="AH18" s="9">
        <v>1.131</v>
      </c>
      <c r="AI18" s="9">
        <v>0.91600000000000004</v>
      </c>
      <c r="AJ18" s="9">
        <v>46.173000000000002</v>
      </c>
      <c r="AK18" s="9">
        <v>3.4039999999999999</v>
      </c>
      <c r="AL18" s="9">
        <v>2.2719999999999998</v>
      </c>
      <c r="AM18" s="9">
        <v>2.9929999999999999</v>
      </c>
      <c r="AN18" s="9">
        <v>13.367000000000001</v>
      </c>
      <c r="AO18" s="9">
        <v>41.475999999999999</v>
      </c>
      <c r="AP18" s="9">
        <v>0.26200000000000001</v>
      </c>
      <c r="AQ18" s="9">
        <v>1.554</v>
      </c>
      <c r="AR18" s="9">
        <v>60.664999999999999</v>
      </c>
      <c r="AS18" s="9">
        <v>76.83</v>
      </c>
      <c r="AT18" s="9">
        <v>70.930000000000007</v>
      </c>
      <c r="AU18" s="9">
        <v>5.4740000000000002</v>
      </c>
      <c r="AV18" s="9">
        <v>4.3390000000000004</v>
      </c>
      <c r="AW18" s="9">
        <v>1.744</v>
      </c>
      <c r="AX18" s="9">
        <v>2.5950000000000002</v>
      </c>
      <c r="AY18" s="9">
        <v>3.734</v>
      </c>
      <c r="AZ18" s="9">
        <v>0.60499999999999998</v>
      </c>
      <c r="BA18" s="9">
        <v>3.4390000000000001</v>
      </c>
      <c r="BB18" s="9">
        <v>0.9</v>
      </c>
      <c r="BC18" s="9">
        <v>0</v>
      </c>
      <c r="BD18" s="9">
        <v>1.2050000000000001</v>
      </c>
      <c r="BE18" s="9">
        <v>1.982</v>
      </c>
      <c r="BF18" s="9">
        <v>1.1519999999999999</v>
      </c>
      <c r="BG18" s="9">
        <v>2.3029999999999999</v>
      </c>
      <c r="BH18" s="9">
        <v>2.036</v>
      </c>
      <c r="BI18" s="9">
        <v>1.135</v>
      </c>
      <c r="BJ18" s="9">
        <v>65.456000000000003</v>
      </c>
      <c r="BK18" s="9">
        <v>62.174999999999997</v>
      </c>
      <c r="BL18" s="9">
        <v>59.292999999999999</v>
      </c>
      <c r="BM18" s="9">
        <v>1.224</v>
      </c>
      <c r="BN18" s="9">
        <v>1.6579999999999999</v>
      </c>
      <c r="BO18" s="9">
        <v>1.494</v>
      </c>
      <c r="BP18" s="9">
        <v>0.97599999999999998</v>
      </c>
      <c r="BQ18" s="9">
        <v>0.41099999999999998</v>
      </c>
      <c r="BR18" s="9">
        <v>45.067</v>
      </c>
      <c r="BS18" s="9">
        <v>8.125</v>
      </c>
      <c r="BT18" s="9">
        <v>3.8359999999999999</v>
      </c>
      <c r="BU18" s="9">
        <v>5.1459999999999999</v>
      </c>
      <c r="BV18" s="9">
        <v>9.9589999999999996</v>
      </c>
      <c r="BW18" s="9">
        <v>52.216000000000001</v>
      </c>
      <c r="BX18" s="9">
        <v>3.2810000000000001</v>
      </c>
      <c r="BY18" s="9">
        <v>5.9</v>
      </c>
      <c r="BZ18" s="9">
        <v>76.83</v>
      </c>
      <c r="CA18" s="9">
        <v>142.66800000000001</v>
      </c>
      <c r="CB18" s="9">
        <v>136.07599999999999</v>
      </c>
      <c r="CC18" s="9">
        <v>13.385</v>
      </c>
      <c r="CD18" s="9">
        <v>11.196</v>
      </c>
      <c r="CE18" s="9">
        <v>7.4729999999999999</v>
      </c>
      <c r="CF18" s="9">
        <v>3.7229999999999999</v>
      </c>
      <c r="CG18" s="9">
        <v>9.3130000000000006</v>
      </c>
      <c r="CH18" s="9">
        <v>1.883</v>
      </c>
      <c r="CI18" s="9">
        <v>9.3130000000000006</v>
      </c>
      <c r="CJ18" s="9">
        <v>0.91400000000000003</v>
      </c>
      <c r="CK18" s="9">
        <v>0.96899999999999997</v>
      </c>
      <c r="CL18" s="9">
        <v>3.9689999999999999</v>
      </c>
      <c r="CM18" s="9">
        <v>4.1020000000000003</v>
      </c>
      <c r="CN18" s="9">
        <v>3.1259999999999999</v>
      </c>
      <c r="CO18" s="9">
        <v>8.3789999999999996</v>
      </c>
      <c r="CP18" s="9">
        <v>2.8170000000000002</v>
      </c>
      <c r="CQ18" s="9">
        <v>2.1890000000000001</v>
      </c>
      <c r="CR18" s="9">
        <v>122.69199999999999</v>
      </c>
      <c r="CS18" s="9">
        <v>113.164</v>
      </c>
      <c r="CT18" s="9">
        <v>108.48</v>
      </c>
      <c r="CU18" s="9">
        <v>2.6070000000000002</v>
      </c>
      <c r="CV18" s="9">
        <v>2.0760000000000001</v>
      </c>
      <c r="CW18" s="9">
        <v>2.214</v>
      </c>
      <c r="CX18" s="9">
        <v>1.88</v>
      </c>
      <c r="CY18" s="9">
        <v>0.58899999999999997</v>
      </c>
      <c r="CZ18" s="9">
        <v>77.778000000000006</v>
      </c>
      <c r="DA18" s="9">
        <v>7.8949999999999996</v>
      </c>
      <c r="DB18" s="9">
        <v>8.298</v>
      </c>
      <c r="DC18" s="9">
        <v>19.193000000000001</v>
      </c>
      <c r="DD18" s="9">
        <v>20.768000000000001</v>
      </c>
      <c r="DE18" s="9">
        <v>92.396000000000001</v>
      </c>
      <c r="DF18" s="9">
        <v>9.5280000000000005</v>
      </c>
      <c r="DG18" s="9">
        <v>6.5910000000000002</v>
      </c>
      <c r="DH18" s="9">
        <v>142.66800000000001</v>
      </c>
      <c r="DI18" s="9">
        <v>15.696</v>
      </c>
      <c r="DJ18" s="9">
        <v>14.071</v>
      </c>
      <c r="DK18" s="9">
        <v>2.7970000000000002</v>
      </c>
      <c r="DL18" s="9">
        <v>2.7970000000000002</v>
      </c>
      <c r="DM18" s="9">
        <v>0.95799999999999996</v>
      </c>
      <c r="DN18" s="9">
        <v>1.839</v>
      </c>
      <c r="DO18" s="9">
        <v>2.1629999999999998</v>
      </c>
      <c r="DP18" s="9">
        <v>0.63400000000000001</v>
      </c>
      <c r="DQ18" s="9">
        <v>2.3330000000000002</v>
      </c>
      <c r="DR18" s="9">
        <v>0</v>
      </c>
      <c r="DS18" s="9">
        <v>0.46400000000000002</v>
      </c>
      <c r="DT18" s="9">
        <v>1.27</v>
      </c>
      <c r="DU18" s="9">
        <v>0.35499999999999998</v>
      </c>
      <c r="DV18" s="9">
        <v>1.1719999999999999</v>
      </c>
      <c r="DW18" s="9">
        <v>2.1160000000000001</v>
      </c>
      <c r="DX18" s="9">
        <v>0.68200000000000005</v>
      </c>
      <c r="DY18" s="9">
        <v>0</v>
      </c>
      <c r="DZ18" s="9">
        <v>11.273999999999999</v>
      </c>
      <c r="EA18" s="9">
        <v>8.5109999999999992</v>
      </c>
      <c r="EB18" s="9">
        <v>6.7290000000000001</v>
      </c>
      <c r="EC18" s="9">
        <v>1.456</v>
      </c>
      <c r="ED18" s="9">
        <v>0.32600000000000001</v>
      </c>
      <c r="EE18" s="9">
        <v>1.782</v>
      </c>
      <c r="EF18" s="9">
        <v>0</v>
      </c>
      <c r="EG18" s="9">
        <v>0</v>
      </c>
      <c r="EH18" s="9">
        <v>5.0949999999999998</v>
      </c>
      <c r="EI18" s="9">
        <v>0.93799999999999994</v>
      </c>
      <c r="EJ18" s="9">
        <v>0.60899999999999999</v>
      </c>
      <c r="EK18" s="9">
        <v>1.869</v>
      </c>
      <c r="EL18" s="9">
        <v>3.31</v>
      </c>
      <c r="EM18" s="9">
        <v>5.2009999999999996</v>
      </c>
      <c r="EN18" s="9">
        <v>2.7629999999999999</v>
      </c>
      <c r="EO18" s="9">
        <v>1.625</v>
      </c>
      <c r="EP18" s="9">
        <v>15.696</v>
      </c>
      <c r="EQ18" s="9">
        <v>38.816000000000003</v>
      </c>
      <c r="ER18" s="9">
        <v>37.442999999999998</v>
      </c>
      <c r="ES18" s="9">
        <v>3.4340000000000002</v>
      </c>
      <c r="ET18" s="9">
        <v>2.629</v>
      </c>
      <c r="EU18" s="9">
        <v>0.96</v>
      </c>
      <c r="EV18" s="9">
        <v>1.669</v>
      </c>
      <c r="EW18" s="9">
        <v>2.258</v>
      </c>
      <c r="EX18" s="9">
        <v>0.371</v>
      </c>
      <c r="EY18" s="9">
        <v>2.258</v>
      </c>
      <c r="EZ18" s="9">
        <v>0</v>
      </c>
      <c r="FA18" s="9">
        <v>0.371</v>
      </c>
      <c r="FB18" s="9">
        <v>1.0469999999999999</v>
      </c>
      <c r="FC18" s="9">
        <v>1.2110000000000001</v>
      </c>
      <c r="FD18" s="9">
        <v>0.371</v>
      </c>
      <c r="FE18" s="9">
        <v>2.2749999999999999</v>
      </c>
      <c r="FF18" s="9">
        <v>0.35399999999999998</v>
      </c>
      <c r="FG18" s="9">
        <v>0.80500000000000005</v>
      </c>
      <c r="FH18" s="9">
        <v>34.009</v>
      </c>
      <c r="FI18" s="9">
        <v>20.745999999999999</v>
      </c>
      <c r="FJ18" s="9">
        <v>20.103000000000002</v>
      </c>
      <c r="FK18" s="9">
        <v>0.25900000000000001</v>
      </c>
      <c r="FL18" s="9">
        <v>0.38400000000000001</v>
      </c>
      <c r="FM18" s="9">
        <v>0.64300000000000002</v>
      </c>
      <c r="FN18" s="9">
        <v>0</v>
      </c>
      <c r="FO18" s="9">
        <v>0</v>
      </c>
      <c r="FP18" s="9">
        <v>15.358000000000001</v>
      </c>
      <c r="FQ18" s="9">
        <v>1.1359999999999999</v>
      </c>
      <c r="FR18" s="9">
        <v>1.784</v>
      </c>
      <c r="FS18" s="9">
        <v>2.468</v>
      </c>
      <c r="FT18" s="9">
        <v>1.8580000000000001</v>
      </c>
      <c r="FU18" s="9">
        <v>18.888000000000002</v>
      </c>
      <c r="FV18" s="9">
        <v>13.263</v>
      </c>
      <c r="FW18" s="9">
        <v>1.373</v>
      </c>
      <c r="FX18" s="9">
        <v>38.816000000000003</v>
      </c>
      <c r="FY18" s="9">
        <v>119.86499999999999</v>
      </c>
      <c r="FZ18" s="9">
        <v>103.797</v>
      </c>
      <c r="GA18" s="9">
        <v>103.797</v>
      </c>
      <c r="GB18" s="9">
        <v>6.2249999999999996</v>
      </c>
      <c r="GC18" s="9">
        <v>97.572000000000003</v>
      </c>
      <c r="GD18" s="9">
        <v>16.068000000000001</v>
      </c>
      <c r="GE18" s="9">
        <v>1617.213</v>
      </c>
      <c r="GF18" s="9">
        <v>1507.672</v>
      </c>
      <c r="GG18" s="9">
        <v>325.928</v>
      </c>
      <c r="GH18" s="9">
        <v>171.00700000000001</v>
      </c>
      <c r="GI18" s="9">
        <v>65.593000000000004</v>
      </c>
      <c r="GJ18" s="9">
        <v>83.736999999999995</v>
      </c>
      <c r="GK18" s="9">
        <v>99.686000000000007</v>
      </c>
      <c r="GL18" s="9">
        <v>49.645000000000003</v>
      </c>
      <c r="GM18" s="9">
        <v>102.35</v>
      </c>
      <c r="GN18" s="9">
        <v>25.678000000000001</v>
      </c>
      <c r="GO18" s="9">
        <v>19.927</v>
      </c>
      <c r="GP18" s="9">
        <v>39.121000000000002</v>
      </c>
      <c r="GQ18" s="9">
        <v>56.890999999999998</v>
      </c>
      <c r="GR18" s="9">
        <v>54.225000000000001</v>
      </c>
      <c r="GS18" s="9">
        <v>101.92400000000001</v>
      </c>
      <c r="GT18" s="9">
        <v>48.311999999999998</v>
      </c>
      <c r="GU18" s="9">
        <v>154.91999999999999</v>
      </c>
      <c r="GV18" s="9">
        <v>1181.7449999999999</v>
      </c>
      <c r="GW18" s="9">
        <v>963.25300000000004</v>
      </c>
      <c r="GX18" s="9">
        <v>899.67100000000005</v>
      </c>
      <c r="GY18" s="9">
        <v>33.542000000000002</v>
      </c>
      <c r="GZ18" s="9">
        <v>29.434000000000001</v>
      </c>
      <c r="HA18" s="9">
        <v>31.059000000000001</v>
      </c>
      <c r="HB18" s="9">
        <v>17.870999999999999</v>
      </c>
      <c r="HC18" s="9">
        <v>12.083</v>
      </c>
      <c r="HD18" s="9">
        <v>709.25300000000004</v>
      </c>
      <c r="HE18" s="9">
        <v>69.013000000000005</v>
      </c>
      <c r="HF18" s="9">
        <v>58.432000000000002</v>
      </c>
      <c r="HG18" s="9">
        <v>126.55500000000001</v>
      </c>
      <c r="HH18" s="9">
        <v>173.06</v>
      </c>
      <c r="HI18" s="9">
        <v>790.19299999999998</v>
      </c>
      <c r="HJ18" s="9">
        <v>218.49100000000001</v>
      </c>
      <c r="HK18" s="9">
        <v>109.541</v>
      </c>
      <c r="HL18" s="9">
        <v>1418.8689999999999</v>
      </c>
      <c r="HM18" s="9">
        <v>198.345</v>
      </c>
      <c r="HN18" s="9">
        <v>32.79</v>
      </c>
      <c r="HO18" s="9">
        <v>30.614999999999998</v>
      </c>
      <c r="HP18" s="9">
        <v>1.9570000000000001</v>
      </c>
      <c r="HQ18" s="9">
        <v>1.9570000000000001</v>
      </c>
      <c r="HR18" s="9">
        <v>0.40500000000000003</v>
      </c>
      <c r="HS18" s="9">
        <v>1.552</v>
      </c>
      <c r="HT18" s="9">
        <v>1.6479999999999999</v>
      </c>
      <c r="HU18" s="9">
        <v>0.309</v>
      </c>
      <c r="HV18" s="9">
        <v>1.2310000000000001</v>
      </c>
      <c r="HW18" s="9">
        <v>0.41699999999999998</v>
      </c>
      <c r="HX18" s="9">
        <v>0.309</v>
      </c>
      <c r="HY18" s="9">
        <v>0.40500000000000003</v>
      </c>
      <c r="HZ18" s="9">
        <v>0.372</v>
      </c>
      <c r="IA18" s="9">
        <v>1.18</v>
      </c>
      <c r="IB18" s="9">
        <v>1.1679999999999999</v>
      </c>
      <c r="IC18" s="9">
        <v>0.78900000000000003</v>
      </c>
      <c r="ID18" s="9">
        <v>0</v>
      </c>
      <c r="IE18" s="9">
        <v>28.658000000000001</v>
      </c>
      <c r="IF18" s="9">
        <v>13.554</v>
      </c>
      <c r="IG18" s="9">
        <v>13.554</v>
      </c>
      <c r="IH18" s="9">
        <v>0</v>
      </c>
      <c r="II18" s="9">
        <v>0</v>
      </c>
      <c r="IJ18" s="9">
        <v>0</v>
      </c>
      <c r="IK18" s="9">
        <v>0</v>
      </c>
      <c r="IL18" s="9">
        <v>0</v>
      </c>
      <c r="IM18" s="9">
        <v>8.8729999999999993</v>
      </c>
      <c r="IN18" s="9">
        <v>0.82599999999999996</v>
      </c>
      <c r="IO18" s="9">
        <v>0.92900000000000005</v>
      </c>
      <c r="IP18" s="9">
        <v>2.927</v>
      </c>
      <c r="IQ18" s="9">
        <v>0.40699999999999997</v>
      </c>
    </row>
    <row r="19" spans="1:251">
      <c r="A19" s="10">
        <v>44958</v>
      </c>
      <c r="B19" s="9">
        <v>8.64</v>
      </c>
      <c r="C19" s="9">
        <v>0.248</v>
      </c>
      <c r="D19" s="9">
        <v>0.81</v>
      </c>
      <c r="E19" s="9">
        <v>0.88700000000000001</v>
      </c>
      <c r="F19" s="9">
        <v>0.55600000000000005</v>
      </c>
      <c r="G19" s="9">
        <v>10.029</v>
      </c>
      <c r="H19" s="9">
        <v>10.509</v>
      </c>
      <c r="I19" s="9">
        <v>1.1759999999999999</v>
      </c>
      <c r="J19" s="9">
        <v>24.984000000000002</v>
      </c>
      <c r="K19" s="9">
        <v>57.985999999999997</v>
      </c>
      <c r="L19" s="9">
        <v>56.395000000000003</v>
      </c>
      <c r="M19" s="9">
        <v>4.8099999999999996</v>
      </c>
      <c r="N19" s="9">
        <v>3.6160000000000001</v>
      </c>
      <c r="O19" s="9">
        <v>2.5920000000000001</v>
      </c>
      <c r="P19" s="9">
        <v>1.024</v>
      </c>
      <c r="Q19" s="9">
        <v>2.27</v>
      </c>
      <c r="R19" s="9">
        <v>1.3460000000000001</v>
      </c>
      <c r="S19" s="9">
        <v>2.27</v>
      </c>
      <c r="T19" s="9">
        <v>0.39300000000000002</v>
      </c>
      <c r="U19" s="9">
        <v>0.59799999999999998</v>
      </c>
      <c r="V19" s="9">
        <v>1.494</v>
      </c>
      <c r="W19" s="9">
        <v>1.01</v>
      </c>
      <c r="X19" s="9">
        <v>1.1120000000000001</v>
      </c>
      <c r="Y19" s="9">
        <v>2.5609999999999999</v>
      </c>
      <c r="Z19" s="9">
        <v>1.0549999999999999</v>
      </c>
      <c r="AA19" s="9">
        <v>1.1930000000000001</v>
      </c>
      <c r="AB19" s="9">
        <v>51.585999999999999</v>
      </c>
      <c r="AC19" s="9">
        <v>50.707000000000001</v>
      </c>
      <c r="AD19" s="9">
        <v>46.344000000000001</v>
      </c>
      <c r="AE19" s="9">
        <v>1.48</v>
      </c>
      <c r="AF19" s="9">
        <v>2.617</v>
      </c>
      <c r="AG19" s="9">
        <v>2.2080000000000002</v>
      </c>
      <c r="AH19" s="9">
        <v>1.1830000000000001</v>
      </c>
      <c r="AI19" s="9">
        <v>0.70599999999999996</v>
      </c>
      <c r="AJ19" s="9">
        <v>40.610999999999997</v>
      </c>
      <c r="AK19" s="9">
        <v>2.383</v>
      </c>
      <c r="AL19" s="9">
        <v>1.7949999999999999</v>
      </c>
      <c r="AM19" s="9">
        <v>5.9180000000000001</v>
      </c>
      <c r="AN19" s="9">
        <v>12.484</v>
      </c>
      <c r="AO19" s="9">
        <v>38.222999999999999</v>
      </c>
      <c r="AP19" s="9">
        <v>0.878</v>
      </c>
      <c r="AQ19" s="9">
        <v>1.591</v>
      </c>
      <c r="AR19" s="9">
        <v>57.985999999999997</v>
      </c>
      <c r="AS19" s="9">
        <v>75.495999999999995</v>
      </c>
      <c r="AT19" s="9">
        <v>71.150999999999996</v>
      </c>
      <c r="AU19" s="9">
        <v>6.1440000000000001</v>
      </c>
      <c r="AV19" s="9">
        <v>6.1440000000000001</v>
      </c>
      <c r="AW19" s="9">
        <v>4.0069999999999997</v>
      </c>
      <c r="AX19" s="9">
        <v>2.1379999999999999</v>
      </c>
      <c r="AY19" s="9">
        <v>4.5090000000000003</v>
      </c>
      <c r="AZ19" s="9">
        <v>1.6359999999999999</v>
      </c>
      <c r="BA19" s="9">
        <v>4.4210000000000003</v>
      </c>
      <c r="BB19" s="9">
        <v>0.66700000000000004</v>
      </c>
      <c r="BC19" s="9">
        <v>1.0569999999999999</v>
      </c>
      <c r="BD19" s="9">
        <v>2.0510000000000002</v>
      </c>
      <c r="BE19" s="9">
        <v>2.2429999999999999</v>
      </c>
      <c r="BF19" s="9">
        <v>1.85</v>
      </c>
      <c r="BG19" s="9">
        <v>4.8929999999999998</v>
      </c>
      <c r="BH19" s="9">
        <v>1.2509999999999999</v>
      </c>
      <c r="BI19" s="9">
        <v>0</v>
      </c>
      <c r="BJ19" s="9">
        <v>65.007000000000005</v>
      </c>
      <c r="BK19" s="9">
        <v>61.601999999999997</v>
      </c>
      <c r="BL19" s="9">
        <v>56.404000000000003</v>
      </c>
      <c r="BM19" s="9">
        <v>3.7450000000000001</v>
      </c>
      <c r="BN19" s="9">
        <v>1.4530000000000001</v>
      </c>
      <c r="BO19" s="9">
        <v>4.0460000000000003</v>
      </c>
      <c r="BP19" s="9">
        <v>0.69299999999999995</v>
      </c>
      <c r="BQ19" s="9">
        <v>0.45900000000000002</v>
      </c>
      <c r="BR19" s="9">
        <v>45.494</v>
      </c>
      <c r="BS19" s="9">
        <v>4.633</v>
      </c>
      <c r="BT19" s="9">
        <v>2.85</v>
      </c>
      <c r="BU19" s="9">
        <v>8.6259999999999994</v>
      </c>
      <c r="BV19" s="9">
        <v>12.417</v>
      </c>
      <c r="BW19" s="9">
        <v>49.185000000000002</v>
      </c>
      <c r="BX19" s="9">
        <v>3.4049999999999998</v>
      </c>
      <c r="BY19" s="9">
        <v>4.3449999999999998</v>
      </c>
      <c r="BZ19" s="9">
        <v>75.495999999999995</v>
      </c>
      <c r="CA19" s="9">
        <v>161.79900000000001</v>
      </c>
      <c r="CB19" s="9">
        <v>148.47499999999999</v>
      </c>
      <c r="CC19" s="9">
        <v>13.516</v>
      </c>
      <c r="CD19" s="9">
        <v>9.9309999999999992</v>
      </c>
      <c r="CE19" s="9">
        <v>6.2240000000000002</v>
      </c>
      <c r="CF19" s="9">
        <v>3.7069999999999999</v>
      </c>
      <c r="CG19" s="9">
        <v>7.4829999999999997</v>
      </c>
      <c r="CH19" s="9">
        <v>2.448</v>
      </c>
      <c r="CI19" s="9">
        <v>7.4829999999999997</v>
      </c>
      <c r="CJ19" s="9">
        <v>0.77200000000000002</v>
      </c>
      <c r="CK19" s="9">
        <v>1.6759999999999999</v>
      </c>
      <c r="CL19" s="9">
        <v>2.4489999999999998</v>
      </c>
      <c r="CM19" s="9">
        <v>4.2519999999999998</v>
      </c>
      <c r="CN19" s="9">
        <v>3.23</v>
      </c>
      <c r="CO19" s="9">
        <v>5.1769999999999996</v>
      </c>
      <c r="CP19" s="9">
        <v>4.7539999999999996</v>
      </c>
      <c r="CQ19" s="9">
        <v>3.585</v>
      </c>
      <c r="CR19" s="9">
        <v>134.96</v>
      </c>
      <c r="CS19" s="9">
        <v>122.455</v>
      </c>
      <c r="CT19" s="9">
        <v>114.86</v>
      </c>
      <c r="CU19" s="9">
        <v>5.1589999999999998</v>
      </c>
      <c r="CV19" s="9">
        <v>2.4350000000000001</v>
      </c>
      <c r="CW19" s="9">
        <v>5.0549999999999997</v>
      </c>
      <c r="CX19" s="9">
        <v>1.778</v>
      </c>
      <c r="CY19" s="9">
        <v>0.495</v>
      </c>
      <c r="CZ19" s="9">
        <v>87.906999999999996</v>
      </c>
      <c r="DA19" s="9">
        <v>9.6470000000000002</v>
      </c>
      <c r="DB19" s="9">
        <v>9.5389999999999997</v>
      </c>
      <c r="DC19" s="9">
        <v>15.362</v>
      </c>
      <c r="DD19" s="9">
        <v>19.402000000000001</v>
      </c>
      <c r="DE19" s="9">
        <v>103.053</v>
      </c>
      <c r="DF19" s="9">
        <v>12.505000000000001</v>
      </c>
      <c r="DG19" s="9">
        <v>13.323</v>
      </c>
      <c r="DH19" s="9">
        <v>161.79900000000001</v>
      </c>
      <c r="DI19" s="9">
        <v>10.004</v>
      </c>
      <c r="DJ19" s="9">
        <v>7.6239999999999997</v>
      </c>
      <c r="DK19" s="9">
        <v>1.4510000000000001</v>
      </c>
      <c r="DL19" s="9">
        <v>1.105</v>
      </c>
      <c r="DM19" s="9">
        <v>0.33600000000000002</v>
      </c>
      <c r="DN19" s="9">
        <v>0.77</v>
      </c>
      <c r="DO19" s="9">
        <v>0.70899999999999996</v>
      </c>
      <c r="DP19" s="9">
        <v>0.39700000000000002</v>
      </c>
      <c r="DQ19" s="9">
        <v>0.77</v>
      </c>
      <c r="DR19" s="9">
        <v>0</v>
      </c>
      <c r="DS19" s="9">
        <v>0.33600000000000002</v>
      </c>
      <c r="DT19" s="9">
        <v>0</v>
      </c>
      <c r="DU19" s="9">
        <v>0</v>
      </c>
      <c r="DV19" s="9">
        <v>1.105</v>
      </c>
      <c r="DW19" s="9">
        <v>1.105</v>
      </c>
      <c r="DX19" s="9">
        <v>0</v>
      </c>
      <c r="DY19" s="9">
        <v>0.34599999999999997</v>
      </c>
      <c r="DZ19" s="9">
        <v>6.173</v>
      </c>
      <c r="EA19" s="9">
        <v>5.0869999999999997</v>
      </c>
      <c r="EB19" s="9">
        <v>4.577</v>
      </c>
      <c r="EC19" s="9">
        <v>0.23</v>
      </c>
      <c r="ED19" s="9">
        <v>0.28000000000000003</v>
      </c>
      <c r="EE19" s="9">
        <v>0.23</v>
      </c>
      <c r="EF19" s="9">
        <v>0</v>
      </c>
      <c r="EG19" s="9">
        <v>0.28000000000000003</v>
      </c>
      <c r="EH19" s="9">
        <v>3.7629999999999999</v>
      </c>
      <c r="EI19" s="9">
        <v>0.22800000000000001</v>
      </c>
      <c r="EJ19" s="9">
        <v>0.32300000000000001</v>
      </c>
      <c r="EK19" s="9">
        <v>0.77300000000000002</v>
      </c>
      <c r="EL19" s="9">
        <v>0.28000000000000003</v>
      </c>
      <c r="EM19" s="9">
        <v>4.8070000000000004</v>
      </c>
      <c r="EN19" s="9">
        <v>1.0860000000000001</v>
      </c>
      <c r="EO19" s="9">
        <v>2.38</v>
      </c>
      <c r="EP19" s="9">
        <v>10.004</v>
      </c>
      <c r="EQ19" s="9">
        <v>33.814</v>
      </c>
      <c r="ER19" s="9">
        <v>32.878</v>
      </c>
      <c r="ES19" s="9">
        <v>2.4260000000000002</v>
      </c>
      <c r="ET19" s="9">
        <v>2.153</v>
      </c>
      <c r="EU19" s="9">
        <v>1.0029999999999999</v>
      </c>
      <c r="EV19" s="9">
        <v>1.151</v>
      </c>
      <c r="EW19" s="9">
        <v>1.4830000000000001</v>
      </c>
      <c r="EX19" s="9">
        <v>0.67</v>
      </c>
      <c r="EY19" s="9">
        <v>1.4830000000000001</v>
      </c>
      <c r="EZ19" s="9">
        <v>0.34300000000000003</v>
      </c>
      <c r="FA19" s="9">
        <v>0.32700000000000001</v>
      </c>
      <c r="FB19" s="9">
        <v>0.88200000000000001</v>
      </c>
      <c r="FC19" s="9">
        <v>0.27600000000000002</v>
      </c>
      <c r="FD19" s="9">
        <v>0.99399999999999999</v>
      </c>
      <c r="FE19" s="9">
        <v>1.2769999999999999</v>
      </c>
      <c r="FF19" s="9">
        <v>0.876</v>
      </c>
      <c r="FG19" s="9">
        <v>0.27300000000000002</v>
      </c>
      <c r="FH19" s="9">
        <v>30.452000000000002</v>
      </c>
      <c r="FI19" s="9">
        <v>15.013</v>
      </c>
      <c r="FJ19" s="9">
        <v>14.364000000000001</v>
      </c>
      <c r="FK19" s="9">
        <v>0</v>
      </c>
      <c r="FL19" s="9">
        <v>0.64900000000000002</v>
      </c>
      <c r="FM19" s="9">
        <v>0</v>
      </c>
      <c r="FN19" s="9">
        <v>0.64900000000000002</v>
      </c>
      <c r="FO19" s="9">
        <v>0</v>
      </c>
      <c r="FP19" s="9">
        <v>12.35</v>
      </c>
      <c r="FQ19" s="9">
        <v>0.65600000000000003</v>
      </c>
      <c r="FR19" s="9">
        <v>0.62</v>
      </c>
      <c r="FS19" s="9">
        <v>1.3879999999999999</v>
      </c>
      <c r="FT19" s="9">
        <v>1.607</v>
      </c>
      <c r="FU19" s="9">
        <v>13.407</v>
      </c>
      <c r="FV19" s="9">
        <v>15.438000000000001</v>
      </c>
      <c r="FW19" s="9">
        <v>0.93600000000000005</v>
      </c>
      <c r="FX19" s="9">
        <v>33.814</v>
      </c>
      <c r="FY19" s="9">
        <v>117.879</v>
      </c>
      <c r="FZ19" s="9">
        <v>101.92100000000001</v>
      </c>
      <c r="GA19" s="9">
        <v>101.92100000000001</v>
      </c>
      <c r="GB19" s="9">
        <v>8.1530000000000005</v>
      </c>
      <c r="GC19" s="9">
        <v>93.768000000000001</v>
      </c>
      <c r="GD19" s="9">
        <v>15.958</v>
      </c>
      <c r="GE19" s="9">
        <v>1634.2380000000001</v>
      </c>
      <c r="GF19" s="9">
        <v>1518.1420000000001</v>
      </c>
      <c r="GG19" s="9">
        <v>327.04899999999998</v>
      </c>
      <c r="GH19" s="9">
        <v>153.011</v>
      </c>
      <c r="GI19" s="9">
        <v>55.698999999999998</v>
      </c>
      <c r="GJ19" s="9">
        <v>78.656999999999996</v>
      </c>
      <c r="GK19" s="9">
        <v>84.375</v>
      </c>
      <c r="GL19" s="9">
        <v>49.177999999999997</v>
      </c>
      <c r="GM19" s="9">
        <v>83.778999999999996</v>
      </c>
      <c r="GN19" s="9">
        <v>27.222999999999999</v>
      </c>
      <c r="GO19" s="9">
        <v>17.713000000000001</v>
      </c>
      <c r="GP19" s="9">
        <v>47.694000000000003</v>
      </c>
      <c r="GQ19" s="9">
        <v>40.598999999999997</v>
      </c>
      <c r="GR19" s="9">
        <v>46.506999999999998</v>
      </c>
      <c r="GS19" s="9">
        <v>96.62</v>
      </c>
      <c r="GT19" s="9">
        <v>38.18</v>
      </c>
      <c r="GU19" s="9">
        <v>174.03800000000001</v>
      </c>
      <c r="GV19" s="9">
        <v>1191.0930000000001</v>
      </c>
      <c r="GW19" s="9">
        <v>979.16499999999996</v>
      </c>
      <c r="GX19" s="9">
        <v>920.24400000000003</v>
      </c>
      <c r="GY19" s="9">
        <v>29.216000000000001</v>
      </c>
      <c r="GZ19" s="9">
        <v>29.31</v>
      </c>
      <c r="HA19" s="9">
        <v>30.106999999999999</v>
      </c>
      <c r="HB19" s="9">
        <v>17.984999999999999</v>
      </c>
      <c r="HC19" s="9">
        <v>6.3689999999999998</v>
      </c>
      <c r="HD19" s="9">
        <v>720.83699999999999</v>
      </c>
      <c r="HE19" s="9">
        <v>53.472000000000001</v>
      </c>
      <c r="HF19" s="9">
        <v>46.83</v>
      </c>
      <c r="HG19" s="9">
        <v>158.02500000000001</v>
      </c>
      <c r="HH19" s="9">
        <v>167.75800000000001</v>
      </c>
      <c r="HI19" s="9">
        <v>811.40700000000004</v>
      </c>
      <c r="HJ19" s="9">
        <v>211.929</v>
      </c>
      <c r="HK19" s="9">
        <v>116.095</v>
      </c>
      <c r="HL19" s="9">
        <v>1424.1389999999999</v>
      </c>
      <c r="HM19" s="9">
        <v>210.09800000000001</v>
      </c>
      <c r="HN19" s="9">
        <v>31.858000000000001</v>
      </c>
      <c r="HO19" s="9">
        <v>30.119</v>
      </c>
      <c r="HP19" s="9">
        <v>2.6509999999999998</v>
      </c>
      <c r="HQ19" s="9">
        <v>2.5419999999999998</v>
      </c>
      <c r="HR19" s="9">
        <v>0.38</v>
      </c>
      <c r="HS19" s="9">
        <v>2.1619999999999999</v>
      </c>
      <c r="HT19" s="9">
        <v>1.405</v>
      </c>
      <c r="HU19" s="9">
        <v>1.137</v>
      </c>
      <c r="HV19" s="9">
        <v>1.405</v>
      </c>
      <c r="HW19" s="9">
        <v>0.67500000000000004</v>
      </c>
      <c r="HX19" s="9">
        <v>0</v>
      </c>
      <c r="HY19" s="9">
        <v>1.137</v>
      </c>
      <c r="HZ19" s="9">
        <v>0.66200000000000003</v>
      </c>
      <c r="IA19" s="9">
        <v>0.74299999999999999</v>
      </c>
      <c r="IB19" s="9">
        <v>0.82499999999999996</v>
      </c>
      <c r="IC19" s="9">
        <v>1.7170000000000001</v>
      </c>
      <c r="ID19" s="9">
        <v>0.11</v>
      </c>
      <c r="IE19" s="9">
        <v>27.468</v>
      </c>
      <c r="IF19" s="9">
        <v>12.198</v>
      </c>
      <c r="IG19" s="9">
        <v>12.198</v>
      </c>
      <c r="IH19" s="9">
        <v>0</v>
      </c>
      <c r="II19" s="9">
        <v>0</v>
      </c>
      <c r="IJ19" s="9">
        <v>0</v>
      </c>
      <c r="IK19" s="9">
        <v>0</v>
      </c>
      <c r="IL19" s="9">
        <v>0</v>
      </c>
      <c r="IM19" s="9">
        <v>8.702</v>
      </c>
      <c r="IN19" s="9">
        <v>0.41799999999999998</v>
      </c>
      <c r="IO19" s="9">
        <v>0.47499999999999998</v>
      </c>
      <c r="IP19" s="9">
        <v>2.6030000000000002</v>
      </c>
      <c r="IQ19" s="9">
        <v>1.0229999999999999</v>
      </c>
    </row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7012</v>
      </c>
      <c r="C1" s="3" t="s">
        <v>7013</v>
      </c>
      <c r="D1" s="3" t="s">
        <v>7014</v>
      </c>
      <c r="E1" s="3" t="s">
        <v>7015</v>
      </c>
      <c r="F1" s="3" t="s">
        <v>7016</v>
      </c>
      <c r="G1" s="3" t="s">
        <v>7017</v>
      </c>
      <c r="H1" s="3" t="s">
        <v>7018</v>
      </c>
      <c r="I1" s="3" t="s">
        <v>7019</v>
      </c>
      <c r="J1" s="3" t="s">
        <v>7020</v>
      </c>
      <c r="K1" s="3" t="s">
        <v>7021</v>
      </c>
      <c r="L1" s="3" t="s">
        <v>7022</v>
      </c>
      <c r="M1" s="3" t="s">
        <v>7023</v>
      </c>
      <c r="N1" s="3" t="s">
        <v>7024</v>
      </c>
      <c r="O1" s="3" t="s">
        <v>7025</v>
      </c>
      <c r="P1" s="3" t="s">
        <v>7026</v>
      </c>
      <c r="Q1" s="3" t="s">
        <v>7027</v>
      </c>
      <c r="R1" s="3" t="s">
        <v>7028</v>
      </c>
      <c r="S1" s="3" t="s">
        <v>7029</v>
      </c>
      <c r="T1" s="3" t="s">
        <v>7030</v>
      </c>
      <c r="U1" s="3" t="s">
        <v>7031</v>
      </c>
      <c r="V1" s="3" t="s">
        <v>7032</v>
      </c>
      <c r="W1" s="3" t="s">
        <v>7033</v>
      </c>
      <c r="X1" s="3" t="s">
        <v>7034</v>
      </c>
      <c r="Y1" s="3" t="s">
        <v>7035</v>
      </c>
      <c r="Z1" s="3" t="s">
        <v>7036</v>
      </c>
      <c r="AA1" s="3" t="s">
        <v>7037</v>
      </c>
      <c r="AB1" s="3" t="s">
        <v>7038</v>
      </c>
      <c r="AC1" s="3" t="s">
        <v>7039</v>
      </c>
      <c r="AD1" s="3" t="s">
        <v>7040</v>
      </c>
      <c r="AE1" s="3" t="s">
        <v>7041</v>
      </c>
      <c r="AF1" s="3" t="s">
        <v>7042</v>
      </c>
      <c r="AG1" s="3" t="s">
        <v>7043</v>
      </c>
      <c r="AH1" s="3" t="s">
        <v>7044</v>
      </c>
      <c r="AI1" s="3" t="s">
        <v>7045</v>
      </c>
      <c r="AJ1" s="3" t="s">
        <v>7046</v>
      </c>
      <c r="AK1" s="3" t="s">
        <v>7047</v>
      </c>
      <c r="AL1" s="3" t="s">
        <v>7048</v>
      </c>
      <c r="AM1" s="3" t="s">
        <v>7049</v>
      </c>
      <c r="AN1" s="3" t="s">
        <v>7050</v>
      </c>
      <c r="AO1" s="3" t="s">
        <v>7051</v>
      </c>
      <c r="AP1" s="3" t="s">
        <v>7052</v>
      </c>
      <c r="AQ1" s="3" t="s">
        <v>7053</v>
      </c>
      <c r="AR1" s="3" t="s">
        <v>7054</v>
      </c>
      <c r="AS1" s="3" t="s">
        <v>7055</v>
      </c>
      <c r="AT1" s="3" t="s">
        <v>7056</v>
      </c>
      <c r="AU1" s="3" t="s">
        <v>7057</v>
      </c>
      <c r="AV1" s="3" t="s">
        <v>7058</v>
      </c>
      <c r="AW1" s="3" t="s">
        <v>7059</v>
      </c>
      <c r="AX1" s="3" t="s">
        <v>7060</v>
      </c>
      <c r="AY1" s="3" t="s">
        <v>7061</v>
      </c>
      <c r="AZ1" s="3" t="s">
        <v>7062</v>
      </c>
      <c r="BA1" s="3" t="s">
        <v>7063</v>
      </c>
      <c r="BB1" s="3" t="s">
        <v>7064</v>
      </c>
      <c r="BC1" s="3" t="s">
        <v>7065</v>
      </c>
      <c r="BD1" s="3" t="s">
        <v>7066</v>
      </c>
      <c r="BE1" s="3" t="s">
        <v>7067</v>
      </c>
      <c r="BF1" s="3" t="s">
        <v>7068</v>
      </c>
      <c r="BG1" s="3" t="s">
        <v>7069</v>
      </c>
      <c r="BH1" s="3" t="s">
        <v>7070</v>
      </c>
      <c r="BI1" s="3" t="s">
        <v>7071</v>
      </c>
      <c r="BJ1" s="3" t="s">
        <v>7072</v>
      </c>
      <c r="BK1" s="3" t="s">
        <v>7073</v>
      </c>
      <c r="BL1" s="3" t="s">
        <v>7074</v>
      </c>
      <c r="BM1" s="3" t="s">
        <v>7075</v>
      </c>
      <c r="BN1" s="3" t="s">
        <v>7076</v>
      </c>
      <c r="BO1" s="3" t="s">
        <v>7077</v>
      </c>
      <c r="BP1" s="3" t="s">
        <v>7078</v>
      </c>
      <c r="BQ1" s="3" t="s">
        <v>7079</v>
      </c>
      <c r="BR1" s="3" t="s">
        <v>7080</v>
      </c>
      <c r="BS1" s="3" t="s">
        <v>7081</v>
      </c>
      <c r="BT1" s="3" t="s">
        <v>7082</v>
      </c>
      <c r="BU1" s="3" t="s">
        <v>7083</v>
      </c>
      <c r="BV1" s="3" t="s">
        <v>7084</v>
      </c>
      <c r="BW1" s="3" t="s">
        <v>7085</v>
      </c>
      <c r="BX1" s="3" t="s">
        <v>7086</v>
      </c>
      <c r="BY1" s="3" t="s">
        <v>7087</v>
      </c>
      <c r="BZ1" s="3" t="s">
        <v>7088</v>
      </c>
      <c r="CA1" s="3" t="s">
        <v>7089</v>
      </c>
      <c r="CB1" s="3" t="s">
        <v>7090</v>
      </c>
      <c r="CC1" s="3" t="s">
        <v>7091</v>
      </c>
      <c r="CD1" s="3" t="s">
        <v>7092</v>
      </c>
      <c r="CE1" s="3" t="s">
        <v>7093</v>
      </c>
      <c r="CF1" s="3" t="s">
        <v>7094</v>
      </c>
      <c r="CG1" s="3" t="s">
        <v>7095</v>
      </c>
      <c r="CH1" s="3" t="s">
        <v>7096</v>
      </c>
      <c r="CI1" s="3" t="s">
        <v>7097</v>
      </c>
      <c r="CJ1" s="3" t="s">
        <v>7098</v>
      </c>
      <c r="CK1" s="3" t="s">
        <v>7099</v>
      </c>
      <c r="CL1" s="3" t="s">
        <v>7100</v>
      </c>
      <c r="CM1" s="3" t="s">
        <v>7101</v>
      </c>
      <c r="CN1" s="3" t="s">
        <v>7102</v>
      </c>
      <c r="CO1" s="3" t="s">
        <v>7103</v>
      </c>
      <c r="CP1" s="3" t="s">
        <v>7104</v>
      </c>
      <c r="CQ1" s="3" t="s">
        <v>7105</v>
      </c>
      <c r="CR1" s="3" t="s">
        <v>7106</v>
      </c>
      <c r="CS1" s="3" t="s">
        <v>7107</v>
      </c>
      <c r="CT1" s="3" t="s">
        <v>7108</v>
      </c>
      <c r="CU1" s="3" t="s">
        <v>7109</v>
      </c>
      <c r="CV1" s="3" t="s">
        <v>7110</v>
      </c>
      <c r="CW1" s="3" t="s">
        <v>7111</v>
      </c>
      <c r="CX1" s="3" t="s">
        <v>7112</v>
      </c>
      <c r="CY1" s="3" t="s">
        <v>7113</v>
      </c>
      <c r="CZ1" s="3" t="s">
        <v>7114</v>
      </c>
      <c r="DA1" s="3" t="s">
        <v>7115</v>
      </c>
      <c r="DB1" s="3" t="s">
        <v>7116</v>
      </c>
      <c r="DC1" s="3" t="s">
        <v>7117</v>
      </c>
      <c r="DD1" s="3" t="s">
        <v>7118</v>
      </c>
      <c r="DE1" s="3" t="s">
        <v>7119</v>
      </c>
      <c r="DF1" s="3" t="s">
        <v>7120</v>
      </c>
      <c r="DG1" s="3" t="s">
        <v>7121</v>
      </c>
      <c r="DH1" s="3" t="s">
        <v>7122</v>
      </c>
      <c r="DI1" s="3" t="s">
        <v>7123</v>
      </c>
      <c r="DJ1" s="3" t="s">
        <v>7124</v>
      </c>
      <c r="DK1" s="3" t="s">
        <v>7125</v>
      </c>
      <c r="DL1" s="3" t="s">
        <v>7126</v>
      </c>
      <c r="DM1" s="3" t="s">
        <v>7127</v>
      </c>
      <c r="DN1" s="3" t="s">
        <v>7128</v>
      </c>
      <c r="DO1" s="3" t="s">
        <v>7129</v>
      </c>
      <c r="DP1" s="3" t="s">
        <v>7130</v>
      </c>
      <c r="DQ1" s="3" t="s">
        <v>7131</v>
      </c>
      <c r="DR1" s="3" t="s">
        <v>7132</v>
      </c>
      <c r="DS1" s="3" t="s">
        <v>7133</v>
      </c>
      <c r="DT1" s="3" t="s">
        <v>7134</v>
      </c>
      <c r="DU1" s="3" t="s">
        <v>7135</v>
      </c>
      <c r="DV1" s="3" t="s">
        <v>7136</v>
      </c>
      <c r="DW1" s="3" t="s">
        <v>7137</v>
      </c>
      <c r="DX1" s="3" t="s">
        <v>7138</v>
      </c>
      <c r="DY1" s="3" t="s">
        <v>7139</v>
      </c>
      <c r="DZ1" s="3" t="s">
        <v>7140</v>
      </c>
      <c r="EA1" s="3" t="s">
        <v>7141</v>
      </c>
      <c r="EB1" s="3" t="s">
        <v>7142</v>
      </c>
      <c r="EC1" s="3" t="s">
        <v>7143</v>
      </c>
      <c r="ED1" s="3" t="s">
        <v>7144</v>
      </c>
      <c r="EE1" s="3" t="s">
        <v>7145</v>
      </c>
      <c r="EF1" s="3" t="s">
        <v>7146</v>
      </c>
      <c r="EG1" s="3" t="s">
        <v>7147</v>
      </c>
      <c r="EH1" s="3" t="s">
        <v>7148</v>
      </c>
      <c r="EI1" s="3" t="s">
        <v>7149</v>
      </c>
      <c r="EJ1" s="3" t="s">
        <v>7150</v>
      </c>
      <c r="EK1" s="3" t="s">
        <v>7151</v>
      </c>
      <c r="EL1" s="3" t="s">
        <v>7152</v>
      </c>
      <c r="EM1" s="3" t="s">
        <v>7153</v>
      </c>
      <c r="EN1" s="3" t="s">
        <v>7154</v>
      </c>
      <c r="EO1" s="3" t="s">
        <v>7155</v>
      </c>
      <c r="EP1" s="3" t="s">
        <v>7156</v>
      </c>
      <c r="EQ1" s="3" t="s">
        <v>7157</v>
      </c>
      <c r="ER1" s="3" t="s">
        <v>7158</v>
      </c>
      <c r="ES1" s="3" t="s">
        <v>7159</v>
      </c>
      <c r="ET1" s="3" t="s">
        <v>7160</v>
      </c>
      <c r="EU1" s="3" t="s">
        <v>7161</v>
      </c>
      <c r="EV1" s="3" t="s">
        <v>7162</v>
      </c>
      <c r="EW1" s="3" t="s">
        <v>7163</v>
      </c>
      <c r="EX1" s="3" t="s">
        <v>7164</v>
      </c>
      <c r="EY1" s="3" t="s">
        <v>7165</v>
      </c>
      <c r="EZ1" s="3" t="s">
        <v>7166</v>
      </c>
      <c r="FA1" s="3" t="s">
        <v>7167</v>
      </c>
      <c r="FB1" s="3" t="s">
        <v>7168</v>
      </c>
      <c r="FC1" s="3" t="s">
        <v>7169</v>
      </c>
      <c r="FD1" s="3" t="s">
        <v>7170</v>
      </c>
      <c r="FE1" s="3" t="s">
        <v>7171</v>
      </c>
      <c r="FF1" s="3" t="s">
        <v>7172</v>
      </c>
      <c r="FG1" s="3" t="s">
        <v>7173</v>
      </c>
      <c r="FH1" s="3" t="s">
        <v>7174</v>
      </c>
      <c r="FI1" s="3" t="s">
        <v>7175</v>
      </c>
      <c r="FJ1" s="3" t="s">
        <v>7176</v>
      </c>
      <c r="FK1" s="3" t="s">
        <v>7177</v>
      </c>
      <c r="FL1" s="3" t="s">
        <v>7178</v>
      </c>
      <c r="FM1" s="3" t="s">
        <v>7179</v>
      </c>
      <c r="FN1" s="3" t="s">
        <v>7180</v>
      </c>
      <c r="FO1" s="3" t="s">
        <v>7181</v>
      </c>
      <c r="FP1" s="3" t="s">
        <v>7182</v>
      </c>
      <c r="FQ1" s="3" t="s">
        <v>7183</v>
      </c>
      <c r="FR1" s="3" t="s">
        <v>7184</v>
      </c>
      <c r="FS1" s="3" t="s">
        <v>7185</v>
      </c>
      <c r="FT1" s="3" t="s">
        <v>7186</v>
      </c>
      <c r="FU1" s="3" t="s">
        <v>7187</v>
      </c>
      <c r="FV1" s="3" t="s">
        <v>7188</v>
      </c>
      <c r="FW1" s="3" t="s">
        <v>7189</v>
      </c>
      <c r="FX1" s="3" t="s">
        <v>7190</v>
      </c>
      <c r="FY1" s="3" t="s">
        <v>7191</v>
      </c>
      <c r="FZ1" s="3" t="s">
        <v>7192</v>
      </c>
      <c r="GA1" s="3" t="s">
        <v>7193</v>
      </c>
      <c r="GB1" s="3" t="s">
        <v>7194</v>
      </c>
      <c r="GC1" s="3" t="s">
        <v>7195</v>
      </c>
      <c r="GD1" s="3" t="s">
        <v>7196</v>
      </c>
      <c r="GE1" s="3" t="s">
        <v>7197</v>
      </c>
      <c r="GF1" s="3" t="s">
        <v>7198</v>
      </c>
      <c r="GG1" s="3" t="s">
        <v>7199</v>
      </c>
      <c r="GH1" s="3" t="s">
        <v>7200</v>
      </c>
      <c r="GI1" s="3" t="s">
        <v>7201</v>
      </c>
      <c r="GJ1" s="3" t="s">
        <v>7202</v>
      </c>
      <c r="GK1" s="3" t="s">
        <v>7203</v>
      </c>
      <c r="GL1" s="3" t="s">
        <v>7204</v>
      </c>
      <c r="GM1" s="3" t="s">
        <v>7205</v>
      </c>
      <c r="GN1" s="3" t="s">
        <v>7206</v>
      </c>
      <c r="GO1" s="3" t="s">
        <v>7207</v>
      </c>
      <c r="GP1" s="3" t="s">
        <v>7208</v>
      </c>
      <c r="GQ1" s="3" t="s">
        <v>7209</v>
      </c>
      <c r="GR1" s="3" t="s">
        <v>7210</v>
      </c>
      <c r="GS1" s="3" t="s">
        <v>7211</v>
      </c>
      <c r="GT1" s="3" t="s">
        <v>7212</v>
      </c>
      <c r="GU1" s="3" t="s">
        <v>7213</v>
      </c>
      <c r="GV1" s="3" t="s">
        <v>7214</v>
      </c>
      <c r="GW1" s="3" t="s">
        <v>7215</v>
      </c>
      <c r="GX1" s="3" t="s">
        <v>7216</v>
      </c>
      <c r="GY1" s="3" t="s">
        <v>7217</v>
      </c>
      <c r="GZ1" s="3" t="s">
        <v>7218</v>
      </c>
      <c r="HA1" s="3" t="s">
        <v>7219</v>
      </c>
      <c r="HB1" s="3" t="s">
        <v>7220</v>
      </c>
      <c r="HC1" s="3" t="s">
        <v>7221</v>
      </c>
      <c r="HD1" s="3" t="s">
        <v>7222</v>
      </c>
      <c r="HE1" s="3" t="s">
        <v>7223</v>
      </c>
      <c r="HF1" s="3" t="s">
        <v>7224</v>
      </c>
      <c r="HG1" s="3" t="s">
        <v>7225</v>
      </c>
      <c r="HH1" s="3" t="s">
        <v>7226</v>
      </c>
      <c r="HI1" s="3" t="s">
        <v>7227</v>
      </c>
      <c r="HJ1" s="3" t="s">
        <v>7228</v>
      </c>
      <c r="HK1" s="3" t="s">
        <v>7229</v>
      </c>
      <c r="HL1" s="3" t="s">
        <v>7230</v>
      </c>
      <c r="HM1" s="3" t="s">
        <v>7231</v>
      </c>
      <c r="HN1" s="3" t="s">
        <v>7232</v>
      </c>
      <c r="HO1" s="3" t="s">
        <v>7233</v>
      </c>
      <c r="HP1" s="3" t="s">
        <v>7234</v>
      </c>
      <c r="HQ1" s="3" t="s">
        <v>7235</v>
      </c>
      <c r="HR1" s="3" t="s">
        <v>7236</v>
      </c>
      <c r="HS1" s="3" t="s">
        <v>7237</v>
      </c>
      <c r="HT1" s="3" t="s">
        <v>7238</v>
      </c>
      <c r="HU1" s="3" t="s">
        <v>7239</v>
      </c>
      <c r="HV1" s="3" t="s">
        <v>7240</v>
      </c>
      <c r="HW1" s="3" t="s">
        <v>7241</v>
      </c>
      <c r="HX1" s="3" t="s">
        <v>7242</v>
      </c>
      <c r="HY1" s="3" t="s">
        <v>7243</v>
      </c>
      <c r="HZ1" s="3" t="s">
        <v>7244</v>
      </c>
      <c r="IA1" s="3" t="s">
        <v>7245</v>
      </c>
      <c r="IB1" s="3" t="s">
        <v>7246</v>
      </c>
      <c r="IC1" s="3" t="s">
        <v>7247</v>
      </c>
      <c r="ID1" s="3" t="s">
        <v>7248</v>
      </c>
      <c r="IE1" s="3" t="s">
        <v>7249</v>
      </c>
      <c r="IF1" s="3" t="s">
        <v>7250</v>
      </c>
      <c r="IG1" s="3" t="s">
        <v>7251</v>
      </c>
      <c r="IH1" s="3" t="s">
        <v>7252</v>
      </c>
      <c r="II1" s="3" t="s">
        <v>7253</v>
      </c>
      <c r="IJ1" s="3" t="s">
        <v>7254</v>
      </c>
      <c r="IK1" s="3" t="s">
        <v>7255</v>
      </c>
      <c r="IL1" s="3" t="s">
        <v>7256</v>
      </c>
      <c r="IM1" s="3" t="s">
        <v>7257</v>
      </c>
      <c r="IN1" s="3" t="s">
        <v>7258</v>
      </c>
      <c r="IO1" s="3" t="s">
        <v>7259</v>
      </c>
      <c r="IP1" s="3" t="s">
        <v>7260</v>
      </c>
      <c r="IQ1" s="3" t="s">
        <v>7261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7262</v>
      </c>
      <c r="C10" s="8" t="s">
        <v>7263</v>
      </c>
      <c r="D10" s="8" t="s">
        <v>7264</v>
      </c>
      <c r="E10" s="8" t="s">
        <v>7265</v>
      </c>
      <c r="F10" s="8" t="s">
        <v>7266</v>
      </c>
      <c r="G10" s="8" t="s">
        <v>7267</v>
      </c>
      <c r="H10" s="8" t="s">
        <v>7268</v>
      </c>
      <c r="I10" s="8" t="s">
        <v>7269</v>
      </c>
      <c r="J10" s="8" t="s">
        <v>7270</v>
      </c>
      <c r="K10" s="8" t="s">
        <v>7271</v>
      </c>
      <c r="L10" s="8" t="s">
        <v>7272</v>
      </c>
      <c r="M10" s="8" t="s">
        <v>7273</v>
      </c>
      <c r="N10" s="8" t="s">
        <v>7274</v>
      </c>
      <c r="O10" s="8" t="s">
        <v>7275</v>
      </c>
      <c r="P10" s="8" t="s">
        <v>7276</v>
      </c>
      <c r="Q10" s="8" t="s">
        <v>7277</v>
      </c>
      <c r="R10" s="8" t="s">
        <v>7278</v>
      </c>
      <c r="S10" s="8" t="s">
        <v>7279</v>
      </c>
      <c r="T10" s="8" t="s">
        <v>7280</v>
      </c>
      <c r="U10" s="8" t="s">
        <v>7281</v>
      </c>
      <c r="V10" s="8" t="s">
        <v>7282</v>
      </c>
      <c r="W10" s="8" t="s">
        <v>7283</v>
      </c>
      <c r="X10" s="8" t="s">
        <v>7284</v>
      </c>
      <c r="Y10" s="8" t="s">
        <v>7285</v>
      </c>
      <c r="Z10" s="8" t="s">
        <v>7286</v>
      </c>
      <c r="AA10" s="8" t="s">
        <v>7287</v>
      </c>
      <c r="AB10" s="8" t="s">
        <v>7288</v>
      </c>
      <c r="AC10" s="8" t="s">
        <v>7289</v>
      </c>
      <c r="AD10" s="8" t="s">
        <v>7290</v>
      </c>
      <c r="AE10" s="8" t="s">
        <v>7291</v>
      </c>
      <c r="AF10" s="8" t="s">
        <v>7292</v>
      </c>
      <c r="AG10" s="8" t="s">
        <v>7293</v>
      </c>
      <c r="AH10" s="8" t="s">
        <v>7294</v>
      </c>
      <c r="AI10" s="8" t="s">
        <v>7295</v>
      </c>
      <c r="AJ10" s="8" t="s">
        <v>7296</v>
      </c>
      <c r="AK10" s="8" t="s">
        <v>7297</v>
      </c>
      <c r="AL10" s="8" t="s">
        <v>7298</v>
      </c>
      <c r="AM10" s="8" t="s">
        <v>7299</v>
      </c>
      <c r="AN10" s="8" t="s">
        <v>7300</v>
      </c>
      <c r="AO10" s="8" t="s">
        <v>7301</v>
      </c>
      <c r="AP10" s="8" t="s">
        <v>7302</v>
      </c>
      <c r="AQ10" s="8" t="s">
        <v>7303</v>
      </c>
      <c r="AR10" s="8" t="s">
        <v>7304</v>
      </c>
      <c r="AS10" s="8" t="s">
        <v>7305</v>
      </c>
      <c r="AT10" s="8" t="s">
        <v>7306</v>
      </c>
      <c r="AU10" s="8" t="s">
        <v>7307</v>
      </c>
      <c r="AV10" s="8" t="s">
        <v>7308</v>
      </c>
      <c r="AW10" s="8" t="s">
        <v>7309</v>
      </c>
      <c r="AX10" s="8" t="s">
        <v>7310</v>
      </c>
      <c r="AY10" s="8" t="s">
        <v>7311</v>
      </c>
      <c r="AZ10" s="8" t="s">
        <v>7312</v>
      </c>
      <c r="BA10" s="8" t="s">
        <v>7313</v>
      </c>
      <c r="BB10" s="8" t="s">
        <v>7314</v>
      </c>
      <c r="BC10" s="8" t="s">
        <v>7315</v>
      </c>
      <c r="BD10" s="8" t="s">
        <v>7316</v>
      </c>
      <c r="BE10" s="8" t="s">
        <v>7317</v>
      </c>
      <c r="BF10" s="8" t="s">
        <v>7318</v>
      </c>
      <c r="BG10" s="8" t="s">
        <v>7319</v>
      </c>
      <c r="BH10" s="8" t="s">
        <v>7320</v>
      </c>
      <c r="BI10" s="8" t="s">
        <v>7321</v>
      </c>
      <c r="BJ10" s="8" t="s">
        <v>7322</v>
      </c>
      <c r="BK10" s="8" t="s">
        <v>7323</v>
      </c>
      <c r="BL10" s="8" t="s">
        <v>7324</v>
      </c>
      <c r="BM10" s="8" t="s">
        <v>7325</v>
      </c>
      <c r="BN10" s="8" t="s">
        <v>7326</v>
      </c>
      <c r="BO10" s="8" t="s">
        <v>7327</v>
      </c>
      <c r="BP10" s="8" t="s">
        <v>7328</v>
      </c>
      <c r="BQ10" s="8" t="s">
        <v>7329</v>
      </c>
      <c r="BR10" s="8" t="s">
        <v>7330</v>
      </c>
      <c r="BS10" s="8" t="s">
        <v>7331</v>
      </c>
      <c r="BT10" s="8" t="s">
        <v>7332</v>
      </c>
      <c r="BU10" s="8" t="s">
        <v>7333</v>
      </c>
      <c r="BV10" s="8" t="s">
        <v>7334</v>
      </c>
      <c r="BW10" s="8" t="s">
        <v>7335</v>
      </c>
      <c r="BX10" s="8" t="s">
        <v>7336</v>
      </c>
      <c r="BY10" s="8" t="s">
        <v>7337</v>
      </c>
      <c r="BZ10" s="8" t="s">
        <v>7338</v>
      </c>
      <c r="CA10" s="8" t="s">
        <v>7339</v>
      </c>
      <c r="CB10" s="8" t="s">
        <v>7340</v>
      </c>
      <c r="CC10" s="8" t="s">
        <v>7341</v>
      </c>
      <c r="CD10" s="8" t="s">
        <v>7342</v>
      </c>
      <c r="CE10" s="8" t="s">
        <v>7343</v>
      </c>
      <c r="CF10" s="8" t="s">
        <v>7344</v>
      </c>
      <c r="CG10" s="8" t="s">
        <v>7345</v>
      </c>
      <c r="CH10" s="8" t="s">
        <v>7346</v>
      </c>
      <c r="CI10" s="8" t="s">
        <v>7347</v>
      </c>
      <c r="CJ10" s="8" t="s">
        <v>7348</v>
      </c>
      <c r="CK10" s="8" t="s">
        <v>7349</v>
      </c>
      <c r="CL10" s="8" t="s">
        <v>7350</v>
      </c>
      <c r="CM10" s="8" t="s">
        <v>7351</v>
      </c>
      <c r="CN10" s="8" t="s">
        <v>7352</v>
      </c>
      <c r="CO10" s="8" t="s">
        <v>7353</v>
      </c>
      <c r="CP10" s="8" t="s">
        <v>7354</v>
      </c>
      <c r="CQ10" s="8" t="s">
        <v>7355</v>
      </c>
      <c r="CR10" s="8" t="s">
        <v>7356</v>
      </c>
      <c r="CS10" s="8" t="s">
        <v>7357</v>
      </c>
      <c r="CT10" s="8" t="s">
        <v>7358</v>
      </c>
      <c r="CU10" s="8" t="s">
        <v>7359</v>
      </c>
      <c r="CV10" s="8" t="s">
        <v>7360</v>
      </c>
      <c r="CW10" s="8" t="s">
        <v>7361</v>
      </c>
      <c r="CX10" s="8" t="s">
        <v>7362</v>
      </c>
      <c r="CY10" s="8" t="s">
        <v>7363</v>
      </c>
      <c r="CZ10" s="8" t="s">
        <v>7364</v>
      </c>
      <c r="DA10" s="8" t="s">
        <v>7365</v>
      </c>
      <c r="DB10" s="8" t="s">
        <v>7366</v>
      </c>
      <c r="DC10" s="8" t="s">
        <v>7367</v>
      </c>
      <c r="DD10" s="8" t="s">
        <v>7368</v>
      </c>
      <c r="DE10" s="8" t="s">
        <v>7369</v>
      </c>
      <c r="DF10" s="8" t="s">
        <v>7370</v>
      </c>
      <c r="DG10" s="8" t="s">
        <v>7371</v>
      </c>
      <c r="DH10" s="8" t="s">
        <v>7372</v>
      </c>
      <c r="DI10" s="8" t="s">
        <v>7373</v>
      </c>
      <c r="DJ10" s="8" t="s">
        <v>7374</v>
      </c>
      <c r="DK10" s="8" t="s">
        <v>7375</v>
      </c>
      <c r="DL10" s="8" t="s">
        <v>7376</v>
      </c>
      <c r="DM10" s="8" t="s">
        <v>7377</v>
      </c>
      <c r="DN10" s="8" t="s">
        <v>7378</v>
      </c>
      <c r="DO10" s="8" t="s">
        <v>7379</v>
      </c>
      <c r="DP10" s="8" t="s">
        <v>7380</v>
      </c>
      <c r="DQ10" s="8" t="s">
        <v>7381</v>
      </c>
      <c r="DR10" s="8" t="s">
        <v>7382</v>
      </c>
      <c r="DS10" s="8" t="s">
        <v>7383</v>
      </c>
      <c r="DT10" s="8" t="s">
        <v>7384</v>
      </c>
      <c r="DU10" s="8" t="s">
        <v>7385</v>
      </c>
      <c r="DV10" s="8" t="s">
        <v>7386</v>
      </c>
      <c r="DW10" s="8" t="s">
        <v>7387</v>
      </c>
      <c r="DX10" s="8" t="s">
        <v>7388</v>
      </c>
      <c r="DY10" s="8" t="s">
        <v>7389</v>
      </c>
      <c r="DZ10" s="8" t="s">
        <v>7390</v>
      </c>
      <c r="EA10" s="8" t="s">
        <v>7391</v>
      </c>
      <c r="EB10" s="8" t="s">
        <v>7392</v>
      </c>
      <c r="EC10" s="8" t="s">
        <v>7393</v>
      </c>
      <c r="ED10" s="8" t="s">
        <v>7394</v>
      </c>
      <c r="EE10" s="8" t="s">
        <v>7395</v>
      </c>
      <c r="EF10" s="8" t="s">
        <v>7396</v>
      </c>
      <c r="EG10" s="8" t="s">
        <v>7397</v>
      </c>
      <c r="EH10" s="8" t="s">
        <v>7398</v>
      </c>
      <c r="EI10" s="8" t="s">
        <v>7399</v>
      </c>
      <c r="EJ10" s="8" t="s">
        <v>7400</v>
      </c>
      <c r="EK10" s="8" t="s">
        <v>7401</v>
      </c>
      <c r="EL10" s="8" t="s">
        <v>7402</v>
      </c>
      <c r="EM10" s="8" t="s">
        <v>7403</v>
      </c>
      <c r="EN10" s="8" t="s">
        <v>7404</v>
      </c>
      <c r="EO10" s="8" t="s">
        <v>7405</v>
      </c>
      <c r="EP10" s="8" t="s">
        <v>7406</v>
      </c>
      <c r="EQ10" s="8" t="s">
        <v>7407</v>
      </c>
      <c r="ER10" s="8" t="s">
        <v>7408</v>
      </c>
      <c r="ES10" s="8" t="s">
        <v>7409</v>
      </c>
      <c r="ET10" s="8" t="s">
        <v>7410</v>
      </c>
      <c r="EU10" s="8" t="s">
        <v>7411</v>
      </c>
      <c r="EV10" s="8" t="s">
        <v>7412</v>
      </c>
      <c r="EW10" s="8" t="s">
        <v>7413</v>
      </c>
      <c r="EX10" s="8" t="s">
        <v>7414</v>
      </c>
      <c r="EY10" s="8" t="s">
        <v>7415</v>
      </c>
      <c r="EZ10" s="8" t="s">
        <v>7416</v>
      </c>
      <c r="FA10" s="8" t="s">
        <v>7417</v>
      </c>
      <c r="FB10" s="8" t="s">
        <v>7418</v>
      </c>
      <c r="FC10" s="8" t="s">
        <v>7419</v>
      </c>
      <c r="FD10" s="8" t="s">
        <v>7420</v>
      </c>
      <c r="FE10" s="8" t="s">
        <v>7421</v>
      </c>
      <c r="FF10" s="8" t="s">
        <v>7422</v>
      </c>
      <c r="FG10" s="8" t="s">
        <v>7423</v>
      </c>
      <c r="FH10" s="8" t="s">
        <v>7424</v>
      </c>
      <c r="FI10" s="8" t="s">
        <v>7425</v>
      </c>
      <c r="FJ10" s="8" t="s">
        <v>7426</v>
      </c>
      <c r="FK10" s="8" t="s">
        <v>7427</v>
      </c>
      <c r="FL10" s="8" t="s">
        <v>7428</v>
      </c>
      <c r="FM10" s="8" t="s">
        <v>7429</v>
      </c>
      <c r="FN10" s="8" t="s">
        <v>7430</v>
      </c>
      <c r="FO10" s="8" t="s">
        <v>7431</v>
      </c>
      <c r="FP10" s="8" t="s">
        <v>7432</v>
      </c>
      <c r="FQ10" s="8" t="s">
        <v>7433</v>
      </c>
      <c r="FR10" s="8" t="s">
        <v>7434</v>
      </c>
      <c r="FS10" s="8" t="s">
        <v>7435</v>
      </c>
      <c r="FT10" s="8" t="s">
        <v>7436</v>
      </c>
      <c r="FU10" s="8" t="s">
        <v>7437</v>
      </c>
      <c r="FV10" s="8" t="s">
        <v>7438</v>
      </c>
      <c r="FW10" s="8" t="s">
        <v>7439</v>
      </c>
      <c r="FX10" s="8" t="s">
        <v>7440</v>
      </c>
      <c r="FY10" s="8" t="s">
        <v>7441</v>
      </c>
      <c r="FZ10" s="8" t="s">
        <v>7442</v>
      </c>
      <c r="GA10" s="8" t="s">
        <v>7443</v>
      </c>
      <c r="GB10" s="8" t="s">
        <v>7444</v>
      </c>
      <c r="GC10" s="8" t="s">
        <v>7445</v>
      </c>
      <c r="GD10" s="8" t="s">
        <v>7446</v>
      </c>
      <c r="GE10" s="8" t="s">
        <v>7447</v>
      </c>
      <c r="GF10" s="8" t="s">
        <v>7448</v>
      </c>
      <c r="GG10" s="8" t="s">
        <v>7449</v>
      </c>
      <c r="GH10" s="8" t="s">
        <v>7450</v>
      </c>
      <c r="GI10" s="8" t="s">
        <v>7451</v>
      </c>
      <c r="GJ10" s="8" t="s">
        <v>7452</v>
      </c>
      <c r="GK10" s="8" t="s">
        <v>7453</v>
      </c>
      <c r="GL10" s="8" t="s">
        <v>7454</v>
      </c>
      <c r="GM10" s="8" t="s">
        <v>7455</v>
      </c>
      <c r="GN10" s="8" t="s">
        <v>7456</v>
      </c>
      <c r="GO10" s="8" t="s">
        <v>7457</v>
      </c>
      <c r="GP10" s="8" t="s">
        <v>7458</v>
      </c>
      <c r="GQ10" s="8" t="s">
        <v>7459</v>
      </c>
      <c r="GR10" s="8" t="s">
        <v>7460</v>
      </c>
      <c r="GS10" s="8" t="s">
        <v>7461</v>
      </c>
      <c r="GT10" s="8" t="s">
        <v>7462</v>
      </c>
      <c r="GU10" s="8" t="s">
        <v>7463</v>
      </c>
      <c r="GV10" s="8" t="s">
        <v>7464</v>
      </c>
      <c r="GW10" s="8" t="s">
        <v>7465</v>
      </c>
      <c r="GX10" s="8" t="s">
        <v>7466</v>
      </c>
      <c r="GY10" s="8" t="s">
        <v>7467</v>
      </c>
      <c r="GZ10" s="8" t="s">
        <v>7468</v>
      </c>
      <c r="HA10" s="8" t="s">
        <v>7469</v>
      </c>
      <c r="HB10" s="8" t="s">
        <v>7470</v>
      </c>
      <c r="HC10" s="8" t="s">
        <v>7471</v>
      </c>
      <c r="HD10" s="8" t="s">
        <v>7472</v>
      </c>
      <c r="HE10" s="8" t="s">
        <v>7473</v>
      </c>
      <c r="HF10" s="8" t="s">
        <v>7474</v>
      </c>
      <c r="HG10" s="8" t="s">
        <v>7475</v>
      </c>
      <c r="HH10" s="8" t="s">
        <v>7476</v>
      </c>
      <c r="HI10" s="8" t="s">
        <v>7477</v>
      </c>
      <c r="HJ10" s="8" t="s">
        <v>7478</v>
      </c>
      <c r="HK10" s="8" t="s">
        <v>7479</v>
      </c>
      <c r="HL10" s="8" t="s">
        <v>7480</v>
      </c>
      <c r="HM10" s="8" t="s">
        <v>7481</v>
      </c>
      <c r="HN10" s="8" t="s">
        <v>7482</v>
      </c>
      <c r="HO10" s="8" t="s">
        <v>7483</v>
      </c>
      <c r="HP10" s="8" t="s">
        <v>7484</v>
      </c>
      <c r="HQ10" s="8" t="s">
        <v>7485</v>
      </c>
      <c r="HR10" s="8" t="s">
        <v>7486</v>
      </c>
      <c r="HS10" s="8" t="s">
        <v>7487</v>
      </c>
      <c r="HT10" s="8" t="s">
        <v>7488</v>
      </c>
      <c r="HU10" s="8" t="s">
        <v>7489</v>
      </c>
      <c r="HV10" s="8" t="s">
        <v>7490</v>
      </c>
      <c r="HW10" s="8" t="s">
        <v>7491</v>
      </c>
      <c r="HX10" s="8" t="s">
        <v>7492</v>
      </c>
      <c r="HY10" s="8" t="s">
        <v>7493</v>
      </c>
      <c r="HZ10" s="8" t="s">
        <v>7494</v>
      </c>
      <c r="IA10" s="8" t="s">
        <v>7495</v>
      </c>
      <c r="IB10" s="8" t="s">
        <v>7496</v>
      </c>
      <c r="IC10" s="8" t="s">
        <v>7497</v>
      </c>
      <c r="ID10" s="8" t="s">
        <v>7498</v>
      </c>
      <c r="IE10" s="8" t="s">
        <v>7499</v>
      </c>
      <c r="IF10" s="8" t="s">
        <v>7500</v>
      </c>
      <c r="IG10" s="8" t="s">
        <v>7501</v>
      </c>
      <c r="IH10" s="8" t="s">
        <v>7502</v>
      </c>
      <c r="II10" s="8" t="s">
        <v>7503</v>
      </c>
      <c r="IJ10" s="8" t="s">
        <v>7504</v>
      </c>
      <c r="IK10" s="8" t="s">
        <v>7505</v>
      </c>
      <c r="IL10" s="8" t="s">
        <v>7506</v>
      </c>
      <c r="IM10" s="8" t="s">
        <v>7507</v>
      </c>
      <c r="IN10" s="8" t="s">
        <v>7508</v>
      </c>
      <c r="IO10" s="8" t="s">
        <v>7509</v>
      </c>
      <c r="IP10" s="8" t="s">
        <v>7510</v>
      </c>
      <c r="IQ10" s="8" t="s">
        <v>7511</v>
      </c>
    </row>
    <row r="11" spans="1:251">
      <c r="A11" s="10">
        <v>42036</v>
      </c>
      <c r="B11" s="9">
        <v>4.9089999999999998</v>
      </c>
      <c r="C11" s="9">
        <v>23.091999999999999</v>
      </c>
      <c r="D11" s="9">
        <v>0</v>
      </c>
      <c r="E11" s="9">
        <v>30.465</v>
      </c>
      <c r="F11" s="9">
        <v>86.402000000000001</v>
      </c>
      <c r="G11" s="9">
        <v>81.231999999999999</v>
      </c>
      <c r="H11" s="9">
        <v>11.712999999999999</v>
      </c>
      <c r="I11" s="9">
        <v>11.712999999999999</v>
      </c>
      <c r="J11" s="9">
        <v>5.976</v>
      </c>
      <c r="K11" s="9">
        <v>5.7370000000000001</v>
      </c>
      <c r="L11" s="9">
        <v>8.0690000000000008</v>
      </c>
      <c r="M11" s="9">
        <v>3.6440000000000001</v>
      </c>
      <c r="N11" s="9">
        <v>8.1929999999999996</v>
      </c>
      <c r="O11" s="9">
        <v>0</v>
      </c>
      <c r="P11" s="9">
        <v>2.1829999999999998</v>
      </c>
      <c r="Q11" s="9">
        <v>2.2679999999999998</v>
      </c>
      <c r="R11" s="9">
        <v>3.6960000000000002</v>
      </c>
      <c r="S11" s="9">
        <v>5.75</v>
      </c>
      <c r="T11" s="9">
        <v>9.4629999999999992</v>
      </c>
      <c r="U11" s="9">
        <v>2.25</v>
      </c>
      <c r="V11" s="9">
        <v>0</v>
      </c>
      <c r="W11" s="9">
        <v>69.519000000000005</v>
      </c>
      <c r="X11" s="9">
        <v>68.858999999999995</v>
      </c>
      <c r="Y11" s="9">
        <v>64.108999999999995</v>
      </c>
      <c r="Z11" s="9">
        <v>0.99</v>
      </c>
      <c r="AA11" s="9">
        <v>3.7589999999999999</v>
      </c>
      <c r="AB11" s="9">
        <v>0.54800000000000004</v>
      </c>
      <c r="AC11" s="9">
        <v>0.94299999999999995</v>
      </c>
      <c r="AD11" s="9">
        <v>2.444</v>
      </c>
      <c r="AE11" s="9">
        <v>56.642000000000003</v>
      </c>
      <c r="AF11" s="9">
        <v>3.157</v>
      </c>
      <c r="AG11" s="9">
        <v>2.0470000000000002</v>
      </c>
      <c r="AH11" s="9">
        <v>7.0129999999999999</v>
      </c>
      <c r="AI11" s="9">
        <v>16.414999999999999</v>
      </c>
      <c r="AJ11" s="9">
        <v>52.444000000000003</v>
      </c>
      <c r="AK11" s="9">
        <v>0.66</v>
      </c>
      <c r="AL11" s="9">
        <v>5.17</v>
      </c>
      <c r="AM11" s="9">
        <v>86.402000000000001</v>
      </c>
      <c r="AN11" s="9">
        <v>88.1</v>
      </c>
      <c r="AO11" s="9">
        <v>79.435000000000002</v>
      </c>
      <c r="AP11" s="9">
        <v>6.7039999999999997</v>
      </c>
      <c r="AQ11" s="9">
        <v>6.2359999999999998</v>
      </c>
      <c r="AR11" s="9">
        <v>1.5529999999999999</v>
      </c>
      <c r="AS11" s="9">
        <v>4.6829999999999998</v>
      </c>
      <c r="AT11" s="9">
        <v>2.1869999999999998</v>
      </c>
      <c r="AU11" s="9">
        <v>4.0490000000000004</v>
      </c>
      <c r="AV11" s="9">
        <v>1.6930000000000001</v>
      </c>
      <c r="AW11" s="9">
        <v>1.25</v>
      </c>
      <c r="AX11" s="9">
        <v>2.8780000000000001</v>
      </c>
      <c r="AY11" s="9">
        <v>1.786</v>
      </c>
      <c r="AZ11" s="9">
        <v>1.909</v>
      </c>
      <c r="BA11" s="9">
        <v>2.5409999999999999</v>
      </c>
      <c r="BB11" s="9">
        <v>4.9829999999999997</v>
      </c>
      <c r="BC11" s="9">
        <v>1.254</v>
      </c>
      <c r="BD11" s="9">
        <v>0.46700000000000003</v>
      </c>
      <c r="BE11" s="9">
        <v>72.730999999999995</v>
      </c>
      <c r="BF11" s="9">
        <v>58.006999999999998</v>
      </c>
      <c r="BG11" s="9">
        <v>55.634999999999998</v>
      </c>
      <c r="BH11" s="9">
        <v>1.873</v>
      </c>
      <c r="BI11" s="9">
        <v>0.499</v>
      </c>
      <c r="BJ11" s="9">
        <v>1.089</v>
      </c>
      <c r="BK11" s="9">
        <v>0</v>
      </c>
      <c r="BL11" s="9">
        <v>1.284</v>
      </c>
      <c r="BM11" s="9">
        <v>47.746000000000002</v>
      </c>
      <c r="BN11" s="9">
        <v>2.0579999999999998</v>
      </c>
      <c r="BO11" s="9">
        <v>2.9929999999999999</v>
      </c>
      <c r="BP11" s="9">
        <v>5.21</v>
      </c>
      <c r="BQ11" s="9">
        <v>8.4960000000000004</v>
      </c>
      <c r="BR11" s="9">
        <v>49.511000000000003</v>
      </c>
      <c r="BS11" s="9">
        <v>14.724</v>
      </c>
      <c r="BT11" s="9">
        <v>8.6649999999999991</v>
      </c>
      <c r="BU11" s="9">
        <v>88.1</v>
      </c>
      <c r="BV11" s="9">
        <v>12.375</v>
      </c>
      <c r="BW11" s="9">
        <v>11.99</v>
      </c>
      <c r="BX11" s="9">
        <v>0.35799999999999998</v>
      </c>
      <c r="BY11" s="9">
        <v>0.35799999999999998</v>
      </c>
      <c r="BZ11" s="9">
        <v>0</v>
      </c>
      <c r="CA11" s="9">
        <v>0.35799999999999998</v>
      </c>
      <c r="CB11" s="9">
        <v>0.35799999999999998</v>
      </c>
      <c r="CC11" s="9">
        <v>0</v>
      </c>
      <c r="CD11" s="9">
        <v>0.35799999999999998</v>
      </c>
      <c r="CE11" s="9">
        <v>0</v>
      </c>
      <c r="CF11" s="9">
        <v>0</v>
      </c>
      <c r="CG11" s="9">
        <v>0</v>
      </c>
      <c r="CH11" s="9">
        <v>0</v>
      </c>
      <c r="CI11" s="9">
        <v>0.35799999999999998</v>
      </c>
      <c r="CJ11" s="9">
        <v>0.35799999999999998</v>
      </c>
      <c r="CK11" s="9">
        <v>0</v>
      </c>
      <c r="CL11" s="9">
        <v>0</v>
      </c>
      <c r="CM11" s="9">
        <v>11.631</v>
      </c>
      <c r="CN11" s="9">
        <v>11.109</v>
      </c>
      <c r="CO11" s="9">
        <v>10.414999999999999</v>
      </c>
      <c r="CP11" s="9">
        <v>0.33300000000000002</v>
      </c>
      <c r="CQ11" s="9">
        <v>0.36099999999999999</v>
      </c>
      <c r="CR11" s="9">
        <v>0.33300000000000002</v>
      </c>
      <c r="CS11" s="9">
        <v>0</v>
      </c>
      <c r="CT11" s="9">
        <v>0</v>
      </c>
      <c r="CU11" s="9">
        <v>9.6020000000000003</v>
      </c>
      <c r="CV11" s="9">
        <v>1.5069999999999999</v>
      </c>
      <c r="CW11" s="9">
        <v>0</v>
      </c>
      <c r="CX11" s="9">
        <v>0</v>
      </c>
      <c r="CY11" s="9">
        <v>2.61</v>
      </c>
      <c r="CZ11" s="9">
        <v>8.4990000000000006</v>
      </c>
      <c r="DA11" s="9">
        <v>0.52200000000000002</v>
      </c>
      <c r="DB11" s="9">
        <v>0.38600000000000001</v>
      </c>
      <c r="DC11" s="9">
        <v>12.375</v>
      </c>
      <c r="DD11" s="9">
        <v>123.646</v>
      </c>
      <c r="DE11" s="9">
        <v>116.733</v>
      </c>
      <c r="DF11" s="9">
        <v>16.776</v>
      </c>
      <c r="DG11" s="9">
        <v>16.417999999999999</v>
      </c>
      <c r="DH11" s="9">
        <v>10.15</v>
      </c>
      <c r="DI11" s="9">
        <v>6.2690000000000001</v>
      </c>
      <c r="DJ11" s="9">
        <v>10.634</v>
      </c>
      <c r="DK11" s="9">
        <v>5.7839999999999998</v>
      </c>
      <c r="DL11" s="9">
        <v>9.875</v>
      </c>
      <c r="DM11" s="9">
        <v>3.589</v>
      </c>
      <c r="DN11" s="9">
        <v>2.0499999999999998</v>
      </c>
      <c r="DO11" s="9">
        <v>4.3730000000000002</v>
      </c>
      <c r="DP11" s="9">
        <v>8.1690000000000005</v>
      </c>
      <c r="DQ11" s="9">
        <v>3.8759999999999999</v>
      </c>
      <c r="DR11" s="9">
        <v>8.4120000000000008</v>
      </c>
      <c r="DS11" s="9">
        <v>8.0060000000000002</v>
      </c>
      <c r="DT11" s="9">
        <v>0.35799999999999998</v>
      </c>
      <c r="DU11" s="9">
        <v>99.956000000000003</v>
      </c>
      <c r="DV11" s="9">
        <v>61.484000000000002</v>
      </c>
      <c r="DW11" s="9">
        <v>58.088999999999999</v>
      </c>
      <c r="DX11" s="9">
        <v>2.09</v>
      </c>
      <c r="DY11" s="9">
        <v>1.306</v>
      </c>
      <c r="DZ11" s="9">
        <v>1.65</v>
      </c>
      <c r="EA11" s="9">
        <v>0.94399999999999995</v>
      </c>
      <c r="EB11" s="9">
        <v>0.36199999999999999</v>
      </c>
      <c r="EC11" s="9">
        <v>52.279000000000003</v>
      </c>
      <c r="ED11" s="9">
        <v>1.272</v>
      </c>
      <c r="EE11" s="9">
        <v>1.3180000000000001</v>
      </c>
      <c r="EF11" s="9">
        <v>6.6150000000000002</v>
      </c>
      <c r="EG11" s="9">
        <v>12.487</v>
      </c>
      <c r="EH11" s="9">
        <v>48.997</v>
      </c>
      <c r="EI11" s="9">
        <v>38.472000000000001</v>
      </c>
      <c r="EJ11" s="9">
        <v>6.9130000000000003</v>
      </c>
      <c r="EK11" s="9">
        <v>123.646</v>
      </c>
      <c r="EL11" s="9">
        <v>43.37</v>
      </c>
      <c r="EM11" s="9">
        <v>40.067999999999998</v>
      </c>
      <c r="EN11" s="9">
        <v>3.55</v>
      </c>
      <c r="EO11" s="9">
        <v>3.55</v>
      </c>
      <c r="EP11" s="9">
        <v>0.36399999999999999</v>
      </c>
      <c r="EQ11" s="9">
        <v>3.1859999999999999</v>
      </c>
      <c r="ER11" s="9">
        <v>1.905</v>
      </c>
      <c r="ES11" s="9">
        <v>1.645</v>
      </c>
      <c r="ET11" s="9">
        <v>2.4129999999999998</v>
      </c>
      <c r="EU11" s="9">
        <v>1.1379999999999999</v>
      </c>
      <c r="EV11" s="9">
        <v>0</v>
      </c>
      <c r="EW11" s="9">
        <v>1.0660000000000001</v>
      </c>
      <c r="EX11" s="9">
        <v>1.748</v>
      </c>
      <c r="EY11" s="9">
        <v>0.73699999999999999</v>
      </c>
      <c r="EZ11" s="9">
        <v>2.31</v>
      </c>
      <c r="FA11" s="9">
        <v>1.24</v>
      </c>
      <c r="FB11" s="9">
        <v>0</v>
      </c>
      <c r="FC11" s="9">
        <v>36.518000000000001</v>
      </c>
      <c r="FD11" s="9">
        <v>27.701000000000001</v>
      </c>
      <c r="FE11" s="9">
        <v>26.437999999999999</v>
      </c>
      <c r="FF11" s="9">
        <v>0</v>
      </c>
      <c r="FG11" s="9">
        <v>1.2629999999999999</v>
      </c>
      <c r="FH11" s="9">
        <v>0</v>
      </c>
      <c r="FI11" s="9">
        <v>0.77</v>
      </c>
      <c r="FJ11" s="9">
        <v>0</v>
      </c>
      <c r="FK11" s="9">
        <v>24.417000000000002</v>
      </c>
      <c r="FL11" s="9">
        <v>0.35799999999999998</v>
      </c>
      <c r="FM11" s="9">
        <v>1.1200000000000001</v>
      </c>
      <c r="FN11" s="9">
        <v>1.806</v>
      </c>
      <c r="FO11" s="9">
        <v>4.048</v>
      </c>
      <c r="FP11" s="9">
        <v>23.652999999999999</v>
      </c>
      <c r="FQ11" s="9">
        <v>8.8170000000000002</v>
      </c>
      <c r="FR11" s="9">
        <v>3.302</v>
      </c>
      <c r="FS11" s="9">
        <v>43.37</v>
      </c>
      <c r="FT11" s="9">
        <v>122.825</v>
      </c>
      <c r="FU11" s="9">
        <v>112.658</v>
      </c>
      <c r="FV11" s="9">
        <v>14.866</v>
      </c>
      <c r="FW11" s="9">
        <v>12.776</v>
      </c>
      <c r="FX11" s="9">
        <v>4.6520000000000001</v>
      </c>
      <c r="FY11" s="9">
        <v>8.1240000000000006</v>
      </c>
      <c r="FZ11" s="9">
        <v>8.0640000000000001</v>
      </c>
      <c r="GA11" s="9">
        <v>4.7119999999999997</v>
      </c>
      <c r="GB11" s="9">
        <v>6.5410000000000004</v>
      </c>
      <c r="GC11" s="9">
        <v>3.6</v>
      </c>
      <c r="GD11" s="9">
        <v>2.1659999999999999</v>
      </c>
      <c r="GE11" s="9">
        <v>3.4039999999999999</v>
      </c>
      <c r="GF11" s="9">
        <v>6.3579999999999997</v>
      </c>
      <c r="GG11" s="9">
        <v>3.0139999999999998</v>
      </c>
      <c r="GH11" s="9">
        <v>8.3689999999999998</v>
      </c>
      <c r="GI11" s="9">
        <v>4.407</v>
      </c>
      <c r="GJ11" s="9">
        <v>2.09</v>
      </c>
      <c r="GK11" s="9">
        <v>97.792000000000002</v>
      </c>
      <c r="GL11" s="9">
        <v>91.177000000000007</v>
      </c>
      <c r="GM11" s="9">
        <v>84.495999999999995</v>
      </c>
      <c r="GN11" s="9">
        <v>3.0390000000000001</v>
      </c>
      <c r="GO11" s="9">
        <v>3.641</v>
      </c>
      <c r="GP11" s="9">
        <v>2.6930000000000001</v>
      </c>
      <c r="GQ11" s="9">
        <v>2.641</v>
      </c>
      <c r="GR11" s="9">
        <v>1.347</v>
      </c>
      <c r="GS11" s="9">
        <v>58.768999999999998</v>
      </c>
      <c r="GT11" s="9">
        <v>7.37</v>
      </c>
      <c r="GU11" s="9">
        <v>6.2380000000000004</v>
      </c>
      <c r="GV11" s="9">
        <v>18.798999999999999</v>
      </c>
      <c r="GW11" s="9">
        <v>16.481999999999999</v>
      </c>
      <c r="GX11" s="9">
        <v>74.694999999999993</v>
      </c>
      <c r="GY11" s="9">
        <v>6.6150000000000002</v>
      </c>
      <c r="GZ11" s="9">
        <v>10.167</v>
      </c>
      <c r="HA11" s="9">
        <v>122.825</v>
      </c>
      <c r="HB11" s="9">
        <v>79.561999999999998</v>
      </c>
      <c r="HC11" s="9">
        <v>71.852000000000004</v>
      </c>
      <c r="HD11" s="9">
        <v>12.348000000000001</v>
      </c>
      <c r="HE11" s="9">
        <v>10.811</v>
      </c>
      <c r="HF11" s="9">
        <v>4.1849999999999996</v>
      </c>
      <c r="HG11" s="9">
        <v>6.625</v>
      </c>
      <c r="HH11" s="9">
        <v>6.7569999999999997</v>
      </c>
      <c r="HI11" s="9">
        <v>4.0540000000000003</v>
      </c>
      <c r="HJ11" s="9">
        <v>8.2680000000000007</v>
      </c>
      <c r="HK11" s="9">
        <v>0.46899999999999997</v>
      </c>
      <c r="HL11" s="9">
        <v>1.37</v>
      </c>
      <c r="HM11" s="9">
        <v>1.387</v>
      </c>
      <c r="HN11" s="9">
        <v>6.3739999999999997</v>
      </c>
      <c r="HO11" s="9">
        <v>3.0489999999999999</v>
      </c>
      <c r="HP11" s="9">
        <v>7.2949999999999999</v>
      </c>
      <c r="HQ11" s="9">
        <v>3.516</v>
      </c>
      <c r="HR11" s="9">
        <v>1.5369999999999999</v>
      </c>
      <c r="HS11" s="9">
        <v>59.503999999999998</v>
      </c>
      <c r="HT11" s="9">
        <v>53.320999999999998</v>
      </c>
      <c r="HU11" s="9">
        <v>50.011000000000003</v>
      </c>
      <c r="HV11" s="9">
        <v>1.5189999999999999</v>
      </c>
      <c r="HW11" s="9">
        <v>1.79</v>
      </c>
      <c r="HX11" s="9">
        <v>1.0569999999999999</v>
      </c>
      <c r="HY11" s="9">
        <v>1.46</v>
      </c>
      <c r="HZ11" s="9">
        <v>0</v>
      </c>
      <c r="IA11" s="9">
        <v>26.687999999999999</v>
      </c>
      <c r="IB11" s="9">
        <v>2.996</v>
      </c>
      <c r="IC11" s="9">
        <v>4.0730000000000004</v>
      </c>
      <c r="ID11" s="9">
        <v>19.564</v>
      </c>
      <c r="IE11" s="9">
        <v>9.6769999999999996</v>
      </c>
      <c r="IF11" s="9">
        <v>43.643999999999998</v>
      </c>
      <c r="IG11" s="9">
        <v>6.1840000000000002</v>
      </c>
      <c r="IH11" s="9">
        <v>7.71</v>
      </c>
      <c r="II11" s="9">
        <v>79.561999999999998</v>
      </c>
      <c r="IJ11" s="9">
        <v>65.528999999999996</v>
      </c>
      <c r="IK11" s="9">
        <v>61.128999999999998</v>
      </c>
      <c r="IL11" s="9">
        <v>6.4279999999999999</v>
      </c>
      <c r="IM11" s="9">
        <v>5.5739999999999998</v>
      </c>
      <c r="IN11" s="9">
        <v>1.984</v>
      </c>
      <c r="IO11" s="9">
        <v>3.59</v>
      </c>
      <c r="IP11" s="9">
        <v>4.1109999999999998</v>
      </c>
      <c r="IQ11" s="9">
        <v>1.4630000000000001</v>
      </c>
    </row>
    <row r="12" spans="1:251">
      <c r="A12" s="10">
        <v>42401</v>
      </c>
      <c r="B12" s="9">
        <v>9.4130000000000003</v>
      </c>
      <c r="C12" s="9">
        <v>17.652999999999999</v>
      </c>
      <c r="D12" s="9">
        <v>0.81799999999999995</v>
      </c>
      <c r="E12" s="9">
        <v>29.327000000000002</v>
      </c>
      <c r="F12" s="9">
        <v>93.239000000000004</v>
      </c>
      <c r="G12" s="9">
        <v>90.262</v>
      </c>
      <c r="H12" s="9">
        <v>11.75</v>
      </c>
      <c r="I12" s="9">
        <v>11.452999999999999</v>
      </c>
      <c r="J12" s="9">
        <v>6.2240000000000002</v>
      </c>
      <c r="K12" s="9">
        <v>5.23</v>
      </c>
      <c r="L12" s="9">
        <v>8.1929999999999996</v>
      </c>
      <c r="M12" s="9">
        <v>3.26</v>
      </c>
      <c r="N12" s="9">
        <v>6.71</v>
      </c>
      <c r="O12" s="9">
        <v>2.2250000000000001</v>
      </c>
      <c r="P12" s="9">
        <v>2.0150000000000001</v>
      </c>
      <c r="Q12" s="9">
        <v>2.9929999999999999</v>
      </c>
      <c r="R12" s="9">
        <v>2.9249999999999998</v>
      </c>
      <c r="S12" s="9">
        <v>5.5350000000000001</v>
      </c>
      <c r="T12" s="9">
        <v>6.7690000000000001</v>
      </c>
      <c r="U12" s="9">
        <v>4.6840000000000002</v>
      </c>
      <c r="V12" s="9">
        <v>0.29699999999999999</v>
      </c>
      <c r="W12" s="9">
        <v>78.512</v>
      </c>
      <c r="X12" s="9">
        <v>78.512</v>
      </c>
      <c r="Y12" s="9">
        <v>74.429000000000002</v>
      </c>
      <c r="Z12" s="9">
        <v>1.603</v>
      </c>
      <c r="AA12" s="9">
        <v>2.48</v>
      </c>
      <c r="AB12" s="9">
        <v>1.9530000000000001</v>
      </c>
      <c r="AC12" s="9">
        <v>0</v>
      </c>
      <c r="AD12" s="9">
        <v>1.512</v>
      </c>
      <c r="AE12" s="9">
        <v>65.873000000000005</v>
      </c>
      <c r="AF12" s="9">
        <v>3.7679999999999998</v>
      </c>
      <c r="AG12" s="9">
        <v>5.5869999999999997</v>
      </c>
      <c r="AH12" s="9">
        <v>3.2839999999999998</v>
      </c>
      <c r="AI12" s="9">
        <v>16.23</v>
      </c>
      <c r="AJ12" s="9">
        <v>62.280999999999999</v>
      </c>
      <c r="AK12" s="9">
        <v>0</v>
      </c>
      <c r="AL12" s="9">
        <v>2.9780000000000002</v>
      </c>
      <c r="AM12" s="9">
        <v>93.239000000000004</v>
      </c>
      <c r="AN12" s="9">
        <v>63.664999999999999</v>
      </c>
      <c r="AO12" s="9">
        <v>61.795999999999999</v>
      </c>
      <c r="AP12" s="9">
        <v>8.1620000000000008</v>
      </c>
      <c r="AQ12" s="9">
        <v>7.5250000000000004</v>
      </c>
      <c r="AR12" s="9">
        <v>2.8290000000000002</v>
      </c>
      <c r="AS12" s="9">
        <v>4.6970000000000001</v>
      </c>
      <c r="AT12" s="9">
        <v>4.9429999999999996</v>
      </c>
      <c r="AU12" s="9">
        <v>2.145</v>
      </c>
      <c r="AV12" s="9">
        <v>4.0759999999999996</v>
      </c>
      <c r="AW12" s="9">
        <v>0.86499999999999999</v>
      </c>
      <c r="AX12" s="9">
        <v>1.244</v>
      </c>
      <c r="AY12" s="9">
        <v>3.1589999999999998</v>
      </c>
      <c r="AZ12" s="9">
        <v>1.3879999999999999</v>
      </c>
      <c r="BA12" s="9">
        <v>2.9790000000000001</v>
      </c>
      <c r="BB12" s="9">
        <v>4.6970000000000001</v>
      </c>
      <c r="BC12" s="9">
        <v>2.8279999999999998</v>
      </c>
      <c r="BD12" s="9">
        <v>0.63700000000000001</v>
      </c>
      <c r="BE12" s="9">
        <v>53.634</v>
      </c>
      <c r="BF12" s="9">
        <v>45.648000000000003</v>
      </c>
      <c r="BG12" s="9">
        <v>44.091000000000001</v>
      </c>
      <c r="BH12" s="9">
        <v>0.47599999999999998</v>
      </c>
      <c r="BI12" s="9">
        <v>1.08</v>
      </c>
      <c r="BJ12" s="9">
        <v>1.125</v>
      </c>
      <c r="BK12" s="9">
        <v>0.43099999999999999</v>
      </c>
      <c r="BL12" s="9">
        <v>0</v>
      </c>
      <c r="BM12" s="9">
        <v>35.481000000000002</v>
      </c>
      <c r="BN12" s="9">
        <v>2.7330000000000001</v>
      </c>
      <c r="BO12" s="9">
        <v>1.879</v>
      </c>
      <c r="BP12" s="9">
        <v>5.5540000000000003</v>
      </c>
      <c r="BQ12" s="9">
        <v>6.3479999999999999</v>
      </c>
      <c r="BR12" s="9">
        <v>39.298999999999999</v>
      </c>
      <c r="BS12" s="9">
        <v>7.9870000000000001</v>
      </c>
      <c r="BT12" s="9">
        <v>1.869</v>
      </c>
      <c r="BU12" s="9">
        <v>63.664999999999999</v>
      </c>
      <c r="BV12" s="9">
        <v>13.215</v>
      </c>
      <c r="BW12" s="9">
        <v>12.298</v>
      </c>
      <c r="BX12" s="9">
        <v>1.2310000000000001</v>
      </c>
      <c r="BY12" s="9">
        <v>1.2310000000000001</v>
      </c>
      <c r="BZ12" s="9">
        <v>0.41199999999999998</v>
      </c>
      <c r="CA12" s="9">
        <v>0.81899999999999995</v>
      </c>
      <c r="CB12" s="9">
        <v>0.82499999999999996</v>
      </c>
      <c r="CC12" s="9">
        <v>0.40600000000000003</v>
      </c>
      <c r="CD12" s="9">
        <v>0.82499999999999996</v>
      </c>
      <c r="CE12" s="9">
        <v>0</v>
      </c>
      <c r="CF12" s="9">
        <v>0</v>
      </c>
      <c r="CG12" s="9">
        <v>0.41199999999999998</v>
      </c>
      <c r="CH12" s="9">
        <v>0</v>
      </c>
      <c r="CI12" s="9">
        <v>0.81899999999999995</v>
      </c>
      <c r="CJ12" s="9">
        <v>0.40600000000000003</v>
      </c>
      <c r="CK12" s="9">
        <v>0.82499999999999996</v>
      </c>
      <c r="CL12" s="9">
        <v>0</v>
      </c>
      <c r="CM12" s="9">
        <v>11.067</v>
      </c>
      <c r="CN12" s="9">
        <v>11.067</v>
      </c>
      <c r="CO12" s="9">
        <v>10.736000000000001</v>
      </c>
      <c r="CP12" s="9">
        <v>0</v>
      </c>
      <c r="CQ12" s="9">
        <v>0.33100000000000002</v>
      </c>
      <c r="CR12" s="9">
        <v>0</v>
      </c>
      <c r="CS12" s="9">
        <v>0.33100000000000002</v>
      </c>
      <c r="CT12" s="9">
        <v>0</v>
      </c>
      <c r="CU12" s="9">
        <v>9.0429999999999993</v>
      </c>
      <c r="CV12" s="9">
        <v>0</v>
      </c>
      <c r="CW12" s="9">
        <v>0.7</v>
      </c>
      <c r="CX12" s="9">
        <v>1.323</v>
      </c>
      <c r="CY12" s="9">
        <v>2.375</v>
      </c>
      <c r="CZ12" s="9">
        <v>8.6920000000000002</v>
      </c>
      <c r="DA12" s="9">
        <v>0</v>
      </c>
      <c r="DB12" s="9">
        <v>0.91800000000000004</v>
      </c>
      <c r="DC12" s="9">
        <v>13.215</v>
      </c>
      <c r="DD12" s="9">
        <v>139.90899999999999</v>
      </c>
      <c r="DE12" s="9">
        <v>128.917</v>
      </c>
      <c r="DF12" s="9">
        <v>15.878</v>
      </c>
      <c r="DG12" s="9">
        <v>15.007</v>
      </c>
      <c r="DH12" s="9">
        <v>9.2140000000000004</v>
      </c>
      <c r="DI12" s="9">
        <v>5.7930000000000001</v>
      </c>
      <c r="DJ12" s="9">
        <v>12.084</v>
      </c>
      <c r="DK12" s="9">
        <v>2.923</v>
      </c>
      <c r="DL12" s="9">
        <v>9.7720000000000002</v>
      </c>
      <c r="DM12" s="9">
        <v>2.2690000000000001</v>
      </c>
      <c r="DN12" s="9">
        <v>2.157</v>
      </c>
      <c r="DO12" s="9">
        <v>5.1769999999999996</v>
      </c>
      <c r="DP12" s="9">
        <v>2.9180000000000001</v>
      </c>
      <c r="DQ12" s="9">
        <v>6.9119999999999999</v>
      </c>
      <c r="DR12" s="9">
        <v>8.5589999999999993</v>
      </c>
      <c r="DS12" s="9">
        <v>6.4480000000000004</v>
      </c>
      <c r="DT12" s="9">
        <v>0.871</v>
      </c>
      <c r="DU12" s="9">
        <v>113.039</v>
      </c>
      <c r="DV12" s="9">
        <v>61.850999999999999</v>
      </c>
      <c r="DW12" s="9">
        <v>60.530999999999999</v>
      </c>
      <c r="DX12" s="9">
        <v>0</v>
      </c>
      <c r="DY12" s="9">
        <v>1.321</v>
      </c>
      <c r="DZ12" s="9">
        <v>0.84699999999999998</v>
      </c>
      <c r="EA12" s="9">
        <v>0.47299999999999998</v>
      </c>
      <c r="EB12" s="9">
        <v>0</v>
      </c>
      <c r="EC12" s="9">
        <v>48.529000000000003</v>
      </c>
      <c r="ED12" s="9">
        <v>3.6429999999999998</v>
      </c>
      <c r="EE12" s="9">
        <v>3.2770000000000001</v>
      </c>
      <c r="EF12" s="9">
        <v>6.4020000000000001</v>
      </c>
      <c r="EG12" s="9">
        <v>12.18</v>
      </c>
      <c r="EH12" s="9">
        <v>49.670999999999999</v>
      </c>
      <c r="EI12" s="9">
        <v>51.186999999999998</v>
      </c>
      <c r="EJ12" s="9">
        <v>10.992000000000001</v>
      </c>
      <c r="EK12" s="9">
        <v>139.90899999999999</v>
      </c>
      <c r="EL12" s="9">
        <v>35.042000000000002</v>
      </c>
      <c r="EM12" s="9">
        <v>31.635000000000002</v>
      </c>
      <c r="EN12" s="9">
        <v>2.278</v>
      </c>
      <c r="EO12" s="9">
        <v>2.278</v>
      </c>
      <c r="EP12" s="9">
        <v>0.48099999999999998</v>
      </c>
      <c r="EQ12" s="9">
        <v>1.796</v>
      </c>
      <c r="ER12" s="9">
        <v>0.93200000000000005</v>
      </c>
      <c r="ES12" s="9">
        <v>1.3460000000000001</v>
      </c>
      <c r="ET12" s="9">
        <v>0.93200000000000005</v>
      </c>
      <c r="EU12" s="9">
        <v>0.46899999999999997</v>
      </c>
      <c r="EV12" s="9">
        <v>0</v>
      </c>
      <c r="EW12" s="9">
        <v>0</v>
      </c>
      <c r="EX12" s="9">
        <v>0.877</v>
      </c>
      <c r="EY12" s="9">
        <v>1.401</v>
      </c>
      <c r="EZ12" s="9">
        <v>0.877</v>
      </c>
      <c r="FA12" s="9">
        <v>1.401</v>
      </c>
      <c r="FB12" s="9">
        <v>0</v>
      </c>
      <c r="FC12" s="9">
        <v>29.358000000000001</v>
      </c>
      <c r="FD12" s="9">
        <v>26.268999999999998</v>
      </c>
      <c r="FE12" s="9">
        <v>24.949000000000002</v>
      </c>
      <c r="FF12" s="9">
        <v>0.83</v>
      </c>
      <c r="FG12" s="9">
        <v>0.49099999999999999</v>
      </c>
      <c r="FH12" s="9">
        <v>1.321</v>
      </c>
      <c r="FI12" s="9">
        <v>0</v>
      </c>
      <c r="FJ12" s="9">
        <v>0</v>
      </c>
      <c r="FK12" s="9">
        <v>21.622</v>
      </c>
      <c r="FL12" s="9">
        <v>0.53300000000000003</v>
      </c>
      <c r="FM12" s="9">
        <v>1.59</v>
      </c>
      <c r="FN12" s="9">
        <v>2.5249999999999999</v>
      </c>
      <c r="FO12" s="9">
        <v>3.899</v>
      </c>
      <c r="FP12" s="9">
        <v>22.37</v>
      </c>
      <c r="FQ12" s="9">
        <v>3.0880000000000001</v>
      </c>
      <c r="FR12" s="9">
        <v>3.4060000000000001</v>
      </c>
      <c r="FS12" s="9">
        <v>35.042000000000002</v>
      </c>
      <c r="FT12" s="9">
        <v>125.771</v>
      </c>
      <c r="FU12" s="9">
        <v>117.94499999999999</v>
      </c>
      <c r="FV12" s="9">
        <v>9.8439999999999994</v>
      </c>
      <c r="FW12" s="9">
        <v>9.0719999999999992</v>
      </c>
      <c r="FX12" s="9">
        <v>2.9580000000000002</v>
      </c>
      <c r="FY12" s="9">
        <v>6.1139999999999999</v>
      </c>
      <c r="FZ12" s="9">
        <v>3.9630000000000001</v>
      </c>
      <c r="GA12" s="9">
        <v>5.109</v>
      </c>
      <c r="GB12" s="9">
        <v>4.7960000000000003</v>
      </c>
      <c r="GC12" s="9">
        <v>3.911</v>
      </c>
      <c r="GD12" s="9">
        <v>0.36599999999999999</v>
      </c>
      <c r="GE12" s="9">
        <v>1.0569999999999999</v>
      </c>
      <c r="GF12" s="9">
        <v>4.5949999999999998</v>
      </c>
      <c r="GG12" s="9">
        <v>3.4209999999999998</v>
      </c>
      <c r="GH12" s="9">
        <v>4.0970000000000004</v>
      </c>
      <c r="GI12" s="9">
        <v>4.9749999999999996</v>
      </c>
      <c r="GJ12" s="9">
        <v>0.77200000000000002</v>
      </c>
      <c r="GK12" s="9">
        <v>108.101</v>
      </c>
      <c r="GL12" s="9">
        <v>92.603999999999999</v>
      </c>
      <c r="GM12" s="9">
        <v>88.010999999999996</v>
      </c>
      <c r="GN12" s="9">
        <v>1.821</v>
      </c>
      <c r="GO12" s="9">
        <v>2.7719999999999998</v>
      </c>
      <c r="GP12" s="9">
        <v>1.345</v>
      </c>
      <c r="GQ12" s="9">
        <v>0.90200000000000002</v>
      </c>
      <c r="GR12" s="9">
        <v>1.87</v>
      </c>
      <c r="GS12" s="9">
        <v>61.04</v>
      </c>
      <c r="GT12" s="9">
        <v>7.673</v>
      </c>
      <c r="GU12" s="9">
        <v>6.6120000000000001</v>
      </c>
      <c r="GV12" s="9">
        <v>17.279</v>
      </c>
      <c r="GW12" s="9">
        <v>13.621</v>
      </c>
      <c r="GX12" s="9">
        <v>78.983000000000004</v>
      </c>
      <c r="GY12" s="9">
        <v>15.497</v>
      </c>
      <c r="GZ12" s="9">
        <v>7.8259999999999996</v>
      </c>
      <c r="HA12" s="9">
        <v>125.771</v>
      </c>
      <c r="HB12" s="9">
        <v>87.668999999999997</v>
      </c>
      <c r="HC12" s="9">
        <v>79.343999999999994</v>
      </c>
      <c r="HD12" s="9">
        <v>13.614000000000001</v>
      </c>
      <c r="HE12" s="9">
        <v>13.329000000000001</v>
      </c>
      <c r="HF12" s="9">
        <v>4.6609999999999996</v>
      </c>
      <c r="HG12" s="9">
        <v>8.6679999999999993</v>
      </c>
      <c r="HH12" s="9">
        <v>7.4320000000000004</v>
      </c>
      <c r="HI12" s="9">
        <v>5.8970000000000002</v>
      </c>
      <c r="HJ12" s="9">
        <v>8.68</v>
      </c>
      <c r="HK12" s="9">
        <v>2.984</v>
      </c>
      <c r="HL12" s="9">
        <v>1.6639999999999999</v>
      </c>
      <c r="HM12" s="9">
        <v>2.1030000000000002</v>
      </c>
      <c r="HN12" s="9">
        <v>7.4489999999999998</v>
      </c>
      <c r="HO12" s="9">
        <v>3.7759999999999998</v>
      </c>
      <c r="HP12" s="9">
        <v>7.0490000000000004</v>
      </c>
      <c r="HQ12" s="9">
        <v>6.28</v>
      </c>
      <c r="HR12" s="9">
        <v>0.28599999999999998</v>
      </c>
      <c r="HS12" s="9">
        <v>65.728999999999999</v>
      </c>
      <c r="HT12" s="9">
        <v>57.411000000000001</v>
      </c>
      <c r="HU12" s="9">
        <v>54.091000000000001</v>
      </c>
      <c r="HV12" s="9">
        <v>1.3859999999999999</v>
      </c>
      <c r="HW12" s="9">
        <v>1.9339999999999999</v>
      </c>
      <c r="HX12" s="9">
        <v>1.3859999999999999</v>
      </c>
      <c r="HY12" s="9">
        <v>1.6779999999999999</v>
      </c>
      <c r="HZ12" s="9">
        <v>0.25700000000000001</v>
      </c>
      <c r="IA12" s="9">
        <v>37.012</v>
      </c>
      <c r="IB12" s="9">
        <v>1.764</v>
      </c>
      <c r="IC12" s="9">
        <v>4.7480000000000002</v>
      </c>
      <c r="ID12" s="9">
        <v>13.887</v>
      </c>
      <c r="IE12" s="9">
        <v>10.156000000000001</v>
      </c>
      <c r="IF12" s="9">
        <v>47.256</v>
      </c>
      <c r="IG12" s="9">
        <v>8.3179999999999996</v>
      </c>
      <c r="IH12" s="9">
        <v>8.3249999999999993</v>
      </c>
      <c r="II12" s="9">
        <v>87.668999999999997</v>
      </c>
      <c r="IJ12" s="9">
        <v>71.786000000000001</v>
      </c>
      <c r="IK12" s="9">
        <v>70.832999999999998</v>
      </c>
      <c r="IL12" s="9">
        <v>5.3140000000000001</v>
      </c>
      <c r="IM12" s="9">
        <v>4.149</v>
      </c>
      <c r="IN12" s="9">
        <v>1.3759999999999999</v>
      </c>
      <c r="IO12" s="9">
        <v>2.7730000000000001</v>
      </c>
      <c r="IP12" s="9">
        <v>2.4140000000000001</v>
      </c>
      <c r="IQ12" s="9">
        <v>1.7350000000000001</v>
      </c>
    </row>
    <row r="13" spans="1:251">
      <c r="A13" s="10">
        <v>42767</v>
      </c>
      <c r="B13" s="9">
        <v>9.35</v>
      </c>
      <c r="C13" s="9">
        <v>18.733000000000001</v>
      </c>
      <c r="D13" s="9">
        <v>1.6120000000000001</v>
      </c>
      <c r="E13" s="9">
        <v>32.137999999999998</v>
      </c>
      <c r="F13" s="9">
        <v>95.534000000000006</v>
      </c>
      <c r="G13" s="9">
        <v>89.585999999999999</v>
      </c>
      <c r="H13" s="9">
        <v>10.769</v>
      </c>
      <c r="I13" s="9">
        <v>10.131</v>
      </c>
      <c r="J13" s="9">
        <v>3.2410000000000001</v>
      </c>
      <c r="K13" s="9">
        <v>6.8890000000000002</v>
      </c>
      <c r="L13" s="9">
        <v>7.3259999999999996</v>
      </c>
      <c r="M13" s="9">
        <v>2.8039999999999998</v>
      </c>
      <c r="N13" s="9">
        <v>7.4109999999999996</v>
      </c>
      <c r="O13" s="9">
        <v>1.486</v>
      </c>
      <c r="P13" s="9">
        <v>0.34200000000000003</v>
      </c>
      <c r="Q13" s="9">
        <v>2.8690000000000002</v>
      </c>
      <c r="R13" s="9">
        <v>2.3149999999999999</v>
      </c>
      <c r="S13" s="9">
        <v>4.9470000000000001</v>
      </c>
      <c r="T13" s="9">
        <v>6.0730000000000004</v>
      </c>
      <c r="U13" s="9">
        <v>4.0570000000000004</v>
      </c>
      <c r="V13" s="9">
        <v>0.63900000000000001</v>
      </c>
      <c r="W13" s="9">
        <v>78.816000000000003</v>
      </c>
      <c r="X13" s="9">
        <v>75.591999999999999</v>
      </c>
      <c r="Y13" s="9">
        <v>69.843999999999994</v>
      </c>
      <c r="Z13" s="9">
        <v>3.5539999999999998</v>
      </c>
      <c r="AA13" s="9">
        <v>2.194</v>
      </c>
      <c r="AB13" s="9">
        <v>3.1859999999999999</v>
      </c>
      <c r="AC13" s="9">
        <v>0</v>
      </c>
      <c r="AD13" s="9">
        <v>1.8009999999999999</v>
      </c>
      <c r="AE13" s="9">
        <v>69.328999999999994</v>
      </c>
      <c r="AF13" s="9">
        <v>2.1389999999999998</v>
      </c>
      <c r="AG13" s="9">
        <v>1.0109999999999999</v>
      </c>
      <c r="AH13" s="9">
        <v>3.113</v>
      </c>
      <c r="AI13" s="9">
        <v>12.292</v>
      </c>
      <c r="AJ13" s="9">
        <v>63.3</v>
      </c>
      <c r="AK13" s="9">
        <v>3.2240000000000002</v>
      </c>
      <c r="AL13" s="9">
        <v>5.9480000000000004</v>
      </c>
      <c r="AM13" s="9">
        <v>95.534000000000006</v>
      </c>
      <c r="AN13" s="9">
        <v>76.959999999999994</v>
      </c>
      <c r="AO13" s="9">
        <v>71.662000000000006</v>
      </c>
      <c r="AP13" s="9">
        <v>7.21</v>
      </c>
      <c r="AQ13" s="9">
        <v>6.7549999999999999</v>
      </c>
      <c r="AR13" s="9">
        <v>1.411</v>
      </c>
      <c r="AS13" s="9">
        <v>5.3440000000000003</v>
      </c>
      <c r="AT13" s="9">
        <v>4.7320000000000002</v>
      </c>
      <c r="AU13" s="9">
        <v>2.0230000000000001</v>
      </c>
      <c r="AV13" s="9">
        <v>3.657</v>
      </c>
      <c r="AW13" s="9">
        <v>1.671</v>
      </c>
      <c r="AX13" s="9">
        <v>1.427</v>
      </c>
      <c r="AY13" s="9">
        <v>0.91600000000000004</v>
      </c>
      <c r="AZ13" s="9">
        <v>2.2480000000000002</v>
      </c>
      <c r="BA13" s="9">
        <v>3.5910000000000002</v>
      </c>
      <c r="BB13" s="9">
        <v>3.101</v>
      </c>
      <c r="BC13" s="9">
        <v>3.6539999999999999</v>
      </c>
      <c r="BD13" s="9">
        <v>0.45500000000000002</v>
      </c>
      <c r="BE13" s="9">
        <v>64.451999999999998</v>
      </c>
      <c r="BF13" s="9">
        <v>55.506</v>
      </c>
      <c r="BG13" s="9">
        <v>52.737000000000002</v>
      </c>
      <c r="BH13" s="9">
        <v>0.45800000000000002</v>
      </c>
      <c r="BI13" s="9">
        <v>2.3109999999999999</v>
      </c>
      <c r="BJ13" s="9">
        <v>1.4359999999999999</v>
      </c>
      <c r="BK13" s="9">
        <v>0.77400000000000002</v>
      </c>
      <c r="BL13" s="9">
        <v>0.55900000000000005</v>
      </c>
      <c r="BM13" s="9">
        <v>38.006</v>
      </c>
      <c r="BN13" s="9">
        <v>5.3179999999999996</v>
      </c>
      <c r="BO13" s="9">
        <v>4.2380000000000004</v>
      </c>
      <c r="BP13" s="9">
        <v>7.944</v>
      </c>
      <c r="BQ13" s="9">
        <v>7.0819999999999999</v>
      </c>
      <c r="BR13" s="9">
        <v>48.423000000000002</v>
      </c>
      <c r="BS13" s="9">
        <v>8.9469999999999992</v>
      </c>
      <c r="BT13" s="9">
        <v>5.298</v>
      </c>
      <c r="BU13" s="9">
        <v>76.959999999999994</v>
      </c>
      <c r="BV13" s="9">
        <v>15.736000000000001</v>
      </c>
      <c r="BW13" s="9">
        <v>15.347</v>
      </c>
      <c r="BX13" s="9">
        <v>0.40400000000000003</v>
      </c>
      <c r="BY13" s="9">
        <v>0.40400000000000003</v>
      </c>
      <c r="BZ13" s="9">
        <v>0</v>
      </c>
      <c r="CA13" s="9">
        <v>0.40400000000000003</v>
      </c>
      <c r="CB13" s="9">
        <v>0.40400000000000003</v>
      </c>
      <c r="CC13" s="9">
        <v>0</v>
      </c>
      <c r="CD13" s="9">
        <v>0.40400000000000003</v>
      </c>
      <c r="CE13" s="9">
        <v>0</v>
      </c>
      <c r="CF13" s="9">
        <v>0</v>
      </c>
      <c r="CG13" s="9">
        <v>0</v>
      </c>
      <c r="CH13" s="9">
        <v>0.40400000000000003</v>
      </c>
      <c r="CI13" s="9">
        <v>0</v>
      </c>
      <c r="CJ13" s="9">
        <v>0</v>
      </c>
      <c r="CK13" s="9">
        <v>0.40400000000000003</v>
      </c>
      <c r="CL13" s="9">
        <v>0</v>
      </c>
      <c r="CM13" s="9">
        <v>14.943</v>
      </c>
      <c r="CN13" s="9">
        <v>14.180999999999999</v>
      </c>
      <c r="CO13" s="9">
        <v>13.622</v>
      </c>
      <c r="CP13" s="9">
        <v>0</v>
      </c>
      <c r="CQ13" s="9">
        <v>0.55900000000000005</v>
      </c>
      <c r="CR13" s="9">
        <v>0</v>
      </c>
      <c r="CS13" s="9">
        <v>0.55900000000000005</v>
      </c>
      <c r="CT13" s="9">
        <v>0</v>
      </c>
      <c r="CU13" s="9">
        <v>13.041</v>
      </c>
      <c r="CV13" s="9">
        <v>0.39900000000000002</v>
      </c>
      <c r="CW13" s="9">
        <v>0.42799999999999999</v>
      </c>
      <c r="CX13" s="9">
        <v>0.313</v>
      </c>
      <c r="CY13" s="9">
        <v>2.7869999999999999</v>
      </c>
      <c r="CZ13" s="9">
        <v>11.395</v>
      </c>
      <c r="DA13" s="9">
        <v>0.76200000000000001</v>
      </c>
      <c r="DB13" s="9">
        <v>0.38900000000000001</v>
      </c>
      <c r="DC13" s="9">
        <v>15.736000000000001</v>
      </c>
      <c r="DD13" s="9">
        <v>131.51499999999999</v>
      </c>
      <c r="DE13" s="9">
        <v>123.264</v>
      </c>
      <c r="DF13" s="9">
        <v>9.9779999999999998</v>
      </c>
      <c r="DG13" s="9">
        <v>9.9779999999999998</v>
      </c>
      <c r="DH13" s="9">
        <v>4.3760000000000003</v>
      </c>
      <c r="DI13" s="9">
        <v>5.6020000000000003</v>
      </c>
      <c r="DJ13" s="9">
        <v>7.8550000000000004</v>
      </c>
      <c r="DK13" s="9">
        <v>2.1230000000000002</v>
      </c>
      <c r="DL13" s="9">
        <v>7.8550000000000004</v>
      </c>
      <c r="DM13" s="9">
        <v>1.778</v>
      </c>
      <c r="DN13" s="9">
        <v>0.34499999999999997</v>
      </c>
      <c r="DO13" s="9">
        <v>3.0790000000000002</v>
      </c>
      <c r="DP13" s="9">
        <v>2.74</v>
      </c>
      <c r="DQ13" s="9">
        <v>4.1589999999999998</v>
      </c>
      <c r="DR13" s="9">
        <v>5.7960000000000003</v>
      </c>
      <c r="DS13" s="9">
        <v>4.1820000000000004</v>
      </c>
      <c r="DT13" s="9">
        <v>0</v>
      </c>
      <c r="DU13" s="9">
        <v>113.286</v>
      </c>
      <c r="DV13" s="9">
        <v>63.89</v>
      </c>
      <c r="DW13" s="9">
        <v>62.640999999999998</v>
      </c>
      <c r="DX13" s="9">
        <v>0.80100000000000005</v>
      </c>
      <c r="DY13" s="9">
        <v>0.44900000000000001</v>
      </c>
      <c r="DZ13" s="9">
        <v>0.41099999999999998</v>
      </c>
      <c r="EA13" s="9">
        <v>0</v>
      </c>
      <c r="EB13" s="9">
        <v>0.83799999999999997</v>
      </c>
      <c r="EC13" s="9">
        <v>49.228000000000002</v>
      </c>
      <c r="ED13" s="9">
        <v>4.4329999999999998</v>
      </c>
      <c r="EE13" s="9">
        <v>3.18</v>
      </c>
      <c r="EF13" s="9">
        <v>7.05</v>
      </c>
      <c r="EG13" s="9">
        <v>8.1310000000000002</v>
      </c>
      <c r="EH13" s="9">
        <v>55.759</v>
      </c>
      <c r="EI13" s="9">
        <v>49.395000000000003</v>
      </c>
      <c r="EJ13" s="9">
        <v>8.2509999999999994</v>
      </c>
      <c r="EK13" s="9">
        <v>131.51499999999999</v>
      </c>
      <c r="EL13" s="9">
        <v>41.505000000000003</v>
      </c>
      <c r="EM13" s="9">
        <v>38.445</v>
      </c>
      <c r="EN13" s="9">
        <v>3.0350000000000001</v>
      </c>
      <c r="EO13" s="9">
        <v>3.0350000000000001</v>
      </c>
      <c r="EP13" s="9">
        <v>0.997</v>
      </c>
      <c r="EQ13" s="9">
        <v>2.0379999999999998</v>
      </c>
      <c r="ER13" s="9">
        <v>0.75900000000000001</v>
      </c>
      <c r="ES13" s="9">
        <v>2.2759999999999998</v>
      </c>
      <c r="ET13" s="9">
        <v>0.75900000000000001</v>
      </c>
      <c r="EU13" s="9">
        <v>1.8660000000000001</v>
      </c>
      <c r="EV13" s="9">
        <v>0.41</v>
      </c>
      <c r="EW13" s="9">
        <v>0.997</v>
      </c>
      <c r="EX13" s="9">
        <v>0.81299999999999994</v>
      </c>
      <c r="EY13" s="9">
        <v>1.2250000000000001</v>
      </c>
      <c r="EZ13" s="9">
        <v>1.627</v>
      </c>
      <c r="FA13" s="9">
        <v>1.409</v>
      </c>
      <c r="FB13" s="9">
        <v>0</v>
      </c>
      <c r="FC13" s="9">
        <v>35.409999999999997</v>
      </c>
      <c r="FD13" s="9">
        <v>26.456</v>
      </c>
      <c r="FE13" s="9">
        <v>25.407</v>
      </c>
      <c r="FF13" s="9">
        <v>0.50600000000000001</v>
      </c>
      <c r="FG13" s="9">
        <v>0.54200000000000004</v>
      </c>
      <c r="FH13" s="9">
        <v>0</v>
      </c>
      <c r="FI13" s="9">
        <v>0.50600000000000001</v>
      </c>
      <c r="FJ13" s="9">
        <v>0.54200000000000004</v>
      </c>
      <c r="FK13" s="9">
        <v>23.437000000000001</v>
      </c>
      <c r="FL13" s="9">
        <v>0.94599999999999995</v>
      </c>
      <c r="FM13" s="9">
        <v>0.748</v>
      </c>
      <c r="FN13" s="9">
        <v>1.3240000000000001</v>
      </c>
      <c r="FO13" s="9">
        <v>3.6520000000000001</v>
      </c>
      <c r="FP13" s="9">
        <v>22.803000000000001</v>
      </c>
      <c r="FQ13" s="9">
        <v>8.9540000000000006</v>
      </c>
      <c r="FR13" s="9">
        <v>3.06</v>
      </c>
      <c r="FS13" s="9">
        <v>41.505000000000003</v>
      </c>
      <c r="FT13" s="9">
        <v>124.26900000000001</v>
      </c>
      <c r="FU13" s="9">
        <v>115.004</v>
      </c>
      <c r="FV13" s="9">
        <v>9.2189999999999994</v>
      </c>
      <c r="FW13" s="9">
        <v>8.1750000000000007</v>
      </c>
      <c r="FX13" s="9">
        <v>4.4470000000000001</v>
      </c>
      <c r="FY13" s="9">
        <v>3.7280000000000002</v>
      </c>
      <c r="FZ13" s="9">
        <v>5.4770000000000003</v>
      </c>
      <c r="GA13" s="9">
        <v>2.698</v>
      </c>
      <c r="GB13" s="9">
        <v>4.3680000000000003</v>
      </c>
      <c r="GC13" s="9">
        <v>3.4340000000000002</v>
      </c>
      <c r="GD13" s="9">
        <v>0.373</v>
      </c>
      <c r="GE13" s="9">
        <v>1.2729999999999999</v>
      </c>
      <c r="GF13" s="9">
        <v>5.0170000000000003</v>
      </c>
      <c r="GG13" s="9">
        <v>1.885</v>
      </c>
      <c r="GH13" s="9">
        <v>5.5519999999999996</v>
      </c>
      <c r="GI13" s="9">
        <v>2.6240000000000001</v>
      </c>
      <c r="GJ13" s="9">
        <v>1.0429999999999999</v>
      </c>
      <c r="GK13" s="9">
        <v>105.786</v>
      </c>
      <c r="GL13" s="9">
        <v>96.724999999999994</v>
      </c>
      <c r="GM13" s="9">
        <v>92.915000000000006</v>
      </c>
      <c r="GN13" s="9">
        <v>2.0859999999999999</v>
      </c>
      <c r="GO13" s="9">
        <v>1.724</v>
      </c>
      <c r="GP13" s="9">
        <v>2.58</v>
      </c>
      <c r="GQ13" s="9">
        <v>1.23</v>
      </c>
      <c r="GR13" s="9">
        <v>0</v>
      </c>
      <c r="GS13" s="9">
        <v>70.926000000000002</v>
      </c>
      <c r="GT13" s="9">
        <v>5.7809999999999997</v>
      </c>
      <c r="GU13" s="9">
        <v>9.6289999999999996</v>
      </c>
      <c r="GV13" s="9">
        <v>10.388999999999999</v>
      </c>
      <c r="GW13" s="9">
        <v>15.436</v>
      </c>
      <c r="GX13" s="9">
        <v>81.290000000000006</v>
      </c>
      <c r="GY13" s="9">
        <v>9.06</v>
      </c>
      <c r="GZ13" s="9">
        <v>9.2650000000000006</v>
      </c>
      <c r="HA13" s="9">
        <v>124.26900000000001</v>
      </c>
      <c r="HB13" s="9">
        <v>77.260000000000005</v>
      </c>
      <c r="HC13" s="9">
        <v>67.408000000000001</v>
      </c>
      <c r="HD13" s="9">
        <v>9.4309999999999992</v>
      </c>
      <c r="HE13" s="9">
        <v>8.1180000000000003</v>
      </c>
      <c r="HF13" s="9">
        <v>1.6040000000000001</v>
      </c>
      <c r="HG13" s="9">
        <v>6.5140000000000002</v>
      </c>
      <c r="HH13" s="9">
        <v>3.7189999999999999</v>
      </c>
      <c r="HI13" s="9">
        <v>4.399</v>
      </c>
      <c r="HJ13" s="9">
        <v>2.911</v>
      </c>
      <c r="HK13" s="9">
        <v>2.3889999999999998</v>
      </c>
      <c r="HL13" s="9">
        <v>2.0859999999999999</v>
      </c>
      <c r="HM13" s="9">
        <v>1.7949999999999999</v>
      </c>
      <c r="HN13" s="9">
        <v>3.1120000000000001</v>
      </c>
      <c r="HO13" s="9">
        <v>3.2109999999999999</v>
      </c>
      <c r="HP13" s="9">
        <v>3.8809999999999998</v>
      </c>
      <c r="HQ13" s="9">
        <v>4.2370000000000001</v>
      </c>
      <c r="HR13" s="9">
        <v>1.3129999999999999</v>
      </c>
      <c r="HS13" s="9">
        <v>57.976999999999997</v>
      </c>
      <c r="HT13" s="9">
        <v>46.133000000000003</v>
      </c>
      <c r="HU13" s="9">
        <v>45.109000000000002</v>
      </c>
      <c r="HV13" s="9">
        <v>0.55700000000000005</v>
      </c>
      <c r="HW13" s="9">
        <v>0.46700000000000003</v>
      </c>
      <c r="HX13" s="9">
        <v>0.55700000000000005</v>
      </c>
      <c r="HY13" s="9">
        <v>0.46700000000000003</v>
      </c>
      <c r="HZ13" s="9">
        <v>0</v>
      </c>
      <c r="IA13" s="9">
        <v>27.693000000000001</v>
      </c>
      <c r="IB13" s="9">
        <v>3.931</v>
      </c>
      <c r="IC13" s="9">
        <v>5.0289999999999999</v>
      </c>
      <c r="ID13" s="9">
        <v>9.48</v>
      </c>
      <c r="IE13" s="9">
        <v>10.013999999999999</v>
      </c>
      <c r="IF13" s="9">
        <v>36.119</v>
      </c>
      <c r="IG13" s="9">
        <v>11.843999999999999</v>
      </c>
      <c r="IH13" s="9">
        <v>9.8520000000000003</v>
      </c>
      <c r="II13" s="9">
        <v>77.260000000000005</v>
      </c>
      <c r="IJ13" s="9">
        <v>60.459000000000003</v>
      </c>
      <c r="IK13" s="9">
        <v>56.834000000000003</v>
      </c>
      <c r="IL13" s="9">
        <v>4.6319999999999997</v>
      </c>
      <c r="IM13" s="9">
        <v>4.2910000000000004</v>
      </c>
      <c r="IN13" s="9">
        <v>2.0110000000000001</v>
      </c>
      <c r="IO13" s="9">
        <v>2.2799999999999998</v>
      </c>
      <c r="IP13" s="9">
        <v>3.5550000000000002</v>
      </c>
      <c r="IQ13" s="9">
        <v>0.73599999999999999</v>
      </c>
    </row>
    <row r="14" spans="1:251">
      <c r="A14" s="10">
        <v>43132</v>
      </c>
      <c r="B14" s="9">
        <v>13.537000000000001</v>
      </c>
      <c r="C14" s="9">
        <v>21.283000000000001</v>
      </c>
      <c r="D14" s="9">
        <v>3.286</v>
      </c>
      <c r="E14" s="9">
        <v>40.472999999999999</v>
      </c>
      <c r="F14" s="9">
        <v>79.260000000000005</v>
      </c>
      <c r="G14" s="9">
        <v>76.293000000000006</v>
      </c>
      <c r="H14" s="9">
        <v>9.016</v>
      </c>
      <c r="I14" s="9">
        <v>8.5090000000000003</v>
      </c>
      <c r="J14" s="9">
        <v>5.3129999999999997</v>
      </c>
      <c r="K14" s="9">
        <v>3.1960000000000002</v>
      </c>
      <c r="L14" s="9">
        <v>6.7729999999999997</v>
      </c>
      <c r="M14" s="9">
        <v>1.7350000000000001</v>
      </c>
      <c r="N14" s="9">
        <v>6.5529999999999999</v>
      </c>
      <c r="O14" s="9">
        <v>0.82599999999999996</v>
      </c>
      <c r="P14" s="9">
        <v>0.78900000000000003</v>
      </c>
      <c r="Q14" s="9">
        <v>2.3530000000000002</v>
      </c>
      <c r="R14" s="9">
        <v>2.427</v>
      </c>
      <c r="S14" s="9">
        <v>3.7290000000000001</v>
      </c>
      <c r="T14" s="9">
        <v>5.4930000000000003</v>
      </c>
      <c r="U14" s="9">
        <v>3.016</v>
      </c>
      <c r="V14" s="9">
        <v>0.50700000000000001</v>
      </c>
      <c r="W14" s="9">
        <v>67.277000000000001</v>
      </c>
      <c r="X14" s="9">
        <v>66.888000000000005</v>
      </c>
      <c r="Y14" s="9">
        <v>62.296999999999997</v>
      </c>
      <c r="Z14" s="9">
        <v>2.508</v>
      </c>
      <c r="AA14" s="9">
        <v>2.0830000000000002</v>
      </c>
      <c r="AB14" s="9">
        <v>3.0049999999999999</v>
      </c>
      <c r="AC14" s="9">
        <v>0.80200000000000005</v>
      </c>
      <c r="AD14" s="9">
        <v>0.36699999999999999</v>
      </c>
      <c r="AE14" s="9">
        <v>58.36</v>
      </c>
      <c r="AF14" s="9">
        <v>1.9910000000000001</v>
      </c>
      <c r="AG14" s="9">
        <v>2.597</v>
      </c>
      <c r="AH14" s="9">
        <v>3.94</v>
      </c>
      <c r="AI14" s="9">
        <v>13.085000000000001</v>
      </c>
      <c r="AJ14" s="9">
        <v>53.802999999999997</v>
      </c>
      <c r="AK14" s="9">
        <v>0.38900000000000001</v>
      </c>
      <c r="AL14" s="9">
        <v>2.968</v>
      </c>
      <c r="AM14" s="9">
        <v>79.260000000000005</v>
      </c>
      <c r="AN14" s="9">
        <v>84.456000000000003</v>
      </c>
      <c r="AO14" s="9">
        <v>76.396000000000001</v>
      </c>
      <c r="AP14" s="9">
        <v>4.2880000000000003</v>
      </c>
      <c r="AQ14" s="9">
        <v>4.2880000000000003</v>
      </c>
      <c r="AR14" s="9">
        <v>1.5920000000000001</v>
      </c>
      <c r="AS14" s="9">
        <v>2.6949999999999998</v>
      </c>
      <c r="AT14" s="9">
        <v>2.6259999999999999</v>
      </c>
      <c r="AU14" s="9">
        <v>1.6619999999999999</v>
      </c>
      <c r="AV14" s="9">
        <v>2.6259999999999999</v>
      </c>
      <c r="AW14" s="9">
        <v>0</v>
      </c>
      <c r="AX14" s="9">
        <v>1.6619999999999999</v>
      </c>
      <c r="AY14" s="9">
        <v>1.218</v>
      </c>
      <c r="AZ14" s="9">
        <v>1.798</v>
      </c>
      <c r="BA14" s="9">
        <v>1.272</v>
      </c>
      <c r="BB14" s="9">
        <v>2.5150000000000001</v>
      </c>
      <c r="BC14" s="9">
        <v>1.7729999999999999</v>
      </c>
      <c r="BD14" s="9">
        <v>0</v>
      </c>
      <c r="BE14" s="9">
        <v>72.108000000000004</v>
      </c>
      <c r="BF14" s="9">
        <v>57.716999999999999</v>
      </c>
      <c r="BG14" s="9">
        <v>55.64</v>
      </c>
      <c r="BH14" s="9">
        <v>0.499</v>
      </c>
      <c r="BI14" s="9">
        <v>1.5780000000000001</v>
      </c>
      <c r="BJ14" s="9">
        <v>0.499</v>
      </c>
      <c r="BK14" s="9">
        <v>0</v>
      </c>
      <c r="BL14" s="9">
        <v>1.5780000000000001</v>
      </c>
      <c r="BM14" s="9">
        <v>40.557000000000002</v>
      </c>
      <c r="BN14" s="9">
        <v>2.8820000000000001</v>
      </c>
      <c r="BO14" s="9">
        <v>2.3809999999999998</v>
      </c>
      <c r="BP14" s="9">
        <v>11.897</v>
      </c>
      <c r="BQ14" s="9">
        <v>7.3730000000000002</v>
      </c>
      <c r="BR14" s="9">
        <v>50.344000000000001</v>
      </c>
      <c r="BS14" s="9">
        <v>14.391</v>
      </c>
      <c r="BT14" s="9">
        <v>8.06</v>
      </c>
      <c r="BU14" s="9">
        <v>84.456000000000003</v>
      </c>
      <c r="BV14" s="9">
        <v>21.113</v>
      </c>
      <c r="BW14" s="9">
        <v>20.856999999999999</v>
      </c>
      <c r="BX14" s="9">
        <v>1.7569999999999999</v>
      </c>
      <c r="BY14" s="9">
        <v>1.7569999999999999</v>
      </c>
      <c r="BZ14" s="9">
        <v>0</v>
      </c>
      <c r="CA14" s="9">
        <v>1.7569999999999999</v>
      </c>
      <c r="CB14" s="9">
        <v>1.3939999999999999</v>
      </c>
      <c r="CC14" s="9">
        <v>0.36299999999999999</v>
      </c>
      <c r="CD14" s="9">
        <v>1.7569999999999999</v>
      </c>
      <c r="CE14" s="9">
        <v>0</v>
      </c>
      <c r="CF14" s="9">
        <v>0</v>
      </c>
      <c r="CG14" s="9">
        <v>0.36699999999999999</v>
      </c>
      <c r="CH14" s="9">
        <v>0.36299999999999999</v>
      </c>
      <c r="CI14" s="9">
        <v>1.0269999999999999</v>
      </c>
      <c r="CJ14" s="9">
        <v>1.7569999999999999</v>
      </c>
      <c r="CK14" s="9">
        <v>0</v>
      </c>
      <c r="CL14" s="9">
        <v>0</v>
      </c>
      <c r="CM14" s="9">
        <v>19.100000000000001</v>
      </c>
      <c r="CN14" s="9">
        <v>17.86</v>
      </c>
      <c r="CO14" s="9">
        <v>17.023</v>
      </c>
      <c r="CP14" s="9">
        <v>0</v>
      </c>
      <c r="CQ14" s="9">
        <v>0.83599999999999997</v>
      </c>
      <c r="CR14" s="9">
        <v>0</v>
      </c>
      <c r="CS14" s="9">
        <v>0.49399999999999999</v>
      </c>
      <c r="CT14" s="9">
        <v>0.34200000000000003</v>
      </c>
      <c r="CU14" s="9">
        <v>12.731999999999999</v>
      </c>
      <c r="CV14" s="9">
        <v>1.639</v>
      </c>
      <c r="CW14" s="9">
        <v>1.8080000000000001</v>
      </c>
      <c r="CX14" s="9">
        <v>1.681</v>
      </c>
      <c r="CY14" s="9">
        <v>4.0119999999999996</v>
      </c>
      <c r="CZ14" s="9">
        <v>13.847</v>
      </c>
      <c r="DA14" s="9">
        <v>1.24</v>
      </c>
      <c r="DB14" s="9">
        <v>0.25700000000000001</v>
      </c>
      <c r="DC14" s="9">
        <v>21.113</v>
      </c>
      <c r="DD14" s="9">
        <v>126.473</v>
      </c>
      <c r="DE14" s="9">
        <v>120.504</v>
      </c>
      <c r="DF14" s="9">
        <v>12.4</v>
      </c>
      <c r="DG14" s="9">
        <v>11.643000000000001</v>
      </c>
      <c r="DH14" s="9">
        <v>5.6219999999999999</v>
      </c>
      <c r="DI14" s="9">
        <v>6.0209999999999999</v>
      </c>
      <c r="DJ14" s="9">
        <v>8.0990000000000002</v>
      </c>
      <c r="DK14" s="9">
        <v>3.544</v>
      </c>
      <c r="DL14" s="9">
        <v>8.0679999999999996</v>
      </c>
      <c r="DM14" s="9">
        <v>2.1459999999999999</v>
      </c>
      <c r="DN14" s="9">
        <v>1.429</v>
      </c>
      <c r="DO14" s="9">
        <v>4.3659999999999997</v>
      </c>
      <c r="DP14" s="9">
        <v>2.6419999999999999</v>
      </c>
      <c r="DQ14" s="9">
        <v>4.6349999999999998</v>
      </c>
      <c r="DR14" s="9">
        <v>9.4269999999999996</v>
      </c>
      <c r="DS14" s="9">
        <v>2.2160000000000002</v>
      </c>
      <c r="DT14" s="9">
        <v>0.75700000000000001</v>
      </c>
      <c r="DU14" s="9">
        <v>108.104</v>
      </c>
      <c r="DV14" s="9">
        <v>67.346999999999994</v>
      </c>
      <c r="DW14" s="9">
        <v>64.552000000000007</v>
      </c>
      <c r="DX14" s="9">
        <v>2.2869999999999999</v>
      </c>
      <c r="DY14" s="9">
        <v>0.50700000000000001</v>
      </c>
      <c r="DZ14" s="9">
        <v>1.4350000000000001</v>
      </c>
      <c r="EA14" s="9">
        <v>0.50700000000000001</v>
      </c>
      <c r="EB14" s="9">
        <v>0.44400000000000001</v>
      </c>
      <c r="EC14" s="9">
        <v>51.051000000000002</v>
      </c>
      <c r="ED14" s="9">
        <v>2.2149999999999999</v>
      </c>
      <c r="EE14" s="9">
        <v>1.349</v>
      </c>
      <c r="EF14" s="9">
        <v>12.731999999999999</v>
      </c>
      <c r="EG14" s="9">
        <v>7.6669999999999998</v>
      </c>
      <c r="EH14" s="9">
        <v>59.68</v>
      </c>
      <c r="EI14" s="9">
        <v>40.756999999999998</v>
      </c>
      <c r="EJ14" s="9">
        <v>5.9690000000000003</v>
      </c>
      <c r="EK14" s="9">
        <v>126.473</v>
      </c>
      <c r="EL14" s="9">
        <v>30.122</v>
      </c>
      <c r="EM14" s="9">
        <v>29.367000000000001</v>
      </c>
      <c r="EN14" s="9">
        <v>2.1219999999999999</v>
      </c>
      <c r="EO14" s="9">
        <v>2.1219999999999999</v>
      </c>
      <c r="EP14" s="9">
        <v>0</v>
      </c>
      <c r="EQ14" s="9">
        <v>2.1219999999999999</v>
      </c>
      <c r="ER14" s="9">
        <v>1.7470000000000001</v>
      </c>
      <c r="ES14" s="9">
        <v>0.376</v>
      </c>
      <c r="ET14" s="9">
        <v>1.7470000000000001</v>
      </c>
      <c r="EU14" s="9">
        <v>0.376</v>
      </c>
      <c r="EV14" s="9">
        <v>0</v>
      </c>
      <c r="EW14" s="9">
        <v>0.83699999999999997</v>
      </c>
      <c r="EX14" s="9">
        <v>1.2849999999999999</v>
      </c>
      <c r="EY14" s="9">
        <v>0</v>
      </c>
      <c r="EZ14" s="9">
        <v>1.252</v>
      </c>
      <c r="FA14" s="9">
        <v>0.871</v>
      </c>
      <c r="FB14" s="9">
        <v>0</v>
      </c>
      <c r="FC14" s="9">
        <v>27.245000000000001</v>
      </c>
      <c r="FD14" s="9">
        <v>19.210999999999999</v>
      </c>
      <c r="FE14" s="9">
        <v>18.071999999999999</v>
      </c>
      <c r="FF14" s="9">
        <v>0.72499999999999998</v>
      </c>
      <c r="FG14" s="9">
        <v>0.41399999999999998</v>
      </c>
      <c r="FH14" s="9">
        <v>0.72499999999999998</v>
      </c>
      <c r="FI14" s="9">
        <v>0.41399999999999998</v>
      </c>
      <c r="FJ14" s="9">
        <v>0</v>
      </c>
      <c r="FK14" s="9">
        <v>13.923</v>
      </c>
      <c r="FL14" s="9">
        <v>1.9339999999999999</v>
      </c>
      <c r="FM14" s="9">
        <v>0.93300000000000005</v>
      </c>
      <c r="FN14" s="9">
        <v>2.4209999999999998</v>
      </c>
      <c r="FO14" s="9">
        <v>1.653</v>
      </c>
      <c r="FP14" s="9">
        <v>17.558</v>
      </c>
      <c r="FQ14" s="9">
        <v>8.0340000000000007</v>
      </c>
      <c r="FR14" s="9">
        <v>0.755</v>
      </c>
      <c r="FS14" s="9">
        <v>30.122</v>
      </c>
      <c r="FT14" s="9">
        <v>110.437</v>
      </c>
      <c r="FU14" s="9">
        <v>100.46599999999999</v>
      </c>
      <c r="FV14" s="9">
        <v>6.8460000000000001</v>
      </c>
      <c r="FW14" s="9">
        <v>5.9470000000000001</v>
      </c>
      <c r="FX14" s="9">
        <v>2.9929999999999999</v>
      </c>
      <c r="FY14" s="9">
        <v>2.9529999999999998</v>
      </c>
      <c r="FZ14" s="9">
        <v>1.1819999999999999</v>
      </c>
      <c r="GA14" s="9">
        <v>4.7649999999999997</v>
      </c>
      <c r="GB14" s="9">
        <v>1.591</v>
      </c>
      <c r="GC14" s="9">
        <v>3.9460000000000002</v>
      </c>
      <c r="GD14" s="9">
        <v>0.41</v>
      </c>
      <c r="GE14" s="9">
        <v>1.343</v>
      </c>
      <c r="GF14" s="9">
        <v>3.6360000000000001</v>
      </c>
      <c r="GG14" s="9">
        <v>0.96799999999999997</v>
      </c>
      <c r="GH14" s="9">
        <v>4.8070000000000004</v>
      </c>
      <c r="GI14" s="9">
        <v>1.1399999999999999</v>
      </c>
      <c r="GJ14" s="9">
        <v>0.89900000000000002</v>
      </c>
      <c r="GK14" s="9">
        <v>93.62</v>
      </c>
      <c r="GL14" s="9">
        <v>83.65</v>
      </c>
      <c r="GM14" s="9">
        <v>79.444999999999993</v>
      </c>
      <c r="GN14" s="9">
        <v>2.4319999999999999</v>
      </c>
      <c r="GO14" s="9">
        <v>1.3380000000000001</v>
      </c>
      <c r="GP14" s="9">
        <v>2.476</v>
      </c>
      <c r="GQ14" s="9">
        <v>0.47199999999999998</v>
      </c>
      <c r="GR14" s="9">
        <v>0.82099999999999995</v>
      </c>
      <c r="GS14" s="9">
        <v>61.189</v>
      </c>
      <c r="GT14" s="9">
        <v>3.3740000000000001</v>
      </c>
      <c r="GU14" s="9">
        <v>6.1379999999999999</v>
      </c>
      <c r="GV14" s="9">
        <v>12.949</v>
      </c>
      <c r="GW14" s="9">
        <v>8.7210000000000001</v>
      </c>
      <c r="GX14" s="9">
        <v>74.929000000000002</v>
      </c>
      <c r="GY14" s="9">
        <v>9.9700000000000006</v>
      </c>
      <c r="GZ14" s="9">
        <v>9.9710000000000001</v>
      </c>
      <c r="HA14" s="9">
        <v>110.437</v>
      </c>
      <c r="HB14" s="9">
        <v>81.430000000000007</v>
      </c>
      <c r="HC14" s="9">
        <v>73.561000000000007</v>
      </c>
      <c r="HD14" s="9">
        <v>11.778</v>
      </c>
      <c r="HE14" s="9">
        <v>11.477</v>
      </c>
      <c r="HF14" s="9">
        <v>5.3849999999999998</v>
      </c>
      <c r="HG14" s="9">
        <v>6.0919999999999996</v>
      </c>
      <c r="HH14" s="9">
        <v>7.2480000000000002</v>
      </c>
      <c r="HI14" s="9">
        <v>4.2300000000000004</v>
      </c>
      <c r="HJ14" s="9">
        <v>7.6280000000000001</v>
      </c>
      <c r="HK14" s="9">
        <v>2.2290000000000001</v>
      </c>
      <c r="HL14" s="9">
        <v>1.62</v>
      </c>
      <c r="HM14" s="9">
        <v>1.6990000000000001</v>
      </c>
      <c r="HN14" s="9">
        <v>6.1360000000000001</v>
      </c>
      <c r="HO14" s="9">
        <v>3.6429999999999998</v>
      </c>
      <c r="HP14" s="9">
        <v>7.1040000000000001</v>
      </c>
      <c r="HQ14" s="9">
        <v>4.3730000000000002</v>
      </c>
      <c r="HR14" s="9">
        <v>0.3</v>
      </c>
      <c r="HS14" s="9">
        <v>61.783000000000001</v>
      </c>
      <c r="HT14" s="9">
        <v>51.067</v>
      </c>
      <c r="HU14" s="9">
        <v>49.643999999999998</v>
      </c>
      <c r="HV14" s="9">
        <v>1.2430000000000001</v>
      </c>
      <c r="HW14" s="9">
        <v>0.17899999999999999</v>
      </c>
      <c r="HX14" s="9">
        <v>0.49099999999999999</v>
      </c>
      <c r="HY14" s="9">
        <v>0</v>
      </c>
      <c r="HZ14" s="9">
        <v>0.17899999999999999</v>
      </c>
      <c r="IA14" s="9">
        <v>34.192999999999998</v>
      </c>
      <c r="IB14" s="9">
        <v>2.14</v>
      </c>
      <c r="IC14" s="9">
        <v>4.8120000000000003</v>
      </c>
      <c r="ID14" s="9">
        <v>9.9220000000000006</v>
      </c>
      <c r="IE14" s="9">
        <v>6.7279999999999998</v>
      </c>
      <c r="IF14" s="9">
        <v>44.338999999999999</v>
      </c>
      <c r="IG14" s="9">
        <v>10.715999999999999</v>
      </c>
      <c r="IH14" s="9">
        <v>7.8689999999999998</v>
      </c>
      <c r="II14" s="9">
        <v>81.430000000000007</v>
      </c>
      <c r="IJ14" s="9">
        <v>62.912999999999997</v>
      </c>
      <c r="IK14" s="9">
        <v>56.683</v>
      </c>
      <c r="IL14" s="9">
        <v>3.8029999999999999</v>
      </c>
      <c r="IM14" s="9">
        <v>3.8029999999999999</v>
      </c>
      <c r="IN14" s="9">
        <v>0.81499999999999995</v>
      </c>
      <c r="IO14" s="9">
        <v>2.988</v>
      </c>
      <c r="IP14" s="9">
        <v>2.488</v>
      </c>
      <c r="IQ14" s="9">
        <v>1.3149999999999999</v>
      </c>
    </row>
    <row r="15" spans="1:251">
      <c r="A15" s="10">
        <v>43497</v>
      </c>
      <c r="B15" s="9">
        <v>10.34</v>
      </c>
      <c r="C15" s="9">
        <v>18.067</v>
      </c>
      <c r="D15" s="9">
        <v>1.5369999999999999</v>
      </c>
      <c r="E15" s="9">
        <v>35.173999999999999</v>
      </c>
      <c r="F15" s="9">
        <v>93.171000000000006</v>
      </c>
      <c r="G15" s="9">
        <v>87.823999999999998</v>
      </c>
      <c r="H15" s="9">
        <v>8.3699999999999992</v>
      </c>
      <c r="I15" s="9">
        <v>8.3699999999999992</v>
      </c>
      <c r="J15" s="9">
        <v>4.8620000000000001</v>
      </c>
      <c r="K15" s="9">
        <v>3.508</v>
      </c>
      <c r="L15" s="9">
        <v>5.6050000000000004</v>
      </c>
      <c r="M15" s="9">
        <v>2.766</v>
      </c>
      <c r="N15" s="9">
        <v>4.8289999999999997</v>
      </c>
      <c r="O15" s="9">
        <v>0.96399999999999997</v>
      </c>
      <c r="P15" s="9">
        <v>2.2269999999999999</v>
      </c>
      <c r="Q15" s="9">
        <v>2.581</v>
      </c>
      <c r="R15" s="9">
        <v>1.927</v>
      </c>
      <c r="S15" s="9">
        <v>3.8620000000000001</v>
      </c>
      <c r="T15" s="9">
        <v>3.895</v>
      </c>
      <c r="U15" s="9">
        <v>4.4749999999999996</v>
      </c>
      <c r="V15" s="9">
        <v>0</v>
      </c>
      <c r="W15" s="9">
        <v>79.453999999999994</v>
      </c>
      <c r="X15" s="9">
        <v>77.888999999999996</v>
      </c>
      <c r="Y15" s="9">
        <v>71.941000000000003</v>
      </c>
      <c r="Z15" s="9">
        <v>3.6139999999999999</v>
      </c>
      <c r="AA15" s="9">
        <v>2.3340000000000001</v>
      </c>
      <c r="AB15" s="9">
        <v>4.452</v>
      </c>
      <c r="AC15" s="9">
        <v>1.012</v>
      </c>
      <c r="AD15" s="9">
        <v>0</v>
      </c>
      <c r="AE15" s="9">
        <v>68.653999999999996</v>
      </c>
      <c r="AF15" s="9">
        <v>2.3780000000000001</v>
      </c>
      <c r="AG15" s="9">
        <v>1.552</v>
      </c>
      <c r="AH15" s="9">
        <v>5.3049999999999997</v>
      </c>
      <c r="AI15" s="9">
        <v>13.375</v>
      </c>
      <c r="AJ15" s="9">
        <v>64.513999999999996</v>
      </c>
      <c r="AK15" s="9">
        <v>1.5649999999999999</v>
      </c>
      <c r="AL15" s="9">
        <v>5.3470000000000004</v>
      </c>
      <c r="AM15" s="9">
        <v>93.171000000000006</v>
      </c>
      <c r="AN15" s="9">
        <v>86.135999999999996</v>
      </c>
      <c r="AO15" s="9">
        <v>78.518000000000001</v>
      </c>
      <c r="AP15" s="9">
        <v>5.0540000000000003</v>
      </c>
      <c r="AQ15" s="9">
        <v>5.0540000000000003</v>
      </c>
      <c r="AR15" s="9">
        <v>1.956</v>
      </c>
      <c r="AS15" s="9">
        <v>3.0979999999999999</v>
      </c>
      <c r="AT15" s="9">
        <v>4.5510000000000002</v>
      </c>
      <c r="AU15" s="9">
        <v>0.503</v>
      </c>
      <c r="AV15" s="9">
        <v>4.1760000000000002</v>
      </c>
      <c r="AW15" s="9">
        <v>0</v>
      </c>
      <c r="AX15" s="9">
        <v>0.878</v>
      </c>
      <c r="AY15" s="9">
        <v>2.3149999999999999</v>
      </c>
      <c r="AZ15" s="9">
        <v>0.40200000000000002</v>
      </c>
      <c r="BA15" s="9">
        <v>2.3370000000000002</v>
      </c>
      <c r="BB15" s="9">
        <v>2.97</v>
      </c>
      <c r="BC15" s="9">
        <v>2.0840000000000001</v>
      </c>
      <c r="BD15" s="9">
        <v>0</v>
      </c>
      <c r="BE15" s="9">
        <v>73.463999999999999</v>
      </c>
      <c r="BF15" s="9">
        <v>63.152999999999999</v>
      </c>
      <c r="BG15" s="9">
        <v>61.46</v>
      </c>
      <c r="BH15" s="9">
        <v>0</v>
      </c>
      <c r="BI15" s="9">
        <v>1.6919999999999999</v>
      </c>
      <c r="BJ15" s="9">
        <v>0</v>
      </c>
      <c r="BK15" s="9">
        <v>1.6919999999999999</v>
      </c>
      <c r="BL15" s="9">
        <v>0</v>
      </c>
      <c r="BM15" s="9">
        <v>55.249000000000002</v>
      </c>
      <c r="BN15" s="9">
        <v>1.7330000000000001</v>
      </c>
      <c r="BO15" s="9">
        <v>1.6359999999999999</v>
      </c>
      <c r="BP15" s="9">
        <v>4.5350000000000001</v>
      </c>
      <c r="BQ15" s="9">
        <v>5.298</v>
      </c>
      <c r="BR15" s="9">
        <v>57.854999999999997</v>
      </c>
      <c r="BS15" s="9">
        <v>10.311</v>
      </c>
      <c r="BT15" s="9">
        <v>7.617</v>
      </c>
      <c r="BU15" s="9">
        <v>86.135999999999996</v>
      </c>
      <c r="BV15" s="9">
        <v>20.577000000000002</v>
      </c>
      <c r="BW15" s="9">
        <v>20.137</v>
      </c>
      <c r="BX15" s="9">
        <v>1.4079999999999999</v>
      </c>
      <c r="BY15" s="9">
        <v>1.4079999999999999</v>
      </c>
      <c r="BZ15" s="9">
        <v>0.48699999999999999</v>
      </c>
      <c r="CA15" s="9">
        <v>0.92100000000000004</v>
      </c>
      <c r="CB15" s="9">
        <v>0.48699999999999999</v>
      </c>
      <c r="CC15" s="9">
        <v>0.92100000000000004</v>
      </c>
      <c r="CD15" s="9">
        <v>0.48699999999999999</v>
      </c>
      <c r="CE15" s="9">
        <v>0</v>
      </c>
      <c r="CF15" s="9">
        <v>0.92100000000000004</v>
      </c>
      <c r="CG15" s="9">
        <v>0.48699999999999999</v>
      </c>
      <c r="CH15" s="9">
        <v>0.442</v>
      </c>
      <c r="CI15" s="9">
        <v>0.47899999999999998</v>
      </c>
      <c r="CJ15" s="9">
        <v>1.4079999999999999</v>
      </c>
      <c r="CK15" s="9">
        <v>0</v>
      </c>
      <c r="CL15" s="9">
        <v>0</v>
      </c>
      <c r="CM15" s="9">
        <v>18.728999999999999</v>
      </c>
      <c r="CN15" s="9">
        <v>16.242000000000001</v>
      </c>
      <c r="CO15" s="9">
        <v>15.375999999999999</v>
      </c>
      <c r="CP15" s="9">
        <v>0.86599999999999999</v>
      </c>
      <c r="CQ15" s="9">
        <v>0</v>
      </c>
      <c r="CR15" s="9">
        <v>0.86599999999999999</v>
      </c>
      <c r="CS15" s="9">
        <v>0</v>
      </c>
      <c r="CT15" s="9">
        <v>0</v>
      </c>
      <c r="CU15" s="9">
        <v>12.601000000000001</v>
      </c>
      <c r="CV15" s="9">
        <v>0.36199999999999999</v>
      </c>
      <c r="CW15" s="9">
        <v>0.56499999999999995</v>
      </c>
      <c r="CX15" s="9">
        <v>2.7149999999999999</v>
      </c>
      <c r="CY15" s="9">
        <v>2.726</v>
      </c>
      <c r="CZ15" s="9">
        <v>13.516</v>
      </c>
      <c r="DA15" s="9">
        <v>2.4870000000000001</v>
      </c>
      <c r="DB15" s="9">
        <v>0.44</v>
      </c>
      <c r="DC15" s="9">
        <v>20.577000000000002</v>
      </c>
      <c r="DD15" s="9">
        <v>128.37700000000001</v>
      </c>
      <c r="DE15" s="9">
        <v>121.64400000000001</v>
      </c>
      <c r="DF15" s="9">
        <v>19.100999999999999</v>
      </c>
      <c r="DG15" s="9">
        <v>18.045999999999999</v>
      </c>
      <c r="DH15" s="9">
        <v>8.4209999999999994</v>
      </c>
      <c r="DI15" s="9">
        <v>9.6259999999999994</v>
      </c>
      <c r="DJ15" s="9">
        <v>15.8</v>
      </c>
      <c r="DK15" s="9">
        <v>2.2469999999999999</v>
      </c>
      <c r="DL15" s="9">
        <v>15.817</v>
      </c>
      <c r="DM15" s="9">
        <v>0.85399999999999998</v>
      </c>
      <c r="DN15" s="9">
        <v>1.375</v>
      </c>
      <c r="DO15" s="9">
        <v>5.2430000000000003</v>
      </c>
      <c r="DP15" s="9">
        <v>6.5019999999999998</v>
      </c>
      <c r="DQ15" s="9">
        <v>6.3010000000000002</v>
      </c>
      <c r="DR15" s="9">
        <v>10.907</v>
      </c>
      <c r="DS15" s="9">
        <v>7.1390000000000002</v>
      </c>
      <c r="DT15" s="9">
        <v>1.054</v>
      </c>
      <c r="DU15" s="9">
        <v>102.544</v>
      </c>
      <c r="DV15" s="9">
        <v>59.386000000000003</v>
      </c>
      <c r="DW15" s="9">
        <v>57.883000000000003</v>
      </c>
      <c r="DX15" s="9">
        <v>0.35499999999999998</v>
      </c>
      <c r="DY15" s="9">
        <v>1.147</v>
      </c>
      <c r="DZ15" s="9">
        <v>0.91900000000000004</v>
      </c>
      <c r="EA15" s="9">
        <v>0.58399999999999996</v>
      </c>
      <c r="EB15" s="9">
        <v>0</v>
      </c>
      <c r="EC15" s="9">
        <v>45.262</v>
      </c>
      <c r="ED15" s="9">
        <v>2.6880000000000002</v>
      </c>
      <c r="EE15" s="9">
        <v>4.9139999999999997</v>
      </c>
      <c r="EF15" s="9">
        <v>6.5220000000000002</v>
      </c>
      <c r="EG15" s="9">
        <v>7.2569999999999997</v>
      </c>
      <c r="EH15" s="9">
        <v>52.13</v>
      </c>
      <c r="EI15" s="9">
        <v>43.156999999999996</v>
      </c>
      <c r="EJ15" s="9">
        <v>6.7329999999999997</v>
      </c>
      <c r="EK15" s="9">
        <v>128.37700000000001</v>
      </c>
      <c r="EL15" s="9">
        <v>37.994</v>
      </c>
      <c r="EM15" s="9">
        <v>36.229999999999997</v>
      </c>
      <c r="EN15" s="9">
        <v>2.15</v>
      </c>
      <c r="EO15" s="9">
        <v>2.15</v>
      </c>
      <c r="EP15" s="9">
        <v>0.42699999999999999</v>
      </c>
      <c r="EQ15" s="9">
        <v>1.724</v>
      </c>
      <c r="ER15" s="9">
        <v>1.724</v>
      </c>
      <c r="ES15" s="9">
        <v>0.42699999999999999</v>
      </c>
      <c r="ET15" s="9">
        <v>1.724</v>
      </c>
      <c r="EU15" s="9">
        <v>0</v>
      </c>
      <c r="EV15" s="9">
        <v>0.42699999999999999</v>
      </c>
      <c r="EW15" s="9">
        <v>1.724</v>
      </c>
      <c r="EX15" s="9">
        <v>0</v>
      </c>
      <c r="EY15" s="9">
        <v>0.42699999999999999</v>
      </c>
      <c r="EZ15" s="9">
        <v>1.77</v>
      </c>
      <c r="FA15" s="9">
        <v>0.38100000000000001</v>
      </c>
      <c r="FB15" s="9">
        <v>0</v>
      </c>
      <c r="FC15" s="9">
        <v>34.08</v>
      </c>
      <c r="FD15" s="9">
        <v>27.297000000000001</v>
      </c>
      <c r="FE15" s="9">
        <v>26.516999999999999</v>
      </c>
      <c r="FF15" s="9">
        <v>0.40500000000000003</v>
      </c>
      <c r="FG15" s="9">
        <v>0.375</v>
      </c>
      <c r="FH15" s="9">
        <v>0.40500000000000003</v>
      </c>
      <c r="FI15" s="9">
        <v>0</v>
      </c>
      <c r="FJ15" s="9">
        <v>0.375</v>
      </c>
      <c r="FK15" s="9">
        <v>22.655999999999999</v>
      </c>
      <c r="FL15" s="9">
        <v>0.80400000000000005</v>
      </c>
      <c r="FM15" s="9">
        <v>1.103</v>
      </c>
      <c r="FN15" s="9">
        <v>2.734</v>
      </c>
      <c r="FO15" s="9">
        <v>2.992</v>
      </c>
      <c r="FP15" s="9">
        <v>24.305</v>
      </c>
      <c r="FQ15" s="9">
        <v>6.7830000000000004</v>
      </c>
      <c r="FR15" s="9">
        <v>1.764</v>
      </c>
      <c r="FS15" s="9">
        <v>37.994</v>
      </c>
      <c r="FT15" s="9">
        <v>131.81100000000001</v>
      </c>
      <c r="FU15" s="9">
        <v>121.25</v>
      </c>
      <c r="FV15" s="9">
        <v>13.223000000000001</v>
      </c>
      <c r="FW15" s="9">
        <v>12.069000000000001</v>
      </c>
      <c r="FX15" s="9">
        <v>1.8120000000000001</v>
      </c>
      <c r="FY15" s="9">
        <v>10.257999999999999</v>
      </c>
      <c r="FZ15" s="9">
        <v>3.887</v>
      </c>
      <c r="GA15" s="9">
        <v>8.1820000000000004</v>
      </c>
      <c r="GB15" s="9">
        <v>4.327</v>
      </c>
      <c r="GC15" s="9">
        <v>4.6829999999999998</v>
      </c>
      <c r="GD15" s="9">
        <v>2.5209999999999999</v>
      </c>
      <c r="GE15" s="9">
        <v>3.3860000000000001</v>
      </c>
      <c r="GF15" s="9">
        <v>4.8940000000000001</v>
      </c>
      <c r="GG15" s="9">
        <v>3.79</v>
      </c>
      <c r="GH15" s="9">
        <v>6.2149999999999999</v>
      </c>
      <c r="GI15" s="9">
        <v>5.8540000000000001</v>
      </c>
      <c r="GJ15" s="9">
        <v>1.1539999999999999</v>
      </c>
      <c r="GK15" s="9">
        <v>108.027</v>
      </c>
      <c r="GL15" s="9">
        <v>96.100999999999999</v>
      </c>
      <c r="GM15" s="9">
        <v>93.376000000000005</v>
      </c>
      <c r="GN15" s="9">
        <v>0.59099999999999997</v>
      </c>
      <c r="GO15" s="9">
        <v>2.1349999999999998</v>
      </c>
      <c r="GP15" s="9">
        <v>0.45800000000000002</v>
      </c>
      <c r="GQ15" s="9">
        <v>0.78</v>
      </c>
      <c r="GR15" s="9">
        <v>1.488</v>
      </c>
      <c r="GS15" s="9">
        <v>72.108999999999995</v>
      </c>
      <c r="GT15" s="9">
        <v>4.1559999999999997</v>
      </c>
      <c r="GU15" s="9">
        <v>4.5359999999999996</v>
      </c>
      <c r="GV15" s="9">
        <v>15.301</v>
      </c>
      <c r="GW15" s="9">
        <v>10.163</v>
      </c>
      <c r="GX15" s="9">
        <v>85.938999999999993</v>
      </c>
      <c r="GY15" s="9">
        <v>11.926</v>
      </c>
      <c r="GZ15" s="9">
        <v>10.561</v>
      </c>
      <c r="HA15" s="9">
        <v>131.81100000000001</v>
      </c>
      <c r="HB15" s="9">
        <v>90.462999999999994</v>
      </c>
      <c r="HC15" s="9">
        <v>80.867999999999995</v>
      </c>
      <c r="HD15" s="9">
        <v>12.169</v>
      </c>
      <c r="HE15" s="9">
        <v>10.677</v>
      </c>
      <c r="HF15" s="9">
        <v>4.3390000000000004</v>
      </c>
      <c r="HG15" s="9">
        <v>6.3380000000000001</v>
      </c>
      <c r="HH15" s="9">
        <v>5.1950000000000003</v>
      </c>
      <c r="HI15" s="9">
        <v>5.4820000000000002</v>
      </c>
      <c r="HJ15" s="9">
        <v>4.6440000000000001</v>
      </c>
      <c r="HK15" s="9">
        <v>1.8240000000000001</v>
      </c>
      <c r="HL15" s="9">
        <v>3.762</v>
      </c>
      <c r="HM15" s="9">
        <v>2.2970000000000002</v>
      </c>
      <c r="HN15" s="9">
        <v>5.9820000000000002</v>
      </c>
      <c r="HO15" s="9">
        <v>2.3980000000000001</v>
      </c>
      <c r="HP15" s="9">
        <v>6.6189999999999998</v>
      </c>
      <c r="HQ15" s="9">
        <v>4.0579999999999998</v>
      </c>
      <c r="HR15" s="9">
        <v>1.492</v>
      </c>
      <c r="HS15" s="9">
        <v>68.697999999999993</v>
      </c>
      <c r="HT15" s="9">
        <v>57.701000000000001</v>
      </c>
      <c r="HU15" s="9">
        <v>55.304000000000002</v>
      </c>
      <c r="HV15" s="9">
        <v>0.76700000000000002</v>
      </c>
      <c r="HW15" s="9">
        <v>1.63</v>
      </c>
      <c r="HX15" s="9">
        <v>0.39700000000000002</v>
      </c>
      <c r="HY15" s="9">
        <v>0.79800000000000004</v>
      </c>
      <c r="HZ15" s="9">
        <v>1.2030000000000001</v>
      </c>
      <c r="IA15" s="9">
        <v>36.738</v>
      </c>
      <c r="IB15" s="9">
        <v>3.319</v>
      </c>
      <c r="IC15" s="9">
        <v>3.9649999999999999</v>
      </c>
      <c r="ID15" s="9">
        <v>13.678000000000001</v>
      </c>
      <c r="IE15" s="9">
        <v>7.4779999999999998</v>
      </c>
      <c r="IF15" s="9">
        <v>50.222999999999999</v>
      </c>
      <c r="IG15" s="9">
        <v>10.997</v>
      </c>
      <c r="IH15" s="9">
        <v>9.5950000000000006</v>
      </c>
      <c r="II15" s="9">
        <v>90.462999999999994</v>
      </c>
      <c r="IJ15" s="9">
        <v>59.988</v>
      </c>
      <c r="IK15" s="9">
        <v>58.423000000000002</v>
      </c>
      <c r="IL15" s="9">
        <v>7.3440000000000003</v>
      </c>
      <c r="IM15" s="9">
        <v>6.9770000000000003</v>
      </c>
      <c r="IN15" s="9">
        <v>3.0680000000000001</v>
      </c>
      <c r="IO15" s="9">
        <v>3.9089999999999998</v>
      </c>
      <c r="IP15" s="9">
        <v>4.6669999999999998</v>
      </c>
      <c r="IQ15" s="9">
        <v>2.31</v>
      </c>
    </row>
    <row r="16" spans="1:251">
      <c r="A16" s="10">
        <v>43862</v>
      </c>
      <c r="B16" s="9">
        <v>14.19</v>
      </c>
      <c r="C16" s="9">
        <v>16.190000000000001</v>
      </c>
      <c r="D16" s="9">
        <v>3.3719999999999999</v>
      </c>
      <c r="E16" s="9">
        <v>36.470999999999997</v>
      </c>
      <c r="F16" s="9">
        <v>110.961</v>
      </c>
      <c r="G16" s="9">
        <v>107.402</v>
      </c>
      <c r="H16" s="9">
        <v>14.161</v>
      </c>
      <c r="I16" s="9">
        <v>13.782</v>
      </c>
      <c r="J16" s="9">
        <v>7.9189999999999996</v>
      </c>
      <c r="K16" s="9">
        <v>5.8630000000000004</v>
      </c>
      <c r="L16" s="9">
        <v>11.221</v>
      </c>
      <c r="M16" s="9">
        <v>2.1360000000000001</v>
      </c>
      <c r="N16" s="9">
        <v>10.849</v>
      </c>
      <c r="O16" s="9">
        <v>0.44900000000000001</v>
      </c>
      <c r="P16" s="9">
        <v>2.0590000000000002</v>
      </c>
      <c r="Q16" s="9">
        <v>5.6840000000000002</v>
      </c>
      <c r="R16" s="9">
        <v>1.335</v>
      </c>
      <c r="S16" s="9">
        <v>6.7640000000000002</v>
      </c>
      <c r="T16" s="9">
        <v>9.9879999999999995</v>
      </c>
      <c r="U16" s="9">
        <v>3.7930000000000001</v>
      </c>
      <c r="V16" s="9">
        <v>0.38</v>
      </c>
      <c r="W16" s="9">
        <v>93.241</v>
      </c>
      <c r="X16" s="9">
        <v>91.117999999999995</v>
      </c>
      <c r="Y16" s="9">
        <v>83.855000000000004</v>
      </c>
      <c r="Z16" s="9">
        <v>3.93</v>
      </c>
      <c r="AA16" s="9">
        <v>3.3330000000000002</v>
      </c>
      <c r="AB16" s="9">
        <v>3.9529999999999998</v>
      </c>
      <c r="AC16" s="9">
        <v>1.6020000000000001</v>
      </c>
      <c r="AD16" s="9">
        <v>1.3</v>
      </c>
      <c r="AE16" s="9">
        <v>75.994</v>
      </c>
      <c r="AF16" s="9">
        <v>4.0460000000000003</v>
      </c>
      <c r="AG16" s="9">
        <v>1.0629999999999999</v>
      </c>
      <c r="AH16" s="9">
        <v>10.015000000000001</v>
      </c>
      <c r="AI16" s="9">
        <v>20.904</v>
      </c>
      <c r="AJ16" s="9">
        <v>70.215000000000003</v>
      </c>
      <c r="AK16" s="9">
        <v>2.1219999999999999</v>
      </c>
      <c r="AL16" s="9">
        <v>3.5590000000000002</v>
      </c>
      <c r="AM16" s="9">
        <v>110.961</v>
      </c>
      <c r="AN16" s="9">
        <v>69.551000000000002</v>
      </c>
      <c r="AO16" s="9">
        <v>66.358999999999995</v>
      </c>
      <c r="AP16" s="9">
        <v>7.8940000000000001</v>
      </c>
      <c r="AQ16" s="9">
        <v>7.8940000000000001</v>
      </c>
      <c r="AR16" s="9">
        <v>3.5760000000000001</v>
      </c>
      <c r="AS16" s="9">
        <v>4.3179999999999996</v>
      </c>
      <c r="AT16" s="9">
        <v>5.1589999999999998</v>
      </c>
      <c r="AU16" s="9">
        <v>2.7349999999999999</v>
      </c>
      <c r="AV16" s="9">
        <v>4.9370000000000003</v>
      </c>
      <c r="AW16" s="9">
        <v>1.3</v>
      </c>
      <c r="AX16" s="9">
        <v>1.657</v>
      </c>
      <c r="AY16" s="9">
        <v>1.3480000000000001</v>
      </c>
      <c r="AZ16" s="9">
        <v>3.3530000000000002</v>
      </c>
      <c r="BA16" s="9">
        <v>3.194</v>
      </c>
      <c r="BB16" s="9">
        <v>6.0890000000000004</v>
      </c>
      <c r="BC16" s="9">
        <v>1.8049999999999999</v>
      </c>
      <c r="BD16" s="9">
        <v>0</v>
      </c>
      <c r="BE16" s="9">
        <v>58.465000000000003</v>
      </c>
      <c r="BF16" s="9">
        <v>48.497</v>
      </c>
      <c r="BG16" s="9">
        <v>46.070999999999998</v>
      </c>
      <c r="BH16" s="9">
        <v>1.472</v>
      </c>
      <c r="BI16" s="9">
        <v>0.95399999999999996</v>
      </c>
      <c r="BJ16" s="9">
        <v>1.3839999999999999</v>
      </c>
      <c r="BK16" s="9">
        <v>1.0429999999999999</v>
      </c>
      <c r="BL16" s="9">
        <v>0</v>
      </c>
      <c r="BM16" s="9">
        <v>39.581000000000003</v>
      </c>
      <c r="BN16" s="9">
        <v>2.3370000000000002</v>
      </c>
      <c r="BO16" s="9">
        <v>1.5349999999999999</v>
      </c>
      <c r="BP16" s="9">
        <v>5.0439999999999996</v>
      </c>
      <c r="BQ16" s="9">
        <v>5.9720000000000004</v>
      </c>
      <c r="BR16" s="9">
        <v>42.526000000000003</v>
      </c>
      <c r="BS16" s="9">
        <v>9.968</v>
      </c>
      <c r="BT16" s="9">
        <v>3.1920000000000002</v>
      </c>
      <c r="BU16" s="9">
        <v>69.551000000000002</v>
      </c>
      <c r="BV16" s="9">
        <v>14.849</v>
      </c>
      <c r="BW16" s="9">
        <v>13.343999999999999</v>
      </c>
      <c r="BX16" s="9">
        <v>0.753</v>
      </c>
      <c r="BY16" s="9">
        <v>0.753</v>
      </c>
      <c r="BZ16" s="9">
        <v>0</v>
      </c>
      <c r="CA16" s="9">
        <v>0.753</v>
      </c>
      <c r="CB16" s="9">
        <v>0.247</v>
      </c>
      <c r="CC16" s="9">
        <v>0.505</v>
      </c>
      <c r="CD16" s="9">
        <v>0.247</v>
      </c>
      <c r="CE16" s="9">
        <v>0</v>
      </c>
      <c r="CF16" s="9">
        <v>0.505</v>
      </c>
      <c r="CG16" s="9">
        <v>0.505</v>
      </c>
      <c r="CH16" s="9">
        <v>0.247</v>
      </c>
      <c r="CI16" s="9">
        <v>0</v>
      </c>
      <c r="CJ16" s="9">
        <v>0</v>
      </c>
      <c r="CK16" s="9">
        <v>0.753</v>
      </c>
      <c r="CL16" s="9">
        <v>0</v>
      </c>
      <c r="CM16" s="9">
        <v>12.590999999999999</v>
      </c>
      <c r="CN16" s="9">
        <v>11.839</v>
      </c>
      <c r="CO16" s="9">
        <v>11.363</v>
      </c>
      <c r="CP16" s="9">
        <v>0.47599999999999998</v>
      </c>
      <c r="CQ16" s="9">
        <v>0</v>
      </c>
      <c r="CR16" s="9">
        <v>0.47599999999999998</v>
      </c>
      <c r="CS16" s="9">
        <v>0</v>
      </c>
      <c r="CT16" s="9">
        <v>0</v>
      </c>
      <c r="CU16" s="9">
        <v>10.042999999999999</v>
      </c>
      <c r="CV16" s="9">
        <v>0</v>
      </c>
      <c r="CW16" s="9">
        <v>0</v>
      </c>
      <c r="CX16" s="9">
        <v>1.796</v>
      </c>
      <c r="CY16" s="9">
        <v>1.4019999999999999</v>
      </c>
      <c r="CZ16" s="9">
        <v>10.436999999999999</v>
      </c>
      <c r="DA16" s="9">
        <v>0.753</v>
      </c>
      <c r="DB16" s="9">
        <v>1.5049999999999999</v>
      </c>
      <c r="DC16" s="9">
        <v>14.849</v>
      </c>
      <c r="DD16" s="9">
        <v>119.616</v>
      </c>
      <c r="DE16" s="9">
        <v>111.83199999999999</v>
      </c>
      <c r="DF16" s="9">
        <v>7.0519999999999996</v>
      </c>
      <c r="DG16" s="9">
        <v>7.0519999999999996</v>
      </c>
      <c r="DH16" s="9">
        <v>3.44</v>
      </c>
      <c r="DI16" s="9">
        <v>3.6120000000000001</v>
      </c>
      <c r="DJ16" s="9">
        <v>3.5219999999999998</v>
      </c>
      <c r="DK16" s="9">
        <v>3.53</v>
      </c>
      <c r="DL16" s="9">
        <v>3.5219999999999998</v>
      </c>
      <c r="DM16" s="9">
        <v>0.81899999999999995</v>
      </c>
      <c r="DN16" s="9">
        <v>2.7109999999999999</v>
      </c>
      <c r="DO16" s="9">
        <v>3.2890000000000001</v>
      </c>
      <c r="DP16" s="9">
        <v>1.6850000000000001</v>
      </c>
      <c r="DQ16" s="9">
        <v>2.077</v>
      </c>
      <c r="DR16" s="9">
        <v>3.9279999999999999</v>
      </c>
      <c r="DS16" s="9">
        <v>3.1240000000000001</v>
      </c>
      <c r="DT16" s="9">
        <v>0</v>
      </c>
      <c r="DU16" s="9">
        <v>104.78</v>
      </c>
      <c r="DV16" s="9">
        <v>63.341000000000001</v>
      </c>
      <c r="DW16" s="9">
        <v>61.433</v>
      </c>
      <c r="DX16" s="9">
        <v>0.751</v>
      </c>
      <c r="DY16" s="9">
        <v>1.157</v>
      </c>
      <c r="DZ16" s="9">
        <v>0.377</v>
      </c>
      <c r="EA16" s="9">
        <v>0.72199999999999998</v>
      </c>
      <c r="EB16" s="9">
        <v>0.80800000000000005</v>
      </c>
      <c r="EC16" s="9">
        <v>44.392000000000003</v>
      </c>
      <c r="ED16" s="9">
        <v>3.8370000000000002</v>
      </c>
      <c r="EE16" s="9">
        <v>3.2069999999999999</v>
      </c>
      <c r="EF16" s="9">
        <v>11.904999999999999</v>
      </c>
      <c r="EG16" s="9">
        <v>5.7830000000000004</v>
      </c>
      <c r="EH16" s="9">
        <v>57.558</v>
      </c>
      <c r="EI16" s="9">
        <v>41.439</v>
      </c>
      <c r="EJ16" s="9">
        <v>7.7839999999999998</v>
      </c>
      <c r="EK16" s="9">
        <v>119.616</v>
      </c>
      <c r="EL16" s="9">
        <v>41.276000000000003</v>
      </c>
      <c r="EM16" s="9">
        <v>37.875</v>
      </c>
      <c r="EN16" s="9">
        <v>0.84899999999999998</v>
      </c>
      <c r="EO16" s="9">
        <v>0.84899999999999998</v>
      </c>
      <c r="EP16" s="9">
        <v>0</v>
      </c>
      <c r="EQ16" s="9">
        <v>0.84899999999999998</v>
      </c>
      <c r="ER16" s="9">
        <v>0.4</v>
      </c>
      <c r="ES16" s="9">
        <v>0.44900000000000001</v>
      </c>
      <c r="ET16" s="9">
        <v>0.4</v>
      </c>
      <c r="EU16" s="9">
        <v>0</v>
      </c>
      <c r="EV16" s="9">
        <v>0.44900000000000001</v>
      </c>
      <c r="EW16" s="9">
        <v>0</v>
      </c>
      <c r="EX16" s="9">
        <v>0.84899999999999998</v>
      </c>
      <c r="EY16" s="9">
        <v>0</v>
      </c>
      <c r="EZ16" s="9">
        <v>0.4</v>
      </c>
      <c r="FA16" s="9">
        <v>0.44900000000000001</v>
      </c>
      <c r="FB16" s="9">
        <v>0</v>
      </c>
      <c r="FC16" s="9">
        <v>37.026000000000003</v>
      </c>
      <c r="FD16" s="9">
        <v>27.984000000000002</v>
      </c>
      <c r="FE16" s="9">
        <v>27.617000000000001</v>
      </c>
      <c r="FF16" s="9">
        <v>0.36699999999999999</v>
      </c>
      <c r="FG16" s="9">
        <v>0</v>
      </c>
      <c r="FH16" s="9">
        <v>0.36699999999999999</v>
      </c>
      <c r="FI16" s="9">
        <v>0</v>
      </c>
      <c r="FJ16" s="9">
        <v>0</v>
      </c>
      <c r="FK16" s="9">
        <v>20.684000000000001</v>
      </c>
      <c r="FL16" s="9">
        <v>0.86799999999999999</v>
      </c>
      <c r="FM16" s="9">
        <v>1.17</v>
      </c>
      <c r="FN16" s="9">
        <v>5.2610000000000001</v>
      </c>
      <c r="FO16" s="9">
        <v>1.22</v>
      </c>
      <c r="FP16" s="9">
        <v>26.763999999999999</v>
      </c>
      <c r="FQ16" s="9">
        <v>9.0419999999999998</v>
      </c>
      <c r="FR16" s="9">
        <v>3.4009999999999998</v>
      </c>
      <c r="FS16" s="9">
        <v>41.276000000000003</v>
      </c>
      <c r="FT16" s="9">
        <v>119.1</v>
      </c>
      <c r="FU16" s="9">
        <v>112.66200000000001</v>
      </c>
      <c r="FV16" s="9">
        <v>11.798999999999999</v>
      </c>
      <c r="FW16" s="9">
        <v>10.487</v>
      </c>
      <c r="FX16" s="9">
        <v>2.3359999999999999</v>
      </c>
      <c r="FY16" s="9">
        <v>8.1509999999999998</v>
      </c>
      <c r="FZ16" s="9">
        <v>5.4189999999999996</v>
      </c>
      <c r="GA16" s="9">
        <v>5.0679999999999996</v>
      </c>
      <c r="GB16" s="9">
        <v>5.7409999999999997</v>
      </c>
      <c r="GC16" s="9">
        <v>4.218</v>
      </c>
      <c r="GD16" s="9">
        <v>0.52800000000000002</v>
      </c>
      <c r="GE16" s="9">
        <v>1.327</v>
      </c>
      <c r="GF16" s="9">
        <v>4.5510000000000002</v>
      </c>
      <c r="GG16" s="9">
        <v>4.609</v>
      </c>
      <c r="GH16" s="9">
        <v>7.5659999999999998</v>
      </c>
      <c r="GI16" s="9">
        <v>2.9209999999999998</v>
      </c>
      <c r="GJ16" s="9">
        <v>1.3120000000000001</v>
      </c>
      <c r="GK16" s="9">
        <v>100.863</v>
      </c>
      <c r="GL16" s="9">
        <v>90.075000000000003</v>
      </c>
      <c r="GM16" s="9">
        <v>83.486999999999995</v>
      </c>
      <c r="GN16" s="9">
        <v>2.335</v>
      </c>
      <c r="GO16" s="9">
        <v>4.2539999999999996</v>
      </c>
      <c r="GP16" s="9">
        <v>1.274</v>
      </c>
      <c r="GQ16" s="9">
        <v>2.9769999999999999</v>
      </c>
      <c r="GR16" s="9">
        <v>2.3370000000000002</v>
      </c>
      <c r="GS16" s="9">
        <v>63.167000000000002</v>
      </c>
      <c r="GT16" s="9">
        <v>3.988</v>
      </c>
      <c r="GU16" s="9">
        <v>6.9470000000000001</v>
      </c>
      <c r="GV16" s="9">
        <v>15.973000000000001</v>
      </c>
      <c r="GW16" s="9">
        <v>13.788</v>
      </c>
      <c r="GX16" s="9">
        <v>76.287000000000006</v>
      </c>
      <c r="GY16" s="9">
        <v>10.788</v>
      </c>
      <c r="GZ16" s="9">
        <v>6.4370000000000003</v>
      </c>
      <c r="HA16" s="9">
        <v>119.1</v>
      </c>
      <c r="HB16" s="9">
        <v>89.313000000000002</v>
      </c>
      <c r="HC16" s="9">
        <v>80.671000000000006</v>
      </c>
      <c r="HD16" s="9">
        <v>14.429</v>
      </c>
      <c r="HE16" s="9">
        <v>13.462</v>
      </c>
      <c r="HF16" s="9">
        <v>6.2039999999999997</v>
      </c>
      <c r="HG16" s="9">
        <v>7.258</v>
      </c>
      <c r="HH16" s="9">
        <v>7.7220000000000004</v>
      </c>
      <c r="HI16" s="9">
        <v>5.74</v>
      </c>
      <c r="HJ16" s="9">
        <v>9.0950000000000006</v>
      </c>
      <c r="HK16" s="9">
        <v>1.016</v>
      </c>
      <c r="HL16" s="9">
        <v>3.35</v>
      </c>
      <c r="HM16" s="9">
        <v>1.464</v>
      </c>
      <c r="HN16" s="9">
        <v>6.476</v>
      </c>
      <c r="HO16" s="9">
        <v>5.5209999999999999</v>
      </c>
      <c r="HP16" s="9">
        <v>7.1319999999999997</v>
      </c>
      <c r="HQ16" s="9">
        <v>6.33</v>
      </c>
      <c r="HR16" s="9">
        <v>0.96699999999999997</v>
      </c>
      <c r="HS16" s="9">
        <v>66.242000000000004</v>
      </c>
      <c r="HT16" s="9">
        <v>59.844000000000001</v>
      </c>
      <c r="HU16" s="9">
        <v>53.392000000000003</v>
      </c>
      <c r="HV16" s="9">
        <v>2.9220000000000002</v>
      </c>
      <c r="HW16" s="9">
        <v>3.53</v>
      </c>
      <c r="HX16" s="9">
        <v>4.0990000000000002</v>
      </c>
      <c r="HY16" s="9">
        <v>1.94</v>
      </c>
      <c r="HZ16" s="9">
        <v>0.41299999999999998</v>
      </c>
      <c r="IA16" s="9">
        <v>35.643999999999998</v>
      </c>
      <c r="IB16" s="9">
        <v>2.7610000000000001</v>
      </c>
      <c r="IC16" s="9">
        <v>4.1870000000000003</v>
      </c>
      <c r="ID16" s="9">
        <v>17.251000000000001</v>
      </c>
      <c r="IE16" s="9">
        <v>11.962999999999999</v>
      </c>
      <c r="IF16" s="9">
        <v>47.881</v>
      </c>
      <c r="IG16" s="9">
        <v>6.3979999999999997</v>
      </c>
      <c r="IH16" s="9">
        <v>8.6430000000000007</v>
      </c>
      <c r="II16" s="9">
        <v>89.313000000000002</v>
      </c>
      <c r="IJ16" s="9">
        <v>58.402000000000001</v>
      </c>
      <c r="IK16" s="9">
        <v>55.884999999999998</v>
      </c>
      <c r="IL16" s="9">
        <v>6.6470000000000002</v>
      </c>
      <c r="IM16" s="9">
        <v>6.6470000000000002</v>
      </c>
      <c r="IN16" s="9">
        <v>5.4859999999999998</v>
      </c>
      <c r="IO16" s="9">
        <v>1.161</v>
      </c>
      <c r="IP16" s="9">
        <v>4.8710000000000004</v>
      </c>
      <c r="IQ16" s="9">
        <v>1.776</v>
      </c>
    </row>
    <row r="17" spans="1:251">
      <c r="A17" s="10">
        <v>44228</v>
      </c>
      <c r="B17" s="9">
        <v>9.5850000000000009</v>
      </c>
      <c r="C17" s="9">
        <v>12.138999999999999</v>
      </c>
      <c r="D17" s="9">
        <v>1.431</v>
      </c>
      <c r="E17" s="9">
        <v>25.536000000000001</v>
      </c>
      <c r="F17" s="9">
        <v>109.97799999999999</v>
      </c>
      <c r="G17" s="9">
        <v>102.85899999999999</v>
      </c>
      <c r="H17" s="9">
        <v>14.475</v>
      </c>
      <c r="I17" s="9">
        <v>14.148999999999999</v>
      </c>
      <c r="J17" s="9">
        <v>6.1719999999999997</v>
      </c>
      <c r="K17" s="9">
        <v>7.9770000000000003</v>
      </c>
      <c r="L17" s="9">
        <v>10.654</v>
      </c>
      <c r="M17" s="9">
        <v>3.4950000000000001</v>
      </c>
      <c r="N17" s="9">
        <v>10.654</v>
      </c>
      <c r="O17" s="9">
        <v>1.889</v>
      </c>
      <c r="P17" s="9">
        <v>1.6060000000000001</v>
      </c>
      <c r="Q17" s="9">
        <v>6.5229999999999997</v>
      </c>
      <c r="R17" s="9">
        <v>1.2749999999999999</v>
      </c>
      <c r="S17" s="9">
        <v>6.351</v>
      </c>
      <c r="T17" s="9">
        <v>12.02</v>
      </c>
      <c r="U17" s="9">
        <v>2.129</v>
      </c>
      <c r="V17" s="9">
        <v>0.32600000000000001</v>
      </c>
      <c r="W17" s="9">
        <v>88.384</v>
      </c>
      <c r="X17" s="9">
        <v>87.951999999999998</v>
      </c>
      <c r="Y17" s="9">
        <v>81.543000000000006</v>
      </c>
      <c r="Z17" s="9">
        <v>3.3610000000000002</v>
      </c>
      <c r="AA17" s="9">
        <v>3.0470000000000002</v>
      </c>
      <c r="AB17" s="9">
        <v>3.077</v>
      </c>
      <c r="AC17" s="9">
        <v>2.4129999999999998</v>
      </c>
      <c r="AD17" s="9">
        <v>0.91900000000000004</v>
      </c>
      <c r="AE17" s="9">
        <v>76.623000000000005</v>
      </c>
      <c r="AF17" s="9">
        <v>2.4060000000000001</v>
      </c>
      <c r="AG17" s="9">
        <v>3.8849999999999998</v>
      </c>
      <c r="AH17" s="9">
        <v>5.0380000000000003</v>
      </c>
      <c r="AI17" s="9">
        <v>19.523</v>
      </c>
      <c r="AJ17" s="9">
        <v>68.429000000000002</v>
      </c>
      <c r="AK17" s="9">
        <v>0.432</v>
      </c>
      <c r="AL17" s="9">
        <v>7.12</v>
      </c>
      <c r="AM17" s="9">
        <v>109.97799999999999</v>
      </c>
      <c r="AN17" s="9">
        <v>83.111000000000004</v>
      </c>
      <c r="AO17" s="9">
        <v>77.126000000000005</v>
      </c>
      <c r="AP17" s="9">
        <v>6.7409999999999997</v>
      </c>
      <c r="AQ17" s="9">
        <v>6.4379999999999997</v>
      </c>
      <c r="AR17" s="9">
        <v>0.76</v>
      </c>
      <c r="AS17" s="9">
        <v>5.6779999999999999</v>
      </c>
      <c r="AT17" s="9">
        <v>2.7930000000000001</v>
      </c>
      <c r="AU17" s="9">
        <v>3.645</v>
      </c>
      <c r="AV17" s="9">
        <v>2.7930000000000001</v>
      </c>
      <c r="AW17" s="9">
        <v>1.246</v>
      </c>
      <c r="AX17" s="9">
        <v>2.399</v>
      </c>
      <c r="AY17" s="9">
        <v>1.754</v>
      </c>
      <c r="AZ17" s="9">
        <v>4.3140000000000001</v>
      </c>
      <c r="BA17" s="9">
        <v>0.37</v>
      </c>
      <c r="BB17" s="9">
        <v>3.47</v>
      </c>
      <c r="BC17" s="9">
        <v>2.968</v>
      </c>
      <c r="BD17" s="9">
        <v>0.30299999999999999</v>
      </c>
      <c r="BE17" s="9">
        <v>70.385000000000005</v>
      </c>
      <c r="BF17" s="9">
        <v>53.81</v>
      </c>
      <c r="BG17" s="9">
        <v>51.353999999999999</v>
      </c>
      <c r="BH17" s="9">
        <v>0.60699999999999998</v>
      </c>
      <c r="BI17" s="9">
        <v>1.36</v>
      </c>
      <c r="BJ17" s="9">
        <v>1.49</v>
      </c>
      <c r="BK17" s="9">
        <v>0</v>
      </c>
      <c r="BL17" s="9">
        <v>0.47699999999999998</v>
      </c>
      <c r="BM17" s="9">
        <v>37.906999999999996</v>
      </c>
      <c r="BN17" s="9">
        <v>5.1120000000000001</v>
      </c>
      <c r="BO17" s="9">
        <v>2.4209999999999998</v>
      </c>
      <c r="BP17" s="9">
        <v>8.3689999999999998</v>
      </c>
      <c r="BQ17" s="9">
        <v>7.7859999999999996</v>
      </c>
      <c r="BR17" s="9">
        <v>46.023000000000003</v>
      </c>
      <c r="BS17" s="9">
        <v>16.574999999999999</v>
      </c>
      <c r="BT17" s="9">
        <v>5.9850000000000003</v>
      </c>
      <c r="BU17" s="9">
        <v>83.111000000000004</v>
      </c>
      <c r="BV17" s="9">
        <v>23.369</v>
      </c>
      <c r="BW17" s="9">
        <v>22.99</v>
      </c>
      <c r="BX17" s="9">
        <v>1.9039999999999999</v>
      </c>
      <c r="BY17" s="9">
        <v>1.5169999999999999</v>
      </c>
      <c r="BZ17" s="9">
        <v>0.80300000000000005</v>
      </c>
      <c r="CA17" s="9">
        <v>0.71399999999999997</v>
      </c>
      <c r="CB17" s="9">
        <v>1.1479999999999999</v>
      </c>
      <c r="CC17" s="9">
        <v>0.36899999999999999</v>
      </c>
      <c r="CD17" s="9">
        <v>0.65700000000000003</v>
      </c>
      <c r="CE17" s="9">
        <v>0.86</v>
      </c>
      <c r="CF17" s="9">
        <v>0</v>
      </c>
      <c r="CG17" s="9">
        <v>0.312</v>
      </c>
      <c r="CH17" s="9">
        <v>0.83599999999999997</v>
      </c>
      <c r="CI17" s="9">
        <v>0.36899999999999999</v>
      </c>
      <c r="CJ17" s="9">
        <v>1.2050000000000001</v>
      </c>
      <c r="CK17" s="9">
        <v>0.312</v>
      </c>
      <c r="CL17" s="9">
        <v>0.38700000000000001</v>
      </c>
      <c r="CM17" s="9">
        <v>21.085999999999999</v>
      </c>
      <c r="CN17" s="9">
        <v>20.309999999999999</v>
      </c>
      <c r="CO17" s="9">
        <v>19.620999999999999</v>
      </c>
      <c r="CP17" s="9">
        <v>0.46</v>
      </c>
      <c r="CQ17" s="9">
        <v>0.22900000000000001</v>
      </c>
      <c r="CR17" s="9">
        <v>0.46</v>
      </c>
      <c r="CS17" s="9">
        <v>0.22900000000000001</v>
      </c>
      <c r="CT17" s="9">
        <v>0</v>
      </c>
      <c r="CU17" s="9">
        <v>16.187999999999999</v>
      </c>
      <c r="CV17" s="9">
        <v>1.075</v>
      </c>
      <c r="CW17" s="9">
        <v>0.38600000000000001</v>
      </c>
      <c r="CX17" s="9">
        <v>2.661</v>
      </c>
      <c r="CY17" s="9">
        <v>4.617</v>
      </c>
      <c r="CZ17" s="9">
        <v>15.693</v>
      </c>
      <c r="DA17" s="9">
        <v>0.77600000000000002</v>
      </c>
      <c r="DB17" s="9">
        <v>0.38</v>
      </c>
      <c r="DC17" s="9">
        <v>23.369</v>
      </c>
      <c r="DD17" s="9">
        <v>111.56399999999999</v>
      </c>
      <c r="DE17" s="9">
        <v>105.928</v>
      </c>
      <c r="DF17" s="9">
        <v>11.103999999999999</v>
      </c>
      <c r="DG17" s="9">
        <v>9.1739999999999995</v>
      </c>
      <c r="DH17" s="9">
        <v>4.5039999999999996</v>
      </c>
      <c r="DI17" s="9">
        <v>4.6710000000000003</v>
      </c>
      <c r="DJ17" s="9">
        <v>7.37</v>
      </c>
      <c r="DK17" s="9">
        <v>1.804</v>
      </c>
      <c r="DL17" s="9">
        <v>6.8529999999999998</v>
      </c>
      <c r="DM17" s="9">
        <v>0.41299999999999998</v>
      </c>
      <c r="DN17" s="9">
        <v>1.909</v>
      </c>
      <c r="DO17" s="9">
        <v>1.8280000000000001</v>
      </c>
      <c r="DP17" s="9">
        <v>2.6059999999999999</v>
      </c>
      <c r="DQ17" s="9">
        <v>4.74</v>
      </c>
      <c r="DR17" s="9">
        <v>6.484</v>
      </c>
      <c r="DS17" s="9">
        <v>2.6909999999999998</v>
      </c>
      <c r="DT17" s="9">
        <v>1.929</v>
      </c>
      <c r="DU17" s="9">
        <v>94.823999999999998</v>
      </c>
      <c r="DV17" s="9">
        <v>59.53</v>
      </c>
      <c r="DW17" s="9">
        <v>58.183</v>
      </c>
      <c r="DX17" s="9">
        <v>0.42899999999999999</v>
      </c>
      <c r="DY17" s="9">
        <v>0.91800000000000004</v>
      </c>
      <c r="DZ17" s="9">
        <v>0.42899999999999999</v>
      </c>
      <c r="EA17" s="9">
        <v>0.91800000000000004</v>
      </c>
      <c r="EB17" s="9">
        <v>0</v>
      </c>
      <c r="EC17" s="9">
        <v>43.892000000000003</v>
      </c>
      <c r="ED17" s="9">
        <v>3.4140000000000001</v>
      </c>
      <c r="EE17" s="9">
        <v>2.3650000000000002</v>
      </c>
      <c r="EF17" s="9">
        <v>9.859</v>
      </c>
      <c r="EG17" s="9">
        <v>6.7229999999999999</v>
      </c>
      <c r="EH17" s="9">
        <v>52.808</v>
      </c>
      <c r="EI17" s="9">
        <v>35.292999999999999</v>
      </c>
      <c r="EJ17" s="9">
        <v>5.6360000000000001</v>
      </c>
      <c r="EK17" s="9">
        <v>111.56399999999999</v>
      </c>
      <c r="EL17" s="9">
        <v>46.350999999999999</v>
      </c>
      <c r="EM17" s="9">
        <v>43.069000000000003</v>
      </c>
      <c r="EN17" s="9">
        <v>3.7519999999999998</v>
      </c>
      <c r="EO17" s="9">
        <v>3.7519999999999998</v>
      </c>
      <c r="EP17" s="9">
        <v>0.75900000000000001</v>
      </c>
      <c r="EQ17" s="9">
        <v>2.9929999999999999</v>
      </c>
      <c r="ER17" s="9">
        <v>3.3260000000000001</v>
      </c>
      <c r="ES17" s="9">
        <v>0.42599999999999999</v>
      </c>
      <c r="ET17" s="9">
        <v>3.7519999999999998</v>
      </c>
      <c r="EU17" s="9">
        <v>0</v>
      </c>
      <c r="EV17" s="9">
        <v>0</v>
      </c>
      <c r="EW17" s="9">
        <v>1.2230000000000001</v>
      </c>
      <c r="EX17" s="9">
        <v>0.78500000000000003</v>
      </c>
      <c r="EY17" s="9">
        <v>1.744</v>
      </c>
      <c r="EZ17" s="9">
        <v>2.9529999999999998</v>
      </c>
      <c r="FA17" s="9">
        <v>0.79900000000000004</v>
      </c>
      <c r="FB17" s="9">
        <v>0</v>
      </c>
      <c r="FC17" s="9">
        <v>39.316000000000003</v>
      </c>
      <c r="FD17" s="9">
        <v>32.250999999999998</v>
      </c>
      <c r="FE17" s="9">
        <v>30.573</v>
      </c>
      <c r="FF17" s="9">
        <v>0.92900000000000005</v>
      </c>
      <c r="FG17" s="9">
        <v>0.749</v>
      </c>
      <c r="FH17" s="9">
        <v>1.246</v>
      </c>
      <c r="FI17" s="9">
        <v>0</v>
      </c>
      <c r="FJ17" s="9">
        <v>0.432</v>
      </c>
      <c r="FK17" s="9">
        <v>26.713000000000001</v>
      </c>
      <c r="FL17" s="9">
        <v>1.2270000000000001</v>
      </c>
      <c r="FM17" s="9">
        <v>1.4139999999999999</v>
      </c>
      <c r="FN17" s="9">
        <v>2.8969999999999998</v>
      </c>
      <c r="FO17" s="9">
        <v>3.5009999999999999</v>
      </c>
      <c r="FP17" s="9">
        <v>28.75</v>
      </c>
      <c r="FQ17" s="9">
        <v>7.0650000000000004</v>
      </c>
      <c r="FR17" s="9">
        <v>3.282</v>
      </c>
      <c r="FS17" s="9">
        <v>46.350999999999999</v>
      </c>
      <c r="FT17" s="9">
        <v>104.89700000000001</v>
      </c>
      <c r="FU17" s="9">
        <v>99.918999999999997</v>
      </c>
      <c r="FV17" s="9">
        <v>11.053000000000001</v>
      </c>
      <c r="FW17" s="9">
        <v>9.8629999999999995</v>
      </c>
      <c r="FX17" s="9">
        <v>4.4930000000000003</v>
      </c>
      <c r="FY17" s="9">
        <v>5.3689999999999998</v>
      </c>
      <c r="FZ17" s="9">
        <v>4.8490000000000002</v>
      </c>
      <c r="GA17" s="9">
        <v>5.0129999999999999</v>
      </c>
      <c r="GB17" s="9">
        <v>4.8490000000000002</v>
      </c>
      <c r="GC17" s="9">
        <v>3.0710000000000002</v>
      </c>
      <c r="GD17" s="9">
        <v>1.9430000000000001</v>
      </c>
      <c r="GE17" s="9">
        <v>2.0459999999999998</v>
      </c>
      <c r="GF17" s="9">
        <v>4.8099999999999996</v>
      </c>
      <c r="GG17" s="9">
        <v>3.0070000000000001</v>
      </c>
      <c r="GH17" s="9">
        <v>6.2439999999999998</v>
      </c>
      <c r="GI17" s="9">
        <v>3.6190000000000002</v>
      </c>
      <c r="GJ17" s="9">
        <v>1.1910000000000001</v>
      </c>
      <c r="GK17" s="9">
        <v>88.866</v>
      </c>
      <c r="GL17" s="9">
        <v>80.649000000000001</v>
      </c>
      <c r="GM17" s="9">
        <v>76.739999999999995</v>
      </c>
      <c r="GN17" s="9">
        <v>0.84699999999999998</v>
      </c>
      <c r="GO17" s="9">
        <v>3.0630000000000002</v>
      </c>
      <c r="GP17" s="9">
        <v>0.84699999999999998</v>
      </c>
      <c r="GQ17" s="9">
        <v>1.9390000000000001</v>
      </c>
      <c r="GR17" s="9">
        <v>1.123</v>
      </c>
      <c r="GS17" s="9">
        <v>50.107999999999997</v>
      </c>
      <c r="GT17" s="9">
        <v>10.291</v>
      </c>
      <c r="GU17" s="9">
        <v>8.1929999999999996</v>
      </c>
      <c r="GV17" s="9">
        <v>12.057</v>
      </c>
      <c r="GW17" s="9">
        <v>11.331</v>
      </c>
      <c r="GX17" s="9">
        <v>69.317999999999998</v>
      </c>
      <c r="GY17" s="9">
        <v>8.2170000000000005</v>
      </c>
      <c r="GZ17" s="9">
        <v>4.9779999999999998</v>
      </c>
      <c r="HA17" s="9">
        <v>104.89700000000001</v>
      </c>
      <c r="HB17" s="9">
        <v>94.540999999999997</v>
      </c>
      <c r="HC17" s="9">
        <v>86.533000000000001</v>
      </c>
      <c r="HD17" s="9">
        <v>17.542999999999999</v>
      </c>
      <c r="HE17" s="9">
        <v>16.609000000000002</v>
      </c>
      <c r="HF17" s="9">
        <v>6.343</v>
      </c>
      <c r="HG17" s="9">
        <v>10.266</v>
      </c>
      <c r="HH17" s="9">
        <v>11.329000000000001</v>
      </c>
      <c r="HI17" s="9">
        <v>5.28</v>
      </c>
      <c r="HJ17" s="9">
        <v>11.961</v>
      </c>
      <c r="HK17" s="9">
        <v>3.044</v>
      </c>
      <c r="HL17" s="9">
        <v>1.6040000000000001</v>
      </c>
      <c r="HM17" s="9">
        <v>0.44800000000000001</v>
      </c>
      <c r="HN17" s="9">
        <v>8.6649999999999991</v>
      </c>
      <c r="HO17" s="9">
        <v>7.4969999999999999</v>
      </c>
      <c r="HP17" s="9">
        <v>12.416</v>
      </c>
      <c r="HQ17" s="9">
        <v>4.194</v>
      </c>
      <c r="HR17" s="9">
        <v>0.93300000000000005</v>
      </c>
      <c r="HS17" s="9">
        <v>68.989999999999995</v>
      </c>
      <c r="HT17" s="9">
        <v>55.844999999999999</v>
      </c>
      <c r="HU17" s="9">
        <v>51.158999999999999</v>
      </c>
      <c r="HV17" s="9">
        <v>1.1000000000000001</v>
      </c>
      <c r="HW17" s="9">
        <v>3.5859999999999999</v>
      </c>
      <c r="HX17" s="9">
        <v>2.0649999999999999</v>
      </c>
      <c r="HY17" s="9">
        <v>2.2170000000000001</v>
      </c>
      <c r="HZ17" s="9">
        <v>0.40400000000000003</v>
      </c>
      <c r="IA17" s="9">
        <v>29.427</v>
      </c>
      <c r="IB17" s="9">
        <v>5.8040000000000003</v>
      </c>
      <c r="IC17" s="9">
        <v>2.92</v>
      </c>
      <c r="ID17" s="9">
        <v>17.695</v>
      </c>
      <c r="IE17" s="9">
        <v>11.856999999999999</v>
      </c>
      <c r="IF17" s="9">
        <v>43.988</v>
      </c>
      <c r="IG17" s="9">
        <v>13.145</v>
      </c>
      <c r="IH17" s="9">
        <v>8.0079999999999991</v>
      </c>
      <c r="II17" s="9">
        <v>94.540999999999997</v>
      </c>
      <c r="IJ17" s="9">
        <v>62.74</v>
      </c>
      <c r="IK17" s="9">
        <v>60.110999999999997</v>
      </c>
      <c r="IL17" s="9">
        <v>5.4589999999999996</v>
      </c>
      <c r="IM17" s="9">
        <v>5.0739999999999998</v>
      </c>
      <c r="IN17" s="9">
        <v>3.1240000000000001</v>
      </c>
      <c r="IO17" s="9">
        <v>1.9490000000000001</v>
      </c>
      <c r="IP17" s="9">
        <v>3.669</v>
      </c>
      <c r="IQ17" s="9">
        <v>1.405</v>
      </c>
    </row>
    <row r="18" spans="1:251">
      <c r="A18" s="10">
        <v>44593</v>
      </c>
      <c r="B18" s="9">
        <v>13.147</v>
      </c>
      <c r="C18" s="9">
        <v>15.103999999999999</v>
      </c>
      <c r="D18" s="9">
        <v>2.1749999999999998</v>
      </c>
      <c r="E18" s="9">
        <v>32.79</v>
      </c>
      <c r="F18" s="9">
        <v>128.85900000000001</v>
      </c>
      <c r="G18" s="9">
        <v>122.36499999999999</v>
      </c>
      <c r="H18" s="9">
        <v>14.026999999999999</v>
      </c>
      <c r="I18" s="9">
        <v>13.593</v>
      </c>
      <c r="J18" s="9">
        <v>6.15</v>
      </c>
      <c r="K18" s="9">
        <v>7.444</v>
      </c>
      <c r="L18" s="9">
        <v>9.0470000000000006</v>
      </c>
      <c r="M18" s="9">
        <v>4.5469999999999997</v>
      </c>
      <c r="N18" s="9">
        <v>9.0470000000000006</v>
      </c>
      <c r="O18" s="9">
        <v>3.262</v>
      </c>
      <c r="P18" s="9">
        <v>1.284</v>
      </c>
      <c r="Q18" s="9">
        <v>2.0699999999999998</v>
      </c>
      <c r="R18" s="9">
        <v>3.9279999999999999</v>
      </c>
      <c r="S18" s="9">
        <v>7.5949999999999998</v>
      </c>
      <c r="T18" s="9">
        <v>10.048</v>
      </c>
      <c r="U18" s="9">
        <v>3.5459999999999998</v>
      </c>
      <c r="V18" s="9">
        <v>0.433</v>
      </c>
      <c r="W18" s="9">
        <v>108.33799999999999</v>
      </c>
      <c r="X18" s="9">
        <v>106.566</v>
      </c>
      <c r="Y18" s="9">
        <v>97.129000000000005</v>
      </c>
      <c r="Z18" s="9">
        <v>4.7160000000000002</v>
      </c>
      <c r="AA18" s="9">
        <v>4.5460000000000003</v>
      </c>
      <c r="AB18" s="9">
        <v>4.3319999999999999</v>
      </c>
      <c r="AC18" s="9">
        <v>2.4390000000000001</v>
      </c>
      <c r="AD18" s="9">
        <v>2.0419999999999998</v>
      </c>
      <c r="AE18" s="9">
        <v>85.933000000000007</v>
      </c>
      <c r="AF18" s="9">
        <v>6.569</v>
      </c>
      <c r="AG18" s="9">
        <v>4.702</v>
      </c>
      <c r="AH18" s="9">
        <v>9.3620000000000001</v>
      </c>
      <c r="AI18" s="9">
        <v>26.152000000000001</v>
      </c>
      <c r="AJ18" s="9">
        <v>80.414000000000001</v>
      </c>
      <c r="AK18" s="9">
        <v>1.772</v>
      </c>
      <c r="AL18" s="9">
        <v>6.4939999999999998</v>
      </c>
      <c r="AM18" s="9">
        <v>128.85900000000001</v>
      </c>
      <c r="AN18" s="9">
        <v>75.721999999999994</v>
      </c>
      <c r="AO18" s="9">
        <v>70.88</v>
      </c>
      <c r="AP18" s="9">
        <v>6.726</v>
      </c>
      <c r="AQ18" s="9">
        <v>6.726</v>
      </c>
      <c r="AR18" s="9">
        <v>1.6180000000000001</v>
      </c>
      <c r="AS18" s="9">
        <v>5.1079999999999997</v>
      </c>
      <c r="AT18" s="9">
        <v>3.581</v>
      </c>
      <c r="AU18" s="9">
        <v>3.1459999999999999</v>
      </c>
      <c r="AV18" s="9">
        <v>3.96</v>
      </c>
      <c r="AW18" s="9">
        <v>2.0830000000000002</v>
      </c>
      <c r="AX18" s="9">
        <v>0.27</v>
      </c>
      <c r="AY18" s="9">
        <v>3.2709999999999999</v>
      </c>
      <c r="AZ18" s="9">
        <v>1.6759999999999999</v>
      </c>
      <c r="BA18" s="9">
        <v>1.7789999999999999</v>
      </c>
      <c r="BB18" s="9">
        <v>4.1710000000000003</v>
      </c>
      <c r="BC18" s="9">
        <v>2.5550000000000002</v>
      </c>
      <c r="BD18" s="9">
        <v>0</v>
      </c>
      <c r="BE18" s="9">
        <v>64.153999999999996</v>
      </c>
      <c r="BF18" s="9">
        <v>50.457000000000001</v>
      </c>
      <c r="BG18" s="9">
        <v>48.185000000000002</v>
      </c>
      <c r="BH18" s="9">
        <v>1.8740000000000001</v>
      </c>
      <c r="BI18" s="9">
        <v>0.39800000000000002</v>
      </c>
      <c r="BJ18" s="9">
        <v>1.474</v>
      </c>
      <c r="BK18" s="9">
        <v>0.79800000000000004</v>
      </c>
      <c r="BL18" s="9">
        <v>0</v>
      </c>
      <c r="BM18" s="9">
        <v>35.249000000000002</v>
      </c>
      <c r="BN18" s="9">
        <v>5.1559999999999997</v>
      </c>
      <c r="BO18" s="9">
        <v>3.1139999999999999</v>
      </c>
      <c r="BP18" s="9">
        <v>6.9370000000000003</v>
      </c>
      <c r="BQ18" s="9">
        <v>11.018000000000001</v>
      </c>
      <c r="BR18" s="9">
        <v>39.438000000000002</v>
      </c>
      <c r="BS18" s="9">
        <v>13.696999999999999</v>
      </c>
      <c r="BT18" s="9">
        <v>4.8419999999999996</v>
      </c>
      <c r="BU18" s="9">
        <v>75.721999999999994</v>
      </c>
      <c r="BV18" s="9">
        <v>15.617000000000001</v>
      </c>
      <c r="BW18" s="9">
        <v>14.345000000000001</v>
      </c>
      <c r="BX18" s="9">
        <v>1.53</v>
      </c>
      <c r="BY18" s="9">
        <v>1.53</v>
      </c>
      <c r="BZ18" s="9">
        <v>0.83199999999999996</v>
      </c>
      <c r="CA18" s="9">
        <v>0.69799999999999995</v>
      </c>
      <c r="CB18" s="9">
        <v>1.53</v>
      </c>
      <c r="CC18" s="9">
        <v>0</v>
      </c>
      <c r="CD18" s="9">
        <v>1.53</v>
      </c>
      <c r="CE18" s="9">
        <v>0</v>
      </c>
      <c r="CF18" s="9">
        <v>0</v>
      </c>
      <c r="CG18" s="9">
        <v>0</v>
      </c>
      <c r="CH18" s="9">
        <v>0.46500000000000002</v>
      </c>
      <c r="CI18" s="9">
        <v>1.0649999999999999</v>
      </c>
      <c r="CJ18" s="9">
        <v>1.0649999999999999</v>
      </c>
      <c r="CK18" s="9">
        <v>0.46500000000000002</v>
      </c>
      <c r="CL18" s="9">
        <v>0</v>
      </c>
      <c r="CM18" s="9">
        <v>12.815</v>
      </c>
      <c r="CN18" s="9">
        <v>12.411</v>
      </c>
      <c r="CO18" s="9">
        <v>11.973000000000001</v>
      </c>
      <c r="CP18" s="9">
        <v>0</v>
      </c>
      <c r="CQ18" s="9">
        <v>0.437</v>
      </c>
      <c r="CR18" s="9">
        <v>0</v>
      </c>
      <c r="CS18" s="9">
        <v>0.437</v>
      </c>
      <c r="CT18" s="9">
        <v>0</v>
      </c>
      <c r="CU18" s="9">
        <v>10.113</v>
      </c>
      <c r="CV18" s="9">
        <v>0</v>
      </c>
      <c r="CW18" s="9">
        <v>1.123</v>
      </c>
      <c r="CX18" s="9">
        <v>1.175</v>
      </c>
      <c r="CY18" s="9">
        <v>2.823</v>
      </c>
      <c r="CZ18" s="9">
        <v>9.5879999999999992</v>
      </c>
      <c r="DA18" s="9">
        <v>0.40400000000000003</v>
      </c>
      <c r="DB18" s="9">
        <v>1.272</v>
      </c>
      <c r="DC18" s="9">
        <v>15.617000000000001</v>
      </c>
      <c r="DD18" s="9">
        <v>129.28</v>
      </c>
      <c r="DE18" s="9">
        <v>121.759</v>
      </c>
      <c r="DF18" s="9">
        <v>16.751999999999999</v>
      </c>
      <c r="DG18" s="9">
        <v>15.879</v>
      </c>
      <c r="DH18" s="9">
        <v>5.883</v>
      </c>
      <c r="DI18" s="9">
        <v>9.9960000000000004</v>
      </c>
      <c r="DJ18" s="9">
        <v>10.651999999999999</v>
      </c>
      <c r="DK18" s="9">
        <v>5.2279999999999998</v>
      </c>
      <c r="DL18" s="9">
        <v>11.680999999999999</v>
      </c>
      <c r="DM18" s="9">
        <v>1.496</v>
      </c>
      <c r="DN18" s="9">
        <v>2.702</v>
      </c>
      <c r="DO18" s="9">
        <v>5.7119999999999997</v>
      </c>
      <c r="DP18" s="9">
        <v>5.6189999999999998</v>
      </c>
      <c r="DQ18" s="9">
        <v>4.5490000000000004</v>
      </c>
      <c r="DR18" s="9">
        <v>11.535</v>
      </c>
      <c r="DS18" s="9">
        <v>4.3440000000000003</v>
      </c>
      <c r="DT18" s="9">
        <v>0.873</v>
      </c>
      <c r="DU18" s="9">
        <v>105.00700000000001</v>
      </c>
      <c r="DV18" s="9">
        <v>58.433</v>
      </c>
      <c r="DW18" s="9">
        <v>55.371000000000002</v>
      </c>
      <c r="DX18" s="9">
        <v>1.825</v>
      </c>
      <c r="DY18" s="9">
        <v>1.2370000000000001</v>
      </c>
      <c r="DZ18" s="9">
        <v>1.8819999999999999</v>
      </c>
      <c r="EA18" s="9">
        <v>0.80800000000000005</v>
      </c>
      <c r="EB18" s="9">
        <v>0.372</v>
      </c>
      <c r="EC18" s="9">
        <v>47.478999999999999</v>
      </c>
      <c r="ED18" s="9">
        <v>2.117</v>
      </c>
      <c r="EE18" s="9">
        <v>1.8140000000000001</v>
      </c>
      <c r="EF18" s="9">
        <v>7.0229999999999997</v>
      </c>
      <c r="EG18" s="9">
        <v>10.252000000000001</v>
      </c>
      <c r="EH18" s="9">
        <v>48.180999999999997</v>
      </c>
      <c r="EI18" s="9">
        <v>46.573999999999998</v>
      </c>
      <c r="EJ18" s="9">
        <v>7.5209999999999999</v>
      </c>
      <c r="EK18" s="9">
        <v>129.28</v>
      </c>
      <c r="EL18" s="9">
        <v>36.079000000000001</v>
      </c>
      <c r="EM18" s="9">
        <v>34.417000000000002</v>
      </c>
      <c r="EN18" s="9">
        <v>2.9239999999999999</v>
      </c>
      <c r="EO18" s="9">
        <v>2.9239999999999999</v>
      </c>
      <c r="EP18" s="9">
        <v>0.38800000000000001</v>
      </c>
      <c r="EQ18" s="9">
        <v>2.536</v>
      </c>
      <c r="ER18" s="9">
        <v>0.82399999999999995</v>
      </c>
      <c r="ES18" s="9">
        <v>2.1</v>
      </c>
      <c r="ET18" s="9">
        <v>0.82399999999999995</v>
      </c>
      <c r="EU18" s="9">
        <v>1.6859999999999999</v>
      </c>
      <c r="EV18" s="9">
        <v>0.41399999999999998</v>
      </c>
      <c r="EW18" s="9">
        <v>0.39500000000000002</v>
      </c>
      <c r="EX18" s="9">
        <v>1.33</v>
      </c>
      <c r="EY18" s="9">
        <v>1.198</v>
      </c>
      <c r="EZ18" s="9">
        <v>1.633</v>
      </c>
      <c r="FA18" s="9">
        <v>1.2909999999999999</v>
      </c>
      <c r="FB18" s="9">
        <v>0</v>
      </c>
      <c r="FC18" s="9">
        <v>31.492999999999999</v>
      </c>
      <c r="FD18" s="9">
        <v>25.131</v>
      </c>
      <c r="FE18" s="9">
        <v>22.053999999999998</v>
      </c>
      <c r="FF18" s="9">
        <v>1.77</v>
      </c>
      <c r="FG18" s="9">
        <v>1.3069999999999999</v>
      </c>
      <c r="FH18" s="9">
        <v>1.7829999999999999</v>
      </c>
      <c r="FI18" s="9">
        <v>0.85699999999999998</v>
      </c>
      <c r="FJ18" s="9">
        <v>0.437</v>
      </c>
      <c r="FK18" s="9">
        <v>19.832999999999998</v>
      </c>
      <c r="FL18" s="9">
        <v>2.536</v>
      </c>
      <c r="FM18" s="9">
        <v>1.1120000000000001</v>
      </c>
      <c r="FN18" s="9">
        <v>1.65</v>
      </c>
      <c r="FO18" s="9">
        <v>5.7320000000000002</v>
      </c>
      <c r="FP18" s="9">
        <v>19.399000000000001</v>
      </c>
      <c r="FQ18" s="9">
        <v>6.3620000000000001</v>
      </c>
      <c r="FR18" s="9">
        <v>1.6619999999999999</v>
      </c>
      <c r="FS18" s="9">
        <v>36.079000000000001</v>
      </c>
      <c r="FT18" s="9">
        <v>134.88999999999999</v>
      </c>
      <c r="FU18" s="9">
        <v>129.20099999999999</v>
      </c>
      <c r="FV18" s="9">
        <v>18.565000000000001</v>
      </c>
      <c r="FW18" s="9">
        <v>16.811</v>
      </c>
      <c r="FX18" s="9">
        <v>7.1420000000000003</v>
      </c>
      <c r="FY18" s="9">
        <v>9.6690000000000005</v>
      </c>
      <c r="FZ18" s="9">
        <v>10.182</v>
      </c>
      <c r="GA18" s="9">
        <v>6.6289999999999996</v>
      </c>
      <c r="GB18" s="9">
        <v>10.111000000000001</v>
      </c>
      <c r="GC18" s="9">
        <v>4.9279999999999999</v>
      </c>
      <c r="GD18" s="9">
        <v>1.7709999999999999</v>
      </c>
      <c r="GE18" s="9">
        <v>3.7269999999999999</v>
      </c>
      <c r="GF18" s="9">
        <v>7.0659999999999998</v>
      </c>
      <c r="GG18" s="9">
        <v>6.0179999999999998</v>
      </c>
      <c r="GH18" s="9">
        <v>10.26</v>
      </c>
      <c r="GI18" s="9">
        <v>6.5510000000000002</v>
      </c>
      <c r="GJ18" s="9">
        <v>1.754</v>
      </c>
      <c r="GK18" s="9">
        <v>110.637</v>
      </c>
      <c r="GL18" s="9">
        <v>91.991</v>
      </c>
      <c r="GM18" s="9">
        <v>87.423000000000002</v>
      </c>
      <c r="GN18" s="9">
        <v>1.4059999999999999</v>
      </c>
      <c r="GO18" s="9">
        <v>3.1629999999999998</v>
      </c>
      <c r="GP18" s="9">
        <v>1.4059999999999999</v>
      </c>
      <c r="GQ18" s="9">
        <v>1.298</v>
      </c>
      <c r="GR18" s="9">
        <v>1.8640000000000001</v>
      </c>
      <c r="GS18" s="9">
        <v>62.378999999999998</v>
      </c>
      <c r="GT18" s="9">
        <v>8.7230000000000008</v>
      </c>
      <c r="GU18" s="9">
        <v>5.0949999999999998</v>
      </c>
      <c r="GV18" s="9">
        <v>15.795</v>
      </c>
      <c r="GW18" s="9">
        <v>11.803000000000001</v>
      </c>
      <c r="GX18" s="9">
        <v>80.188000000000002</v>
      </c>
      <c r="GY18" s="9">
        <v>18.646000000000001</v>
      </c>
      <c r="GZ18" s="9">
        <v>5.6890000000000001</v>
      </c>
      <c r="HA18" s="9">
        <v>134.88999999999999</v>
      </c>
      <c r="HB18" s="9">
        <v>86.436999999999998</v>
      </c>
      <c r="HC18" s="9">
        <v>77.191999999999993</v>
      </c>
      <c r="HD18" s="9">
        <v>14.207000000000001</v>
      </c>
      <c r="HE18" s="9">
        <v>13.776999999999999</v>
      </c>
      <c r="HF18" s="9">
        <v>5.5949999999999998</v>
      </c>
      <c r="HG18" s="9">
        <v>8.1820000000000004</v>
      </c>
      <c r="HH18" s="9">
        <v>7.0609999999999999</v>
      </c>
      <c r="HI18" s="9">
        <v>6.7160000000000002</v>
      </c>
      <c r="HJ18" s="9">
        <v>8.3119999999999994</v>
      </c>
      <c r="HK18" s="9">
        <v>3.1160000000000001</v>
      </c>
      <c r="HL18" s="9">
        <v>2.3490000000000002</v>
      </c>
      <c r="HM18" s="9">
        <v>2.2250000000000001</v>
      </c>
      <c r="HN18" s="9">
        <v>7.5570000000000004</v>
      </c>
      <c r="HO18" s="9">
        <v>3.9950000000000001</v>
      </c>
      <c r="HP18" s="9">
        <v>7.7560000000000002</v>
      </c>
      <c r="HQ18" s="9">
        <v>6.02</v>
      </c>
      <c r="HR18" s="9">
        <v>0.43</v>
      </c>
      <c r="HS18" s="9">
        <v>62.984999999999999</v>
      </c>
      <c r="HT18" s="9">
        <v>53.933999999999997</v>
      </c>
      <c r="HU18" s="9">
        <v>52.302999999999997</v>
      </c>
      <c r="HV18" s="9">
        <v>0.81899999999999995</v>
      </c>
      <c r="HW18" s="9">
        <v>0.81200000000000006</v>
      </c>
      <c r="HX18" s="9">
        <v>0.81899999999999995</v>
      </c>
      <c r="HY18" s="9">
        <v>0.81200000000000006</v>
      </c>
      <c r="HZ18" s="9">
        <v>0</v>
      </c>
      <c r="IA18" s="9">
        <v>27.300999999999998</v>
      </c>
      <c r="IB18" s="9">
        <v>6.1609999999999996</v>
      </c>
      <c r="IC18" s="9">
        <v>4.2270000000000003</v>
      </c>
      <c r="ID18" s="9">
        <v>16.244</v>
      </c>
      <c r="IE18" s="9">
        <v>8.3209999999999997</v>
      </c>
      <c r="IF18" s="9">
        <v>45.613</v>
      </c>
      <c r="IG18" s="9">
        <v>9.0510000000000002</v>
      </c>
      <c r="IH18" s="9">
        <v>9.2449999999999992</v>
      </c>
      <c r="II18" s="9">
        <v>86.436999999999998</v>
      </c>
      <c r="IJ18" s="9">
        <v>75.36</v>
      </c>
      <c r="IK18" s="9">
        <v>70.662000000000006</v>
      </c>
      <c r="IL18" s="9">
        <v>7.3760000000000003</v>
      </c>
      <c r="IM18" s="9">
        <v>7.3760000000000003</v>
      </c>
      <c r="IN18" s="9">
        <v>2.7250000000000001</v>
      </c>
      <c r="IO18" s="9">
        <v>4.6509999999999998</v>
      </c>
      <c r="IP18" s="9">
        <v>6.5789999999999997</v>
      </c>
      <c r="IQ18" s="9">
        <v>0.79700000000000004</v>
      </c>
    </row>
    <row r="19" spans="1:251">
      <c r="A19" s="10">
        <v>44958</v>
      </c>
      <c r="B19" s="9">
        <v>11.175000000000001</v>
      </c>
      <c r="C19" s="9">
        <v>15.27</v>
      </c>
      <c r="D19" s="9">
        <v>1.7390000000000001</v>
      </c>
      <c r="E19" s="9">
        <v>31.858000000000001</v>
      </c>
      <c r="F19" s="9">
        <v>138.268</v>
      </c>
      <c r="G19" s="9">
        <v>132.035</v>
      </c>
      <c r="H19" s="9">
        <v>16.998000000000001</v>
      </c>
      <c r="I19" s="9">
        <v>16.55</v>
      </c>
      <c r="J19" s="9">
        <v>8.8119999999999994</v>
      </c>
      <c r="K19" s="9">
        <v>7.7380000000000004</v>
      </c>
      <c r="L19" s="9">
        <v>11.589</v>
      </c>
      <c r="M19" s="9">
        <v>4.5869999999999997</v>
      </c>
      <c r="N19" s="9">
        <v>11.03</v>
      </c>
      <c r="O19" s="9">
        <v>2.84</v>
      </c>
      <c r="P19" s="9">
        <v>1.9059999999999999</v>
      </c>
      <c r="Q19" s="9">
        <v>5.6539999999999999</v>
      </c>
      <c r="R19" s="9">
        <v>3.0489999999999999</v>
      </c>
      <c r="S19" s="9">
        <v>7.8460000000000001</v>
      </c>
      <c r="T19" s="9">
        <v>11.475</v>
      </c>
      <c r="U19" s="9">
        <v>5.0739999999999998</v>
      </c>
      <c r="V19" s="9">
        <v>0.44900000000000001</v>
      </c>
      <c r="W19" s="9">
        <v>115.03700000000001</v>
      </c>
      <c r="X19" s="9">
        <v>113.217</v>
      </c>
      <c r="Y19" s="9">
        <v>102.578</v>
      </c>
      <c r="Z19" s="9">
        <v>8.1630000000000003</v>
      </c>
      <c r="AA19" s="9">
        <v>2.476</v>
      </c>
      <c r="AB19" s="9">
        <v>8.4529999999999994</v>
      </c>
      <c r="AC19" s="9">
        <v>0.747</v>
      </c>
      <c r="AD19" s="9">
        <v>0.41</v>
      </c>
      <c r="AE19" s="9">
        <v>90.930999999999997</v>
      </c>
      <c r="AF19" s="9">
        <v>4.2640000000000002</v>
      </c>
      <c r="AG19" s="9">
        <v>2.8479999999999999</v>
      </c>
      <c r="AH19" s="9">
        <v>15.173999999999999</v>
      </c>
      <c r="AI19" s="9">
        <v>24.346</v>
      </c>
      <c r="AJ19" s="9">
        <v>88.870999999999995</v>
      </c>
      <c r="AK19" s="9">
        <v>1.82</v>
      </c>
      <c r="AL19" s="9">
        <v>6.2329999999999997</v>
      </c>
      <c r="AM19" s="9">
        <v>138.268</v>
      </c>
      <c r="AN19" s="9">
        <v>95.784000000000006</v>
      </c>
      <c r="AO19" s="9">
        <v>90.816000000000003</v>
      </c>
      <c r="AP19" s="9">
        <v>8.7170000000000005</v>
      </c>
      <c r="AQ19" s="9">
        <v>7.2069999999999999</v>
      </c>
      <c r="AR19" s="9">
        <v>2.2509999999999999</v>
      </c>
      <c r="AS19" s="9">
        <v>4.9560000000000004</v>
      </c>
      <c r="AT19" s="9">
        <v>3.5470000000000002</v>
      </c>
      <c r="AU19" s="9">
        <v>3.66</v>
      </c>
      <c r="AV19" s="9">
        <v>3.5880000000000001</v>
      </c>
      <c r="AW19" s="9">
        <v>1.921</v>
      </c>
      <c r="AX19" s="9">
        <v>1.698</v>
      </c>
      <c r="AY19" s="9">
        <v>2.577</v>
      </c>
      <c r="AZ19" s="9">
        <v>1.373</v>
      </c>
      <c r="BA19" s="9">
        <v>3.2559999999999998</v>
      </c>
      <c r="BB19" s="9">
        <v>4.6040000000000001</v>
      </c>
      <c r="BC19" s="9">
        <v>2.6030000000000002</v>
      </c>
      <c r="BD19" s="9">
        <v>1.51</v>
      </c>
      <c r="BE19" s="9">
        <v>82.099000000000004</v>
      </c>
      <c r="BF19" s="9">
        <v>68.105000000000004</v>
      </c>
      <c r="BG19" s="9">
        <v>65.631</v>
      </c>
      <c r="BH19" s="9">
        <v>0.84</v>
      </c>
      <c r="BI19" s="9">
        <v>1.6339999999999999</v>
      </c>
      <c r="BJ19" s="9">
        <v>0.84</v>
      </c>
      <c r="BK19" s="9">
        <v>1.048</v>
      </c>
      <c r="BL19" s="9">
        <v>0</v>
      </c>
      <c r="BM19" s="9">
        <v>57.93</v>
      </c>
      <c r="BN19" s="9">
        <v>1.835</v>
      </c>
      <c r="BO19" s="9">
        <v>0.91900000000000004</v>
      </c>
      <c r="BP19" s="9">
        <v>7.4210000000000003</v>
      </c>
      <c r="BQ19" s="9">
        <v>9.2810000000000006</v>
      </c>
      <c r="BR19" s="9">
        <v>58.823999999999998</v>
      </c>
      <c r="BS19" s="9">
        <v>13.994</v>
      </c>
      <c r="BT19" s="9">
        <v>4.968</v>
      </c>
      <c r="BU19" s="9">
        <v>95.784000000000006</v>
      </c>
      <c r="BV19" s="9">
        <v>12.545</v>
      </c>
      <c r="BW19" s="9">
        <v>11.882</v>
      </c>
      <c r="BX19" s="9">
        <v>0.86399999999999999</v>
      </c>
      <c r="BY19" s="9">
        <v>0.86399999999999999</v>
      </c>
      <c r="BZ19" s="9">
        <v>0</v>
      </c>
      <c r="CA19" s="9">
        <v>0.86399999999999999</v>
      </c>
      <c r="CB19" s="9">
        <v>0.40200000000000002</v>
      </c>
      <c r="CC19" s="9">
        <v>0.46100000000000002</v>
      </c>
      <c r="CD19" s="9">
        <v>0.40200000000000002</v>
      </c>
      <c r="CE19" s="9">
        <v>0</v>
      </c>
      <c r="CF19" s="9">
        <v>0.46100000000000002</v>
      </c>
      <c r="CG19" s="9">
        <v>0.40200000000000002</v>
      </c>
      <c r="CH19" s="9">
        <v>0</v>
      </c>
      <c r="CI19" s="9">
        <v>0.46100000000000002</v>
      </c>
      <c r="CJ19" s="9">
        <v>0.86399999999999999</v>
      </c>
      <c r="CK19" s="9">
        <v>0</v>
      </c>
      <c r="CL19" s="9">
        <v>0</v>
      </c>
      <c r="CM19" s="9">
        <v>11.019</v>
      </c>
      <c r="CN19" s="9">
        <v>9.7149999999999999</v>
      </c>
      <c r="CO19" s="9">
        <v>9.2579999999999991</v>
      </c>
      <c r="CP19" s="9">
        <v>0.45600000000000002</v>
      </c>
      <c r="CQ19" s="9">
        <v>0</v>
      </c>
      <c r="CR19" s="9">
        <v>0.45600000000000002</v>
      </c>
      <c r="CS19" s="9">
        <v>0</v>
      </c>
      <c r="CT19" s="9">
        <v>0</v>
      </c>
      <c r="CU19" s="9">
        <v>8.3309999999999995</v>
      </c>
      <c r="CV19" s="9">
        <v>0</v>
      </c>
      <c r="CW19" s="9">
        <v>0</v>
      </c>
      <c r="CX19" s="9">
        <v>1.3839999999999999</v>
      </c>
      <c r="CY19" s="9">
        <v>2.3559999999999999</v>
      </c>
      <c r="CZ19" s="9">
        <v>7.3579999999999997</v>
      </c>
      <c r="DA19" s="9">
        <v>1.304</v>
      </c>
      <c r="DB19" s="9">
        <v>0.66300000000000003</v>
      </c>
      <c r="DC19" s="9">
        <v>12.545</v>
      </c>
      <c r="DD19" s="9">
        <v>133.703</v>
      </c>
      <c r="DE19" s="9">
        <v>123.91800000000001</v>
      </c>
      <c r="DF19" s="9">
        <v>13.061</v>
      </c>
      <c r="DG19" s="9">
        <v>12.46</v>
      </c>
      <c r="DH19" s="9">
        <v>6.3810000000000002</v>
      </c>
      <c r="DI19" s="9">
        <v>6.0789999999999997</v>
      </c>
      <c r="DJ19" s="9">
        <v>9.5709999999999997</v>
      </c>
      <c r="DK19" s="9">
        <v>2.8889999999999998</v>
      </c>
      <c r="DL19" s="9">
        <v>8.5830000000000002</v>
      </c>
      <c r="DM19" s="9">
        <v>2.8540000000000001</v>
      </c>
      <c r="DN19" s="9">
        <v>1.0229999999999999</v>
      </c>
      <c r="DO19" s="9">
        <v>5.5810000000000004</v>
      </c>
      <c r="DP19" s="9">
        <v>2.089</v>
      </c>
      <c r="DQ19" s="9">
        <v>4.79</v>
      </c>
      <c r="DR19" s="9">
        <v>5.8929999999999998</v>
      </c>
      <c r="DS19" s="9">
        <v>6.5670000000000002</v>
      </c>
      <c r="DT19" s="9">
        <v>0.6</v>
      </c>
      <c r="DU19" s="9">
        <v>110.858</v>
      </c>
      <c r="DV19" s="9">
        <v>67.418000000000006</v>
      </c>
      <c r="DW19" s="9">
        <v>64.584000000000003</v>
      </c>
      <c r="DX19" s="9">
        <v>0.64800000000000002</v>
      </c>
      <c r="DY19" s="9">
        <v>2.1869999999999998</v>
      </c>
      <c r="DZ19" s="9">
        <v>0.64800000000000002</v>
      </c>
      <c r="EA19" s="9">
        <v>1.7789999999999999</v>
      </c>
      <c r="EB19" s="9">
        <v>0.40799999999999997</v>
      </c>
      <c r="EC19" s="9">
        <v>51.956000000000003</v>
      </c>
      <c r="ED19" s="9">
        <v>1.643</v>
      </c>
      <c r="EE19" s="9">
        <v>3.2770000000000001</v>
      </c>
      <c r="EF19" s="9">
        <v>10.542</v>
      </c>
      <c r="EG19" s="9">
        <v>9.7029999999999994</v>
      </c>
      <c r="EH19" s="9">
        <v>57.715000000000003</v>
      </c>
      <c r="EI19" s="9">
        <v>43.44</v>
      </c>
      <c r="EJ19" s="9">
        <v>9.7840000000000007</v>
      </c>
      <c r="EK19" s="9">
        <v>133.703</v>
      </c>
      <c r="EL19" s="9">
        <v>39.337000000000003</v>
      </c>
      <c r="EM19" s="9">
        <v>37.698999999999998</v>
      </c>
      <c r="EN19" s="9">
        <v>2.1190000000000002</v>
      </c>
      <c r="EO19" s="9">
        <v>1.667</v>
      </c>
      <c r="EP19" s="9">
        <v>0</v>
      </c>
      <c r="EQ19" s="9">
        <v>1.667</v>
      </c>
      <c r="ER19" s="9">
        <v>1.282</v>
      </c>
      <c r="ES19" s="9">
        <v>0.38500000000000001</v>
      </c>
      <c r="ET19" s="9">
        <v>1.2330000000000001</v>
      </c>
      <c r="EU19" s="9">
        <v>0</v>
      </c>
      <c r="EV19" s="9">
        <v>0</v>
      </c>
      <c r="EW19" s="9">
        <v>0.86</v>
      </c>
      <c r="EX19" s="9">
        <v>0.42199999999999999</v>
      </c>
      <c r="EY19" s="9">
        <v>0.38500000000000001</v>
      </c>
      <c r="EZ19" s="9">
        <v>0.434</v>
      </c>
      <c r="FA19" s="9">
        <v>1.2330000000000001</v>
      </c>
      <c r="FB19" s="9">
        <v>0.45200000000000001</v>
      </c>
      <c r="FC19" s="9">
        <v>35.58</v>
      </c>
      <c r="FD19" s="9">
        <v>31.087</v>
      </c>
      <c r="FE19" s="9">
        <v>29.481000000000002</v>
      </c>
      <c r="FF19" s="9">
        <v>1.1890000000000001</v>
      </c>
      <c r="FG19" s="9">
        <v>0.41799999999999998</v>
      </c>
      <c r="FH19" s="9">
        <v>0.79800000000000004</v>
      </c>
      <c r="FI19" s="9">
        <v>0.80800000000000005</v>
      </c>
      <c r="FJ19" s="9">
        <v>0</v>
      </c>
      <c r="FK19" s="9">
        <v>24.675999999999998</v>
      </c>
      <c r="FL19" s="9">
        <v>1.393</v>
      </c>
      <c r="FM19" s="9">
        <v>1.4390000000000001</v>
      </c>
      <c r="FN19" s="9">
        <v>3.5790000000000002</v>
      </c>
      <c r="FO19" s="9">
        <v>2.931</v>
      </c>
      <c r="FP19" s="9">
        <v>28.155999999999999</v>
      </c>
      <c r="FQ19" s="9">
        <v>4.4930000000000003</v>
      </c>
      <c r="FR19" s="9">
        <v>1.637</v>
      </c>
      <c r="FS19" s="9">
        <v>39.337000000000003</v>
      </c>
      <c r="FT19" s="9">
        <v>113.535</v>
      </c>
      <c r="FU19" s="9">
        <v>105.145</v>
      </c>
      <c r="FV19" s="9">
        <v>12.787000000000001</v>
      </c>
      <c r="FW19" s="9">
        <v>12.247999999999999</v>
      </c>
      <c r="FX19" s="9">
        <v>0.89400000000000002</v>
      </c>
      <c r="FY19" s="9">
        <v>11.353999999999999</v>
      </c>
      <c r="FZ19" s="9">
        <v>5.5170000000000003</v>
      </c>
      <c r="GA19" s="9">
        <v>6.7309999999999999</v>
      </c>
      <c r="GB19" s="9">
        <v>4.55</v>
      </c>
      <c r="GC19" s="9">
        <v>6.399</v>
      </c>
      <c r="GD19" s="9">
        <v>0.85099999999999998</v>
      </c>
      <c r="GE19" s="9">
        <v>2.7229999999999999</v>
      </c>
      <c r="GF19" s="9">
        <v>5.9119999999999999</v>
      </c>
      <c r="GG19" s="9">
        <v>3.613</v>
      </c>
      <c r="GH19" s="9">
        <v>8.8260000000000005</v>
      </c>
      <c r="GI19" s="9">
        <v>3.4220000000000002</v>
      </c>
      <c r="GJ19" s="9">
        <v>0.53800000000000003</v>
      </c>
      <c r="GK19" s="9">
        <v>92.358000000000004</v>
      </c>
      <c r="GL19" s="9">
        <v>84.772999999999996</v>
      </c>
      <c r="GM19" s="9">
        <v>79.218000000000004</v>
      </c>
      <c r="GN19" s="9">
        <v>2.621</v>
      </c>
      <c r="GO19" s="9">
        <v>2.9329999999999998</v>
      </c>
      <c r="GP19" s="9">
        <v>2.2080000000000002</v>
      </c>
      <c r="GQ19" s="9">
        <v>2.5139999999999998</v>
      </c>
      <c r="GR19" s="9">
        <v>0.83199999999999996</v>
      </c>
      <c r="GS19" s="9">
        <v>55.884</v>
      </c>
      <c r="GT19" s="9">
        <v>8.19</v>
      </c>
      <c r="GU19" s="9">
        <v>5.1159999999999997</v>
      </c>
      <c r="GV19" s="9">
        <v>15.583</v>
      </c>
      <c r="GW19" s="9">
        <v>16.303000000000001</v>
      </c>
      <c r="GX19" s="9">
        <v>68.47</v>
      </c>
      <c r="GY19" s="9">
        <v>7.5860000000000003</v>
      </c>
      <c r="GZ19" s="9">
        <v>8.39</v>
      </c>
      <c r="HA19" s="9">
        <v>113.535</v>
      </c>
      <c r="HB19" s="9">
        <v>81.001000000000005</v>
      </c>
      <c r="HC19" s="9">
        <v>73.024000000000001</v>
      </c>
      <c r="HD19" s="9">
        <v>13.43</v>
      </c>
      <c r="HE19" s="9">
        <v>12.041</v>
      </c>
      <c r="HF19" s="9">
        <v>5.524</v>
      </c>
      <c r="HG19" s="9">
        <v>6.5170000000000003</v>
      </c>
      <c r="HH19" s="9">
        <v>5.226</v>
      </c>
      <c r="HI19" s="9">
        <v>6.8150000000000004</v>
      </c>
      <c r="HJ19" s="9">
        <v>6.1950000000000003</v>
      </c>
      <c r="HK19" s="9">
        <v>2.2669999999999999</v>
      </c>
      <c r="HL19" s="9">
        <v>2.851</v>
      </c>
      <c r="HM19" s="9">
        <v>2.5710000000000002</v>
      </c>
      <c r="HN19" s="9">
        <v>5.9720000000000004</v>
      </c>
      <c r="HO19" s="9">
        <v>3.4990000000000001</v>
      </c>
      <c r="HP19" s="9">
        <v>7.4459999999999997</v>
      </c>
      <c r="HQ19" s="9">
        <v>4.5949999999999998</v>
      </c>
      <c r="HR19" s="9">
        <v>1.389</v>
      </c>
      <c r="HS19" s="9">
        <v>59.594000000000001</v>
      </c>
      <c r="HT19" s="9">
        <v>52.372</v>
      </c>
      <c r="HU19" s="9">
        <v>48.77</v>
      </c>
      <c r="HV19" s="9">
        <v>1.466</v>
      </c>
      <c r="HW19" s="9">
        <v>2.1360000000000001</v>
      </c>
      <c r="HX19" s="9">
        <v>1.466</v>
      </c>
      <c r="HY19" s="9">
        <v>1.865</v>
      </c>
      <c r="HZ19" s="9">
        <v>0.27</v>
      </c>
      <c r="IA19" s="9">
        <v>30.423999999999999</v>
      </c>
      <c r="IB19" s="9">
        <v>2.3130000000000002</v>
      </c>
      <c r="IC19" s="9">
        <v>1.8540000000000001</v>
      </c>
      <c r="ID19" s="9">
        <v>17.780999999999999</v>
      </c>
      <c r="IE19" s="9">
        <v>9.3460000000000001</v>
      </c>
      <c r="IF19" s="9">
        <v>43.024999999999999</v>
      </c>
      <c r="IG19" s="9">
        <v>7.2220000000000004</v>
      </c>
      <c r="IH19" s="9">
        <v>7.9770000000000003</v>
      </c>
      <c r="II19" s="9">
        <v>81.001000000000005</v>
      </c>
      <c r="IJ19" s="9">
        <v>75.679000000000002</v>
      </c>
      <c r="IK19" s="9">
        <v>71.153999999999996</v>
      </c>
      <c r="IL19" s="9">
        <v>8.4130000000000003</v>
      </c>
      <c r="IM19" s="9">
        <v>8.4130000000000003</v>
      </c>
      <c r="IN19" s="9">
        <v>4.1180000000000003</v>
      </c>
      <c r="IO19" s="9">
        <v>4.2949999999999999</v>
      </c>
      <c r="IP19" s="9">
        <v>5.4569999999999999</v>
      </c>
      <c r="IQ19" s="9">
        <v>2.9569999999999999</v>
      </c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7512</v>
      </c>
      <c r="C1" s="3" t="s">
        <v>7513</v>
      </c>
      <c r="D1" s="3" t="s">
        <v>7514</v>
      </c>
      <c r="E1" s="3" t="s">
        <v>7515</v>
      </c>
      <c r="F1" s="3" t="s">
        <v>7516</v>
      </c>
      <c r="G1" s="3" t="s">
        <v>7517</v>
      </c>
      <c r="H1" s="3" t="s">
        <v>7518</v>
      </c>
      <c r="I1" s="3" t="s">
        <v>7519</v>
      </c>
      <c r="J1" s="3" t="s">
        <v>7520</v>
      </c>
      <c r="K1" s="3" t="s">
        <v>7521</v>
      </c>
      <c r="L1" s="3" t="s">
        <v>7522</v>
      </c>
      <c r="M1" s="3" t="s">
        <v>7523</v>
      </c>
      <c r="N1" s="3" t="s">
        <v>7524</v>
      </c>
      <c r="O1" s="3" t="s">
        <v>7525</v>
      </c>
      <c r="P1" s="3" t="s">
        <v>7526</v>
      </c>
      <c r="Q1" s="3" t="s">
        <v>7527</v>
      </c>
      <c r="R1" s="3" t="s">
        <v>7528</v>
      </c>
      <c r="S1" s="3" t="s">
        <v>7529</v>
      </c>
      <c r="T1" s="3" t="s">
        <v>7530</v>
      </c>
      <c r="U1" s="3" t="s">
        <v>7531</v>
      </c>
      <c r="V1" s="3" t="s">
        <v>7532</v>
      </c>
      <c r="W1" s="3" t="s">
        <v>7533</v>
      </c>
      <c r="X1" s="3" t="s">
        <v>7534</v>
      </c>
      <c r="Y1" s="3" t="s">
        <v>7535</v>
      </c>
      <c r="Z1" s="3" t="s">
        <v>7536</v>
      </c>
      <c r="AA1" s="3" t="s">
        <v>7537</v>
      </c>
      <c r="AB1" s="3" t="s">
        <v>7538</v>
      </c>
      <c r="AC1" s="3" t="s">
        <v>7539</v>
      </c>
      <c r="AD1" s="3" t="s">
        <v>7540</v>
      </c>
      <c r="AE1" s="3" t="s">
        <v>7541</v>
      </c>
      <c r="AF1" s="3" t="s">
        <v>7542</v>
      </c>
      <c r="AG1" s="3" t="s">
        <v>7543</v>
      </c>
      <c r="AH1" s="3" t="s">
        <v>7544</v>
      </c>
      <c r="AI1" s="3" t="s">
        <v>7545</v>
      </c>
      <c r="AJ1" s="3" t="s">
        <v>7546</v>
      </c>
      <c r="AK1" s="3" t="s">
        <v>7547</v>
      </c>
      <c r="AL1" s="3" t="s">
        <v>7548</v>
      </c>
      <c r="AM1" s="3" t="s">
        <v>7549</v>
      </c>
      <c r="AN1" s="3" t="s">
        <v>7550</v>
      </c>
      <c r="AO1" s="3" t="s">
        <v>7551</v>
      </c>
      <c r="AP1" s="3" t="s">
        <v>7552</v>
      </c>
      <c r="AQ1" s="3" t="s">
        <v>7553</v>
      </c>
      <c r="AR1" s="3" t="s">
        <v>7554</v>
      </c>
      <c r="AS1" s="3" t="s">
        <v>7555</v>
      </c>
      <c r="AT1" s="3" t="s">
        <v>7556</v>
      </c>
      <c r="AU1" s="3" t="s">
        <v>7557</v>
      </c>
      <c r="AV1" s="3" t="s">
        <v>7558</v>
      </c>
      <c r="AW1" s="3" t="s">
        <v>7559</v>
      </c>
      <c r="AX1" s="3" t="s">
        <v>7560</v>
      </c>
      <c r="AY1" s="3" t="s">
        <v>7561</v>
      </c>
      <c r="AZ1" s="3" t="s">
        <v>7562</v>
      </c>
      <c r="BA1" s="3" t="s">
        <v>7563</v>
      </c>
      <c r="BB1" s="3" t="s">
        <v>7564</v>
      </c>
      <c r="BC1" s="3" t="s">
        <v>7565</v>
      </c>
      <c r="BD1" s="3" t="s">
        <v>7566</v>
      </c>
      <c r="BE1" s="3" t="s">
        <v>7567</v>
      </c>
      <c r="BF1" s="3" t="s">
        <v>7568</v>
      </c>
      <c r="BG1" s="3" t="s">
        <v>7569</v>
      </c>
      <c r="BH1" s="3" t="s">
        <v>7570</v>
      </c>
      <c r="BI1" s="3" t="s">
        <v>7571</v>
      </c>
      <c r="BJ1" s="3" t="s">
        <v>7572</v>
      </c>
      <c r="BK1" s="3" t="s">
        <v>7573</v>
      </c>
      <c r="BL1" s="3" t="s">
        <v>7574</v>
      </c>
      <c r="BM1" s="3" t="s">
        <v>7575</v>
      </c>
      <c r="BN1" s="3" t="s">
        <v>7576</v>
      </c>
      <c r="BO1" s="3" t="s">
        <v>7577</v>
      </c>
      <c r="BP1" s="3" t="s">
        <v>7578</v>
      </c>
      <c r="BQ1" s="3" t="s">
        <v>7579</v>
      </c>
      <c r="BR1" s="3" t="s">
        <v>7580</v>
      </c>
      <c r="BS1" s="3" t="s">
        <v>7581</v>
      </c>
      <c r="BT1" s="3" t="s">
        <v>7582</v>
      </c>
      <c r="BU1" s="3" t="s">
        <v>7583</v>
      </c>
      <c r="BV1" s="3" t="s">
        <v>7584</v>
      </c>
      <c r="BW1" s="3" t="s">
        <v>7585</v>
      </c>
      <c r="BX1" s="3" t="s">
        <v>7586</v>
      </c>
      <c r="BY1" s="3" t="s">
        <v>7587</v>
      </c>
      <c r="BZ1" s="3" t="s">
        <v>7588</v>
      </c>
      <c r="CA1" s="3" t="s">
        <v>7589</v>
      </c>
      <c r="CB1" s="3" t="s">
        <v>7590</v>
      </c>
      <c r="CC1" s="3" t="s">
        <v>7591</v>
      </c>
      <c r="CD1" s="3" t="s">
        <v>7592</v>
      </c>
      <c r="CE1" s="3" t="s">
        <v>7593</v>
      </c>
      <c r="CF1" s="3" t="s">
        <v>7594</v>
      </c>
      <c r="CG1" s="3" t="s">
        <v>7595</v>
      </c>
      <c r="CH1" s="3" t="s">
        <v>7596</v>
      </c>
      <c r="CI1" s="3" t="s">
        <v>7597</v>
      </c>
      <c r="CJ1" s="3" t="s">
        <v>7598</v>
      </c>
      <c r="CK1" s="3" t="s">
        <v>7599</v>
      </c>
      <c r="CL1" s="3" t="s">
        <v>7600</v>
      </c>
      <c r="CM1" s="3" t="s">
        <v>7601</v>
      </c>
      <c r="CN1" s="3" t="s">
        <v>7602</v>
      </c>
      <c r="CO1" s="3" t="s">
        <v>7603</v>
      </c>
      <c r="CP1" s="3" t="s">
        <v>7604</v>
      </c>
      <c r="CQ1" s="3" t="s">
        <v>7605</v>
      </c>
      <c r="CR1" s="3" t="s">
        <v>7606</v>
      </c>
      <c r="CS1" s="3" t="s">
        <v>7607</v>
      </c>
      <c r="CT1" s="3" t="s">
        <v>7608</v>
      </c>
      <c r="CU1" s="3" t="s">
        <v>7609</v>
      </c>
      <c r="CV1" s="3" t="s">
        <v>7610</v>
      </c>
      <c r="CW1" s="3" t="s">
        <v>7611</v>
      </c>
      <c r="CX1" s="3" t="s">
        <v>7612</v>
      </c>
      <c r="CY1" s="3" t="s">
        <v>7613</v>
      </c>
      <c r="CZ1" s="3" t="s">
        <v>7614</v>
      </c>
      <c r="DA1" s="3" t="s">
        <v>7615</v>
      </c>
      <c r="DB1" s="3" t="s">
        <v>7616</v>
      </c>
      <c r="DC1" s="3" t="s">
        <v>7617</v>
      </c>
      <c r="DD1" s="3" t="s">
        <v>7618</v>
      </c>
      <c r="DE1" s="3" t="s">
        <v>7619</v>
      </c>
      <c r="DF1" s="3" t="s">
        <v>7620</v>
      </c>
      <c r="DG1" s="3" t="s">
        <v>7621</v>
      </c>
      <c r="DH1" s="3" t="s">
        <v>7622</v>
      </c>
      <c r="DI1" s="3" t="s">
        <v>7623</v>
      </c>
      <c r="DJ1" s="3" t="s">
        <v>7624</v>
      </c>
      <c r="DK1" s="3" t="s">
        <v>7625</v>
      </c>
      <c r="DL1" s="3" t="s">
        <v>7626</v>
      </c>
      <c r="DM1" s="3" t="s">
        <v>7627</v>
      </c>
      <c r="DN1" s="3" t="s">
        <v>7628</v>
      </c>
      <c r="DO1" s="3" t="s">
        <v>7629</v>
      </c>
      <c r="DP1" s="3" t="s">
        <v>7630</v>
      </c>
      <c r="DQ1" s="3" t="s">
        <v>7631</v>
      </c>
      <c r="DR1" s="3" t="s">
        <v>7632</v>
      </c>
      <c r="DS1" s="3" t="s">
        <v>7633</v>
      </c>
      <c r="DT1" s="3" t="s">
        <v>7634</v>
      </c>
      <c r="DU1" s="3" t="s">
        <v>7635</v>
      </c>
      <c r="DV1" s="3" t="s">
        <v>7636</v>
      </c>
      <c r="DW1" s="3" t="s">
        <v>7637</v>
      </c>
      <c r="DX1" s="3" t="s">
        <v>7638</v>
      </c>
      <c r="DY1" s="3" t="s">
        <v>7639</v>
      </c>
      <c r="DZ1" s="3" t="s">
        <v>7640</v>
      </c>
      <c r="EA1" s="3" t="s">
        <v>7641</v>
      </c>
      <c r="EB1" s="3" t="s">
        <v>7642</v>
      </c>
      <c r="EC1" s="3" t="s">
        <v>7643</v>
      </c>
      <c r="ED1" s="3" t="s">
        <v>7644</v>
      </c>
      <c r="EE1" s="3" t="s">
        <v>7645</v>
      </c>
      <c r="EF1" s="3" t="s">
        <v>7646</v>
      </c>
      <c r="EG1" s="3" t="s">
        <v>7647</v>
      </c>
      <c r="EH1" s="3" t="s">
        <v>7648</v>
      </c>
      <c r="EI1" s="3" t="s">
        <v>7649</v>
      </c>
      <c r="EJ1" s="3" t="s">
        <v>7650</v>
      </c>
      <c r="EK1" s="3" t="s">
        <v>7651</v>
      </c>
      <c r="EL1" s="3" t="s">
        <v>7652</v>
      </c>
      <c r="EM1" s="3" t="s">
        <v>7653</v>
      </c>
      <c r="EN1" s="3" t="s">
        <v>7654</v>
      </c>
      <c r="EO1" s="3" t="s">
        <v>7655</v>
      </c>
      <c r="EP1" s="3" t="s">
        <v>7656</v>
      </c>
      <c r="EQ1" s="3" t="s">
        <v>7657</v>
      </c>
      <c r="ER1" s="3" t="s">
        <v>7658</v>
      </c>
      <c r="ES1" s="3" t="s">
        <v>7659</v>
      </c>
      <c r="ET1" s="3" t="s">
        <v>7660</v>
      </c>
      <c r="EU1" s="3" t="s">
        <v>7661</v>
      </c>
      <c r="EV1" s="3" t="s">
        <v>7662</v>
      </c>
      <c r="EW1" s="3" t="s">
        <v>7663</v>
      </c>
      <c r="EX1" s="3" t="s">
        <v>7664</v>
      </c>
      <c r="EY1" s="3" t="s">
        <v>7665</v>
      </c>
      <c r="EZ1" s="3" t="s">
        <v>7666</v>
      </c>
      <c r="FA1" s="3" t="s">
        <v>7667</v>
      </c>
      <c r="FB1" s="3" t="s">
        <v>7668</v>
      </c>
      <c r="FC1" s="3" t="s">
        <v>7669</v>
      </c>
      <c r="FD1" s="3" t="s">
        <v>7670</v>
      </c>
      <c r="FE1" s="3" t="s">
        <v>7671</v>
      </c>
      <c r="FF1" s="3" t="s">
        <v>7672</v>
      </c>
      <c r="FG1" s="3" t="s">
        <v>7673</v>
      </c>
      <c r="FH1" s="3" t="s">
        <v>7674</v>
      </c>
      <c r="FI1" s="3" t="s">
        <v>7675</v>
      </c>
      <c r="FJ1" s="3" t="s">
        <v>7676</v>
      </c>
      <c r="FK1" s="3" t="s">
        <v>7677</v>
      </c>
      <c r="FL1" s="3" t="s">
        <v>7678</v>
      </c>
      <c r="FM1" s="3" t="s">
        <v>7679</v>
      </c>
      <c r="FN1" s="3" t="s">
        <v>7680</v>
      </c>
      <c r="FO1" s="3" t="s">
        <v>7681</v>
      </c>
      <c r="FP1" s="3" t="s">
        <v>7682</v>
      </c>
      <c r="FQ1" s="3" t="s">
        <v>7683</v>
      </c>
      <c r="FR1" s="3" t="s">
        <v>7684</v>
      </c>
      <c r="FS1" s="3" t="s">
        <v>7685</v>
      </c>
      <c r="FT1" s="3" t="s">
        <v>7686</v>
      </c>
      <c r="FU1" s="3" t="s">
        <v>7687</v>
      </c>
      <c r="FV1" s="3" t="s">
        <v>7688</v>
      </c>
      <c r="FW1" s="3" t="s">
        <v>7689</v>
      </c>
      <c r="FX1" s="3" t="s">
        <v>7690</v>
      </c>
      <c r="FY1" s="3" t="s">
        <v>7691</v>
      </c>
      <c r="FZ1" s="3" t="s">
        <v>7692</v>
      </c>
      <c r="GA1" s="3" t="s">
        <v>7693</v>
      </c>
      <c r="GB1" s="3" t="s">
        <v>7694</v>
      </c>
      <c r="GC1" s="3" t="s">
        <v>7695</v>
      </c>
      <c r="GD1" s="3" t="s">
        <v>7696</v>
      </c>
      <c r="GE1" s="3" t="s">
        <v>7697</v>
      </c>
      <c r="GF1" s="3" t="s">
        <v>7698</v>
      </c>
      <c r="GG1" s="3" t="s">
        <v>7699</v>
      </c>
      <c r="GH1" s="3" t="s">
        <v>7700</v>
      </c>
      <c r="GI1" s="3" t="s">
        <v>7701</v>
      </c>
      <c r="GJ1" s="3" t="s">
        <v>7702</v>
      </c>
      <c r="GK1" s="3" t="s">
        <v>7703</v>
      </c>
      <c r="GL1" s="3" t="s">
        <v>7704</v>
      </c>
      <c r="GM1" s="3" t="s">
        <v>7705</v>
      </c>
      <c r="GN1" s="3" t="s">
        <v>7706</v>
      </c>
      <c r="GO1" s="3" t="s">
        <v>7707</v>
      </c>
      <c r="GP1" s="3" t="s">
        <v>7708</v>
      </c>
      <c r="GQ1" s="3" t="s">
        <v>7709</v>
      </c>
      <c r="GR1" s="3" t="s">
        <v>7710</v>
      </c>
      <c r="GS1" s="3" t="s">
        <v>7711</v>
      </c>
      <c r="GT1" s="3" t="s">
        <v>7712</v>
      </c>
      <c r="GU1" s="3" t="s">
        <v>7713</v>
      </c>
      <c r="GV1" s="3" t="s">
        <v>7714</v>
      </c>
      <c r="GW1" s="3" t="s">
        <v>7715</v>
      </c>
      <c r="GX1" s="3" t="s">
        <v>7716</v>
      </c>
      <c r="GY1" s="3" t="s">
        <v>7717</v>
      </c>
      <c r="GZ1" s="3" t="s">
        <v>7718</v>
      </c>
      <c r="HA1" s="3" t="s">
        <v>7719</v>
      </c>
      <c r="HB1" s="3" t="s">
        <v>7720</v>
      </c>
      <c r="HC1" s="3" t="s">
        <v>7721</v>
      </c>
      <c r="HD1" s="3" t="s">
        <v>7722</v>
      </c>
      <c r="HE1" s="3" t="s">
        <v>7723</v>
      </c>
      <c r="HF1" s="3" t="s">
        <v>7724</v>
      </c>
      <c r="HG1" s="3" t="s">
        <v>7725</v>
      </c>
      <c r="HH1" s="3" t="s">
        <v>7726</v>
      </c>
      <c r="HI1" s="3" t="s">
        <v>7727</v>
      </c>
      <c r="HJ1" s="3" t="s">
        <v>7728</v>
      </c>
      <c r="HK1" s="3" t="s">
        <v>7729</v>
      </c>
      <c r="HL1" s="3" t="s">
        <v>7730</v>
      </c>
      <c r="HM1" s="3" t="s">
        <v>7731</v>
      </c>
      <c r="HN1" s="3" t="s">
        <v>7732</v>
      </c>
      <c r="HO1" s="3" t="s">
        <v>7733</v>
      </c>
      <c r="HP1" s="3" t="s">
        <v>7734</v>
      </c>
      <c r="HQ1" s="3" t="s">
        <v>7735</v>
      </c>
      <c r="HR1" s="3" t="s">
        <v>7736</v>
      </c>
      <c r="HS1" s="3" t="s">
        <v>7737</v>
      </c>
      <c r="HT1" s="3" t="s">
        <v>7738</v>
      </c>
      <c r="HU1" s="3" t="s">
        <v>7739</v>
      </c>
      <c r="HV1" s="3" t="s">
        <v>7740</v>
      </c>
      <c r="HW1" s="3" t="s">
        <v>7741</v>
      </c>
      <c r="HX1" s="3" t="s">
        <v>7742</v>
      </c>
      <c r="HY1" s="3" t="s">
        <v>7743</v>
      </c>
      <c r="HZ1" s="3" t="s">
        <v>7744</v>
      </c>
      <c r="IA1" s="3" t="s">
        <v>7745</v>
      </c>
      <c r="IB1" s="3" t="s">
        <v>7746</v>
      </c>
      <c r="IC1" s="3" t="s">
        <v>7747</v>
      </c>
      <c r="ID1" s="3" t="s">
        <v>7748</v>
      </c>
      <c r="IE1" s="3" t="s">
        <v>7749</v>
      </c>
      <c r="IF1" s="3" t="s">
        <v>7750</v>
      </c>
      <c r="IG1" s="3" t="s">
        <v>7751</v>
      </c>
      <c r="IH1" s="3" t="s">
        <v>7752</v>
      </c>
      <c r="II1" s="3" t="s">
        <v>7753</v>
      </c>
      <c r="IJ1" s="3" t="s">
        <v>7754</v>
      </c>
      <c r="IK1" s="3" t="s">
        <v>7755</v>
      </c>
      <c r="IL1" s="3" t="s">
        <v>7756</v>
      </c>
      <c r="IM1" s="3" t="s">
        <v>7757</v>
      </c>
      <c r="IN1" s="3" t="s">
        <v>7758</v>
      </c>
      <c r="IO1" s="3" t="s">
        <v>7759</v>
      </c>
      <c r="IP1" s="3" t="s">
        <v>7760</v>
      </c>
      <c r="IQ1" s="3" t="s">
        <v>7761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7762</v>
      </c>
      <c r="C10" s="8" t="s">
        <v>7763</v>
      </c>
      <c r="D10" s="8" t="s">
        <v>7764</v>
      </c>
      <c r="E10" s="8" t="s">
        <v>7765</v>
      </c>
      <c r="F10" s="8" t="s">
        <v>7766</v>
      </c>
      <c r="G10" s="8" t="s">
        <v>7767</v>
      </c>
      <c r="H10" s="8" t="s">
        <v>7768</v>
      </c>
      <c r="I10" s="8" t="s">
        <v>7769</v>
      </c>
      <c r="J10" s="8" t="s">
        <v>7770</v>
      </c>
      <c r="K10" s="8" t="s">
        <v>7771</v>
      </c>
      <c r="L10" s="8" t="s">
        <v>7772</v>
      </c>
      <c r="M10" s="8" t="s">
        <v>7773</v>
      </c>
      <c r="N10" s="8" t="s">
        <v>7774</v>
      </c>
      <c r="O10" s="8" t="s">
        <v>7775</v>
      </c>
      <c r="P10" s="8" t="s">
        <v>7776</v>
      </c>
      <c r="Q10" s="8" t="s">
        <v>7777</v>
      </c>
      <c r="R10" s="8" t="s">
        <v>7778</v>
      </c>
      <c r="S10" s="8" t="s">
        <v>7779</v>
      </c>
      <c r="T10" s="8" t="s">
        <v>7780</v>
      </c>
      <c r="U10" s="8" t="s">
        <v>7781</v>
      </c>
      <c r="V10" s="8" t="s">
        <v>7782</v>
      </c>
      <c r="W10" s="8" t="s">
        <v>7783</v>
      </c>
      <c r="X10" s="8" t="s">
        <v>7784</v>
      </c>
      <c r="Y10" s="8" t="s">
        <v>7785</v>
      </c>
      <c r="Z10" s="8" t="s">
        <v>7786</v>
      </c>
      <c r="AA10" s="8" t="s">
        <v>7787</v>
      </c>
      <c r="AB10" s="8" t="s">
        <v>7788</v>
      </c>
      <c r="AC10" s="8" t="s">
        <v>7789</v>
      </c>
      <c r="AD10" s="8" t="s">
        <v>7790</v>
      </c>
      <c r="AE10" s="8" t="s">
        <v>7791</v>
      </c>
      <c r="AF10" s="8" t="s">
        <v>7792</v>
      </c>
      <c r="AG10" s="8" t="s">
        <v>7793</v>
      </c>
      <c r="AH10" s="8" t="s">
        <v>7794</v>
      </c>
      <c r="AI10" s="8" t="s">
        <v>7795</v>
      </c>
      <c r="AJ10" s="8" t="s">
        <v>7796</v>
      </c>
      <c r="AK10" s="8" t="s">
        <v>7797</v>
      </c>
      <c r="AL10" s="8" t="s">
        <v>7798</v>
      </c>
      <c r="AM10" s="8" t="s">
        <v>7799</v>
      </c>
      <c r="AN10" s="8" t="s">
        <v>7800</v>
      </c>
      <c r="AO10" s="8" t="s">
        <v>7801</v>
      </c>
      <c r="AP10" s="8" t="s">
        <v>7802</v>
      </c>
      <c r="AQ10" s="8" t="s">
        <v>7803</v>
      </c>
      <c r="AR10" s="8" t="s">
        <v>7804</v>
      </c>
      <c r="AS10" s="8" t="s">
        <v>7805</v>
      </c>
      <c r="AT10" s="8" t="s">
        <v>7806</v>
      </c>
      <c r="AU10" s="8" t="s">
        <v>7807</v>
      </c>
      <c r="AV10" s="8" t="s">
        <v>7808</v>
      </c>
      <c r="AW10" s="8" t="s">
        <v>7809</v>
      </c>
      <c r="AX10" s="8" t="s">
        <v>7810</v>
      </c>
      <c r="AY10" s="8" t="s">
        <v>7811</v>
      </c>
      <c r="AZ10" s="8" t="s">
        <v>7812</v>
      </c>
      <c r="BA10" s="8" t="s">
        <v>7813</v>
      </c>
      <c r="BB10" s="8" t="s">
        <v>7814</v>
      </c>
      <c r="BC10" s="8" t="s">
        <v>7815</v>
      </c>
      <c r="BD10" s="8" t="s">
        <v>7816</v>
      </c>
      <c r="BE10" s="8" t="s">
        <v>7817</v>
      </c>
      <c r="BF10" s="8" t="s">
        <v>7818</v>
      </c>
      <c r="BG10" s="8" t="s">
        <v>7819</v>
      </c>
      <c r="BH10" s="8" t="s">
        <v>7820</v>
      </c>
      <c r="BI10" s="8" t="s">
        <v>7821</v>
      </c>
      <c r="BJ10" s="8" t="s">
        <v>7822</v>
      </c>
      <c r="BK10" s="8" t="s">
        <v>7823</v>
      </c>
      <c r="BL10" s="8" t="s">
        <v>7824</v>
      </c>
      <c r="BM10" s="8" t="s">
        <v>7825</v>
      </c>
      <c r="BN10" s="8" t="s">
        <v>7826</v>
      </c>
      <c r="BO10" s="8" t="s">
        <v>7827</v>
      </c>
      <c r="BP10" s="8" t="s">
        <v>7828</v>
      </c>
      <c r="BQ10" s="8" t="s">
        <v>7829</v>
      </c>
      <c r="BR10" s="8" t="s">
        <v>7830</v>
      </c>
      <c r="BS10" s="8" t="s">
        <v>7831</v>
      </c>
      <c r="BT10" s="8" t="s">
        <v>7832</v>
      </c>
      <c r="BU10" s="8" t="s">
        <v>7833</v>
      </c>
      <c r="BV10" s="8" t="s">
        <v>7834</v>
      </c>
      <c r="BW10" s="8" t="s">
        <v>7835</v>
      </c>
      <c r="BX10" s="8" t="s">
        <v>7836</v>
      </c>
      <c r="BY10" s="8" t="s">
        <v>7837</v>
      </c>
      <c r="BZ10" s="8" t="s">
        <v>7838</v>
      </c>
      <c r="CA10" s="8" t="s">
        <v>7839</v>
      </c>
      <c r="CB10" s="8" t="s">
        <v>7840</v>
      </c>
      <c r="CC10" s="8" t="s">
        <v>7841</v>
      </c>
      <c r="CD10" s="8" t="s">
        <v>7842</v>
      </c>
      <c r="CE10" s="8" t="s">
        <v>7843</v>
      </c>
      <c r="CF10" s="8" t="s">
        <v>7844</v>
      </c>
      <c r="CG10" s="8" t="s">
        <v>7845</v>
      </c>
      <c r="CH10" s="8" t="s">
        <v>7846</v>
      </c>
      <c r="CI10" s="8" t="s">
        <v>7847</v>
      </c>
      <c r="CJ10" s="8" t="s">
        <v>7848</v>
      </c>
      <c r="CK10" s="8" t="s">
        <v>7849</v>
      </c>
      <c r="CL10" s="8" t="s">
        <v>7850</v>
      </c>
      <c r="CM10" s="8" t="s">
        <v>7851</v>
      </c>
      <c r="CN10" s="8" t="s">
        <v>7852</v>
      </c>
      <c r="CO10" s="8" t="s">
        <v>7853</v>
      </c>
      <c r="CP10" s="8" t="s">
        <v>7854</v>
      </c>
      <c r="CQ10" s="8" t="s">
        <v>7855</v>
      </c>
      <c r="CR10" s="8" t="s">
        <v>7856</v>
      </c>
      <c r="CS10" s="8" t="s">
        <v>7857</v>
      </c>
      <c r="CT10" s="8" t="s">
        <v>7858</v>
      </c>
      <c r="CU10" s="8" t="s">
        <v>7859</v>
      </c>
      <c r="CV10" s="8" t="s">
        <v>7860</v>
      </c>
      <c r="CW10" s="8" t="s">
        <v>7861</v>
      </c>
      <c r="CX10" s="8" t="s">
        <v>7862</v>
      </c>
      <c r="CY10" s="8" t="s">
        <v>7863</v>
      </c>
      <c r="CZ10" s="8" t="s">
        <v>7864</v>
      </c>
      <c r="DA10" s="8" t="s">
        <v>7865</v>
      </c>
      <c r="DB10" s="8" t="s">
        <v>7866</v>
      </c>
      <c r="DC10" s="8" t="s">
        <v>7867</v>
      </c>
      <c r="DD10" s="8" t="s">
        <v>7868</v>
      </c>
      <c r="DE10" s="8" t="s">
        <v>7869</v>
      </c>
      <c r="DF10" s="8" t="s">
        <v>7870</v>
      </c>
      <c r="DG10" s="8" t="s">
        <v>7871</v>
      </c>
      <c r="DH10" s="8" t="s">
        <v>7872</v>
      </c>
      <c r="DI10" s="8" t="s">
        <v>7873</v>
      </c>
      <c r="DJ10" s="8" t="s">
        <v>7874</v>
      </c>
      <c r="DK10" s="8" t="s">
        <v>7875</v>
      </c>
      <c r="DL10" s="8" t="s">
        <v>7876</v>
      </c>
      <c r="DM10" s="8" t="s">
        <v>7877</v>
      </c>
      <c r="DN10" s="8" t="s">
        <v>7878</v>
      </c>
      <c r="DO10" s="8" t="s">
        <v>7879</v>
      </c>
      <c r="DP10" s="8" t="s">
        <v>7880</v>
      </c>
      <c r="DQ10" s="8" t="s">
        <v>7881</v>
      </c>
      <c r="DR10" s="8" t="s">
        <v>7882</v>
      </c>
      <c r="DS10" s="8" t="s">
        <v>7883</v>
      </c>
      <c r="DT10" s="8" t="s">
        <v>7884</v>
      </c>
      <c r="DU10" s="8" t="s">
        <v>7885</v>
      </c>
      <c r="DV10" s="8" t="s">
        <v>7886</v>
      </c>
      <c r="DW10" s="8" t="s">
        <v>7887</v>
      </c>
      <c r="DX10" s="8" t="s">
        <v>7888</v>
      </c>
      <c r="DY10" s="8" t="s">
        <v>7889</v>
      </c>
      <c r="DZ10" s="8" t="s">
        <v>7890</v>
      </c>
      <c r="EA10" s="8" t="s">
        <v>7891</v>
      </c>
      <c r="EB10" s="8" t="s">
        <v>7892</v>
      </c>
      <c r="EC10" s="8" t="s">
        <v>7893</v>
      </c>
      <c r="ED10" s="8" t="s">
        <v>7894</v>
      </c>
      <c r="EE10" s="8" t="s">
        <v>7895</v>
      </c>
      <c r="EF10" s="8" t="s">
        <v>7896</v>
      </c>
      <c r="EG10" s="8" t="s">
        <v>7897</v>
      </c>
      <c r="EH10" s="8" t="s">
        <v>7898</v>
      </c>
      <c r="EI10" s="8" t="s">
        <v>7899</v>
      </c>
      <c r="EJ10" s="8" t="s">
        <v>7900</v>
      </c>
      <c r="EK10" s="8" t="s">
        <v>7901</v>
      </c>
      <c r="EL10" s="8" t="s">
        <v>7902</v>
      </c>
      <c r="EM10" s="8" t="s">
        <v>7903</v>
      </c>
      <c r="EN10" s="8" t="s">
        <v>7904</v>
      </c>
      <c r="EO10" s="8" t="s">
        <v>7905</v>
      </c>
      <c r="EP10" s="8" t="s">
        <v>7906</v>
      </c>
      <c r="EQ10" s="8" t="s">
        <v>7907</v>
      </c>
      <c r="ER10" s="8" t="s">
        <v>7908</v>
      </c>
      <c r="ES10" s="8" t="s">
        <v>7909</v>
      </c>
      <c r="ET10" s="8" t="s">
        <v>7910</v>
      </c>
      <c r="EU10" s="8" t="s">
        <v>7911</v>
      </c>
      <c r="EV10" s="8" t="s">
        <v>7912</v>
      </c>
      <c r="EW10" s="8" t="s">
        <v>7913</v>
      </c>
      <c r="EX10" s="8" t="s">
        <v>7914</v>
      </c>
      <c r="EY10" s="8" t="s">
        <v>7915</v>
      </c>
      <c r="EZ10" s="8" t="s">
        <v>7916</v>
      </c>
      <c r="FA10" s="8" t="s">
        <v>7917</v>
      </c>
      <c r="FB10" s="8" t="s">
        <v>7918</v>
      </c>
      <c r="FC10" s="8" t="s">
        <v>7919</v>
      </c>
      <c r="FD10" s="8" t="s">
        <v>7920</v>
      </c>
      <c r="FE10" s="8" t="s">
        <v>7921</v>
      </c>
      <c r="FF10" s="8" t="s">
        <v>7922</v>
      </c>
      <c r="FG10" s="8" t="s">
        <v>7923</v>
      </c>
      <c r="FH10" s="8" t="s">
        <v>7924</v>
      </c>
      <c r="FI10" s="8" t="s">
        <v>7925</v>
      </c>
      <c r="FJ10" s="8" t="s">
        <v>7926</v>
      </c>
      <c r="FK10" s="8" t="s">
        <v>7927</v>
      </c>
      <c r="FL10" s="8" t="s">
        <v>7928</v>
      </c>
      <c r="FM10" s="8" t="s">
        <v>7929</v>
      </c>
      <c r="FN10" s="8" t="s">
        <v>7930</v>
      </c>
      <c r="FO10" s="8" t="s">
        <v>7931</v>
      </c>
      <c r="FP10" s="8" t="s">
        <v>7932</v>
      </c>
      <c r="FQ10" s="8" t="s">
        <v>7933</v>
      </c>
      <c r="FR10" s="8" t="s">
        <v>7934</v>
      </c>
      <c r="FS10" s="8" t="s">
        <v>7935</v>
      </c>
      <c r="FT10" s="8" t="s">
        <v>7936</v>
      </c>
      <c r="FU10" s="8" t="s">
        <v>7937</v>
      </c>
      <c r="FV10" s="8" t="s">
        <v>7938</v>
      </c>
      <c r="FW10" s="8" t="s">
        <v>7939</v>
      </c>
      <c r="FX10" s="8" t="s">
        <v>7940</v>
      </c>
      <c r="FY10" s="8" t="s">
        <v>7941</v>
      </c>
      <c r="FZ10" s="8" t="s">
        <v>7942</v>
      </c>
      <c r="GA10" s="8" t="s">
        <v>7943</v>
      </c>
      <c r="GB10" s="8" t="s">
        <v>7944</v>
      </c>
      <c r="GC10" s="8" t="s">
        <v>7945</v>
      </c>
      <c r="GD10" s="8" t="s">
        <v>7946</v>
      </c>
      <c r="GE10" s="8" t="s">
        <v>7947</v>
      </c>
      <c r="GF10" s="8" t="s">
        <v>7948</v>
      </c>
      <c r="GG10" s="8" t="s">
        <v>7949</v>
      </c>
      <c r="GH10" s="8" t="s">
        <v>7950</v>
      </c>
      <c r="GI10" s="8" t="s">
        <v>7951</v>
      </c>
      <c r="GJ10" s="8" t="s">
        <v>7952</v>
      </c>
      <c r="GK10" s="8" t="s">
        <v>7953</v>
      </c>
      <c r="GL10" s="8" t="s">
        <v>7954</v>
      </c>
      <c r="GM10" s="8" t="s">
        <v>7955</v>
      </c>
      <c r="GN10" s="8" t="s">
        <v>7956</v>
      </c>
      <c r="GO10" s="8" t="s">
        <v>7957</v>
      </c>
      <c r="GP10" s="8" t="s">
        <v>7958</v>
      </c>
      <c r="GQ10" s="8" t="s">
        <v>7959</v>
      </c>
      <c r="GR10" s="8" t="s">
        <v>7960</v>
      </c>
      <c r="GS10" s="8" t="s">
        <v>7961</v>
      </c>
      <c r="GT10" s="8" t="s">
        <v>7962</v>
      </c>
      <c r="GU10" s="8" t="s">
        <v>7963</v>
      </c>
      <c r="GV10" s="8" t="s">
        <v>7964</v>
      </c>
      <c r="GW10" s="8" t="s">
        <v>7965</v>
      </c>
      <c r="GX10" s="8" t="s">
        <v>7966</v>
      </c>
      <c r="GY10" s="8" t="s">
        <v>7967</v>
      </c>
      <c r="GZ10" s="8" t="s">
        <v>7968</v>
      </c>
      <c r="HA10" s="8" t="s">
        <v>7969</v>
      </c>
      <c r="HB10" s="8" t="s">
        <v>7970</v>
      </c>
      <c r="HC10" s="8" t="s">
        <v>7971</v>
      </c>
      <c r="HD10" s="8" t="s">
        <v>7972</v>
      </c>
      <c r="HE10" s="8" t="s">
        <v>7973</v>
      </c>
      <c r="HF10" s="8" t="s">
        <v>7974</v>
      </c>
      <c r="HG10" s="8" t="s">
        <v>7975</v>
      </c>
      <c r="HH10" s="8" t="s">
        <v>7976</v>
      </c>
      <c r="HI10" s="8" t="s">
        <v>7977</v>
      </c>
      <c r="HJ10" s="8" t="s">
        <v>7978</v>
      </c>
      <c r="HK10" s="8" t="s">
        <v>7979</v>
      </c>
      <c r="HL10" s="8" t="s">
        <v>7980</v>
      </c>
      <c r="HM10" s="8" t="s">
        <v>7981</v>
      </c>
      <c r="HN10" s="8" t="s">
        <v>7982</v>
      </c>
      <c r="HO10" s="8" t="s">
        <v>7983</v>
      </c>
      <c r="HP10" s="8" t="s">
        <v>7984</v>
      </c>
      <c r="HQ10" s="8" t="s">
        <v>7985</v>
      </c>
      <c r="HR10" s="8" t="s">
        <v>7986</v>
      </c>
      <c r="HS10" s="8" t="s">
        <v>7987</v>
      </c>
      <c r="HT10" s="8" t="s">
        <v>7988</v>
      </c>
      <c r="HU10" s="8" t="s">
        <v>7989</v>
      </c>
      <c r="HV10" s="8" t="s">
        <v>7990</v>
      </c>
      <c r="HW10" s="8" t="s">
        <v>7991</v>
      </c>
      <c r="HX10" s="8" t="s">
        <v>7992</v>
      </c>
      <c r="HY10" s="8" t="s">
        <v>7993</v>
      </c>
      <c r="HZ10" s="8" t="s">
        <v>7994</v>
      </c>
      <c r="IA10" s="8" t="s">
        <v>7995</v>
      </c>
      <c r="IB10" s="8" t="s">
        <v>7996</v>
      </c>
      <c r="IC10" s="8" t="s">
        <v>7997</v>
      </c>
      <c r="ID10" s="8" t="s">
        <v>7998</v>
      </c>
      <c r="IE10" s="8" t="s">
        <v>7999</v>
      </c>
      <c r="IF10" s="8" t="s">
        <v>8000</v>
      </c>
      <c r="IG10" s="8" t="s">
        <v>8001</v>
      </c>
      <c r="IH10" s="8" t="s">
        <v>8002</v>
      </c>
      <c r="II10" s="8" t="s">
        <v>8003</v>
      </c>
      <c r="IJ10" s="8" t="s">
        <v>8004</v>
      </c>
      <c r="IK10" s="8" t="s">
        <v>8005</v>
      </c>
      <c r="IL10" s="8" t="s">
        <v>8006</v>
      </c>
      <c r="IM10" s="8" t="s">
        <v>8007</v>
      </c>
      <c r="IN10" s="8" t="s">
        <v>8008</v>
      </c>
      <c r="IO10" s="8" t="s">
        <v>8009</v>
      </c>
      <c r="IP10" s="8" t="s">
        <v>8010</v>
      </c>
      <c r="IQ10" s="8" t="s">
        <v>8011</v>
      </c>
    </row>
    <row r="11" spans="1:251">
      <c r="A11" s="10">
        <v>42036</v>
      </c>
      <c r="B11" s="9">
        <v>2.83</v>
      </c>
      <c r="C11" s="9">
        <v>0</v>
      </c>
      <c r="D11" s="9">
        <v>2.3849999999999998</v>
      </c>
      <c r="E11" s="9">
        <v>0.73799999999999999</v>
      </c>
      <c r="F11" s="9">
        <v>2.246</v>
      </c>
      <c r="G11" s="9">
        <v>2.59</v>
      </c>
      <c r="H11" s="9">
        <v>3.012</v>
      </c>
      <c r="I11" s="9">
        <v>2.5619999999999998</v>
      </c>
      <c r="J11" s="9">
        <v>0.85399999999999998</v>
      </c>
      <c r="K11" s="9">
        <v>54.701000000000001</v>
      </c>
      <c r="L11" s="9">
        <v>44.97</v>
      </c>
      <c r="M11" s="9">
        <v>42.755000000000003</v>
      </c>
      <c r="N11" s="9">
        <v>0.97699999999999998</v>
      </c>
      <c r="O11" s="9">
        <v>1.238</v>
      </c>
      <c r="P11" s="9">
        <v>1.0049999999999999</v>
      </c>
      <c r="Q11" s="9">
        <v>0</v>
      </c>
      <c r="R11" s="9">
        <v>0.86699999999999999</v>
      </c>
      <c r="S11" s="9">
        <v>33.08</v>
      </c>
      <c r="T11" s="9">
        <v>0.35899999999999999</v>
      </c>
      <c r="U11" s="9">
        <v>3.4980000000000002</v>
      </c>
      <c r="V11" s="9">
        <v>8.0329999999999995</v>
      </c>
      <c r="W11" s="9">
        <v>7.641</v>
      </c>
      <c r="X11" s="9">
        <v>37.329000000000001</v>
      </c>
      <c r="Y11" s="9">
        <v>9.7309999999999999</v>
      </c>
      <c r="Z11" s="9">
        <v>4.4000000000000004</v>
      </c>
      <c r="AA11" s="9">
        <v>65.528999999999996</v>
      </c>
      <c r="AB11" s="9">
        <v>12.702999999999999</v>
      </c>
      <c r="AC11" s="9">
        <v>12.38</v>
      </c>
      <c r="AD11" s="9">
        <v>1.2649999999999999</v>
      </c>
      <c r="AE11" s="9">
        <v>1.2649999999999999</v>
      </c>
      <c r="AF11" s="9">
        <v>0.44600000000000001</v>
      </c>
      <c r="AG11" s="9">
        <v>0.81899999999999995</v>
      </c>
      <c r="AH11" s="9">
        <v>0.377</v>
      </c>
      <c r="AI11" s="9">
        <v>0.88800000000000001</v>
      </c>
      <c r="AJ11" s="9">
        <v>0.377</v>
      </c>
      <c r="AK11" s="9">
        <v>0.441</v>
      </c>
      <c r="AL11" s="9">
        <v>0.44600000000000001</v>
      </c>
      <c r="AM11" s="9">
        <v>0</v>
      </c>
      <c r="AN11" s="9">
        <v>0.377</v>
      </c>
      <c r="AO11" s="9">
        <v>0.88800000000000001</v>
      </c>
      <c r="AP11" s="9">
        <v>0.441</v>
      </c>
      <c r="AQ11" s="9">
        <v>0.82399999999999995</v>
      </c>
      <c r="AR11" s="9">
        <v>0</v>
      </c>
      <c r="AS11" s="9">
        <v>11.115</v>
      </c>
      <c r="AT11" s="9">
        <v>9.5790000000000006</v>
      </c>
      <c r="AU11" s="9">
        <v>8.5679999999999996</v>
      </c>
      <c r="AV11" s="9">
        <v>0.48399999999999999</v>
      </c>
      <c r="AW11" s="9">
        <v>0.52600000000000002</v>
      </c>
      <c r="AX11" s="9">
        <v>0.48399999999999999</v>
      </c>
      <c r="AY11" s="9">
        <v>0.52600000000000002</v>
      </c>
      <c r="AZ11" s="9">
        <v>0</v>
      </c>
      <c r="BA11" s="9">
        <v>6.6369999999999996</v>
      </c>
      <c r="BB11" s="9">
        <v>1.0569999999999999</v>
      </c>
      <c r="BC11" s="9">
        <v>1.3720000000000001</v>
      </c>
      <c r="BD11" s="9">
        <v>0.51300000000000001</v>
      </c>
      <c r="BE11" s="9">
        <v>2.2309999999999999</v>
      </c>
      <c r="BF11" s="9">
        <v>7.3479999999999999</v>
      </c>
      <c r="BG11" s="9">
        <v>1.536</v>
      </c>
      <c r="BH11" s="9">
        <v>0.32200000000000001</v>
      </c>
      <c r="BI11" s="9">
        <v>12.702999999999999</v>
      </c>
      <c r="BJ11" s="9">
        <v>35.822000000000003</v>
      </c>
      <c r="BK11" s="9">
        <v>33.451999999999998</v>
      </c>
      <c r="BL11" s="9">
        <v>1.486</v>
      </c>
      <c r="BM11" s="9">
        <v>1.486</v>
      </c>
      <c r="BN11" s="9">
        <v>0.77200000000000002</v>
      </c>
      <c r="BO11" s="9">
        <v>0.71399999999999997</v>
      </c>
      <c r="BP11" s="9">
        <v>0.77200000000000002</v>
      </c>
      <c r="BQ11" s="9">
        <v>0.71399999999999997</v>
      </c>
      <c r="BR11" s="9">
        <v>0.77200000000000002</v>
      </c>
      <c r="BS11" s="9">
        <v>0</v>
      </c>
      <c r="BT11" s="9">
        <v>0.71399999999999997</v>
      </c>
      <c r="BU11" s="9">
        <v>0.77200000000000002</v>
      </c>
      <c r="BV11" s="9">
        <v>0</v>
      </c>
      <c r="BW11" s="9">
        <v>0.71399999999999997</v>
      </c>
      <c r="BX11" s="9">
        <v>0.77200000000000002</v>
      </c>
      <c r="BY11" s="9">
        <v>0.71399999999999997</v>
      </c>
      <c r="BZ11" s="9">
        <v>0</v>
      </c>
      <c r="CA11" s="9">
        <v>31.966000000000001</v>
      </c>
      <c r="CB11" s="9">
        <v>27.454000000000001</v>
      </c>
      <c r="CC11" s="9">
        <v>25.814</v>
      </c>
      <c r="CD11" s="9">
        <v>1.64</v>
      </c>
      <c r="CE11" s="9">
        <v>0</v>
      </c>
      <c r="CF11" s="9">
        <v>1.64</v>
      </c>
      <c r="CG11" s="9">
        <v>0</v>
      </c>
      <c r="CH11" s="9">
        <v>0</v>
      </c>
      <c r="CI11" s="9">
        <v>21.972000000000001</v>
      </c>
      <c r="CJ11" s="9">
        <v>2.0779999999999998</v>
      </c>
      <c r="CK11" s="9">
        <v>0.83899999999999997</v>
      </c>
      <c r="CL11" s="9">
        <v>2.5649999999999999</v>
      </c>
      <c r="CM11" s="9">
        <v>6.069</v>
      </c>
      <c r="CN11" s="9">
        <v>21.385000000000002</v>
      </c>
      <c r="CO11" s="9">
        <v>4.5110000000000001</v>
      </c>
      <c r="CP11" s="9">
        <v>2.37</v>
      </c>
      <c r="CQ11" s="9">
        <v>35.822000000000003</v>
      </c>
      <c r="CR11" s="9">
        <v>26.079000000000001</v>
      </c>
      <c r="CS11" s="9">
        <v>24.523</v>
      </c>
      <c r="CT11" s="9">
        <v>0.72799999999999998</v>
      </c>
      <c r="CU11" s="9">
        <v>0.33300000000000002</v>
      </c>
      <c r="CV11" s="9">
        <v>0</v>
      </c>
      <c r="CW11" s="9">
        <v>0.33300000000000002</v>
      </c>
      <c r="CX11" s="9">
        <v>0.33300000000000002</v>
      </c>
      <c r="CY11" s="9">
        <v>0</v>
      </c>
      <c r="CZ11" s="9">
        <v>0.33300000000000002</v>
      </c>
      <c r="DA11" s="9">
        <v>0</v>
      </c>
      <c r="DB11" s="9">
        <v>0</v>
      </c>
      <c r="DC11" s="9">
        <v>0.33300000000000002</v>
      </c>
      <c r="DD11" s="9">
        <v>0</v>
      </c>
      <c r="DE11" s="9">
        <v>0</v>
      </c>
      <c r="DF11" s="9">
        <v>0.33300000000000002</v>
      </c>
      <c r="DG11" s="9">
        <v>0</v>
      </c>
      <c r="DH11" s="9">
        <v>0.39500000000000002</v>
      </c>
      <c r="DI11" s="9">
        <v>23.795000000000002</v>
      </c>
      <c r="DJ11" s="9">
        <v>16.087</v>
      </c>
      <c r="DK11" s="9">
        <v>14.241</v>
      </c>
      <c r="DL11" s="9">
        <v>0</v>
      </c>
      <c r="DM11" s="9">
        <v>1.8460000000000001</v>
      </c>
      <c r="DN11" s="9">
        <v>0</v>
      </c>
      <c r="DO11" s="9">
        <v>0.68</v>
      </c>
      <c r="DP11" s="9">
        <v>1.1659999999999999</v>
      </c>
      <c r="DQ11" s="9">
        <v>13.444000000000001</v>
      </c>
      <c r="DR11" s="9">
        <v>1.079</v>
      </c>
      <c r="DS11" s="9">
        <v>0.39400000000000002</v>
      </c>
      <c r="DT11" s="9">
        <v>1.17</v>
      </c>
      <c r="DU11" s="9">
        <v>2.7850000000000001</v>
      </c>
      <c r="DV11" s="9">
        <v>13.302</v>
      </c>
      <c r="DW11" s="9">
        <v>7.7089999999999996</v>
      </c>
      <c r="DX11" s="9">
        <v>1.556</v>
      </c>
      <c r="DY11" s="9">
        <v>26.079000000000001</v>
      </c>
      <c r="DZ11" s="9">
        <v>104.587</v>
      </c>
      <c r="EA11" s="9">
        <v>97.391999999999996</v>
      </c>
      <c r="EB11" s="9">
        <v>9.7629999999999999</v>
      </c>
      <c r="EC11" s="9">
        <v>9.32</v>
      </c>
      <c r="ED11" s="9">
        <v>3.0329999999999999</v>
      </c>
      <c r="EE11" s="9">
        <v>6.2869999999999999</v>
      </c>
      <c r="EF11" s="9">
        <v>8.4290000000000003</v>
      </c>
      <c r="EG11" s="9">
        <v>0.89200000000000002</v>
      </c>
      <c r="EH11" s="9">
        <v>8.25</v>
      </c>
      <c r="EI11" s="9">
        <v>0</v>
      </c>
      <c r="EJ11" s="9">
        <v>0.53500000000000003</v>
      </c>
      <c r="EK11" s="9">
        <v>5.944</v>
      </c>
      <c r="EL11" s="9">
        <v>0.751</v>
      </c>
      <c r="EM11" s="9">
        <v>2.6259999999999999</v>
      </c>
      <c r="EN11" s="9">
        <v>7.0860000000000003</v>
      </c>
      <c r="EO11" s="9">
        <v>2.234</v>
      </c>
      <c r="EP11" s="9">
        <v>0.442</v>
      </c>
      <c r="EQ11" s="9">
        <v>87.629000000000005</v>
      </c>
      <c r="ER11" s="9">
        <v>62.314999999999998</v>
      </c>
      <c r="ES11" s="9">
        <v>59.594999999999999</v>
      </c>
      <c r="ET11" s="9">
        <v>0.80500000000000005</v>
      </c>
      <c r="EU11" s="9">
        <v>1.915</v>
      </c>
      <c r="EV11" s="9">
        <v>0.81899999999999995</v>
      </c>
      <c r="EW11" s="9">
        <v>0.80700000000000005</v>
      </c>
      <c r="EX11" s="9">
        <v>0.72399999999999998</v>
      </c>
      <c r="EY11" s="9">
        <v>51.421999999999997</v>
      </c>
      <c r="EZ11" s="9">
        <v>2.4380000000000002</v>
      </c>
      <c r="FA11" s="9">
        <v>2.82</v>
      </c>
      <c r="FB11" s="9">
        <v>5.6349999999999998</v>
      </c>
      <c r="FC11" s="9">
        <v>13.69</v>
      </c>
      <c r="FD11" s="9">
        <v>48.625</v>
      </c>
      <c r="FE11" s="9">
        <v>25.314</v>
      </c>
      <c r="FF11" s="9">
        <v>7.1950000000000003</v>
      </c>
      <c r="FG11" s="9">
        <v>104.587</v>
      </c>
      <c r="FH11" s="9">
        <v>44.817</v>
      </c>
      <c r="FI11" s="9">
        <v>38.938000000000002</v>
      </c>
      <c r="FJ11" s="9">
        <v>4.1689999999999996</v>
      </c>
      <c r="FK11" s="9">
        <v>3.6379999999999999</v>
      </c>
      <c r="FL11" s="9">
        <v>1.018</v>
      </c>
      <c r="FM11" s="9">
        <v>2.62</v>
      </c>
      <c r="FN11" s="9">
        <v>1.66</v>
      </c>
      <c r="FO11" s="9">
        <v>1.978</v>
      </c>
      <c r="FP11" s="9">
        <v>2.2829999999999999</v>
      </c>
      <c r="FQ11" s="9">
        <v>0</v>
      </c>
      <c r="FR11" s="9">
        <v>0.91600000000000004</v>
      </c>
      <c r="FS11" s="9">
        <v>1.72</v>
      </c>
      <c r="FT11" s="9">
        <v>1.391</v>
      </c>
      <c r="FU11" s="9">
        <v>0.52600000000000002</v>
      </c>
      <c r="FV11" s="9">
        <v>2.181</v>
      </c>
      <c r="FW11" s="9">
        <v>1.4570000000000001</v>
      </c>
      <c r="FX11" s="9">
        <v>0.53100000000000003</v>
      </c>
      <c r="FY11" s="9">
        <v>34.768000000000001</v>
      </c>
      <c r="FZ11" s="9">
        <v>21.998000000000001</v>
      </c>
      <c r="GA11" s="9">
        <v>21.998000000000001</v>
      </c>
      <c r="GB11" s="9">
        <v>0</v>
      </c>
      <c r="GC11" s="9">
        <v>0</v>
      </c>
      <c r="GD11" s="9">
        <v>0</v>
      </c>
      <c r="GE11" s="9">
        <v>0</v>
      </c>
      <c r="GF11" s="9">
        <v>0</v>
      </c>
      <c r="GG11" s="9">
        <v>16.585000000000001</v>
      </c>
      <c r="GH11" s="9">
        <v>1.4239999999999999</v>
      </c>
      <c r="GI11" s="9">
        <v>1.28</v>
      </c>
      <c r="GJ11" s="9">
        <v>2.7090000000000001</v>
      </c>
      <c r="GK11" s="9">
        <v>2.274</v>
      </c>
      <c r="GL11" s="9">
        <v>19.724</v>
      </c>
      <c r="GM11" s="9">
        <v>12.77</v>
      </c>
      <c r="GN11" s="9">
        <v>5.8789999999999996</v>
      </c>
      <c r="GO11" s="9">
        <v>44.817</v>
      </c>
      <c r="GP11" s="9">
        <v>76.727999999999994</v>
      </c>
      <c r="GQ11" s="9">
        <v>72.513000000000005</v>
      </c>
      <c r="GR11" s="9">
        <v>6.2690000000000001</v>
      </c>
      <c r="GS11" s="9">
        <v>5.4880000000000004</v>
      </c>
      <c r="GT11" s="9">
        <v>1.286</v>
      </c>
      <c r="GU11" s="9">
        <v>4.202</v>
      </c>
      <c r="GV11" s="9">
        <v>3.64</v>
      </c>
      <c r="GW11" s="9">
        <v>1.8480000000000001</v>
      </c>
      <c r="GX11" s="9">
        <v>2.4660000000000002</v>
      </c>
      <c r="GY11" s="9">
        <v>1.9330000000000001</v>
      </c>
      <c r="GZ11" s="9">
        <v>1.0900000000000001</v>
      </c>
      <c r="HA11" s="9">
        <v>1.4910000000000001</v>
      </c>
      <c r="HB11" s="9">
        <v>1.57</v>
      </c>
      <c r="HC11" s="9">
        <v>2.4260000000000002</v>
      </c>
      <c r="HD11" s="9">
        <v>2.8330000000000002</v>
      </c>
      <c r="HE11" s="9">
        <v>2.6549999999999998</v>
      </c>
      <c r="HF11" s="9">
        <v>0.78100000000000003</v>
      </c>
      <c r="HG11" s="9">
        <v>66.244</v>
      </c>
      <c r="HH11" s="9">
        <v>66.244</v>
      </c>
      <c r="HI11" s="9">
        <v>60.182000000000002</v>
      </c>
      <c r="HJ11" s="9">
        <v>4.5910000000000002</v>
      </c>
      <c r="HK11" s="9">
        <v>1.4710000000000001</v>
      </c>
      <c r="HL11" s="9">
        <v>5.1680000000000001</v>
      </c>
      <c r="HM11" s="9">
        <v>0.89400000000000002</v>
      </c>
      <c r="HN11" s="9">
        <v>0</v>
      </c>
      <c r="HO11" s="9">
        <v>52.406999999999996</v>
      </c>
      <c r="HP11" s="9">
        <v>2.3130000000000002</v>
      </c>
      <c r="HQ11" s="9">
        <v>5.944</v>
      </c>
      <c r="HR11" s="9">
        <v>5.58</v>
      </c>
      <c r="HS11" s="9">
        <v>8.89</v>
      </c>
      <c r="HT11" s="9">
        <v>57.353999999999999</v>
      </c>
      <c r="HU11" s="9">
        <v>0</v>
      </c>
      <c r="HV11" s="9">
        <v>4.2149999999999999</v>
      </c>
      <c r="HW11" s="9">
        <v>76.727999999999994</v>
      </c>
      <c r="HX11" s="9">
        <v>98.77</v>
      </c>
      <c r="HY11" s="9">
        <v>91.566999999999993</v>
      </c>
      <c r="HZ11" s="9">
        <v>6.0019999999999998</v>
      </c>
      <c r="IA11" s="9">
        <v>5.2409999999999997</v>
      </c>
      <c r="IB11" s="9">
        <v>2.2909999999999999</v>
      </c>
      <c r="IC11" s="9">
        <v>2.95</v>
      </c>
      <c r="ID11" s="9">
        <v>2.7160000000000002</v>
      </c>
      <c r="IE11" s="9">
        <v>2.5249999999999999</v>
      </c>
      <c r="IF11" s="9">
        <v>3.2930000000000001</v>
      </c>
      <c r="IG11" s="9">
        <v>0</v>
      </c>
      <c r="IH11" s="9">
        <v>1.472</v>
      </c>
      <c r="II11" s="9">
        <v>1.2969999999999999</v>
      </c>
      <c r="IJ11" s="9">
        <v>2.69</v>
      </c>
      <c r="IK11" s="9">
        <v>1.254</v>
      </c>
      <c r="IL11" s="9">
        <v>2.2490000000000001</v>
      </c>
      <c r="IM11" s="9">
        <v>2.992</v>
      </c>
      <c r="IN11" s="9">
        <v>0.76100000000000001</v>
      </c>
      <c r="IO11" s="9">
        <v>85.564999999999998</v>
      </c>
      <c r="IP11" s="9">
        <v>78.477000000000004</v>
      </c>
      <c r="IQ11" s="9">
        <v>76.152000000000001</v>
      </c>
    </row>
    <row r="12" spans="1:251">
      <c r="A12" s="10">
        <v>42401</v>
      </c>
      <c r="B12" s="9">
        <v>3.3540000000000001</v>
      </c>
      <c r="C12" s="9">
        <v>0.433</v>
      </c>
      <c r="D12" s="9">
        <v>0.36199999999999999</v>
      </c>
      <c r="E12" s="9">
        <v>1.3320000000000001</v>
      </c>
      <c r="F12" s="9">
        <v>1.4139999999999999</v>
      </c>
      <c r="G12" s="9">
        <v>1.403</v>
      </c>
      <c r="H12" s="9">
        <v>3.7069999999999999</v>
      </c>
      <c r="I12" s="9">
        <v>0.441</v>
      </c>
      <c r="J12" s="9">
        <v>1.165</v>
      </c>
      <c r="K12" s="9">
        <v>65.519000000000005</v>
      </c>
      <c r="L12" s="9">
        <v>47.426000000000002</v>
      </c>
      <c r="M12" s="9">
        <v>46.57</v>
      </c>
      <c r="N12" s="9">
        <v>0</v>
      </c>
      <c r="O12" s="9">
        <v>0.85599999999999998</v>
      </c>
      <c r="P12" s="9">
        <v>0.45100000000000001</v>
      </c>
      <c r="Q12" s="9">
        <v>0</v>
      </c>
      <c r="R12" s="9">
        <v>0.40600000000000003</v>
      </c>
      <c r="S12" s="9">
        <v>37.572000000000003</v>
      </c>
      <c r="T12" s="9">
        <v>0.92200000000000004</v>
      </c>
      <c r="U12" s="9">
        <v>3.238</v>
      </c>
      <c r="V12" s="9">
        <v>5.6950000000000003</v>
      </c>
      <c r="W12" s="9">
        <v>6.7539999999999996</v>
      </c>
      <c r="X12" s="9">
        <v>40.670999999999999</v>
      </c>
      <c r="Y12" s="9">
        <v>18.093</v>
      </c>
      <c r="Z12" s="9">
        <v>0.95299999999999996</v>
      </c>
      <c r="AA12" s="9">
        <v>71.786000000000001</v>
      </c>
      <c r="AB12" s="9">
        <v>15.962999999999999</v>
      </c>
      <c r="AC12" s="9">
        <v>15.304</v>
      </c>
      <c r="AD12" s="9">
        <v>2.1150000000000002</v>
      </c>
      <c r="AE12" s="9">
        <v>2.1150000000000002</v>
      </c>
      <c r="AF12" s="9">
        <v>0.81399999999999995</v>
      </c>
      <c r="AG12" s="9">
        <v>1.3009999999999999</v>
      </c>
      <c r="AH12" s="9">
        <v>1.7070000000000001</v>
      </c>
      <c r="AI12" s="9">
        <v>0.40799999999999997</v>
      </c>
      <c r="AJ12" s="9">
        <v>1.3240000000000001</v>
      </c>
      <c r="AK12" s="9">
        <v>0.38300000000000001</v>
      </c>
      <c r="AL12" s="9">
        <v>0.40799999999999997</v>
      </c>
      <c r="AM12" s="9">
        <v>0.38300000000000001</v>
      </c>
      <c r="AN12" s="9">
        <v>0.95199999999999996</v>
      </c>
      <c r="AO12" s="9">
        <v>0.78</v>
      </c>
      <c r="AP12" s="9">
        <v>2.1150000000000002</v>
      </c>
      <c r="AQ12" s="9">
        <v>0</v>
      </c>
      <c r="AR12" s="9">
        <v>0</v>
      </c>
      <c r="AS12" s="9">
        <v>13.189</v>
      </c>
      <c r="AT12" s="9">
        <v>10.987</v>
      </c>
      <c r="AU12" s="9">
        <v>10.49</v>
      </c>
      <c r="AV12" s="9">
        <v>0.497</v>
      </c>
      <c r="AW12" s="9">
        <v>0</v>
      </c>
      <c r="AX12" s="9">
        <v>0.497</v>
      </c>
      <c r="AY12" s="9">
        <v>0</v>
      </c>
      <c r="AZ12" s="9">
        <v>0</v>
      </c>
      <c r="BA12" s="9">
        <v>9.7219999999999995</v>
      </c>
      <c r="BB12" s="9">
        <v>0</v>
      </c>
      <c r="BC12" s="9">
        <v>0.82299999999999995</v>
      </c>
      <c r="BD12" s="9">
        <v>0.442</v>
      </c>
      <c r="BE12" s="9">
        <v>0.92600000000000005</v>
      </c>
      <c r="BF12" s="9">
        <v>10.06</v>
      </c>
      <c r="BG12" s="9">
        <v>2.202</v>
      </c>
      <c r="BH12" s="9">
        <v>0.65900000000000003</v>
      </c>
      <c r="BI12" s="9">
        <v>15.962999999999999</v>
      </c>
      <c r="BJ12" s="9">
        <v>24.904</v>
      </c>
      <c r="BK12" s="9">
        <v>23.891999999999999</v>
      </c>
      <c r="BL12" s="9">
        <v>1.8480000000000001</v>
      </c>
      <c r="BM12" s="9">
        <v>1.8480000000000001</v>
      </c>
      <c r="BN12" s="9">
        <v>0.91700000000000004</v>
      </c>
      <c r="BO12" s="9">
        <v>0.93200000000000005</v>
      </c>
      <c r="BP12" s="9">
        <v>1.3280000000000001</v>
      </c>
      <c r="BQ12" s="9">
        <v>0.52</v>
      </c>
      <c r="BR12" s="9">
        <v>1.4370000000000001</v>
      </c>
      <c r="BS12" s="9">
        <v>0</v>
      </c>
      <c r="BT12" s="9">
        <v>0</v>
      </c>
      <c r="BU12" s="9">
        <v>0.41099999999999998</v>
      </c>
      <c r="BV12" s="9">
        <v>1.071</v>
      </c>
      <c r="BW12" s="9">
        <v>0.36599999999999999</v>
      </c>
      <c r="BX12" s="9">
        <v>1.298</v>
      </c>
      <c r="BY12" s="9">
        <v>0.55000000000000004</v>
      </c>
      <c r="BZ12" s="9">
        <v>0</v>
      </c>
      <c r="CA12" s="9">
        <v>22.044</v>
      </c>
      <c r="CB12" s="9">
        <v>19.562000000000001</v>
      </c>
      <c r="CC12" s="9">
        <v>18.367999999999999</v>
      </c>
      <c r="CD12" s="9">
        <v>0.44</v>
      </c>
      <c r="CE12" s="9">
        <v>0.754</v>
      </c>
      <c r="CF12" s="9">
        <v>0.436</v>
      </c>
      <c r="CG12" s="9">
        <v>0</v>
      </c>
      <c r="CH12" s="9">
        <v>0.75900000000000001</v>
      </c>
      <c r="CI12" s="9">
        <v>16.809999999999999</v>
      </c>
      <c r="CJ12" s="9">
        <v>0.95499999999999996</v>
      </c>
      <c r="CK12" s="9">
        <v>1.357</v>
      </c>
      <c r="CL12" s="9">
        <v>0.44</v>
      </c>
      <c r="CM12" s="9">
        <v>4.141</v>
      </c>
      <c r="CN12" s="9">
        <v>15.420999999999999</v>
      </c>
      <c r="CO12" s="9">
        <v>2.4809999999999999</v>
      </c>
      <c r="CP12" s="9">
        <v>1.012</v>
      </c>
      <c r="CQ12" s="9">
        <v>24.904</v>
      </c>
      <c r="CR12" s="9">
        <v>21.093</v>
      </c>
      <c r="CS12" s="9">
        <v>20.414000000000001</v>
      </c>
      <c r="CT12" s="9">
        <v>2.226</v>
      </c>
      <c r="CU12" s="9">
        <v>1.306</v>
      </c>
      <c r="CV12" s="9">
        <v>0.88700000000000001</v>
      </c>
      <c r="CW12" s="9">
        <v>0.41899999999999998</v>
      </c>
      <c r="CX12" s="9">
        <v>1.306</v>
      </c>
      <c r="CY12" s="9">
        <v>0</v>
      </c>
      <c r="CZ12" s="9">
        <v>1.306</v>
      </c>
      <c r="DA12" s="9">
        <v>0</v>
      </c>
      <c r="DB12" s="9">
        <v>0</v>
      </c>
      <c r="DC12" s="9">
        <v>0.436</v>
      </c>
      <c r="DD12" s="9">
        <v>0.87</v>
      </c>
      <c r="DE12" s="9">
        <v>0</v>
      </c>
      <c r="DF12" s="9">
        <v>0.45100000000000001</v>
      </c>
      <c r="DG12" s="9">
        <v>0.85399999999999998</v>
      </c>
      <c r="DH12" s="9">
        <v>0.92</v>
      </c>
      <c r="DI12" s="9">
        <v>18.187999999999999</v>
      </c>
      <c r="DJ12" s="9">
        <v>13.212</v>
      </c>
      <c r="DK12" s="9">
        <v>13.212</v>
      </c>
      <c r="DL12" s="9">
        <v>0</v>
      </c>
      <c r="DM12" s="9">
        <v>0</v>
      </c>
      <c r="DN12" s="9">
        <v>0</v>
      </c>
      <c r="DO12" s="9">
        <v>0</v>
      </c>
      <c r="DP12" s="9">
        <v>0</v>
      </c>
      <c r="DQ12" s="9">
        <v>10.693</v>
      </c>
      <c r="DR12" s="9">
        <v>0</v>
      </c>
      <c r="DS12" s="9">
        <v>1.204</v>
      </c>
      <c r="DT12" s="9">
        <v>1.3149999999999999</v>
      </c>
      <c r="DU12" s="9">
        <v>1.5289999999999999</v>
      </c>
      <c r="DV12" s="9">
        <v>11.683</v>
      </c>
      <c r="DW12" s="9">
        <v>4.976</v>
      </c>
      <c r="DX12" s="9">
        <v>0.67900000000000005</v>
      </c>
      <c r="DY12" s="9">
        <v>21.093</v>
      </c>
      <c r="DZ12" s="9">
        <v>104.837</v>
      </c>
      <c r="EA12" s="9">
        <v>97.179000000000002</v>
      </c>
      <c r="EB12" s="9">
        <v>9.5299999999999994</v>
      </c>
      <c r="EC12" s="9">
        <v>8.5489999999999995</v>
      </c>
      <c r="ED12" s="9">
        <v>3.9980000000000002</v>
      </c>
      <c r="EE12" s="9">
        <v>4.5510000000000002</v>
      </c>
      <c r="EF12" s="9">
        <v>5.5069999999999997</v>
      </c>
      <c r="EG12" s="9">
        <v>3.0419999999999998</v>
      </c>
      <c r="EH12" s="9">
        <v>6.3479999999999999</v>
      </c>
      <c r="EI12" s="9">
        <v>0.60599999999999998</v>
      </c>
      <c r="EJ12" s="9">
        <v>1.2490000000000001</v>
      </c>
      <c r="EK12" s="9">
        <v>2.8359999999999999</v>
      </c>
      <c r="EL12" s="9">
        <v>1.94</v>
      </c>
      <c r="EM12" s="9">
        <v>3.7730000000000001</v>
      </c>
      <c r="EN12" s="9">
        <v>5.92</v>
      </c>
      <c r="EO12" s="9">
        <v>2.629</v>
      </c>
      <c r="EP12" s="9">
        <v>0.98099999999999998</v>
      </c>
      <c r="EQ12" s="9">
        <v>87.649000000000001</v>
      </c>
      <c r="ER12" s="9">
        <v>66.843999999999994</v>
      </c>
      <c r="ES12" s="9">
        <v>65.489999999999995</v>
      </c>
      <c r="ET12" s="9">
        <v>0</v>
      </c>
      <c r="EU12" s="9">
        <v>1.3540000000000001</v>
      </c>
      <c r="EV12" s="9">
        <v>0.48299999999999998</v>
      </c>
      <c r="EW12" s="9">
        <v>0.871</v>
      </c>
      <c r="EX12" s="9">
        <v>0</v>
      </c>
      <c r="EY12" s="9">
        <v>51.127000000000002</v>
      </c>
      <c r="EZ12" s="9">
        <v>2.8969999999999998</v>
      </c>
      <c r="FA12" s="9">
        <v>2.9089999999999998</v>
      </c>
      <c r="FB12" s="9">
        <v>9.9109999999999996</v>
      </c>
      <c r="FC12" s="9">
        <v>11.827</v>
      </c>
      <c r="FD12" s="9">
        <v>55.017000000000003</v>
      </c>
      <c r="FE12" s="9">
        <v>20.805</v>
      </c>
      <c r="FF12" s="9">
        <v>7.657</v>
      </c>
      <c r="FG12" s="9">
        <v>104.837</v>
      </c>
      <c r="FH12" s="9">
        <v>41.579000000000001</v>
      </c>
      <c r="FI12" s="9">
        <v>38.334000000000003</v>
      </c>
      <c r="FJ12" s="9">
        <v>2.3039999999999998</v>
      </c>
      <c r="FK12" s="9">
        <v>2.3039999999999998</v>
      </c>
      <c r="FL12" s="9">
        <v>0.78200000000000003</v>
      </c>
      <c r="FM12" s="9">
        <v>1.522</v>
      </c>
      <c r="FN12" s="9">
        <v>0.36199999999999999</v>
      </c>
      <c r="FO12" s="9">
        <v>1.9419999999999999</v>
      </c>
      <c r="FP12" s="9">
        <v>0.36199999999999999</v>
      </c>
      <c r="FQ12" s="9">
        <v>0.61899999999999999</v>
      </c>
      <c r="FR12" s="9">
        <v>1.323</v>
      </c>
      <c r="FS12" s="9">
        <v>0.61899999999999999</v>
      </c>
      <c r="FT12" s="9">
        <v>0.54100000000000004</v>
      </c>
      <c r="FU12" s="9">
        <v>1.1439999999999999</v>
      </c>
      <c r="FV12" s="9">
        <v>2.3039999999999998</v>
      </c>
      <c r="FW12" s="9">
        <v>0</v>
      </c>
      <c r="FX12" s="9">
        <v>0</v>
      </c>
      <c r="FY12" s="9">
        <v>36.03</v>
      </c>
      <c r="FZ12" s="9">
        <v>26.061</v>
      </c>
      <c r="GA12" s="9">
        <v>24.704999999999998</v>
      </c>
      <c r="GB12" s="9">
        <v>0.88300000000000001</v>
      </c>
      <c r="GC12" s="9">
        <v>0.47299999999999998</v>
      </c>
      <c r="GD12" s="9">
        <v>0.42299999999999999</v>
      </c>
      <c r="GE12" s="9">
        <v>0.93300000000000005</v>
      </c>
      <c r="GF12" s="9">
        <v>0</v>
      </c>
      <c r="GG12" s="9">
        <v>21.428999999999998</v>
      </c>
      <c r="GH12" s="9">
        <v>0</v>
      </c>
      <c r="GI12" s="9">
        <v>2.2759999999999998</v>
      </c>
      <c r="GJ12" s="9">
        <v>2.3559999999999999</v>
      </c>
      <c r="GK12" s="9">
        <v>3.3220000000000001</v>
      </c>
      <c r="GL12" s="9">
        <v>22.74</v>
      </c>
      <c r="GM12" s="9">
        <v>9.968</v>
      </c>
      <c r="GN12" s="9">
        <v>3.2450000000000001</v>
      </c>
      <c r="GO12" s="9">
        <v>41.579000000000001</v>
      </c>
      <c r="GP12" s="9">
        <v>74.286000000000001</v>
      </c>
      <c r="GQ12" s="9">
        <v>69.747</v>
      </c>
      <c r="GR12" s="9">
        <v>3.907</v>
      </c>
      <c r="GS12" s="9">
        <v>3.907</v>
      </c>
      <c r="GT12" s="9">
        <v>2.238</v>
      </c>
      <c r="GU12" s="9">
        <v>1.67</v>
      </c>
      <c r="GV12" s="9">
        <v>1.365</v>
      </c>
      <c r="GW12" s="9">
        <v>2.5419999999999998</v>
      </c>
      <c r="GX12" s="9">
        <v>1.8240000000000001</v>
      </c>
      <c r="GY12" s="9">
        <v>0.70199999999999996</v>
      </c>
      <c r="GZ12" s="9">
        <v>1.381</v>
      </c>
      <c r="HA12" s="9">
        <v>1.6339999999999999</v>
      </c>
      <c r="HB12" s="9">
        <v>0</v>
      </c>
      <c r="HC12" s="9">
        <v>2.2730000000000001</v>
      </c>
      <c r="HD12" s="9">
        <v>3.907</v>
      </c>
      <c r="HE12" s="9">
        <v>0</v>
      </c>
      <c r="HF12" s="9">
        <v>0</v>
      </c>
      <c r="HG12" s="9">
        <v>65.84</v>
      </c>
      <c r="HH12" s="9">
        <v>65.84</v>
      </c>
      <c r="HI12" s="9">
        <v>61.926000000000002</v>
      </c>
      <c r="HJ12" s="9">
        <v>2.258</v>
      </c>
      <c r="HK12" s="9">
        <v>1.6559999999999999</v>
      </c>
      <c r="HL12" s="9">
        <v>2.5289999999999999</v>
      </c>
      <c r="HM12" s="9">
        <v>1.3839999999999999</v>
      </c>
      <c r="HN12" s="9">
        <v>0</v>
      </c>
      <c r="HO12" s="9">
        <v>53.584000000000003</v>
      </c>
      <c r="HP12" s="9">
        <v>4.45</v>
      </c>
      <c r="HQ12" s="9">
        <v>3.375</v>
      </c>
      <c r="HR12" s="9">
        <v>4.431</v>
      </c>
      <c r="HS12" s="9">
        <v>11.779</v>
      </c>
      <c r="HT12" s="9">
        <v>54.061</v>
      </c>
      <c r="HU12" s="9">
        <v>0</v>
      </c>
      <c r="HV12" s="9">
        <v>4.5389999999999997</v>
      </c>
      <c r="HW12" s="9">
        <v>74.286000000000001</v>
      </c>
      <c r="HX12" s="9">
        <v>94.244</v>
      </c>
      <c r="HY12" s="9">
        <v>88.305000000000007</v>
      </c>
      <c r="HZ12" s="9">
        <v>2.1019999999999999</v>
      </c>
      <c r="IA12" s="9">
        <v>1.4179999999999999</v>
      </c>
      <c r="IB12" s="9">
        <v>0.34699999999999998</v>
      </c>
      <c r="IC12" s="9">
        <v>1.071</v>
      </c>
      <c r="ID12" s="9">
        <v>0.74399999999999999</v>
      </c>
      <c r="IE12" s="9">
        <v>0.67400000000000004</v>
      </c>
      <c r="IF12" s="9">
        <v>0.74399999999999999</v>
      </c>
      <c r="IG12" s="9">
        <v>0</v>
      </c>
      <c r="IH12" s="9">
        <v>0.27500000000000002</v>
      </c>
      <c r="II12" s="9">
        <v>0.39900000000000002</v>
      </c>
      <c r="IJ12" s="9">
        <v>0.67200000000000004</v>
      </c>
      <c r="IK12" s="9">
        <v>0.34699999999999998</v>
      </c>
      <c r="IL12" s="9">
        <v>1.4179999999999999</v>
      </c>
      <c r="IM12" s="9">
        <v>0</v>
      </c>
      <c r="IN12" s="9">
        <v>0.68400000000000005</v>
      </c>
      <c r="IO12" s="9">
        <v>86.203000000000003</v>
      </c>
      <c r="IP12" s="9">
        <v>82.65</v>
      </c>
      <c r="IQ12" s="9">
        <v>80.105000000000004</v>
      </c>
    </row>
    <row r="13" spans="1:251">
      <c r="A13" s="10">
        <v>42767</v>
      </c>
      <c r="B13" s="9">
        <v>3.5550000000000002</v>
      </c>
      <c r="C13" s="9">
        <v>0.373</v>
      </c>
      <c r="D13" s="9">
        <v>0.36299999999999999</v>
      </c>
      <c r="E13" s="9">
        <v>0.38700000000000001</v>
      </c>
      <c r="F13" s="9">
        <v>2.198</v>
      </c>
      <c r="G13" s="9">
        <v>1.7050000000000001</v>
      </c>
      <c r="H13" s="9">
        <v>3.5209999999999999</v>
      </c>
      <c r="I13" s="9">
        <v>0.76900000000000002</v>
      </c>
      <c r="J13" s="9">
        <v>0.34100000000000003</v>
      </c>
      <c r="K13" s="9">
        <v>52.201999999999998</v>
      </c>
      <c r="L13" s="9">
        <v>41.929000000000002</v>
      </c>
      <c r="M13" s="9">
        <v>40.912999999999997</v>
      </c>
      <c r="N13" s="9">
        <v>0</v>
      </c>
      <c r="O13" s="9">
        <v>0.626</v>
      </c>
      <c r="P13" s="9">
        <v>0</v>
      </c>
      <c r="Q13" s="9">
        <v>0</v>
      </c>
      <c r="R13" s="9">
        <v>0.626</v>
      </c>
      <c r="S13" s="9">
        <v>27.919</v>
      </c>
      <c r="T13" s="9">
        <v>2.0819999999999999</v>
      </c>
      <c r="U13" s="9">
        <v>2.516</v>
      </c>
      <c r="V13" s="9">
        <v>9.4120000000000008</v>
      </c>
      <c r="W13" s="9">
        <v>2.972</v>
      </c>
      <c r="X13" s="9">
        <v>38.957000000000001</v>
      </c>
      <c r="Y13" s="9">
        <v>10.273999999999999</v>
      </c>
      <c r="Z13" s="9">
        <v>3.6259999999999999</v>
      </c>
      <c r="AA13" s="9">
        <v>60.459000000000003</v>
      </c>
      <c r="AB13" s="9">
        <v>12.12</v>
      </c>
      <c r="AC13" s="9">
        <v>11.673999999999999</v>
      </c>
      <c r="AD13" s="9">
        <v>1.1439999999999999</v>
      </c>
      <c r="AE13" s="9">
        <v>1.1439999999999999</v>
      </c>
      <c r="AF13" s="9">
        <v>0</v>
      </c>
      <c r="AG13" s="9">
        <v>1.1439999999999999</v>
      </c>
      <c r="AH13" s="9">
        <v>0</v>
      </c>
      <c r="AI13" s="9">
        <v>1.1439999999999999</v>
      </c>
      <c r="AJ13" s="9">
        <v>0</v>
      </c>
      <c r="AK13" s="9">
        <v>0.72399999999999998</v>
      </c>
      <c r="AL13" s="9">
        <v>0</v>
      </c>
      <c r="AM13" s="9">
        <v>0</v>
      </c>
      <c r="AN13" s="9">
        <v>0.41899999999999998</v>
      </c>
      <c r="AO13" s="9">
        <v>0.72399999999999998</v>
      </c>
      <c r="AP13" s="9">
        <v>0.72399999999999998</v>
      </c>
      <c r="AQ13" s="9">
        <v>0.41899999999999998</v>
      </c>
      <c r="AR13" s="9">
        <v>0</v>
      </c>
      <c r="AS13" s="9">
        <v>10.53</v>
      </c>
      <c r="AT13" s="9">
        <v>7.6680000000000001</v>
      </c>
      <c r="AU13" s="9">
        <v>6.6870000000000003</v>
      </c>
      <c r="AV13" s="9">
        <v>0.98099999999999998</v>
      </c>
      <c r="AW13" s="9">
        <v>0</v>
      </c>
      <c r="AX13" s="9">
        <v>0.98099999999999998</v>
      </c>
      <c r="AY13" s="9">
        <v>0</v>
      </c>
      <c r="AZ13" s="9">
        <v>0</v>
      </c>
      <c r="BA13" s="9">
        <v>5.9560000000000004</v>
      </c>
      <c r="BB13" s="9">
        <v>0.45400000000000001</v>
      </c>
      <c r="BC13" s="9">
        <v>0</v>
      </c>
      <c r="BD13" s="9">
        <v>1.258</v>
      </c>
      <c r="BE13" s="9">
        <v>1.536</v>
      </c>
      <c r="BF13" s="9">
        <v>6.1319999999999997</v>
      </c>
      <c r="BG13" s="9">
        <v>2.8620000000000001</v>
      </c>
      <c r="BH13" s="9">
        <v>0.44600000000000001</v>
      </c>
      <c r="BI13" s="9">
        <v>12.12</v>
      </c>
      <c r="BJ13" s="9">
        <v>38.159999999999997</v>
      </c>
      <c r="BK13" s="9">
        <v>36.444000000000003</v>
      </c>
      <c r="BL13" s="9">
        <v>0.872</v>
      </c>
      <c r="BM13" s="9">
        <v>0.872</v>
      </c>
      <c r="BN13" s="9">
        <v>0.872</v>
      </c>
      <c r="BO13" s="9">
        <v>0</v>
      </c>
      <c r="BP13" s="9">
        <v>0.872</v>
      </c>
      <c r="BQ13" s="9">
        <v>0</v>
      </c>
      <c r="BR13" s="9">
        <v>0.872</v>
      </c>
      <c r="BS13" s="9">
        <v>0</v>
      </c>
      <c r="BT13" s="9">
        <v>0</v>
      </c>
      <c r="BU13" s="9">
        <v>0.441</v>
      </c>
      <c r="BV13" s="9">
        <v>0.43099999999999999</v>
      </c>
      <c r="BW13" s="9">
        <v>0</v>
      </c>
      <c r="BX13" s="9">
        <v>0.872</v>
      </c>
      <c r="BY13" s="9">
        <v>0</v>
      </c>
      <c r="BZ13" s="9">
        <v>0</v>
      </c>
      <c r="CA13" s="9">
        <v>35.572000000000003</v>
      </c>
      <c r="CB13" s="9">
        <v>27.297000000000001</v>
      </c>
      <c r="CC13" s="9">
        <v>25.584</v>
      </c>
      <c r="CD13" s="9">
        <v>0.94599999999999995</v>
      </c>
      <c r="CE13" s="9">
        <v>0.76700000000000002</v>
      </c>
      <c r="CF13" s="9">
        <v>0</v>
      </c>
      <c r="CG13" s="9">
        <v>0.36199999999999999</v>
      </c>
      <c r="CH13" s="9">
        <v>0.88600000000000001</v>
      </c>
      <c r="CI13" s="9">
        <v>24.806000000000001</v>
      </c>
      <c r="CJ13" s="9">
        <v>0.63800000000000001</v>
      </c>
      <c r="CK13" s="9">
        <v>0.90300000000000002</v>
      </c>
      <c r="CL13" s="9">
        <v>0.95</v>
      </c>
      <c r="CM13" s="9">
        <v>3.4169999999999998</v>
      </c>
      <c r="CN13" s="9">
        <v>23.88</v>
      </c>
      <c r="CO13" s="9">
        <v>8.2750000000000004</v>
      </c>
      <c r="CP13" s="9">
        <v>1.7170000000000001</v>
      </c>
      <c r="CQ13" s="9">
        <v>38.159999999999997</v>
      </c>
      <c r="CR13" s="9">
        <v>24.49</v>
      </c>
      <c r="CS13" s="9">
        <v>23.76</v>
      </c>
      <c r="CT13" s="9">
        <v>3.056</v>
      </c>
      <c r="CU13" s="9">
        <v>3.056</v>
      </c>
      <c r="CV13" s="9">
        <v>0.751</v>
      </c>
      <c r="CW13" s="9">
        <v>2.3050000000000002</v>
      </c>
      <c r="CX13" s="9">
        <v>1.8759999999999999</v>
      </c>
      <c r="CY13" s="9">
        <v>1.18</v>
      </c>
      <c r="CZ13" s="9">
        <v>2.2189999999999999</v>
      </c>
      <c r="DA13" s="9">
        <v>0.83699999999999997</v>
      </c>
      <c r="DB13" s="9">
        <v>0</v>
      </c>
      <c r="DC13" s="9">
        <v>0.83699999999999997</v>
      </c>
      <c r="DD13" s="9">
        <v>1.262</v>
      </c>
      <c r="DE13" s="9">
        <v>0.95799999999999996</v>
      </c>
      <c r="DF13" s="9">
        <v>2.5449999999999999</v>
      </c>
      <c r="DG13" s="9">
        <v>0.51100000000000001</v>
      </c>
      <c r="DH13" s="9">
        <v>0</v>
      </c>
      <c r="DI13" s="9">
        <v>20.704999999999998</v>
      </c>
      <c r="DJ13" s="9">
        <v>12.461</v>
      </c>
      <c r="DK13" s="9">
        <v>11.772</v>
      </c>
      <c r="DL13" s="9">
        <v>0.68899999999999995</v>
      </c>
      <c r="DM13" s="9">
        <v>0</v>
      </c>
      <c r="DN13" s="9">
        <v>0.68899999999999995</v>
      </c>
      <c r="DO13" s="9">
        <v>0</v>
      </c>
      <c r="DP13" s="9">
        <v>0</v>
      </c>
      <c r="DQ13" s="9">
        <v>10.045</v>
      </c>
      <c r="DR13" s="9">
        <v>0.68899999999999995</v>
      </c>
      <c r="DS13" s="9">
        <v>0.34300000000000003</v>
      </c>
      <c r="DT13" s="9">
        <v>1.3839999999999999</v>
      </c>
      <c r="DU13" s="9">
        <v>2.3170000000000002</v>
      </c>
      <c r="DV13" s="9">
        <v>10.144</v>
      </c>
      <c r="DW13" s="9">
        <v>8.2430000000000003</v>
      </c>
      <c r="DX13" s="9">
        <v>0.72899999999999998</v>
      </c>
      <c r="DY13" s="9">
        <v>24.49</v>
      </c>
      <c r="DZ13" s="9">
        <v>91.426000000000002</v>
      </c>
      <c r="EA13" s="9">
        <v>85.040999999999997</v>
      </c>
      <c r="EB13" s="9">
        <v>10.827999999999999</v>
      </c>
      <c r="EC13" s="9">
        <v>10.827999999999999</v>
      </c>
      <c r="ED13" s="9">
        <v>4.625</v>
      </c>
      <c r="EE13" s="9">
        <v>6.2030000000000003</v>
      </c>
      <c r="EF13" s="9">
        <v>7.931</v>
      </c>
      <c r="EG13" s="9">
        <v>2.8969999999999998</v>
      </c>
      <c r="EH13" s="9">
        <v>7.8540000000000001</v>
      </c>
      <c r="EI13" s="9">
        <v>1.375</v>
      </c>
      <c r="EJ13" s="9">
        <v>1.5980000000000001</v>
      </c>
      <c r="EK13" s="9">
        <v>6.1689999999999996</v>
      </c>
      <c r="EL13" s="9">
        <v>1.7789999999999999</v>
      </c>
      <c r="EM13" s="9">
        <v>2.88</v>
      </c>
      <c r="EN13" s="9">
        <v>5.3410000000000002</v>
      </c>
      <c r="EO13" s="9">
        <v>5.4870000000000001</v>
      </c>
      <c r="EP13" s="9">
        <v>0</v>
      </c>
      <c r="EQ13" s="9">
        <v>74.212999999999994</v>
      </c>
      <c r="ER13" s="9">
        <v>50.546999999999997</v>
      </c>
      <c r="ES13" s="9">
        <v>48.658999999999999</v>
      </c>
      <c r="ET13" s="9">
        <v>0.92</v>
      </c>
      <c r="EU13" s="9">
        <v>0.46700000000000003</v>
      </c>
      <c r="EV13" s="9">
        <v>1.006</v>
      </c>
      <c r="EW13" s="9">
        <v>0.38100000000000001</v>
      </c>
      <c r="EX13" s="9">
        <v>0</v>
      </c>
      <c r="EY13" s="9">
        <v>42.436999999999998</v>
      </c>
      <c r="EZ13" s="9">
        <v>1.4239999999999999</v>
      </c>
      <c r="FA13" s="9">
        <v>2.282</v>
      </c>
      <c r="FB13" s="9">
        <v>4.4039999999999999</v>
      </c>
      <c r="FC13" s="9">
        <v>8.9209999999999994</v>
      </c>
      <c r="FD13" s="9">
        <v>41.625999999999998</v>
      </c>
      <c r="FE13" s="9">
        <v>23.666</v>
      </c>
      <c r="FF13" s="9">
        <v>6.3849999999999998</v>
      </c>
      <c r="FG13" s="9">
        <v>91.426000000000002</v>
      </c>
      <c r="FH13" s="9">
        <v>47.468000000000004</v>
      </c>
      <c r="FI13" s="9">
        <v>43.22</v>
      </c>
      <c r="FJ13" s="9">
        <v>4.0039999999999996</v>
      </c>
      <c r="FK13" s="9">
        <v>2.335</v>
      </c>
      <c r="FL13" s="9">
        <v>0</v>
      </c>
      <c r="FM13" s="9">
        <v>2.335</v>
      </c>
      <c r="FN13" s="9">
        <v>1.022</v>
      </c>
      <c r="FO13" s="9">
        <v>1.3129999999999999</v>
      </c>
      <c r="FP13" s="9">
        <v>1.022</v>
      </c>
      <c r="FQ13" s="9">
        <v>0.754</v>
      </c>
      <c r="FR13" s="9">
        <v>0.56000000000000005</v>
      </c>
      <c r="FS13" s="9">
        <v>1.022</v>
      </c>
      <c r="FT13" s="9">
        <v>0.754</v>
      </c>
      <c r="FU13" s="9">
        <v>0.56000000000000005</v>
      </c>
      <c r="FV13" s="9">
        <v>0.54500000000000004</v>
      </c>
      <c r="FW13" s="9">
        <v>1.79</v>
      </c>
      <c r="FX13" s="9">
        <v>1.669</v>
      </c>
      <c r="FY13" s="9">
        <v>39.216000000000001</v>
      </c>
      <c r="FZ13" s="9">
        <v>24.451000000000001</v>
      </c>
      <c r="GA13" s="9">
        <v>23.641999999999999</v>
      </c>
      <c r="GB13" s="9">
        <v>0.81</v>
      </c>
      <c r="GC13" s="9">
        <v>0</v>
      </c>
      <c r="GD13" s="9">
        <v>0.81</v>
      </c>
      <c r="GE13" s="9">
        <v>0</v>
      </c>
      <c r="GF13" s="9">
        <v>0</v>
      </c>
      <c r="GG13" s="9">
        <v>17.988</v>
      </c>
      <c r="GH13" s="9">
        <v>1.718</v>
      </c>
      <c r="GI13" s="9">
        <v>2.0030000000000001</v>
      </c>
      <c r="GJ13" s="9">
        <v>2.7429999999999999</v>
      </c>
      <c r="GK13" s="9">
        <v>4.1509999999999998</v>
      </c>
      <c r="GL13" s="9">
        <v>20.3</v>
      </c>
      <c r="GM13" s="9">
        <v>14.765000000000001</v>
      </c>
      <c r="GN13" s="9">
        <v>4.2480000000000002</v>
      </c>
      <c r="GO13" s="9">
        <v>47.468000000000004</v>
      </c>
      <c r="GP13" s="9">
        <v>84.227999999999994</v>
      </c>
      <c r="GQ13" s="9">
        <v>82.433000000000007</v>
      </c>
      <c r="GR13" s="9">
        <v>3.1030000000000002</v>
      </c>
      <c r="GS13" s="9">
        <v>3.1030000000000002</v>
      </c>
      <c r="GT13" s="9">
        <v>1.415</v>
      </c>
      <c r="GU13" s="9">
        <v>1.6879999999999999</v>
      </c>
      <c r="GV13" s="9">
        <v>2.3220000000000001</v>
      </c>
      <c r="GW13" s="9">
        <v>0.78</v>
      </c>
      <c r="GX13" s="9">
        <v>1.2689999999999999</v>
      </c>
      <c r="GY13" s="9">
        <v>0.41899999999999998</v>
      </c>
      <c r="GZ13" s="9">
        <v>1.415</v>
      </c>
      <c r="HA13" s="9">
        <v>0.80200000000000005</v>
      </c>
      <c r="HB13" s="9">
        <v>1.883</v>
      </c>
      <c r="HC13" s="9">
        <v>0.41799999999999998</v>
      </c>
      <c r="HD13" s="9">
        <v>2.2730000000000001</v>
      </c>
      <c r="HE13" s="9">
        <v>0.82899999999999996</v>
      </c>
      <c r="HF13" s="9">
        <v>0</v>
      </c>
      <c r="HG13" s="9">
        <v>79.331000000000003</v>
      </c>
      <c r="HH13" s="9">
        <v>78.912000000000006</v>
      </c>
      <c r="HI13" s="9">
        <v>76.182000000000002</v>
      </c>
      <c r="HJ13" s="9">
        <v>1.121</v>
      </c>
      <c r="HK13" s="9">
        <v>1.61</v>
      </c>
      <c r="HL13" s="9">
        <v>0.83799999999999997</v>
      </c>
      <c r="HM13" s="9">
        <v>0.84899999999999998</v>
      </c>
      <c r="HN13" s="9">
        <v>1.044</v>
      </c>
      <c r="HO13" s="9">
        <v>65.194999999999993</v>
      </c>
      <c r="HP13" s="9">
        <v>1.833</v>
      </c>
      <c r="HQ13" s="9">
        <v>6.0389999999999997</v>
      </c>
      <c r="HR13" s="9">
        <v>5.8460000000000001</v>
      </c>
      <c r="HS13" s="9">
        <v>13.704000000000001</v>
      </c>
      <c r="HT13" s="9">
        <v>65.207999999999998</v>
      </c>
      <c r="HU13" s="9">
        <v>0.41799999999999998</v>
      </c>
      <c r="HV13" s="9">
        <v>1.7949999999999999</v>
      </c>
      <c r="HW13" s="9">
        <v>84.227999999999994</v>
      </c>
      <c r="HX13" s="9">
        <v>99.103999999999999</v>
      </c>
      <c r="HY13" s="9">
        <v>89.867000000000004</v>
      </c>
      <c r="HZ13" s="9">
        <v>4.4279999999999999</v>
      </c>
      <c r="IA13" s="9">
        <v>3.6070000000000002</v>
      </c>
      <c r="IB13" s="9">
        <v>3.0659999999999998</v>
      </c>
      <c r="IC13" s="9">
        <v>0.54100000000000004</v>
      </c>
      <c r="ID13" s="9">
        <v>3.6070000000000002</v>
      </c>
      <c r="IE13" s="9">
        <v>0</v>
      </c>
      <c r="IF13" s="9">
        <v>2.0579999999999998</v>
      </c>
      <c r="IG13" s="9">
        <v>1.5489999999999999</v>
      </c>
      <c r="IH13" s="9">
        <v>0</v>
      </c>
      <c r="II13" s="9">
        <v>1.9139999999999999</v>
      </c>
      <c r="IJ13" s="9">
        <v>1.694</v>
      </c>
      <c r="IK13" s="9">
        <v>0</v>
      </c>
      <c r="IL13" s="9">
        <v>3.157</v>
      </c>
      <c r="IM13" s="9">
        <v>0.45100000000000001</v>
      </c>
      <c r="IN13" s="9">
        <v>0.82099999999999995</v>
      </c>
      <c r="IO13" s="9">
        <v>85.438999999999993</v>
      </c>
      <c r="IP13" s="9">
        <v>80.010999999999996</v>
      </c>
      <c r="IQ13" s="9">
        <v>76.143000000000001</v>
      </c>
    </row>
    <row r="14" spans="1:251">
      <c r="A14" s="10">
        <v>43132</v>
      </c>
      <c r="B14" s="9">
        <v>3.0139999999999998</v>
      </c>
      <c r="C14" s="9">
        <v>0</v>
      </c>
      <c r="D14" s="9">
        <v>0.78900000000000003</v>
      </c>
      <c r="E14" s="9">
        <v>0.94099999999999995</v>
      </c>
      <c r="F14" s="9">
        <v>1.1659999999999999</v>
      </c>
      <c r="G14" s="9">
        <v>1.696</v>
      </c>
      <c r="H14" s="9">
        <v>2.8969999999999998</v>
      </c>
      <c r="I14" s="9">
        <v>0.90600000000000003</v>
      </c>
      <c r="J14" s="9">
        <v>0</v>
      </c>
      <c r="K14" s="9">
        <v>52.88</v>
      </c>
      <c r="L14" s="9">
        <v>44.445</v>
      </c>
      <c r="M14" s="9">
        <v>40.948</v>
      </c>
      <c r="N14" s="9">
        <v>1.6679999999999999</v>
      </c>
      <c r="O14" s="9">
        <v>1.829</v>
      </c>
      <c r="P14" s="9">
        <v>0.96499999999999997</v>
      </c>
      <c r="Q14" s="9">
        <v>1.847</v>
      </c>
      <c r="R14" s="9">
        <v>0.68400000000000005</v>
      </c>
      <c r="S14" s="9">
        <v>32.122</v>
      </c>
      <c r="T14" s="9">
        <v>1.353</v>
      </c>
      <c r="U14" s="9">
        <v>2.4350000000000001</v>
      </c>
      <c r="V14" s="9">
        <v>8.5350000000000001</v>
      </c>
      <c r="W14" s="9">
        <v>4.1660000000000004</v>
      </c>
      <c r="X14" s="9">
        <v>40.28</v>
      </c>
      <c r="Y14" s="9">
        <v>8.4339999999999993</v>
      </c>
      <c r="Z14" s="9">
        <v>6.23</v>
      </c>
      <c r="AA14" s="9">
        <v>62.912999999999997</v>
      </c>
      <c r="AB14" s="9">
        <v>12.475</v>
      </c>
      <c r="AC14" s="9">
        <v>11.693</v>
      </c>
      <c r="AD14" s="9">
        <v>1.2729999999999999</v>
      </c>
      <c r="AE14" s="9">
        <v>1.2729999999999999</v>
      </c>
      <c r="AF14" s="9">
        <v>0.91400000000000003</v>
      </c>
      <c r="AG14" s="9">
        <v>0.35899999999999999</v>
      </c>
      <c r="AH14" s="9">
        <v>1.2729999999999999</v>
      </c>
      <c r="AI14" s="9">
        <v>0</v>
      </c>
      <c r="AJ14" s="9">
        <v>0.91400000000000003</v>
      </c>
      <c r="AK14" s="9">
        <v>0.35899999999999999</v>
      </c>
      <c r="AL14" s="9">
        <v>0</v>
      </c>
      <c r="AM14" s="9">
        <v>0.35899999999999999</v>
      </c>
      <c r="AN14" s="9">
        <v>0.91400000000000003</v>
      </c>
      <c r="AO14" s="9">
        <v>0</v>
      </c>
      <c r="AP14" s="9">
        <v>0.77400000000000002</v>
      </c>
      <c r="AQ14" s="9">
        <v>0.499</v>
      </c>
      <c r="AR14" s="9">
        <v>0</v>
      </c>
      <c r="AS14" s="9">
        <v>10.42</v>
      </c>
      <c r="AT14" s="9">
        <v>9.9169999999999998</v>
      </c>
      <c r="AU14" s="9">
        <v>8.6170000000000009</v>
      </c>
      <c r="AV14" s="9">
        <v>0.42299999999999999</v>
      </c>
      <c r="AW14" s="9">
        <v>0.877</v>
      </c>
      <c r="AX14" s="9">
        <v>0.42299999999999999</v>
      </c>
      <c r="AY14" s="9">
        <v>0.877</v>
      </c>
      <c r="AZ14" s="9">
        <v>0</v>
      </c>
      <c r="BA14" s="9">
        <v>6.93</v>
      </c>
      <c r="BB14" s="9">
        <v>0</v>
      </c>
      <c r="BC14" s="9">
        <v>0.80500000000000005</v>
      </c>
      <c r="BD14" s="9">
        <v>2.1819999999999999</v>
      </c>
      <c r="BE14" s="9">
        <v>2.1</v>
      </c>
      <c r="BF14" s="9">
        <v>7.8170000000000002</v>
      </c>
      <c r="BG14" s="9">
        <v>0.503</v>
      </c>
      <c r="BH14" s="9">
        <v>0.78200000000000003</v>
      </c>
      <c r="BI14" s="9">
        <v>12.475</v>
      </c>
      <c r="BJ14" s="9">
        <v>29.456</v>
      </c>
      <c r="BK14" s="9">
        <v>28.622</v>
      </c>
      <c r="BL14" s="9">
        <v>1.855</v>
      </c>
      <c r="BM14" s="9">
        <v>1.855</v>
      </c>
      <c r="BN14" s="9">
        <v>0.4</v>
      </c>
      <c r="BO14" s="9">
        <v>1.4550000000000001</v>
      </c>
      <c r="BP14" s="9">
        <v>0.4</v>
      </c>
      <c r="BQ14" s="9">
        <v>1.4550000000000001</v>
      </c>
      <c r="BR14" s="9">
        <v>0.4</v>
      </c>
      <c r="BS14" s="9">
        <v>0.495</v>
      </c>
      <c r="BT14" s="9">
        <v>0.96</v>
      </c>
      <c r="BU14" s="9">
        <v>0.495</v>
      </c>
      <c r="BV14" s="9">
        <v>1.36</v>
      </c>
      <c r="BW14" s="9">
        <v>0</v>
      </c>
      <c r="BX14" s="9">
        <v>1.4550000000000001</v>
      </c>
      <c r="BY14" s="9">
        <v>0.4</v>
      </c>
      <c r="BZ14" s="9">
        <v>0</v>
      </c>
      <c r="CA14" s="9">
        <v>26.766999999999999</v>
      </c>
      <c r="CB14" s="9">
        <v>22.312000000000001</v>
      </c>
      <c r="CC14" s="9">
        <v>21.201000000000001</v>
      </c>
      <c r="CD14" s="9">
        <v>0.36599999999999999</v>
      </c>
      <c r="CE14" s="9">
        <v>0.36299999999999999</v>
      </c>
      <c r="CF14" s="9">
        <v>0</v>
      </c>
      <c r="CG14" s="9">
        <v>0.72899999999999998</v>
      </c>
      <c r="CH14" s="9">
        <v>0</v>
      </c>
      <c r="CI14" s="9">
        <v>18.919</v>
      </c>
      <c r="CJ14" s="9">
        <v>0.46400000000000002</v>
      </c>
      <c r="CK14" s="9">
        <v>2.5720000000000001</v>
      </c>
      <c r="CL14" s="9">
        <v>0.35699999999999998</v>
      </c>
      <c r="CM14" s="9">
        <v>4.4139999999999997</v>
      </c>
      <c r="CN14" s="9">
        <v>17.898</v>
      </c>
      <c r="CO14" s="9">
        <v>4.4550000000000001</v>
      </c>
      <c r="CP14" s="9">
        <v>0.83399999999999996</v>
      </c>
      <c r="CQ14" s="9">
        <v>29.456</v>
      </c>
      <c r="CR14" s="9">
        <v>14.316000000000001</v>
      </c>
      <c r="CS14" s="9">
        <v>13.081</v>
      </c>
      <c r="CT14" s="9">
        <v>0.878</v>
      </c>
      <c r="CU14" s="9">
        <v>0.878</v>
      </c>
      <c r="CV14" s="9">
        <v>0</v>
      </c>
      <c r="CW14" s="9">
        <v>0.878</v>
      </c>
      <c r="CX14" s="9">
        <v>0.878</v>
      </c>
      <c r="CY14" s="9">
        <v>0</v>
      </c>
      <c r="CZ14" s="9">
        <v>0.878</v>
      </c>
      <c r="DA14" s="9">
        <v>0</v>
      </c>
      <c r="DB14" s="9">
        <v>0</v>
      </c>
      <c r="DC14" s="9">
        <v>0</v>
      </c>
      <c r="DD14" s="9">
        <v>0</v>
      </c>
      <c r="DE14" s="9">
        <v>0.878</v>
      </c>
      <c r="DF14" s="9">
        <v>0.47799999999999998</v>
      </c>
      <c r="DG14" s="9">
        <v>0.4</v>
      </c>
      <c r="DH14" s="9">
        <v>0</v>
      </c>
      <c r="DI14" s="9">
        <v>12.202999999999999</v>
      </c>
      <c r="DJ14" s="9">
        <v>10.022</v>
      </c>
      <c r="DK14" s="9">
        <v>10.022</v>
      </c>
      <c r="DL14" s="9">
        <v>0</v>
      </c>
      <c r="DM14" s="9">
        <v>0</v>
      </c>
      <c r="DN14" s="9">
        <v>0</v>
      </c>
      <c r="DO14" s="9">
        <v>0</v>
      </c>
      <c r="DP14" s="9">
        <v>0</v>
      </c>
      <c r="DQ14" s="9">
        <v>8.2870000000000008</v>
      </c>
      <c r="DR14" s="9">
        <v>0</v>
      </c>
      <c r="DS14" s="9">
        <v>0</v>
      </c>
      <c r="DT14" s="9">
        <v>1.736</v>
      </c>
      <c r="DU14" s="9">
        <v>1.147</v>
      </c>
      <c r="DV14" s="9">
        <v>8.875</v>
      </c>
      <c r="DW14" s="9">
        <v>2.181</v>
      </c>
      <c r="DX14" s="9">
        <v>1.236</v>
      </c>
      <c r="DY14" s="9">
        <v>14.316000000000001</v>
      </c>
      <c r="DZ14" s="9">
        <v>89.340999999999994</v>
      </c>
      <c r="EA14" s="9">
        <v>87.838999999999999</v>
      </c>
      <c r="EB14" s="9">
        <v>5.36</v>
      </c>
      <c r="EC14" s="9">
        <v>4.16</v>
      </c>
      <c r="ED14" s="9">
        <v>2.0609999999999999</v>
      </c>
      <c r="EE14" s="9">
        <v>2.0990000000000002</v>
      </c>
      <c r="EF14" s="9">
        <v>2.2050000000000001</v>
      </c>
      <c r="EG14" s="9">
        <v>1.9550000000000001</v>
      </c>
      <c r="EH14" s="9">
        <v>2.2050000000000001</v>
      </c>
      <c r="EI14" s="9">
        <v>1.2050000000000001</v>
      </c>
      <c r="EJ14" s="9">
        <v>0.75</v>
      </c>
      <c r="EK14" s="9">
        <v>1.5980000000000001</v>
      </c>
      <c r="EL14" s="9">
        <v>0.51200000000000001</v>
      </c>
      <c r="EM14" s="9">
        <v>2.0499999999999998</v>
      </c>
      <c r="EN14" s="9">
        <v>3.4020000000000001</v>
      </c>
      <c r="EO14" s="9">
        <v>0.75800000000000001</v>
      </c>
      <c r="EP14" s="9">
        <v>1.2010000000000001</v>
      </c>
      <c r="EQ14" s="9">
        <v>82.478999999999999</v>
      </c>
      <c r="ER14" s="9">
        <v>52.06</v>
      </c>
      <c r="ES14" s="9">
        <v>47.805999999999997</v>
      </c>
      <c r="ET14" s="9">
        <v>1.639</v>
      </c>
      <c r="EU14" s="9">
        <v>2.2610000000000001</v>
      </c>
      <c r="EV14" s="9">
        <v>2.5640000000000001</v>
      </c>
      <c r="EW14" s="9">
        <v>1.3360000000000001</v>
      </c>
      <c r="EX14" s="9">
        <v>0</v>
      </c>
      <c r="EY14" s="9">
        <v>43.021999999999998</v>
      </c>
      <c r="EZ14" s="9">
        <v>0.91900000000000004</v>
      </c>
      <c r="FA14" s="9">
        <v>2.387</v>
      </c>
      <c r="FB14" s="9">
        <v>5.7320000000000002</v>
      </c>
      <c r="FC14" s="9">
        <v>13.266999999999999</v>
      </c>
      <c r="FD14" s="9">
        <v>38.792999999999999</v>
      </c>
      <c r="FE14" s="9">
        <v>30.419</v>
      </c>
      <c r="FF14" s="9">
        <v>1.5009999999999999</v>
      </c>
      <c r="FG14" s="9">
        <v>89.340999999999994</v>
      </c>
      <c r="FH14" s="9">
        <v>48.523000000000003</v>
      </c>
      <c r="FI14" s="9">
        <v>41.594999999999999</v>
      </c>
      <c r="FJ14" s="9">
        <v>5.3620000000000001</v>
      </c>
      <c r="FK14" s="9">
        <v>5.3620000000000001</v>
      </c>
      <c r="FL14" s="9">
        <v>0.94299999999999995</v>
      </c>
      <c r="FM14" s="9">
        <v>4.42</v>
      </c>
      <c r="FN14" s="9">
        <v>3.0750000000000002</v>
      </c>
      <c r="FO14" s="9">
        <v>2.2869999999999999</v>
      </c>
      <c r="FP14" s="9">
        <v>2.9809999999999999</v>
      </c>
      <c r="FQ14" s="9">
        <v>1.407</v>
      </c>
      <c r="FR14" s="9">
        <v>0.97499999999999998</v>
      </c>
      <c r="FS14" s="9">
        <v>2.2029999999999998</v>
      </c>
      <c r="FT14" s="9">
        <v>1.361</v>
      </c>
      <c r="FU14" s="9">
        <v>1.7989999999999999</v>
      </c>
      <c r="FV14" s="9">
        <v>2.6150000000000002</v>
      </c>
      <c r="FW14" s="9">
        <v>2.7480000000000002</v>
      </c>
      <c r="FX14" s="9">
        <v>0</v>
      </c>
      <c r="FY14" s="9">
        <v>36.231999999999999</v>
      </c>
      <c r="FZ14" s="9">
        <v>25.271000000000001</v>
      </c>
      <c r="GA14" s="9">
        <v>23.864999999999998</v>
      </c>
      <c r="GB14" s="9">
        <v>0.60499999999999998</v>
      </c>
      <c r="GC14" s="9">
        <v>0.80100000000000005</v>
      </c>
      <c r="GD14" s="9">
        <v>0.60499999999999998</v>
      </c>
      <c r="GE14" s="9">
        <v>0.42299999999999999</v>
      </c>
      <c r="GF14" s="9">
        <v>0</v>
      </c>
      <c r="GG14" s="9">
        <v>20.706</v>
      </c>
      <c r="GH14" s="9">
        <v>0.88400000000000001</v>
      </c>
      <c r="GI14" s="9">
        <v>1.8080000000000001</v>
      </c>
      <c r="GJ14" s="9">
        <v>1.873</v>
      </c>
      <c r="GK14" s="9">
        <v>3.9660000000000002</v>
      </c>
      <c r="GL14" s="9">
        <v>21.305</v>
      </c>
      <c r="GM14" s="9">
        <v>10.961</v>
      </c>
      <c r="GN14" s="9">
        <v>6.9279999999999999</v>
      </c>
      <c r="GO14" s="9">
        <v>48.523000000000003</v>
      </c>
      <c r="GP14" s="9">
        <v>80.125</v>
      </c>
      <c r="GQ14" s="9">
        <v>77.311999999999998</v>
      </c>
      <c r="GR14" s="9">
        <v>3.4670000000000001</v>
      </c>
      <c r="GS14" s="9">
        <v>3.4670000000000001</v>
      </c>
      <c r="GT14" s="9">
        <v>1.2509999999999999</v>
      </c>
      <c r="GU14" s="9">
        <v>2.2160000000000002</v>
      </c>
      <c r="GV14" s="9">
        <v>1.383</v>
      </c>
      <c r="GW14" s="9">
        <v>2.0840000000000001</v>
      </c>
      <c r="GX14" s="9">
        <v>1.768</v>
      </c>
      <c r="GY14" s="9">
        <v>0.872</v>
      </c>
      <c r="GZ14" s="9">
        <v>0.44400000000000001</v>
      </c>
      <c r="HA14" s="9">
        <v>2.246</v>
      </c>
      <c r="HB14" s="9">
        <v>0</v>
      </c>
      <c r="HC14" s="9">
        <v>1.2210000000000001</v>
      </c>
      <c r="HD14" s="9">
        <v>2.6989999999999998</v>
      </c>
      <c r="HE14" s="9">
        <v>0.76800000000000002</v>
      </c>
      <c r="HF14" s="9">
        <v>0</v>
      </c>
      <c r="HG14" s="9">
        <v>73.844999999999999</v>
      </c>
      <c r="HH14" s="9">
        <v>72.671999999999997</v>
      </c>
      <c r="HI14" s="9">
        <v>67.858999999999995</v>
      </c>
      <c r="HJ14" s="9">
        <v>1.6339999999999999</v>
      </c>
      <c r="HK14" s="9">
        <v>3.18</v>
      </c>
      <c r="HL14" s="9">
        <v>2.3380000000000001</v>
      </c>
      <c r="HM14" s="9">
        <v>1.728</v>
      </c>
      <c r="HN14" s="9">
        <v>0.32300000000000001</v>
      </c>
      <c r="HO14" s="9">
        <v>60.063000000000002</v>
      </c>
      <c r="HP14" s="9">
        <v>3.3959999999999999</v>
      </c>
      <c r="HQ14" s="9">
        <v>2.4830000000000001</v>
      </c>
      <c r="HR14" s="9">
        <v>6.73</v>
      </c>
      <c r="HS14" s="9">
        <v>13.448</v>
      </c>
      <c r="HT14" s="9">
        <v>59.225000000000001</v>
      </c>
      <c r="HU14" s="9">
        <v>1.173</v>
      </c>
      <c r="HV14" s="9">
        <v>2.8119999999999998</v>
      </c>
      <c r="HW14" s="9">
        <v>80.125</v>
      </c>
      <c r="HX14" s="9">
        <v>119.316</v>
      </c>
      <c r="HY14" s="9">
        <v>110.91500000000001</v>
      </c>
      <c r="HZ14" s="9">
        <v>4.4800000000000004</v>
      </c>
      <c r="IA14" s="9">
        <v>4.4800000000000004</v>
      </c>
      <c r="IB14" s="9">
        <v>1.986</v>
      </c>
      <c r="IC14" s="9">
        <v>2.4950000000000001</v>
      </c>
      <c r="ID14" s="9">
        <v>1.6779999999999999</v>
      </c>
      <c r="IE14" s="9">
        <v>2.802</v>
      </c>
      <c r="IF14" s="9">
        <v>2.4849999999999999</v>
      </c>
      <c r="IG14" s="9">
        <v>0</v>
      </c>
      <c r="IH14" s="9">
        <v>1.9950000000000001</v>
      </c>
      <c r="II14" s="9">
        <v>2.1070000000000002</v>
      </c>
      <c r="IJ14" s="9">
        <v>0</v>
      </c>
      <c r="IK14" s="9">
        <v>2.3730000000000002</v>
      </c>
      <c r="IL14" s="9">
        <v>2.54</v>
      </c>
      <c r="IM14" s="9">
        <v>1.94</v>
      </c>
      <c r="IN14" s="9">
        <v>0</v>
      </c>
      <c r="IO14" s="9">
        <v>106.435</v>
      </c>
      <c r="IP14" s="9">
        <v>97.688000000000002</v>
      </c>
      <c r="IQ14" s="9">
        <v>91.655000000000001</v>
      </c>
    </row>
    <row r="15" spans="1:251">
      <c r="A15" s="10">
        <v>43497</v>
      </c>
      <c r="B15" s="9">
        <v>5.1449999999999996</v>
      </c>
      <c r="C15" s="9">
        <v>1.089</v>
      </c>
      <c r="D15" s="9">
        <v>0.74299999999999999</v>
      </c>
      <c r="E15" s="9">
        <v>2.2759999999999998</v>
      </c>
      <c r="F15" s="9">
        <v>2.5369999999999999</v>
      </c>
      <c r="G15" s="9">
        <v>2.1640000000000001</v>
      </c>
      <c r="H15" s="9">
        <v>3.6619999999999999</v>
      </c>
      <c r="I15" s="9">
        <v>3.3149999999999999</v>
      </c>
      <c r="J15" s="9">
        <v>0.36699999999999999</v>
      </c>
      <c r="K15" s="9">
        <v>51.079000000000001</v>
      </c>
      <c r="L15" s="9">
        <v>37.878</v>
      </c>
      <c r="M15" s="9">
        <v>37.463000000000001</v>
      </c>
      <c r="N15" s="9">
        <v>0</v>
      </c>
      <c r="O15" s="9">
        <v>0.41599999999999998</v>
      </c>
      <c r="P15" s="9">
        <v>0</v>
      </c>
      <c r="Q15" s="9">
        <v>0</v>
      </c>
      <c r="R15" s="9">
        <v>0.41599999999999998</v>
      </c>
      <c r="S15" s="9">
        <v>29.113</v>
      </c>
      <c r="T15" s="9">
        <v>2.0419999999999998</v>
      </c>
      <c r="U15" s="9">
        <v>1.298</v>
      </c>
      <c r="V15" s="9">
        <v>5.4260000000000002</v>
      </c>
      <c r="W15" s="9">
        <v>4.165</v>
      </c>
      <c r="X15" s="9">
        <v>33.713000000000001</v>
      </c>
      <c r="Y15" s="9">
        <v>13.201000000000001</v>
      </c>
      <c r="Z15" s="9">
        <v>1.5660000000000001</v>
      </c>
      <c r="AA15" s="9">
        <v>59.988</v>
      </c>
      <c r="AB15" s="9">
        <v>15.162000000000001</v>
      </c>
      <c r="AC15" s="9">
        <v>14.47</v>
      </c>
      <c r="AD15" s="9">
        <v>1.853</v>
      </c>
      <c r="AE15" s="9">
        <v>1.853</v>
      </c>
      <c r="AF15" s="9">
        <v>0.89200000000000002</v>
      </c>
      <c r="AG15" s="9">
        <v>0.96099999999999997</v>
      </c>
      <c r="AH15" s="9">
        <v>1.853</v>
      </c>
      <c r="AI15" s="9">
        <v>0</v>
      </c>
      <c r="AJ15" s="9">
        <v>1.31</v>
      </c>
      <c r="AK15" s="9">
        <v>0</v>
      </c>
      <c r="AL15" s="9">
        <v>0.54300000000000004</v>
      </c>
      <c r="AM15" s="9">
        <v>0.54300000000000004</v>
      </c>
      <c r="AN15" s="9">
        <v>0.79500000000000004</v>
      </c>
      <c r="AO15" s="9">
        <v>0.51500000000000001</v>
      </c>
      <c r="AP15" s="9">
        <v>0.91900000000000004</v>
      </c>
      <c r="AQ15" s="9">
        <v>0.93400000000000005</v>
      </c>
      <c r="AR15" s="9">
        <v>0</v>
      </c>
      <c r="AS15" s="9">
        <v>12.617000000000001</v>
      </c>
      <c r="AT15" s="9">
        <v>11.787000000000001</v>
      </c>
      <c r="AU15" s="9">
        <v>11.346</v>
      </c>
      <c r="AV15" s="9">
        <v>0.442</v>
      </c>
      <c r="AW15" s="9">
        <v>0</v>
      </c>
      <c r="AX15" s="9">
        <v>0.442</v>
      </c>
      <c r="AY15" s="9">
        <v>0</v>
      </c>
      <c r="AZ15" s="9">
        <v>0</v>
      </c>
      <c r="BA15" s="9">
        <v>10.173</v>
      </c>
      <c r="BB15" s="9">
        <v>0.442</v>
      </c>
      <c r="BC15" s="9">
        <v>0</v>
      </c>
      <c r="BD15" s="9">
        <v>1.173</v>
      </c>
      <c r="BE15" s="9">
        <v>1.55</v>
      </c>
      <c r="BF15" s="9">
        <v>10.237</v>
      </c>
      <c r="BG15" s="9">
        <v>0.82899999999999996</v>
      </c>
      <c r="BH15" s="9">
        <v>0.69199999999999995</v>
      </c>
      <c r="BI15" s="9">
        <v>15.162000000000001</v>
      </c>
      <c r="BJ15" s="9">
        <v>27.81</v>
      </c>
      <c r="BK15" s="9">
        <v>26.597999999999999</v>
      </c>
      <c r="BL15" s="9">
        <v>1.9830000000000001</v>
      </c>
      <c r="BM15" s="9">
        <v>1.5620000000000001</v>
      </c>
      <c r="BN15" s="9">
        <v>0.54100000000000004</v>
      </c>
      <c r="BO15" s="9">
        <v>1.0209999999999999</v>
      </c>
      <c r="BP15" s="9">
        <v>1.5620000000000001</v>
      </c>
      <c r="BQ15" s="9">
        <v>0</v>
      </c>
      <c r="BR15" s="9">
        <v>1.5620000000000001</v>
      </c>
      <c r="BS15" s="9">
        <v>0</v>
      </c>
      <c r="BT15" s="9">
        <v>0</v>
      </c>
      <c r="BU15" s="9">
        <v>0.54100000000000004</v>
      </c>
      <c r="BV15" s="9">
        <v>0.58599999999999997</v>
      </c>
      <c r="BW15" s="9">
        <v>0.436</v>
      </c>
      <c r="BX15" s="9">
        <v>1.5620000000000001</v>
      </c>
      <c r="BY15" s="9">
        <v>0</v>
      </c>
      <c r="BZ15" s="9">
        <v>0.42099999999999999</v>
      </c>
      <c r="CA15" s="9">
        <v>24.614999999999998</v>
      </c>
      <c r="CB15" s="9">
        <v>21.009</v>
      </c>
      <c r="CC15" s="9">
        <v>19.707000000000001</v>
      </c>
      <c r="CD15" s="9">
        <v>0.503</v>
      </c>
      <c r="CE15" s="9">
        <v>0.79900000000000004</v>
      </c>
      <c r="CF15" s="9">
        <v>0</v>
      </c>
      <c r="CG15" s="9">
        <v>0</v>
      </c>
      <c r="CH15" s="9">
        <v>1.302</v>
      </c>
      <c r="CI15" s="9">
        <v>16.042000000000002</v>
      </c>
      <c r="CJ15" s="9">
        <v>1.351</v>
      </c>
      <c r="CK15" s="9">
        <v>1.0609999999999999</v>
      </c>
      <c r="CL15" s="9">
        <v>2.5550000000000002</v>
      </c>
      <c r="CM15" s="9">
        <v>4.1479999999999997</v>
      </c>
      <c r="CN15" s="9">
        <v>16.861000000000001</v>
      </c>
      <c r="CO15" s="9">
        <v>3.6059999999999999</v>
      </c>
      <c r="CP15" s="9">
        <v>1.212</v>
      </c>
      <c r="CQ15" s="9">
        <v>27.81</v>
      </c>
      <c r="CR15" s="9">
        <v>17.004999999999999</v>
      </c>
      <c r="CS15" s="9">
        <v>16.64</v>
      </c>
      <c r="CT15" s="9">
        <v>1.264</v>
      </c>
      <c r="CU15" s="9">
        <v>1.264</v>
      </c>
      <c r="CV15" s="9">
        <v>0.73099999999999998</v>
      </c>
      <c r="CW15" s="9">
        <v>0.53300000000000003</v>
      </c>
      <c r="CX15" s="9">
        <v>1.264</v>
      </c>
      <c r="CY15" s="9">
        <v>0</v>
      </c>
      <c r="CZ15" s="9">
        <v>1.264</v>
      </c>
      <c r="DA15" s="9">
        <v>0</v>
      </c>
      <c r="DB15" s="9">
        <v>0</v>
      </c>
      <c r="DC15" s="9">
        <v>0.83</v>
      </c>
      <c r="DD15" s="9">
        <v>0</v>
      </c>
      <c r="DE15" s="9">
        <v>0.434</v>
      </c>
      <c r="DF15" s="9">
        <v>0.83</v>
      </c>
      <c r="DG15" s="9">
        <v>0.434</v>
      </c>
      <c r="DH15" s="9">
        <v>0</v>
      </c>
      <c r="DI15" s="9">
        <v>15.377000000000001</v>
      </c>
      <c r="DJ15" s="9">
        <v>9.3010000000000002</v>
      </c>
      <c r="DK15" s="9">
        <v>9.3010000000000002</v>
      </c>
      <c r="DL15" s="9">
        <v>0</v>
      </c>
      <c r="DM15" s="9">
        <v>0</v>
      </c>
      <c r="DN15" s="9">
        <v>0</v>
      </c>
      <c r="DO15" s="9">
        <v>0</v>
      </c>
      <c r="DP15" s="9">
        <v>0</v>
      </c>
      <c r="DQ15" s="9">
        <v>6.7960000000000003</v>
      </c>
      <c r="DR15" s="9">
        <v>0.317</v>
      </c>
      <c r="DS15" s="9">
        <v>0.73799999999999999</v>
      </c>
      <c r="DT15" s="9">
        <v>1.4490000000000001</v>
      </c>
      <c r="DU15" s="9">
        <v>0.32600000000000001</v>
      </c>
      <c r="DV15" s="9">
        <v>8.9740000000000002</v>
      </c>
      <c r="DW15" s="9">
        <v>6.0759999999999996</v>
      </c>
      <c r="DX15" s="9">
        <v>0.36399999999999999</v>
      </c>
      <c r="DY15" s="9">
        <v>17.004999999999999</v>
      </c>
      <c r="DZ15" s="9">
        <v>103.31100000000001</v>
      </c>
      <c r="EA15" s="9">
        <v>97.611999999999995</v>
      </c>
      <c r="EB15" s="9">
        <v>9.6590000000000007</v>
      </c>
      <c r="EC15" s="9">
        <v>9.3239999999999998</v>
      </c>
      <c r="ED15" s="9">
        <v>5.41</v>
      </c>
      <c r="EE15" s="9">
        <v>3.9140000000000001</v>
      </c>
      <c r="EF15" s="9">
        <v>7.8470000000000004</v>
      </c>
      <c r="EG15" s="9">
        <v>1.4770000000000001</v>
      </c>
      <c r="EH15" s="9">
        <v>8.1270000000000007</v>
      </c>
      <c r="EI15" s="9">
        <v>0.85099999999999998</v>
      </c>
      <c r="EJ15" s="9">
        <v>0.34599999999999997</v>
      </c>
      <c r="EK15" s="9">
        <v>2.7149999999999999</v>
      </c>
      <c r="EL15" s="9">
        <v>1.845</v>
      </c>
      <c r="EM15" s="9">
        <v>4.7640000000000002</v>
      </c>
      <c r="EN15" s="9">
        <v>7.6779999999999999</v>
      </c>
      <c r="EO15" s="9">
        <v>1.6459999999999999</v>
      </c>
      <c r="EP15" s="9">
        <v>0.33400000000000002</v>
      </c>
      <c r="EQ15" s="9">
        <v>87.953000000000003</v>
      </c>
      <c r="ER15" s="9">
        <v>61.7</v>
      </c>
      <c r="ES15" s="9">
        <v>60.235999999999997</v>
      </c>
      <c r="ET15" s="9">
        <v>0.57499999999999996</v>
      </c>
      <c r="EU15" s="9">
        <v>0.88800000000000001</v>
      </c>
      <c r="EV15" s="9">
        <v>0.26300000000000001</v>
      </c>
      <c r="EW15" s="9">
        <v>0.89700000000000002</v>
      </c>
      <c r="EX15" s="9">
        <v>0.30399999999999999</v>
      </c>
      <c r="EY15" s="9">
        <v>46.981999999999999</v>
      </c>
      <c r="EZ15" s="9">
        <v>4.4809999999999999</v>
      </c>
      <c r="FA15" s="9">
        <v>3.5430000000000001</v>
      </c>
      <c r="FB15" s="9">
        <v>6.694</v>
      </c>
      <c r="FC15" s="9">
        <v>7.7640000000000002</v>
      </c>
      <c r="FD15" s="9">
        <v>53.935000000000002</v>
      </c>
      <c r="FE15" s="9">
        <v>26.253</v>
      </c>
      <c r="FF15" s="9">
        <v>5.6989999999999998</v>
      </c>
      <c r="FG15" s="9">
        <v>103.31100000000001</v>
      </c>
      <c r="FH15" s="9">
        <v>34.682000000000002</v>
      </c>
      <c r="FI15" s="9">
        <v>31.238</v>
      </c>
      <c r="FJ15" s="9">
        <v>3.907</v>
      </c>
      <c r="FK15" s="9">
        <v>3.907</v>
      </c>
      <c r="FL15" s="9">
        <v>1.42</v>
      </c>
      <c r="FM15" s="9">
        <v>2.4870000000000001</v>
      </c>
      <c r="FN15" s="9">
        <v>2.4129999999999998</v>
      </c>
      <c r="FO15" s="9">
        <v>1.494</v>
      </c>
      <c r="FP15" s="9">
        <v>2.4129999999999998</v>
      </c>
      <c r="FQ15" s="9">
        <v>0.40500000000000003</v>
      </c>
      <c r="FR15" s="9">
        <v>1.089</v>
      </c>
      <c r="FS15" s="9">
        <v>0.63700000000000001</v>
      </c>
      <c r="FT15" s="9">
        <v>1.369</v>
      </c>
      <c r="FU15" s="9">
        <v>1.901</v>
      </c>
      <c r="FV15" s="9">
        <v>1.3240000000000001</v>
      </c>
      <c r="FW15" s="9">
        <v>2.5830000000000002</v>
      </c>
      <c r="FX15" s="9">
        <v>0</v>
      </c>
      <c r="FY15" s="9">
        <v>27.331</v>
      </c>
      <c r="FZ15" s="9">
        <v>18.288</v>
      </c>
      <c r="GA15" s="9">
        <v>15.666</v>
      </c>
      <c r="GB15" s="9">
        <v>1.149</v>
      </c>
      <c r="GC15" s="9">
        <v>1.4730000000000001</v>
      </c>
      <c r="GD15" s="9">
        <v>0.77</v>
      </c>
      <c r="GE15" s="9">
        <v>0.72299999999999998</v>
      </c>
      <c r="GF15" s="9">
        <v>0.754</v>
      </c>
      <c r="GG15" s="9">
        <v>14.555</v>
      </c>
      <c r="GH15" s="9">
        <v>0.34399999999999997</v>
      </c>
      <c r="GI15" s="9">
        <v>1.6639999999999999</v>
      </c>
      <c r="GJ15" s="9">
        <v>1.724</v>
      </c>
      <c r="GK15" s="9">
        <v>4.9020000000000001</v>
      </c>
      <c r="GL15" s="9">
        <v>13.385999999999999</v>
      </c>
      <c r="GM15" s="9">
        <v>9.0429999999999993</v>
      </c>
      <c r="GN15" s="9">
        <v>3.444</v>
      </c>
      <c r="GO15" s="9">
        <v>34.682000000000002</v>
      </c>
      <c r="GP15" s="9">
        <v>90.995000000000005</v>
      </c>
      <c r="GQ15" s="9">
        <v>86.942999999999998</v>
      </c>
      <c r="GR15" s="9">
        <v>5.9029999999999996</v>
      </c>
      <c r="GS15" s="9">
        <v>5.9029999999999996</v>
      </c>
      <c r="GT15" s="9">
        <v>3.2789999999999999</v>
      </c>
      <c r="GU15" s="9">
        <v>2.625</v>
      </c>
      <c r="GV15" s="9">
        <v>4.0350000000000001</v>
      </c>
      <c r="GW15" s="9">
        <v>1.8680000000000001</v>
      </c>
      <c r="GX15" s="9">
        <v>3.1720000000000002</v>
      </c>
      <c r="GY15" s="9">
        <v>1.353</v>
      </c>
      <c r="GZ15" s="9">
        <v>1.3779999999999999</v>
      </c>
      <c r="HA15" s="9">
        <v>1.3779999999999999</v>
      </c>
      <c r="HB15" s="9">
        <v>2.569</v>
      </c>
      <c r="HC15" s="9">
        <v>1.9570000000000001</v>
      </c>
      <c r="HD15" s="9">
        <v>4.5250000000000004</v>
      </c>
      <c r="HE15" s="9">
        <v>1.3779999999999999</v>
      </c>
      <c r="HF15" s="9">
        <v>0</v>
      </c>
      <c r="HG15" s="9">
        <v>81.039000000000001</v>
      </c>
      <c r="HH15" s="9">
        <v>80.376999999999995</v>
      </c>
      <c r="HI15" s="9">
        <v>76</v>
      </c>
      <c r="HJ15" s="9">
        <v>2.37</v>
      </c>
      <c r="HK15" s="9">
        <v>2.0070000000000001</v>
      </c>
      <c r="HL15" s="9">
        <v>1.915</v>
      </c>
      <c r="HM15" s="9">
        <v>0.81200000000000006</v>
      </c>
      <c r="HN15" s="9">
        <v>1.65</v>
      </c>
      <c r="HO15" s="9">
        <v>68.748000000000005</v>
      </c>
      <c r="HP15" s="9">
        <v>1.9770000000000001</v>
      </c>
      <c r="HQ15" s="9">
        <v>3.1909999999999998</v>
      </c>
      <c r="HR15" s="9">
        <v>6.4610000000000003</v>
      </c>
      <c r="HS15" s="9">
        <v>17.094000000000001</v>
      </c>
      <c r="HT15" s="9">
        <v>63.283000000000001</v>
      </c>
      <c r="HU15" s="9">
        <v>0.66200000000000003</v>
      </c>
      <c r="HV15" s="9">
        <v>4.0519999999999996</v>
      </c>
      <c r="HW15" s="9">
        <v>90.995000000000005</v>
      </c>
      <c r="HX15" s="9">
        <v>105.13200000000001</v>
      </c>
      <c r="HY15" s="9">
        <v>95.915000000000006</v>
      </c>
      <c r="HZ15" s="9">
        <v>4.2450000000000001</v>
      </c>
      <c r="IA15" s="9">
        <v>3.7730000000000001</v>
      </c>
      <c r="IB15" s="9">
        <v>1.9510000000000001</v>
      </c>
      <c r="IC15" s="9">
        <v>1.8220000000000001</v>
      </c>
      <c r="ID15" s="9">
        <v>2.484</v>
      </c>
      <c r="IE15" s="9">
        <v>1.2889999999999999</v>
      </c>
      <c r="IF15" s="9">
        <v>2.484</v>
      </c>
      <c r="IG15" s="9">
        <v>0.86499999999999999</v>
      </c>
      <c r="IH15" s="9">
        <v>0.42399999999999999</v>
      </c>
      <c r="II15" s="9">
        <v>0.52400000000000002</v>
      </c>
      <c r="IJ15" s="9">
        <v>1.2849999999999999</v>
      </c>
      <c r="IK15" s="9">
        <v>1.964</v>
      </c>
      <c r="IL15" s="9">
        <v>2.7509999999999999</v>
      </c>
      <c r="IM15" s="9">
        <v>1.022</v>
      </c>
      <c r="IN15" s="9">
        <v>0.47199999999999998</v>
      </c>
      <c r="IO15" s="9">
        <v>91.67</v>
      </c>
      <c r="IP15" s="9">
        <v>81.847999999999999</v>
      </c>
      <c r="IQ15" s="9">
        <v>79.971999999999994</v>
      </c>
    </row>
    <row r="16" spans="1:251">
      <c r="A16" s="10">
        <v>43862</v>
      </c>
      <c r="B16" s="9">
        <v>4.8719999999999999</v>
      </c>
      <c r="C16" s="9">
        <v>1.2729999999999999</v>
      </c>
      <c r="D16" s="9">
        <v>0.501</v>
      </c>
      <c r="E16" s="9">
        <v>3.113</v>
      </c>
      <c r="F16" s="9">
        <v>1.853</v>
      </c>
      <c r="G16" s="9">
        <v>1.681</v>
      </c>
      <c r="H16" s="9">
        <v>3.649</v>
      </c>
      <c r="I16" s="9">
        <v>2.9980000000000002</v>
      </c>
      <c r="J16" s="9">
        <v>0</v>
      </c>
      <c r="K16" s="9">
        <v>49.238</v>
      </c>
      <c r="L16" s="9">
        <v>37.911999999999999</v>
      </c>
      <c r="M16" s="9">
        <v>36.655000000000001</v>
      </c>
      <c r="N16" s="9">
        <v>0.42899999999999999</v>
      </c>
      <c r="O16" s="9">
        <v>0.82699999999999996</v>
      </c>
      <c r="P16" s="9">
        <v>0.81599999999999995</v>
      </c>
      <c r="Q16" s="9">
        <v>0.44</v>
      </c>
      <c r="R16" s="9">
        <v>0</v>
      </c>
      <c r="S16" s="9">
        <v>25.268000000000001</v>
      </c>
      <c r="T16" s="9">
        <v>2.2360000000000002</v>
      </c>
      <c r="U16" s="9">
        <v>2.8719999999999999</v>
      </c>
      <c r="V16" s="9">
        <v>7.5359999999999996</v>
      </c>
      <c r="W16" s="9">
        <v>4.2480000000000002</v>
      </c>
      <c r="X16" s="9">
        <v>33.662999999999997</v>
      </c>
      <c r="Y16" s="9">
        <v>11.327</v>
      </c>
      <c r="Z16" s="9">
        <v>2.5169999999999999</v>
      </c>
      <c r="AA16" s="9">
        <v>58.402000000000001</v>
      </c>
      <c r="AB16" s="9">
        <v>15.677</v>
      </c>
      <c r="AC16" s="9">
        <v>14.085000000000001</v>
      </c>
      <c r="AD16" s="9">
        <v>1.845</v>
      </c>
      <c r="AE16" s="9">
        <v>1.845</v>
      </c>
      <c r="AF16" s="9">
        <v>0.76300000000000001</v>
      </c>
      <c r="AG16" s="9">
        <v>1.0820000000000001</v>
      </c>
      <c r="AH16" s="9">
        <v>0.76300000000000001</v>
      </c>
      <c r="AI16" s="9">
        <v>1.0820000000000001</v>
      </c>
      <c r="AJ16" s="9">
        <v>0.76300000000000001</v>
      </c>
      <c r="AK16" s="9">
        <v>0</v>
      </c>
      <c r="AL16" s="9">
        <v>1.0820000000000001</v>
      </c>
      <c r="AM16" s="9">
        <v>0.35699999999999998</v>
      </c>
      <c r="AN16" s="9">
        <v>0.503</v>
      </c>
      <c r="AO16" s="9">
        <v>0.98499999999999999</v>
      </c>
      <c r="AP16" s="9">
        <v>1.845</v>
      </c>
      <c r="AQ16" s="9">
        <v>0</v>
      </c>
      <c r="AR16" s="9">
        <v>0</v>
      </c>
      <c r="AS16" s="9">
        <v>12.24</v>
      </c>
      <c r="AT16" s="9">
        <v>10.532</v>
      </c>
      <c r="AU16" s="9">
        <v>8.9610000000000003</v>
      </c>
      <c r="AV16" s="9">
        <v>0.48199999999999998</v>
      </c>
      <c r="AW16" s="9">
        <v>1.089</v>
      </c>
      <c r="AX16" s="9">
        <v>0.48199999999999998</v>
      </c>
      <c r="AY16" s="9">
        <v>0.85699999999999998</v>
      </c>
      <c r="AZ16" s="9">
        <v>0.23200000000000001</v>
      </c>
      <c r="BA16" s="9">
        <v>6.1239999999999997</v>
      </c>
      <c r="BB16" s="9">
        <v>0</v>
      </c>
      <c r="BC16" s="9">
        <v>0.70099999999999996</v>
      </c>
      <c r="BD16" s="9">
        <v>3.7069999999999999</v>
      </c>
      <c r="BE16" s="9">
        <v>0.66300000000000003</v>
      </c>
      <c r="BF16" s="9">
        <v>9.8689999999999998</v>
      </c>
      <c r="BG16" s="9">
        <v>1.708</v>
      </c>
      <c r="BH16" s="9">
        <v>1.5920000000000001</v>
      </c>
      <c r="BI16" s="9">
        <v>15.677</v>
      </c>
      <c r="BJ16" s="9">
        <v>31.841999999999999</v>
      </c>
      <c r="BK16" s="9">
        <v>30.766999999999999</v>
      </c>
      <c r="BL16" s="9">
        <v>0.36699999999999999</v>
      </c>
      <c r="BM16" s="9">
        <v>0.36699999999999999</v>
      </c>
      <c r="BN16" s="9">
        <v>0</v>
      </c>
      <c r="BO16" s="9">
        <v>0.36699999999999999</v>
      </c>
      <c r="BP16" s="9">
        <v>0.36699999999999999</v>
      </c>
      <c r="BQ16" s="9">
        <v>0</v>
      </c>
      <c r="BR16" s="9">
        <v>0.36699999999999999</v>
      </c>
      <c r="BS16" s="9">
        <v>0</v>
      </c>
      <c r="BT16" s="9">
        <v>0</v>
      </c>
      <c r="BU16" s="9">
        <v>0.36699999999999999</v>
      </c>
      <c r="BV16" s="9">
        <v>0</v>
      </c>
      <c r="BW16" s="9">
        <v>0</v>
      </c>
      <c r="BX16" s="9">
        <v>0</v>
      </c>
      <c r="BY16" s="9">
        <v>0.36699999999999999</v>
      </c>
      <c r="BZ16" s="9">
        <v>0</v>
      </c>
      <c r="CA16" s="9">
        <v>30.4</v>
      </c>
      <c r="CB16" s="9">
        <v>24.588999999999999</v>
      </c>
      <c r="CC16" s="9">
        <v>23.260999999999999</v>
      </c>
      <c r="CD16" s="9">
        <v>0.40400000000000003</v>
      </c>
      <c r="CE16" s="9">
        <v>0.92500000000000004</v>
      </c>
      <c r="CF16" s="9">
        <v>0.40400000000000003</v>
      </c>
      <c r="CG16" s="9">
        <v>0.46899999999999997</v>
      </c>
      <c r="CH16" s="9">
        <v>0.45600000000000002</v>
      </c>
      <c r="CI16" s="9">
        <v>20.709</v>
      </c>
      <c r="CJ16" s="9">
        <v>0.873</v>
      </c>
      <c r="CK16" s="9">
        <v>1.2589999999999999</v>
      </c>
      <c r="CL16" s="9">
        <v>1.7490000000000001</v>
      </c>
      <c r="CM16" s="9">
        <v>5.0460000000000003</v>
      </c>
      <c r="CN16" s="9">
        <v>19.544</v>
      </c>
      <c r="CO16" s="9">
        <v>5.81</v>
      </c>
      <c r="CP16" s="9">
        <v>1.075</v>
      </c>
      <c r="CQ16" s="9">
        <v>31.841999999999999</v>
      </c>
      <c r="CR16" s="9">
        <v>26.238</v>
      </c>
      <c r="CS16" s="9">
        <v>25.128</v>
      </c>
      <c r="CT16" s="9">
        <v>3.5779999999999998</v>
      </c>
      <c r="CU16" s="9">
        <v>3.5779999999999998</v>
      </c>
      <c r="CV16" s="9">
        <v>1.2410000000000001</v>
      </c>
      <c r="CW16" s="9">
        <v>2.3380000000000001</v>
      </c>
      <c r="CX16" s="9">
        <v>2.3460000000000001</v>
      </c>
      <c r="CY16" s="9">
        <v>1.2330000000000001</v>
      </c>
      <c r="CZ16" s="9">
        <v>1.9330000000000001</v>
      </c>
      <c r="DA16" s="9">
        <v>0.83099999999999996</v>
      </c>
      <c r="DB16" s="9">
        <v>0.81399999999999995</v>
      </c>
      <c r="DC16" s="9">
        <v>0.38200000000000001</v>
      </c>
      <c r="DD16" s="9">
        <v>1.538</v>
      </c>
      <c r="DE16" s="9">
        <v>1.659</v>
      </c>
      <c r="DF16" s="9">
        <v>3.16</v>
      </c>
      <c r="DG16" s="9">
        <v>0.41899999999999998</v>
      </c>
      <c r="DH16" s="9">
        <v>0</v>
      </c>
      <c r="DI16" s="9">
        <v>21.55</v>
      </c>
      <c r="DJ16" s="9">
        <v>16.260999999999999</v>
      </c>
      <c r="DK16" s="9">
        <v>14.125999999999999</v>
      </c>
      <c r="DL16" s="9">
        <v>0.34499999999999997</v>
      </c>
      <c r="DM16" s="9">
        <v>1.79</v>
      </c>
      <c r="DN16" s="9">
        <v>0.34499999999999997</v>
      </c>
      <c r="DO16" s="9">
        <v>0.94</v>
      </c>
      <c r="DP16" s="9">
        <v>0.85</v>
      </c>
      <c r="DQ16" s="9">
        <v>12.593</v>
      </c>
      <c r="DR16" s="9">
        <v>1.776</v>
      </c>
      <c r="DS16" s="9">
        <v>1.085</v>
      </c>
      <c r="DT16" s="9">
        <v>0.80800000000000005</v>
      </c>
      <c r="DU16" s="9">
        <v>4.5060000000000002</v>
      </c>
      <c r="DV16" s="9">
        <v>11.755000000000001</v>
      </c>
      <c r="DW16" s="9">
        <v>5.2880000000000003</v>
      </c>
      <c r="DX16" s="9">
        <v>1.111</v>
      </c>
      <c r="DY16" s="9">
        <v>26.238</v>
      </c>
      <c r="DZ16" s="9">
        <v>100.015</v>
      </c>
      <c r="EA16" s="9">
        <v>96.864999999999995</v>
      </c>
      <c r="EB16" s="9">
        <v>9.1859999999999999</v>
      </c>
      <c r="EC16" s="9">
        <v>6.4409999999999998</v>
      </c>
      <c r="ED16" s="9">
        <v>2.3490000000000002</v>
      </c>
      <c r="EE16" s="9">
        <v>4.0919999999999996</v>
      </c>
      <c r="EF16" s="9">
        <v>4.2300000000000004</v>
      </c>
      <c r="EG16" s="9">
        <v>2.2109999999999999</v>
      </c>
      <c r="EH16" s="9">
        <v>3.335</v>
      </c>
      <c r="EI16" s="9">
        <v>1.2729999999999999</v>
      </c>
      <c r="EJ16" s="9">
        <v>1.8340000000000001</v>
      </c>
      <c r="EK16" s="9">
        <v>2.9830000000000001</v>
      </c>
      <c r="EL16" s="9">
        <v>2.7770000000000001</v>
      </c>
      <c r="EM16" s="9">
        <v>0.68100000000000005</v>
      </c>
      <c r="EN16" s="9">
        <v>2.2530000000000001</v>
      </c>
      <c r="EO16" s="9">
        <v>4.1890000000000001</v>
      </c>
      <c r="EP16" s="9">
        <v>2.7440000000000002</v>
      </c>
      <c r="EQ16" s="9">
        <v>87.679000000000002</v>
      </c>
      <c r="ER16" s="9">
        <v>59.978999999999999</v>
      </c>
      <c r="ES16" s="9">
        <v>58.128</v>
      </c>
      <c r="ET16" s="9">
        <v>0.93300000000000005</v>
      </c>
      <c r="EU16" s="9">
        <v>0.91800000000000004</v>
      </c>
      <c r="EV16" s="9">
        <v>1.373</v>
      </c>
      <c r="EW16" s="9">
        <v>0.47799999999999998</v>
      </c>
      <c r="EX16" s="9">
        <v>0</v>
      </c>
      <c r="EY16" s="9">
        <v>47.42</v>
      </c>
      <c r="EZ16" s="9">
        <v>2.2210000000000001</v>
      </c>
      <c r="FA16" s="9">
        <v>3.117</v>
      </c>
      <c r="FB16" s="9">
        <v>7.22</v>
      </c>
      <c r="FC16" s="9">
        <v>10.526</v>
      </c>
      <c r="FD16" s="9">
        <v>49.453000000000003</v>
      </c>
      <c r="FE16" s="9">
        <v>27.7</v>
      </c>
      <c r="FF16" s="9">
        <v>3.15</v>
      </c>
      <c r="FG16" s="9">
        <v>100.015</v>
      </c>
      <c r="FH16" s="9">
        <v>36.241</v>
      </c>
      <c r="FI16" s="9">
        <v>33.478999999999999</v>
      </c>
      <c r="FJ16" s="9">
        <v>4.7969999999999997</v>
      </c>
      <c r="FK16" s="9">
        <v>4.3360000000000003</v>
      </c>
      <c r="FL16" s="9">
        <v>0.98199999999999998</v>
      </c>
      <c r="FM16" s="9">
        <v>3.3540000000000001</v>
      </c>
      <c r="FN16" s="9">
        <v>3.88</v>
      </c>
      <c r="FO16" s="9">
        <v>0.45600000000000002</v>
      </c>
      <c r="FP16" s="9">
        <v>2.8479999999999999</v>
      </c>
      <c r="FQ16" s="9">
        <v>0.498</v>
      </c>
      <c r="FR16" s="9">
        <v>0.99</v>
      </c>
      <c r="FS16" s="9">
        <v>0.39200000000000002</v>
      </c>
      <c r="FT16" s="9">
        <v>2.024</v>
      </c>
      <c r="FU16" s="9">
        <v>1.92</v>
      </c>
      <c r="FV16" s="9">
        <v>2.8969999999999998</v>
      </c>
      <c r="FW16" s="9">
        <v>1.4390000000000001</v>
      </c>
      <c r="FX16" s="9">
        <v>0.46100000000000002</v>
      </c>
      <c r="FY16" s="9">
        <v>28.681999999999999</v>
      </c>
      <c r="FZ16" s="9">
        <v>18.05</v>
      </c>
      <c r="GA16" s="9">
        <v>16.922999999999998</v>
      </c>
      <c r="GB16" s="9">
        <v>0.81599999999999995</v>
      </c>
      <c r="GC16" s="9">
        <v>0.311</v>
      </c>
      <c r="GD16" s="9">
        <v>0.36</v>
      </c>
      <c r="GE16" s="9">
        <v>0</v>
      </c>
      <c r="GF16" s="9">
        <v>0.76700000000000002</v>
      </c>
      <c r="GG16" s="9">
        <v>14.27</v>
      </c>
      <c r="GH16" s="9">
        <v>1.706</v>
      </c>
      <c r="GI16" s="9">
        <v>0.82599999999999996</v>
      </c>
      <c r="GJ16" s="9">
        <v>1.25</v>
      </c>
      <c r="GK16" s="9">
        <v>2.915</v>
      </c>
      <c r="GL16" s="9">
        <v>15.135999999999999</v>
      </c>
      <c r="GM16" s="9">
        <v>10.631</v>
      </c>
      <c r="GN16" s="9">
        <v>2.762</v>
      </c>
      <c r="GO16" s="9">
        <v>36.241</v>
      </c>
      <c r="GP16" s="9">
        <v>99.98</v>
      </c>
      <c r="GQ16" s="9">
        <v>96.683000000000007</v>
      </c>
      <c r="GR16" s="9">
        <v>6.9089999999999998</v>
      </c>
      <c r="GS16" s="9">
        <v>5.1669999999999998</v>
      </c>
      <c r="GT16" s="9">
        <v>2.4089999999999998</v>
      </c>
      <c r="GU16" s="9">
        <v>2.758</v>
      </c>
      <c r="GV16" s="9">
        <v>3.43</v>
      </c>
      <c r="GW16" s="9">
        <v>1.7370000000000001</v>
      </c>
      <c r="GX16" s="9">
        <v>2.972</v>
      </c>
      <c r="GY16" s="9">
        <v>0.39900000000000002</v>
      </c>
      <c r="GZ16" s="9">
        <v>1.3029999999999999</v>
      </c>
      <c r="HA16" s="9">
        <v>2.9430000000000001</v>
      </c>
      <c r="HB16" s="9">
        <v>0.95399999999999996</v>
      </c>
      <c r="HC16" s="9">
        <v>1.27</v>
      </c>
      <c r="HD16" s="9">
        <v>4.3079999999999998</v>
      </c>
      <c r="HE16" s="9">
        <v>0.85899999999999999</v>
      </c>
      <c r="HF16" s="9">
        <v>1.742</v>
      </c>
      <c r="HG16" s="9">
        <v>89.774000000000001</v>
      </c>
      <c r="HH16" s="9">
        <v>88.988</v>
      </c>
      <c r="HI16" s="9">
        <v>81.632999999999996</v>
      </c>
      <c r="HJ16" s="9">
        <v>3.3839999999999999</v>
      </c>
      <c r="HK16" s="9">
        <v>3.9710000000000001</v>
      </c>
      <c r="HL16" s="9">
        <v>2.919</v>
      </c>
      <c r="HM16" s="9">
        <v>2.3260000000000001</v>
      </c>
      <c r="HN16" s="9">
        <v>2.1110000000000002</v>
      </c>
      <c r="HO16" s="9">
        <v>74.713999999999999</v>
      </c>
      <c r="HP16" s="9">
        <v>3.1040000000000001</v>
      </c>
      <c r="HQ16" s="9">
        <v>3.4889999999999999</v>
      </c>
      <c r="HR16" s="9">
        <v>7.681</v>
      </c>
      <c r="HS16" s="9">
        <v>15.535</v>
      </c>
      <c r="HT16" s="9">
        <v>73.453000000000003</v>
      </c>
      <c r="HU16" s="9">
        <v>0.78600000000000003</v>
      </c>
      <c r="HV16" s="9">
        <v>3.2959999999999998</v>
      </c>
      <c r="HW16" s="9">
        <v>99.98</v>
      </c>
      <c r="HX16" s="9">
        <v>112.23099999999999</v>
      </c>
      <c r="HY16" s="9">
        <v>104.685</v>
      </c>
      <c r="HZ16" s="9">
        <v>3.8079999999999998</v>
      </c>
      <c r="IA16" s="9">
        <v>3.4409999999999998</v>
      </c>
      <c r="IB16" s="9">
        <v>0.38500000000000001</v>
      </c>
      <c r="IC16" s="9">
        <v>3.0569999999999999</v>
      </c>
      <c r="ID16" s="9">
        <v>2.6440000000000001</v>
      </c>
      <c r="IE16" s="9">
        <v>0.79700000000000004</v>
      </c>
      <c r="IF16" s="9">
        <v>2.2210000000000001</v>
      </c>
      <c r="IG16" s="9">
        <v>0.79500000000000004</v>
      </c>
      <c r="IH16" s="9">
        <v>0.42499999999999999</v>
      </c>
      <c r="II16" s="9">
        <v>0.86599999999999999</v>
      </c>
      <c r="IJ16" s="9">
        <v>2.0939999999999999</v>
      </c>
      <c r="IK16" s="9">
        <v>0.48199999999999998</v>
      </c>
      <c r="IL16" s="9">
        <v>3.016</v>
      </c>
      <c r="IM16" s="9">
        <v>0.42499999999999999</v>
      </c>
      <c r="IN16" s="9">
        <v>0.36699999999999999</v>
      </c>
      <c r="IO16" s="9">
        <v>100.878</v>
      </c>
      <c r="IP16" s="9">
        <v>93.997</v>
      </c>
      <c r="IQ16" s="9">
        <v>91.039000000000001</v>
      </c>
    </row>
    <row r="17" spans="1:251">
      <c r="A17" s="10">
        <v>44228</v>
      </c>
      <c r="B17" s="9">
        <v>4.5819999999999999</v>
      </c>
      <c r="C17" s="9">
        <v>0</v>
      </c>
      <c r="D17" s="9">
        <v>0.49099999999999999</v>
      </c>
      <c r="E17" s="9">
        <v>1.2689999999999999</v>
      </c>
      <c r="F17" s="9">
        <v>1.865</v>
      </c>
      <c r="G17" s="9">
        <v>1.9390000000000001</v>
      </c>
      <c r="H17" s="9">
        <v>4.2720000000000002</v>
      </c>
      <c r="I17" s="9">
        <v>0.80100000000000005</v>
      </c>
      <c r="J17" s="9">
        <v>0.38500000000000001</v>
      </c>
      <c r="K17" s="9">
        <v>54.652000000000001</v>
      </c>
      <c r="L17" s="9">
        <v>42.790999999999997</v>
      </c>
      <c r="M17" s="9">
        <v>41.636000000000003</v>
      </c>
      <c r="N17" s="9">
        <v>0.78600000000000003</v>
      </c>
      <c r="O17" s="9">
        <v>0.36899999999999999</v>
      </c>
      <c r="P17" s="9">
        <v>0.38800000000000001</v>
      </c>
      <c r="Q17" s="9">
        <v>0</v>
      </c>
      <c r="R17" s="9">
        <v>0.76800000000000002</v>
      </c>
      <c r="S17" s="9">
        <v>31.363</v>
      </c>
      <c r="T17" s="9">
        <v>1.069</v>
      </c>
      <c r="U17" s="9">
        <v>3.899</v>
      </c>
      <c r="V17" s="9">
        <v>6.46</v>
      </c>
      <c r="W17" s="9">
        <v>6.9340000000000002</v>
      </c>
      <c r="X17" s="9">
        <v>35.856999999999999</v>
      </c>
      <c r="Y17" s="9">
        <v>11.861000000000001</v>
      </c>
      <c r="Z17" s="9">
        <v>2.629</v>
      </c>
      <c r="AA17" s="9">
        <v>62.74</v>
      </c>
      <c r="AB17" s="9">
        <v>11.446999999999999</v>
      </c>
      <c r="AC17" s="9">
        <v>11.018000000000001</v>
      </c>
      <c r="AD17" s="9">
        <v>1.004</v>
      </c>
      <c r="AE17" s="9">
        <v>1.004</v>
      </c>
      <c r="AF17" s="9">
        <v>0</v>
      </c>
      <c r="AG17" s="9">
        <v>1.004</v>
      </c>
      <c r="AH17" s="9">
        <v>0.47199999999999998</v>
      </c>
      <c r="AI17" s="9">
        <v>0.53200000000000003</v>
      </c>
      <c r="AJ17" s="9">
        <v>0.47199999999999998</v>
      </c>
      <c r="AK17" s="9">
        <v>0</v>
      </c>
      <c r="AL17" s="9">
        <v>0.53200000000000003</v>
      </c>
      <c r="AM17" s="9">
        <v>0</v>
      </c>
      <c r="AN17" s="9">
        <v>0.53200000000000003</v>
      </c>
      <c r="AO17" s="9">
        <v>0.47199999999999998</v>
      </c>
      <c r="AP17" s="9">
        <v>1.004</v>
      </c>
      <c r="AQ17" s="9">
        <v>0</v>
      </c>
      <c r="AR17" s="9">
        <v>0</v>
      </c>
      <c r="AS17" s="9">
        <v>10.013999999999999</v>
      </c>
      <c r="AT17" s="9">
        <v>9.1530000000000005</v>
      </c>
      <c r="AU17" s="9">
        <v>9.1530000000000005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7.7850000000000001</v>
      </c>
      <c r="BB17" s="9">
        <v>0</v>
      </c>
      <c r="BC17" s="9">
        <v>0.504</v>
      </c>
      <c r="BD17" s="9">
        <v>0.86399999999999999</v>
      </c>
      <c r="BE17" s="9">
        <v>1.772</v>
      </c>
      <c r="BF17" s="9">
        <v>7.3810000000000002</v>
      </c>
      <c r="BG17" s="9">
        <v>0.86099999999999999</v>
      </c>
      <c r="BH17" s="9">
        <v>0.42799999999999999</v>
      </c>
      <c r="BI17" s="9">
        <v>11.446999999999999</v>
      </c>
      <c r="BJ17" s="9">
        <v>34.539000000000001</v>
      </c>
      <c r="BK17" s="9">
        <v>33.563000000000002</v>
      </c>
      <c r="BL17" s="9">
        <v>2.56</v>
      </c>
      <c r="BM17" s="9">
        <v>2.56</v>
      </c>
      <c r="BN17" s="9">
        <v>1.7609999999999999</v>
      </c>
      <c r="BO17" s="9">
        <v>0.79900000000000004</v>
      </c>
      <c r="BP17" s="9">
        <v>2.1059999999999999</v>
      </c>
      <c r="BQ17" s="9">
        <v>0.45400000000000001</v>
      </c>
      <c r="BR17" s="9">
        <v>1.4359999999999999</v>
      </c>
      <c r="BS17" s="9">
        <v>0</v>
      </c>
      <c r="BT17" s="9">
        <v>0.67</v>
      </c>
      <c r="BU17" s="9">
        <v>0.33700000000000002</v>
      </c>
      <c r="BV17" s="9">
        <v>0.67</v>
      </c>
      <c r="BW17" s="9">
        <v>1.554</v>
      </c>
      <c r="BX17" s="9">
        <v>2.1059999999999999</v>
      </c>
      <c r="BY17" s="9">
        <v>0.45400000000000001</v>
      </c>
      <c r="BZ17" s="9">
        <v>0</v>
      </c>
      <c r="CA17" s="9">
        <v>31.003</v>
      </c>
      <c r="CB17" s="9">
        <v>25.413</v>
      </c>
      <c r="CC17" s="9">
        <v>25.033999999999999</v>
      </c>
      <c r="CD17" s="9">
        <v>0.379</v>
      </c>
      <c r="CE17" s="9">
        <v>0</v>
      </c>
      <c r="CF17" s="9">
        <v>0.379</v>
      </c>
      <c r="CG17" s="9">
        <v>0</v>
      </c>
      <c r="CH17" s="9">
        <v>0</v>
      </c>
      <c r="CI17" s="9">
        <v>20.125</v>
      </c>
      <c r="CJ17" s="9">
        <v>1.5229999999999999</v>
      </c>
      <c r="CK17" s="9">
        <v>2.1760000000000002</v>
      </c>
      <c r="CL17" s="9">
        <v>1.589</v>
      </c>
      <c r="CM17" s="9">
        <v>4.5759999999999996</v>
      </c>
      <c r="CN17" s="9">
        <v>20.837</v>
      </c>
      <c r="CO17" s="9">
        <v>5.59</v>
      </c>
      <c r="CP17" s="9">
        <v>0.97599999999999998</v>
      </c>
      <c r="CQ17" s="9">
        <v>34.539000000000001</v>
      </c>
      <c r="CR17" s="9">
        <v>22.436</v>
      </c>
      <c r="CS17" s="9">
        <v>20.992000000000001</v>
      </c>
      <c r="CT17" s="9">
        <v>1.474</v>
      </c>
      <c r="CU17" s="9">
        <v>1.474</v>
      </c>
      <c r="CV17" s="9">
        <v>1.137</v>
      </c>
      <c r="CW17" s="9">
        <v>0.33700000000000002</v>
      </c>
      <c r="CX17" s="9">
        <v>1.137</v>
      </c>
      <c r="CY17" s="9">
        <v>0.33700000000000002</v>
      </c>
      <c r="CZ17" s="9">
        <v>1.137</v>
      </c>
      <c r="DA17" s="9">
        <v>0.33700000000000002</v>
      </c>
      <c r="DB17" s="9">
        <v>0</v>
      </c>
      <c r="DC17" s="9">
        <v>0.74399999999999999</v>
      </c>
      <c r="DD17" s="9">
        <v>0.33700000000000002</v>
      </c>
      <c r="DE17" s="9">
        <v>0.39300000000000002</v>
      </c>
      <c r="DF17" s="9">
        <v>1.137</v>
      </c>
      <c r="DG17" s="9">
        <v>0.33700000000000002</v>
      </c>
      <c r="DH17" s="9">
        <v>0</v>
      </c>
      <c r="DI17" s="9">
        <v>19.518999999999998</v>
      </c>
      <c r="DJ17" s="9">
        <v>14.221</v>
      </c>
      <c r="DK17" s="9">
        <v>13.818</v>
      </c>
      <c r="DL17" s="9">
        <v>0</v>
      </c>
      <c r="DM17" s="9">
        <v>0.40400000000000003</v>
      </c>
      <c r="DN17" s="9">
        <v>0</v>
      </c>
      <c r="DO17" s="9">
        <v>0</v>
      </c>
      <c r="DP17" s="9">
        <v>0.40400000000000003</v>
      </c>
      <c r="DQ17" s="9">
        <v>11.236000000000001</v>
      </c>
      <c r="DR17" s="9">
        <v>0</v>
      </c>
      <c r="DS17" s="9">
        <v>0.79200000000000004</v>
      </c>
      <c r="DT17" s="9">
        <v>2.194</v>
      </c>
      <c r="DU17" s="9">
        <v>1.772</v>
      </c>
      <c r="DV17" s="9">
        <v>12.45</v>
      </c>
      <c r="DW17" s="9">
        <v>5.2969999999999997</v>
      </c>
      <c r="DX17" s="9">
        <v>1.4430000000000001</v>
      </c>
      <c r="DY17" s="9">
        <v>22.436</v>
      </c>
      <c r="DZ17" s="9">
        <v>99.597999999999999</v>
      </c>
      <c r="EA17" s="9">
        <v>92.185000000000002</v>
      </c>
      <c r="EB17" s="9">
        <v>8.6319999999999997</v>
      </c>
      <c r="EC17" s="9">
        <v>8.0809999999999995</v>
      </c>
      <c r="ED17" s="9">
        <v>2.629</v>
      </c>
      <c r="EE17" s="9">
        <v>5.4509999999999996</v>
      </c>
      <c r="EF17" s="9">
        <v>4.6289999999999996</v>
      </c>
      <c r="EG17" s="9">
        <v>3.4510000000000001</v>
      </c>
      <c r="EH17" s="9">
        <v>4.62</v>
      </c>
      <c r="EI17" s="9">
        <v>0.77900000000000003</v>
      </c>
      <c r="EJ17" s="9">
        <v>2.2200000000000002</v>
      </c>
      <c r="EK17" s="9">
        <v>3.125</v>
      </c>
      <c r="EL17" s="9">
        <v>3.71</v>
      </c>
      <c r="EM17" s="9">
        <v>1.2450000000000001</v>
      </c>
      <c r="EN17" s="9">
        <v>4.0869999999999997</v>
      </c>
      <c r="EO17" s="9">
        <v>3.9940000000000002</v>
      </c>
      <c r="EP17" s="9">
        <v>0.55100000000000005</v>
      </c>
      <c r="EQ17" s="9">
        <v>83.552999999999997</v>
      </c>
      <c r="ER17" s="9">
        <v>55.167999999999999</v>
      </c>
      <c r="ES17" s="9">
        <v>50.856000000000002</v>
      </c>
      <c r="ET17" s="9">
        <v>2.375</v>
      </c>
      <c r="EU17" s="9">
        <v>1.9370000000000001</v>
      </c>
      <c r="EV17" s="9">
        <v>2.7010000000000001</v>
      </c>
      <c r="EW17" s="9">
        <v>1.611</v>
      </c>
      <c r="EX17" s="9">
        <v>0</v>
      </c>
      <c r="EY17" s="9">
        <v>43.756999999999998</v>
      </c>
      <c r="EZ17" s="9">
        <v>4.3899999999999997</v>
      </c>
      <c r="FA17" s="9">
        <v>2.4279999999999999</v>
      </c>
      <c r="FB17" s="9">
        <v>4.593</v>
      </c>
      <c r="FC17" s="9">
        <v>14.233000000000001</v>
      </c>
      <c r="FD17" s="9">
        <v>40.935000000000002</v>
      </c>
      <c r="FE17" s="9">
        <v>28.385999999999999</v>
      </c>
      <c r="FF17" s="9">
        <v>7.4130000000000003</v>
      </c>
      <c r="FG17" s="9">
        <v>99.597999999999999</v>
      </c>
      <c r="FH17" s="9">
        <v>39.804000000000002</v>
      </c>
      <c r="FI17" s="9">
        <v>36.220999999999997</v>
      </c>
      <c r="FJ17" s="9">
        <v>5.3719999999999999</v>
      </c>
      <c r="FK17" s="9">
        <v>5.3719999999999999</v>
      </c>
      <c r="FL17" s="9">
        <v>2.0449999999999999</v>
      </c>
      <c r="FM17" s="9">
        <v>3.327</v>
      </c>
      <c r="FN17" s="9">
        <v>3.3860000000000001</v>
      </c>
      <c r="FO17" s="9">
        <v>1.986</v>
      </c>
      <c r="FP17" s="9">
        <v>3.7650000000000001</v>
      </c>
      <c r="FQ17" s="9">
        <v>1.244</v>
      </c>
      <c r="FR17" s="9">
        <v>0.36299999999999999</v>
      </c>
      <c r="FS17" s="9">
        <v>1.651</v>
      </c>
      <c r="FT17" s="9">
        <v>2.4769999999999999</v>
      </c>
      <c r="FU17" s="9">
        <v>1.244</v>
      </c>
      <c r="FV17" s="9">
        <v>2.9670000000000001</v>
      </c>
      <c r="FW17" s="9">
        <v>2.4049999999999998</v>
      </c>
      <c r="FX17" s="9">
        <v>0</v>
      </c>
      <c r="FY17" s="9">
        <v>30.849</v>
      </c>
      <c r="FZ17" s="9">
        <v>18.792000000000002</v>
      </c>
      <c r="GA17" s="9">
        <v>18.792000000000002</v>
      </c>
      <c r="GB17" s="9">
        <v>0</v>
      </c>
      <c r="GC17" s="9">
        <v>0</v>
      </c>
      <c r="GD17" s="9">
        <v>0</v>
      </c>
      <c r="GE17" s="9">
        <v>0</v>
      </c>
      <c r="GF17" s="9">
        <v>0</v>
      </c>
      <c r="GG17" s="9">
        <v>12.394</v>
      </c>
      <c r="GH17" s="9">
        <v>1.919</v>
      </c>
      <c r="GI17" s="9">
        <v>0.39700000000000002</v>
      </c>
      <c r="GJ17" s="9">
        <v>4.0819999999999999</v>
      </c>
      <c r="GK17" s="9">
        <v>3.2770000000000001</v>
      </c>
      <c r="GL17" s="9">
        <v>15.515000000000001</v>
      </c>
      <c r="GM17" s="9">
        <v>12.058</v>
      </c>
      <c r="GN17" s="9">
        <v>3.5830000000000002</v>
      </c>
      <c r="GO17" s="9">
        <v>39.804000000000002</v>
      </c>
      <c r="GP17" s="9">
        <v>81.95</v>
      </c>
      <c r="GQ17" s="9">
        <v>78.331000000000003</v>
      </c>
      <c r="GR17" s="9">
        <v>4.9720000000000004</v>
      </c>
      <c r="GS17" s="9">
        <v>4.9720000000000004</v>
      </c>
      <c r="GT17" s="9">
        <v>1.0069999999999999</v>
      </c>
      <c r="GU17" s="9">
        <v>3.9660000000000002</v>
      </c>
      <c r="GV17" s="9">
        <v>4.6079999999999997</v>
      </c>
      <c r="GW17" s="9">
        <v>0.36399999999999999</v>
      </c>
      <c r="GX17" s="9">
        <v>3.3260000000000001</v>
      </c>
      <c r="GY17" s="9">
        <v>1.647</v>
      </c>
      <c r="GZ17" s="9">
        <v>0</v>
      </c>
      <c r="HA17" s="9">
        <v>2.3010000000000002</v>
      </c>
      <c r="HB17" s="9">
        <v>0.77500000000000002</v>
      </c>
      <c r="HC17" s="9">
        <v>1.8959999999999999</v>
      </c>
      <c r="HD17" s="9">
        <v>1.9510000000000001</v>
      </c>
      <c r="HE17" s="9">
        <v>3.0209999999999999</v>
      </c>
      <c r="HF17" s="9">
        <v>0</v>
      </c>
      <c r="HG17" s="9">
        <v>73.358999999999995</v>
      </c>
      <c r="HH17" s="9">
        <v>73.358999999999995</v>
      </c>
      <c r="HI17" s="9">
        <v>67.248000000000005</v>
      </c>
      <c r="HJ17" s="9">
        <v>2.2080000000000002</v>
      </c>
      <c r="HK17" s="9">
        <v>2.601</v>
      </c>
      <c r="HL17" s="9">
        <v>1.214</v>
      </c>
      <c r="HM17" s="9">
        <v>1.171</v>
      </c>
      <c r="HN17" s="9">
        <v>2.4239999999999999</v>
      </c>
      <c r="HO17" s="9">
        <v>63.241999999999997</v>
      </c>
      <c r="HP17" s="9">
        <v>2.8809999999999998</v>
      </c>
      <c r="HQ17" s="9">
        <v>2.6960000000000002</v>
      </c>
      <c r="HR17" s="9">
        <v>4.54</v>
      </c>
      <c r="HS17" s="9">
        <v>14.239000000000001</v>
      </c>
      <c r="HT17" s="9">
        <v>59.12</v>
      </c>
      <c r="HU17" s="9">
        <v>0</v>
      </c>
      <c r="HV17" s="9">
        <v>3.6190000000000002</v>
      </c>
      <c r="HW17" s="9">
        <v>81.95</v>
      </c>
      <c r="HX17" s="9">
        <v>126.212</v>
      </c>
      <c r="HY17" s="9">
        <v>106.821</v>
      </c>
      <c r="HZ17" s="9">
        <v>5.6470000000000002</v>
      </c>
      <c r="IA17" s="9">
        <v>5.6470000000000002</v>
      </c>
      <c r="IB17" s="9">
        <v>1.296</v>
      </c>
      <c r="IC17" s="9">
        <v>4.351</v>
      </c>
      <c r="ID17" s="9">
        <v>2.1560000000000001</v>
      </c>
      <c r="IE17" s="9">
        <v>3.4910000000000001</v>
      </c>
      <c r="IF17" s="9">
        <v>2.3140000000000001</v>
      </c>
      <c r="IG17" s="9">
        <v>1.7090000000000001</v>
      </c>
      <c r="IH17" s="9">
        <v>1.6240000000000001</v>
      </c>
      <c r="II17" s="9">
        <v>0.502</v>
      </c>
      <c r="IJ17" s="9">
        <v>3.0089999999999999</v>
      </c>
      <c r="IK17" s="9">
        <v>2.1360000000000001</v>
      </c>
      <c r="IL17" s="9">
        <v>2.4409999999999998</v>
      </c>
      <c r="IM17" s="9">
        <v>3.206</v>
      </c>
      <c r="IN17" s="9">
        <v>0</v>
      </c>
      <c r="IO17" s="9">
        <v>101.17400000000001</v>
      </c>
      <c r="IP17" s="9">
        <v>95.701999999999998</v>
      </c>
      <c r="IQ17" s="9">
        <v>90.504000000000005</v>
      </c>
    </row>
    <row r="18" spans="1:251">
      <c r="A18" s="10">
        <v>44593</v>
      </c>
      <c r="B18" s="9">
        <v>6.5789999999999997</v>
      </c>
      <c r="C18" s="9">
        <v>0.36</v>
      </c>
      <c r="D18" s="9">
        <v>0.437</v>
      </c>
      <c r="E18" s="9">
        <v>2.5379999999999998</v>
      </c>
      <c r="F18" s="9">
        <v>1.647</v>
      </c>
      <c r="G18" s="9">
        <v>3.1909999999999998</v>
      </c>
      <c r="H18" s="9">
        <v>5.71</v>
      </c>
      <c r="I18" s="9">
        <v>1.6659999999999999</v>
      </c>
      <c r="J18" s="9">
        <v>0</v>
      </c>
      <c r="K18" s="9">
        <v>63.286000000000001</v>
      </c>
      <c r="L18" s="9">
        <v>52.715000000000003</v>
      </c>
      <c r="M18" s="9">
        <v>50.607999999999997</v>
      </c>
      <c r="N18" s="9">
        <v>0.84599999999999997</v>
      </c>
      <c r="O18" s="9">
        <v>1.26</v>
      </c>
      <c r="P18" s="9">
        <v>0.43099999999999999</v>
      </c>
      <c r="Q18" s="9">
        <v>1.252</v>
      </c>
      <c r="R18" s="9">
        <v>0.42299999999999999</v>
      </c>
      <c r="S18" s="9">
        <v>44.232999999999997</v>
      </c>
      <c r="T18" s="9">
        <v>2.7650000000000001</v>
      </c>
      <c r="U18" s="9">
        <v>1.7689999999999999</v>
      </c>
      <c r="V18" s="9">
        <v>3.948</v>
      </c>
      <c r="W18" s="9">
        <v>7.1550000000000002</v>
      </c>
      <c r="X18" s="9">
        <v>45.558999999999997</v>
      </c>
      <c r="Y18" s="9">
        <v>10.571999999999999</v>
      </c>
      <c r="Z18" s="9">
        <v>4.6970000000000001</v>
      </c>
      <c r="AA18" s="9">
        <v>75.36</v>
      </c>
      <c r="AB18" s="9">
        <v>14.567</v>
      </c>
      <c r="AC18" s="9">
        <v>14.567</v>
      </c>
      <c r="AD18" s="9">
        <v>2.073</v>
      </c>
      <c r="AE18" s="9">
        <v>2.073</v>
      </c>
      <c r="AF18" s="9">
        <v>0.86099999999999999</v>
      </c>
      <c r="AG18" s="9">
        <v>1.2130000000000001</v>
      </c>
      <c r="AH18" s="9">
        <v>1.2470000000000001</v>
      </c>
      <c r="AI18" s="9">
        <v>0.82699999999999996</v>
      </c>
      <c r="AJ18" s="9">
        <v>1.2470000000000001</v>
      </c>
      <c r="AK18" s="9">
        <v>0.82699999999999996</v>
      </c>
      <c r="AL18" s="9">
        <v>0</v>
      </c>
      <c r="AM18" s="9">
        <v>0.81599999999999995</v>
      </c>
      <c r="AN18" s="9">
        <v>0.39600000000000002</v>
      </c>
      <c r="AO18" s="9">
        <v>0.86099999999999999</v>
      </c>
      <c r="AP18" s="9">
        <v>2.073</v>
      </c>
      <c r="AQ18" s="9">
        <v>0</v>
      </c>
      <c r="AR18" s="9">
        <v>0</v>
      </c>
      <c r="AS18" s="9">
        <v>12.494</v>
      </c>
      <c r="AT18" s="9">
        <v>11.15</v>
      </c>
      <c r="AU18" s="9">
        <v>11.15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6.2240000000000002</v>
      </c>
      <c r="BB18" s="9">
        <v>0.89300000000000002</v>
      </c>
      <c r="BC18" s="9">
        <v>3.593</v>
      </c>
      <c r="BD18" s="9">
        <v>0.44</v>
      </c>
      <c r="BE18" s="9">
        <v>1.224</v>
      </c>
      <c r="BF18" s="9">
        <v>9.9250000000000007</v>
      </c>
      <c r="BG18" s="9">
        <v>1.3440000000000001</v>
      </c>
      <c r="BH18" s="9">
        <v>0</v>
      </c>
      <c r="BI18" s="9">
        <v>14.567</v>
      </c>
      <c r="BJ18" s="9">
        <v>36.506999999999998</v>
      </c>
      <c r="BK18" s="9">
        <v>35.631999999999998</v>
      </c>
      <c r="BL18" s="9">
        <v>3.6840000000000002</v>
      </c>
      <c r="BM18" s="9">
        <v>3.6840000000000002</v>
      </c>
      <c r="BN18" s="9">
        <v>0.747</v>
      </c>
      <c r="BO18" s="9">
        <v>2.9369999999999998</v>
      </c>
      <c r="BP18" s="9">
        <v>1.163</v>
      </c>
      <c r="BQ18" s="9">
        <v>2.5209999999999999</v>
      </c>
      <c r="BR18" s="9">
        <v>1.9319999999999999</v>
      </c>
      <c r="BS18" s="9">
        <v>0.39700000000000002</v>
      </c>
      <c r="BT18" s="9">
        <v>1.355</v>
      </c>
      <c r="BU18" s="9">
        <v>0.77800000000000002</v>
      </c>
      <c r="BV18" s="9">
        <v>1.7070000000000001</v>
      </c>
      <c r="BW18" s="9">
        <v>1.198</v>
      </c>
      <c r="BX18" s="9">
        <v>2.0259999999999998</v>
      </c>
      <c r="BY18" s="9">
        <v>1.6579999999999999</v>
      </c>
      <c r="BZ18" s="9">
        <v>0</v>
      </c>
      <c r="CA18" s="9">
        <v>31.949000000000002</v>
      </c>
      <c r="CB18" s="9">
        <v>24.401</v>
      </c>
      <c r="CC18" s="9">
        <v>23.221</v>
      </c>
      <c r="CD18" s="9">
        <v>0</v>
      </c>
      <c r="CE18" s="9">
        <v>1.18</v>
      </c>
      <c r="CF18" s="9">
        <v>0</v>
      </c>
      <c r="CG18" s="9">
        <v>0.81799999999999995</v>
      </c>
      <c r="CH18" s="9">
        <v>0.36199999999999999</v>
      </c>
      <c r="CI18" s="9">
        <v>20.802</v>
      </c>
      <c r="CJ18" s="9">
        <v>0.42099999999999999</v>
      </c>
      <c r="CK18" s="9">
        <v>0.434</v>
      </c>
      <c r="CL18" s="9">
        <v>2.7429999999999999</v>
      </c>
      <c r="CM18" s="9">
        <v>3.3570000000000002</v>
      </c>
      <c r="CN18" s="9">
        <v>21.044</v>
      </c>
      <c r="CO18" s="9">
        <v>7.548</v>
      </c>
      <c r="CP18" s="9">
        <v>0.875</v>
      </c>
      <c r="CQ18" s="9">
        <v>36.506999999999998</v>
      </c>
      <c r="CR18" s="9">
        <v>19.312000000000001</v>
      </c>
      <c r="CS18" s="9">
        <v>19.312000000000001</v>
      </c>
      <c r="CT18" s="9">
        <v>2.915</v>
      </c>
      <c r="CU18" s="9">
        <v>2.5470000000000002</v>
      </c>
      <c r="CV18" s="9">
        <v>1.867</v>
      </c>
      <c r="CW18" s="9">
        <v>0.67900000000000005</v>
      </c>
      <c r="CX18" s="9">
        <v>1.867</v>
      </c>
      <c r="CY18" s="9">
        <v>0.67900000000000005</v>
      </c>
      <c r="CZ18" s="9">
        <v>1.867</v>
      </c>
      <c r="DA18" s="9">
        <v>0</v>
      </c>
      <c r="DB18" s="9">
        <v>0.67900000000000005</v>
      </c>
      <c r="DC18" s="9">
        <v>0.45600000000000002</v>
      </c>
      <c r="DD18" s="9">
        <v>0.81299999999999994</v>
      </c>
      <c r="DE18" s="9">
        <v>1.278</v>
      </c>
      <c r="DF18" s="9">
        <v>2.0960000000000001</v>
      </c>
      <c r="DG18" s="9">
        <v>0.45100000000000001</v>
      </c>
      <c r="DH18" s="9">
        <v>0.36799999999999999</v>
      </c>
      <c r="DI18" s="9">
        <v>16.396999999999998</v>
      </c>
      <c r="DJ18" s="9">
        <v>13.85</v>
      </c>
      <c r="DK18" s="9">
        <v>12.509</v>
      </c>
      <c r="DL18" s="9">
        <v>1.341</v>
      </c>
      <c r="DM18" s="9">
        <v>0</v>
      </c>
      <c r="DN18" s="9">
        <v>1.341</v>
      </c>
      <c r="DO18" s="9">
        <v>0</v>
      </c>
      <c r="DP18" s="9">
        <v>0</v>
      </c>
      <c r="DQ18" s="9">
        <v>11.454000000000001</v>
      </c>
      <c r="DR18" s="9">
        <v>0.40699999999999997</v>
      </c>
      <c r="DS18" s="9">
        <v>0</v>
      </c>
      <c r="DT18" s="9">
        <v>1.9890000000000001</v>
      </c>
      <c r="DU18" s="9">
        <v>2.5030000000000001</v>
      </c>
      <c r="DV18" s="9">
        <v>11.348000000000001</v>
      </c>
      <c r="DW18" s="9">
        <v>2.5470000000000002</v>
      </c>
      <c r="DX18" s="9">
        <v>0</v>
      </c>
      <c r="DY18" s="9">
        <v>19.312000000000001</v>
      </c>
      <c r="DZ18" s="9">
        <v>110.173</v>
      </c>
      <c r="EA18" s="9">
        <v>108.52500000000001</v>
      </c>
      <c r="EB18" s="9">
        <v>11.771000000000001</v>
      </c>
      <c r="EC18" s="9">
        <v>11.319000000000001</v>
      </c>
      <c r="ED18" s="9">
        <v>3.73</v>
      </c>
      <c r="EE18" s="9">
        <v>7.59</v>
      </c>
      <c r="EF18" s="9">
        <v>8.3520000000000003</v>
      </c>
      <c r="EG18" s="9">
        <v>2.968</v>
      </c>
      <c r="EH18" s="9">
        <v>7.907</v>
      </c>
      <c r="EI18" s="9">
        <v>0.84399999999999997</v>
      </c>
      <c r="EJ18" s="9">
        <v>2.5680000000000001</v>
      </c>
      <c r="EK18" s="9">
        <v>5.5830000000000002</v>
      </c>
      <c r="EL18" s="9">
        <v>3.3959999999999999</v>
      </c>
      <c r="EM18" s="9">
        <v>2.34</v>
      </c>
      <c r="EN18" s="9">
        <v>8.2490000000000006</v>
      </c>
      <c r="EO18" s="9">
        <v>3.07</v>
      </c>
      <c r="EP18" s="9">
        <v>0.45200000000000001</v>
      </c>
      <c r="EQ18" s="9">
        <v>96.754000000000005</v>
      </c>
      <c r="ER18" s="9">
        <v>70.977000000000004</v>
      </c>
      <c r="ES18" s="9">
        <v>63.710999999999999</v>
      </c>
      <c r="ET18" s="9">
        <v>4.1239999999999997</v>
      </c>
      <c r="EU18" s="9">
        <v>3.1419999999999999</v>
      </c>
      <c r="EV18" s="9">
        <v>3.08</v>
      </c>
      <c r="EW18" s="9">
        <v>2.0379999999999998</v>
      </c>
      <c r="EX18" s="9">
        <v>2.1480000000000001</v>
      </c>
      <c r="EY18" s="9">
        <v>59.384999999999998</v>
      </c>
      <c r="EZ18" s="9">
        <v>3.9710000000000001</v>
      </c>
      <c r="FA18" s="9">
        <v>1.867</v>
      </c>
      <c r="FB18" s="9">
        <v>5.7530000000000001</v>
      </c>
      <c r="FC18" s="9">
        <v>13.555999999999999</v>
      </c>
      <c r="FD18" s="9">
        <v>57.420999999999999</v>
      </c>
      <c r="FE18" s="9">
        <v>25.777000000000001</v>
      </c>
      <c r="FF18" s="9">
        <v>1.6479999999999999</v>
      </c>
      <c r="FG18" s="9">
        <v>110.173</v>
      </c>
      <c r="FH18" s="9">
        <v>40.417999999999999</v>
      </c>
      <c r="FI18" s="9">
        <v>38.993000000000002</v>
      </c>
      <c r="FJ18" s="9">
        <v>7.6120000000000001</v>
      </c>
      <c r="FK18" s="9">
        <v>7.1470000000000002</v>
      </c>
      <c r="FL18" s="9">
        <v>1.645</v>
      </c>
      <c r="FM18" s="9">
        <v>5.5019999999999998</v>
      </c>
      <c r="FN18" s="9">
        <v>5.327</v>
      </c>
      <c r="FO18" s="9">
        <v>1.82</v>
      </c>
      <c r="FP18" s="9">
        <v>4.8890000000000002</v>
      </c>
      <c r="FQ18" s="9">
        <v>1.3580000000000001</v>
      </c>
      <c r="FR18" s="9">
        <v>0.9</v>
      </c>
      <c r="FS18" s="9">
        <v>0.79</v>
      </c>
      <c r="FT18" s="9">
        <v>3.3159999999999998</v>
      </c>
      <c r="FU18" s="9">
        <v>3.0409999999999999</v>
      </c>
      <c r="FV18" s="9">
        <v>5.1219999999999999</v>
      </c>
      <c r="FW18" s="9">
        <v>2.0249999999999999</v>
      </c>
      <c r="FX18" s="9">
        <v>0.46500000000000002</v>
      </c>
      <c r="FY18" s="9">
        <v>31.382000000000001</v>
      </c>
      <c r="FZ18" s="9">
        <v>19.23</v>
      </c>
      <c r="GA18" s="9">
        <v>19.23</v>
      </c>
      <c r="GB18" s="9">
        <v>0</v>
      </c>
      <c r="GC18" s="9">
        <v>0</v>
      </c>
      <c r="GD18" s="9">
        <v>0</v>
      </c>
      <c r="GE18" s="9">
        <v>0</v>
      </c>
      <c r="GF18" s="9">
        <v>0</v>
      </c>
      <c r="GG18" s="9">
        <v>13.769</v>
      </c>
      <c r="GH18" s="9">
        <v>0.42899999999999999</v>
      </c>
      <c r="GI18" s="9">
        <v>1.3480000000000001</v>
      </c>
      <c r="GJ18" s="9">
        <v>3.6850000000000001</v>
      </c>
      <c r="GK18" s="9">
        <v>2.8170000000000002</v>
      </c>
      <c r="GL18" s="9">
        <v>16.413</v>
      </c>
      <c r="GM18" s="9">
        <v>12.151999999999999</v>
      </c>
      <c r="GN18" s="9">
        <v>1.4239999999999999</v>
      </c>
      <c r="GO18" s="9">
        <v>40.417999999999999</v>
      </c>
      <c r="GP18" s="9">
        <v>90.814999999999998</v>
      </c>
      <c r="GQ18" s="9">
        <v>87.581000000000003</v>
      </c>
      <c r="GR18" s="9">
        <v>5.6159999999999997</v>
      </c>
      <c r="GS18" s="9">
        <v>5.6159999999999997</v>
      </c>
      <c r="GT18" s="9">
        <v>3.1749999999999998</v>
      </c>
      <c r="GU18" s="9">
        <v>2.4409999999999998</v>
      </c>
      <c r="GV18" s="9">
        <v>3.9460000000000002</v>
      </c>
      <c r="GW18" s="9">
        <v>1.67</v>
      </c>
      <c r="GX18" s="9">
        <v>4.375</v>
      </c>
      <c r="GY18" s="9">
        <v>0.42699999999999999</v>
      </c>
      <c r="GZ18" s="9">
        <v>0.81399999999999995</v>
      </c>
      <c r="HA18" s="9">
        <v>2.149</v>
      </c>
      <c r="HB18" s="9">
        <v>2.1160000000000001</v>
      </c>
      <c r="HC18" s="9">
        <v>1.3520000000000001</v>
      </c>
      <c r="HD18" s="9">
        <v>4.7409999999999997</v>
      </c>
      <c r="HE18" s="9">
        <v>0.875</v>
      </c>
      <c r="HF18" s="9">
        <v>0</v>
      </c>
      <c r="HG18" s="9">
        <v>81.965000000000003</v>
      </c>
      <c r="HH18" s="9">
        <v>80.349999999999994</v>
      </c>
      <c r="HI18" s="9">
        <v>74.608999999999995</v>
      </c>
      <c r="HJ18" s="9">
        <v>3.2429999999999999</v>
      </c>
      <c r="HK18" s="9">
        <v>2.0659999999999998</v>
      </c>
      <c r="HL18" s="9">
        <v>1.9910000000000001</v>
      </c>
      <c r="HM18" s="9">
        <v>1.887</v>
      </c>
      <c r="HN18" s="9">
        <v>1.431</v>
      </c>
      <c r="HO18" s="9">
        <v>61.948</v>
      </c>
      <c r="HP18" s="9">
        <v>2.5219999999999998</v>
      </c>
      <c r="HQ18" s="9">
        <v>5.7960000000000003</v>
      </c>
      <c r="HR18" s="9">
        <v>10.085000000000001</v>
      </c>
      <c r="HS18" s="9">
        <v>19.891999999999999</v>
      </c>
      <c r="HT18" s="9">
        <v>60.457999999999998</v>
      </c>
      <c r="HU18" s="9">
        <v>1.615</v>
      </c>
      <c r="HV18" s="9">
        <v>3.234</v>
      </c>
      <c r="HW18" s="9">
        <v>90.814999999999998</v>
      </c>
      <c r="HX18" s="9">
        <v>104.95399999999999</v>
      </c>
      <c r="HY18" s="9">
        <v>98.480999999999995</v>
      </c>
      <c r="HZ18" s="9">
        <v>8.8179999999999996</v>
      </c>
      <c r="IA18" s="9">
        <v>7.7140000000000004</v>
      </c>
      <c r="IB18" s="9">
        <v>3.9950000000000001</v>
      </c>
      <c r="IC18" s="9">
        <v>3.72</v>
      </c>
      <c r="ID18" s="9">
        <v>4.8360000000000003</v>
      </c>
      <c r="IE18" s="9">
        <v>2.879</v>
      </c>
      <c r="IF18" s="9">
        <v>4.4539999999999997</v>
      </c>
      <c r="IG18" s="9">
        <v>1.9079999999999999</v>
      </c>
      <c r="IH18" s="9">
        <v>0.755</v>
      </c>
      <c r="II18" s="9">
        <v>2.77</v>
      </c>
      <c r="IJ18" s="9">
        <v>2.597</v>
      </c>
      <c r="IK18" s="9">
        <v>2.347</v>
      </c>
      <c r="IL18" s="9">
        <v>5.024</v>
      </c>
      <c r="IM18" s="9">
        <v>2.69</v>
      </c>
      <c r="IN18" s="9">
        <v>1.1040000000000001</v>
      </c>
      <c r="IO18" s="9">
        <v>89.662999999999997</v>
      </c>
      <c r="IP18" s="9">
        <v>86.117999999999995</v>
      </c>
      <c r="IQ18" s="9">
        <v>79.040999999999997</v>
      </c>
    </row>
    <row r="19" spans="1:251">
      <c r="A19" s="10">
        <v>44958</v>
      </c>
      <c r="B19" s="9">
        <v>4.8410000000000002</v>
      </c>
      <c r="C19" s="9">
        <v>2.3410000000000002</v>
      </c>
      <c r="D19" s="9">
        <v>1.232</v>
      </c>
      <c r="E19" s="9">
        <v>2.645</v>
      </c>
      <c r="F19" s="9">
        <v>2.339</v>
      </c>
      <c r="G19" s="9">
        <v>3.4289999999999998</v>
      </c>
      <c r="H19" s="9">
        <v>6.9349999999999996</v>
      </c>
      <c r="I19" s="9">
        <v>1.478</v>
      </c>
      <c r="J19" s="9">
        <v>0</v>
      </c>
      <c r="K19" s="9">
        <v>62.74</v>
      </c>
      <c r="L19" s="9">
        <v>43.04</v>
      </c>
      <c r="M19" s="9">
        <v>40.244</v>
      </c>
      <c r="N19" s="9">
        <v>1.242</v>
      </c>
      <c r="O19" s="9">
        <v>1.554</v>
      </c>
      <c r="P19" s="9">
        <v>1.621</v>
      </c>
      <c r="Q19" s="9">
        <v>0</v>
      </c>
      <c r="R19" s="9">
        <v>0.45</v>
      </c>
      <c r="S19" s="9">
        <v>33.247</v>
      </c>
      <c r="T19" s="9">
        <v>0.41199999999999998</v>
      </c>
      <c r="U19" s="9">
        <v>1.653</v>
      </c>
      <c r="V19" s="9">
        <v>7.7279999999999998</v>
      </c>
      <c r="W19" s="9">
        <v>6.79</v>
      </c>
      <c r="X19" s="9">
        <v>36.25</v>
      </c>
      <c r="Y19" s="9">
        <v>19.701000000000001</v>
      </c>
      <c r="Z19" s="9">
        <v>4.5250000000000004</v>
      </c>
      <c r="AA19" s="9">
        <v>75.679000000000002</v>
      </c>
      <c r="AB19" s="9">
        <v>11.555</v>
      </c>
      <c r="AC19" s="9">
        <v>11.555</v>
      </c>
      <c r="AD19" s="9">
        <v>1.2769999999999999</v>
      </c>
      <c r="AE19" s="9">
        <v>1.2769999999999999</v>
      </c>
      <c r="AF19" s="9">
        <v>0</v>
      </c>
      <c r="AG19" s="9">
        <v>1.2769999999999999</v>
      </c>
      <c r="AH19" s="9">
        <v>0.46400000000000002</v>
      </c>
      <c r="AI19" s="9">
        <v>0.81299999999999994</v>
      </c>
      <c r="AJ19" s="9">
        <v>0.46400000000000002</v>
      </c>
      <c r="AK19" s="9">
        <v>0.39400000000000002</v>
      </c>
      <c r="AL19" s="9">
        <v>0.41799999999999998</v>
      </c>
      <c r="AM19" s="9">
        <v>0</v>
      </c>
      <c r="AN19" s="9">
        <v>1.2769999999999999</v>
      </c>
      <c r="AO19" s="9">
        <v>0</v>
      </c>
      <c r="AP19" s="9">
        <v>1.2769999999999999</v>
      </c>
      <c r="AQ19" s="9">
        <v>0</v>
      </c>
      <c r="AR19" s="9">
        <v>0</v>
      </c>
      <c r="AS19" s="9">
        <v>10.278</v>
      </c>
      <c r="AT19" s="9">
        <v>7.0540000000000003</v>
      </c>
      <c r="AU19" s="9">
        <v>6.6180000000000003</v>
      </c>
      <c r="AV19" s="9">
        <v>0</v>
      </c>
      <c r="AW19" s="9">
        <v>0.437</v>
      </c>
      <c r="AX19" s="9">
        <v>0</v>
      </c>
      <c r="AY19" s="9">
        <v>0.437</v>
      </c>
      <c r="AZ19" s="9">
        <v>0</v>
      </c>
      <c r="BA19" s="9">
        <v>5.2119999999999997</v>
      </c>
      <c r="BB19" s="9">
        <v>0.50800000000000001</v>
      </c>
      <c r="BC19" s="9">
        <v>0</v>
      </c>
      <c r="BD19" s="9">
        <v>1.335</v>
      </c>
      <c r="BE19" s="9">
        <v>1.266</v>
      </c>
      <c r="BF19" s="9">
        <v>5.7880000000000003</v>
      </c>
      <c r="BG19" s="9">
        <v>3.2240000000000002</v>
      </c>
      <c r="BH19" s="9">
        <v>0</v>
      </c>
      <c r="BI19" s="9">
        <v>11.555</v>
      </c>
      <c r="BJ19" s="9">
        <v>33.996000000000002</v>
      </c>
      <c r="BK19" s="9">
        <v>31.995999999999999</v>
      </c>
      <c r="BL19" s="9">
        <v>2.677</v>
      </c>
      <c r="BM19" s="9">
        <v>2.677</v>
      </c>
      <c r="BN19" s="9">
        <v>1.766</v>
      </c>
      <c r="BO19" s="9">
        <v>0.91200000000000003</v>
      </c>
      <c r="BP19" s="9">
        <v>1.752</v>
      </c>
      <c r="BQ19" s="9">
        <v>0.92600000000000005</v>
      </c>
      <c r="BR19" s="9">
        <v>1.752</v>
      </c>
      <c r="BS19" s="9">
        <v>0</v>
      </c>
      <c r="BT19" s="9">
        <v>0.433</v>
      </c>
      <c r="BU19" s="9">
        <v>0.91200000000000003</v>
      </c>
      <c r="BV19" s="9">
        <v>1.333</v>
      </c>
      <c r="BW19" s="9">
        <v>0.433</v>
      </c>
      <c r="BX19" s="9">
        <v>2.677</v>
      </c>
      <c r="BY19" s="9">
        <v>0</v>
      </c>
      <c r="BZ19" s="9">
        <v>0</v>
      </c>
      <c r="CA19" s="9">
        <v>29.318000000000001</v>
      </c>
      <c r="CB19" s="9">
        <v>24.501000000000001</v>
      </c>
      <c r="CC19" s="9">
        <v>21.134</v>
      </c>
      <c r="CD19" s="9">
        <v>1.7130000000000001</v>
      </c>
      <c r="CE19" s="9">
        <v>1.26</v>
      </c>
      <c r="CF19" s="9">
        <v>1.3029999999999999</v>
      </c>
      <c r="CG19" s="9">
        <v>0.83299999999999996</v>
      </c>
      <c r="CH19" s="9">
        <v>0.42599999999999999</v>
      </c>
      <c r="CI19" s="9">
        <v>19.530999999999999</v>
      </c>
      <c r="CJ19" s="9">
        <v>1.25</v>
      </c>
      <c r="CK19" s="9">
        <v>2.0259999999999998</v>
      </c>
      <c r="CL19" s="9">
        <v>1.694</v>
      </c>
      <c r="CM19" s="9">
        <v>7.8239999999999998</v>
      </c>
      <c r="CN19" s="9">
        <v>16.677</v>
      </c>
      <c r="CO19" s="9">
        <v>4.8170000000000002</v>
      </c>
      <c r="CP19" s="9">
        <v>2</v>
      </c>
      <c r="CQ19" s="9">
        <v>33.996000000000002</v>
      </c>
      <c r="CR19" s="9">
        <v>23.773</v>
      </c>
      <c r="CS19" s="9">
        <v>21.792999999999999</v>
      </c>
      <c r="CT19" s="9">
        <v>2.4079999999999999</v>
      </c>
      <c r="CU19" s="9">
        <v>2.4079999999999999</v>
      </c>
      <c r="CV19" s="9">
        <v>0.43099999999999999</v>
      </c>
      <c r="CW19" s="9">
        <v>1.9770000000000001</v>
      </c>
      <c r="CX19" s="9">
        <v>0.64200000000000002</v>
      </c>
      <c r="CY19" s="9">
        <v>1.766</v>
      </c>
      <c r="CZ19" s="9">
        <v>1.103</v>
      </c>
      <c r="DA19" s="9">
        <v>0.41299999999999998</v>
      </c>
      <c r="DB19" s="9">
        <v>0.89300000000000002</v>
      </c>
      <c r="DC19" s="9">
        <v>1.0740000000000001</v>
      </c>
      <c r="DD19" s="9">
        <v>0.874</v>
      </c>
      <c r="DE19" s="9">
        <v>0.46100000000000002</v>
      </c>
      <c r="DF19" s="9">
        <v>1.9950000000000001</v>
      </c>
      <c r="DG19" s="9">
        <v>0.41299999999999998</v>
      </c>
      <c r="DH19" s="9">
        <v>0</v>
      </c>
      <c r="DI19" s="9">
        <v>19.384</v>
      </c>
      <c r="DJ19" s="9">
        <v>12.263999999999999</v>
      </c>
      <c r="DK19" s="9">
        <v>11.478</v>
      </c>
      <c r="DL19" s="9">
        <v>0.39700000000000002</v>
      </c>
      <c r="DM19" s="9">
        <v>0.38900000000000001</v>
      </c>
      <c r="DN19" s="9">
        <v>0.39700000000000002</v>
      </c>
      <c r="DO19" s="9">
        <v>0</v>
      </c>
      <c r="DP19" s="9">
        <v>0.38900000000000001</v>
      </c>
      <c r="DQ19" s="9">
        <v>11.446</v>
      </c>
      <c r="DR19" s="9">
        <v>0</v>
      </c>
      <c r="DS19" s="9">
        <v>0.432</v>
      </c>
      <c r="DT19" s="9">
        <v>0.38600000000000001</v>
      </c>
      <c r="DU19" s="9">
        <v>1.4</v>
      </c>
      <c r="DV19" s="9">
        <v>10.864000000000001</v>
      </c>
      <c r="DW19" s="9">
        <v>7.12</v>
      </c>
      <c r="DX19" s="9">
        <v>1.98</v>
      </c>
      <c r="DY19" s="9">
        <v>23.773</v>
      </c>
      <c r="DZ19" s="9">
        <v>109.32599999999999</v>
      </c>
      <c r="EA19" s="9">
        <v>105.14</v>
      </c>
      <c r="EB19" s="9">
        <v>11.807</v>
      </c>
      <c r="EC19" s="9">
        <v>11.385</v>
      </c>
      <c r="ED19" s="9">
        <v>5.7839999999999998</v>
      </c>
      <c r="EE19" s="9">
        <v>5.601</v>
      </c>
      <c r="EF19" s="9">
        <v>7.5709999999999997</v>
      </c>
      <c r="EG19" s="9">
        <v>3.3759999999999999</v>
      </c>
      <c r="EH19" s="9">
        <v>8.0660000000000007</v>
      </c>
      <c r="EI19" s="9">
        <v>0.38600000000000001</v>
      </c>
      <c r="EJ19" s="9">
        <v>1.48</v>
      </c>
      <c r="EK19" s="9">
        <v>6.8819999999999997</v>
      </c>
      <c r="EL19" s="9">
        <v>2.85</v>
      </c>
      <c r="EM19" s="9">
        <v>1.653</v>
      </c>
      <c r="EN19" s="9">
        <v>9.0869999999999997</v>
      </c>
      <c r="EO19" s="9">
        <v>2.298</v>
      </c>
      <c r="EP19" s="9">
        <v>0.42299999999999999</v>
      </c>
      <c r="EQ19" s="9">
        <v>93.332999999999998</v>
      </c>
      <c r="ER19" s="9">
        <v>65.876999999999995</v>
      </c>
      <c r="ES19" s="9">
        <v>61.762</v>
      </c>
      <c r="ET19" s="9">
        <v>1.948</v>
      </c>
      <c r="EU19" s="9">
        <v>2.1669999999999998</v>
      </c>
      <c r="EV19" s="9">
        <v>1.1759999999999999</v>
      </c>
      <c r="EW19" s="9">
        <v>2.4710000000000001</v>
      </c>
      <c r="EX19" s="9">
        <v>0</v>
      </c>
      <c r="EY19" s="9">
        <v>50.67</v>
      </c>
      <c r="EZ19" s="9">
        <v>2.6429999999999998</v>
      </c>
      <c r="FA19" s="9">
        <v>3.1829999999999998</v>
      </c>
      <c r="FB19" s="9">
        <v>9.3810000000000002</v>
      </c>
      <c r="FC19" s="9">
        <v>19.451000000000001</v>
      </c>
      <c r="FD19" s="9">
        <v>46.426000000000002</v>
      </c>
      <c r="FE19" s="9">
        <v>27.456</v>
      </c>
      <c r="FF19" s="9">
        <v>4.1859999999999999</v>
      </c>
      <c r="FG19" s="9">
        <v>109.32599999999999</v>
      </c>
      <c r="FH19" s="9">
        <v>46.207999999999998</v>
      </c>
      <c r="FI19" s="9">
        <v>43.311999999999998</v>
      </c>
      <c r="FJ19" s="9">
        <v>6.7169999999999996</v>
      </c>
      <c r="FK19" s="9">
        <v>6.7169999999999996</v>
      </c>
      <c r="FL19" s="9">
        <v>0.45</v>
      </c>
      <c r="FM19" s="9">
        <v>6.2670000000000003</v>
      </c>
      <c r="FN19" s="9">
        <v>4.2320000000000002</v>
      </c>
      <c r="FO19" s="9">
        <v>2.048</v>
      </c>
      <c r="FP19" s="9">
        <v>4.2119999999999997</v>
      </c>
      <c r="FQ19" s="9">
        <v>1.272</v>
      </c>
      <c r="FR19" s="9">
        <v>0.34699999999999998</v>
      </c>
      <c r="FS19" s="9">
        <v>1.9470000000000001</v>
      </c>
      <c r="FT19" s="9">
        <v>2.0339999999999998</v>
      </c>
      <c r="FU19" s="9">
        <v>2.7360000000000002</v>
      </c>
      <c r="FV19" s="9">
        <v>5.0640000000000001</v>
      </c>
      <c r="FW19" s="9">
        <v>1.6519999999999999</v>
      </c>
      <c r="FX19" s="9">
        <v>0</v>
      </c>
      <c r="FY19" s="9">
        <v>36.594999999999999</v>
      </c>
      <c r="FZ19" s="9">
        <v>25.445</v>
      </c>
      <c r="GA19" s="9">
        <v>23.225999999999999</v>
      </c>
      <c r="GB19" s="9">
        <v>0.89500000000000002</v>
      </c>
      <c r="GC19" s="9">
        <v>1.325</v>
      </c>
      <c r="GD19" s="9">
        <v>0.93899999999999995</v>
      </c>
      <c r="GE19" s="9">
        <v>0</v>
      </c>
      <c r="GF19" s="9">
        <v>0.435</v>
      </c>
      <c r="GG19" s="9">
        <v>18.32</v>
      </c>
      <c r="GH19" s="9">
        <v>0</v>
      </c>
      <c r="GI19" s="9">
        <v>2.4289999999999998</v>
      </c>
      <c r="GJ19" s="9">
        <v>4.6970000000000001</v>
      </c>
      <c r="GK19" s="9">
        <v>4.7969999999999997</v>
      </c>
      <c r="GL19" s="9">
        <v>20.648</v>
      </c>
      <c r="GM19" s="9">
        <v>11.15</v>
      </c>
      <c r="GN19" s="9">
        <v>2.8959999999999999</v>
      </c>
      <c r="GO19" s="9">
        <v>46.207999999999998</v>
      </c>
      <c r="GP19" s="9">
        <v>75.674000000000007</v>
      </c>
      <c r="GQ19" s="9">
        <v>73.034000000000006</v>
      </c>
      <c r="GR19" s="9">
        <v>7.4249999999999998</v>
      </c>
      <c r="GS19" s="9">
        <v>7.0129999999999999</v>
      </c>
      <c r="GT19" s="9">
        <v>4.13</v>
      </c>
      <c r="GU19" s="9">
        <v>2.883</v>
      </c>
      <c r="GV19" s="9">
        <v>3.7970000000000002</v>
      </c>
      <c r="GW19" s="9">
        <v>3.2160000000000002</v>
      </c>
      <c r="GX19" s="9">
        <v>3.7730000000000001</v>
      </c>
      <c r="GY19" s="9">
        <v>1.163</v>
      </c>
      <c r="GZ19" s="9">
        <v>2.077</v>
      </c>
      <c r="HA19" s="9">
        <v>4.5339999999999998</v>
      </c>
      <c r="HB19" s="9">
        <v>1.6240000000000001</v>
      </c>
      <c r="HC19" s="9">
        <v>0.85499999999999998</v>
      </c>
      <c r="HD19" s="9">
        <v>5.7480000000000002</v>
      </c>
      <c r="HE19" s="9">
        <v>1.2649999999999999</v>
      </c>
      <c r="HF19" s="9">
        <v>0.41199999999999998</v>
      </c>
      <c r="HG19" s="9">
        <v>65.608999999999995</v>
      </c>
      <c r="HH19" s="9">
        <v>65.608999999999995</v>
      </c>
      <c r="HI19" s="9">
        <v>60.820999999999998</v>
      </c>
      <c r="HJ19" s="9">
        <v>1.774</v>
      </c>
      <c r="HK19" s="9">
        <v>3.0129999999999999</v>
      </c>
      <c r="HL19" s="9">
        <v>2.2250000000000001</v>
      </c>
      <c r="HM19" s="9">
        <v>2.1</v>
      </c>
      <c r="HN19" s="9">
        <v>0.46300000000000002</v>
      </c>
      <c r="HO19" s="9">
        <v>51.14</v>
      </c>
      <c r="HP19" s="9">
        <v>4.2939999999999996</v>
      </c>
      <c r="HQ19" s="9">
        <v>1.593</v>
      </c>
      <c r="HR19" s="9">
        <v>8.5820000000000007</v>
      </c>
      <c r="HS19" s="9">
        <v>13.864000000000001</v>
      </c>
      <c r="HT19" s="9">
        <v>51.744999999999997</v>
      </c>
      <c r="HU19" s="9">
        <v>0</v>
      </c>
      <c r="HV19" s="9">
        <v>2.64</v>
      </c>
      <c r="HW19" s="9">
        <v>75.674000000000007</v>
      </c>
      <c r="HX19" s="9">
        <v>116.21599999999999</v>
      </c>
      <c r="HY19" s="9">
        <v>105.63500000000001</v>
      </c>
      <c r="HZ19" s="9">
        <v>5.7430000000000003</v>
      </c>
      <c r="IA19" s="9">
        <v>4.4859999999999998</v>
      </c>
      <c r="IB19" s="9">
        <v>1.6020000000000001</v>
      </c>
      <c r="IC19" s="9">
        <v>2.8839999999999999</v>
      </c>
      <c r="ID19" s="9">
        <v>3.34</v>
      </c>
      <c r="IE19" s="9">
        <v>1.1459999999999999</v>
      </c>
      <c r="IF19" s="9">
        <v>3.31</v>
      </c>
      <c r="IG19" s="9">
        <v>0</v>
      </c>
      <c r="IH19" s="9">
        <v>1.1759999999999999</v>
      </c>
      <c r="II19" s="9">
        <v>1.179</v>
      </c>
      <c r="IJ19" s="9">
        <v>1.591</v>
      </c>
      <c r="IK19" s="9">
        <v>1.716</v>
      </c>
      <c r="IL19" s="9">
        <v>3.7490000000000001</v>
      </c>
      <c r="IM19" s="9">
        <v>0.73699999999999999</v>
      </c>
      <c r="IN19" s="9">
        <v>1.2569999999999999</v>
      </c>
      <c r="IO19" s="9">
        <v>99.891999999999996</v>
      </c>
      <c r="IP19" s="9">
        <v>96.057000000000002</v>
      </c>
      <c r="IQ19" s="9">
        <v>89.617999999999995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70679E-15D9-4970-87D9-11F59D4D5395}">
  <sheetPr codeName="Sheet29">
    <pageSetUpPr fitToPage="1"/>
  </sheetPr>
  <dimension ref="A1:GJ253"/>
  <sheetViews>
    <sheetView zoomScaleNormal="100" workbookViewId="0">
      <pane ySplit="14" topLeftCell="A15" activePane="bottomLeft" state="frozen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3" width="25.7109375" customWidth="1"/>
    <col min="4" max="5" width="14.140625" customWidth="1"/>
    <col min="6" max="6" width="18.85546875" customWidth="1"/>
    <col min="7" max="7" width="25.7109375" customWidth="1"/>
    <col min="8" max="9" width="14.28515625" customWidth="1"/>
    <col min="10" max="24" width="11.42578125" customWidth="1"/>
    <col min="111" max="116" width="9.140625" customWidth="1"/>
    <col min="118" max="118" width="9.140625" customWidth="1"/>
    <col min="284" max="295" width="9.140625" customWidth="1"/>
    <col min="299" max="299" width="9.140625" customWidth="1"/>
    <col min="540" max="551" width="9.140625" customWidth="1"/>
    <col min="555" max="555" width="9.140625" customWidth="1"/>
    <col min="796" max="807" width="9.140625" customWidth="1"/>
    <col min="811" max="811" width="9.140625" customWidth="1"/>
    <col min="1052" max="1063" width="9.140625" customWidth="1"/>
    <col min="1067" max="1067" width="9.140625" customWidth="1"/>
    <col min="1308" max="1319" width="9.140625" customWidth="1"/>
    <col min="1323" max="1323" width="9.140625" customWidth="1"/>
    <col min="1564" max="1575" width="9.140625" customWidth="1"/>
    <col min="1579" max="1579" width="9.140625" customWidth="1"/>
    <col min="1820" max="1831" width="9.140625" customWidth="1"/>
    <col min="1835" max="1835" width="9.140625" customWidth="1"/>
    <col min="2076" max="2087" width="9.140625" customWidth="1"/>
    <col min="2091" max="2091" width="9.140625" customWidth="1"/>
    <col min="2332" max="2343" width="9.140625" customWidth="1"/>
    <col min="2347" max="2347" width="9.140625" customWidth="1"/>
    <col min="2588" max="2599" width="9.140625" customWidth="1"/>
    <col min="2603" max="2603" width="9.140625" customWidth="1"/>
    <col min="2844" max="2855" width="9.140625" customWidth="1"/>
    <col min="2859" max="2859" width="9.140625" customWidth="1"/>
    <col min="3100" max="3111" width="9.140625" customWidth="1"/>
    <col min="3115" max="3115" width="9.140625" customWidth="1"/>
    <col min="3356" max="3367" width="9.140625" customWidth="1"/>
    <col min="3371" max="3371" width="9.140625" customWidth="1"/>
    <col min="3612" max="3623" width="9.140625" customWidth="1"/>
    <col min="3627" max="3627" width="9.140625" customWidth="1"/>
    <col min="3868" max="3879" width="9.140625" customWidth="1"/>
    <col min="3883" max="3883" width="9.140625" customWidth="1"/>
    <col min="4124" max="4135" width="9.140625" customWidth="1"/>
    <col min="4139" max="4139" width="9.140625" customWidth="1"/>
    <col min="4380" max="4391" width="9.140625" customWidth="1"/>
    <col min="4395" max="4395" width="9.140625" customWidth="1"/>
    <col min="4636" max="4647" width="9.140625" customWidth="1"/>
    <col min="4651" max="4651" width="9.140625" customWidth="1"/>
    <col min="4892" max="4903" width="9.140625" customWidth="1"/>
    <col min="4907" max="4907" width="9.140625" customWidth="1"/>
    <col min="5148" max="5159" width="9.140625" customWidth="1"/>
    <col min="5163" max="5163" width="9.140625" customWidth="1"/>
    <col min="5404" max="5415" width="9.140625" customWidth="1"/>
    <col min="5419" max="5419" width="9.140625" customWidth="1"/>
    <col min="5660" max="5671" width="9.140625" customWidth="1"/>
    <col min="5675" max="5675" width="9.140625" customWidth="1"/>
    <col min="5916" max="5927" width="9.140625" customWidth="1"/>
    <col min="5931" max="5931" width="9.140625" customWidth="1"/>
    <col min="6172" max="6183" width="9.140625" customWidth="1"/>
    <col min="6187" max="6187" width="9.140625" customWidth="1"/>
    <col min="6428" max="6439" width="9.140625" customWidth="1"/>
    <col min="6443" max="6443" width="9.140625" customWidth="1"/>
    <col min="6684" max="6695" width="9.140625" customWidth="1"/>
    <col min="6699" max="6699" width="9.140625" customWidth="1"/>
    <col min="6940" max="6951" width="9.140625" customWidth="1"/>
    <col min="6955" max="6955" width="9.140625" customWidth="1"/>
    <col min="7196" max="7207" width="9.140625" customWidth="1"/>
    <col min="7211" max="7211" width="9.140625" customWidth="1"/>
    <col min="7452" max="7463" width="9.140625" customWidth="1"/>
    <col min="7467" max="7467" width="9.140625" customWidth="1"/>
    <col min="7708" max="7719" width="9.140625" customWidth="1"/>
    <col min="7723" max="7723" width="9.140625" customWidth="1"/>
    <col min="7964" max="7975" width="9.140625" customWidth="1"/>
    <col min="7979" max="7979" width="9.140625" customWidth="1"/>
    <col min="8220" max="8231" width="9.140625" customWidth="1"/>
    <col min="8235" max="8235" width="9.140625" customWidth="1"/>
    <col min="8476" max="8487" width="9.140625" customWidth="1"/>
    <col min="8491" max="8491" width="9.140625" customWidth="1"/>
    <col min="8732" max="8743" width="9.140625" customWidth="1"/>
    <col min="8747" max="8747" width="9.140625" customWidth="1"/>
    <col min="8988" max="8999" width="9.140625" customWidth="1"/>
    <col min="9003" max="9003" width="9.140625" customWidth="1"/>
    <col min="9244" max="9255" width="9.140625" customWidth="1"/>
    <col min="9259" max="9259" width="9.140625" customWidth="1"/>
    <col min="9500" max="9511" width="9.140625" customWidth="1"/>
    <col min="9515" max="9515" width="9.140625" customWidth="1"/>
    <col min="9756" max="9767" width="9.140625" customWidth="1"/>
    <col min="9771" max="9771" width="9.140625" customWidth="1"/>
    <col min="10012" max="10023" width="9.140625" customWidth="1"/>
    <col min="10027" max="10027" width="9.140625" customWidth="1"/>
    <col min="10268" max="10279" width="9.140625" customWidth="1"/>
    <col min="10283" max="10283" width="9.140625" customWidth="1"/>
    <col min="10524" max="10535" width="9.140625" customWidth="1"/>
    <col min="10539" max="10539" width="9.140625" customWidth="1"/>
    <col min="10780" max="10791" width="9.140625" customWidth="1"/>
    <col min="10795" max="10795" width="9.140625" customWidth="1"/>
    <col min="11036" max="11047" width="9.140625" customWidth="1"/>
    <col min="11051" max="11051" width="9.140625" customWidth="1"/>
    <col min="11292" max="11303" width="9.140625" customWidth="1"/>
    <col min="11307" max="11307" width="9.140625" customWidth="1"/>
    <col min="11548" max="11559" width="9.140625" customWidth="1"/>
    <col min="11563" max="11563" width="9.140625" customWidth="1"/>
    <col min="11804" max="11815" width="9.140625" customWidth="1"/>
    <col min="11819" max="11819" width="9.140625" customWidth="1"/>
    <col min="12060" max="12071" width="9.140625" customWidth="1"/>
    <col min="12075" max="12075" width="9.140625" customWidth="1"/>
    <col min="12316" max="12327" width="9.140625" customWidth="1"/>
    <col min="12331" max="12331" width="9.140625" customWidth="1"/>
    <col min="12572" max="12583" width="9.140625" customWidth="1"/>
    <col min="12587" max="12587" width="9.140625" customWidth="1"/>
    <col min="12828" max="12839" width="9.140625" customWidth="1"/>
    <col min="12843" max="12843" width="9.140625" customWidth="1"/>
    <col min="13084" max="13095" width="9.140625" customWidth="1"/>
    <col min="13099" max="13099" width="9.140625" customWidth="1"/>
    <col min="13340" max="13351" width="9.140625" customWidth="1"/>
    <col min="13355" max="13355" width="9.140625" customWidth="1"/>
    <col min="13596" max="13607" width="9.140625" customWidth="1"/>
    <col min="13611" max="13611" width="9.140625" customWidth="1"/>
    <col min="13852" max="13863" width="9.140625" customWidth="1"/>
    <col min="13867" max="13867" width="9.140625" customWidth="1"/>
    <col min="14108" max="14119" width="9.140625" customWidth="1"/>
    <col min="14123" max="14123" width="9.140625" customWidth="1"/>
    <col min="14364" max="14375" width="9.140625" customWidth="1"/>
    <col min="14379" max="14379" width="9.140625" customWidth="1"/>
    <col min="14620" max="14631" width="9.140625" customWidth="1"/>
    <col min="14635" max="14635" width="9.140625" customWidth="1"/>
    <col min="14876" max="14887" width="9.140625" customWidth="1"/>
    <col min="14891" max="14891" width="9.140625" customWidth="1"/>
    <col min="15132" max="15143" width="9.140625" customWidth="1"/>
    <col min="15147" max="15147" width="9.140625" customWidth="1"/>
    <col min="15388" max="15399" width="9.140625" customWidth="1"/>
    <col min="15403" max="15403" width="9.140625" customWidth="1"/>
    <col min="15644" max="15655" width="9.140625" customWidth="1"/>
    <col min="15659" max="15659" width="9.140625" customWidth="1"/>
    <col min="15900" max="15911" width="9.140625" customWidth="1"/>
    <col min="15915" max="15915" width="9.140625" customWidth="1"/>
  </cols>
  <sheetData>
    <row r="1" spans="1:26" ht="11.25" customHeight="1">
      <c r="A1" s="30"/>
      <c r="B1" s="30"/>
      <c r="C1" s="30"/>
      <c r="D1" s="30"/>
      <c r="E1" s="30"/>
      <c r="F1" s="30"/>
      <c r="G1" s="30"/>
      <c r="H1" s="30"/>
    </row>
    <row r="2" spans="1:26" ht="15.95" customHeight="1">
      <c r="A2" s="11"/>
      <c r="B2" s="31" t="s">
        <v>12378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31"/>
      <c r="N2" s="12"/>
      <c r="O2" s="12"/>
      <c r="P2" s="12"/>
      <c r="Q2" s="12"/>
      <c r="R2" s="12"/>
      <c r="S2" s="12"/>
      <c r="T2" s="12"/>
      <c r="U2" s="12"/>
      <c r="V2" s="31"/>
      <c r="W2" s="12"/>
      <c r="X2" s="12"/>
      <c r="Y2" s="12"/>
      <c r="Z2" s="12"/>
    </row>
    <row r="3" spans="1:26" ht="11.25" customHeight="1">
      <c r="A3" s="1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ht="11.25" customHeight="1">
      <c r="A4" s="1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15.95" customHeight="1">
      <c r="A5" s="30"/>
      <c r="B5" s="76" t="str">
        <f>Contents!B5</f>
        <v>6223.0 Job Mobility</v>
      </c>
      <c r="C5" s="76"/>
      <c r="D5" s="76"/>
      <c r="E5" s="76"/>
      <c r="F5" s="76"/>
      <c r="G5" s="76"/>
      <c r="H5" s="76"/>
      <c r="I5" s="30"/>
      <c r="J5" s="30"/>
      <c r="K5" s="30"/>
      <c r="L5" s="30"/>
      <c r="M5" s="32"/>
      <c r="N5" s="30"/>
      <c r="O5" s="30"/>
      <c r="P5" s="30"/>
      <c r="Q5" s="30"/>
      <c r="R5" s="30"/>
      <c r="S5" s="30"/>
      <c r="T5" s="30"/>
      <c r="U5" s="30"/>
      <c r="V5" s="32"/>
      <c r="W5" s="30"/>
      <c r="X5" s="30"/>
      <c r="Y5" s="30"/>
      <c r="Z5" s="30"/>
    </row>
    <row r="6" spans="1:26" ht="15.95" customHeight="1">
      <c r="A6" s="30"/>
      <c r="B6" s="76" t="str">
        <f>Contents!B6</f>
        <v>Table 4. Separations and other changes in employment of people employed last year by industry</v>
      </c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</row>
    <row r="7" spans="1:26" ht="15.95" customHeight="1">
      <c r="A7" s="30"/>
      <c r="B7" s="33" t="str">
        <f>Contents!B7</f>
        <v>Released at 11:30 am (Canberra time) Fri 30 June 2023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3"/>
      <c r="N7" s="30"/>
      <c r="O7" s="30"/>
      <c r="P7" s="30"/>
      <c r="Q7" s="30"/>
      <c r="R7" s="30"/>
      <c r="S7" s="30"/>
      <c r="T7" s="30"/>
      <c r="U7" s="30"/>
      <c r="V7" s="33"/>
      <c r="W7" s="30"/>
      <c r="X7" s="30"/>
      <c r="Y7" s="30"/>
      <c r="Z7" s="30"/>
    </row>
    <row r="8" spans="1:26" ht="15.75" customHeight="1">
      <c r="A8" s="77" t="str">
        <f>Contents!C11</f>
        <v>Table 4.1 - Separations and other changes in employment of people employed last year by industry of job 12 months ago, February 2023</v>
      </c>
      <c r="B8" s="77"/>
      <c r="C8" s="77"/>
      <c r="D8" s="77"/>
      <c r="E8" s="77"/>
      <c r="F8" s="77"/>
      <c r="G8" s="34"/>
      <c r="H8" s="35"/>
      <c r="I8" s="77"/>
      <c r="J8" s="77"/>
      <c r="K8" s="77"/>
      <c r="L8" s="34"/>
      <c r="M8" s="77"/>
      <c r="N8" s="77"/>
      <c r="O8" s="77"/>
      <c r="P8" s="77"/>
      <c r="Q8" s="35"/>
      <c r="R8" s="77"/>
      <c r="S8" s="77"/>
      <c r="T8" s="77"/>
      <c r="U8" s="34"/>
      <c r="V8" s="77"/>
      <c r="W8" s="77"/>
      <c r="X8" s="77"/>
      <c r="Y8" s="77"/>
      <c r="Z8" s="35"/>
    </row>
    <row r="9" spans="1:26" ht="15.75" customHeight="1">
      <c r="A9" s="36"/>
      <c r="B9" s="36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</row>
    <row r="10" spans="1:26" ht="15" customHeight="1">
      <c r="A10" s="36"/>
      <c r="B10" s="38" t="s">
        <v>12401</v>
      </c>
      <c r="C10" s="78" t="s">
        <v>12402</v>
      </c>
      <c r="D10" s="78"/>
      <c r="E10" s="78"/>
      <c r="F10" s="39"/>
      <c r="G10" s="79" t="s">
        <v>12403</v>
      </c>
      <c r="H10" s="79"/>
      <c r="I10" s="79"/>
      <c r="J10" s="39"/>
      <c r="K10" s="39"/>
      <c r="L10" s="39"/>
      <c r="M10" s="39"/>
      <c r="N10" s="40"/>
    </row>
    <row r="11" spans="1:26" ht="15" customHeight="1">
      <c r="A11" s="36"/>
      <c r="B11" s="38" t="s">
        <v>12404</v>
      </c>
      <c r="C11" s="78" t="s">
        <v>12405</v>
      </c>
      <c r="D11" s="78"/>
      <c r="E11" s="78"/>
      <c r="F11" s="39"/>
      <c r="G11" s="79"/>
      <c r="H11" s="79"/>
      <c r="I11" s="79"/>
      <c r="J11" s="39"/>
      <c r="K11" s="39"/>
      <c r="L11" s="39"/>
      <c r="M11" s="39"/>
      <c r="N11" s="40"/>
    </row>
    <row r="12" spans="1:26" ht="33.75" customHeight="1">
      <c r="A12" s="36"/>
      <c r="B12" s="36"/>
      <c r="C12" s="41" t="s">
        <v>12406</v>
      </c>
      <c r="D12" s="75" t="s">
        <v>12407</v>
      </c>
      <c r="E12" s="74" t="s">
        <v>12408</v>
      </c>
      <c r="G12" s="41" t="s">
        <v>12406</v>
      </c>
      <c r="H12" s="75" t="s">
        <v>12407</v>
      </c>
      <c r="I12" s="74" t="s">
        <v>12408</v>
      </c>
    </row>
    <row r="13" spans="1:26" ht="45" customHeight="1">
      <c r="A13" s="36"/>
      <c r="B13" s="36"/>
      <c r="C13" s="43" t="str">
        <f>C11</f>
        <v>Agriculture, forestry and fishing</v>
      </c>
      <c r="D13" s="75"/>
      <c r="E13" s="74"/>
      <c r="G13" s="43" t="str">
        <f>C11</f>
        <v>Agriculture, forestry and fishing</v>
      </c>
      <c r="H13" s="75"/>
      <c r="I13" s="74"/>
    </row>
    <row r="14" spans="1:26">
      <c r="A14" s="36"/>
      <c r="B14" s="36"/>
      <c r="C14" s="44" t="s">
        <v>12409</v>
      </c>
      <c r="D14" s="44" t="s">
        <v>12409</v>
      </c>
      <c r="E14" s="44" t="s">
        <v>12409</v>
      </c>
      <c r="G14" s="44" t="s">
        <v>12409</v>
      </c>
      <c r="H14" s="44" t="s">
        <v>12409</v>
      </c>
      <c r="I14" s="44" t="s">
        <v>12409</v>
      </c>
    </row>
    <row r="15" spans="1:26">
      <c r="A15" s="45" t="s">
        <v>12410</v>
      </c>
      <c r="B15" s="46"/>
      <c r="C15" s="47"/>
      <c r="D15" s="47"/>
      <c r="E15" s="47"/>
      <c r="G15" s="47"/>
      <c r="H15" s="47"/>
      <c r="I15" s="47"/>
    </row>
    <row r="16" spans="1:26">
      <c r="A16" s="48" t="s">
        <v>12411</v>
      </c>
      <c r="B16" s="49"/>
      <c r="C16" s="50"/>
      <c r="D16" s="50"/>
      <c r="E16" s="51"/>
      <c r="G16" s="50"/>
      <c r="H16" s="50"/>
      <c r="I16" s="51"/>
    </row>
    <row r="17" spans="1:9">
      <c r="A17" s="49"/>
      <c r="B17" s="49" t="s">
        <v>12412</v>
      </c>
      <c r="C17" s="52" cm="1">
        <f t="array" ref="C17">INDEX($D$124:$GJ$182,$C124,E$114)</f>
        <v>289.09399999999999</v>
      </c>
      <c r="D17" s="52" t="s">
        <v>12413</v>
      </c>
      <c r="E17" s="52" cm="1">
        <f t="array" ref="E17">INDEX($D$124:$GJ$182,$C124,G$114)</f>
        <v>12948.859</v>
      </c>
      <c r="G17" s="53" t="str" cm="1">
        <f t="array" ref="G17">HYPERLINK(TEXT("#"&amp;INDEX($D$193:$GJ$251,$C193,E$114),),INDEX($D$193:$GJ$251,$C193,E$114))</f>
        <v>A128042598R</v>
      </c>
      <c r="H17" s="52" t="s">
        <v>12413</v>
      </c>
      <c r="I17" s="53" t="str" cm="1">
        <f t="array" ref="I17">HYPERLINK(TEXT("#"&amp;INDEX($D$193:$GJ$251,$C193,G$114),),INDEX($D$193:$GJ$251,$C193,G$114))</f>
        <v>A128003478V</v>
      </c>
    </row>
    <row r="18" spans="1:9">
      <c r="A18" s="49"/>
      <c r="B18" s="49" t="s">
        <v>12407</v>
      </c>
      <c r="C18" s="52" t="s">
        <v>12413</v>
      </c>
      <c r="D18" s="52" cm="1">
        <f t="array" ref="D18">INDEX($D$124:$GJ$182,$C129,F$114)</f>
        <v>1873.0450000000001</v>
      </c>
      <c r="E18" s="52" cm="1">
        <f t="array" ref="E18">INDEX($D$124:$GJ$182,$C125,G$114)</f>
        <v>1873.0450000000001</v>
      </c>
      <c r="G18" s="52" t="s">
        <v>12413</v>
      </c>
      <c r="H18" s="53" t="str" cm="1">
        <f t="array" ref="H18">HYPERLINK(TEXT("#"&amp;INDEX($D$193:$GJ$251,$C198,F$114),),INDEX($D$193:$GJ$251,$C198,F$114))</f>
        <v>A127945794L</v>
      </c>
      <c r="I18" s="53" t="str" cm="1">
        <f t="array" ref="I18">HYPERLINK(TEXT("#"&amp;INDEX($D$193:$GJ$251,$C194,G$114),),INDEX($D$193:$GJ$251,$C194,G$114))</f>
        <v>A127945214F</v>
      </c>
    </row>
    <row r="19" spans="1:9">
      <c r="A19" s="48" t="s">
        <v>12414</v>
      </c>
      <c r="B19" s="49"/>
      <c r="C19" s="52"/>
      <c r="D19" s="53"/>
      <c r="E19" s="53"/>
      <c r="G19" s="52"/>
      <c r="H19" s="53"/>
      <c r="I19" s="53"/>
    </row>
    <row r="20" spans="1:9">
      <c r="A20" s="49"/>
      <c r="B20" s="49" t="s">
        <v>12415</v>
      </c>
      <c r="C20" s="52" cm="1">
        <f t="array" ref="C20">INDEX($D$124:$GJ$182,$C127,$E$114)</f>
        <v>274.51499999999999</v>
      </c>
      <c r="D20" s="52" cm="1">
        <f t="array" ref="D20">INDEX($D$124:$GJ$182,$C127,F$114)</f>
        <v>1611.6020000000001</v>
      </c>
      <c r="E20" s="52" cm="1">
        <f t="array" ref="E20">INDEX($D$124:$GJ$182,$C127,G$114)</f>
        <v>13813.467000000001</v>
      </c>
      <c r="G20" s="53" t="str" cm="1">
        <f t="array" ref="G20">HYPERLINK(TEXT("#"&amp;INDEX($D$193:$GJ$251,$C196,E$114),),INDEX($D$193:$GJ$251,$C196,E$114))</f>
        <v>A128042586F</v>
      </c>
      <c r="H20" s="53" t="str" cm="1">
        <f t="array" ref="H20">HYPERLINK(TEXT("#"&amp;INDEX($D$193:$GJ$251,$C196,F$114),),INDEX($D$193:$GJ$251,$C196,F$114))</f>
        <v>A128081742X</v>
      </c>
      <c r="I20" s="53" t="str" cm="1">
        <f t="array" ref="I20">HYPERLINK(TEXT("#"&amp;INDEX($D$193:$GJ$251,$C196,G$114),),INDEX($D$193:$GJ$251,$C196,G$114))</f>
        <v>A128061654A</v>
      </c>
    </row>
    <row r="21" spans="1:9">
      <c r="A21" s="49"/>
      <c r="B21" s="49" t="s">
        <v>12416</v>
      </c>
      <c r="C21" s="52" cm="1">
        <f t="array" ref="C21">INDEX($D$124:$GJ$182,$C128,$E$114)</f>
        <v>14.579000000000001</v>
      </c>
      <c r="D21" s="52" cm="1">
        <f t="array" ref="D21">INDEX($D$124:$GJ$182,$C128,F$114)</f>
        <v>261.44400000000002</v>
      </c>
      <c r="E21" s="52" cm="1">
        <f t="array" ref="E21">INDEX($D$124:$GJ$182,$C128,G$114)</f>
        <v>1008.438</v>
      </c>
      <c r="G21" s="53" t="str" cm="1">
        <f t="array" ref="G21">HYPERLINK(TEXT("#"&amp;INDEX($D$193:$GJ$251,$C197,E$114),),INDEX($D$193:$GJ$251,$C197,E$114))</f>
        <v>A128023050C</v>
      </c>
      <c r="H21" s="53" t="str" cm="1">
        <f t="array" ref="H21">HYPERLINK(TEXT("#"&amp;INDEX($D$193:$GJ$251,$C197,F$114),),INDEX($D$193:$GJ$251,$C197,F$114))</f>
        <v>A128003958F</v>
      </c>
      <c r="I21" s="53" t="str" cm="1">
        <f t="array" ref="I21">HYPERLINK(TEXT("#"&amp;INDEX($D$193:$GJ$251,$C197,G$114),),INDEX($D$193:$GJ$251,$C197,G$114))</f>
        <v>A127983966F</v>
      </c>
    </row>
    <row r="22" spans="1:9">
      <c r="A22" s="48" t="s">
        <v>12408</v>
      </c>
      <c r="B22" s="49"/>
      <c r="C22" s="54" cm="1">
        <f t="array" ref="C22">INDEX($D$124:$GJ$182,$C129,$E$114)</f>
        <v>289.09399999999999</v>
      </c>
      <c r="D22" s="54" cm="1">
        <f t="array" ref="D22">INDEX($D$124:$GJ$182,$C129,F$114)</f>
        <v>1873.0450000000001</v>
      </c>
      <c r="E22" s="54" cm="1">
        <f t="array" ref="E22">INDEX($D$124:$GJ$182,$C129,G$114)</f>
        <v>14821.905000000001</v>
      </c>
      <c r="G22" s="53" t="str" cm="1">
        <f t="array" ref="G22">HYPERLINK(TEXT("#"&amp;INDEX($D$193:$GJ$251,$C198,E$114),),INDEX($D$193:$GJ$251,$C198,E$114))</f>
        <v>A127984266K</v>
      </c>
      <c r="H22" s="53" t="str" cm="1">
        <f t="array" ref="H22">HYPERLINK(TEXT("#"&amp;INDEX($D$193:$GJ$251,$C198,F$114),),INDEX($D$193:$GJ$251,$C198,F$114))</f>
        <v>A127945794L</v>
      </c>
      <c r="I22" s="53" t="str" cm="1">
        <f t="array" ref="I22">HYPERLINK(TEXT("#"&amp;INDEX($D$193:$GJ$251,$C198,G$114),),INDEX($D$193:$GJ$251,$C198,G$114))</f>
        <v>A128003474K</v>
      </c>
    </row>
    <row r="23" spans="1:9">
      <c r="A23" s="45" t="s">
        <v>12417</v>
      </c>
      <c r="B23" s="55"/>
      <c r="C23" s="55"/>
      <c r="D23" s="55"/>
      <c r="E23" s="55"/>
      <c r="G23" s="55"/>
      <c r="H23" s="55"/>
      <c r="I23" s="55"/>
    </row>
    <row r="24" spans="1:9">
      <c r="A24" s="48" t="s">
        <v>12418</v>
      </c>
      <c r="B24" s="49"/>
      <c r="C24" s="52"/>
      <c r="D24" s="53"/>
      <c r="E24" s="53"/>
      <c r="G24" s="52"/>
      <c r="H24" s="53"/>
      <c r="I24" s="53"/>
    </row>
    <row r="25" spans="1:9">
      <c r="A25" s="49"/>
      <c r="B25" s="49" t="s">
        <v>12419</v>
      </c>
      <c r="C25" s="52" cm="1">
        <f t="array" ref="C25">INDEX($D$124:$GJ$182,$C132,$E$114)</f>
        <v>17.466999999999999</v>
      </c>
      <c r="D25" s="52" cm="1">
        <f t="array" ref="D25">INDEX($D$124:$GJ$182,$C132,F$114)</f>
        <v>1611.6020000000001</v>
      </c>
      <c r="E25" s="52" cm="1">
        <f t="array" ref="E25">INDEX($D$124:$GJ$182,$C132,G$114)</f>
        <v>2912.2</v>
      </c>
      <c r="G25" s="53" t="str" cm="1">
        <f t="array" ref="G25">HYPERLINK(TEXT("#"&amp;INDEX($D$193:$GJ$251,$C201,E$114),),INDEX($D$193:$GJ$251,$C201,E$114))</f>
        <v>A127945542T</v>
      </c>
      <c r="H25" s="53" t="str" cm="1">
        <f t="array" ref="H25">HYPERLINK(TEXT("#"&amp;INDEX($D$193:$GJ$251,$C201,F$114),),INDEX($D$193:$GJ$251,$C201,F$114))</f>
        <v>A127945782C</v>
      </c>
      <c r="I25" s="53" t="str" cm="1">
        <f t="array" ref="I25">HYPERLINK(TEXT("#"&amp;INDEX($D$193:$GJ$251,$C201,G$114),),INDEX($D$193:$GJ$251,$C201,G$114))</f>
        <v>A128022650R</v>
      </c>
    </row>
    <row r="26" spans="1:9">
      <c r="A26" s="49"/>
      <c r="B26" s="49" t="s">
        <v>12420</v>
      </c>
      <c r="C26" s="52" cm="1">
        <f t="array" ref="C26">INDEX($D$124:$GJ$182,$C133,$E$114)</f>
        <v>257.048</v>
      </c>
      <c r="D26" s="52" t="s">
        <v>12413</v>
      </c>
      <c r="E26" s="52" cm="1">
        <f t="array" ref="E26">INDEX($D$124:$GJ$182,$C133,G$114)</f>
        <v>10901.266</v>
      </c>
      <c r="G26" s="53" t="str" cm="1">
        <f t="array" ref="G26">HYPERLINK(TEXT("#"&amp;INDEX($D$193:$GJ$251,$C202,E$114),),INDEX($D$193:$GJ$251,$C202,E$114))</f>
        <v>A127965110K</v>
      </c>
      <c r="H26" s="52" t="s">
        <v>12413</v>
      </c>
      <c r="I26" s="53" t="str" cm="1">
        <f t="array" ref="I26">HYPERLINK(TEXT("#"&amp;INDEX($D$193:$GJ$251,$C202,G$114),),INDEX($D$193:$GJ$251,$C202,G$114))</f>
        <v>A127983950L</v>
      </c>
    </row>
    <row r="27" spans="1:9">
      <c r="A27" s="48" t="s">
        <v>12408</v>
      </c>
      <c r="B27" s="49"/>
      <c r="C27" s="54" cm="1">
        <f t="array" ref="C27">INDEX($D$124:$GJ$182,$C134,$E$114)</f>
        <v>274.51499999999999</v>
      </c>
      <c r="D27" s="54" cm="1">
        <f t="array" ref="D27">INDEX($D$124:$GJ$182,$C134,F$114)</f>
        <v>1611.6020000000001</v>
      </c>
      <c r="E27" s="54" cm="1">
        <f t="array" ref="E27">INDEX($D$124:$GJ$182,$C134,G$114)</f>
        <v>13813.467000000001</v>
      </c>
      <c r="G27" s="53" t="str" cm="1">
        <f t="array" ref="G27">HYPERLINK(TEXT("#"&amp;INDEX($D$193:$GJ$251,$C203,E$114),),INDEX($D$193:$GJ$251,$C203,E$114))</f>
        <v>A128042586F</v>
      </c>
      <c r="H27" s="53" t="str" cm="1">
        <f t="array" ref="H27">HYPERLINK(TEXT("#"&amp;INDEX($D$193:$GJ$251,$C203,F$114),),INDEX($D$193:$GJ$251,$C203,F$114))</f>
        <v>A128081742X</v>
      </c>
      <c r="I27" s="53" t="str" cm="1">
        <f t="array" ref="I27">HYPERLINK(TEXT("#"&amp;INDEX($D$193:$GJ$251,$C203,G$114),),INDEX($D$193:$GJ$251,$C203,G$114))</f>
        <v>A128061654A</v>
      </c>
    </row>
    <row r="28" spans="1:9">
      <c r="A28" s="45" t="s">
        <v>12421</v>
      </c>
      <c r="B28" s="55"/>
      <c r="C28" s="55"/>
      <c r="D28" s="55"/>
      <c r="E28" s="55"/>
      <c r="G28" s="55"/>
      <c r="H28" s="55"/>
      <c r="I28" s="55"/>
    </row>
    <row r="29" spans="1:9">
      <c r="A29" s="48" t="s">
        <v>12422</v>
      </c>
      <c r="B29" s="49"/>
      <c r="C29" s="52"/>
      <c r="D29" s="53"/>
      <c r="E29" s="53"/>
      <c r="G29" s="52"/>
      <c r="H29" s="53"/>
      <c r="I29" s="53"/>
    </row>
    <row r="30" spans="1:9">
      <c r="A30" s="48"/>
      <c r="B30" s="49" t="s">
        <v>12423</v>
      </c>
      <c r="C30" s="52" cm="1">
        <f t="array" ref="C30">INDEX($D$124:$GJ$182,$C137,$E$114)</f>
        <v>1.39</v>
      </c>
      <c r="D30" s="52" cm="1">
        <f t="array" ref="D30">INDEX($D$124:$GJ$182,$C137,F$114)</f>
        <v>1486.1769999999999</v>
      </c>
      <c r="E30" s="52" cm="1">
        <f t="array" ref="E30">INDEX($D$124:$GJ$182,$C137,G$114)</f>
        <v>1596.1479999999999</v>
      </c>
      <c r="G30" s="53" t="str" cm="1">
        <f t="array" ref="G30">HYPERLINK(TEXT("#"&amp;INDEX($D$193:$GJ$251,$C206,E$114),),INDEX($D$193:$GJ$251,$C206,E$114))</f>
        <v>A128023038L</v>
      </c>
      <c r="H30" s="53" t="str" cm="1">
        <f t="array" ref="H30">HYPERLINK(TEXT("#"&amp;INDEX($D$193:$GJ$251,$C206,F$114),),INDEX($D$193:$GJ$251,$C206,F$114))</f>
        <v>A128023290R</v>
      </c>
      <c r="I30" s="53" t="str" cm="1">
        <f t="array" ref="I30">HYPERLINK(TEXT("#"&amp;INDEX($D$193:$GJ$251,$C206,G$114),),INDEX($D$193:$GJ$251,$C206,G$114))</f>
        <v>A128081158L</v>
      </c>
    </row>
    <row r="31" spans="1:9">
      <c r="A31" s="49"/>
      <c r="B31" s="49" t="s">
        <v>12424</v>
      </c>
      <c r="C31" s="52" cm="1">
        <f t="array" ref="C31">INDEX($D$124:$GJ$182,$C138,$E$114)</f>
        <v>16.077000000000002</v>
      </c>
      <c r="D31" s="52" cm="1">
        <f t="array" ref="D31">INDEX($D$124:$GJ$182,$C138,F$114)</f>
        <v>125.425</v>
      </c>
      <c r="E31" s="52" cm="1">
        <f t="array" ref="E31">INDEX($D$124:$GJ$182,$C138,G$114)</f>
        <v>1316.0530000000001</v>
      </c>
      <c r="G31" s="53" t="str" cm="1">
        <f t="array" ref="G31">HYPERLINK(TEXT("#"&amp;INDEX($D$193:$GJ$251,$C207,E$114),),INDEX($D$193:$GJ$251,$C207,E$114))</f>
        <v>A128023042C</v>
      </c>
      <c r="H31" s="53" t="str" cm="1">
        <f t="array" ref="H31">HYPERLINK(TEXT("#"&amp;INDEX($D$193:$GJ$251,$C207,F$114),),INDEX($D$193:$GJ$251,$C207,F$114))</f>
        <v>A127945786L</v>
      </c>
      <c r="I31" s="53" t="str" cm="1">
        <f t="array" ref="I31">HYPERLINK(TEXT("#"&amp;INDEX($D$193:$GJ$251,$C207,G$114),),INDEX($D$193:$GJ$251,$C207,G$114))</f>
        <v>A127945210W</v>
      </c>
    </row>
    <row r="32" spans="1:9">
      <c r="A32" s="48" t="s">
        <v>12408</v>
      </c>
      <c r="B32" s="48"/>
      <c r="C32" s="54" cm="1">
        <f t="array" ref="C32">INDEX($D$124:$GJ$182,$C139,$E$114)</f>
        <v>17.466999999999999</v>
      </c>
      <c r="D32" s="54" cm="1">
        <f t="array" ref="D32">INDEX($D$124:$GJ$182,$C139,F$114)</f>
        <v>1611.6020000000001</v>
      </c>
      <c r="E32" s="54" cm="1">
        <f t="array" ref="E32">INDEX($D$124:$GJ$182,$C139,G$114)</f>
        <v>2912.2</v>
      </c>
      <c r="G32" s="53" t="str" cm="1">
        <f t="array" ref="G32">HYPERLINK(TEXT("#"&amp;INDEX($D$193:$GJ$251,$C208,E$114),),INDEX($D$193:$GJ$251,$C208,E$114))</f>
        <v>A127945542T</v>
      </c>
      <c r="H32" s="53" t="str" cm="1">
        <f t="array" ref="H32">HYPERLINK(TEXT("#"&amp;INDEX($D$193:$GJ$251,$C208,F$114),),INDEX($D$193:$GJ$251,$C208,F$114))</f>
        <v>A127945782C</v>
      </c>
      <c r="I32" s="53" t="str" cm="1">
        <f t="array" ref="I32">HYPERLINK(TEXT("#"&amp;INDEX($D$193:$GJ$251,$C208,G$114),),INDEX($D$193:$GJ$251,$C208,G$114))</f>
        <v>A128022650R</v>
      </c>
    </row>
    <row r="33" spans="1:9">
      <c r="A33" s="45" t="s">
        <v>12425</v>
      </c>
      <c r="B33" s="55"/>
      <c r="C33" s="55"/>
      <c r="D33" s="47"/>
      <c r="E33" s="55"/>
      <c r="G33" s="55"/>
      <c r="H33" s="47"/>
      <c r="I33" s="55"/>
    </row>
    <row r="34" spans="1:9">
      <c r="A34" s="48" t="s">
        <v>12426</v>
      </c>
      <c r="B34" s="56"/>
      <c r="C34" s="52"/>
      <c r="D34" s="52"/>
      <c r="E34" s="53"/>
      <c r="G34" s="52"/>
      <c r="H34" s="52"/>
      <c r="I34" s="53"/>
    </row>
    <row r="35" spans="1:9">
      <c r="A35" s="49"/>
      <c r="B35" s="49" t="s">
        <v>12427</v>
      </c>
      <c r="C35" s="52" cm="1">
        <f t="array" ref="C35">INDEX($D$124:$GJ$182,$C142,$E$114)</f>
        <v>2.6429999999999998</v>
      </c>
      <c r="D35" s="52" t="s">
        <v>12413</v>
      </c>
      <c r="E35" s="52" cm="1">
        <f t="array" ref="E35">INDEX($D$124:$GJ$182,$C142,G$114)</f>
        <v>503.358</v>
      </c>
      <c r="G35" s="53" t="str" cm="1">
        <f t="array" ref="G35">HYPERLINK(TEXT("#"&amp;INDEX($D$193:$GJ$251,$C211,E$114),),INDEX($D$193:$GJ$251,$C211,E$114))</f>
        <v>A127984270A</v>
      </c>
      <c r="H35" s="52" t="s">
        <v>12413</v>
      </c>
      <c r="I35" s="53" t="str" cm="1">
        <f t="array" ref="I35">HYPERLINK(TEXT("#"&amp;INDEX($D$193:$GJ$251,$C211,G$114),),INDEX($D$193:$GJ$251,$C211,G$114))</f>
        <v>A128081170C</v>
      </c>
    </row>
    <row r="36" spans="1:9">
      <c r="A36" s="49"/>
      <c r="B36" s="49" t="s">
        <v>12428</v>
      </c>
      <c r="C36" s="52" cm="1">
        <f t="array" ref="C36">INDEX($D$124:$GJ$182,$C143,$E$114)</f>
        <v>13.433999999999999</v>
      </c>
      <c r="D36" s="52" t="s">
        <v>12413</v>
      </c>
      <c r="E36" s="52" cm="1">
        <f t="array" ref="E36">INDEX($D$124:$GJ$182,$C143,G$114)</f>
        <v>679.19600000000003</v>
      </c>
      <c r="G36" s="53" t="str" cm="1">
        <f t="array" ref="G36">HYPERLINK(TEXT("#"&amp;INDEX($D$193:$GJ$251,$C212,E$114),),INDEX($D$193:$GJ$251,$C212,E$114))</f>
        <v>A128062082X</v>
      </c>
      <c r="H36" s="52" t="s">
        <v>12413</v>
      </c>
      <c r="I36" s="53" t="str" cm="1">
        <f t="array" ref="I36">HYPERLINK(TEXT("#"&amp;INDEX($D$193:$GJ$251,$C212,G$114),),INDEX($D$193:$GJ$251,$C212,G$114))</f>
        <v>A127983970W</v>
      </c>
    </row>
    <row r="37" spans="1:9">
      <c r="A37" s="48" t="s">
        <v>12429</v>
      </c>
      <c r="B37" s="49"/>
      <c r="C37" s="52"/>
      <c r="D37" s="52"/>
      <c r="E37" s="53"/>
      <c r="G37" s="52"/>
      <c r="H37" s="52"/>
      <c r="I37" s="52"/>
    </row>
    <row r="38" spans="1:9">
      <c r="A38" s="49"/>
      <c r="B38" s="49" t="s">
        <v>12430</v>
      </c>
      <c r="C38" s="52" cm="1">
        <f t="array" ref="C38">INDEX($D$124:$GJ$182,$C145,$E$114)</f>
        <v>8.4280000000000008</v>
      </c>
      <c r="D38" s="52" t="s">
        <v>12413</v>
      </c>
      <c r="E38" s="52" cm="1">
        <f t="array" ref="E38">INDEX($D$124:$GJ$182,$C145,G$114)</f>
        <v>793.40899999999999</v>
      </c>
      <c r="G38" s="53" t="str" cm="1">
        <f t="array" ref="G38">HYPERLINK(TEXT("#"&amp;INDEX($D$193:$GJ$251,$C214,E$114),),INDEX($D$193:$GJ$251,$C214,E$114))</f>
        <v>A128042602V</v>
      </c>
      <c r="H38" s="52" t="s">
        <v>12413</v>
      </c>
      <c r="I38" s="53" t="str" cm="1">
        <f t="array" ref="I38">HYPERLINK(TEXT("#"&amp;INDEX($D$193:$GJ$251,$C214,G$114),),INDEX($D$193:$GJ$251,$C214,G$114))</f>
        <v>A128022658J</v>
      </c>
    </row>
    <row r="39" spans="1:9">
      <c r="A39" s="49"/>
      <c r="B39" s="49" t="s">
        <v>12431</v>
      </c>
      <c r="C39" s="52" cm="1">
        <f t="array" ref="C39">INDEX($D$124:$GJ$182,$C146,$E$114)</f>
        <v>7.649</v>
      </c>
      <c r="D39" s="52" t="s">
        <v>12413</v>
      </c>
      <c r="E39" s="52" cm="1">
        <f t="array" ref="E39">INDEX($D$124:$GJ$182,$C146,G$114)</f>
        <v>386.77499999999998</v>
      </c>
      <c r="G39" s="53" t="str" cm="1">
        <f t="array" ref="G39">HYPERLINK(TEXT("#"&amp;INDEX($D$193:$GJ$251,$C215,E$114),),INDEX($D$193:$GJ$251,$C215,E$114))</f>
        <v>A128081578J</v>
      </c>
      <c r="H39" s="52" t="s">
        <v>12413</v>
      </c>
      <c r="I39" s="53" t="str" cm="1">
        <f t="array" ref="I39">HYPERLINK(TEXT("#"&amp;INDEX($D$193:$GJ$251,$C215,G$114),),INDEX($D$193:$GJ$251,$C215,G$114))</f>
        <v>A127983974F</v>
      </c>
    </row>
    <row r="40" spans="1:9">
      <c r="A40" s="48" t="s">
        <v>12432</v>
      </c>
      <c r="B40" s="49"/>
      <c r="C40" s="52"/>
      <c r="D40" s="52"/>
      <c r="E40" s="53"/>
      <c r="G40" s="52"/>
      <c r="H40" s="52"/>
      <c r="I40" s="52"/>
    </row>
    <row r="41" spans="1:9">
      <c r="A41" s="49"/>
      <c r="B41" s="49" t="s">
        <v>12433</v>
      </c>
      <c r="C41" s="52" cm="1">
        <f t="array" ref="C41">INDEX($D$124:$GJ$182,$C148,$E$114)</f>
        <v>7.9489999999999998</v>
      </c>
      <c r="D41" s="52" t="s">
        <v>12413</v>
      </c>
      <c r="E41" s="52" cm="1">
        <f t="array" ref="E41">INDEX($D$124:$GJ$182,$C148,G$114)</f>
        <v>808.57399999999996</v>
      </c>
      <c r="G41" s="53" t="str" cm="1">
        <f t="array" ref="G41">HYPERLINK(TEXT("#"&amp;INDEX($D$193:$GJ$251,$C217,E$114),),INDEX($D$193:$GJ$251,$C217,E$114))</f>
        <v>A128023054L</v>
      </c>
      <c r="H41" s="52" t="s">
        <v>12413</v>
      </c>
      <c r="I41" s="53" t="str" cm="1">
        <f t="array" ref="I41">HYPERLINK(TEXT("#"&amp;INDEX($D$193:$GJ$251,$C217,G$114),),INDEX($D$193:$GJ$251,$C217,G$114))</f>
        <v>A128003482K</v>
      </c>
    </row>
    <row r="42" spans="1:9">
      <c r="A42" s="49"/>
      <c r="B42" s="49" t="s">
        <v>12434</v>
      </c>
      <c r="C42" s="52" cm="1">
        <f t="array" ref="C42">INDEX($D$124:$GJ$182,$C149,$E$114)</f>
        <v>5.7640000000000002</v>
      </c>
      <c r="D42" s="52" t="s">
        <v>12413</v>
      </c>
      <c r="E42" s="52" cm="1">
        <f t="array" ref="E42">INDEX($D$124:$GJ$182,$C149,G$114)</f>
        <v>213.48099999999999</v>
      </c>
      <c r="G42" s="53" t="str" cm="1">
        <f t="array" ref="G42">HYPERLINK(TEXT("#"&amp;INDEX($D$193:$GJ$251,$C218,E$114),),INDEX($D$193:$GJ$251,$C218,E$114))</f>
        <v>A128062086J</v>
      </c>
      <c r="H42" s="52" t="s">
        <v>12413</v>
      </c>
      <c r="I42" s="53" t="str" cm="1">
        <f t="array" ref="I42">HYPERLINK(TEXT("#"&amp;INDEX($D$193:$GJ$251,$C218,G$114),),INDEX($D$193:$GJ$251,$C218,G$114))</f>
        <v>A127964738X</v>
      </c>
    </row>
    <row r="43" spans="1:9">
      <c r="A43" s="49"/>
      <c r="B43" s="49" t="s">
        <v>12435</v>
      </c>
      <c r="C43" s="52" cm="1">
        <f t="array" ref="C43">INDEX($D$124:$GJ$182,$C150,$E$114)</f>
        <v>1.073</v>
      </c>
      <c r="D43" s="52" t="s">
        <v>12413</v>
      </c>
      <c r="E43" s="52" cm="1">
        <f t="array" ref="E43">INDEX($D$124:$GJ$182,$C150,G$114)</f>
        <v>131.19900000000001</v>
      </c>
      <c r="G43" s="53" t="str" cm="1">
        <f t="array" ref="G43">HYPERLINK(TEXT("#"&amp;INDEX($D$193:$GJ$251,$C219,E$114),),INDEX($D$193:$GJ$251,$C219,E$114))</f>
        <v>A128062062R</v>
      </c>
      <c r="H43" s="52" t="s">
        <v>12413</v>
      </c>
      <c r="I43" s="53" t="str" cm="1">
        <f t="array" ref="I43">HYPERLINK(TEXT("#"&amp;INDEX($D$193:$GJ$251,$C219,G$114),),INDEX($D$193:$GJ$251,$C219,G$114))</f>
        <v>A128003458K</v>
      </c>
    </row>
    <row r="44" spans="1:9">
      <c r="A44" s="48" t="s">
        <v>12436</v>
      </c>
      <c r="B44" s="49"/>
      <c r="C44" s="52"/>
      <c r="D44" s="52"/>
      <c r="E44" s="53"/>
      <c r="G44" s="52"/>
      <c r="H44" s="52"/>
      <c r="I44" s="52"/>
    </row>
    <row r="45" spans="1:9">
      <c r="A45" s="49"/>
      <c r="B45" s="49" t="s">
        <v>12437</v>
      </c>
      <c r="C45" s="52" cm="1">
        <f t="array" ref="C45">INDEX($D$124:$GJ$182,$C152,$E$114)</f>
        <v>4.4720000000000004</v>
      </c>
      <c r="D45" s="52" t="s">
        <v>12413</v>
      </c>
      <c r="E45" s="52" cm="1">
        <f t="array" ref="E45">INDEX($D$124:$GJ$182,$C152,G$114)</f>
        <v>451.59</v>
      </c>
      <c r="G45" s="53" t="str" cm="1">
        <f t="array" ref="G45">HYPERLINK(TEXT("#"&amp;INDEX($D$193:$GJ$251,$C221,E$114),),INDEX($D$193:$GJ$251,$C221,E$114))</f>
        <v>A128003766L</v>
      </c>
      <c r="H45" s="52" t="s">
        <v>12413</v>
      </c>
      <c r="I45" s="53" t="str" cm="1">
        <f t="array" ref="I45">HYPERLINK(TEXT("#"&amp;INDEX($D$193:$GJ$251,$C221,G$114),),INDEX($D$193:$GJ$251,$C221,G$114))</f>
        <v>A128061658K</v>
      </c>
    </row>
    <row r="46" spans="1:9">
      <c r="A46" s="49"/>
      <c r="B46" s="49" t="s">
        <v>12438</v>
      </c>
      <c r="C46" s="52" cm="1">
        <f t="array" ref="C46">INDEX($D$124:$GJ$182,$C153,$E$114)</f>
        <v>2.8650000000000002</v>
      </c>
      <c r="D46" s="52" t="s">
        <v>12413</v>
      </c>
      <c r="E46" s="52" cm="1">
        <f t="array" ref="E46">INDEX($D$124:$GJ$182,$C153,G$114)</f>
        <v>377.47199999999998</v>
      </c>
      <c r="G46" s="53" t="str" cm="1">
        <f t="array" ref="G46">HYPERLINK(TEXT("#"&amp;INDEX($D$193:$GJ$251,$C222,E$114),),INDEX($D$193:$GJ$251,$C222,E$114))</f>
        <v>A128003770C</v>
      </c>
      <c r="H46" s="52" t="s">
        <v>12413</v>
      </c>
      <c r="I46" s="53" t="str" cm="1">
        <f t="array" ref="I46">HYPERLINK(TEXT("#"&amp;INDEX($D$193:$GJ$251,$C222,G$114),),INDEX($D$193:$GJ$251,$C222,G$114))</f>
        <v>A128022642R</v>
      </c>
    </row>
    <row r="47" spans="1:9">
      <c r="A47" s="49"/>
      <c r="B47" s="49" t="s">
        <v>12439</v>
      </c>
      <c r="C47" s="52" cm="1">
        <f t="array" ref="C47">INDEX($D$124:$GJ$182,$C154,$E$114)</f>
        <v>8.74</v>
      </c>
      <c r="D47" s="52" t="s">
        <v>12413</v>
      </c>
      <c r="E47" s="52" cm="1">
        <f t="array" ref="E47">INDEX($D$124:$GJ$182,$C154,G$114)</f>
        <v>361.565</v>
      </c>
      <c r="G47" s="53" t="str" cm="1">
        <f t="array" ref="G47">HYPERLINK(TEXT("#"&amp;INDEX($D$193:$GJ$251,$C223,E$114),),INDEX($D$193:$GJ$251,$C223,E$114))</f>
        <v>A127965106V</v>
      </c>
      <c r="H47" s="52" t="s">
        <v>12413</v>
      </c>
      <c r="I47" s="53" t="str" cm="1">
        <f t="array" ref="I47">HYPERLINK(TEXT("#"&amp;INDEX($D$193:$GJ$251,$C223,G$114),),INDEX($D$193:$GJ$251,$C223,G$114))</f>
        <v>A128022646X</v>
      </c>
    </row>
    <row r="48" spans="1:9">
      <c r="A48" s="48" t="s">
        <v>12440</v>
      </c>
      <c r="B48" s="49"/>
      <c r="C48" s="52"/>
      <c r="D48" s="52"/>
      <c r="E48" s="53"/>
      <c r="G48" s="52"/>
      <c r="H48" s="52"/>
      <c r="I48" s="52"/>
    </row>
    <row r="49" spans="1:9">
      <c r="A49" s="49"/>
      <c r="B49" s="49" t="s">
        <v>12441</v>
      </c>
      <c r="C49" s="52" cm="1">
        <f t="array" ref="C49">INDEX($D$124:$GJ$182,$C156,$E$114)</f>
        <v>9.6270000000000007</v>
      </c>
      <c r="D49" s="52" t="s">
        <v>12413</v>
      </c>
      <c r="E49" s="52" cm="1">
        <f t="array" ref="E49">INDEX($D$124:$GJ$182,$C156,G$114)</f>
        <v>851.745</v>
      </c>
      <c r="G49" s="53" t="str" cm="1">
        <f t="array" ref="G49">HYPERLINK(TEXT("#"&amp;INDEX($D$193:$GJ$251,$C225,E$114),),INDEX($D$193:$GJ$251,$C225,E$114))</f>
        <v>A128062066X</v>
      </c>
      <c r="H49" s="52" t="s">
        <v>12413</v>
      </c>
      <c r="I49" s="53" t="str" cm="1">
        <f t="array" ref="I49">HYPERLINK(TEXT("#"&amp;INDEX($D$193:$GJ$251,$C225,G$114),),INDEX($D$193:$GJ$251,$C225,G$114))</f>
        <v>A127945198T</v>
      </c>
    </row>
    <row r="50" spans="1:9">
      <c r="A50" s="49"/>
      <c r="B50" s="49" t="s">
        <v>12442</v>
      </c>
      <c r="C50" s="52" cm="1">
        <f t="array" ref="C50">INDEX($D$124:$GJ$182,$C157,$E$114)</f>
        <v>6.45</v>
      </c>
      <c r="D50" s="52" t="s">
        <v>12413</v>
      </c>
      <c r="E50" s="52" cm="1">
        <f t="array" ref="E50">INDEX($D$124:$GJ$182,$C157,G$114)</f>
        <v>338.88299999999998</v>
      </c>
      <c r="G50" s="53" t="str" cm="1">
        <f t="array" ref="G50">HYPERLINK(TEXT("#"&amp;INDEX($D$193:$GJ$251,$C226,E$114),),INDEX($D$193:$GJ$251,$C226,E$114))</f>
        <v>A128042590W</v>
      </c>
      <c r="H50" s="52" t="s">
        <v>12413</v>
      </c>
      <c r="I50" s="53" t="str" cm="1">
        <f t="array" ref="I50">HYPERLINK(TEXT("#"&amp;INDEX($D$193:$GJ$251,$C226,G$114),),INDEX($D$193:$GJ$251,$C226,G$114))</f>
        <v>A128042190K</v>
      </c>
    </row>
    <row r="51" spans="1:9">
      <c r="A51" s="48" t="s">
        <v>12408</v>
      </c>
      <c r="B51" s="57"/>
      <c r="C51" s="54" cm="1">
        <f t="array" ref="C51">INDEX($D$124:$GJ$182,$C158,$E$114)</f>
        <v>16.077000000000002</v>
      </c>
      <c r="D51" s="54" cm="1">
        <f t="array" ref="D51">INDEX($D$124:$GJ$182,$C158,F$114)</f>
        <v>125.425</v>
      </c>
      <c r="E51" s="54" cm="1">
        <f t="array" ref="E51">INDEX($D$124:$GJ$182,$C158,G$114)</f>
        <v>1316.0530000000001</v>
      </c>
      <c r="G51" s="53" t="str" cm="1">
        <f t="array" ref="G51">HYPERLINK(TEXT("#"&amp;INDEX($D$193:$GJ$251,$C227,E$114),),INDEX($D$193:$GJ$251,$C227,E$114))</f>
        <v>A128023042C</v>
      </c>
      <c r="H51" s="53" t="str" cm="1">
        <f t="array" ref="H51">HYPERLINK(TEXT("#"&amp;INDEX($D$193:$GJ$251,$C227,F$114),),INDEX($D$193:$GJ$251,$C227,F$114))</f>
        <v>A127945786L</v>
      </c>
      <c r="I51" s="53" t="str" cm="1">
        <f t="array" ref="I51">HYPERLINK(TEXT("#"&amp;INDEX($D$193:$GJ$251,$C227,G$114),),INDEX($D$193:$GJ$251,$C227,G$114))</f>
        <v>A127945210W</v>
      </c>
    </row>
    <row r="52" spans="1:9">
      <c r="A52" s="45" t="s">
        <v>12443</v>
      </c>
      <c r="B52" s="55"/>
      <c r="C52" s="55"/>
      <c r="D52" s="47"/>
      <c r="E52" s="55"/>
      <c r="G52" s="55"/>
      <c r="H52" s="47"/>
      <c r="I52" s="55"/>
    </row>
    <row r="53" spans="1:9">
      <c r="A53" s="48" t="s">
        <v>12444</v>
      </c>
      <c r="B53" s="49"/>
      <c r="C53" s="52"/>
      <c r="D53" s="52"/>
      <c r="E53" s="53"/>
      <c r="G53" s="52"/>
      <c r="H53" s="52"/>
      <c r="I53" s="53"/>
    </row>
    <row r="54" spans="1:9">
      <c r="A54" s="49"/>
      <c r="B54" s="49" t="s">
        <v>12445</v>
      </c>
      <c r="C54" s="52" cm="1">
        <f t="array" ref="C54">INDEX($D$124:$GJ$182,$C161,$E$114)</f>
        <v>94.915999999999997</v>
      </c>
      <c r="D54" s="52" t="s">
        <v>12413</v>
      </c>
      <c r="E54" s="52" cm="1">
        <f t="array" ref="E54">INDEX($D$124:$GJ$182,$C161,G$114)</f>
        <v>8896.3250000000007</v>
      </c>
      <c r="G54" s="53" t="str" cm="1">
        <f t="array" ref="G54">HYPERLINK(TEXT("#"&amp;INDEX($D$193:$GJ$251,$C230,E$114),),INDEX($D$193:$GJ$251,$C230,E$114))</f>
        <v>A128062070R</v>
      </c>
      <c r="H54" s="52" t="s">
        <v>12413</v>
      </c>
      <c r="I54" s="53" t="str" cm="1">
        <f t="array" ref="I54">HYPERLINK(TEXT("#"&amp;INDEX($D$193:$GJ$251,$C230,G$114),),INDEX($D$193:$GJ$251,$C230,G$114))</f>
        <v>A127983954W</v>
      </c>
    </row>
    <row r="55" spans="1:9">
      <c r="A55" s="49"/>
      <c r="B55" s="49" t="s">
        <v>12446</v>
      </c>
      <c r="C55" s="52" cm="1">
        <f t="array" ref="C55">INDEX($D$124:$GJ$182,$C162,$E$114)</f>
        <v>162.13200000000001</v>
      </c>
      <c r="D55" s="52" t="s">
        <v>12413</v>
      </c>
      <c r="E55" s="52" cm="1">
        <f t="array" ref="E55">INDEX($D$124:$GJ$182,$C162,G$114)</f>
        <v>2004.941</v>
      </c>
      <c r="G55" s="53" t="str" cm="1">
        <f t="array" ref="G55">HYPERLINK(TEXT("#"&amp;INDEX($D$193:$GJ$251,$C231,E$114),),INDEX($D$193:$GJ$251,$C231,E$114))</f>
        <v>A127965118C</v>
      </c>
      <c r="H55" s="52" t="s">
        <v>12413</v>
      </c>
      <c r="I55" s="53" t="str" cm="1">
        <f t="array" ref="I55">HYPERLINK(TEXT("#"&amp;INDEX($D$193:$GJ$251,$C231,G$114),),INDEX($D$193:$GJ$251,$C231,G$114))</f>
        <v>A128003470A</v>
      </c>
    </row>
    <row r="56" spans="1:9">
      <c r="A56" s="48" t="s">
        <v>12408</v>
      </c>
      <c r="B56" s="49"/>
      <c r="C56" s="54" cm="1">
        <f t="array" ref="C56">INDEX($D$124:$GJ$182,$C163,$E$114)</f>
        <v>257.048</v>
      </c>
      <c r="D56" s="54" t="s">
        <v>12413</v>
      </c>
      <c r="E56" s="54" cm="1">
        <f t="array" ref="E56">INDEX($D$124:$GJ$182,$C163,G$114)</f>
        <v>10901.266</v>
      </c>
      <c r="G56" s="53" t="str" cm="1">
        <f t="array" ref="G56">HYPERLINK(TEXT("#"&amp;INDEX($D$193:$GJ$251,$C232,E$114),),INDEX($D$193:$GJ$251,$C232,E$114))</f>
        <v>A127965110K</v>
      </c>
      <c r="H56" s="54" t="s">
        <v>12413</v>
      </c>
      <c r="I56" s="53" t="str" cm="1">
        <f t="array" ref="I56">HYPERLINK(TEXT("#"&amp;INDEX($D$193:$GJ$251,$C232,G$114),),INDEX($D$193:$GJ$251,$C232,G$114))</f>
        <v>A127983950L</v>
      </c>
    </row>
    <row r="57" spans="1:9">
      <c r="A57" s="45" t="s">
        <v>12447</v>
      </c>
      <c r="B57" s="55"/>
      <c r="C57" s="55"/>
      <c r="D57" s="47"/>
      <c r="E57" s="55"/>
      <c r="G57" s="55"/>
      <c r="H57" s="47"/>
      <c r="I57" s="55"/>
    </row>
    <row r="58" spans="1:9">
      <c r="A58" s="48" t="s">
        <v>12448</v>
      </c>
      <c r="B58" s="49"/>
      <c r="C58" s="52"/>
      <c r="D58" s="52"/>
      <c r="E58" s="53"/>
      <c r="G58" s="52"/>
      <c r="H58" s="52"/>
      <c r="I58" s="53"/>
    </row>
    <row r="59" spans="1:9">
      <c r="A59" s="49"/>
      <c r="B59" s="49" t="s">
        <v>12449</v>
      </c>
      <c r="C59" s="52" cm="1">
        <f t="array" ref="C59">INDEX($D$124:$GJ$182,$C166,$E$114)</f>
        <v>90.491</v>
      </c>
      <c r="D59" s="52" t="s">
        <v>12413</v>
      </c>
      <c r="E59" s="52" cm="1">
        <f t="array" ref="E59">INDEX($D$124:$GJ$182,$C166,G$114)</f>
        <v>8337.2860000000001</v>
      </c>
      <c r="G59" s="53" t="str" cm="1">
        <f t="array" ref="G59">HYPERLINK(TEXT("#"&amp;INDEX($D$193:$GJ$251,$C235,E$114),),INDEX($D$193:$GJ$251,$C235,E$114))</f>
        <v>A127984258K</v>
      </c>
      <c r="H59" s="52" t="s">
        <v>12413</v>
      </c>
      <c r="I59" s="53" t="str" cm="1">
        <f t="array" ref="I59">HYPERLINK(TEXT("#"&amp;INDEX($D$193:$GJ$251,$C235,G$114),),INDEX($D$193:$GJ$251,$C235,G$114))</f>
        <v>A128003462A</v>
      </c>
    </row>
    <row r="60" spans="1:9">
      <c r="A60" s="49"/>
      <c r="B60" s="49" t="s">
        <v>12450</v>
      </c>
      <c r="C60" s="52" cm="1">
        <f t="array" ref="C60">INDEX($D$124:$GJ$182,$C167,$E$114)</f>
        <v>3.327</v>
      </c>
      <c r="D60" s="52" t="s">
        <v>12413</v>
      </c>
      <c r="E60" s="52" cm="1">
        <f t="array" ref="E60">INDEX($D$124:$GJ$182,$C167,G$114)</f>
        <v>290.81599999999997</v>
      </c>
      <c r="G60" s="53" t="str" cm="1">
        <f t="array" ref="G60">HYPERLINK(TEXT("#"&amp;INDEX($D$193:$GJ$251,$C236,E$114),),INDEX($D$193:$GJ$251,$C236,E$114))</f>
        <v>A128062074X</v>
      </c>
      <c r="H60" s="52" t="s">
        <v>12413</v>
      </c>
      <c r="I60" s="53" t="str" cm="1">
        <f t="array" ref="I60">HYPERLINK(TEXT("#"&amp;INDEX($D$193:$GJ$251,$C236,G$114),),INDEX($D$193:$GJ$251,$C236,G$114))</f>
        <v>A128003466K</v>
      </c>
    </row>
    <row r="61" spans="1:9">
      <c r="A61" s="49"/>
      <c r="B61" s="49" t="s">
        <v>12451</v>
      </c>
      <c r="C61" s="52" cm="1">
        <f t="array" ref="C61">INDEX($D$124:$GJ$182,$C168,$E$114)</f>
        <v>1.0980000000000001</v>
      </c>
      <c r="D61" s="52" t="s">
        <v>12413</v>
      </c>
      <c r="E61" s="52" cm="1">
        <f t="array" ref="E61">INDEX($D$124:$GJ$182,$C168,G$114)</f>
        <v>257.69900000000001</v>
      </c>
      <c r="G61" s="53" t="str" cm="1">
        <f t="array" ref="G61">HYPERLINK(TEXT("#"&amp;INDEX($D$193:$GJ$251,$C237,E$114),),INDEX($D$193:$GJ$251,$C237,E$114))</f>
        <v>A128062078J</v>
      </c>
      <c r="H61" s="52" t="s">
        <v>12413</v>
      </c>
      <c r="I61" s="53" t="str" cm="1">
        <f t="array" ref="I61">HYPERLINK(TEXT("#"&amp;INDEX($D$193:$GJ$251,$C237,G$114),),INDEX($D$193:$GJ$251,$C237,G$114))</f>
        <v>A127983958F</v>
      </c>
    </row>
    <row r="62" spans="1:9">
      <c r="A62" s="48" t="s">
        <v>12452</v>
      </c>
      <c r="B62" s="49"/>
      <c r="C62" s="52"/>
      <c r="D62" s="52"/>
      <c r="E62" s="53"/>
      <c r="G62" s="52"/>
      <c r="H62" s="52"/>
      <c r="I62" s="53"/>
    </row>
    <row r="63" spans="1:9">
      <c r="A63" s="49"/>
      <c r="B63" s="49" t="s">
        <v>12449</v>
      </c>
      <c r="C63" s="52" cm="1">
        <f t="array" ref="C63">INDEX($D$124:$GJ$182,$C170,$E$114)</f>
        <v>90.491</v>
      </c>
      <c r="D63" s="52" t="s">
        <v>12413</v>
      </c>
      <c r="E63" s="52" cm="1">
        <f t="array" ref="E63">INDEX($D$124:$GJ$182,$C170,G$114)</f>
        <v>8337.2860000000001</v>
      </c>
      <c r="G63" s="53" t="str" cm="1">
        <f t="array" ref="G63">HYPERLINK(TEXT("#"&amp;INDEX($D$193:$GJ$251,$C239,E$114),),INDEX($D$193:$GJ$251,$C239,E$114))</f>
        <v>A127984258K</v>
      </c>
      <c r="H63" s="52" t="s">
        <v>12413</v>
      </c>
      <c r="I63" s="53" t="str" cm="1">
        <f t="array" ref="I63">HYPERLINK(TEXT("#"&amp;INDEX($D$193:$GJ$251,$C239,G$114),),INDEX($D$193:$GJ$251,$C239,G$114))</f>
        <v>A128003462A</v>
      </c>
    </row>
    <row r="64" spans="1:9">
      <c r="A64" s="49"/>
      <c r="B64" s="49" t="s">
        <v>12453</v>
      </c>
      <c r="C64" s="52" cm="1">
        <f t="array" ref="C64">INDEX($D$124:$GJ$182,$C171,$E$114)</f>
        <v>3.0830000000000002</v>
      </c>
      <c r="D64" s="52" t="s">
        <v>12413</v>
      </c>
      <c r="E64" s="52" cm="1">
        <f t="array" ref="E64">INDEX($D$124:$GJ$182,$C171,G$114)</f>
        <v>302.27499999999998</v>
      </c>
      <c r="G64" s="53" t="str" cm="1">
        <f t="array" ref="G64">HYPERLINK(TEXT("#"&amp;INDEX($D$193:$GJ$251,$C240,E$114),),INDEX($D$193:$GJ$251,$C240,E$114))</f>
        <v>A127965114V</v>
      </c>
      <c r="H64" s="52" t="s">
        <v>12413</v>
      </c>
      <c r="I64" s="53" t="str" cm="1">
        <f t="array" ref="I64">HYPERLINK(TEXT("#"&amp;INDEX($D$193:$GJ$251,$C240,G$114),),INDEX($D$193:$GJ$251,$C240,G$114))</f>
        <v>A127983962W</v>
      </c>
    </row>
    <row r="65" spans="1:14">
      <c r="A65" s="49"/>
      <c r="B65" s="49" t="s">
        <v>12454</v>
      </c>
      <c r="C65" s="52" cm="1">
        <f t="array" ref="C65">INDEX($D$124:$GJ$182,$C172,$E$114)</f>
        <v>1.01</v>
      </c>
      <c r="D65" s="52" t="s">
        <v>12413</v>
      </c>
      <c r="E65" s="52" cm="1">
        <f t="array" ref="E65">INDEX($D$124:$GJ$182,$C172,G$114)</f>
        <v>149.14599999999999</v>
      </c>
      <c r="G65" s="53" t="str" cm="1">
        <f t="array" ref="G65">HYPERLINK(TEXT("#"&amp;INDEX($D$193:$GJ$251,$C241,E$114),),INDEX($D$193:$GJ$251,$C241,E$114))</f>
        <v>A127945546A</v>
      </c>
      <c r="H65" s="52" t="s">
        <v>12413</v>
      </c>
      <c r="I65" s="53" t="str" cm="1">
        <f t="array" ref="I65">HYPERLINK(TEXT("#"&amp;INDEX($D$193:$GJ$251,$C241,G$114),),INDEX($D$193:$GJ$251,$C241,G$114))</f>
        <v>A128022654X</v>
      </c>
    </row>
    <row r="66" spans="1:14">
      <c r="A66" s="49"/>
      <c r="B66" s="49" t="s">
        <v>12455</v>
      </c>
      <c r="C66" s="52" cm="1">
        <f t="array" ref="C66">INDEX($D$124:$GJ$182,$C173,$E$114)</f>
        <v>0.33200000000000002</v>
      </c>
      <c r="D66" s="52" t="s">
        <v>12413</v>
      </c>
      <c r="E66" s="52" cm="1">
        <f t="array" ref="E66">INDEX($D$124:$GJ$182,$C173,G$114)</f>
        <v>77.325000000000003</v>
      </c>
      <c r="G66" s="53" t="str" cm="1">
        <f t="array" ref="G66">HYPERLINK(TEXT("#"&amp;INDEX($D$193:$GJ$251,$C242,E$114),),INDEX($D$193:$GJ$251,$C242,E$114))</f>
        <v>A128042594F</v>
      </c>
      <c r="H66" s="52" t="s">
        <v>12413</v>
      </c>
      <c r="I66" s="53" t="str" cm="1">
        <f t="array" ref="I66">HYPERLINK(TEXT("#"&amp;INDEX($D$193:$GJ$251,$C242,G$114),),INDEX($D$193:$GJ$251,$C242,G$114))</f>
        <v>A128061662A</v>
      </c>
    </row>
    <row r="67" spans="1:14">
      <c r="A67" s="48" t="s">
        <v>12456</v>
      </c>
      <c r="B67" s="49"/>
      <c r="C67" s="52"/>
      <c r="D67" s="52"/>
      <c r="E67" s="53"/>
      <c r="G67" s="52"/>
      <c r="H67" s="52"/>
      <c r="I67" s="53"/>
    </row>
    <row r="68" spans="1:14">
      <c r="A68" s="49"/>
      <c r="B68" s="49" t="s">
        <v>12457</v>
      </c>
      <c r="C68" s="52" cm="1">
        <f t="array" ref="C68">INDEX($D$124:$GJ$182,$C175,$E$114)</f>
        <v>65.251999999999995</v>
      </c>
      <c r="D68" s="52" t="s">
        <v>12413</v>
      </c>
      <c r="E68" s="52" cm="1">
        <f t="array" ref="E68">INDEX($D$124:$GJ$182,$C175,G$114)</f>
        <v>6739.6639999999998</v>
      </c>
      <c r="G68" s="53" t="str" cm="1">
        <f t="array" ref="G68">HYPERLINK(TEXT("#"&amp;INDEX($D$193:$GJ$251,$C244,E$114),),INDEX($D$193:$GJ$251,$C244,E$114))</f>
        <v>A128081566X</v>
      </c>
      <c r="H68" s="52" t="s">
        <v>12413</v>
      </c>
      <c r="I68" s="53" t="str" cm="1">
        <f t="array" ref="I68">HYPERLINK(TEXT("#"&amp;INDEX($D$193:$GJ$251,$C244,G$114),),INDEX($D$193:$GJ$251,$C244,G$114))</f>
        <v>A127964734R</v>
      </c>
    </row>
    <row r="69" spans="1:14">
      <c r="A69" s="49"/>
      <c r="B69" s="49" t="s">
        <v>12458</v>
      </c>
      <c r="C69" s="52" cm="1">
        <f t="array" ref="C69">INDEX($D$124:$GJ$182,$C176,$E$114)</f>
        <v>2.5920000000000001</v>
      </c>
      <c r="D69" s="52" t="s">
        <v>12413</v>
      </c>
      <c r="E69" s="52" cm="1">
        <f t="array" ref="E69">INDEX($D$124:$GJ$182,$C176,G$114)</f>
        <v>490.35599999999999</v>
      </c>
      <c r="G69" s="53" t="str" cm="1">
        <f t="array" ref="G69">HYPERLINK(TEXT("#"&amp;INDEX($D$193:$GJ$251,$C245,E$114),),INDEX($D$193:$GJ$251,$C245,E$114))</f>
        <v>A127945550T</v>
      </c>
      <c r="H69" s="52" t="s">
        <v>12413</v>
      </c>
      <c r="I69" s="53" t="str" cm="1">
        <f t="array" ref="I69">HYPERLINK(TEXT("#"&amp;INDEX($D$193:$GJ$251,$C245,G$114),),INDEX($D$193:$GJ$251,$C245,G$114))</f>
        <v>A128081162C</v>
      </c>
    </row>
    <row r="70" spans="1:14">
      <c r="A70" s="49"/>
      <c r="B70" s="49" t="s">
        <v>12459</v>
      </c>
      <c r="C70" s="52" cm="1">
        <f t="array" ref="C70">INDEX($D$124:$GJ$182,$C177,$E$114)</f>
        <v>4.9509999999999996</v>
      </c>
      <c r="D70" s="52" t="s">
        <v>12413</v>
      </c>
      <c r="E70" s="52" cm="1">
        <f t="array" ref="E70">INDEX($D$124:$GJ$182,$C177,G$114)</f>
        <v>414.625</v>
      </c>
      <c r="G70" s="53" t="str" cm="1">
        <f t="array" ref="G70">HYPERLINK(TEXT("#"&amp;INDEX($D$193:$GJ$251,$C246,E$114),),INDEX($D$193:$GJ$251,$C246,E$114))</f>
        <v>A127984262A</v>
      </c>
      <c r="H70" s="52" t="s">
        <v>12413</v>
      </c>
      <c r="I70" s="53" t="str" cm="1">
        <f t="array" ref="I70">HYPERLINK(TEXT("#"&amp;INDEX($D$193:$GJ$251,$C246,G$114),),INDEX($D$193:$GJ$251,$C246,G$114))</f>
        <v>A127945202W</v>
      </c>
    </row>
    <row r="71" spans="1:14">
      <c r="A71" s="49"/>
      <c r="B71" s="49" t="s">
        <v>12460</v>
      </c>
      <c r="C71" s="52" cm="1">
        <f t="array" ref="C71">INDEX($D$124:$GJ$182,$C178,$E$114)</f>
        <v>22.122</v>
      </c>
      <c r="D71" s="52" t="s">
        <v>12413</v>
      </c>
      <c r="E71" s="52" cm="1">
        <f t="array" ref="E71">INDEX($D$124:$GJ$182,$C178,G$114)</f>
        <v>1251.68</v>
      </c>
      <c r="G71" s="53" t="str" cm="1">
        <f t="array" ref="G71">HYPERLINK(TEXT("#"&amp;INDEX($D$193:$GJ$251,$C247,E$114),),INDEX($D$193:$GJ$251,$C247,E$114))</f>
        <v>A128081570R</v>
      </c>
      <c r="H71" s="52" t="s">
        <v>12413</v>
      </c>
      <c r="I71" s="53" t="str" cm="1">
        <f t="array" ref="I71">HYPERLINK(TEXT("#"&amp;INDEX($D$193:$GJ$251,$C247,G$114),),INDEX($D$193:$GJ$251,$C247,G$114))</f>
        <v>A128081166L</v>
      </c>
    </row>
    <row r="72" spans="1:14">
      <c r="A72" s="48" t="s">
        <v>12461</v>
      </c>
      <c r="B72" s="49"/>
      <c r="C72" s="52"/>
      <c r="D72" s="52"/>
      <c r="E72" s="53"/>
      <c r="G72" s="52"/>
      <c r="H72" s="52"/>
      <c r="I72" s="53"/>
    </row>
    <row r="73" spans="1:14">
      <c r="A73" s="49"/>
      <c r="B73" s="49" t="s">
        <v>12462</v>
      </c>
      <c r="C73" s="52" cm="1">
        <f t="array" ref="C73">INDEX($D$124:$GJ$182,$C180,$E$114)</f>
        <v>9.5690000000000008</v>
      </c>
      <c r="D73" s="52" t="s">
        <v>12413</v>
      </c>
      <c r="E73" s="52" cm="1">
        <f t="array" ref="E73">INDEX($D$124:$GJ$182,$C180,G$114)</f>
        <v>1647.569</v>
      </c>
      <c r="G73" s="53" t="str" cm="1">
        <f t="array" ref="G73">HYPERLINK(TEXT("#"&amp;INDEX($D$193:$GJ$251,$C249,E$114),),INDEX($D$193:$GJ$251,$C249,E$114))</f>
        <v>A127945554A</v>
      </c>
      <c r="H73" s="52" t="s">
        <v>12413</v>
      </c>
      <c r="I73" s="53" t="str" cm="1">
        <f t="array" ref="I73">HYPERLINK(TEXT("#"&amp;INDEX($D$193:$GJ$251,$C249,G$114),),INDEX($D$193:$GJ$251,$C249,G$114))</f>
        <v>A127945206F</v>
      </c>
    </row>
    <row r="74" spans="1:14">
      <c r="A74" s="49"/>
      <c r="B74" s="49" t="s">
        <v>12463</v>
      </c>
      <c r="C74" s="52" cm="1">
        <f t="array" ref="C74">INDEX($D$124:$GJ$182,$C181,$E$114)</f>
        <v>85.346999999999994</v>
      </c>
      <c r="D74" s="52" t="s">
        <v>12413</v>
      </c>
      <c r="E74" s="52" cm="1">
        <f t="array" ref="E74">INDEX($D$124:$GJ$182,$C181,G$114)</f>
        <v>7248.7560000000003</v>
      </c>
      <c r="G74" s="53" t="str" cm="1">
        <f t="array" ref="G74">HYPERLINK(TEXT("#"&amp;INDEX($D$193:$GJ$251,$C250,E$114),),INDEX($D$193:$GJ$251,$C250,E$114))</f>
        <v>A128023046L</v>
      </c>
      <c r="H74" s="52" t="s">
        <v>12413</v>
      </c>
      <c r="I74" s="53" t="str" cm="1">
        <f t="array" ref="I74">HYPERLINK(TEXT("#"&amp;INDEX($D$193:$GJ$251,$C250,G$114),),INDEX($D$193:$GJ$251,$C250,G$114))</f>
        <v>A128061666K</v>
      </c>
    </row>
    <row r="75" spans="1:14">
      <c r="A75" s="48" t="s">
        <v>12408</v>
      </c>
      <c r="B75" s="49"/>
      <c r="C75" s="54" cm="1">
        <f t="array" ref="C75">INDEX($D$124:$GJ$182,$C182,$E$114)</f>
        <v>94.915999999999997</v>
      </c>
      <c r="D75" s="54" t="s">
        <v>12413</v>
      </c>
      <c r="E75" s="54" cm="1">
        <f t="array" ref="E75">INDEX($D$124:$GJ$182,$C182,G$114)</f>
        <v>8896.3250000000007</v>
      </c>
      <c r="G75" s="53" t="str" cm="1">
        <f t="array" ref="G75">HYPERLINK(TEXT("#"&amp;INDEX($D$193:$GJ$251,$C251,E$114),),INDEX($D$193:$GJ$251,$C251,E$114))</f>
        <v>A128062070R</v>
      </c>
      <c r="H75" s="54" t="s">
        <v>12413</v>
      </c>
      <c r="I75" s="53" t="str" cm="1">
        <f t="array" ref="I75">HYPERLINK(TEXT("#"&amp;INDEX($D$193:$GJ$251,$C251,G$114),),INDEX($D$193:$GJ$251,$C251,G$114))</f>
        <v>A127983954W</v>
      </c>
    </row>
    <row r="76" spans="1:14">
      <c r="A76" s="49"/>
      <c r="B76" s="58"/>
      <c r="C76" s="52"/>
    </row>
    <row r="77" spans="1:14">
      <c r="A77" s="49"/>
      <c r="B77" s="58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</row>
    <row r="78" spans="1:14">
      <c r="A78" s="50" t="str">
        <f ca="1">Contents!B26</f>
        <v>© Commonwealth of Australia 2023</v>
      </c>
      <c r="B78" s="59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</row>
    <row r="79" spans="1:14">
      <c r="A79" s="50"/>
      <c r="B79" s="59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</row>
    <row r="80" spans="1:14" hidden="1">
      <c r="A80" s="60"/>
      <c r="B80" s="61" t="s">
        <v>12402</v>
      </c>
      <c r="C80" s="62">
        <v>1</v>
      </c>
      <c r="D80" s="63"/>
      <c r="E80" s="52"/>
      <c r="F80" s="52"/>
      <c r="G80" s="52"/>
      <c r="H80" s="52"/>
      <c r="I80" s="52"/>
      <c r="J80" s="54"/>
      <c r="K80" s="54"/>
      <c r="L80" s="54"/>
      <c r="M80" s="54"/>
    </row>
    <row r="81" spans="1:24" hidden="1">
      <c r="A81" s="60"/>
      <c r="B81" s="61" t="s">
        <v>12464</v>
      </c>
      <c r="C81" s="62">
        <f>C80+21</f>
        <v>22</v>
      </c>
      <c r="D81" s="63"/>
      <c r="E81" s="52"/>
      <c r="F81" s="52"/>
      <c r="G81" s="52"/>
      <c r="H81" s="52"/>
      <c r="I81" s="52"/>
      <c r="J81" s="52"/>
    </row>
    <row r="82" spans="1:24" hidden="1">
      <c r="A82" s="60"/>
      <c r="B82" s="61" t="s">
        <v>12465</v>
      </c>
      <c r="C82" s="62">
        <f t="shared" ref="C82:C88" si="0">C81+21</f>
        <v>43</v>
      </c>
      <c r="D82" s="63"/>
      <c r="E82" s="52"/>
      <c r="F82" s="52"/>
      <c r="G82" s="52"/>
      <c r="H82" s="52"/>
      <c r="I82" s="52"/>
      <c r="J82" s="52"/>
    </row>
    <row r="83" spans="1:24" hidden="1">
      <c r="A83" s="60"/>
      <c r="B83" s="61" t="s">
        <v>12466</v>
      </c>
      <c r="C83" s="62">
        <f t="shared" si="0"/>
        <v>64</v>
      </c>
      <c r="D83" s="63"/>
      <c r="E83" s="52"/>
      <c r="F83" s="52"/>
      <c r="G83" s="52"/>
      <c r="H83" s="52"/>
      <c r="I83" s="52"/>
      <c r="J83" s="52"/>
      <c r="K83" s="52"/>
    </row>
    <row r="84" spans="1:24" hidden="1">
      <c r="A84" s="60"/>
      <c r="B84" s="61" t="s">
        <v>12467</v>
      </c>
      <c r="C84" s="62">
        <f t="shared" si="0"/>
        <v>85</v>
      </c>
      <c r="D84" s="63"/>
      <c r="E84" s="52"/>
      <c r="F84" s="52"/>
      <c r="G84" s="52"/>
      <c r="H84" s="52"/>
      <c r="I84" s="52"/>
      <c r="J84" s="52"/>
      <c r="K84" s="52"/>
    </row>
    <row r="85" spans="1:24" hidden="1">
      <c r="A85" s="60"/>
      <c r="B85" s="61" t="s">
        <v>12468</v>
      </c>
      <c r="C85" s="62">
        <f t="shared" si="0"/>
        <v>106</v>
      </c>
      <c r="D85" s="63"/>
      <c r="E85" s="52"/>
      <c r="F85" s="52"/>
      <c r="G85" s="52"/>
      <c r="H85" s="52"/>
      <c r="I85" s="52"/>
      <c r="J85" s="52"/>
      <c r="K85" s="52"/>
    </row>
    <row r="86" spans="1:24" hidden="1">
      <c r="A86" s="60"/>
      <c r="B86" s="61" t="s">
        <v>12469</v>
      </c>
      <c r="C86" s="62">
        <f t="shared" si="0"/>
        <v>127</v>
      </c>
      <c r="D86" s="63"/>
      <c r="E86" s="52"/>
      <c r="F86" s="52"/>
      <c r="G86" s="52"/>
      <c r="H86" s="52"/>
      <c r="I86" s="52"/>
      <c r="J86" s="52"/>
      <c r="K86" s="52"/>
    </row>
    <row r="87" spans="1:24" hidden="1">
      <c r="A87" s="60"/>
      <c r="B87" s="61" t="s">
        <v>12470</v>
      </c>
      <c r="C87" s="62">
        <f t="shared" si="0"/>
        <v>148</v>
      </c>
      <c r="E87" s="52"/>
      <c r="F87" s="52"/>
      <c r="G87" s="52"/>
      <c r="H87" s="52"/>
      <c r="I87" s="52"/>
      <c r="J87" s="52"/>
      <c r="K87" s="52"/>
      <c r="L87" s="52"/>
    </row>
    <row r="88" spans="1:24" hidden="1">
      <c r="A88" s="60"/>
      <c r="B88" s="61" t="s">
        <v>12471</v>
      </c>
      <c r="C88" s="62">
        <f t="shared" si="0"/>
        <v>169</v>
      </c>
      <c r="D88" s="52"/>
      <c r="E88" s="52"/>
      <c r="F88" s="52"/>
      <c r="G88" s="52"/>
      <c r="H88" s="52"/>
      <c r="I88" s="52"/>
      <c r="J88" s="52"/>
      <c r="K88" s="52"/>
      <c r="L88" s="52"/>
    </row>
    <row r="89" spans="1:24" hidden="1">
      <c r="A89" s="60"/>
      <c r="B89" s="59"/>
      <c r="C89" s="52"/>
      <c r="D89" s="52"/>
      <c r="E89" s="52"/>
      <c r="F89" s="52"/>
      <c r="G89" s="52"/>
      <c r="H89" s="52"/>
      <c r="I89" s="52"/>
      <c r="J89" s="52"/>
      <c r="K89" s="52"/>
      <c r="L89" s="52"/>
    </row>
    <row r="90" spans="1:24" hidden="1">
      <c r="A90" s="60"/>
      <c r="B90" s="59"/>
      <c r="C90" s="62">
        <v>1</v>
      </c>
      <c r="D90" s="62">
        <v>2</v>
      </c>
      <c r="E90" s="62">
        <v>3</v>
      </c>
      <c r="F90" s="62">
        <v>4</v>
      </c>
      <c r="G90" s="62">
        <v>5</v>
      </c>
      <c r="H90" s="62">
        <v>6</v>
      </c>
      <c r="I90" s="62">
        <v>7</v>
      </c>
      <c r="J90" s="62">
        <v>8</v>
      </c>
      <c r="K90" s="62">
        <v>9</v>
      </c>
      <c r="L90" s="62">
        <v>10</v>
      </c>
      <c r="M90" s="62">
        <v>11</v>
      </c>
      <c r="N90" s="62">
        <v>12</v>
      </c>
      <c r="O90" s="62">
        <v>13</v>
      </c>
      <c r="P90" s="62">
        <v>14</v>
      </c>
      <c r="Q90" s="62">
        <v>15</v>
      </c>
      <c r="R90" s="62">
        <v>16</v>
      </c>
      <c r="S90" s="62">
        <v>17</v>
      </c>
      <c r="T90" s="62">
        <v>18</v>
      </c>
      <c r="U90" s="62">
        <v>19</v>
      </c>
      <c r="V90" s="62">
        <v>20</v>
      </c>
      <c r="W90" s="62">
        <v>21</v>
      </c>
    </row>
    <row r="91" spans="1:24" hidden="1">
      <c r="A91" s="60"/>
      <c r="B91" s="59"/>
      <c r="C91" s="62">
        <f>VLOOKUP(C10,B80:C88,2,FALSE)</f>
        <v>1</v>
      </c>
      <c r="D91" s="62">
        <f>C91+1</f>
        <v>2</v>
      </c>
      <c r="E91" s="62">
        <f t="shared" ref="E91:W91" si="1">D91+1</f>
        <v>3</v>
      </c>
      <c r="F91" s="62">
        <f t="shared" si="1"/>
        <v>4</v>
      </c>
      <c r="G91" s="62">
        <f t="shared" si="1"/>
        <v>5</v>
      </c>
      <c r="H91" s="62">
        <f t="shared" si="1"/>
        <v>6</v>
      </c>
      <c r="I91" s="62">
        <f t="shared" si="1"/>
        <v>7</v>
      </c>
      <c r="J91" s="62">
        <f t="shared" si="1"/>
        <v>8</v>
      </c>
      <c r="K91" s="62">
        <f t="shared" si="1"/>
        <v>9</v>
      </c>
      <c r="L91" s="62">
        <f t="shared" si="1"/>
        <v>10</v>
      </c>
      <c r="M91" s="62">
        <f t="shared" si="1"/>
        <v>11</v>
      </c>
      <c r="N91" s="62">
        <f t="shared" si="1"/>
        <v>12</v>
      </c>
      <c r="O91" s="62">
        <f t="shared" si="1"/>
        <v>13</v>
      </c>
      <c r="P91" s="62">
        <f t="shared" si="1"/>
        <v>14</v>
      </c>
      <c r="Q91" s="62">
        <f t="shared" si="1"/>
        <v>15</v>
      </c>
      <c r="R91" s="62">
        <f t="shared" si="1"/>
        <v>16</v>
      </c>
      <c r="S91" s="62">
        <f t="shared" si="1"/>
        <v>17</v>
      </c>
      <c r="T91" s="62">
        <f t="shared" si="1"/>
        <v>18</v>
      </c>
      <c r="U91" s="62">
        <f t="shared" si="1"/>
        <v>19</v>
      </c>
      <c r="V91" s="62">
        <f t="shared" si="1"/>
        <v>20</v>
      </c>
      <c r="W91" s="62">
        <f t="shared" si="1"/>
        <v>21</v>
      </c>
      <c r="X91" s="62"/>
    </row>
    <row r="92" spans="1:24" hidden="1">
      <c r="A92" s="60"/>
      <c r="B92" s="59"/>
      <c r="C92" s="52"/>
      <c r="D92" s="52"/>
      <c r="E92" s="52"/>
      <c r="F92" s="52"/>
      <c r="G92" s="52"/>
      <c r="H92" s="52"/>
      <c r="I92" s="52"/>
      <c r="J92" s="52"/>
      <c r="K92" s="52"/>
      <c r="L92" s="52"/>
    </row>
    <row r="93" spans="1:24" hidden="1">
      <c r="A93" s="60"/>
      <c r="B93" s="59"/>
      <c r="C93" s="52"/>
      <c r="D93" s="52"/>
      <c r="E93" s="52"/>
      <c r="F93" s="52"/>
      <c r="G93" s="52"/>
      <c r="H93" s="52"/>
      <c r="I93" s="52"/>
      <c r="J93" s="52"/>
      <c r="K93" s="52"/>
      <c r="L93" s="52"/>
    </row>
    <row r="94" spans="1:24" ht="15" hidden="1" customHeight="1">
      <c r="B94" s="61" t="s">
        <v>12405</v>
      </c>
      <c r="C94" s="61">
        <v>1</v>
      </c>
      <c r="J94" s="64"/>
      <c r="K94" s="64"/>
      <c r="L94" s="64"/>
      <c r="M94" s="64"/>
    </row>
    <row r="95" spans="1:24" ht="15" hidden="1" customHeight="1">
      <c r="B95" s="61" t="s">
        <v>12472</v>
      </c>
      <c r="C95" s="61">
        <v>2</v>
      </c>
      <c r="J95" s="52"/>
      <c r="K95" s="52"/>
      <c r="L95" s="52"/>
      <c r="M95" s="52"/>
    </row>
    <row r="96" spans="1:24" ht="15" hidden="1" customHeight="1">
      <c r="B96" s="61" t="s">
        <v>12473</v>
      </c>
      <c r="C96" s="61">
        <v>3</v>
      </c>
    </row>
    <row r="97" spans="2:3" ht="15" hidden="1" customHeight="1">
      <c r="B97" s="61" t="s">
        <v>12474</v>
      </c>
      <c r="C97" s="61">
        <v>4</v>
      </c>
    </row>
    <row r="98" spans="2:3" ht="15" hidden="1" customHeight="1">
      <c r="B98" s="61" t="s">
        <v>12475</v>
      </c>
      <c r="C98" s="61">
        <v>5</v>
      </c>
    </row>
    <row r="99" spans="2:3" ht="15" hidden="1" customHeight="1">
      <c r="B99" s="61" t="s">
        <v>12476</v>
      </c>
      <c r="C99" s="61">
        <v>6</v>
      </c>
    </row>
    <row r="100" spans="2:3" ht="15" hidden="1" customHeight="1">
      <c r="B100" s="61" t="s">
        <v>12477</v>
      </c>
      <c r="C100" s="61">
        <v>7</v>
      </c>
    </row>
    <row r="101" spans="2:3" ht="15" hidden="1" customHeight="1">
      <c r="B101" s="61" t="s">
        <v>12478</v>
      </c>
      <c r="C101" s="61">
        <v>8</v>
      </c>
    </row>
    <row r="102" spans="2:3" ht="15" hidden="1" customHeight="1">
      <c r="B102" s="61" t="s">
        <v>12479</v>
      </c>
      <c r="C102" s="61">
        <v>9</v>
      </c>
    </row>
    <row r="103" spans="2:3" ht="15" hidden="1" customHeight="1">
      <c r="B103" s="61" t="s">
        <v>12480</v>
      </c>
      <c r="C103" s="61">
        <v>10</v>
      </c>
    </row>
    <row r="104" spans="2:3" ht="15" hidden="1" customHeight="1">
      <c r="B104" s="61" t="s">
        <v>12481</v>
      </c>
      <c r="C104" s="61">
        <v>11</v>
      </c>
    </row>
    <row r="105" spans="2:3" ht="15" hidden="1" customHeight="1">
      <c r="B105" s="61" t="s">
        <v>12482</v>
      </c>
      <c r="C105" s="61">
        <v>12</v>
      </c>
    </row>
    <row r="106" spans="2:3" ht="15" hidden="1" customHeight="1">
      <c r="B106" s="61" t="s">
        <v>12483</v>
      </c>
      <c r="C106" s="61">
        <v>13</v>
      </c>
    </row>
    <row r="107" spans="2:3" ht="15" hidden="1" customHeight="1">
      <c r="B107" s="61" t="s">
        <v>12484</v>
      </c>
      <c r="C107" s="61">
        <v>14</v>
      </c>
    </row>
    <row r="108" spans="2:3" ht="15" hidden="1" customHeight="1">
      <c r="B108" s="61" t="s">
        <v>12485</v>
      </c>
      <c r="C108" s="61">
        <v>15</v>
      </c>
    </row>
    <row r="109" spans="2:3" ht="15" hidden="1" customHeight="1">
      <c r="B109" s="61" t="s">
        <v>12486</v>
      </c>
      <c r="C109" s="61">
        <v>16</v>
      </c>
    </row>
    <row r="110" spans="2:3" ht="15" hidden="1" customHeight="1">
      <c r="B110" s="61" t="s">
        <v>12487</v>
      </c>
      <c r="C110" s="61">
        <v>17</v>
      </c>
    </row>
    <row r="111" spans="2:3" ht="15" hidden="1" customHeight="1">
      <c r="B111" s="61" t="s">
        <v>12488</v>
      </c>
      <c r="C111" s="61">
        <v>18</v>
      </c>
    </row>
    <row r="112" spans="2:3" ht="15" hidden="1" customHeight="1">
      <c r="B112" s="61" t="s">
        <v>12489</v>
      </c>
      <c r="C112" s="61">
        <v>19</v>
      </c>
    </row>
    <row r="113" spans="1:192" ht="15" hidden="1" customHeight="1">
      <c r="C113" s="61"/>
    </row>
    <row r="114" spans="1:192" ht="15" hidden="1" customHeight="1">
      <c r="C114" s="61"/>
      <c r="D114" s="61">
        <f>VLOOKUP(C11,B94:C112,2,FALSE)</f>
        <v>1</v>
      </c>
      <c r="E114" s="61">
        <f>HLOOKUP(D114,C90:W91,2,FALSE)</f>
        <v>1</v>
      </c>
      <c r="F114" s="61">
        <f>V91</f>
        <v>20</v>
      </c>
      <c r="G114" s="61">
        <f>W91</f>
        <v>21</v>
      </c>
    </row>
    <row r="115" spans="1:192" ht="15" hidden="1" customHeight="1">
      <c r="C115" s="61"/>
    </row>
    <row r="116" spans="1:192" ht="15" hidden="1" customHeight="1"/>
    <row r="117" spans="1:192" ht="15" hidden="1" customHeight="1">
      <c r="D117" s="62">
        <v>1</v>
      </c>
      <c r="E117" s="62">
        <v>2</v>
      </c>
      <c r="F117" s="62">
        <v>3</v>
      </c>
      <c r="G117" s="62">
        <v>4</v>
      </c>
      <c r="H117" s="62">
        <v>5</v>
      </c>
      <c r="I117" s="62">
        <v>6</v>
      </c>
      <c r="J117" s="62">
        <v>7</v>
      </c>
      <c r="K117" s="62">
        <v>8</v>
      </c>
      <c r="L117" s="62">
        <v>9</v>
      </c>
      <c r="M117" s="62">
        <v>10</v>
      </c>
      <c r="N117" s="62">
        <v>11</v>
      </c>
      <c r="O117" s="62">
        <v>12</v>
      </c>
      <c r="P117" s="62">
        <v>13</v>
      </c>
      <c r="Q117" s="62">
        <v>14</v>
      </c>
      <c r="R117" s="62">
        <v>15</v>
      </c>
      <c r="S117" s="62">
        <v>16</v>
      </c>
      <c r="T117" s="62">
        <v>17</v>
      </c>
      <c r="U117" s="62">
        <v>18</v>
      </c>
      <c r="V117" s="62">
        <v>19</v>
      </c>
      <c r="W117" s="62">
        <v>20</v>
      </c>
      <c r="X117" s="62">
        <v>21</v>
      </c>
      <c r="Y117" s="62">
        <v>22</v>
      </c>
      <c r="Z117" s="62">
        <v>23</v>
      </c>
      <c r="AA117" s="62">
        <v>24</v>
      </c>
      <c r="AB117" s="62">
        <v>25</v>
      </c>
      <c r="AC117" s="62">
        <v>26</v>
      </c>
      <c r="AD117" s="62">
        <v>27</v>
      </c>
      <c r="AE117" s="62">
        <v>28</v>
      </c>
      <c r="AF117" s="62">
        <v>29</v>
      </c>
      <c r="AG117" s="62">
        <v>30</v>
      </c>
      <c r="AH117" s="62">
        <v>31</v>
      </c>
      <c r="AI117" s="62">
        <v>32</v>
      </c>
      <c r="AJ117" s="62">
        <v>33</v>
      </c>
      <c r="AK117" s="62">
        <v>34</v>
      </c>
      <c r="AL117" s="62">
        <v>35</v>
      </c>
      <c r="AM117" s="62">
        <v>36</v>
      </c>
      <c r="AN117" s="62">
        <v>37</v>
      </c>
      <c r="AO117" s="62">
        <v>38</v>
      </c>
      <c r="AP117" s="62">
        <v>39</v>
      </c>
      <c r="AQ117" s="62">
        <v>40</v>
      </c>
      <c r="AR117" s="62">
        <v>41</v>
      </c>
      <c r="AS117" s="62">
        <v>42</v>
      </c>
      <c r="AT117" s="62">
        <v>43</v>
      </c>
      <c r="AU117" s="62">
        <v>44</v>
      </c>
      <c r="AV117" s="62">
        <v>45</v>
      </c>
      <c r="AW117" s="62">
        <v>46</v>
      </c>
      <c r="AX117" s="62">
        <v>47</v>
      </c>
      <c r="AY117" s="62">
        <v>48</v>
      </c>
      <c r="AZ117" s="62">
        <v>49</v>
      </c>
      <c r="BA117" s="62">
        <v>50</v>
      </c>
      <c r="BB117" s="62">
        <v>51</v>
      </c>
      <c r="BC117" s="62">
        <v>52</v>
      </c>
      <c r="BD117" s="62">
        <v>53</v>
      </c>
      <c r="BE117" s="62">
        <v>54</v>
      </c>
      <c r="BF117" s="62">
        <v>55</v>
      </c>
      <c r="BG117" s="62">
        <v>56</v>
      </c>
      <c r="BH117" s="62">
        <v>57</v>
      </c>
      <c r="BI117" s="62">
        <v>58</v>
      </c>
      <c r="BJ117" s="62">
        <v>59</v>
      </c>
      <c r="BK117" s="62">
        <v>60</v>
      </c>
      <c r="BL117" s="62">
        <v>61</v>
      </c>
      <c r="BM117" s="62">
        <v>62</v>
      </c>
      <c r="BN117" s="62">
        <v>63</v>
      </c>
      <c r="BO117" s="62">
        <v>64</v>
      </c>
      <c r="BP117" s="62">
        <v>65</v>
      </c>
      <c r="BQ117" s="62">
        <v>66</v>
      </c>
      <c r="BR117" s="62">
        <v>67</v>
      </c>
      <c r="BS117" s="62">
        <v>68</v>
      </c>
      <c r="BT117" s="62">
        <v>69</v>
      </c>
      <c r="BU117" s="62">
        <v>70</v>
      </c>
      <c r="BV117" s="62">
        <v>71</v>
      </c>
      <c r="BW117" s="62">
        <v>72</v>
      </c>
      <c r="BX117" s="62">
        <v>73</v>
      </c>
      <c r="BY117" s="62">
        <v>74</v>
      </c>
      <c r="BZ117" s="62">
        <v>75</v>
      </c>
      <c r="CA117" s="62">
        <v>76</v>
      </c>
      <c r="CB117" s="62">
        <v>77</v>
      </c>
      <c r="CC117" s="62">
        <v>78</v>
      </c>
      <c r="CD117" s="62">
        <v>79</v>
      </c>
      <c r="CE117" s="62">
        <v>80</v>
      </c>
      <c r="CF117" s="62">
        <v>81</v>
      </c>
      <c r="CG117" s="62">
        <v>82</v>
      </c>
      <c r="CH117" s="62">
        <v>83</v>
      </c>
      <c r="CI117" s="62">
        <v>84</v>
      </c>
      <c r="CJ117" s="62">
        <v>85</v>
      </c>
      <c r="CK117" s="62">
        <v>86</v>
      </c>
      <c r="CL117" s="62">
        <v>87</v>
      </c>
      <c r="CM117" s="62">
        <v>88</v>
      </c>
      <c r="CN117" s="62">
        <v>89</v>
      </c>
      <c r="CO117" s="62">
        <v>90</v>
      </c>
      <c r="CP117" s="62">
        <v>91</v>
      </c>
      <c r="CQ117" s="62">
        <v>92</v>
      </c>
      <c r="CR117" s="62">
        <v>93</v>
      </c>
      <c r="CS117" s="62">
        <v>94</v>
      </c>
      <c r="CT117" s="62">
        <v>95</v>
      </c>
      <c r="CU117" s="62">
        <v>96</v>
      </c>
      <c r="CV117" s="62">
        <v>97</v>
      </c>
      <c r="CW117" s="62">
        <v>98</v>
      </c>
      <c r="CX117" s="62">
        <v>99</v>
      </c>
      <c r="CY117" s="62">
        <v>100</v>
      </c>
      <c r="CZ117" s="62">
        <v>101</v>
      </c>
      <c r="DA117" s="62">
        <v>102</v>
      </c>
      <c r="DB117" s="62">
        <v>103</v>
      </c>
      <c r="DC117" s="62">
        <v>104</v>
      </c>
      <c r="DD117" s="62">
        <v>105</v>
      </c>
      <c r="DE117" s="62">
        <v>106</v>
      </c>
      <c r="DF117" s="62">
        <v>107</v>
      </c>
      <c r="DG117" s="62">
        <v>108</v>
      </c>
      <c r="DH117" s="62">
        <v>109</v>
      </c>
      <c r="DI117" s="62">
        <v>110</v>
      </c>
      <c r="DJ117" s="62">
        <v>111</v>
      </c>
      <c r="DK117" s="62">
        <v>112</v>
      </c>
      <c r="DL117" s="62">
        <v>113</v>
      </c>
      <c r="DM117" s="62">
        <v>114</v>
      </c>
      <c r="DN117" s="62">
        <v>115</v>
      </c>
      <c r="DO117" s="62">
        <v>116</v>
      </c>
      <c r="DP117" s="62">
        <v>117</v>
      </c>
      <c r="DQ117" s="62">
        <v>118</v>
      </c>
      <c r="DR117" s="62">
        <v>119</v>
      </c>
      <c r="DS117" s="62">
        <v>120</v>
      </c>
      <c r="DT117" s="62">
        <v>121</v>
      </c>
      <c r="DU117" s="62">
        <v>122</v>
      </c>
      <c r="DV117" s="62">
        <v>123</v>
      </c>
      <c r="DW117" s="62">
        <v>124</v>
      </c>
      <c r="DX117" s="62">
        <v>125</v>
      </c>
      <c r="DY117" s="62">
        <v>126</v>
      </c>
      <c r="DZ117" s="62">
        <v>127</v>
      </c>
      <c r="EA117" s="62">
        <v>128</v>
      </c>
      <c r="EB117" s="62">
        <v>129</v>
      </c>
      <c r="EC117" s="62">
        <v>130</v>
      </c>
      <c r="ED117" s="62">
        <v>131</v>
      </c>
      <c r="EE117" s="62">
        <v>132</v>
      </c>
      <c r="EF117" s="62">
        <v>133</v>
      </c>
      <c r="EG117" s="62">
        <v>134</v>
      </c>
      <c r="EH117" s="62">
        <v>135</v>
      </c>
      <c r="EI117" s="62">
        <v>136</v>
      </c>
      <c r="EJ117" s="62">
        <v>137</v>
      </c>
      <c r="EK117" s="62">
        <v>138</v>
      </c>
      <c r="EL117" s="62">
        <v>139</v>
      </c>
      <c r="EM117" s="62">
        <v>140</v>
      </c>
      <c r="EN117" s="62">
        <v>141</v>
      </c>
      <c r="EO117" s="62">
        <v>142</v>
      </c>
      <c r="EP117" s="62">
        <v>143</v>
      </c>
      <c r="EQ117" s="62">
        <v>144</v>
      </c>
      <c r="ER117" s="62">
        <v>145</v>
      </c>
      <c r="ES117" s="62">
        <v>146</v>
      </c>
      <c r="ET117" s="62">
        <v>147</v>
      </c>
      <c r="EU117" s="62">
        <v>148</v>
      </c>
      <c r="EV117" s="62">
        <v>149</v>
      </c>
      <c r="EW117" s="62">
        <v>150</v>
      </c>
      <c r="EX117" s="62">
        <v>151</v>
      </c>
      <c r="EY117" s="62">
        <v>152</v>
      </c>
      <c r="EZ117" s="62">
        <v>153</v>
      </c>
      <c r="FA117" s="62">
        <v>154</v>
      </c>
      <c r="FB117" s="62">
        <v>155</v>
      </c>
      <c r="FC117" s="62">
        <v>156</v>
      </c>
      <c r="FD117" s="62">
        <v>157</v>
      </c>
      <c r="FE117" s="62">
        <v>158</v>
      </c>
      <c r="FF117" s="62">
        <v>159</v>
      </c>
      <c r="FG117" s="62">
        <v>160</v>
      </c>
      <c r="FH117" s="62">
        <v>161</v>
      </c>
      <c r="FI117" s="62">
        <v>162</v>
      </c>
      <c r="FJ117" s="62">
        <v>163</v>
      </c>
      <c r="FK117" s="62">
        <v>164</v>
      </c>
      <c r="FL117" s="62">
        <v>165</v>
      </c>
      <c r="FM117" s="62">
        <v>166</v>
      </c>
      <c r="FN117" s="62">
        <v>167</v>
      </c>
      <c r="FO117" s="62">
        <v>168</v>
      </c>
      <c r="FP117" s="62">
        <v>169</v>
      </c>
      <c r="FQ117" s="62">
        <v>170</v>
      </c>
      <c r="FR117" s="62">
        <v>171</v>
      </c>
      <c r="FS117" s="62">
        <v>172</v>
      </c>
      <c r="FT117" s="62">
        <v>173</v>
      </c>
      <c r="FU117" s="62">
        <v>174</v>
      </c>
      <c r="FV117" s="62">
        <v>175</v>
      </c>
      <c r="FW117" s="62">
        <v>176</v>
      </c>
      <c r="FX117" s="62">
        <v>177</v>
      </c>
      <c r="FY117" s="62">
        <v>178</v>
      </c>
      <c r="FZ117" s="62">
        <v>179</v>
      </c>
      <c r="GA117" s="62">
        <v>180</v>
      </c>
      <c r="GB117" s="62">
        <v>181</v>
      </c>
      <c r="GC117" s="62">
        <v>182</v>
      </c>
      <c r="GD117" s="62">
        <v>183</v>
      </c>
      <c r="GE117" s="62">
        <v>184</v>
      </c>
      <c r="GF117" s="62">
        <v>185</v>
      </c>
      <c r="GG117" s="62">
        <v>186</v>
      </c>
      <c r="GH117" s="62">
        <v>187</v>
      </c>
      <c r="GI117" s="62">
        <v>188</v>
      </c>
      <c r="GJ117" s="62">
        <v>189</v>
      </c>
    </row>
    <row r="118" spans="1:192" ht="15" hidden="1" customHeight="1">
      <c r="D118" s="65" t="s">
        <v>12402</v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5" t="s">
        <v>12490</v>
      </c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5" t="s">
        <v>12491</v>
      </c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5" t="s">
        <v>12492</v>
      </c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5" t="s">
        <v>12493</v>
      </c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  <c r="CY118" s="62"/>
      <c r="CZ118" s="62"/>
      <c r="DA118" s="62"/>
      <c r="DB118" s="62"/>
      <c r="DC118" s="62"/>
      <c r="DD118" s="62"/>
      <c r="DE118" s="65" t="s">
        <v>12494</v>
      </c>
      <c r="DF118" s="62"/>
      <c r="DG118" s="62"/>
      <c r="DH118" s="62"/>
      <c r="DI118" s="62"/>
      <c r="DJ118" s="62"/>
      <c r="DK118" s="62"/>
      <c r="DL118" s="62"/>
      <c r="DM118" s="62"/>
      <c r="DN118" s="62"/>
      <c r="DO118" s="62"/>
      <c r="DP118" s="62"/>
      <c r="DQ118" s="62"/>
      <c r="DR118" s="62"/>
      <c r="DS118" s="62"/>
      <c r="DT118" s="62"/>
      <c r="DU118" s="62"/>
      <c r="DV118" s="62"/>
      <c r="DW118" s="62"/>
      <c r="DX118" s="62"/>
      <c r="DY118" s="62"/>
      <c r="DZ118" s="65" t="s">
        <v>12495</v>
      </c>
      <c r="EA118" s="62"/>
      <c r="EB118" s="62"/>
      <c r="EC118" s="62"/>
      <c r="ED118" s="62"/>
      <c r="EE118" s="62"/>
      <c r="EF118" s="62"/>
      <c r="EG118" s="62"/>
      <c r="EH118" s="62"/>
      <c r="EI118" s="62"/>
      <c r="EJ118" s="62"/>
      <c r="EK118" s="62"/>
      <c r="EL118" s="62"/>
      <c r="EM118" s="62"/>
      <c r="EN118" s="62"/>
      <c r="EO118" s="62"/>
      <c r="EP118" s="62"/>
      <c r="EQ118" s="62"/>
      <c r="ER118" s="62"/>
      <c r="ES118" s="62"/>
      <c r="ET118" s="62"/>
      <c r="EU118" s="65" t="s">
        <v>12496</v>
      </c>
      <c r="EV118" s="62"/>
      <c r="EW118" s="62"/>
      <c r="EX118" s="62"/>
      <c r="EY118" s="62"/>
      <c r="EZ118" s="62"/>
      <c r="FA118" s="62"/>
      <c r="FB118" s="62"/>
      <c r="FC118" s="62"/>
      <c r="FD118" s="62"/>
      <c r="FE118" s="62"/>
      <c r="FF118" s="62"/>
      <c r="FG118" s="62"/>
      <c r="FH118" s="62"/>
      <c r="FI118" s="62"/>
      <c r="FJ118" s="62"/>
      <c r="FK118" s="62"/>
      <c r="FL118" s="62"/>
      <c r="FM118" s="62"/>
      <c r="FN118" s="62"/>
      <c r="FO118" s="62"/>
      <c r="FP118" s="65" t="s">
        <v>12497</v>
      </c>
      <c r="FQ118" s="62"/>
      <c r="FR118" s="62"/>
      <c r="FS118" s="62"/>
      <c r="FT118" s="62"/>
      <c r="FU118" s="62"/>
      <c r="FV118" s="62"/>
      <c r="FW118" s="62"/>
      <c r="FX118" s="62"/>
      <c r="FY118" s="62"/>
      <c r="FZ118" s="62"/>
      <c r="GA118" s="62"/>
      <c r="GB118" s="62"/>
      <c r="GC118" s="62"/>
      <c r="GD118" s="62"/>
      <c r="GE118" s="62"/>
      <c r="GF118" s="62"/>
      <c r="GG118" s="62"/>
      <c r="GH118" s="62"/>
      <c r="GI118" s="62"/>
      <c r="GJ118" s="62"/>
    </row>
    <row r="119" spans="1:192" ht="15" hidden="1" customHeight="1">
      <c r="A119" s="36"/>
      <c r="B119" s="36"/>
      <c r="C119" s="36"/>
      <c r="D119" s="66" t="s">
        <v>12406</v>
      </c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75" t="s">
        <v>12498</v>
      </c>
      <c r="X119" s="74" t="s">
        <v>12408</v>
      </c>
      <c r="Y119" s="66" t="s">
        <v>12406</v>
      </c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75" t="s">
        <v>12498</v>
      </c>
      <c r="AS119" s="74" t="s">
        <v>12408</v>
      </c>
      <c r="AT119" s="66" t="s">
        <v>12406</v>
      </c>
      <c r="AU119" s="66"/>
      <c r="AV119" s="66"/>
      <c r="AW119" s="66"/>
      <c r="AX119" s="66"/>
      <c r="AY119" s="66"/>
      <c r="AZ119" s="66"/>
      <c r="BA119" s="66"/>
      <c r="BB119" s="66"/>
      <c r="BC119" s="66"/>
      <c r="BD119" s="66"/>
      <c r="BE119" s="66"/>
      <c r="BF119" s="66"/>
      <c r="BG119" s="66"/>
      <c r="BH119" s="66"/>
      <c r="BI119" s="66"/>
      <c r="BJ119" s="66"/>
      <c r="BK119" s="66"/>
      <c r="BL119" s="66"/>
      <c r="BM119" s="75" t="s">
        <v>12498</v>
      </c>
      <c r="BN119" s="74" t="s">
        <v>12408</v>
      </c>
      <c r="BO119" s="66" t="s">
        <v>12406</v>
      </c>
      <c r="BP119" s="66"/>
      <c r="BQ119" s="66"/>
      <c r="BR119" s="66"/>
      <c r="BS119" s="66"/>
      <c r="BT119" s="66"/>
      <c r="BU119" s="66"/>
      <c r="BV119" s="66"/>
      <c r="BW119" s="66"/>
      <c r="BX119" s="66"/>
      <c r="BY119" s="66"/>
      <c r="BZ119" s="66"/>
      <c r="CA119" s="66"/>
      <c r="CB119" s="66"/>
      <c r="CC119" s="66"/>
      <c r="CD119" s="66"/>
      <c r="CE119" s="66"/>
      <c r="CF119" s="66"/>
      <c r="CG119" s="66"/>
      <c r="CH119" s="75" t="s">
        <v>12498</v>
      </c>
      <c r="CI119" s="74" t="s">
        <v>12408</v>
      </c>
      <c r="CJ119" s="66" t="s">
        <v>12406</v>
      </c>
      <c r="CK119" s="66"/>
      <c r="CL119" s="66"/>
      <c r="CM119" s="66"/>
      <c r="CN119" s="66"/>
      <c r="CO119" s="66"/>
      <c r="CP119" s="66"/>
      <c r="CQ119" s="66"/>
      <c r="CR119" s="66"/>
      <c r="CS119" s="66"/>
      <c r="CT119" s="66"/>
      <c r="CU119" s="66"/>
      <c r="CV119" s="66"/>
      <c r="CW119" s="66"/>
      <c r="CX119" s="66"/>
      <c r="CY119" s="66"/>
      <c r="CZ119" s="66"/>
      <c r="DA119" s="66"/>
      <c r="DB119" s="66"/>
      <c r="DC119" s="75" t="s">
        <v>12498</v>
      </c>
      <c r="DD119" s="74" t="s">
        <v>12408</v>
      </c>
      <c r="DE119" s="66" t="s">
        <v>12406</v>
      </c>
      <c r="DF119" s="66"/>
      <c r="DG119" s="66"/>
      <c r="DH119" s="66"/>
      <c r="DI119" s="66"/>
      <c r="DJ119" s="66"/>
      <c r="DK119" s="66"/>
      <c r="DL119" s="66"/>
      <c r="DM119" s="66"/>
      <c r="DN119" s="66"/>
      <c r="DO119" s="66"/>
      <c r="DP119" s="66"/>
      <c r="DQ119" s="66"/>
      <c r="DR119" s="66"/>
      <c r="DS119" s="66"/>
      <c r="DT119" s="66"/>
      <c r="DU119" s="66"/>
      <c r="DV119" s="66"/>
      <c r="DW119" s="66"/>
      <c r="DX119" s="75" t="s">
        <v>12498</v>
      </c>
      <c r="DY119" s="74" t="s">
        <v>12408</v>
      </c>
      <c r="DZ119" s="66" t="s">
        <v>12406</v>
      </c>
      <c r="EA119" s="66"/>
      <c r="EB119" s="66"/>
      <c r="EC119" s="66"/>
      <c r="ED119" s="66"/>
      <c r="EE119" s="66"/>
      <c r="EF119" s="66"/>
      <c r="EG119" s="66"/>
      <c r="EH119" s="66"/>
      <c r="EI119" s="66"/>
      <c r="EJ119" s="66"/>
      <c r="EK119" s="66"/>
      <c r="EL119" s="66"/>
      <c r="EM119" s="66"/>
      <c r="EN119" s="66"/>
      <c r="EO119" s="66"/>
      <c r="EP119" s="66"/>
      <c r="EQ119" s="66"/>
      <c r="ER119" s="66"/>
      <c r="ES119" s="75" t="s">
        <v>12498</v>
      </c>
      <c r="ET119" s="74" t="s">
        <v>12408</v>
      </c>
      <c r="EU119" s="66" t="s">
        <v>12406</v>
      </c>
      <c r="EV119" s="66"/>
      <c r="EW119" s="66"/>
      <c r="EX119" s="66"/>
      <c r="EY119" s="66"/>
      <c r="EZ119" s="66"/>
      <c r="FA119" s="66"/>
      <c r="FB119" s="66"/>
      <c r="FC119" s="66"/>
      <c r="FD119" s="66"/>
      <c r="FE119" s="66"/>
      <c r="FF119" s="66"/>
      <c r="FG119" s="66"/>
      <c r="FH119" s="66"/>
      <c r="FI119" s="66"/>
      <c r="FJ119" s="66"/>
      <c r="FK119" s="66"/>
      <c r="FL119" s="66"/>
      <c r="FM119" s="66"/>
      <c r="FN119" s="75" t="s">
        <v>12498</v>
      </c>
      <c r="FO119" s="74" t="s">
        <v>12408</v>
      </c>
      <c r="FP119" s="66" t="s">
        <v>12406</v>
      </c>
      <c r="FQ119" s="66"/>
      <c r="FR119" s="66"/>
      <c r="FS119" s="66"/>
      <c r="FT119" s="66"/>
      <c r="FU119" s="66"/>
      <c r="FV119" s="66"/>
      <c r="FW119" s="66"/>
      <c r="FX119" s="66"/>
      <c r="FY119" s="66"/>
      <c r="FZ119" s="66"/>
      <c r="GA119" s="66"/>
      <c r="GB119" s="66"/>
      <c r="GC119" s="66"/>
      <c r="GD119" s="66"/>
      <c r="GE119" s="66"/>
      <c r="GF119" s="66"/>
      <c r="GG119" s="66"/>
      <c r="GH119" s="66"/>
      <c r="GI119" s="75" t="s">
        <v>12498</v>
      </c>
      <c r="GJ119" s="74" t="s">
        <v>12408</v>
      </c>
    </row>
    <row r="120" spans="1:192" ht="15" hidden="1" customHeight="1">
      <c r="A120" s="36"/>
      <c r="B120" s="36"/>
      <c r="C120" s="36"/>
      <c r="D120" s="67" t="s">
        <v>12405</v>
      </c>
      <c r="E120" s="42" t="s">
        <v>12472</v>
      </c>
      <c r="F120" s="42" t="s">
        <v>12473</v>
      </c>
      <c r="G120" s="42" t="s">
        <v>12474</v>
      </c>
      <c r="H120" s="42" t="s">
        <v>12475</v>
      </c>
      <c r="I120" s="42" t="s">
        <v>12476</v>
      </c>
      <c r="J120" s="42" t="s">
        <v>12477</v>
      </c>
      <c r="K120" s="42" t="s">
        <v>12478</v>
      </c>
      <c r="L120" s="42" t="s">
        <v>12479</v>
      </c>
      <c r="M120" s="42" t="s">
        <v>12480</v>
      </c>
      <c r="N120" s="42" t="s">
        <v>12481</v>
      </c>
      <c r="O120" s="42" t="s">
        <v>12482</v>
      </c>
      <c r="P120" s="42" t="s">
        <v>12483</v>
      </c>
      <c r="Q120" s="42" t="s">
        <v>12484</v>
      </c>
      <c r="R120" s="42" t="s">
        <v>12485</v>
      </c>
      <c r="S120" s="42" t="s">
        <v>12486</v>
      </c>
      <c r="T120" s="42" t="s">
        <v>12487</v>
      </c>
      <c r="U120" s="42" t="s">
        <v>12488</v>
      </c>
      <c r="V120" s="42" t="s">
        <v>12489</v>
      </c>
      <c r="W120" s="75"/>
      <c r="X120" s="74"/>
      <c r="Y120" s="67" t="s">
        <v>12405</v>
      </c>
      <c r="Z120" s="42" t="s">
        <v>12472</v>
      </c>
      <c r="AA120" s="42" t="s">
        <v>12473</v>
      </c>
      <c r="AB120" s="42" t="s">
        <v>12474</v>
      </c>
      <c r="AC120" s="42" t="s">
        <v>12475</v>
      </c>
      <c r="AD120" s="42" t="s">
        <v>12476</v>
      </c>
      <c r="AE120" s="42" t="s">
        <v>12477</v>
      </c>
      <c r="AF120" s="42" t="s">
        <v>12478</v>
      </c>
      <c r="AG120" s="42" t="s">
        <v>12479</v>
      </c>
      <c r="AH120" s="42" t="s">
        <v>12480</v>
      </c>
      <c r="AI120" s="42" t="s">
        <v>12481</v>
      </c>
      <c r="AJ120" s="42" t="s">
        <v>12482</v>
      </c>
      <c r="AK120" s="42" t="s">
        <v>12483</v>
      </c>
      <c r="AL120" s="42" t="s">
        <v>12484</v>
      </c>
      <c r="AM120" s="42" t="s">
        <v>12485</v>
      </c>
      <c r="AN120" s="42" t="s">
        <v>12486</v>
      </c>
      <c r="AO120" s="42" t="s">
        <v>12487</v>
      </c>
      <c r="AP120" s="42" t="s">
        <v>12488</v>
      </c>
      <c r="AQ120" s="42" t="s">
        <v>12489</v>
      </c>
      <c r="AR120" s="75"/>
      <c r="AS120" s="74"/>
      <c r="AT120" s="67" t="s">
        <v>12405</v>
      </c>
      <c r="AU120" s="42" t="s">
        <v>12472</v>
      </c>
      <c r="AV120" s="42" t="s">
        <v>12473</v>
      </c>
      <c r="AW120" s="42" t="s">
        <v>12474</v>
      </c>
      <c r="AX120" s="42" t="s">
        <v>12475</v>
      </c>
      <c r="AY120" s="42" t="s">
        <v>12476</v>
      </c>
      <c r="AZ120" s="42" t="s">
        <v>12477</v>
      </c>
      <c r="BA120" s="42" t="s">
        <v>12478</v>
      </c>
      <c r="BB120" s="42" t="s">
        <v>12479</v>
      </c>
      <c r="BC120" s="42" t="s">
        <v>12480</v>
      </c>
      <c r="BD120" s="42" t="s">
        <v>12481</v>
      </c>
      <c r="BE120" s="42" t="s">
        <v>12482</v>
      </c>
      <c r="BF120" s="42" t="s">
        <v>12483</v>
      </c>
      <c r="BG120" s="42" t="s">
        <v>12484</v>
      </c>
      <c r="BH120" s="42" t="s">
        <v>12485</v>
      </c>
      <c r="BI120" s="42" t="s">
        <v>12486</v>
      </c>
      <c r="BJ120" s="42" t="s">
        <v>12487</v>
      </c>
      <c r="BK120" s="42" t="s">
        <v>12488</v>
      </c>
      <c r="BL120" s="42" t="s">
        <v>12489</v>
      </c>
      <c r="BM120" s="75"/>
      <c r="BN120" s="74"/>
      <c r="BO120" s="67" t="s">
        <v>12405</v>
      </c>
      <c r="BP120" s="42" t="s">
        <v>12472</v>
      </c>
      <c r="BQ120" s="42" t="s">
        <v>12473</v>
      </c>
      <c r="BR120" s="42" t="s">
        <v>12474</v>
      </c>
      <c r="BS120" s="42" t="s">
        <v>12475</v>
      </c>
      <c r="BT120" s="42" t="s">
        <v>12476</v>
      </c>
      <c r="BU120" s="42" t="s">
        <v>12477</v>
      </c>
      <c r="BV120" s="42" t="s">
        <v>12478</v>
      </c>
      <c r="BW120" s="42" t="s">
        <v>12479</v>
      </c>
      <c r="BX120" s="42" t="s">
        <v>12480</v>
      </c>
      <c r="BY120" s="42" t="s">
        <v>12481</v>
      </c>
      <c r="BZ120" s="42" t="s">
        <v>12482</v>
      </c>
      <c r="CA120" s="42" t="s">
        <v>12483</v>
      </c>
      <c r="CB120" s="42" t="s">
        <v>12484</v>
      </c>
      <c r="CC120" s="42" t="s">
        <v>12485</v>
      </c>
      <c r="CD120" s="42" t="s">
        <v>12486</v>
      </c>
      <c r="CE120" s="42" t="s">
        <v>12487</v>
      </c>
      <c r="CF120" s="42" t="s">
        <v>12488</v>
      </c>
      <c r="CG120" s="42" t="s">
        <v>12489</v>
      </c>
      <c r="CH120" s="75"/>
      <c r="CI120" s="74"/>
      <c r="CJ120" s="67" t="s">
        <v>12405</v>
      </c>
      <c r="CK120" s="42" t="s">
        <v>12472</v>
      </c>
      <c r="CL120" s="42" t="s">
        <v>12473</v>
      </c>
      <c r="CM120" s="42" t="s">
        <v>12474</v>
      </c>
      <c r="CN120" s="42" t="s">
        <v>12475</v>
      </c>
      <c r="CO120" s="42" t="s">
        <v>12476</v>
      </c>
      <c r="CP120" s="42" t="s">
        <v>12477</v>
      </c>
      <c r="CQ120" s="42" t="s">
        <v>12478</v>
      </c>
      <c r="CR120" s="42" t="s">
        <v>12479</v>
      </c>
      <c r="CS120" s="42" t="s">
        <v>12480</v>
      </c>
      <c r="CT120" s="42" t="s">
        <v>12481</v>
      </c>
      <c r="CU120" s="42" t="s">
        <v>12482</v>
      </c>
      <c r="CV120" s="42" t="s">
        <v>12483</v>
      </c>
      <c r="CW120" s="42" t="s">
        <v>12484</v>
      </c>
      <c r="CX120" s="42" t="s">
        <v>12485</v>
      </c>
      <c r="CY120" s="42" t="s">
        <v>12486</v>
      </c>
      <c r="CZ120" s="42" t="s">
        <v>12487</v>
      </c>
      <c r="DA120" s="42" t="s">
        <v>12488</v>
      </c>
      <c r="DB120" s="42" t="s">
        <v>12489</v>
      </c>
      <c r="DC120" s="75"/>
      <c r="DD120" s="74"/>
      <c r="DE120" s="67" t="s">
        <v>12405</v>
      </c>
      <c r="DF120" s="42" t="s">
        <v>12472</v>
      </c>
      <c r="DG120" s="42" t="s">
        <v>12473</v>
      </c>
      <c r="DH120" s="42" t="s">
        <v>12474</v>
      </c>
      <c r="DI120" s="42" t="s">
        <v>12475</v>
      </c>
      <c r="DJ120" s="42" t="s">
        <v>12476</v>
      </c>
      <c r="DK120" s="42" t="s">
        <v>12477</v>
      </c>
      <c r="DL120" s="42" t="s">
        <v>12478</v>
      </c>
      <c r="DM120" s="42" t="s">
        <v>12479</v>
      </c>
      <c r="DN120" s="42" t="s">
        <v>12480</v>
      </c>
      <c r="DO120" s="42" t="s">
        <v>12481</v>
      </c>
      <c r="DP120" s="42" t="s">
        <v>12482</v>
      </c>
      <c r="DQ120" s="42" t="s">
        <v>12483</v>
      </c>
      <c r="DR120" s="42" t="s">
        <v>12484</v>
      </c>
      <c r="DS120" s="42" t="s">
        <v>12485</v>
      </c>
      <c r="DT120" s="42" t="s">
        <v>12486</v>
      </c>
      <c r="DU120" s="42" t="s">
        <v>12487</v>
      </c>
      <c r="DV120" s="42" t="s">
        <v>12488</v>
      </c>
      <c r="DW120" s="42" t="s">
        <v>12489</v>
      </c>
      <c r="DX120" s="75"/>
      <c r="DY120" s="74"/>
      <c r="DZ120" s="67" t="s">
        <v>12405</v>
      </c>
      <c r="EA120" s="42" t="s">
        <v>12472</v>
      </c>
      <c r="EB120" s="42" t="s">
        <v>12473</v>
      </c>
      <c r="EC120" s="42" t="s">
        <v>12474</v>
      </c>
      <c r="ED120" s="42" t="s">
        <v>12475</v>
      </c>
      <c r="EE120" s="42" t="s">
        <v>12476</v>
      </c>
      <c r="EF120" s="42" t="s">
        <v>12477</v>
      </c>
      <c r="EG120" s="42" t="s">
        <v>12478</v>
      </c>
      <c r="EH120" s="42" t="s">
        <v>12479</v>
      </c>
      <c r="EI120" s="42" t="s">
        <v>12480</v>
      </c>
      <c r="EJ120" s="42" t="s">
        <v>12481</v>
      </c>
      <c r="EK120" s="42" t="s">
        <v>12482</v>
      </c>
      <c r="EL120" s="42" t="s">
        <v>12483</v>
      </c>
      <c r="EM120" s="42" t="s">
        <v>12484</v>
      </c>
      <c r="EN120" s="42" t="s">
        <v>12485</v>
      </c>
      <c r="EO120" s="42" t="s">
        <v>12486</v>
      </c>
      <c r="EP120" s="42" t="s">
        <v>12487</v>
      </c>
      <c r="EQ120" s="42" t="s">
        <v>12488</v>
      </c>
      <c r="ER120" s="42" t="s">
        <v>12489</v>
      </c>
      <c r="ES120" s="75"/>
      <c r="ET120" s="74"/>
      <c r="EU120" s="67" t="s">
        <v>12405</v>
      </c>
      <c r="EV120" s="42" t="s">
        <v>12472</v>
      </c>
      <c r="EW120" s="42" t="s">
        <v>12473</v>
      </c>
      <c r="EX120" s="42" t="s">
        <v>12474</v>
      </c>
      <c r="EY120" s="42" t="s">
        <v>12475</v>
      </c>
      <c r="EZ120" s="42" t="s">
        <v>12476</v>
      </c>
      <c r="FA120" s="42" t="s">
        <v>12477</v>
      </c>
      <c r="FB120" s="42" t="s">
        <v>12478</v>
      </c>
      <c r="FC120" s="42" t="s">
        <v>12479</v>
      </c>
      <c r="FD120" s="42" t="s">
        <v>12480</v>
      </c>
      <c r="FE120" s="42" t="s">
        <v>12481</v>
      </c>
      <c r="FF120" s="42" t="s">
        <v>12482</v>
      </c>
      <c r="FG120" s="42" t="s">
        <v>12483</v>
      </c>
      <c r="FH120" s="42" t="s">
        <v>12484</v>
      </c>
      <c r="FI120" s="42" t="s">
        <v>12485</v>
      </c>
      <c r="FJ120" s="42" t="s">
        <v>12486</v>
      </c>
      <c r="FK120" s="42" t="s">
        <v>12487</v>
      </c>
      <c r="FL120" s="42" t="s">
        <v>12488</v>
      </c>
      <c r="FM120" s="42" t="s">
        <v>12489</v>
      </c>
      <c r="FN120" s="75"/>
      <c r="FO120" s="74"/>
      <c r="FP120" s="67" t="s">
        <v>12405</v>
      </c>
      <c r="FQ120" s="42" t="s">
        <v>12472</v>
      </c>
      <c r="FR120" s="42" t="s">
        <v>12473</v>
      </c>
      <c r="FS120" s="42" t="s">
        <v>12474</v>
      </c>
      <c r="FT120" s="42" t="s">
        <v>12475</v>
      </c>
      <c r="FU120" s="42" t="s">
        <v>12476</v>
      </c>
      <c r="FV120" s="42" t="s">
        <v>12477</v>
      </c>
      <c r="FW120" s="42" t="s">
        <v>12478</v>
      </c>
      <c r="FX120" s="42" t="s">
        <v>12479</v>
      </c>
      <c r="FY120" s="42" t="s">
        <v>12480</v>
      </c>
      <c r="FZ120" s="42" t="s">
        <v>12481</v>
      </c>
      <c r="GA120" s="42" t="s">
        <v>12482</v>
      </c>
      <c r="GB120" s="42" t="s">
        <v>12483</v>
      </c>
      <c r="GC120" s="42" t="s">
        <v>12484</v>
      </c>
      <c r="GD120" s="42" t="s">
        <v>12485</v>
      </c>
      <c r="GE120" s="42" t="s">
        <v>12486</v>
      </c>
      <c r="GF120" s="42" t="s">
        <v>12487</v>
      </c>
      <c r="GG120" s="42" t="s">
        <v>12488</v>
      </c>
      <c r="GH120" s="42" t="s">
        <v>12489</v>
      </c>
      <c r="GI120" s="75"/>
      <c r="GJ120" s="74"/>
    </row>
    <row r="121" spans="1:192" ht="15" hidden="1" customHeight="1">
      <c r="A121" s="68" t="s">
        <v>12499</v>
      </c>
      <c r="B121" s="36"/>
      <c r="C121" s="36"/>
      <c r="D121" s="44" t="s">
        <v>12409</v>
      </c>
      <c r="E121" s="44" t="s">
        <v>12409</v>
      </c>
      <c r="F121" s="44" t="s">
        <v>12409</v>
      </c>
      <c r="G121" s="44" t="s">
        <v>12409</v>
      </c>
      <c r="H121" s="44" t="s">
        <v>12409</v>
      </c>
      <c r="I121" s="44" t="s">
        <v>12409</v>
      </c>
      <c r="J121" s="44" t="s">
        <v>12409</v>
      </c>
      <c r="K121" s="44" t="s">
        <v>12409</v>
      </c>
      <c r="L121" s="44" t="s">
        <v>12409</v>
      </c>
      <c r="M121" s="44" t="s">
        <v>12409</v>
      </c>
      <c r="N121" s="44" t="s">
        <v>12409</v>
      </c>
      <c r="O121" s="44" t="s">
        <v>12409</v>
      </c>
      <c r="P121" s="44" t="s">
        <v>12409</v>
      </c>
      <c r="Q121" s="44" t="s">
        <v>12409</v>
      </c>
      <c r="R121" s="44" t="s">
        <v>12409</v>
      </c>
      <c r="S121" s="44" t="s">
        <v>12409</v>
      </c>
      <c r="T121" s="44" t="s">
        <v>12409</v>
      </c>
      <c r="U121" s="44" t="s">
        <v>12409</v>
      </c>
      <c r="V121" s="44" t="s">
        <v>12409</v>
      </c>
      <c r="W121" s="44" t="s">
        <v>12409</v>
      </c>
      <c r="X121" s="44" t="s">
        <v>12409</v>
      </c>
      <c r="Y121" s="44" t="s">
        <v>12409</v>
      </c>
      <c r="Z121" s="44" t="s">
        <v>12409</v>
      </c>
      <c r="AA121" s="44" t="s">
        <v>12409</v>
      </c>
      <c r="AB121" s="44" t="s">
        <v>12409</v>
      </c>
      <c r="AC121" s="44" t="s">
        <v>12409</v>
      </c>
      <c r="AD121" s="44" t="s">
        <v>12409</v>
      </c>
      <c r="AE121" s="44" t="s">
        <v>12409</v>
      </c>
      <c r="AF121" s="44" t="s">
        <v>12409</v>
      </c>
      <c r="AG121" s="44" t="s">
        <v>12409</v>
      </c>
      <c r="AH121" s="44" t="s">
        <v>12409</v>
      </c>
      <c r="AI121" s="44" t="s">
        <v>12409</v>
      </c>
      <c r="AJ121" s="44" t="s">
        <v>12409</v>
      </c>
      <c r="AK121" s="44" t="s">
        <v>12409</v>
      </c>
      <c r="AL121" s="44" t="s">
        <v>12409</v>
      </c>
      <c r="AM121" s="44" t="s">
        <v>12409</v>
      </c>
      <c r="AN121" s="44" t="s">
        <v>12409</v>
      </c>
      <c r="AO121" s="44" t="s">
        <v>12409</v>
      </c>
      <c r="AP121" s="44" t="s">
        <v>12409</v>
      </c>
      <c r="AQ121" s="44" t="s">
        <v>12409</v>
      </c>
      <c r="AR121" s="44" t="s">
        <v>12409</v>
      </c>
      <c r="AS121" s="44" t="s">
        <v>12409</v>
      </c>
      <c r="AT121" s="44" t="s">
        <v>12409</v>
      </c>
      <c r="AU121" s="44" t="s">
        <v>12409</v>
      </c>
      <c r="AV121" s="44" t="s">
        <v>12409</v>
      </c>
      <c r="AW121" s="44" t="s">
        <v>12409</v>
      </c>
      <c r="AX121" s="44" t="s">
        <v>12409</v>
      </c>
      <c r="AY121" s="44" t="s">
        <v>12409</v>
      </c>
      <c r="AZ121" s="44" t="s">
        <v>12409</v>
      </c>
      <c r="BA121" s="44" t="s">
        <v>12409</v>
      </c>
      <c r="BB121" s="44" t="s">
        <v>12409</v>
      </c>
      <c r="BC121" s="44" t="s">
        <v>12409</v>
      </c>
      <c r="BD121" s="44" t="s">
        <v>12409</v>
      </c>
      <c r="BE121" s="44" t="s">
        <v>12409</v>
      </c>
      <c r="BF121" s="44" t="s">
        <v>12409</v>
      </c>
      <c r="BG121" s="44" t="s">
        <v>12409</v>
      </c>
      <c r="BH121" s="44" t="s">
        <v>12409</v>
      </c>
      <c r="BI121" s="44" t="s">
        <v>12409</v>
      </c>
      <c r="BJ121" s="44" t="s">
        <v>12409</v>
      </c>
      <c r="BK121" s="44" t="s">
        <v>12409</v>
      </c>
      <c r="BL121" s="44" t="s">
        <v>12409</v>
      </c>
      <c r="BM121" s="44" t="s">
        <v>12409</v>
      </c>
      <c r="BN121" s="44" t="s">
        <v>12409</v>
      </c>
      <c r="BO121" s="44" t="s">
        <v>12409</v>
      </c>
      <c r="BP121" s="44" t="s">
        <v>12409</v>
      </c>
      <c r="BQ121" s="44" t="s">
        <v>12409</v>
      </c>
      <c r="BR121" s="44" t="s">
        <v>12409</v>
      </c>
      <c r="BS121" s="44" t="s">
        <v>12409</v>
      </c>
      <c r="BT121" s="44" t="s">
        <v>12409</v>
      </c>
      <c r="BU121" s="44" t="s">
        <v>12409</v>
      </c>
      <c r="BV121" s="44" t="s">
        <v>12409</v>
      </c>
      <c r="BW121" s="44" t="s">
        <v>12409</v>
      </c>
      <c r="BX121" s="44" t="s">
        <v>12409</v>
      </c>
      <c r="BY121" s="44" t="s">
        <v>12409</v>
      </c>
      <c r="BZ121" s="44" t="s">
        <v>12409</v>
      </c>
      <c r="CA121" s="44" t="s">
        <v>12409</v>
      </c>
      <c r="CB121" s="44" t="s">
        <v>12409</v>
      </c>
      <c r="CC121" s="44" t="s">
        <v>12409</v>
      </c>
      <c r="CD121" s="44" t="s">
        <v>12409</v>
      </c>
      <c r="CE121" s="44" t="s">
        <v>12409</v>
      </c>
      <c r="CF121" s="44" t="s">
        <v>12409</v>
      </c>
      <c r="CG121" s="44" t="s">
        <v>12409</v>
      </c>
      <c r="CH121" s="44" t="s">
        <v>12409</v>
      </c>
      <c r="CI121" s="44" t="s">
        <v>12409</v>
      </c>
      <c r="CJ121" s="44" t="s">
        <v>12409</v>
      </c>
      <c r="CK121" s="44" t="s">
        <v>12409</v>
      </c>
      <c r="CL121" s="44" t="s">
        <v>12409</v>
      </c>
      <c r="CM121" s="44" t="s">
        <v>12409</v>
      </c>
      <c r="CN121" s="44" t="s">
        <v>12409</v>
      </c>
      <c r="CO121" s="44" t="s">
        <v>12409</v>
      </c>
      <c r="CP121" s="44" t="s">
        <v>12409</v>
      </c>
      <c r="CQ121" s="44" t="s">
        <v>12409</v>
      </c>
      <c r="CR121" s="44" t="s">
        <v>12409</v>
      </c>
      <c r="CS121" s="44" t="s">
        <v>12409</v>
      </c>
      <c r="CT121" s="44" t="s">
        <v>12409</v>
      </c>
      <c r="CU121" s="44" t="s">
        <v>12409</v>
      </c>
      <c r="CV121" s="44" t="s">
        <v>12409</v>
      </c>
      <c r="CW121" s="44" t="s">
        <v>12409</v>
      </c>
      <c r="CX121" s="44" t="s">
        <v>12409</v>
      </c>
      <c r="CY121" s="44" t="s">
        <v>12409</v>
      </c>
      <c r="CZ121" s="44" t="s">
        <v>12409</v>
      </c>
      <c r="DA121" s="44" t="s">
        <v>12409</v>
      </c>
      <c r="DB121" s="44" t="s">
        <v>12409</v>
      </c>
      <c r="DC121" s="44" t="s">
        <v>12409</v>
      </c>
      <c r="DD121" s="44" t="s">
        <v>12409</v>
      </c>
      <c r="DE121" s="44" t="s">
        <v>12409</v>
      </c>
      <c r="DF121" s="44" t="s">
        <v>12409</v>
      </c>
      <c r="DG121" s="44" t="s">
        <v>12409</v>
      </c>
      <c r="DH121" s="44" t="s">
        <v>12409</v>
      </c>
      <c r="DI121" s="44" t="s">
        <v>12409</v>
      </c>
      <c r="DJ121" s="44" t="s">
        <v>12409</v>
      </c>
      <c r="DK121" s="44" t="s">
        <v>12409</v>
      </c>
      <c r="DL121" s="44" t="s">
        <v>12409</v>
      </c>
      <c r="DM121" s="44" t="s">
        <v>12409</v>
      </c>
      <c r="DN121" s="44" t="s">
        <v>12409</v>
      </c>
      <c r="DO121" s="44" t="s">
        <v>12409</v>
      </c>
      <c r="DP121" s="44" t="s">
        <v>12409</v>
      </c>
      <c r="DQ121" s="44" t="s">
        <v>12409</v>
      </c>
      <c r="DR121" s="44" t="s">
        <v>12409</v>
      </c>
      <c r="DS121" s="44" t="s">
        <v>12409</v>
      </c>
      <c r="DT121" s="44" t="s">
        <v>12409</v>
      </c>
      <c r="DU121" s="44" t="s">
        <v>12409</v>
      </c>
      <c r="DV121" s="44" t="s">
        <v>12409</v>
      </c>
      <c r="DW121" s="44" t="s">
        <v>12409</v>
      </c>
      <c r="DX121" s="44" t="s">
        <v>12409</v>
      </c>
      <c r="DY121" s="44" t="s">
        <v>12409</v>
      </c>
      <c r="DZ121" s="44" t="s">
        <v>12409</v>
      </c>
      <c r="EA121" s="44" t="s">
        <v>12409</v>
      </c>
      <c r="EB121" s="44" t="s">
        <v>12409</v>
      </c>
      <c r="EC121" s="44" t="s">
        <v>12409</v>
      </c>
      <c r="ED121" s="44" t="s">
        <v>12409</v>
      </c>
      <c r="EE121" s="44" t="s">
        <v>12409</v>
      </c>
      <c r="EF121" s="44" t="s">
        <v>12409</v>
      </c>
      <c r="EG121" s="44" t="s">
        <v>12409</v>
      </c>
      <c r="EH121" s="44" t="s">
        <v>12409</v>
      </c>
      <c r="EI121" s="44" t="s">
        <v>12409</v>
      </c>
      <c r="EJ121" s="44" t="s">
        <v>12409</v>
      </c>
      <c r="EK121" s="44" t="s">
        <v>12409</v>
      </c>
      <c r="EL121" s="44" t="s">
        <v>12409</v>
      </c>
      <c r="EM121" s="44" t="s">
        <v>12409</v>
      </c>
      <c r="EN121" s="44" t="s">
        <v>12409</v>
      </c>
      <c r="EO121" s="44" t="s">
        <v>12409</v>
      </c>
      <c r="EP121" s="44" t="s">
        <v>12409</v>
      </c>
      <c r="EQ121" s="44" t="s">
        <v>12409</v>
      </c>
      <c r="ER121" s="44" t="s">
        <v>12409</v>
      </c>
      <c r="ES121" s="44" t="s">
        <v>12409</v>
      </c>
      <c r="ET121" s="44" t="s">
        <v>12409</v>
      </c>
      <c r="EU121" s="44" t="s">
        <v>12409</v>
      </c>
      <c r="EV121" s="44" t="s">
        <v>12409</v>
      </c>
      <c r="EW121" s="44" t="s">
        <v>12409</v>
      </c>
      <c r="EX121" s="44" t="s">
        <v>12409</v>
      </c>
      <c r="EY121" s="44" t="s">
        <v>12409</v>
      </c>
      <c r="EZ121" s="44" t="s">
        <v>12409</v>
      </c>
      <c r="FA121" s="44" t="s">
        <v>12409</v>
      </c>
      <c r="FB121" s="44" t="s">
        <v>12409</v>
      </c>
      <c r="FC121" s="44" t="s">
        <v>12409</v>
      </c>
      <c r="FD121" s="44" t="s">
        <v>12409</v>
      </c>
      <c r="FE121" s="44" t="s">
        <v>12409</v>
      </c>
      <c r="FF121" s="44" t="s">
        <v>12409</v>
      </c>
      <c r="FG121" s="44" t="s">
        <v>12409</v>
      </c>
      <c r="FH121" s="44" t="s">
        <v>12409</v>
      </c>
      <c r="FI121" s="44" t="s">
        <v>12409</v>
      </c>
      <c r="FJ121" s="44" t="s">
        <v>12409</v>
      </c>
      <c r="FK121" s="44" t="s">
        <v>12409</v>
      </c>
      <c r="FL121" s="44" t="s">
        <v>12409</v>
      </c>
      <c r="FM121" s="44" t="s">
        <v>12409</v>
      </c>
      <c r="FN121" s="44" t="s">
        <v>12409</v>
      </c>
      <c r="FO121" s="44" t="s">
        <v>12409</v>
      </c>
      <c r="FP121" s="44" t="s">
        <v>12409</v>
      </c>
      <c r="FQ121" s="44" t="s">
        <v>12409</v>
      </c>
      <c r="FR121" s="44" t="s">
        <v>12409</v>
      </c>
      <c r="FS121" s="44" t="s">
        <v>12409</v>
      </c>
      <c r="FT121" s="44" t="s">
        <v>12409</v>
      </c>
      <c r="FU121" s="44" t="s">
        <v>12409</v>
      </c>
      <c r="FV121" s="44" t="s">
        <v>12409</v>
      </c>
      <c r="FW121" s="44" t="s">
        <v>12409</v>
      </c>
      <c r="FX121" s="44" t="s">
        <v>12409</v>
      </c>
      <c r="FY121" s="44" t="s">
        <v>12409</v>
      </c>
      <c r="FZ121" s="44" t="s">
        <v>12409</v>
      </c>
      <c r="GA121" s="44" t="s">
        <v>12409</v>
      </c>
      <c r="GB121" s="44" t="s">
        <v>12409</v>
      </c>
      <c r="GC121" s="44" t="s">
        <v>12409</v>
      </c>
      <c r="GD121" s="44" t="s">
        <v>12409</v>
      </c>
      <c r="GE121" s="44" t="s">
        <v>12409</v>
      </c>
      <c r="GF121" s="44" t="s">
        <v>12409</v>
      </c>
      <c r="GG121" s="44" t="s">
        <v>12409</v>
      </c>
      <c r="GH121" s="44" t="s">
        <v>12409</v>
      </c>
      <c r="GI121" s="44" t="s">
        <v>12409</v>
      </c>
      <c r="GJ121" s="44" t="s">
        <v>12409</v>
      </c>
    </row>
    <row r="122" spans="1:192" ht="15" hidden="1" customHeight="1">
      <c r="A122" s="45" t="s">
        <v>12410</v>
      </c>
      <c r="B122" s="46"/>
      <c r="C122" s="46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47"/>
      <c r="CN122" s="47"/>
      <c r="CO122" s="47"/>
      <c r="CP122" s="4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  <c r="ED122" s="47"/>
      <c r="EE122" s="47"/>
      <c r="EF122" s="47"/>
      <c r="EG122" s="47"/>
      <c r="EH122" s="47"/>
      <c r="EI122" s="47"/>
      <c r="EJ122" s="47"/>
      <c r="EK122" s="47"/>
      <c r="EL122" s="47"/>
      <c r="EM122" s="47"/>
      <c r="EN122" s="47"/>
      <c r="EO122" s="47"/>
      <c r="EP122" s="47"/>
      <c r="EQ122" s="47"/>
      <c r="ER122" s="47"/>
      <c r="ES122" s="47"/>
      <c r="ET122" s="47"/>
      <c r="EU122" s="47"/>
      <c r="EV122" s="47"/>
      <c r="EW122" s="47"/>
      <c r="EX122" s="47"/>
      <c r="EY122" s="47"/>
      <c r="EZ122" s="47"/>
      <c r="FA122" s="47"/>
      <c r="FB122" s="47"/>
      <c r="FC122" s="47"/>
      <c r="FD122" s="47"/>
      <c r="FE122" s="47"/>
      <c r="FF122" s="47"/>
      <c r="FG122" s="47"/>
      <c r="FH122" s="47"/>
      <c r="FI122" s="47"/>
      <c r="FJ122" s="47"/>
      <c r="FK122" s="47"/>
      <c r="FL122" s="47"/>
      <c r="FM122" s="47"/>
      <c r="FN122" s="47"/>
      <c r="FO122" s="47"/>
      <c r="FP122" s="47"/>
      <c r="FQ122" s="47"/>
      <c r="FR122" s="47"/>
      <c r="FS122" s="47"/>
      <c r="FT122" s="47"/>
      <c r="FU122" s="47"/>
      <c r="FV122" s="47"/>
      <c r="FW122" s="47"/>
      <c r="FX122" s="47"/>
      <c r="FY122" s="47"/>
      <c r="FZ122" s="47"/>
      <c r="GA122" s="47"/>
      <c r="GB122" s="47"/>
      <c r="GC122" s="47"/>
      <c r="GD122" s="47"/>
      <c r="GE122" s="47"/>
      <c r="GF122" s="47"/>
      <c r="GG122" s="47"/>
      <c r="GH122" s="47"/>
      <c r="GI122" s="47"/>
      <c r="GJ122" s="47"/>
    </row>
    <row r="123" spans="1:192" ht="15" hidden="1" customHeight="1">
      <c r="A123" s="48" t="s">
        <v>12411</v>
      </c>
      <c r="B123" s="49"/>
      <c r="C123" s="49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</row>
    <row r="124" spans="1:192" ht="15" hidden="1" customHeight="1">
      <c r="A124" s="49"/>
      <c r="B124" s="49" t="s">
        <v>12412</v>
      </c>
      <c r="C124" s="62">
        <v>1</v>
      </c>
      <c r="D124" s="52" cm="1">
        <f t="array" ref="D124">A128042598R_Latest</f>
        <v>289.09399999999999</v>
      </c>
      <c r="E124" s="52" cm="1">
        <f t="array" ref="E124">A128081738J_Latest</f>
        <v>265.47899999999998</v>
      </c>
      <c r="F124" s="52" cm="1">
        <f t="array" ref="F124">A127965334W_Latest</f>
        <v>846.16399999999999</v>
      </c>
      <c r="G124" s="52" cm="1">
        <f t="array" ref="G124">A128023322W_Latest</f>
        <v>163.18700000000001</v>
      </c>
      <c r="H124" s="52" cm="1">
        <f t="array" ref="H124">A128081798K_Latest</f>
        <v>1212.9770000000001</v>
      </c>
      <c r="I124" s="52" cm="1">
        <f t="array" ref="I124">A127945854C_Latest</f>
        <v>316.41199999999998</v>
      </c>
      <c r="J124" s="52" cm="1">
        <f t="array" ref="J124">A128081850J_Latest</f>
        <v>1262.107</v>
      </c>
      <c r="K124" s="52" cm="1">
        <f t="array" ref="K124">A128023394J_Latest</f>
        <v>830.78700000000003</v>
      </c>
      <c r="L124" s="52" cm="1">
        <f t="array" ref="L124">A128062394K_Latest</f>
        <v>652.779</v>
      </c>
      <c r="M124" s="52" cm="1">
        <f t="array" ref="M124">A128023082W_Latest</f>
        <v>198.393</v>
      </c>
      <c r="N124" s="52" cm="1">
        <f t="array" ref="N124">A128003786W_Latest</f>
        <v>506.53199999999998</v>
      </c>
      <c r="O124" s="52" cm="1">
        <f t="array" ref="O124">A128062134R_Latest</f>
        <v>200.52699999999999</v>
      </c>
      <c r="P124" s="52" cm="1">
        <f t="array" ref="P124">A127965198R_Latest</f>
        <v>1187.0039999999999</v>
      </c>
      <c r="Q124" s="52" cm="1">
        <f t="array" ref="Q124">A127984390V_Latest</f>
        <v>384.346</v>
      </c>
      <c r="R124" s="52" cm="1">
        <f t="array" ref="R124">A128081658J_Latest</f>
        <v>841.36599999999999</v>
      </c>
      <c r="S124" s="52" cm="1">
        <f t="array" ref="S124">A128081678T_Latest</f>
        <v>1115.8150000000001</v>
      </c>
      <c r="T124" s="52" cm="1">
        <f t="array" ref="T124">A128062214R_Latest</f>
        <v>1968.143</v>
      </c>
      <c r="U124" s="52" cm="1">
        <f t="array" ref="U124">A128042714L_Latest</f>
        <v>210.999</v>
      </c>
      <c r="V124" s="52" cm="1">
        <f t="array" ref="V124">A128023258R_Latest</f>
        <v>477.34</v>
      </c>
      <c r="W124" s="52" t="e" cm="1">
        <f t="array" ref="W124">A128003962W_Latest</f>
        <v>#NAME?</v>
      </c>
      <c r="X124" s="52" cm="1">
        <f t="array" ref="X124">A128003478V_Latest</f>
        <v>12948.859</v>
      </c>
      <c r="Y124" s="52" cm="1">
        <f t="array" ref="Y124">A128005886T_Latest</f>
        <v>86.48</v>
      </c>
      <c r="Z124" s="52" cm="1">
        <f t="array" ref="Z124">A128064386W_Latest</f>
        <v>36.447000000000003</v>
      </c>
      <c r="AA124" s="52" cm="1">
        <f t="array" ref="AA124">A127986610W_Latest</f>
        <v>243.274</v>
      </c>
      <c r="AB124" s="52" cm="1">
        <f t="array" ref="AB124">A128006150V_Latest</f>
        <v>51.421999999999997</v>
      </c>
      <c r="AC124" s="52" cm="1">
        <f t="array" ref="AC124">A128044926A_Latest</f>
        <v>373.91</v>
      </c>
      <c r="AD124" s="52" cm="1">
        <f t="array" ref="AD124">A128084030F_Latest</f>
        <v>91.599000000000004</v>
      </c>
      <c r="AE124" s="52" cm="1">
        <f t="array" ref="AE124">A127948082V_Latest</f>
        <v>421.90300000000002</v>
      </c>
      <c r="AF124" s="52" cm="1">
        <f t="array" ref="AF124">A128044962K_Latest</f>
        <v>267.37900000000002</v>
      </c>
      <c r="AG124" s="52" cm="1">
        <f t="array" ref="AG124">A128025634V_Latest</f>
        <v>204.54300000000001</v>
      </c>
      <c r="AH124" s="52" cm="1">
        <f t="array" ref="AH124">A128005906R_Latest</f>
        <v>81.016000000000005</v>
      </c>
      <c r="AI124" s="52" cm="1">
        <f t="array" ref="AI124">A128044702R_Latest</f>
        <v>216.941</v>
      </c>
      <c r="AJ124" s="52" cm="1">
        <f t="array" ref="AJ124">A128083790C_Latest</f>
        <v>68.385999999999996</v>
      </c>
      <c r="AK124" s="52" cm="1">
        <f t="array" ref="AK124">A127986470F_Latest</f>
        <v>421.65899999999999</v>
      </c>
      <c r="AL124" s="52" cm="1">
        <f t="array" ref="AL124">A127947870R_Latest</f>
        <v>116.5</v>
      </c>
      <c r="AM124" s="52" cm="1">
        <f t="array" ref="AM124">A127967378K_Latest</f>
        <v>256.03699999999998</v>
      </c>
      <c r="AN124" s="52" cm="1">
        <f t="array" ref="AN124">A127967402X_Latest</f>
        <v>337.69299999999998</v>
      </c>
      <c r="AO124" s="52" cm="1">
        <f t="array" ref="AO124">A128006046V_Latest</f>
        <v>585.14599999999996</v>
      </c>
      <c r="AP124" s="52" cm="1">
        <f t="array" ref="AP124">A127986558X_Latest</f>
        <v>56.115000000000002</v>
      </c>
      <c r="AQ124" s="52" cm="1">
        <f t="array" ref="AQ124">A128064374L_Latest</f>
        <v>149.58799999999999</v>
      </c>
      <c r="AR124" s="52" t="e" cm="1">
        <f t="array" ref="AR124">A128025502T_Latest</f>
        <v>#NAME?</v>
      </c>
      <c r="AS124" s="52" cm="1">
        <f t="array" ref="AS124">A128083330R_Latest</f>
        <v>4071.9110000000001</v>
      </c>
      <c r="AT124" s="52" cm="1">
        <f t="array" ref="AT124">A128085978T_Latest</f>
        <v>63.822000000000003</v>
      </c>
      <c r="AU124" s="52" cm="1">
        <f t="array" ref="AU124">A128066354R_Latest</f>
        <v>8.7910000000000004</v>
      </c>
      <c r="AV124" s="52" cm="1">
        <f t="array" ref="AV124">A128027730F_Latest</f>
        <v>246.38</v>
      </c>
      <c r="AW124" s="52" cm="1">
        <f t="array" ref="AW124">A128008358T_Latest</f>
        <v>41.317</v>
      </c>
      <c r="AX124" s="52" cm="1">
        <f t="array" ref="AX124">A128086186L_Latest</f>
        <v>339.10899999999998</v>
      </c>
      <c r="AY124" s="52" cm="1">
        <f t="array" ref="AY124">A128047138T_Latest</f>
        <v>87.816999999999993</v>
      </c>
      <c r="AZ124" s="52" cm="1">
        <f t="array" ref="AZ124">A127988874L_Latest</f>
        <v>338.50799999999998</v>
      </c>
      <c r="BA124" s="52" cm="1">
        <f t="array" ref="BA124">A127950266C_Latest</f>
        <v>203.255</v>
      </c>
      <c r="BB124" s="52" cm="1">
        <f t="array" ref="BB124">A128086254C_Latest</f>
        <v>172.97800000000001</v>
      </c>
      <c r="BC124" s="52" cm="1">
        <f t="array" ref="BC124">A128027498X_Latest</f>
        <v>60.970999999999997</v>
      </c>
      <c r="BD124" s="52" cm="1">
        <f t="array" ref="BD124">A128046882W_Latest</f>
        <v>142.798</v>
      </c>
      <c r="BE124" s="52" cm="1">
        <f t="array" ref="BE124">A128008138R_Latest</f>
        <v>55.433999999999997</v>
      </c>
      <c r="BF124" s="52" cm="1">
        <f t="array" ref="BF124">A128066222L_Latest</f>
        <v>328.57900000000001</v>
      </c>
      <c r="BG124" s="52" cm="1">
        <f t="array" ref="BG124">A128046934L_Latest</f>
        <v>90.887</v>
      </c>
      <c r="BH124" s="52" cm="1">
        <f t="array" ref="BH124">A127988718K_Latest</f>
        <v>171.51</v>
      </c>
      <c r="BI124" s="52" cm="1">
        <f t="array" ref="BI124">A128027634F_Latest</f>
        <v>283.315</v>
      </c>
      <c r="BJ124" s="52" cm="1">
        <f t="array" ref="BJ124">A128086078C_Latest</f>
        <v>489.22500000000002</v>
      </c>
      <c r="BK124" s="52" cm="1">
        <f t="array" ref="BK124">A127988778L_Latest</f>
        <v>65.537999999999997</v>
      </c>
      <c r="BL124" s="52" cm="1">
        <f t="array" ref="BL124">A128066318F_Latest</f>
        <v>100.104</v>
      </c>
      <c r="BM124" s="52" t="e" cm="1">
        <f t="array" ref="BM124">A127969570W_Latest</f>
        <v>#NAME?</v>
      </c>
      <c r="BN124" s="52" cm="1">
        <f t="array" ref="BN124">A128027082V_Latest</f>
        <v>3296.127</v>
      </c>
      <c r="BO124" s="52" cm="1">
        <f t="array" ref="BO124">A127971702C_Latest</f>
        <v>53.725000000000001</v>
      </c>
      <c r="BP124" s="52" cm="1">
        <f t="array" ref="BP124">A127990922K_Latest</f>
        <v>60.012</v>
      </c>
      <c r="BQ124" s="52" cm="1">
        <f t="array" ref="BQ124">A128010430R_Latest</f>
        <v>168.541</v>
      </c>
      <c r="BR124" s="52" cm="1">
        <f t="array" ref="BR124">A127971942R_Latest</f>
        <v>34.491999999999997</v>
      </c>
      <c r="BS124" s="52" cm="1">
        <f t="array" ref="BS124">A128068598W_Latest</f>
        <v>245.86600000000001</v>
      </c>
      <c r="BT124" s="52" cm="1">
        <f t="array" ref="BT124">A128049314C_Latest</f>
        <v>61.148000000000003</v>
      </c>
      <c r="BU124" s="52" cm="1">
        <f t="array" ref="BU124">A127991038R_Latest</f>
        <v>245.65299999999999</v>
      </c>
      <c r="BV124" s="52" cm="1">
        <f t="array" ref="BV124">A127991054R_Latest</f>
        <v>186.708</v>
      </c>
      <c r="BW124" s="52" cm="1">
        <f t="array" ref="BW124">A128068694W_Latest</f>
        <v>141.92599999999999</v>
      </c>
      <c r="BX124" s="52" cm="1">
        <f t="array" ref="BX124">A128049050K_Latest</f>
        <v>24.437000000000001</v>
      </c>
      <c r="BY124" s="52" cm="1">
        <f t="array" ref="BY124">A128068370A_Latest</f>
        <v>74.334999999999994</v>
      </c>
      <c r="BZ124" s="52" cm="1">
        <f t="array" ref="BZ124">A127990778C_Latest</f>
        <v>37.606000000000002</v>
      </c>
      <c r="CA124" s="52" cm="1">
        <f t="array" ref="CA124">A128010234F_Latest</f>
        <v>197.43299999999999</v>
      </c>
      <c r="CB124" s="52" cm="1">
        <f t="array" ref="CB124">A128049122K_Latest</f>
        <v>88.960999999999999</v>
      </c>
      <c r="CC124" s="52" cm="1">
        <f t="array" ref="CC124">A128010278J_Latest</f>
        <v>182.48400000000001</v>
      </c>
      <c r="CD124" s="52" cm="1">
        <f t="array" ref="CD124">A128010306F_Latest</f>
        <v>242.238</v>
      </c>
      <c r="CE124" s="52" cm="1">
        <f t="array" ref="CE124">A128088258X_Latest</f>
        <v>430.99400000000003</v>
      </c>
      <c r="CF124" s="52" cm="1">
        <f t="array" ref="CF124">A128029718A_Latest</f>
        <v>45.488</v>
      </c>
      <c r="CG124" s="52" cm="1">
        <f t="array" ref="CG124">A127990906K_Latest</f>
        <v>103.26600000000001</v>
      </c>
      <c r="CH124" s="52" t="e" cm="1">
        <f t="array" ref="CH124">A127990942V_Latest</f>
        <v>#NAME?</v>
      </c>
      <c r="CI124" s="52" cm="1">
        <f t="array" ref="CI124">A128087702R_Latest</f>
        <v>2629.3029999999999</v>
      </c>
      <c r="CJ124" s="52" cm="1">
        <f t="array" ref="CJ124">A128051186L_Latest</f>
        <v>35.366999999999997</v>
      </c>
      <c r="CK124" s="52" cm="1">
        <f t="array" ref="CK124">A128051370L_Latest</f>
        <v>13.898999999999999</v>
      </c>
      <c r="CL124" s="52" cm="1">
        <f t="array" ref="CL124">A128031906A_Latest</f>
        <v>65.039000000000001</v>
      </c>
      <c r="CM124" s="52" cm="1">
        <f t="array" ref="CM124">A128012698R_Latest</f>
        <v>13.295</v>
      </c>
      <c r="CN124" s="52" cm="1">
        <f t="array" ref="CN124">A128051458F_Latest</f>
        <v>71.66</v>
      </c>
      <c r="CO124" s="52" cm="1">
        <f t="array" ref="CO124">A128090458J_Latest</f>
        <v>25.533999999999999</v>
      </c>
      <c r="CP124" s="52" cm="1">
        <f t="array" ref="CP124">A127954522A_Latest</f>
        <v>92.691999999999993</v>
      </c>
      <c r="CQ124" s="52" cm="1">
        <f t="array" ref="CQ124">A128051502C_Latest</f>
        <v>49.348999999999997</v>
      </c>
      <c r="CR124" s="52" cm="1">
        <f t="array" ref="CR124">A127974182R_Latest</f>
        <v>36.840000000000003</v>
      </c>
      <c r="CS124" s="52" cm="1">
        <f t="array" ref="CS124">A128070482K_Latest</f>
        <v>10.696</v>
      </c>
      <c r="CT124" s="52" cm="1">
        <f t="array" ref="CT124">A127973894V_Latest</f>
        <v>26.754000000000001</v>
      </c>
      <c r="CU124" s="52" cm="1">
        <f t="array" ref="CU124">A127992890R_Latest</f>
        <v>7.1639999999999997</v>
      </c>
      <c r="CV124" s="52" cm="1">
        <f t="array" ref="CV124">A128012490C_Latest</f>
        <v>67.316999999999993</v>
      </c>
      <c r="CW124" s="52" cm="1">
        <f t="array" ref="CW124">A128031758K_Latest</f>
        <v>24.984000000000002</v>
      </c>
      <c r="CX124" s="52" cm="1">
        <f t="array" ref="CX124">A128090306W_Latest</f>
        <v>57.985999999999997</v>
      </c>
      <c r="CY124" s="52" cm="1">
        <f t="array" ref="CY124">A128031786V_Latest</f>
        <v>75.495999999999995</v>
      </c>
      <c r="CZ124" s="52" cm="1">
        <f t="array" ref="CZ124">A128031814T_Latest</f>
        <v>161.79900000000001</v>
      </c>
      <c r="DA124" s="52" cm="1">
        <f t="array" ref="DA124">A127992990X_Latest</f>
        <v>10.004</v>
      </c>
      <c r="DB124" s="52" cm="1">
        <f t="array" ref="DB124">A128051350C_Latest</f>
        <v>33.814</v>
      </c>
      <c r="DC124" s="52" t="e" cm="1">
        <f t="array" ref="DC124">A128090382X_Latest</f>
        <v>#NAME?</v>
      </c>
      <c r="DD124" s="52" cm="1">
        <f t="array" ref="DD124">A127973494J_Latest</f>
        <v>880.21299999999997</v>
      </c>
      <c r="DE124" s="52" cm="1">
        <f t="array" ref="DE124">A128033874F_Latest</f>
        <v>31.858000000000001</v>
      </c>
      <c r="DF124" s="52" cm="1">
        <f t="array" ref="DF124">A128053606J_Latest</f>
        <v>138.268</v>
      </c>
      <c r="DG124" s="52" cm="1">
        <f t="array" ref="DG124">A128053626T_Latest</f>
        <v>95.784000000000006</v>
      </c>
      <c r="DH124" s="52" cm="1">
        <f t="array" ref="DH124">A128053642T_Latest</f>
        <v>12.545</v>
      </c>
      <c r="DI124" s="52" cm="1">
        <f t="array" ref="DI124">A128014778A_Latest</f>
        <v>133.703</v>
      </c>
      <c r="DJ124" s="52" cm="1">
        <f t="array" ref="DJ124">A128034186V_Latest</f>
        <v>39.337000000000003</v>
      </c>
      <c r="DK124" s="52" cm="1">
        <f t="array" ref="DK124">A128014802R_Latest</f>
        <v>113.535</v>
      </c>
      <c r="DL124" s="52" cm="1">
        <f t="array" ref="DL124">A128092450A_Latest</f>
        <v>81.001000000000005</v>
      </c>
      <c r="DM124" s="52" cm="1">
        <f t="array" ref="DM124">A128034250A_Latest</f>
        <v>75.679000000000002</v>
      </c>
      <c r="DN124" s="52" cm="1">
        <f t="array" ref="DN124">A128014590X_Latest</f>
        <v>11.555</v>
      </c>
      <c r="DO124" s="52" cm="1">
        <f t="array" ref="DO124">A128072846X_Latest</f>
        <v>33.996000000000002</v>
      </c>
      <c r="DP124" s="52" cm="1">
        <f t="array" ref="DP124">A128014618R_Latest</f>
        <v>23.773</v>
      </c>
      <c r="DQ124" s="52" cm="1">
        <f t="array" ref="DQ124">A128033954F_Latest</f>
        <v>109.32599999999999</v>
      </c>
      <c r="DR124" s="52" cm="1">
        <f t="array" ref="DR124">A127976098K_Latest</f>
        <v>46.207999999999998</v>
      </c>
      <c r="DS124" s="52" cm="1">
        <f t="array" ref="DS124">A128033998J_Latest</f>
        <v>75.674000000000007</v>
      </c>
      <c r="DT124" s="52" cm="1">
        <f t="array" ref="DT124">A128053522X_Latest</f>
        <v>116.21599999999999</v>
      </c>
      <c r="DU124" s="52" cm="1">
        <f t="array" ref="DU124">A128014702F_Latest</f>
        <v>196.47800000000001</v>
      </c>
      <c r="DV124" s="52" cm="1">
        <f t="array" ref="DV124">A128092302X_Latest</f>
        <v>20.701000000000001</v>
      </c>
      <c r="DW124" s="52" cm="1">
        <f t="array" ref="DW124">A128092326T_Latest</f>
        <v>66.171000000000006</v>
      </c>
      <c r="DX124" s="52" t="e" cm="1">
        <f t="array" ref="DX124">A127995198X_Latest</f>
        <v>#NAME?</v>
      </c>
      <c r="DY124" s="52" cm="1">
        <f t="array" ref="DY124">A127975594C_Latest</f>
        <v>1424.1389999999999</v>
      </c>
      <c r="DZ124" s="52" cm="1">
        <f t="array" ref="DZ124">A128094278W_Latest</f>
        <v>16.170999999999999</v>
      </c>
      <c r="EA124" s="52" cm="1">
        <f t="array" ref="EA124">A128055822L_Latest</f>
        <v>2.8029999999999999</v>
      </c>
      <c r="EB124" s="52" cm="1">
        <f t="array" ref="EB124">A128036238W_Latest</f>
        <v>19.989999999999998</v>
      </c>
      <c r="EC124" s="52" cm="1">
        <f t="array" ref="EC124">A128075162R_Latest</f>
        <v>5.2830000000000004</v>
      </c>
      <c r="ED124" s="52" cm="1">
        <f t="array" ref="ED124">A128055906W_Latest</f>
        <v>23.623000000000001</v>
      </c>
      <c r="EE124" s="52" cm="1">
        <f t="array" ref="EE124">A127958742A_Latest</f>
        <v>6.9139999999999997</v>
      </c>
      <c r="EF124" s="52" cm="1">
        <f t="array" ref="EF124">A128016882L_Latest</f>
        <v>23.408000000000001</v>
      </c>
      <c r="EG124" s="52" cm="1">
        <f t="array" ref="EG124">A128094566R_Latest</f>
        <v>18.725999999999999</v>
      </c>
      <c r="EH124" s="52" cm="1">
        <f t="array" ref="EH124">A128055986J_Latest</f>
        <v>11.637</v>
      </c>
      <c r="EI124" s="52" cm="1">
        <f t="array" ref="EI124">A128036022K_Latest</f>
        <v>2.859</v>
      </c>
      <c r="EJ124" s="52" cm="1">
        <f t="array" ref="EJ124">A127978222V_Latest</f>
        <v>6.9009999999999998</v>
      </c>
      <c r="EK124" s="52" cm="1">
        <f t="array" ref="EK124">A128016650A_Latest</f>
        <v>3.379</v>
      </c>
      <c r="EL124" s="52" cm="1">
        <f t="array" ref="EL124">A127978266W_Latest</f>
        <v>17.420000000000002</v>
      </c>
      <c r="EM124" s="52" cm="1">
        <f t="array" ref="EM124">A128094366W_Latest</f>
        <v>6.5540000000000003</v>
      </c>
      <c r="EN124" s="52" cm="1">
        <f t="array" ref="EN124">A128094374W_Latest</f>
        <v>19.024999999999999</v>
      </c>
      <c r="EO124" s="52" cm="1">
        <f t="array" ref="EO124">A128036158W_Latest</f>
        <v>26.56</v>
      </c>
      <c r="EP124" s="52" cm="1">
        <f t="array" ref="EP124">A127997410J_Latest</f>
        <v>50.207999999999998</v>
      </c>
      <c r="EQ124" s="52" cm="1">
        <f t="array" ref="EQ124">A128016738V_Latest</f>
        <v>4.9169999999999998</v>
      </c>
      <c r="ER124" s="52" cm="1">
        <f t="array" ref="ER124">A127958626T_Latest</f>
        <v>9.98</v>
      </c>
      <c r="ES124" s="52" t="e" cm="1">
        <f t="array" ref="ES124">A128055854F_Latest</f>
        <v>#NAME?</v>
      </c>
      <c r="ET124" s="52" cm="1">
        <f t="array" ref="ET124">A128016218R_Latest</f>
        <v>276.61399999999998</v>
      </c>
      <c r="EU124" s="52" cm="1">
        <f t="array" ref="EU124">A128096298T_Latest</f>
        <v>1.4750000000000001</v>
      </c>
      <c r="EV124" s="52" cm="1">
        <f t="array" ref="EV124">A128019034A_Latest</f>
        <v>5.2610000000000001</v>
      </c>
      <c r="EW124" s="52" cm="1">
        <f t="array" ref="EW124">A127960934K_Latest</f>
        <v>2.8359999999999999</v>
      </c>
      <c r="EX124" s="52" cm="1">
        <f t="array" ref="EX124">A128096514X_Latest</f>
        <v>2.5539999999999998</v>
      </c>
      <c r="EY124" s="52" cm="1">
        <f t="array" ref="EY124">A127980454W_Latest</f>
        <v>9.9710000000000001</v>
      </c>
      <c r="EZ124" s="52" cm="1">
        <f t="array" ref="EZ124">A127980482F_Latest</f>
        <v>1.4359999999999999</v>
      </c>
      <c r="FA124" s="52" cm="1">
        <f t="array" ref="FA124">A128058054L_Latest</f>
        <v>7.2939999999999996</v>
      </c>
      <c r="FB124" s="52" cm="1">
        <f t="array" ref="FB124">A128019150K_Latest</f>
        <v>9.3979999999999997</v>
      </c>
      <c r="FC124" s="52" cm="1">
        <f t="array" ref="FC124">A128019158C_Latest</f>
        <v>4.9779999999999998</v>
      </c>
      <c r="FD124" s="52" cm="1">
        <f t="array" ref="FD124">A128096306F_Latest</f>
        <v>1.367</v>
      </c>
      <c r="FE124" s="52" cm="1">
        <f t="array" ref="FE124">A128077230T_Latest</f>
        <v>1.4770000000000001</v>
      </c>
      <c r="FF124" s="52" cm="1">
        <f t="array" ref="FF124">A128077242A_Latest</f>
        <v>2.3759999999999999</v>
      </c>
      <c r="FG124" s="52" cm="1">
        <f t="array" ref="FG124">A127999574R_Latest</f>
        <v>8.9390000000000001</v>
      </c>
      <c r="FH124" s="52" cm="1">
        <f t="array" ref="FH124">A128096366J_Latest</f>
        <v>3.8860000000000001</v>
      </c>
      <c r="FI124" s="52" cm="1">
        <f t="array" ref="FI124">A128018942R_Latest</f>
        <v>15.851000000000001</v>
      </c>
      <c r="FJ124" s="52" cm="1">
        <f t="array" ref="FJ124">A128096394T_Latest</f>
        <v>12.092000000000001</v>
      </c>
      <c r="FK124" s="52" cm="1">
        <f t="array" ref="FK124">A128038206R_Latest</f>
        <v>22.638000000000002</v>
      </c>
      <c r="FL124" s="52" cm="1">
        <f t="array" ref="FL124">A127999690X_Latest</f>
        <v>2.9809999999999999</v>
      </c>
      <c r="FM124" s="52" cm="1">
        <f t="array" ref="FM124">A128019014T_Latest</f>
        <v>6.3280000000000003</v>
      </c>
      <c r="FN124" s="52" t="e" cm="1">
        <f t="array" ref="FN124">A127960906A_Latest</f>
        <v>#NAME?</v>
      </c>
      <c r="FO124" s="52" cm="1">
        <f t="array" ref="FO124">A128018430K_Latest</f>
        <v>123.246</v>
      </c>
      <c r="FP124" s="52" cm="1">
        <f t="array" ref="FP124">A128059870C_Latest</f>
        <v>0.19700000000000001</v>
      </c>
      <c r="FQ124" s="52" cm="1">
        <f t="array" ref="FQ124">A128079542R_Latest</f>
        <v>0</v>
      </c>
      <c r="FR124" s="52" cm="1">
        <f t="array" ref="FR124">A128098662L_Latest</f>
        <v>4.32</v>
      </c>
      <c r="FS124" s="52" cm="1">
        <f t="array" ref="FS124">A128001854A_Latest</f>
        <v>2.2789999999999999</v>
      </c>
      <c r="FT124" s="52" cm="1">
        <f t="array" ref="FT124">A127963150T_Latest</f>
        <v>15.135</v>
      </c>
      <c r="FU124" s="52" cm="1">
        <f t="array" ref="FU124">A128040678C_Latest</f>
        <v>2.6280000000000001</v>
      </c>
      <c r="FV124" s="52" cm="1">
        <f t="array" ref="FV124">A127982578K_Latest</f>
        <v>19.114999999999998</v>
      </c>
      <c r="FW124" s="52" cm="1">
        <f t="array" ref="FW124">A128040726K_Latest</f>
        <v>14.971</v>
      </c>
      <c r="FX124" s="52" cm="1">
        <f t="array" ref="FX124">A128060118C_Latest</f>
        <v>4.1970000000000001</v>
      </c>
      <c r="FY124" s="52" cm="1">
        <f t="array" ref="FY124">A128098462V_Latest</f>
        <v>5.4909999999999997</v>
      </c>
      <c r="FZ124" s="52" cm="1">
        <f t="array" ref="FZ124">A128021034T_Latest</f>
        <v>3.33</v>
      </c>
      <c r="GA124" s="52" cm="1">
        <f t="array" ref="GA124">A128001662J_Latest</f>
        <v>2.4089999999999998</v>
      </c>
      <c r="GB124" s="52" cm="1">
        <f t="array" ref="GB124">A128040442J_Latest</f>
        <v>36.331000000000003</v>
      </c>
      <c r="GC124" s="52" cm="1">
        <f t="array" ref="GC124">A128040462T_Latest</f>
        <v>6.3659999999999997</v>
      </c>
      <c r="GD124" s="52" cm="1">
        <f t="array" ref="GD124">A127982398A_Latest</f>
        <v>62.796999999999997</v>
      </c>
      <c r="GE124" s="52" cm="1">
        <f t="array" ref="GE124">A128001738T_Latest</f>
        <v>22.206</v>
      </c>
      <c r="GF124" s="52" cm="1">
        <f t="array" ref="GF124">A127982434X_Latest</f>
        <v>31.658000000000001</v>
      </c>
      <c r="GG124" s="52" cm="1">
        <f t="array" ref="GG124">A127982450X_Latest</f>
        <v>5.2560000000000002</v>
      </c>
      <c r="GH124" s="52" cm="1">
        <f t="array" ref="GH124">A128040562A_Latest</f>
        <v>8.0879999999999992</v>
      </c>
      <c r="GI124" s="52" t="e" cm="1">
        <f t="array" ref="GI124">A128001814J_Latest</f>
        <v>#NAME?</v>
      </c>
      <c r="GJ124" s="52" cm="1">
        <f t="array" ref="GJ124">A127962486C_Latest</f>
        <v>247.30600000000001</v>
      </c>
    </row>
    <row r="125" spans="1:192" ht="15" hidden="1" customHeight="1">
      <c r="A125" s="49"/>
      <c r="B125" s="49" t="s">
        <v>12407</v>
      </c>
      <c r="C125" s="62">
        <v>2</v>
      </c>
      <c r="D125" s="52" t="e" cm="1">
        <f t="array" ref="D125">A128081574X_Latest</f>
        <v>#NAME?</v>
      </c>
      <c r="E125" s="52" t="e" cm="1">
        <f t="array" ref="E125">A128042774R_Latest</f>
        <v>#NAME?</v>
      </c>
      <c r="F125" s="52" t="e" cm="1">
        <f t="array" ref="F125">A127945822K_Latest</f>
        <v>#NAME?</v>
      </c>
      <c r="G125" s="52" t="e" cm="1">
        <f t="array" ref="G125">A128003978R_Latest</f>
        <v>#NAME?</v>
      </c>
      <c r="H125" s="52" t="e" cm="1">
        <f t="array" ref="H125">A128081802R_Latest</f>
        <v>#NAME?</v>
      </c>
      <c r="I125" s="52" t="e" cm="1">
        <f t="array" ref="I125">A128062354T_Latest</f>
        <v>#NAME?</v>
      </c>
      <c r="J125" s="52" t="e" cm="1">
        <f t="array" ref="J125">A128081854T_Latest</f>
        <v>#NAME?</v>
      </c>
      <c r="K125" s="52" t="e" cm="1">
        <f t="array" ref="K125">A127965430W_Latest</f>
        <v>#NAME?</v>
      </c>
      <c r="L125" s="52" t="e" cm="1">
        <f t="array" ref="L125">A127984642C_Latest</f>
        <v>#NAME?</v>
      </c>
      <c r="M125" s="52" t="e" cm="1">
        <f t="array" ref="M125">A128062098T_Latest</f>
        <v>#NAME?</v>
      </c>
      <c r="N125" s="52" t="e" cm="1">
        <f t="array" ref="N125">A128023102V_Latest</f>
        <v>#NAME?</v>
      </c>
      <c r="O125" s="52" t="e" cm="1">
        <f t="array" ref="O125">A127965170L_Latest</f>
        <v>#NAME?</v>
      </c>
      <c r="P125" s="52" t="e" cm="1">
        <f t="array" ref="P125">A127984354K_Latest</f>
        <v>#NAME?</v>
      </c>
      <c r="Q125" s="52" t="e" cm="1">
        <f t="array" ref="Q125">A128023182F_Latest</f>
        <v>#NAME?</v>
      </c>
      <c r="R125" s="52" t="e" cm="1">
        <f t="array" ref="R125">A128081662X_Latest</f>
        <v>#NAME?</v>
      </c>
      <c r="S125" s="52" t="e" cm="1">
        <f t="array" ref="S125">A127984426K_Latest</f>
        <v>#NAME?</v>
      </c>
      <c r="T125" s="52" t="e" cm="1">
        <f t="array" ref="T125">A128023218W_Latest</f>
        <v>#NAME?</v>
      </c>
      <c r="U125" s="52" t="e" cm="1">
        <f t="array" ref="U125">A128003902V_Latest</f>
        <v>#NAME?</v>
      </c>
      <c r="V125" s="52" t="e" cm="1">
        <f t="array" ref="V125">A127984474C_Latest</f>
        <v>#NAME?</v>
      </c>
      <c r="W125" s="52" t="e" cm="1">
        <f t="array" ref="W125">A127945798W_Latest</f>
        <v>#NAME?</v>
      </c>
      <c r="X125" s="52" cm="1">
        <f t="array" ref="X125">A127945214F_Latest</f>
        <v>1873.0450000000001</v>
      </c>
      <c r="Y125" s="52" t="e" cm="1">
        <f t="array" ref="Y125">A127986434W_Latest</f>
        <v>#NAME?</v>
      </c>
      <c r="Z125" s="52" t="e" cm="1">
        <f t="array" ref="Z125">A128025482V_Latest</f>
        <v>#NAME?</v>
      </c>
      <c r="AA125" s="52" t="e" cm="1">
        <f t="array" ref="AA125">A128083982W_Latest</f>
        <v>#NAME?</v>
      </c>
      <c r="AB125" s="52" t="e" cm="1">
        <f t="array" ref="AB125">A128044910J_Latest</f>
        <v>#NAME?</v>
      </c>
      <c r="AC125" s="52" t="e" cm="1">
        <f t="array" ref="AC125">A128025554V_Latest</f>
        <v>#NAME?</v>
      </c>
      <c r="AD125" s="52" t="e" cm="1">
        <f t="array" ref="AD125">A128084034R_Latest</f>
        <v>#NAME?</v>
      </c>
      <c r="AE125" s="52" t="e" cm="1">
        <f t="array" ref="AE125">A127986698A_Latest</f>
        <v>#NAME?</v>
      </c>
      <c r="AF125" s="52" t="e" cm="1">
        <f t="array" ref="AF125">A127986726X_Latest</f>
        <v>#NAME?</v>
      </c>
      <c r="AG125" s="52" t="e" cm="1">
        <f t="array" ref="AG125">A128006266W_Latest</f>
        <v>#NAME?</v>
      </c>
      <c r="AH125" s="52" t="e" cm="1">
        <f t="array" ref="AH125">A128044682T_Latest</f>
        <v>#NAME?</v>
      </c>
      <c r="AI125" s="52" t="e" cm="1">
        <f t="array" ref="AI125">A128064234K_Latest</f>
        <v>#NAME?</v>
      </c>
      <c r="AJ125" s="52" t="e" cm="1">
        <f t="array" ref="AJ125">A127947826F_Latest</f>
        <v>#NAME?</v>
      </c>
      <c r="AK125" s="52" t="e" cm="1">
        <f t="array" ref="AK125">A128083822K_Latest</f>
        <v>#NAME?</v>
      </c>
      <c r="AL125" s="52" t="e" cm="1">
        <f t="array" ref="AL125">A127947874X_Latest</f>
        <v>#NAME?</v>
      </c>
      <c r="AM125" s="52" t="e" cm="1">
        <f t="array" ref="AM125">A127986506W_Latest</f>
        <v>#NAME?</v>
      </c>
      <c r="AN125" s="52" t="e" cm="1">
        <f t="array" ref="AN125">A128006018K_Latest</f>
        <v>#NAME?</v>
      </c>
      <c r="AO125" s="52" t="e" cm="1">
        <f t="array" ref="AO125">A127947910W_Latest</f>
        <v>#NAME?</v>
      </c>
      <c r="AP125" s="52" t="e" cm="1">
        <f t="array" ref="AP125">A127986562R_Latest</f>
        <v>#NAME?</v>
      </c>
      <c r="AQ125" s="52" t="e" cm="1">
        <f t="array" ref="AQ125">A127947958J_Latest</f>
        <v>#NAME?</v>
      </c>
      <c r="AR125" s="52" t="e" cm="1">
        <f t="array" ref="AR125">A127947990J_Latest</f>
        <v>#NAME?</v>
      </c>
      <c r="AS125" s="52" cm="1">
        <f t="array" ref="AS125">A127966914K_Latest</f>
        <v>550.904</v>
      </c>
      <c r="AT125" s="52" t="e" cm="1">
        <f t="array" ref="AT125">A127949958V_Latest</f>
        <v>#NAME?</v>
      </c>
      <c r="AU125" s="52" t="e" cm="1">
        <f t="array" ref="AU125">A128008286T_Latest</f>
        <v>#NAME?</v>
      </c>
      <c r="AV125" s="52" t="e" cm="1">
        <f t="array" ref="AV125">A128008342X_Latest</f>
        <v>#NAME?</v>
      </c>
      <c r="AW125" s="52" t="e" cm="1">
        <f t="array" ref="AW125">A127969594R_Latest</f>
        <v>#NAME?</v>
      </c>
      <c r="AX125" s="52" t="e" cm="1">
        <f t="array" ref="AX125">A128086190C_Latest</f>
        <v>#NAME?</v>
      </c>
      <c r="AY125" s="52" t="e" cm="1">
        <f t="array" ref="AY125">A127969654F_Latest</f>
        <v>#NAME?</v>
      </c>
      <c r="AZ125" s="52" t="e" cm="1">
        <f t="array" ref="AZ125">A127988878W_Latest</f>
        <v>#NAME?</v>
      </c>
      <c r="BA125" s="52" t="e" cm="1">
        <f t="array" ref="BA125">A127950270V_Latest</f>
        <v>#NAME?</v>
      </c>
      <c r="BB125" s="52" t="e" cm="1">
        <f t="array" ref="BB125">A127988922V_Latest</f>
        <v>#NAME?</v>
      </c>
      <c r="BC125" s="52" t="e" cm="1">
        <f t="array" ref="BC125">A128046870L_Latest</f>
        <v>#NAME?</v>
      </c>
      <c r="BD125" s="52" t="e" cm="1">
        <f t="array" ref="BD125">A128086006T_Latest</f>
        <v>#NAME?</v>
      </c>
      <c r="BE125" s="52" t="e" cm="1">
        <f t="array" ref="BE125">A128086014T_Latest</f>
        <v>#NAME?</v>
      </c>
      <c r="BF125" s="52" t="e" cm="1">
        <f t="array" ref="BF125">A128027542W_Latest</f>
        <v>#NAME?</v>
      </c>
      <c r="BG125" s="52" t="e" cm="1">
        <f t="array" ref="BG125">A128008198T_Latest</f>
        <v>#NAME?</v>
      </c>
      <c r="BH125" s="52" t="e" cm="1">
        <f t="array" ref="BH125">A128066254F_Latest</f>
        <v>#NAME?</v>
      </c>
      <c r="BI125" s="52" t="e" cm="1">
        <f t="array" ref="BI125">A128046962W_Latest</f>
        <v>#NAME?</v>
      </c>
      <c r="BJ125" s="52" t="e" cm="1">
        <f t="array" ref="BJ125">A127988758C_Latest</f>
        <v>#NAME?</v>
      </c>
      <c r="BK125" s="52" t="e" cm="1">
        <f t="array" ref="BK125">A127988782C_Latest</f>
        <v>#NAME?</v>
      </c>
      <c r="BL125" s="52" t="e" cm="1">
        <f t="array" ref="BL125">A128086118K_Latest</f>
        <v>#NAME?</v>
      </c>
      <c r="BM125" s="52" t="e" cm="1">
        <f t="array" ref="BM125">A128008318X_Latest</f>
        <v>#NAME?</v>
      </c>
      <c r="BN125" s="52" cm="1">
        <f t="array" ref="BN125">A127949610F_Latest</f>
        <v>531.30100000000004</v>
      </c>
      <c r="BO125" s="52" t="e" cm="1">
        <f t="array" ref="BO125">A128010174R_Latest</f>
        <v>#NAME?</v>
      </c>
      <c r="BP125" s="52" t="e" cm="1">
        <f t="array" ref="BP125">A127952210C_Latest</f>
        <v>#NAME?</v>
      </c>
      <c r="BQ125" s="52" t="e" cm="1">
        <f t="array" ref="BQ125">A128010434X_Latest</f>
        <v>#NAME?</v>
      </c>
      <c r="BR125" s="52" t="e" cm="1">
        <f t="array" ref="BR125">A127952278X_Latest</f>
        <v>#NAME?</v>
      </c>
      <c r="BS125" s="52" t="e" cm="1">
        <f t="array" ref="BS125">A128068602A_Latest</f>
        <v>#NAME?</v>
      </c>
      <c r="BT125" s="52" t="e" cm="1">
        <f t="array" ref="BT125">A127991022W_Latest</f>
        <v>#NAME?</v>
      </c>
      <c r="BU125" s="52" t="e" cm="1">
        <f t="array" ref="BU125">A128029854V_Latest</f>
        <v>#NAME?</v>
      </c>
      <c r="BV125" s="52" t="e" cm="1">
        <f t="array" ref="BV125">A128049354W_Latest</f>
        <v>#NAME?</v>
      </c>
      <c r="BW125" s="52" t="e" cm="1">
        <f t="array" ref="BW125">A128068698F_Latest</f>
        <v>#NAME?</v>
      </c>
      <c r="BX125" s="52" t="e" cm="1">
        <f t="array" ref="BX125">A128049054V_Latest</f>
        <v>#NAME?</v>
      </c>
      <c r="BY125" s="52" t="e" cm="1">
        <f t="array" ref="BY125">A128068374K_Latest</f>
        <v>#NAME?</v>
      </c>
      <c r="BZ125" s="52" t="e" cm="1">
        <f t="array" ref="BZ125">A128029622J_Latest</f>
        <v>#NAME?</v>
      </c>
      <c r="CA125" s="52" t="e" cm="1">
        <f t="array" ref="CA125">A127971766R_Latest</f>
        <v>#NAME?</v>
      </c>
      <c r="CB125" s="52" t="e" cm="1">
        <f t="array" ref="CB125">A127990818K_Latest</f>
        <v>#NAME?</v>
      </c>
      <c r="CC125" s="52" t="e" cm="1">
        <f t="array" ref="CC125">A127971802L_Latest</f>
        <v>#NAME?</v>
      </c>
      <c r="CD125" s="52" t="e" cm="1">
        <f t="array" ref="CD125">A127952150L_Latest</f>
        <v>#NAME?</v>
      </c>
      <c r="CE125" s="52" t="e" cm="1">
        <f t="array" ref="CE125">A128049194W_Latest</f>
        <v>#NAME?</v>
      </c>
      <c r="CF125" s="52" t="e" cm="1">
        <f t="array" ref="CF125">A128010326R_Latest</f>
        <v>#NAME?</v>
      </c>
      <c r="CG125" s="52" t="e" cm="1">
        <f t="array" ref="CG125">A127971866X_Latest</f>
        <v>#NAME?</v>
      </c>
      <c r="CH125" s="52" t="e" cm="1">
        <f t="array" ref="CH125">A127952230L_Latest</f>
        <v>#NAME?</v>
      </c>
      <c r="CI125" s="52" cm="1">
        <f t="array" ref="CI125">A127951670X_Latest</f>
        <v>374.38099999999997</v>
      </c>
      <c r="CJ125" s="52" t="e" cm="1">
        <f t="array" ref="CJ125">A128031686K_Latest</f>
        <v>#NAME?</v>
      </c>
      <c r="CK125" s="52" t="e" cm="1">
        <f t="array" ref="CK125">A127993026T_Latest</f>
        <v>#NAME?</v>
      </c>
      <c r="CL125" s="52" t="e" cm="1">
        <f t="array" ref="CL125">A128051414C_Latest</f>
        <v>#NAME?</v>
      </c>
      <c r="CM125" s="52" t="e" cm="1">
        <f t="array" ref="CM125">A128090422F_Latest</f>
        <v>#NAME?</v>
      </c>
      <c r="CN125" s="52" t="e" cm="1">
        <f t="array" ref="CN125">A127974102C_Latest</f>
        <v>#NAME?</v>
      </c>
      <c r="CO125" s="52" t="e" cm="1">
        <f t="array" ref="CO125">A128012734L_Latest</f>
        <v>#NAME?</v>
      </c>
      <c r="CP125" s="52" t="e" cm="1">
        <f t="array" ref="CP125">A127993154K_Latest</f>
        <v>#NAME?</v>
      </c>
      <c r="CQ125" s="52" t="e" cm="1">
        <f t="array" ref="CQ125">A127993182V_Latest</f>
        <v>#NAME?</v>
      </c>
      <c r="CR125" s="52" t="e" cm="1">
        <f t="array" ref="CR125">A128070826C_Latest</f>
        <v>#NAME?</v>
      </c>
      <c r="CS125" s="52" t="e" cm="1">
        <f t="array" ref="CS125">A128070486V_Latest</f>
        <v>#NAME?</v>
      </c>
      <c r="CT125" s="52" t="e" cm="1">
        <f t="array" ref="CT125">A127973898C_Latest</f>
        <v>#NAME?</v>
      </c>
      <c r="CU125" s="52" t="e" cm="1">
        <f t="array" ref="CU125">A128090254F_Latest</f>
        <v>#NAME?</v>
      </c>
      <c r="CV125" s="52" t="e" cm="1">
        <f t="array" ref="CV125">A127973914T_Latest</f>
        <v>#NAME?</v>
      </c>
      <c r="CW125" s="52" t="e" cm="1">
        <f t="array" ref="CW125">A127973942A_Latest</f>
        <v>#NAME?</v>
      </c>
      <c r="CX125" s="52" t="e" cm="1">
        <f t="array" ref="CX125">A127973966V_Latest</f>
        <v>#NAME?</v>
      </c>
      <c r="CY125" s="52" t="e" cm="1">
        <f t="array" ref="CY125">A128031790K_Latest</f>
        <v>#NAME?</v>
      </c>
      <c r="CZ125" s="52" t="e" cm="1">
        <f t="array" ref="CZ125">A128051322V_Latest</f>
        <v>#NAME?</v>
      </c>
      <c r="DA125" s="52" t="e" cm="1">
        <f t="array" ref="DA125">A127974006C_Latest</f>
        <v>#NAME?</v>
      </c>
      <c r="DB125" s="52" t="e" cm="1">
        <f t="array" ref="DB125">A128031858V_Latest</f>
        <v>#NAME?</v>
      </c>
      <c r="DC125" s="52" t="e" cm="1">
        <f t="array" ref="DC125">A128012654L_Latest</f>
        <v>#NAME?</v>
      </c>
      <c r="DD125" s="52" cm="1">
        <f t="array" ref="DD125">A127992462V_Latest</f>
        <v>117.879</v>
      </c>
      <c r="DE125" s="52" t="e" cm="1">
        <f t="array" ref="DE125">A127956310K_Latest</f>
        <v>#NAME?</v>
      </c>
      <c r="DF125" s="52" t="e" cm="1">
        <f t="array" ref="DF125">A127976234T_Latest</f>
        <v>#NAME?</v>
      </c>
      <c r="DG125" s="52" t="e" cm="1">
        <f t="array" ref="DG125">A127995234W_Latest</f>
        <v>#NAME?</v>
      </c>
      <c r="DH125" s="52" t="e" cm="1">
        <f t="array" ref="DH125">A128053646A_Latest</f>
        <v>#NAME?</v>
      </c>
      <c r="DI125" s="52" t="e" cm="1">
        <f t="array" ref="DI125">A127976314T_Latest</f>
        <v>#NAME?</v>
      </c>
      <c r="DJ125" s="52" t="e" cm="1">
        <f t="array" ref="DJ125">A127956586X_Latest</f>
        <v>#NAME?</v>
      </c>
      <c r="DK125" s="52" t="e" cm="1">
        <f t="array" ref="DK125">A128034214T_Latest</f>
        <v>#NAME?</v>
      </c>
      <c r="DL125" s="52" t="e" cm="1">
        <f t="array" ref="DL125">A128053710J_Latest</f>
        <v>#NAME?</v>
      </c>
      <c r="DM125" s="52" t="e" cm="1">
        <f t="array" ref="DM125">A128053742A_Latest</f>
        <v>#NAME?</v>
      </c>
      <c r="DN125" s="52" t="e" cm="1">
        <f t="array" ref="DN125">A128072822F_Latest</f>
        <v>#NAME?</v>
      </c>
      <c r="DO125" s="52" t="e" cm="1">
        <f t="array" ref="DO125">A127956354L_Latest</f>
        <v>#NAME?</v>
      </c>
      <c r="DP125" s="52" t="e" cm="1">
        <f t="array" ref="DP125">A127976058T_Latest</f>
        <v>#NAME?</v>
      </c>
      <c r="DQ125" s="52" t="e" cm="1">
        <f t="array" ref="DQ125">A128053466T_Latest</f>
        <v>#NAME?</v>
      </c>
      <c r="DR125" s="52" t="e" cm="1">
        <f t="array" ref="DR125">A128092246T_Latest</f>
        <v>#NAME?</v>
      </c>
      <c r="DS125" s="52" t="e" cm="1">
        <f t="array" ref="DS125">A127995106C_Latest</f>
        <v>#NAME?</v>
      </c>
      <c r="DT125" s="52" t="e" cm="1">
        <f t="array" ref="DT125">A127956434L_Latest</f>
        <v>#NAME?</v>
      </c>
      <c r="DU125" s="52" t="e" cm="1">
        <f t="array" ref="DU125">A127995142L_Latest</f>
        <v>#NAME?</v>
      </c>
      <c r="DV125" s="52" t="e" cm="1">
        <f t="array" ref="DV125">A127956474F_Latest</f>
        <v>#NAME?</v>
      </c>
      <c r="DW125" s="52" t="e" cm="1">
        <f t="array" ref="DW125">A128053578K_Latest</f>
        <v>#NAME?</v>
      </c>
      <c r="DX125" s="52" t="e" cm="1">
        <f t="array" ref="DX125">A128053610X_Latest</f>
        <v>#NAME?</v>
      </c>
      <c r="DY125" s="52" cm="1">
        <f t="array" ref="DY125">A127975598L_Latest</f>
        <v>210.09800000000001</v>
      </c>
      <c r="DZ125" s="52" t="e" cm="1">
        <f t="array" ref="DZ125">A127997262T_Latest</f>
        <v>#NAME?</v>
      </c>
      <c r="EA125" s="52" t="e" cm="1">
        <f t="array" ref="EA125">A128075102L_Latest</f>
        <v>#NAME?</v>
      </c>
      <c r="EB125" s="52" t="e" cm="1">
        <f t="array" ref="EB125">A127997506A_Latest</f>
        <v>#NAME?</v>
      </c>
      <c r="EC125" s="52" t="e" cm="1">
        <f t="array" ref="EC125">A128055886X_Latest</f>
        <v>#NAME?</v>
      </c>
      <c r="ED125" s="52" t="e" cm="1">
        <f t="array" ref="ED125">A128094530L_Latest</f>
        <v>#NAME?</v>
      </c>
      <c r="EE125" s="52" t="e" cm="1">
        <f t="array" ref="EE125">A128075198T_Latest</f>
        <v>#NAME?</v>
      </c>
      <c r="EF125" s="52" t="e" cm="1">
        <f t="array" ref="EF125">A128036322L_Latest</f>
        <v>#NAME?</v>
      </c>
      <c r="EG125" s="52" t="e" cm="1">
        <f t="array" ref="EG125">A127997574C_Latest</f>
        <v>#NAME?</v>
      </c>
      <c r="EH125" s="52" t="e" cm="1">
        <f t="array" ref="EH125">A128016922V_Latest</f>
        <v>#NAME?</v>
      </c>
      <c r="EI125" s="52" t="e" cm="1">
        <f t="array" ref="EI125">A128094302K_Latest</f>
        <v>#NAME?</v>
      </c>
      <c r="EJ125" s="52" t="e" cm="1">
        <f t="array" ref="EJ125">A127958486A_Latest</f>
        <v>#NAME?</v>
      </c>
      <c r="EK125" s="52" t="e" cm="1">
        <f t="array" ref="EK125">A128074962V_Latest</f>
        <v>#NAME?</v>
      </c>
      <c r="EL125" s="52" t="e" cm="1">
        <f t="array" ref="EL125">A128094342C_Latest</f>
        <v>#NAME?</v>
      </c>
      <c r="EM125" s="52" t="e" cm="1">
        <f t="array" ref="EM125">A127978282W_Latest</f>
        <v>#NAME?</v>
      </c>
      <c r="EN125" s="52" t="e" cm="1">
        <f t="array" ref="EN125">A128055746W_Latest</f>
        <v>#NAME?</v>
      </c>
      <c r="EO125" s="52" t="e" cm="1">
        <f t="array" ref="EO125">A128075026W_Latest</f>
        <v>#NAME?</v>
      </c>
      <c r="EP125" s="52" t="e" cm="1">
        <f t="array" ref="EP125">A127958606J_Latest</f>
        <v>#NAME?</v>
      </c>
      <c r="EQ125" s="52" t="e" cm="1">
        <f t="array" ref="EQ125">A128016742K_Latest</f>
        <v>#NAME?</v>
      </c>
      <c r="ER125" s="52" t="e" cm="1">
        <f t="array" ref="ER125">A127997458V_Latest</f>
        <v>#NAME?</v>
      </c>
      <c r="ES125" s="52" t="e" cm="1">
        <f t="array" ref="ES125">A127958666K_Latest</f>
        <v>#NAME?</v>
      </c>
      <c r="ET125" s="52" cm="1">
        <f t="array" ref="ET125">A128016222F_Latest</f>
        <v>38.601999999999997</v>
      </c>
      <c r="EU125" s="52" t="e" cm="1">
        <f t="array" ref="EU125">A127960686K_Latest</f>
        <v>#NAME?</v>
      </c>
      <c r="EV125" s="52" t="e" cm="1">
        <f t="array" ref="EV125">A127960894C_Latest</f>
        <v>#NAME?</v>
      </c>
      <c r="EW125" s="52" t="e" cm="1">
        <f t="array" ref="EW125">A128038314X_Latest</f>
        <v>#NAME?</v>
      </c>
      <c r="EX125" s="52" t="e" cm="1">
        <f t="array" ref="EX125">A128019106A_Latest</f>
        <v>#NAME?</v>
      </c>
      <c r="EY125" s="52" t="e" cm="1">
        <f t="array" ref="EY125">A128038358A_Latest</f>
        <v>#NAME?</v>
      </c>
      <c r="EZ125" s="52" t="e" cm="1">
        <f t="array" ref="EZ125">A128096570T_Latest</f>
        <v>#NAME?</v>
      </c>
      <c r="FA125" s="52" t="e" cm="1">
        <f t="array" ref="FA125">A127999802F_Latest</f>
        <v>#NAME?</v>
      </c>
      <c r="FB125" s="52" t="e" cm="1">
        <f t="array" ref="FB125">A127961026W_Latest</f>
        <v>#NAME?</v>
      </c>
      <c r="FC125" s="52" t="e" cm="1">
        <f t="array" ref="FC125">A128038426T_Latest</f>
        <v>#NAME?</v>
      </c>
      <c r="FD125" s="52" t="e" cm="1">
        <f t="array" ref="FD125">A127999518W_Latest</f>
        <v>#NAME?</v>
      </c>
      <c r="FE125" s="52" t="e" cm="1">
        <f t="array" ref="FE125">A128038122F_Latest</f>
        <v>#NAME?</v>
      </c>
      <c r="FF125" s="52" t="e" cm="1">
        <f t="array" ref="FF125">A127980234V_Latest</f>
        <v>#NAME?</v>
      </c>
      <c r="FG125" s="52" t="e" cm="1">
        <f t="array" ref="FG125">A128038166J_Latest</f>
        <v>#NAME?</v>
      </c>
      <c r="FH125" s="52" t="e" cm="1">
        <f t="array" ref="FH125">A127980278W_Latest</f>
        <v>#NAME?</v>
      </c>
      <c r="FI125" s="52" t="e" cm="1">
        <f t="array" ref="FI125">A128057894K_Latest</f>
        <v>#NAME?</v>
      </c>
      <c r="FJ125" s="52" t="e" cm="1">
        <f t="array" ref="FJ125">A127980318C_Latest</f>
        <v>#NAME?</v>
      </c>
      <c r="FK125" s="52" t="e" cm="1">
        <f t="array" ref="FK125">A128038210F_Latest</f>
        <v>#NAME?</v>
      </c>
      <c r="FL125" s="52" t="e" cm="1">
        <f t="array" ref="FL125">A127980346L_Latest</f>
        <v>#NAME?</v>
      </c>
      <c r="FM125" s="52" t="e" cm="1">
        <f t="array" ref="FM125">A128038262J_Latest</f>
        <v>#NAME?</v>
      </c>
      <c r="FN125" s="52" t="e" cm="1">
        <f t="array" ref="FN125">A127980406C_Latest</f>
        <v>#NAME?</v>
      </c>
      <c r="FO125" s="52" cm="1">
        <f t="array" ref="FO125">A128095910J_Latest</f>
        <v>16.608000000000001</v>
      </c>
      <c r="FP125" s="52" t="e" cm="1">
        <f t="array" ref="FP125">A128079314L_Latest</f>
        <v>#NAME?</v>
      </c>
      <c r="FQ125" s="52" t="e" cm="1">
        <f t="array" ref="FQ125">A127963094K_Latest</f>
        <v>#NAME?</v>
      </c>
      <c r="FR125" s="52" t="e" cm="1">
        <f t="array" ref="FR125">A128098666W_Latest</f>
        <v>#NAME?</v>
      </c>
      <c r="FS125" s="52" t="e" cm="1">
        <f t="array" ref="FS125">A127963134T_Latest</f>
        <v>#NAME?</v>
      </c>
      <c r="FT125" s="52" t="e" cm="1">
        <f t="array" ref="FT125">A128060062C_Latest</f>
        <v>#NAME?</v>
      </c>
      <c r="FU125" s="52" t="e" cm="1">
        <f t="array" ref="FU125">A127963166K_Latest</f>
        <v>#NAME?</v>
      </c>
      <c r="FV125" s="52" t="e" cm="1">
        <f t="array" ref="FV125">A128001906T_Latest</f>
        <v>#NAME?</v>
      </c>
      <c r="FW125" s="52" t="e" cm="1">
        <f t="array" ref="FW125">A128021282C_Latest</f>
        <v>#NAME?</v>
      </c>
      <c r="FX125" s="52" t="e" cm="1">
        <f t="array" ref="FX125">A128001954K_Latest</f>
        <v>#NAME?</v>
      </c>
      <c r="FY125" s="52" t="e" cm="1">
        <f t="array" ref="FY125">A128040386A_Latest</f>
        <v>#NAME?</v>
      </c>
      <c r="FZ125" s="52" t="e" cm="1">
        <f t="array" ref="FZ125">A128079342W_Latest</f>
        <v>#NAME?</v>
      </c>
      <c r="GA125" s="52" t="e" cm="1">
        <f t="array" ref="GA125">A127962938F_Latest</f>
        <v>#NAME?</v>
      </c>
      <c r="GB125" s="52" t="e" cm="1">
        <f t="array" ref="GB125">A128001686A_Latest</f>
        <v>#NAME?</v>
      </c>
      <c r="GC125" s="52" t="e" cm="1">
        <f t="array" ref="GC125">A127982370X_Latest</f>
        <v>#NAME?</v>
      </c>
      <c r="GD125" s="52" t="e" cm="1">
        <f t="array" ref="GD125">A128079446R_Latest</f>
        <v>#NAME?</v>
      </c>
      <c r="GE125" s="52" t="e" cm="1">
        <f t="array" ref="GE125">A127982410F_Latest</f>
        <v>#NAME?</v>
      </c>
      <c r="GF125" s="52" t="e" cm="1">
        <f t="array" ref="GF125">A128098602K_Latest</f>
        <v>#NAME?</v>
      </c>
      <c r="GG125" s="52" t="e" cm="1">
        <f t="array" ref="GG125">A127982454J_Latest</f>
        <v>#NAME?</v>
      </c>
      <c r="GH125" s="52" t="e" cm="1">
        <f t="array" ref="GH125">A128079522F_Latest</f>
        <v>#NAME?</v>
      </c>
      <c r="GI125" s="52" t="e" cm="1">
        <f t="array" ref="GI125">A127963106J_Latest</f>
        <v>#NAME?</v>
      </c>
      <c r="GJ125" s="52" cm="1">
        <f t="array" ref="GJ125">A128078994K_Latest</f>
        <v>33.271999999999998</v>
      </c>
    </row>
    <row r="126" spans="1:192" ht="15" hidden="1" customHeight="1">
      <c r="A126" s="48" t="s">
        <v>12414</v>
      </c>
      <c r="B126" s="49"/>
      <c r="C126" s="62">
        <v>3</v>
      </c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  <c r="AW126" s="52"/>
      <c r="AX126" s="52"/>
      <c r="AY126" s="52"/>
      <c r="AZ126" s="52"/>
      <c r="BA126" s="52"/>
      <c r="BB126" s="52"/>
      <c r="BC126" s="52"/>
      <c r="BD126" s="52"/>
      <c r="BE126" s="52"/>
      <c r="BF126" s="52"/>
      <c r="BG126" s="52"/>
      <c r="BH126" s="52"/>
      <c r="BI126" s="52"/>
      <c r="BJ126" s="52"/>
      <c r="BK126" s="52"/>
      <c r="BL126" s="52"/>
      <c r="BM126" s="52"/>
      <c r="BN126" s="52"/>
      <c r="BO126" s="52"/>
      <c r="BP126" s="52"/>
      <c r="BQ126" s="52"/>
      <c r="BR126" s="52"/>
      <c r="BS126" s="52"/>
      <c r="BT126" s="52"/>
      <c r="BU126" s="52"/>
      <c r="BV126" s="52"/>
      <c r="BW126" s="52"/>
      <c r="BX126" s="52"/>
      <c r="BY126" s="52"/>
      <c r="BZ126" s="52"/>
      <c r="CA126" s="52"/>
      <c r="CB126" s="52"/>
      <c r="CC126" s="52"/>
      <c r="CD126" s="52"/>
      <c r="CE126" s="52"/>
      <c r="CF126" s="52"/>
      <c r="CG126" s="52"/>
      <c r="CH126" s="52"/>
      <c r="CI126" s="52"/>
      <c r="CJ126" s="52"/>
      <c r="CK126" s="52"/>
      <c r="CL126" s="52"/>
      <c r="CM126" s="52"/>
      <c r="CN126" s="52"/>
      <c r="CO126" s="52"/>
      <c r="CP126" s="52"/>
      <c r="CQ126" s="52"/>
      <c r="CR126" s="52"/>
      <c r="CS126" s="52"/>
      <c r="CT126" s="52"/>
      <c r="CU126" s="52"/>
      <c r="CV126" s="52"/>
      <c r="CW126" s="52"/>
      <c r="CX126" s="52"/>
      <c r="CY126" s="52"/>
      <c r="CZ126" s="52"/>
      <c r="DA126" s="52"/>
      <c r="DB126" s="52"/>
      <c r="DC126" s="52"/>
      <c r="DD126" s="52"/>
      <c r="DE126" s="52"/>
      <c r="DF126" s="52"/>
      <c r="DG126" s="52"/>
      <c r="DH126" s="52"/>
      <c r="DI126" s="52"/>
      <c r="DJ126" s="52"/>
      <c r="DK126" s="52"/>
      <c r="DL126" s="52"/>
      <c r="DM126" s="52"/>
      <c r="DN126" s="52"/>
      <c r="DO126" s="52"/>
      <c r="DP126" s="52"/>
      <c r="DQ126" s="52"/>
      <c r="DR126" s="52"/>
      <c r="DS126" s="52"/>
      <c r="DT126" s="52"/>
      <c r="DU126" s="52"/>
      <c r="DV126" s="52"/>
      <c r="DW126" s="52"/>
      <c r="DX126" s="52"/>
      <c r="DY126" s="52"/>
      <c r="DZ126" s="52"/>
      <c r="EA126" s="52"/>
      <c r="EB126" s="52"/>
      <c r="EC126" s="52"/>
      <c r="ED126" s="52"/>
      <c r="EE126" s="52"/>
      <c r="EF126" s="52"/>
      <c r="EG126" s="52"/>
      <c r="EH126" s="52"/>
      <c r="EI126" s="52"/>
      <c r="EJ126" s="52"/>
      <c r="EK126" s="52"/>
      <c r="EL126" s="52"/>
      <c r="EM126" s="52"/>
      <c r="EN126" s="52"/>
      <c r="EO126" s="52"/>
      <c r="EP126" s="52"/>
      <c r="EQ126" s="52"/>
      <c r="ER126" s="52"/>
      <c r="ES126" s="52"/>
      <c r="ET126" s="52"/>
      <c r="EU126" s="52"/>
      <c r="EV126" s="52"/>
      <c r="EW126" s="52"/>
      <c r="EX126" s="52"/>
      <c r="EY126" s="52"/>
      <c r="EZ126" s="52"/>
      <c r="FA126" s="52"/>
      <c r="FB126" s="52"/>
      <c r="FC126" s="52"/>
      <c r="FD126" s="52"/>
      <c r="FE126" s="52"/>
      <c r="FF126" s="52"/>
      <c r="FG126" s="52"/>
      <c r="FH126" s="52"/>
      <c r="FI126" s="52"/>
      <c r="FJ126" s="52"/>
      <c r="FK126" s="52"/>
      <c r="FL126" s="52"/>
      <c r="FM126" s="52"/>
      <c r="FN126" s="52"/>
      <c r="FO126" s="52"/>
      <c r="FP126" s="52"/>
      <c r="FQ126" s="52"/>
      <c r="FR126" s="52"/>
      <c r="FS126" s="52"/>
      <c r="FT126" s="52"/>
      <c r="FU126" s="52"/>
      <c r="FV126" s="52"/>
      <c r="FW126" s="52"/>
      <c r="FX126" s="52"/>
      <c r="FY126" s="52"/>
      <c r="FZ126" s="52"/>
      <c r="GA126" s="52"/>
      <c r="GB126" s="52"/>
      <c r="GC126" s="52"/>
      <c r="GD126" s="52"/>
      <c r="GE126" s="52"/>
      <c r="GF126" s="52"/>
      <c r="GG126" s="52"/>
      <c r="GH126" s="52"/>
      <c r="GI126" s="52"/>
      <c r="GJ126" s="52"/>
    </row>
    <row r="127" spans="1:192" ht="15" hidden="1" customHeight="1">
      <c r="A127" s="49"/>
      <c r="B127" s="49" t="s">
        <v>12415</v>
      </c>
      <c r="C127" s="62">
        <v>4</v>
      </c>
      <c r="D127" s="52" cm="1">
        <f t="array" ref="D127">A128042586F_Latest</f>
        <v>274.51499999999999</v>
      </c>
      <c r="E127" s="52" cm="1">
        <f t="array" ref="E127">A127965302C_Latest</f>
        <v>252.21799999999999</v>
      </c>
      <c r="F127" s="52" cm="1">
        <f t="array" ref="F127">A128062278A_Latest</f>
        <v>808.971</v>
      </c>
      <c r="G127" s="52" cm="1">
        <f t="array" ref="G127">A128023310L_Latest</f>
        <v>156.15100000000001</v>
      </c>
      <c r="H127" s="52" cm="1">
        <f t="array" ref="H127">A128042862R_Latest</f>
        <v>1145.2080000000001</v>
      </c>
      <c r="I127" s="52" cm="1">
        <f t="array" ref="I127">A128081810R_Latest</f>
        <v>302.81</v>
      </c>
      <c r="J127" s="52" cm="1">
        <f t="array" ref="J127">A127965398J_Latest</f>
        <v>1188.6479999999999</v>
      </c>
      <c r="K127" s="52" cm="1">
        <f t="array" ref="K127">A128081862T_Latest</f>
        <v>751.21</v>
      </c>
      <c r="L127" s="52" cm="1">
        <f t="array" ref="L127">A127965438R_Latest</f>
        <v>616.70399999999995</v>
      </c>
      <c r="M127" s="52" cm="1">
        <f t="array" ref="M127">A128003774L_Latest</f>
        <v>185.98699999999999</v>
      </c>
      <c r="N127" s="52" cm="1">
        <f t="array" ref="N127">A128062106F_Latest</f>
        <v>494.47699999999998</v>
      </c>
      <c r="O127" s="52" cm="1">
        <f t="array" ref="O127">A127945586V_Latest</f>
        <v>189.54499999999999</v>
      </c>
      <c r="P127" s="52" cm="1">
        <f t="array" ref="P127">A128062142R_Latest</f>
        <v>1129.7570000000001</v>
      </c>
      <c r="Q127" s="52" cm="1">
        <f t="array" ref="Q127">A128023154W_Latest</f>
        <v>361.61599999999999</v>
      </c>
      <c r="R127" s="52" cm="1">
        <f t="array" ref="R127">A128042662W_Latest</f>
        <v>806.13599999999997</v>
      </c>
      <c r="S127" s="52" cm="1">
        <f t="array" ref="S127">A127984410T_Latest</f>
        <v>1030.77</v>
      </c>
      <c r="T127" s="52" cm="1">
        <f t="array" ref="T127">A127984430A_Latest</f>
        <v>1852.076</v>
      </c>
      <c r="U127" s="52" cm="1">
        <f t="array" ref="U127">A127965278R_Latest</f>
        <v>196.9</v>
      </c>
      <c r="V127" s="52" cm="1">
        <f t="array" ref="V127">A128042718W_Latest</f>
        <v>448.07100000000003</v>
      </c>
      <c r="W127" s="52" cm="1">
        <f t="array" ref="W127">A128081742X_Latest</f>
        <v>1611.6020000000001</v>
      </c>
      <c r="X127" s="52" cm="1">
        <f t="array" ref="X127">A128061654A_Latest</f>
        <v>13813.467000000001</v>
      </c>
      <c r="Y127" s="52" cm="1">
        <f t="array" ref="Y127">A127947770F_Latest</f>
        <v>82.772999999999996</v>
      </c>
      <c r="Z127" s="52" cm="1">
        <f t="array" ref="Z127">A127986578J_Latest</f>
        <v>32.627000000000002</v>
      </c>
      <c r="AA127" s="52" cm="1">
        <f t="array" ref="AA127">A127986606F_Latest</f>
        <v>234.16300000000001</v>
      </c>
      <c r="AB127" s="52" cm="1">
        <f t="array" ref="AB127">A128025522A_Latest</f>
        <v>49.112000000000002</v>
      </c>
      <c r="AC127" s="52" cm="1">
        <f t="array" ref="AC127">A128084010W_Latest</f>
        <v>354.12400000000002</v>
      </c>
      <c r="AD127" s="52" cm="1">
        <f t="array" ref="AD127">A128064454L_Latest</f>
        <v>87.631</v>
      </c>
      <c r="AE127" s="52" cm="1">
        <f t="array" ref="AE127">A128006190L_Latest</f>
        <v>398.142</v>
      </c>
      <c r="AF127" s="52" cm="1">
        <f t="array" ref="AF127">A128044950A_Latest</f>
        <v>246.33500000000001</v>
      </c>
      <c r="AG127" s="52" cm="1">
        <f t="array" ref="AG127">A128084082J_Latest</f>
        <v>194.75</v>
      </c>
      <c r="AH127" s="52" cm="1">
        <f t="array" ref="AH127">A128044670J_Latest</f>
        <v>74.869</v>
      </c>
      <c r="AI127" s="52" cm="1">
        <f t="array" ref="AI127">A128025290A_Latest</f>
        <v>213.07900000000001</v>
      </c>
      <c r="AJ127" s="52" cm="1">
        <f t="array" ref="AJ127">A128005938J_Latest</f>
        <v>65.366</v>
      </c>
      <c r="AK127" s="52" cm="1">
        <f t="array" ref="AK127">A128025342T_Latest</f>
        <v>401.08800000000002</v>
      </c>
      <c r="AL127" s="52" cm="1">
        <f t="array" ref="AL127">A128044734J_Latest</f>
        <v>114.447</v>
      </c>
      <c r="AM127" s="52" cm="1">
        <f t="array" ref="AM127">A128064294L_Latest</f>
        <v>248.88800000000001</v>
      </c>
      <c r="AN127" s="52" cm="1">
        <f t="array" ref="AN127">A128025382K_Latest</f>
        <v>313.97699999999998</v>
      </c>
      <c r="AO127" s="52" cm="1">
        <f t="array" ref="AO127">A128006022A_Latest</f>
        <v>549.82100000000003</v>
      </c>
      <c r="AP127" s="52" cm="1">
        <f t="array" ref="AP127">A128025430T_Latest</f>
        <v>52.591999999999999</v>
      </c>
      <c r="AQ127" s="52" cm="1">
        <f t="array" ref="AQ127">A128025442A_Latest</f>
        <v>141.69399999999999</v>
      </c>
      <c r="AR127" s="52" cm="1">
        <f t="array" ref="AR127">A128044878V_Latest</f>
        <v>480.15600000000001</v>
      </c>
      <c r="AS127" s="52" cm="1">
        <f t="array" ref="AS127">A127986098W_Latest</f>
        <v>4339.4629999999997</v>
      </c>
      <c r="AT127" s="52" cm="1">
        <f t="array" ref="AT127">A128066142L_Latest</f>
        <v>61.046999999999997</v>
      </c>
      <c r="AU127" s="52" cm="1">
        <f t="array" ref="AU127">A128066330W_Latest</f>
        <v>8.2040000000000006</v>
      </c>
      <c r="AV127" s="52" cm="1">
        <f t="array" ref="AV127">A127988814K_Latest</f>
        <v>237.21199999999999</v>
      </c>
      <c r="AW127" s="52" cm="1">
        <f t="array" ref="AW127">A128047082T_Latest</f>
        <v>38.857999999999997</v>
      </c>
      <c r="AX127" s="52" cm="1">
        <f t="array" ref="AX127">A128008362J_Latest</f>
        <v>319.27600000000001</v>
      </c>
      <c r="AY127" s="52" cm="1">
        <f t="array" ref="AY127">A127969630L_Latest</f>
        <v>82.866</v>
      </c>
      <c r="AZ127" s="52" cm="1">
        <f t="array" ref="AZ127">A127969658R_Latest</f>
        <v>319.61200000000002</v>
      </c>
      <c r="BA127" s="52" cm="1">
        <f t="array" ref="BA127">A128047150J_Latest</f>
        <v>184.92400000000001</v>
      </c>
      <c r="BB127" s="52" cm="1">
        <f t="array" ref="BB127">A128066470X_Latest</f>
        <v>160.37700000000001</v>
      </c>
      <c r="BC127" s="52" cm="1">
        <f t="array" ref="BC127">A127988598C_Latest</f>
        <v>58.046999999999997</v>
      </c>
      <c r="BD127" s="52" cm="1">
        <f t="array" ref="BD127">A128066174F_Latest</f>
        <v>138.94200000000001</v>
      </c>
      <c r="BE127" s="52" cm="1">
        <f t="array" ref="BE127">A127950002X_Latest</f>
        <v>52.709000000000003</v>
      </c>
      <c r="BF127" s="52" cm="1">
        <f t="array" ref="BF127">A127950018T_Latest</f>
        <v>311.238</v>
      </c>
      <c r="BG127" s="52" cm="1">
        <f t="array" ref="BG127">A128086034A_Latest</f>
        <v>82.450999999999993</v>
      </c>
      <c r="BH127" s="52" cm="1">
        <f t="array" ref="BH127">A128066242W_Latest</f>
        <v>162.71299999999999</v>
      </c>
      <c r="BI127" s="52" cm="1">
        <f t="array" ref="BI127">A127950058K_Latest</f>
        <v>263.88499999999999</v>
      </c>
      <c r="BJ127" s="52" cm="1">
        <f t="array" ref="BJ127">A128046974F_Latest</f>
        <v>466.31299999999999</v>
      </c>
      <c r="BK127" s="52" cm="1">
        <f t="array" ref="BK127">A127950098C_Latest</f>
        <v>61.378</v>
      </c>
      <c r="BL127" s="52" cm="1">
        <f t="array" ref="BL127">A128027658X_Latest</f>
        <v>93.01</v>
      </c>
      <c r="BM127" s="52" cm="1">
        <f t="array" ref="BM127">A128047042X_Latest</f>
        <v>449.08800000000002</v>
      </c>
      <c r="BN127" s="52" cm="1">
        <f t="array" ref="BN127">A127988198T_Latest</f>
        <v>3555.107</v>
      </c>
      <c r="BO127" s="52" cm="1">
        <f t="array" ref="BO127">A127952002K_Latest</f>
        <v>51.017000000000003</v>
      </c>
      <c r="BP127" s="52" cm="1">
        <f t="array" ref="BP127">A128068490V_Latest</f>
        <v>58.597000000000001</v>
      </c>
      <c r="BQ127" s="52" cm="1">
        <f t="array" ref="BQ127">A128068530A_Latest</f>
        <v>159.142</v>
      </c>
      <c r="BR127" s="52" cm="1">
        <f t="array" ref="BR127">A128029790V_Latest</f>
        <v>34.491999999999997</v>
      </c>
      <c r="BS127" s="52" cm="1">
        <f t="array" ref="BS127">A128049282W_Latest</f>
        <v>232.08799999999999</v>
      </c>
      <c r="BT127" s="52" cm="1">
        <f t="array" ref="BT127">A128068610A_Latest</f>
        <v>59.430999999999997</v>
      </c>
      <c r="BU127" s="52" cm="1">
        <f t="array" ref="BU127">A127991026F_Latest</f>
        <v>232.45500000000001</v>
      </c>
      <c r="BV127" s="52" cm="1">
        <f t="array" ref="BV127">A128049342L_Latest</f>
        <v>161.05000000000001</v>
      </c>
      <c r="BW127" s="52" cm="1">
        <f t="array" ref="BW127">A128029870V_Latest</f>
        <v>135.76400000000001</v>
      </c>
      <c r="BX127" s="52" cm="1">
        <f t="array" ref="BX127">A127971710C_Latest</f>
        <v>22.177</v>
      </c>
      <c r="BY127" s="52" cm="1">
        <f t="array" ref="BY127">A128029574A_Latest</f>
        <v>73.084000000000003</v>
      </c>
      <c r="BZ127" s="52" cm="1">
        <f t="array" ref="BZ127">A128068382K_Latest</f>
        <v>35.244</v>
      </c>
      <c r="CA127" s="52" cm="1">
        <f t="array" ref="CA127">A127990786C_Latest</f>
        <v>186.17500000000001</v>
      </c>
      <c r="CB127" s="52" cm="1">
        <f t="array" ref="CB127">A128088198J_Latest</f>
        <v>81.981999999999999</v>
      </c>
      <c r="CC127" s="52" cm="1">
        <f t="array" ref="CC127">A127952118L_Latest</f>
        <v>171.13300000000001</v>
      </c>
      <c r="CD127" s="52" cm="1">
        <f t="array" ref="CD127">A127990854V_Latest</f>
        <v>223.15199999999999</v>
      </c>
      <c r="CE127" s="52" cm="1">
        <f t="array" ref="CE127">A127952154W_Latest</f>
        <v>404.87400000000002</v>
      </c>
      <c r="CF127" s="52" cm="1">
        <f t="array" ref="CF127">A128010310W_Latest</f>
        <v>43.237000000000002</v>
      </c>
      <c r="CG127" s="52" cm="1">
        <f t="array" ref="CG127">A127990894L_Latest</f>
        <v>94.807000000000002</v>
      </c>
      <c r="CH127" s="52" cm="1">
        <f t="array" ref="CH127">A128068510T_Latest</f>
        <v>321.59800000000001</v>
      </c>
      <c r="CI127" s="52" cm="1">
        <f t="array" ref="CI127">A128029186X_Latest</f>
        <v>2783.7730000000001</v>
      </c>
      <c r="CJ127" s="52" cm="1">
        <f t="array" ref="CJ127">A127992842W_Latest</f>
        <v>34.078000000000003</v>
      </c>
      <c r="CK127" s="52" cm="1">
        <f t="array" ref="CK127">A128090362R_Latest</f>
        <v>12.967000000000001</v>
      </c>
      <c r="CL127" s="52" cm="1">
        <f t="array" ref="CL127">A127993054A_Latest</f>
        <v>61.344999999999999</v>
      </c>
      <c r="CM127" s="52" cm="1">
        <f t="array" ref="CM127">A128031910T_Latest</f>
        <v>12.615</v>
      </c>
      <c r="CN127" s="52" cm="1">
        <f t="array" ref="CN127">A128070750V_Latest</f>
        <v>68.86</v>
      </c>
      <c r="CO127" s="52" cm="1">
        <f t="array" ref="CO127">A128070782L_Latest</f>
        <v>24.484999999999999</v>
      </c>
      <c r="CP127" s="52" cm="1">
        <f t="array" ref="CP127">A128070794W_Latest</f>
        <v>86.555999999999997</v>
      </c>
      <c r="CQ127" s="52" cm="1">
        <f t="array" ref="CQ127">A127954534K_Latest</f>
        <v>45.911000000000001</v>
      </c>
      <c r="CR127" s="52" cm="1">
        <f t="array" ref="CR127">A127993190V_Latest</f>
        <v>35.029000000000003</v>
      </c>
      <c r="CS127" s="52" cm="1">
        <f t="array" ref="CS127">A128051198W_Latest</f>
        <v>10.396000000000001</v>
      </c>
      <c r="CT127" s="52" cm="1">
        <f t="array" ref="CT127">A128012446V_Latest</f>
        <v>26.361000000000001</v>
      </c>
      <c r="CU127" s="52" cm="1">
        <f t="array" ref="CU127">A127954286K_Latest</f>
        <v>6.7990000000000004</v>
      </c>
      <c r="CV127" s="52" cm="1">
        <f t="array" ref="CV127">A127992898J_Latest</f>
        <v>65.415999999999997</v>
      </c>
      <c r="CW127" s="52" cm="1">
        <f t="array" ref="CW127">A128031738A_Latest</f>
        <v>23.806999999999999</v>
      </c>
      <c r="CX127" s="52" cm="1">
        <f t="array" ref="CX127">A127973946K_Latest</f>
        <v>56.395000000000003</v>
      </c>
      <c r="CY127" s="52" cm="1">
        <f t="array" ref="CY127">A127973970K_Latest</f>
        <v>71.150999999999996</v>
      </c>
      <c r="CZ127" s="52" cm="1">
        <f t="array" ref="CZ127">A128070630A_Latest</f>
        <v>148.47499999999999</v>
      </c>
      <c r="DA127" s="52" cm="1">
        <f t="array" ref="DA127">A128070650K_Latest</f>
        <v>7.6239999999999997</v>
      </c>
      <c r="DB127" s="52" cm="1">
        <f t="array" ref="DB127">A128031842A_Latest</f>
        <v>32.878</v>
      </c>
      <c r="DC127" s="52" cm="1">
        <f t="array" ref="DC127">A128051374W_Latest</f>
        <v>101.92100000000001</v>
      </c>
      <c r="DD127" s="52" cm="1">
        <f t="array" ref="DD127">A128031350F_Latest</f>
        <v>933.28099999999995</v>
      </c>
      <c r="DE127" s="52" cm="1">
        <f t="array" ref="DE127">A128053370X_Latest</f>
        <v>30.119</v>
      </c>
      <c r="DF127" s="52" cm="1">
        <f t="array" ref="DF127">A128053586K_Latest</f>
        <v>132.035</v>
      </c>
      <c r="DG127" s="52" cm="1">
        <f t="array" ref="DG127">A128073006A_Latest</f>
        <v>90.816000000000003</v>
      </c>
      <c r="DH127" s="52" cm="1">
        <f t="array" ref="DH127">A127995238F_Latest</f>
        <v>11.882</v>
      </c>
      <c r="DI127" s="52" cm="1">
        <f t="array" ref="DI127">A128092394V_Latest</f>
        <v>123.91800000000001</v>
      </c>
      <c r="DJ127" s="52" cm="1">
        <f t="array" ref="DJ127">A128092402J_Latest</f>
        <v>37.698999999999998</v>
      </c>
      <c r="DK127" s="52" cm="1">
        <f t="array" ref="DK127">A128034194V_Latest</f>
        <v>105.145</v>
      </c>
      <c r="DL127" s="52" cm="1">
        <f t="array" ref="DL127">A127956614W_Latest</f>
        <v>73.024000000000001</v>
      </c>
      <c r="DM127" s="52" cm="1">
        <f t="array" ref="DM127">A128092454K_Latest</f>
        <v>71.153999999999996</v>
      </c>
      <c r="DN127" s="52" cm="1">
        <f t="array" ref="DN127">A128053402F_Latest</f>
        <v>11.555</v>
      </c>
      <c r="DO127" s="52" cm="1">
        <f t="array" ref="DO127">A128072826R_Latest</f>
        <v>31.995999999999999</v>
      </c>
      <c r="DP127" s="52" cm="1">
        <f t="array" ref="DP127">A127995026C_Latest</f>
        <v>21.792999999999999</v>
      </c>
      <c r="DQ127" s="52" cm="1">
        <f t="array" ref="DQ127">A127976066T_Latest</f>
        <v>105.14</v>
      </c>
      <c r="DR127" s="52" cm="1">
        <f t="array" ref="DR127">A127976090T_Latest</f>
        <v>43.311999999999998</v>
      </c>
      <c r="DS127" s="52" cm="1">
        <f t="array" ref="DS127">A127956402V_Latest</f>
        <v>73.034000000000006</v>
      </c>
      <c r="DT127" s="52" cm="1">
        <f t="array" ref="DT127">A128053510R_Latest</f>
        <v>105.63500000000001</v>
      </c>
      <c r="DU127" s="52" cm="1">
        <f t="array" ref="DU127">A128014686T_Latest</f>
        <v>185.13499999999999</v>
      </c>
      <c r="DV127" s="52" cm="1">
        <f t="array" ref="DV127">A128092286K_Latest</f>
        <v>19.41</v>
      </c>
      <c r="DW127" s="52" cm="1">
        <f t="array" ref="DW127">A128092310X_Latest</f>
        <v>62.305999999999997</v>
      </c>
      <c r="DX127" s="52" cm="1">
        <f t="array" ref="DX127">A127956506L_Latest</f>
        <v>182.31899999999999</v>
      </c>
      <c r="DY127" s="52" cm="1">
        <f t="array" ref="DY127">A127994594J_Latest</f>
        <v>1518.1420000000001</v>
      </c>
      <c r="DZ127" s="52" cm="1">
        <f t="array" ref="DZ127">A128016586V_Latest</f>
        <v>13.952</v>
      </c>
      <c r="EA127" s="52" cm="1">
        <f t="array" ref="EA127">A127997462K_Latest</f>
        <v>2.5270000000000001</v>
      </c>
      <c r="EB127" s="52" cm="1">
        <f t="array" ref="EB127">A128075122W_Latest</f>
        <v>19.457000000000001</v>
      </c>
      <c r="EC127" s="52" cm="1">
        <f t="array" ref="EC127">A128094482F_Latest</f>
        <v>4.5679999999999996</v>
      </c>
      <c r="ED127" s="52" cm="1">
        <f t="array" ref="ED127">A128075166X_Latest</f>
        <v>22.693999999999999</v>
      </c>
      <c r="EE127" s="52" cm="1">
        <f t="array" ref="EE127">A127958722T_Latest</f>
        <v>6.633</v>
      </c>
      <c r="EF127" s="52" cm="1">
        <f t="array" ref="EF127">A128016874L_Latest</f>
        <v>21.71</v>
      </c>
      <c r="EG127" s="52" cm="1">
        <f t="array" ref="EG127">A128016890L_Latest</f>
        <v>17.167000000000002</v>
      </c>
      <c r="EH127" s="52" cm="1">
        <f t="array" ref="EH127">A128016910K_Latest</f>
        <v>10.781000000000001</v>
      </c>
      <c r="EI127" s="52" cm="1">
        <f t="array" ref="EI127">A127958438J_Latest</f>
        <v>2.3610000000000002</v>
      </c>
      <c r="EJ127" s="52" cm="1">
        <f t="array" ref="EJ127">A127958458T_Latest</f>
        <v>6.4489999999999998</v>
      </c>
      <c r="EK127" s="52" cm="1">
        <f t="array" ref="EK127">A128036054C_Latest</f>
        <v>3.0379999999999998</v>
      </c>
      <c r="EL127" s="52" cm="1">
        <f t="array" ref="EL127">A127978234C_Latest</f>
        <v>16.95</v>
      </c>
      <c r="EM127" s="52" cm="1">
        <f t="array" ref="EM127">A127958530X_Latest</f>
        <v>5.923</v>
      </c>
      <c r="EN127" s="52" cm="1">
        <f t="array" ref="EN127">A128055738W_Latest</f>
        <v>18.404</v>
      </c>
      <c r="EO127" s="52" cm="1">
        <f t="array" ref="EO127">A127997370A_Latest</f>
        <v>21.622</v>
      </c>
      <c r="EP127" s="52" cm="1">
        <f t="array" ref="EP127">A127997390K_Latest</f>
        <v>47.029000000000003</v>
      </c>
      <c r="EQ127" s="52" cm="1">
        <f t="array" ref="EQ127">A128075046F_Latest</f>
        <v>4.62</v>
      </c>
      <c r="ER127" s="52" cm="1">
        <f t="array" ref="ER127">A127978354W_Latest</f>
        <v>9.7089999999999996</v>
      </c>
      <c r="ES127" s="52" cm="1">
        <f t="array" ref="ES127">A128094450L_Latest</f>
        <v>32.427</v>
      </c>
      <c r="ET127" s="52" cm="1">
        <f t="array" ref="ET127">A128093962X_Latest</f>
        <v>288.13099999999997</v>
      </c>
      <c r="EU127" s="52" cm="1">
        <f t="array" ref="EU127">A128077190K_Latest</f>
        <v>1.333</v>
      </c>
      <c r="EV127" s="52" cm="1">
        <f t="array" ref="EV127">A127980366W_Latest</f>
        <v>5.2610000000000001</v>
      </c>
      <c r="EW127" s="52" cm="1">
        <f t="array" ref="EW127">A127980410V_Latest</f>
        <v>2.5169999999999999</v>
      </c>
      <c r="EX127" s="52" cm="1">
        <f t="array" ref="EX127">A128038318J_Latest</f>
        <v>2.5539999999999998</v>
      </c>
      <c r="EY127" s="52" cm="1">
        <f t="array" ref="EY127">A128096522X_Latest</f>
        <v>9.3729999999999993</v>
      </c>
      <c r="EZ127" s="52" cm="1">
        <f t="array" ref="EZ127">A128096554T_Latest</f>
        <v>1.4359999999999999</v>
      </c>
      <c r="FA127" s="52" cm="1">
        <f t="array" ref="FA127">A127999778T_Latest</f>
        <v>6.8550000000000004</v>
      </c>
      <c r="FB127" s="52" cm="1">
        <f t="array" ref="FB127">A127980506L_Latest</f>
        <v>8.7059999999999995</v>
      </c>
      <c r="FC127" s="52" cm="1">
        <f t="array" ref="FC127">A127961030L_Latest</f>
        <v>4.6529999999999996</v>
      </c>
      <c r="FD127" s="52" cm="1">
        <f t="array" ref="FD127">A127999498X_Latest</f>
        <v>1.367</v>
      </c>
      <c r="FE127" s="52" cm="1">
        <f t="array" ref="FE127">A128018854R_Latest</f>
        <v>1.4770000000000001</v>
      </c>
      <c r="FF127" s="52" cm="1">
        <f t="array" ref="FF127">A128057822X_Latest</f>
        <v>2.1890000000000001</v>
      </c>
      <c r="FG127" s="52" cm="1">
        <f t="array" ref="FG127">A128018890X_Latest</f>
        <v>8.5549999999999997</v>
      </c>
      <c r="FH127" s="52" cm="1">
        <f t="array" ref="FH127">A128057850J_Latest</f>
        <v>3.8130000000000002</v>
      </c>
      <c r="FI127" s="52" cm="1">
        <f t="array" ref="FI127">A128057882A_Latest</f>
        <v>14.972</v>
      </c>
      <c r="FJ127" s="52" cm="1">
        <f t="array" ref="FJ127">A127999614W_Latest</f>
        <v>11.09</v>
      </c>
      <c r="FK127" s="52" cm="1">
        <f t="array" ref="FK127">A128018966J_Latest</f>
        <v>21.068999999999999</v>
      </c>
      <c r="FL127" s="52" cm="1">
        <f t="array" ref="FL127">A128018990J_Latest</f>
        <v>2.9809999999999999</v>
      </c>
      <c r="FM127" s="52" cm="1">
        <f t="array" ref="FM127">A128096422R_Latest</f>
        <v>6.12</v>
      </c>
      <c r="FN127" s="52" cm="1">
        <f t="array" ref="FN127">A128019038K_Latest</f>
        <v>14.76</v>
      </c>
      <c r="FO127" s="52" cm="1">
        <f t="array" ref="FO127">A128095894V_Latest</f>
        <v>131.08000000000001</v>
      </c>
      <c r="FP127" s="52" cm="1">
        <f t="array" ref="FP127">A128040350X_Latest</f>
        <v>0.19700000000000001</v>
      </c>
      <c r="FQ127" s="52" cm="1">
        <f t="array" ref="FQ127">A128060014K_Latest</f>
        <v>0</v>
      </c>
      <c r="FR127" s="52" cm="1">
        <f t="array" ref="FR127">A128021194C_Latest</f>
        <v>4.32</v>
      </c>
      <c r="FS127" s="52" cm="1">
        <f t="array" ref="FS127">A127963114J_Latest</f>
        <v>2.0710000000000002</v>
      </c>
      <c r="FT127" s="52" cm="1">
        <f t="array" ref="FT127">A128001858K_Latest</f>
        <v>14.875</v>
      </c>
      <c r="FU127" s="52" cm="1">
        <f t="array" ref="FU127">A128079662J_Latest</f>
        <v>2.6280000000000001</v>
      </c>
      <c r="FV127" s="52" cm="1">
        <f t="array" ref="FV127">A127963174K_Latest</f>
        <v>18.170999999999999</v>
      </c>
      <c r="FW127" s="52" cm="1">
        <f t="array" ref="FW127">A127982582A_Latest</f>
        <v>14.093999999999999</v>
      </c>
      <c r="FX127" s="52" cm="1">
        <f t="array" ref="FX127">A127963194V_Latest</f>
        <v>4.1970000000000001</v>
      </c>
      <c r="FY127" s="52" cm="1">
        <f t="array" ref="FY127">A128001610F_Latest</f>
        <v>5.2130000000000001</v>
      </c>
      <c r="FZ127" s="52" cm="1">
        <f t="array" ref="FZ127">A127982302W_Latest</f>
        <v>3.089</v>
      </c>
      <c r="GA127" s="52" cm="1">
        <f t="array" ref="GA127">A128040410R_Latest</f>
        <v>2.4089999999999998</v>
      </c>
      <c r="GB127" s="52" cm="1">
        <f t="array" ref="GB127">A127982354X_Latest</f>
        <v>35.195</v>
      </c>
      <c r="GC127" s="52" cm="1">
        <f t="array" ref="GC127">A128098526V_Latest</f>
        <v>5.8810000000000002</v>
      </c>
      <c r="GD127" s="52" cm="1">
        <f t="array" ref="GD127">A128001706X_Latest</f>
        <v>60.597000000000001</v>
      </c>
      <c r="GE127" s="52" cm="1">
        <f t="array" ref="GE127">A128001730X_Latest</f>
        <v>20.257999999999999</v>
      </c>
      <c r="GF127" s="52" cm="1">
        <f t="array" ref="GF127">A128021106T_Latest</f>
        <v>29.359000000000002</v>
      </c>
      <c r="GG127" s="52" cm="1">
        <f t="array" ref="GG127">A128001754T_Latest</f>
        <v>5.056</v>
      </c>
      <c r="GH127" s="52" cm="1">
        <f t="array" ref="GH127">A128098622V_Latest</f>
        <v>7.5469999999999997</v>
      </c>
      <c r="GI127" s="52" cm="1">
        <f t="array" ref="GI127">A128079550R_Latest</f>
        <v>29.332999999999998</v>
      </c>
      <c r="GJ127" s="52" cm="1">
        <f t="array" ref="GJ127">A128078986K_Latest</f>
        <v>264.49</v>
      </c>
    </row>
    <row r="128" spans="1:192" ht="15" hidden="1" customHeight="1">
      <c r="A128" s="49"/>
      <c r="B128" s="49" t="s">
        <v>12416</v>
      </c>
      <c r="C128" s="62">
        <v>5</v>
      </c>
      <c r="D128" s="52" cm="1">
        <f t="array" ref="D128">A128023050C_Latest</f>
        <v>14.579000000000001</v>
      </c>
      <c r="E128" s="52" cm="1">
        <f t="array" ref="E128">A128023282R_Latest</f>
        <v>13.262</v>
      </c>
      <c r="F128" s="52" cm="1">
        <f t="array" ref="F128">A128042810L_Latest</f>
        <v>37.192999999999998</v>
      </c>
      <c r="G128" s="52" cm="1">
        <f t="array" ref="G128">A127984554C_Latest</f>
        <v>7.0359999999999996</v>
      </c>
      <c r="H128" s="52" cm="1">
        <f t="array" ref="H128">A128003990F_Latest</f>
        <v>67.769000000000005</v>
      </c>
      <c r="I128" s="52" cm="1">
        <f t="array" ref="I128">A128081838T_Latest</f>
        <v>13.603</v>
      </c>
      <c r="J128" s="52" cm="1">
        <f t="array" ref="J128">A127984606V_Latest</f>
        <v>73.459999999999994</v>
      </c>
      <c r="K128" s="52" cm="1">
        <f t="array" ref="K128">A128023390X_Latest</f>
        <v>79.576999999999998</v>
      </c>
      <c r="L128" s="52" cm="1">
        <f t="array" ref="L128">A128081914J_Latest</f>
        <v>36.075000000000003</v>
      </c>
      <c r="M128" s="52" cm="1">
        <f t="array" ref="M128">A127984290K_Latest</f>
        <v>12.406000000000001</v>
      </c>
      <c r="N128" s="52" cm="1">
        <f t="array" ref="N128">A128062122F_Latest</f>
        <v>12.055999999999999</v>
      </c>
      <c r="O128" s="52" cm="1">
        <f t="array" ref="O128">A127945602J_Latest</f>
        <v>10.981999999999999</v>
      </c>
      <c r="P128" s="52" cm="1">
        <f t="array" ref="P128">A127984346K_Latest</f>
        <v>57.247</v>
      </c>
      <c r="Q128" s="52" cm="1">
        <f t="array" ref="Q128">A128023178R_Latest</f>
        <v>22.728999999999999</v>
      </c>
      <c r="R128" s="52" cm="1">
        <f t="array" ref="R128">A128062182J_Latest</f>
        <v>35.229999999999997</v>
      </c>
      <c r="S128" s="52" cm="1">
        <f t="array" ref="S128">A127945690V_Latest</f>
        <v>85.045000000000002</v>
      </c>
      <c r="T128" s="52" cm="1">
        <f t="array" ref="T128">A128062210F_Latest</f>
        <v>116.06699999999999</v>
      </c>
      <c r="U128" s="52" cm="1">
        <f t="array" ref="U128">A127945726K_Latest</f>
        <v>14.099</v>
      </c>
      <c r="V128" s="52" cm="1">
        <f t="array" ref="V128">A128042742W_Latest</f>
        <v>29.27</v>
      </c>
      <c r="W128" s="52" cm="1">
        <f t="array" ref="W128">A128003958F_Latest</f>
        <v>261.44400000000002</v>
      </c>
      <c r="X128" s="52" cm="1">
        <f t="array" ref="X128">A127983966F_Latest</f>
        <v>1008.438</v>
      </c>
      <c r="Y128" s="52" cm="1">
        <f t="array" ref="Y128">A127986430L_Latest</f>
        <v>3.7069999999999999</v>
      </c>
      <c r="Z128" s="52" cm="1">
        <f t="array" ref="Z128">A128083922V_Latest</f>
        <v>3.82</v>
      </c>
      <c r="AA128" s="52" cm="1">
        <f t="array" ref="AA128">A128083974W_Latest</f>
        <v>9.1110000000000007</v>
      </c>
      <c r="AB128" s="52" cm="1">
        <f t="array" ref="AB128">A128083998R_Latest</f>
        <v>2.31</v>
      </c>
      <c r="AC128" s="52" cm="1">
        <f t="array" ref="AC128">A127948054K_Latest</f>
        <v>19.785</v>
      </c>
      <c r="AD128" s="52" cm="1">
        <f t="array" ref="AD128">A128025570V_Latest</f>
        <v>3.968</v>
      </c>
      <c r="AE128" s="52" cm="1">
        <f t="array" ref="AE128">A128006206V_Latest</f>
        <v>23.762</v>
      </c>
      <c r="AF128" s="52" cm="1">
        <f t="array" ref="AF128">A128006226C_Latest</f>
        <v>21.044</v>
      </c>
      <c r="AG128" s="52" cm="1">
        <f t="array" ref="AG128">A128025630K_Latest</f>
        <v>9.7940000000000005</v>
      </c>
      <c r="AH128" s="52" cm="1">
        <f t="array" ref="AH128">A128005902F_Latest</f>
        <v>6.1479999999999997</v>
      </c>
      <c r="AI128" s="52" cm="1">
        <f t="array" ref="AI128">A128083774C_Latest</f>
        <v>3.8610000000000002</v>
      </c>
      <c r="AJ128" s="52" cm="1">
        <f t="array" ref="AJ128">A127967342J_Latest</f>
        <v>3.02</v>
      </c>
      <c r="AK128" s="52" cm="1">
        <f t="array" ref="AK128">A127986466R_Latest</f>
        <v>20.571000000000002</v>
      </c>
      <c r="AL128" s="52" cm="1">
        <f t="array" ref="AL128">A128044750J_Latest</f>
        <v>2.0529999999999999</v>
      </c>
      <c r="AM128" s="52" cm="1">
        <f t="array" ref="AM128">A127986502L_Latest</f>
        <v>7.149</v>
      </c>
      <c r="AN128" s="52" cm="1">
        <f t="array" ref="AN128">A128006014A_Latest</f>
        <v>23.716000000000001</v>
      </c>
      <c r="AO128" s="52" cm="1">
        <f t="array" ref="AO128">A127947906F_Latest</f>
        <v>35.325000000000003</v>
      </c>
      <c r="AP128" s="52" cm="1">
        <f t="array" ref="AP128">A127986550F_Latest</f>
        <v>3.5230000000000001</v>
      </c>
      <c r="AQ128" s="52" cm="1">
        <f t="array" ref="AQ128">A128025458V_Latest</f>
        <v>7.8949999999999996</v>
      </c>
      <c r="AR128" s="52" cm="1">
        <f t="array" ref="AR128">A128083950C_Latest</f>
        <v>70.748000000000005</v>
      </c>
      <c r="AS128" s="52" cm="1">
        <f t="array" ref="AS128">A128083326X_Latest</f>
        <v>283.35199999999998</v>
      </c>
      <c r="AT128" s="52" cm="1">
        <f t="array" ref="AT128">A128027490F_Latest</f>
        <v>2.7749999999999999</v>
      </c>
      <c r="AU128" s="52" cm="1">
        <f t="array" ref="AU128">A128066346R_Latest</f>
        <v>0.58699999999999997</v>
      </c>
      <c r="AV128" s="52" cm="1">
        <f t="array" ref="AV128">A127950178C_Latest</f>
        <v>9.1679999999999993</v>
      </c>
      <c r="AW128" s="52" cm="1">
        <f t="array" ref="AW128">A127950206A_Latest</f>
        <v>2.4590000000000001</v>
      </c>
      <c r="AX128" s="52" cm="1">
        <f t="array" ref="AX128">A127969622L_Latest</f>
        <v>19.832999999999998</v>
      </c>
      <c r="AY128" s="52" cm="1">
        <f t="array" ref="AY128">A128027806R_Latest</f>
        <v>4.9509999999999996</v>
      </c>
      <c r="AZ128" s="52" cm="1">
        <f t="array" ref="AZ128">A128008394A_Latest</f>
        <v>18.896000000000001</v>
      </c>
      <c r="BA128" s="52" cm="1">
        <f t="array" ref="BA128">A128047166A_Latest</f>
        <v>18.331</v>
      </c>
      <c r="BB128" s="52" cm="1">
        <f t="array" ref="BB128">A127969722W_Latest</f>
        <v>12.6</v>
      </c>
      <c r="BC128" s="52" cm="1">
        <f t="array" ref="BC128">A128008098J_Latest</f>
        <v>2.9239999999999999</v>
      </c>
      <c r="BD128" s="52" cm="1">
        <f t="array" ref="BD128">A128008118F_Latest</f>
        <v>3.8559999999999999</v>
      </c>
      <c r="BE128" s="52" cm="1">
        <f t="array" ref="BE128">A128008134F_Latest</f>
        <v>2.726</v>
      </c>
      <c r="BF128" s="52" cm="1">
        <f t="array" ref="BF128">A128086030T_Latest</f>
        <v>17.341999999999999</v>
      </c>
      <c r="BG128" s="52" cm="1">
        <f t="array" ref="BG128">A128008194J_Latest</f>
        <v>8.4359999999999999</v>
      </c>
      <c r="BH128" s="52" cm="1">
        <f t="array" ref="BH128">A128027622W_Latest</f>
        <v>8.798</v>
      </c>
      <c r="BI128" s="52" cm="1">
        <f t="array" ref="BI128">A127969474W_Latest</f>
        <v>19.43</v>
      </c>
      <c r="BJ128" s="52" cm="1">
        <f t="array" ref="BJ128">A128066294X_Latest</f>
        <v>22.911000000000001</v>
      </c>
      <c r="BK128" s="52" cm="1">
        <f t="array" ref="BK128">A128086094C_Latest</f>
        <v>4.16</v>
      </c>
      <c r="BL128" s="52" cm="1">
        <f t="array" ref="BL128">A128066314W_Latest</f>
        <v>7.0940000000000003</v>
      </c>
      <c r="BM128" s="52" cm="1">
        <f t="array" ref="BM128">A128027718R_Latest</f>
        <v>82.213999999999999</v>
      </c>
      <c r="BN128" s="52" cm="1">
        <f t="array" ref="BN128">A128046478V_Latest</f>
        <v>272.32100000000003</v>
      </c>
      <c r="BO128" s="52" cm="1">
        <f t="array" ref="BO128">A127952026C_Latest</f>
        <v>2.7080000000000002</v>
      </c>
      <c r="BP128" s="52" cm="1">
        <f t="array" ref="BP128">A128088306F_Latest</f>
        <v>1.415</v>
      </c>
      <c r="BQ128" s="52" cm="1">
        <f t="array" ref="BQ128">A128010426X_Latest</f>
        <v>9.4</v>
      </c>
      <c r="BR128" s="52" cm="1">
        <f t="array" ref="BR128">A127971934R_Latest</f>
        <v>0</v>
      </c>
      <c r="BS128" s="52" cm="1">
        <f t="array" ref="BS128">A127971954X_Latest</f>
        <v>13.778</v>
      </c>
      <c r="BT128" s="52" cm="1">
        <f t="array" ref="BT128">A128029830A_Latest</f>
        <v>1.7170000000000001</v>
      </c>
      <c r="BU128" s="52" cm="1">
        <f t="array" ref="BU128">A127991034F_Latest</f>
        <v>13.196999999999999</v>
      </c>
      <c r="BV128" s="52" cm="1">
        <f t="array" ref="BV128">A128010510R_Latest</f>
        <v>25.658999999999999</v>
      </c>
      <c r="BW128" s="52" cm="1">
        <f t="array" ref="BW128">A128088414R_Latest</f>
        <v>6.1630000000000003</v>
      </c>
      <c r="BX128" s="52" cm="1">
        <f t="array" ref="BX128">A127971726W_Latest</f>
        <v>2.2599999999999998</v>
      </c>
      <c r="BY128" s="52" cm="1">
        <f t="array" ref="BY128">A128010218F_Latest</f>
        <v>1.252</v>
      </c>
      <c r="BZ128" s="52" cm="1">
        <f t="array" ref="BZ128">A127990774V_Latest</f>
        <v>2.3620000000000001</v>
      </c>
      <c r="CA128" s="52" cm="1">
        <f t="array" ref="CA128">A127952094F_Latest</f>
        <v>11.257999999999999</v>
      </c>
      <c r="CB128" s="52" cm="1">
        <f t="array" ref="CB128">A128088206W_Latest</f>
        <v>6.9790000000000001</v>
      </c>
      <c r="CC128" s="52" cm="1">
        <f t="array" ref="CC128">A128088226F_Latest</f>
        <v>11.351000000000001</v>
      </c>
      <c r="CD128" s="52" cm="1">
        <f t="array" ref="CD128">A128049154C_Latest</f>
        <v>19.085000000000001</v>
      </c>
      <c r="CE128" s="52" cm="1">
        <f t="array" ref="CE128">A127971826F_Latest</f>
        <v>26.119</v>
      </c>
      <c r="CF128" s="52" cm="1">
        <f t="array" ref="CF128">A128010318R_Latest</f>
        <v>2.25</v>
      </c>
      <c r="CG128" s="52" cm="1">
        <f t="array" ref="CG128">A128049242C_Latest</f>
        <v>8.4580000000000002</v>
      </c>
      <c r="CH128" s="52" cm="1">
        <f t="array" ref="CH128">A127990938C_Latest</f>
        <v>52.783999999999999</v>
      </c>
      <c r="CI128" s="52" cm="1">
        <f t="array" ref="CI128">A127990402F_Latest</f>
        <v>219.91200000000001</v>
      </c>
      <c r="CJ128" s="52" cm="1">
        <f t="array" ref="CJ128">A127973858K_Latest</f>
        <v>1.2889999999999999</v>
      </c>
      <c r="CK128" s="52" cm="1">
        <f t="array" ref="CK128">A128070702A_Latest</f>
        <v>0.93100000000000005</v>
      </c>
      <c r="CL128" s="52" cm="1">
        <f t="array" ref="CL128">A128051410V_Latest</f>
        <v>3.694</v>
      </c>
      <c r="CM128" s="52" cm="1">
        <f t="array" ref="CM128">A128070746C_Latest</f>
        <v>0.68</v>
      </c>
      <c r="CN128" s="52" cm="1">
        <f t="array" ref="CN128">A127993102J_Latest</f>
        <v>2.8</v>
      </c>
      <c r="CO128" s="52" cm="1">
        <f t="array" ref="CO128">A128012726L_Latest</f>
        <v>1.05</v>
      </c>
      <c r="CP128" s="52" cm="1">
        <f t="array" ref="CP128">A127993150A_Latest</f>
        <v>6.1360000000000001</v>
      </c>
      <c r="CQ128" s="52" cm="1">
        <f t="array" ref="CQ128">A128090486T_Latest</f>
        <v>3.4380000000000002</v>
      </c>
      <c r="CR128" s="52" cm="1">
        <f t="array" ref="CR128">A128012778R_Latest</f>
        <v>1.81</v>
      </c>
      <c r="CS128" s="52" cm="1">
        <f t="array" ref="CS128">A128012442K_Latest</f>
        <v>0.3</v>
      </c>
      <c r="CT128" s="52" cm="1">
        <f t="array" ref="CT128">A128070514T_Latest</f>
        <v>0.39400000000000002</v>
      </c>
      <c r="CU128" s="52" cm="1">
        <f t="array" ref="CU128">A128070538K_Latest</f>
        <v>0.36499999999999999</v>
      </c>
      <c r="CV128" s="52" cm="1">
        <f t="array" ref="CV128">A128090262F_Latest</f>
        <v>1.901</v>
      </c>
      <c r="CW128" s="52" cm="1">
        <f t="array" ref="CW128">A128070582V_Latest</f>
        <v>1.1759999999999999</v>
      </c>
      <c r="CX128" s="52" cm="1">
        <f t="array" ref="CX128">A127973962K_Latest</f>
        <v>1.591</v>
      </c>
      <c r="CY128" s="52" cm="1">
        <f t="array" ref="CY128">A127973978C_Latest</f>
        <v>4.3449999999999998</v>
      </c>
      <c r="CZ128" s="52" cm="1">
        <f t="array" ref="CZ128">A128031810J_Latest</f>
        <v>13.323</v>
      </c>
      <c r="DA128" s="52" cm="1">
        <f t="array" ref="DA128">A128070666C_Latest</f>
        <v>2.38</v>
      </c>
      <c r="DB128" s="52" cm="1">
        <f t="array" ref="DB128">A127974022C_Latest</f>
        <v>0.93600000000000005</v>
      </c>
      <c r="DC128" s="52" cm="1">
        <f t="array" ref="DC128">A128070722K_Latest</f>
        <v>15.958</v>
      </c>
      <c r="DD128" s="52" cm="1">
        <f t="array" ref="DD128">A128050798J_Latest</f>
        <v>64.811000000000007</v>
      </c>
      <c r="DE128" s="52" cm="1">
        <f t="array" ref="DE128">A128053390J_Latest</f>
        <v>1.7390000000000001</v>
      </c>
      <c r="DF128" s="52" cm="1">
        <f t="array" ref="DF128">A128072994A_Latest</f>
        <v>6.2329999999999997</v>
      </c>
      <c r="DG128" s="52" cm="1">
        <f t="array" ref="DG128">A128014750X_Latest</f>
        <v>4.968</v>
      </c>
      <c r="DH128" s="52" cm="1">
        <f t="array" ref="DH128">A128034134T_Latest</f>
        <v>0.66300000000000003</v>
      </c>
      <c r="DI128" s="52" cm="1">
        <f t="array" ref="DI128">A128053662A_Latest</f>
        <v>9.7840000000000007</v>
      </c>
      <c r="DJ128" s="52" cm="1">
        <f t="array" ref="DJ128">A127976338K_Latest</f>
        <v>1.637</v>
      </c>
      <c r="DK128" s="52" cm="1">
        <f t="array" ref="DK128">A128034210J_Latest</f>
        <v>8.39</v>
      </c>
      <c r="DL128" s="52" cm="1">
        <f t="array" ref="DL128">A128073106K_Latest</f>
        <v>7.9770000000000003</v>
      </c>
      <c r="DM128" s="52" cm="1">
        <f t="array" ref="DM128">A127956638R_Latest</f>
        <v>4.5250000000000004</v>
      </c>
      <c r="DN128" s="52" cm="1">
        <f t="array" ref="DN128">A128014586J_Latest</f>
        <v>0</v>
      </c>
      <c r="DO128" s="52" cm="1">
        <f t="array" ref="DO128">A128014606F_Latest</f>
        <v>2</v>
      </c>
      <c r="DP128" s="52" cm="1">
        <f t="array" ref="DP128">A128014614F_Latest</f>
        <v>1.98</v>
      </c>
      <c r="DQ128" s="52" cm="1">
        <f t="array" ref="DQ128">A128072870X_Latest</f>
        <v>4.1859999999999999</v>
      </c>
      <c r="DR128" s="52" cm="1">
        <f t="array" ref="DR128">A128092242J_Latest</f>
        <v>2.8959999999999999</v>
      </c>
      <c r="DS128" s="52" cm="1">
        <f t="array" ref="DS128">A128033990R_Latest</f>
        <v>2.64</v>
      </c>
      <c r="DT128" s="52" cm="1">
        <f t="array" ref="DT128">A127956430C_Latest</f>
        <v>10.581</v>
      </c>
      <c r="DU128" s="52" cm="1">
        <f t="array" ref="DU128">A128092282A_Latest</f>
        <v>11.342000000000001</v>
      </c>
      <c r="DV128" s="52" cm="1">
        <f t="array" ref="DV128">A128072934X_Latest</f>
        <v>1.29</v>
      </c>
      <c r="DW128" s="52" cm="1">
        <f t="array" ref="DW128">A128034082A_Latest</f>
        <v>3.8650000000000002</v>
      </c>
      <c r="DX128" s="52" cm="1">
        <f t="array" ref="DX128">A128073002T_Latest</f>
        <v>27.779</v>
      </c>
      <c r="DY128" s="52" cm="1">
        <f t="array" ref="DY128">A127975590V_Latest</f>
        <v>116.095</v>
      </c>
      <c r="DZ128" s="52" cm="1">
        <f t="array" ref="DZ128">A128035998V_Latest</f>
        <v>2.2189999999999999</v>
      </c>
      <c r="EA128" s="52" cm="1">
        <f t="array" ref="EA128">A128075094X_Latest</f>
        <v>0.27600000000000002</v>
      </c>
      <c r="EB128" s="52" cm="1">
        <f t="array" ref="EB128">A128075130W_Latest</f>
        <v>0.53300000000000003</v>
      </c>
      <c r="EC128" s="52" cm="1">
        <f t="array" ref="EC128">A128036254W_Latest</f>
        <v>0.71599999999999997</v>
      </c>
      <c r="ED128" s="52" cm="1">
        <f t="array" ref="ED128">A128094526W_Latest</f>
        <v>0.93</v>
      </c>
      <c r="EE128" s="52" cm="1">
        <f t="array" ref="EE128">A128055926F_Latest</f>
        <v>0.28000000000000003</v>
      </c>
      <c r="EF128" s="52" cm="1">
        <f t="array" ref="EF128">A128055950F_Latest</f>
        <v>1.6970000000000001</v>
      </c>
      <c r="EG128" s="52" cm="1">
        <f t="array" ref="EG128">A128036354F_Latest</f>
        <v>1.5589999999999999</v>
      </c>
      <c r="EH128" s="52" cm="1">
        <f t="array" ref="EH128">A128036370F_Latest</f>
        <v>0.85599999999999998</v>
      </c>
      <c r="EI128" s="52" cm="1">
        <f t="array" ref="EI128">A128055678F_Latest</f>
        <v>0.497</v>
      </c>
      <c r="EJ128" s="52" cm="1">
        <f t="array" ref="EJ128">A127958482T_Latest</f>
        <v>0.45200000000000001</v>
      </c>
      <c r="EK128" s="52" cm="1">
        <f t="array" ref="EK128">A127997318T_Latest</f>
        <v>0.34100000000000003</v>
      </c>
      <c r="EL128" s="52" cm="1">
        <f t="array" ref="EL128">A127978254L_Latest</f>
        <v>0.47</v>
      </c>
      <c r="EM128" s="52" cm="1">
        <f t="array" ref="EM128">A128094362L_Latest</f>
        <v>0.63</v>
      </c>
      <c r="EN128" s="52" cm="1">
        <f t="array" ref="EN128">A127958566A_Latest</f>
        <v>0.621</v>
      </c>
      <c r="EO128" s="52" cm="1">
        <f t="array" ref="EO128">A127978302V_Latest</f>
        <v>4.9379999999999997</v>
      </c>
      <c r="EP128" s="52" cm="1">
        <f t="array" ref="EP128">A128036170L_Latest</f>
        <v>3.1789999999999998</v>
      </c>
      <c r="EQ128" s="52" cm="1">
        <f t="array" ref="EQ128">A127958622J_Latest</f>
        <v>0.29599999999999999</v>
      </c>
      <c r="ER128" s="52" cm="1">
        <f t="array" ref="ER128">A128036210V_Latest</f>
        <v>0.27100000000000002</v>
      </c>
      <c r="ES128" s="52" cm="1">
        <f t="array" ref="ES128">A127997490V_Latest</f>
        <v>6.1749999999999998</v>
      </c>
      <c r="ET128" s="52" cm="1">
        <f t="array" ref="ET128">A127996862C_Latest</f>
        <v>27.084</v>
      </c>
      <c r="EU128" s="52" cm="1">
        <f t="array" ref="EU128">A128038066X_Latest</f>
        <v>0.14199999999999999</v>
      </c>
      <c r="EV128" s="52" cm="1">
        <f t="array" ref="EV128">A128057974K_Latest</f>
        <v>0</v>
      </c>
      <c r="EW128" s="52" cm="1">
        <f t="array" ref="EW128">A127999734R_Latest</f>
        <v>0.31900000000000001</v>
      </c>
      <c r="EX128" s="52" cm="1">
        <f t="array" ref="EX128">A128019102T_Latest</f>
        <v>0</v>
      </c>
      <c r="EY128" s="52" cm="1">
        <f t="array" ref="EY128">A127980450L_Latest</f>
        <v>0.59699999999999998</v>
      </c>
      <c r="EZ128" s="52" cm="1">
        <f t="array" ref="EZ128">A127960986L_Latest</f>
        <v>0</v>
      </c>
      <c r="FA128" s="52" cm="1">
        <f t="array" ref="FA128">A127960998W_Latest</f>
        <v>0.439</v>
      </c>
      <c r="FB128" s="52" cm="1">
        <f t="array" ref="FB128">A128077494W_Latest</f>
        <v>0.69099999999999995</v>
      </c>
      <c r="FC128" s="52" cm="1">
        <f t="array" ref="FC128">A128038422J_Latest</f>
        <v>0.32600000000000001</v>
      </c>
      <c r="FD128" s="52" cm="1">
        <f t="array" ref="FD128">A128057806X_Latest</f>
        <v>0</v>
      </c>
      <c r="FE128" s="52" cm="1">
        <f t="array" ref="FE128">A128057818J_Latest</f>
        <v>0</v>
      </c>
      <c r="FF128" s="52" cm="1">
        <f t="array" ref="FF128">A127980230K_Latest</f>
        <v>0.188</v>
      </c>
      <c r="FG128" s="52" cm="1">
        <f t="array" ref="FG128">A128018906F_Latest</f>
        <v>0.38400000000000001</v>
      </c>
      <c r="FH128" s="52" cm="1">
        <f t="array" ref="FH128">A127999582R_Latest</f>
        <v>7.2999999999999995E-2</v>
      </c>
      <c r="FI128" s="52" cm="1">
        <f t="array" ref="FI128">A127999606W_Latest</f>
        <v>0.879</v>
      </c>
      <c r="FJ128" s="52" cm="1">
        <f t="array" ref="FJ128">A127999638R_Latest</f>
        <v>1.002</v>
      </c>
      <c r="FK128" s="52" cm="1">
        <f t="array" ref="FK128">A128096406R_Latest</f>
        <v>1.5680000000000001</v>
      </c>
      <c r="FL128" s="52" cm="1">
        <f t="array" ref="FL128">A128096418X_Latest</f>
        <v>0</v>
      </c>
      <c r="FM128" s="52" cm="1">
        <f t="array" ref="FM128">A127980362L_Latest</f>
        <v>0.20899999999999999</v>
      </c>
      <c r="FN128" s="52" cm="1">
        <f t="array" ref="FN128">A128096486A_Latest</f>
        <v>1.8480000000000001</v>
      </c>
      <c r="FO128" s="52" cm="1">
        <f t="array" ref="FO128">A127999078C_Latest</f>
        <v>8.7739999999999991</v>
      </c>
      <c r="FP128" s="52" cm="1">
        <f t="array" ref="FP128">A128020998T_Latest</f>
        <v>0</v>
      </c>
      <c r="FQ128" s="52" cm="1">
        <f t="array" ref="FQ128">A128001790A_Latest</f>
        <v>0</v>
      </c>
      <c r="FR128" s="52" cm="1">
        <f t="array" ref="FR128">A128079610F_Latest</f>
        <v>0</v>
      </c>
      <c r="FS128" s="52" cm="1">
        <f t="array" ref="FS128">A128040626A_Latest</f>
        <v>0.20799999999999999</v>
      </c>
      <c r="FT128" s="52" cm="1">
        <f t="array" ref="FT128">A128001874K_Latest</f>
        <v>0.26100000000000001</v>
      </c>
      <c r="FU128" s="52" cm="1">
        <f t="array" ref="FU128">A128040674V_Latest</f>
        <v>0</v>
      </c>
      <c r="FV128" s="52" cm="1">
        <f t="array" ref="FV128">A128060094W_Latest</f>
        <v>0.94299999999999995</v>
      </c>
      <c r="FW128" s="52" cm="1">
        <f t="array" ref="FW128">A128098750L_Latest</f>
        <v>0.877</v>
      </c>
      <c r="FX128" s="52" cm="1">
        <f t="array" ref="FX128">A128001950A_Latest</f>
        <v>0</v>
      </c>
      <c r="FY128" s="52" cm="1">
        <f t="array" ref="FY128">A128059894W_Latest</f>
        <v>0.27800000000000002</v>
      </c>
      <c r="FZ128" s="52" cm="1">
        <f t="array" ref="FZ128">A127962930L_Latest</f>
        <v>0.24099999999999999</v>
      </c>
      <c r="GA128" s="52" cm="1">
        <f t="array" ref="GA128">A128040430X_Latest</f>
        <v>0</v>
      </c>
      <c r="GB128" s="52" cm="1">
        <f t="array" ref="GB128">A127982358J_Latest</f>
        <v>1.1359999999999999</v>
      </c>
      <c r="GC128" s="52" cm="1">
        <f t="array" ref="GC128">A128079414W_Latest</f>
        <v>0.48499999999999999</v>
      </c>
      <c r="GD128" s="52" cm="1">
        <f t="array" ref="GD128">A128001718J_Latest</f>
        <v>2.2000000000000002</v>
      </c>
      <c r="GE128" s="52" cm="1">
        <f t="array" ref="GE128">A128079466X_Latest</f>
        <v>1.948</v>
      </c>
      <c r="GF128" s="52" cm="1">
        <f t="array" ref="GF128">A128001750J_Latest</f>
        <v>2.2989999999999999</v>
      </c>
      <c r="GG128" s="52" cm="1">
        <f t="array" ref="GG128">A128001758A_Latest</f>
        <v>0.19900000000000001</v>
      </c>
      <c r="GH128" s="52" cm="1">
        <f t="array" ref="GH128">A127963078K_Latest</f>
        <v>0.54100000000000004</v>
      </c>
      <c r="GI128" s="52" cm="1">
        <f t="array" ref="GI128">A128040602J_Latest</f>
        <v>3.9390000000000001</v>
      </c>
      <c r="GJ128" s="52" cm="1">
        <f t="array" ref="GJ128">A128098090T_Latest</f>
        <v>16.088000000000001</v>
      </c>
    </row>
    <row r="129" spans="1:192" ht="15" hidden="1" customHeight="1">
      <c r="A129" s="48" t="s">
        <v>12408</v>
      </c>
      <c r="B129" s="49"/>
      <c r="C129" s="62">
        <v>6</v>
      </c>
      <c r="D129" s="52" cm="1">
        <f t="array" ref="D129">A127984266K_Latest</f>
        <v>289.09399999999999</v>
      </c>
      <c r="E129" s="52" cm="1">
        <f t="array" ref="E129">A127984486L_Latest</f>
        <v>265.47899999999998</v>
      </c>
      <c r="F129" s="52" cm="1">
        <f t="array" ref="F129">A127965330L_Latest</f>
        <v>846.16399999999999</v>
      </c>
      <c r="G129" s="52" cm="1">
        <f t="array" ref="G129">A128042854R_Latest</f>
        <v>163.18700000000001</v>
      </c>
      <c r="H129" s="52" cm="1">
        <f t="array" ref="H129">A128062310R_Latest</f>
        <v>1212.9770000000001</v>
      </c>
      <c r="I129" s="52" cm="1">
        <f t="array" ref="I129">A128062350J_Latest</f>
        <v>316.41199999999998</v>
      </c>
      <c r="J129" s="52" cm="1">
        <f t="array" ref="J129">A127965410L_Latest</f>
        <v>1262.107</v>
      </c>
      <c r="K129" s="52" cm="1">
        <f t="array" ref="K129">A127965426F_Latest</f>
        <v>830.78700000000003</v>
      </c>
      <c r="L129" s="52" cm="1">
        <f t="array" ref="L129">A128042934R_Latest</f>
        <v>652.779</v>
      </c>
      <c r="M129" s="52" cm="1">
        <f t="array" ref="M129">A127965138L_Latest</f>
        <v>198.393</v>
      </c>
      <c r="N129" s="52" cm="1">
        <f t="array" ref="N129">A128023098R_Latest</f>
        <v>506.53199999999998</v>
      </c>
      <c r="O129" s="52" cm="1">
        <f t="array" ref="O129">A127984334A_Latest</f>
        <v>200.52699999999999</v>
      </c>
      <c r="P129" s="52" cm="1">
        <f t="array" ref="P129">A127965194F_Latest</f>
        <v>1187.0039999999999</v>
      </c>
      <c r="Q129" s="52" cm="1">
        <f t="array" ref="Q129">A128062162X_Latest</f>
        <v>384.346</v>
      </c>
      <c r="R129" s="52" cm="1">
        <f t="array" ref="R129">A128042678R_Latest</f>
        <v>841.36599999999999</v>
      </c>
      <c r="S129" s="52" cm="1">
        <f t="array" ref="S129">A127984422A_Latest</f>
        <v>1115.8150000000001</v>
      </c>
      <c r="T129" s="52" cm="1">
        <f t="array" ref="T129">A127945710T_Latest</f>
        <v>1968.143</v>
      </c>
      <c r="U129" s="52" cm="1">
        <f t="array" ref="U129">A127984462V_Latest</f>
        <v>210.999</v>
      </c>
      <c r="V129" s="52" cm="1">
        <f t="array" ref="V129">A128042746F_Latest</f>
        <v>477.34</v>
      </c>
      <c r="W129" s="52" cm="1">
        <f t="array" ref="W129">A127945794L_Latest</f>
        <v>1873.0450000000001</v>
      </c>
      <c r="X129" s="52" cm="1">
        <f t="array" ref="X129">A128003474K_Latest</f>
        <v>14821.905000000001</v>
      </c>
      <c r="Y129" s="52" cm="1">
        <f t="array" ref="Y129">A128064202T_Latest</f>
        <v>86.48</v>
      </c>
      <c r="Z129" s="52" cm="1">
        <f t="array" ref="Z129">A128044870A_Latest</f>
        <v>36.447000000000003</v>
      </c>
      <c r="AA129" s="52" cm="1">
        <f t="array" ref="AA129">A128083978F_Latest</f>
        <v>243.274</v>
      </c>
      <c r="AB129" s="52" cm="1">
        <f t="array" ref="AB129">A128025530A_Latest</f>
        <v>51.421999999999997</v>
      </c>
      <c r="AC129" s="52" cm="1">
        <f t="array" ref="AC129">A128064442C_Latest</f>
        <v>373.91</v>
      </c>
      <c r="AD129" s="52" cm="1">
        <f t="array" ref="AD129">A128064474W_Latest</f>
        <v>91.599000000000004</v>
      </c>
      <c r="AE129" s="52" cm="1">
        <f t="array" ref="AE129">A127967546K_Latest</f>
        <v>421.90300000000002</v>
      </c>
      <c r="AF129" s="52" cm="1">
        <f t="array" ref="AF129">A128025606K_Latest</f>
        <v>267.37900000000002</v>
      </c>
      <c r="AG129" s="52" cm="1">
        <f t="array" ref="AG129">A127986742X_Latest</f>
        <v>204.54300000000001</v>
      </c>
      <c r="AH129" s="52" cm="1">
        <f t="array" ref="AH129">A127967302R_Latest</f>
        <v>81.016000000000005</v>
      </c>
      <c r="AI129" s="52" cm="1">
        <f t="array" ref="AI129">A128025310X_Latest</f>
        <v>216.941</v>
      </c>
      <c r="AJ129" s="52" cm="1">
        <f t="array" ref="AJ129">A128064250K_Latest</f>
        <v>68.385999999999996</v>
      </c>
      <c r="AK129" s="52" cm="1">
        <f t="array" ref="AK129">A128044726J_Latest</f>
        <v>421.65899999999999</v>
      </c>
      <c r="AL129" s="52" cm="1">
        <f t="array" ref="AL129">A128044754T_Latest</f>
        <v>116.5</v>
      </c>
      <c r="AM129" s="52" cm="1">
        <f t="array" ref="AM129">A127947886J_Latest</f>
        <v>256.03699999999998</v>
      </c>
      <c r="AN129" s="52" cm="1">
        <f t="array" ref="AN129">A127986526F_Latest</f>
        <v>337.69299999999998</v>
      </c>
      <c r="AO129" s="52" cm="1">
        <f t="array" ref="AO129">A128044806J_Latest</f>
        <v>585.14599999999996</v>
      </c>
      <c r="AP129" s="52" cm="1">
        <f t="array" ref="AP129">A127986554R_Latest</f>
        <v>56.115000000000002</v>
      </c>
      <c r="AQ129" s="52" cm="1">
        <f t="array" ref="AQ129">A128064370C_Latest</f>
        <v>149.58799999999999</v>
      </c>
      <c r="AR129" s="52" cm="1">
        <f t="array" ref="AR129">A127967466K_Latest</f>
        <v>550.904</v>
      </c>
      <c r="AS129" s="52" cm="1">
        <f t="array" ref="AS129">A127947334K_Latest</f>
        <v>4622.8149999999996</v>
      </c>
      <c r="AT129" s="52" cm="1">
        <f t="array" ref="AT129">A127988582K_Latest</f>
        <v>63.822000000000003</v>
      </c>
      <c r="AU129" s="52" cm="1">
        <f t="array" ref="AU129">A128027686J_Latest</f>
        <v>8.7910000000000004</v>
      </c>
      <c r="AV129" s="52" cm="1">
        <f t="array" ref="AV129">A128086162V_Latest</f>
        <v>246.38</v>
      </c>
      <c r="AW129" s="52" cm="1">
        <f t="array" ref="AW129">A128066402W_Latest</f>
        <v>41.317</v>
      </c>
      <c r="AX129" s="52" cm="1">
        <f t="array" ref="AX129">A127969626W_Latest</f>
        <v>339.10899999999998</v>
      </c>
      <c r="AY129" s="52" cm="1">
        <f t="array" ref="AY129">A127969650W_Latest</f>
        <v>87.816999999999993</v>
      </c>
      <c r="AZ129" s="52" cm="1">
        <f t="array" ref="AZ129">A128027826X_Latest</f>
        <v>338.50799999999998</v>
      </c>
      <c r="BA129" s="52" cm="1">
        <f t="array" ref="BA129">A127969698J_Latest</f>
        <v>203.255</v>
      </c>
      <c r="BB129" s="52" cm="1">
        <f t="array" ref="BB129">A128086250V_Latest</f>
        <v>172.97800000000001</v>
      </c>
      <c r="BC129" s="52" cm="1">
        <f t="array" ref="BC129">A127969378W_Latest</f>
        <v>60.970999999999997</v>
      </c>
      <c r="BD129" s="52" cm="1">
        <f t="array" ref="BD129">A128027514L_Latest</f>
        <v>142.798</v>
      </c>
      <c r="BE129" s="52" cm="1">
        <f t="array" ref="BE129">A127988662K_Latest</f>
        <v>55.433999999999997</v>
      </c>
      <c r="BF129" s="52" cm="1">
        <f t="array" ref="BF129">A128027538F_Latest</f>
        <v>328.57900000000001</v>
      </c>
      <c r="BG129" s="52" cm="1">
        <f t="array" ref="BG129">A127969438L_Latest</f>
        <v>90.887</v>
      </c>
      <c r="BH129" s="52" cm="1">
        <f t="array" ref="BH129">A128066250W_Latest</f>
        <v>171.51</v>
      </c>
      <c r="BI129" s="52" cm="1">
        <f t="array" ref="BI129">A127988730A_Latest</f>
        <v>283.315</v>
      </c>
      <c r="BJ129" s="52" cm="1">
        <f t="array" ref="BJ129">A127950090K_Latest</f>
        <v>489.22500000000002</v>
      </c>
      <c r="BK129" s="52" cm="1">
        <f t="array" ref="BK129">A128086098L_Latest</f>
        <v>65.537999999999997</v>
      </c>
      <c r="BL129" s="52" cm="1">
        <f t="array" ref="BL129">A128027674X_Latest</f>
        <v>100.104</v>
      </c>
      <c r="BM129" s="52" cm="1">
        <f t="array" ref="BM129">A128027722F_Latest</f>
        <v>531.30100000000004</v>
      </c>
      <c r="BN129" s="52" cm="1">
        <f t="array" ref="BN129">A128085558W_Latest</f>
        <v>3827.4279999999999</v>
      </c>
      <c r="BO129" s="52" cm="1">
        <f t="array" ref="BO129">A127952030V_Latest</f>
        <v>53.725000000000001</v>
      </c>
      <c r="BP129" s="52" cm="1">
        <f t="array" ref="BP129">A128010382J_Latest</f>
        <v>60.012</v>
      </c>
      <c r="BQ129" s="52" cm="1">
        <f t="array" ref="BQ129">A127971918R_Latest</f>
        <v>168.541</v>
      </c>
      <c r="BR129" s="52" cm="1">
        <f t="array" ref="BR129">A127952274R_Latest</f>
        <v>34.491999999999997</v>
      </c>
      <c r="BS129" s="52" cm="1">
        <f t="array" ref="BS129">A128010478A_Latest</f>
        <v>245.86600000000001</v>
      </c>
      <c r="BT129" s="52" cm="1">
        <f t="array" ref="BT129">A128010486A_Latest</f>
        <v>61.148000000000003</v>
      </c>
      <c r="BU129" s="52" cm="1">
        <f t="array" ref="BU129">A128029850K_Latest</f>
        <v>245.65299999999999</v>
      </c>
      <c r="BV129" s="52" cm="1">
        <f t="array" ref="BV129">A127972002J_Latest</f>
        <v>186.708</v>
      </c>
      <c r="BW129" s="52" cm="1">
        <f t="array" ref="BW129">A128068690L_Latest</f>
        <v>141.92599999999999</v>
      </c>
      <c r="BX129" s="52" cm="1">
        <f t="array" ref="BX129">A128088118W_Latest</f>
        <v>24.437000000000001</v>
      </c>
      <c r="BY129" s="52" cm="1">
        <f t="array" ref="BY129">A128049066C_Latest</f>
        <v>74.334999999999994</v>
      </c>
      <c r="BZ129" s="52" cm="1">
        <f t="array" ref="BZ129">A128088170F_Latest</f>
        <v>37.606000000000002</v>
      </c>
      <c r="CA129" s="52" cm="1">
        <f t="array" ref="CA129">A128088190R_Latest</f>
        <v>197.43299999999999</v>
      </c>
      <c r="CB129" s="52" cm="1">
        <f t="array" ref="CB129">A128049118V_Latest</f>
        <v>88.960999999999999</v>
      </c>
      <c r="CC129" s="52" cm="1">
        <f t="array" ref="CC129">A128049142V_Latest</f>
        <v>182.48400000000001</v>
      </c>
      <c r="CD129" s="52" cm="1">
        <f t="array" ref="CD129">A127952146W_Latest</f>
        <v>242.238</v>
      </c>
      <c r="CE129" s="52" cm="1">
        <f t="array" ref="CE129">A128068466V_Latest</f>
        <v>430.99400000000003</v>
      </c>
      <c r="CF129" s="52" cm="1">
        <f t="array" ref="CF129">A127990886L_Latest</f>
        <v>45.488</v>
      </c>
      <c r="CG129" s="52" cm="1">
        <f t="array" ref="CG129">A127952190F_Latest</f>
        <v>103.26600000000001</v>
      </c>
      <c r="CH129" s="52" cm="1">
        <f t="array" ref="CH129">A127952226W_Latest</f>
        <v>374.38099999999997</v>
      </c>
      <c r="CI129" s="52" cm="1">
        <f t="array" ref="CI129">A128067994F_Latest</f>
        <v>3003.6840000000002</v>
      </c>
      <c r="CJ129" s="52" cm="1">
        <f t="array" ref="CJ129">A128051182C_Latest</f>
        <v>35.366999999999997</v>
      </c>
      <c r="CK129" s="52" cm="1">
        <f t="array" ref="CK129">A127974026L_Latest</f>
        <v>13.898999999999999</v>
      </c>
      <c r="CL129" s="52" cm="1">
        <f t="array" ref="CL129">A128090402W_Latest</f>
        <v>65.039000000000001</v>
      </c>
      <c r="CM129" s="52" cm="1">
        <f t="array" ref="CM129">A128051430C_Latest</f>
        <v>13.295</v>
      </c>
      <c r="CN129" s="52" cm="1">
        <f t="array" ref="CN129">A127993106T_Latest</f>
        <v>71.66</v>
      </c>
      <c r="CO129" s="52" cm="1">
        <f t="array" ref="CO129">A128012730C_Latest</f>
        <v>25.533999999999999</v>
      </c>
      <c r="CP129" s="52" cm="1">
        <f t="array" ref="CP129">A128012750L_Latest</f>
        <v>92.691999999999993</v>
      </c>
      <c r="CQ129" s="52" cm="1">
        <f t="array" ref="CQ129">A127993178C_Latest</f>
        <v>49.348999999999997</v>
      </c>
      <c r="CR129" s="52" cm="1">
        <f t="array" ref="CR129">A127993222A_Latest</f>
        <v>36.840000000000003</v>
      </c>
      <c r="CS129" s="52" cm="1">
        <f t="array" ref="CS129">A128090190F_Latest</f>
        <v>10.696</v>
      </c>
      <c r="CT129" s="52" cm="1">
        <f t="array" ref="CT129">A127954282A_Latest</f>
        <v>26.754000000000001</v>
      </c>
      <c r="CU129" s="52" cm="1">
        <f t="array" ref="CU129">A128090250W_Latest</f>
        <v>7.1639999999999997</v>
      </c>
      <c r="CV129" s="52" cm="1">
        <f t="array" ref="CV129">A128090266R_Latest</f>
        <v>67.316999999999993</v>
      </c>
      <c r="CW129" s="52" cm="1">
        <f t="array" ref="CW129">A128012510A_Latest</f>
        <v>24.984000000000002</v>
      </c>
      <c r="CX129" s="52" cm="1">
        <f t="array" ref="CX129">A127954346A_Latest</f>
        <v>57.985999999999997</v>
      </c>
      <c r="CY129" s="52" cm="1">
        <f t="array" ref="CY129">A127992954R_Latest</f>
        <v>75.495999999999995</v>
      </c>
      <c r="CZ129" s="52" cm="1">
        <f t="array" ref="CZ129">A127973990V_Latest</f>
        <v>161.79900000000001</v>
      </c>
      <c r="DA129" s="52" cm="1">
        <f t="array" ref="DA129">A127992986J_Latest</f>
        <v>10.004</v>
      </c>
      <c r="DB129" s="52" cm="1">
        <f t="array" ref="DB129">A128051346L_Latest</f>
        <v>33.814</v>
      </c>
      <c r="DC129" s="52" cm="1">
        <f t="array" ref="DC129">A127974042L_Latest</f>
        <v>117.879</v>
      </c>
      <c r="DD129" s="52" cm="1">
        <f t="array" ref="DD129">A127992458C_Latest</f>
        <v>998.09199999999998</v>
      </c>
      <c r="DE129" s="52" cm="1">
        <f t="array" ref="DE129">A128072802W_Latest</f>
        <v>31.858000000000001</v>
      </c>
      <c r="DF129" s="52" cm="1">
        <f t="array" ref="DF129">A128072998K_Latest</f>
        <v>138.268</v>
      </c>
      <c r="DG129" s="52" cm="1">
        <f t="array" ref="DG129">A128034114J_Latest</f>
        <v>95.784000000000006</v>
      </c>
      <c r="DH129" s="52" cm="1">
        <f t="array" ref="DH129">A127995250W_Latest</f>
        <v>12.545</v>
      </c>
      <c r="DI129" s="52" cm="1">
        <f t="array" ref="DI129">A127956574R_Latest</f>
        <v>133.703</v>
      </c>
      <c r="DJ129" s="52" cm="1">
        <f t="array" ref="DJ129">A128053674K_Latest</f>
        <v>39.337000000000003</v>
      </c>
      <c r="DK129" s="52" cm="1">
        <f t="array" ref="DK129">A128053690K_Latest</f>
        <v>113.535</v>
      </c>
      <c r="DL129" s="52" cm="1">
        <f t="array" ref="DL129">A127976370K_Latest</f>
        <v>81.001000000000005</v>
      </c>
      <c r="DM129" s="52" cm="1">
        <f t="array" ref="DM129">A127995334F_Latest</f>
        <v>75.679000000000002</v>
      </c>
      <c r="DN129" s="52" cm="1">
        <f t="array" ref="DN129">A127994998C_Latest</f>
        <v>11.555</v>
      </c>
      <c r="DO129" s="52" cm="1">
        <f t="array" ref="DO129">A128033902C_Latest</f>
        <v>33.996000000000002</v>
      </c>
      <c r="DP129" s="52" cm="1">
        <f t="array" ref="DP129">A127995050C_Latest</f>
        <v>23.773</v>
      </c>
      <c r="DQ129" s="52" cm="1">
        <f t="array" ref="DQ129">A127956378F_Latest</f>
        <v>109.32599999999999</v>
      </c>
      <c r="DR129" s="52" cm="1">
        <f t="array" ref="DR129">A127956394F_Latest</f>
        <v>46.207999999999998</v>
      </c>
      <c r="DS129" s="52" cm="1">
        <f t="array" ref="DS129">A128033994X_Latest</f>
        <v>75.674000000000007</v>
      </c>
      <c r="DT129" s="52" cm="1">
        <f t="array" ref="DT129">A128034018J_Latest</f>
        <v>116.21599999999999</v>
      </c>
      <c r="DU129" s="52" cm="1">
        <f t="array" ref="DU129">A127995138W_Latest</f>
        <v>196.47800000000001</v>
      </c>
      <c r="DV129" s="52" cm="1">
        <f t="array" ref="DV129">A127995154W_Latest</f>
        <v>20.701000000000001</v>
      </c>
      <c r="DW129" s="52" cm="1">
        <f t="array" ref="DW129">A128092322J_Latest</f>
        <v>66.171000000000006</v>
      </c>
      <c r="DX129" s="52" cm="1">
        <f t="array" ref="DX129">A127976258K_Latest</f>
        <v>210.09800000000001</v>
      </c>
      <c r="DY129" s="52" cm="1">
        <f t="array" ref="DY129">A128033510T_Latest</f>
        <v>1634.2380000000001</v>
      </c>
      <c r="DZ129" s="52" cm="1">
        <f t="array" ref="DZ129">A127978206V_Latest</f>
        <v>16.170999999999999</v>
      </c>
      <c r="EA129" s="52" cm="1">
        <f t="array" ref="EA129">A128075098J_Latest</f>
        <v>2.8029999999999999</v>
      </c>
      <c r="EB129" s="52" cm="1">
        <f t="array" ref="EB129">A128016814K_Latest</f>
        <v>19.989999999999998</v>
      </c>
      <c r="EC129" s="52" cm="1">
        <f t="array" ref="EC129">A127997518K_Latest</f>
        <v>5.2830000000000004</v>
      </c>
      <c r="ED129" s="52" cm="1">
        <f t="array" ref="ED129">A127978438F_Latest</f>
        <v>23.623000000000001</v>
      </c>
      <c r="EE129" s="52" cm="1">
        <f t="array" ref="EE129">A127997550K_Latest</f>
        <v>6.9139999999999997</v>
      </c>
      <c r="EF129" s="52" cm="1">
        <f t="array" ref="EF129">A128075222F_Latest</f>
        <v>23.408000000000001</v>
      </c>
      <c r="EG129" s="52" cm="1">
        <f t="array" ref="EG129">A128055966X_Latest</f>
        <v>18.725999999999999</v>
      </c>
      <c r="EH129" s="52" cm="1">
        <f t="array" ref="EH129">A127978498J_Latest</f>
        <v>11.637</v>
      </c>
      <c r="EI129" s="52" cm="1">
        <f t="array" ref="EI129">A128074906A_Latest</f>
        <v>2.859</v>
      </c>
      <c r="EJ129" s="52" cm="1">
        <f t="array" ref="EJ129">A128074922A_Latest</f>
        <v>6.9009999999999998</v>
      </c>
      <c r="EK129" s="52" cm="1">
        <f t="array" ref="EK129">A128055710V_Latest</f>
        <v>3.379</v>
      </c>
      <c r="EL129" s="52" cm="1">
        <f t="array" ref="EL129">A127978258W_Latest</f>
        <v>17.420000000000002</v>
      </c>
      <c r="EM129" s="52" cm="1">
        <f t="array" ref="EM129">A127958554T_Latest</f>
        <v>6.5540000000000003</v>
      </c>
      <c r="EN129" s="52" cm="1">
        <f t="array" ref="EN129">A128036114V_Latest</f>
        <v>19.024999999999999</v>
      </c>
      <c r="EO129" s="52" cm="1">
        <f t="array" ref="EO129">A128016702T_Latest</f>
        <v>26.56</v>
      </c>
      <c r="EP129" s="52" cm="1">
        <f t="array" ref="EP129">A128075042W_Latest</f>
        <v>50.207999999999998</v>
      </c>
      <c r="EQ129" s="52" cm="1">
        <f t="array" ref="EQ129">A127978350L_Latest</f>
        <v>4.9169999999999998</v>
      </c>
      <c r="ER129" s="52" cm="1">
        <f t="array" ref="ER129">A127978362W_Latest</f>
        <v>9.98</v>
      </c>
      <c r="ES129" s="52" cm="1">
        <f t="array" ref="ES129">A128055850W_Latest</f>
        <v>38.601999999999997</v>
      </c>
      <c r="ET129" s="52" cm="1">
        <f t="array" ref="ET129">A128055286V_Latest</f>
        <v>315.21600000000001</v>
      </c>
      <c r="EU129" s="52" cm="1">
        <f t="array" ref="EU129">A128077202J_Latest</f>
        <v>1.4750000000000001</v>
      </c>
      <c r="EV129" s="52" cm="1">
        <f t="array" ref="EV129">A128019030T_Latest</f>
        <v>5.2610000000000001</v>
      </c>
      <c r="EW129" s="52" cm="1">
        <f t="array" ref="EW129">A128019082V_Latest</f>
        <v>2.8359999999999999</v>
      </c>
      <c r="EX129" s="52" cm="1">
        <f t="array" ref="EX129">A128058022V_Latest</f>
        <v>2.5539999999999998</v>
      </c>
      <c r="EY129" s="52" cm="1">
        <f t="array" ref="EY129">A128019118K_Latest</f>
        <v>9.9710000000000001</v>
      </c>
      <c r="EZ129" s="52" cm="1">
        <f t="array" ref="EZ129">A128077454C_Latest</f>
        <v>1.4359999999999999</v>
      </c>
      <c r="FA129" s="52" cm="1">
        <f t="array" ref="FA129">A128058050C_Latest</f>
        <v>7.2939999999999996</v>
      </c>
      <c r="FB129" s="52" cm="1">
        <f t="array" ref="FB129">A127961022L_Latest</f>
        <v>9.3979999999999997</v>
      </c>
      <c r="FC129" s="52" cm="1">
        <f t="array" ref="FC129">A128096622J_Latest</f>
        <v>4.9779999999999998</v>
      </c>
      <c r="FD129" s="52" cm="1">
        <f t="array" ref="FD129">A127980198W_Latest</f>
        <v>1.367</v>
      </c>
      <c r="FE129" s="52" cm="1">
        <f t="array" ref="FE129">A127960730J_Latest</f>
        <v>1.4770000000000001</v>
      </c>
      <c r="FF129" s="52" cm="1">
        <f t="array" ref="FF129">A128096334R_Latest</f>
        <v>2.3759999999999999</v>
      </c>
      <c r="FG129" s="52" cm="1">
        <f t="array" ref="FG129">A127960774K_Latest</f>
        <v>8.9390000000000001</v>
      </c>
      <c r="FH129" s="52" cm="1">
        <f t="array" ref="FH129">A128057870T_Latest</f>
        <v>3.8860000000000001</v>
      </c>
      <c r="FI129" s="52" cm="1">
        <f t="array" ref="FI129">A127980302K_Latest</f>
        <v>15.851000000000001</v>
      </c>
      <c r="FJ129" s="52" cm="1">
        <f t="array" ref="FJ129">A127999642F_Latest</f>
        <v>12.092000000000001</v>
      </c>
      <c r="FK129" s="52" cm="1">
        <f t="array" ref="FK129">A128038202F_Latest</f>
        <v>22.638000000000002</v>
      </c>
      <c r="FL129" s="52" cm="1">
        <f t="array" ref="FL129">A127999686J_Latest</f>
        <v>2.9809999999999999</v>
      </c>
      <c r="FM129" s="52" cm="1">
        <f t="array" ref="FM129">A128096438J_Latest</f>
        <v>6.3280000000000003</v>
      </c>
      <c r="FN129" s="52" cm="1">
        <f t="array" ref="FN129">A127980398R_Latest</f>
        <v>16.608000000000001</v>
      </c>
      <c r="FO129" s="52" cm="1">
        <f t="array" ref="FO129">A128018422K_Latest</f>
        <v>139.85400000000001</v>
      </c>
      <c r="FP129" s="52" cm="1">
        <f t="array" ref="FP129">A127962906L_Latest</f>
        <v>0.19700000000000001</v>
      </c>
      <c r="FQ129" s="52" cm="1">
        <f t="array" ref="FQ129">A128098642C_Latest</f>
        <v>0</v>
      </c>
      <c r="FR129" s="52" cm="1">
        <f t="array" ref="FR129">A128098658W_Latest</f>
        <v>4.32</v>
      </c>
      <c r="FS129" s="52" cm="1">
        <f t="array" ref="FS129">A128079642X_Latest</f>
        <v>2.2789999999999999</v>
      </c>
      <c r="FT129" s="52" cm="1">
        <f t="array" ref="FT129">A127982538T_Latest</f>
        <v>15.135</v>
      </c>
      <c r="FU129" s="52" cm="1">
        <f t="array" ref="FU129">A127982562T_Latest</f>
        <v>2.6280000000000001</v>
      </c>
      <c r="FV129" s="52" cm="1">
        <f t="array" ref="FV129">A128079698K_Latest</f>
        <v>19.114999999999998</v>
      </c>
      <c r="FW129" s="52" cm="1">
        <f t="array" ref="FW129">A128001930T_Latest</f>
        <v>14.971</v>
      </c>
      <c r="FX129" s="52" cm="1">
        <f t="array" ref="FX129">A127963218A_Latest</f>
        <v>4.1970000000000001</v>
      </c>
      <c r="FY129" s="52" cm="1">
        <f t="array" ref="FY129">A128098458C_Latest</f>
        <v>5.4909999999999997</v>
      </c>
      <c r="FZ129" s="52" cm="1">
        <f t="array" ref="FZ129">A128021030J_Latest</f>
        <v>3.33</v>
      </c>
      <c r="GA129" s="52" cm="1">
        <f t="array" ref="GA129">A128001654J_Latest</f>
        <v>2.4089999999999998</v>
      </c>
      <c r="GB129" s="52" cm="1">
        <f t="array" ref="GB129">A127962954F_Latest</f>
        <v>36.331000000000003</v>
      </c>
      <c r="GC129" s="52" cm="1">
        <f t="array" ref="GC129">A128001702R_Latest</f>
        <v>6.3659999999999997</v>
      </c>
      <c r="GD129" s="52" cm="1">
        <f t="array" ref="GD129">A128079442F_Latest</f>
        <v>62.796999999999997</v>
      </c>
      <c r="GE129" s="52" cm="1">
        <f t="array" ref="GE129">A127963002R_Latest</f>
        <v>22.206</v>
      </c>
      <c r="GF129" s="52" cm="1">
        <f t="array" ref="GF129">A127963018J_Latest</f>
        <v>31.658000000000001</v>
      </c>
      <c r="GG129" s="52" cm="1">
        <f t="array" ref="GG129">A128079498T_Latest</f>
        <v>5.2560000000000002</v>
      </c>
      <c r="GH129" s="52" cm="1">
        <f t="array" ref="GH129">A127982470J_Latest</f>
        <v>8.0879999999999992</v>
      </c>
      <c r="GI129" s="52" cm="1">
        <f t="array" ref="GI129">A128060034V_Latest</f>
        <v>33.271999999999998</v>
      </c>
      <c r="GJ129" s="52" cm="1">
        <f t="array" ref="GJ129">A128020638L_Latest</f>
        <v>280.57799999999997</v>
      </c>
    </row>
    <row r="130" spans="1:192" ht="15" hidden="1" customHeight="1">
      <c r="A130" s="45" t="s">
        <v>12417</v>
      </c>
      <c r="B130" s="55"/>
      <c r="C130" s="62">
        <v>7</v>
      </c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  <c r="BM130" s="52"/>
      <c r="BN130" s="52"/>
      <c r="BO130" s="52"/>
      <c r="BP130" s="52"/>
      <c r="BQ130" s="52"/>
      <c r="BR130" s="52"/>
      <c r="BS130" s="52"/>
      <c r="BT130" s="52"/>
      <c r="BU130" s="52"/>
      <c r="BV130" s="52"/>
      <c r="BW130" s="52"/>
      <c r="BX130" s="52"/>
      <c r="BY130" s="52"/>
      <c r="BZ130" s="52"/>
      <c r="CA130" s="52"/>
      <c r="CB130" s="52"/>
      <c r="CC130" s="52"/>
      <c r="CD130" s="52"/>
      <c r="CE130" s="52"/>
      <c r="CF130" s="52"/>
      <c r="CG130" s="52"/>
      <c r="CH130" s="52"/>
      <c r="CI130" s="52"/>
      <c r="CJ130" s="52"/>
      <c r="CK130" s="52"/>
      <c r="CL130" s="52"/>
      <c r="CM130" s="52"/>
      <c r="CN130" s="52"/>
      <c r="CO130" s="52"/>
      <c r="CP130" s="52"/>
      <c r="CQ130" s="52"/>
      <c r="CR130" s="52"/>
      <c r="CS130" s="52"/>
      <c r="CT130" s="52"/>
      <c r="CU130" s="52"/>
      <c r="CV130" s="52"/>
      <c r="CW130" s="52"/>
      <c r="CX130" s="52"/>
      <c r="CY130" s="52"/>
      <c r="CZ130" s="52"/>
      <c r="DA130" s="52"/>
      <c r="DB130" s="52"/>
      <c r="DC130" s="52"/>
      <c r="DD130" s="52"/>
      <c r="DE130" s="52"/>
      <c r="DF130" s="52"/>
      <c r="DG130" s="52"/>
      <c r="DH130" s="52"/>
      <c r="DI130" s="52"/>
      <c r="DJ130" s="52"/>
      <c r="DK130" s="52"/>
      <c r="DL130" s="52"/>
      <c r="DM130" s="52"/>
      <c r="DN130" s="52"/>
      <c r="DO130" s="52"/>
      <c r="DP130" s="52"/>
      <c r="DQ130" s="52"/>
      <c r="DR130" s="52"/>
      <c r="DS130" s="52"/>
      <c r="DT130" s="52"/>
      <c r="DU130" s="52"/>
      <c r="DV130" s="52"/>
      <c r="DW130" s="52"/>
      <c r="DX130" s="52"/>
      <c r="DY130" s="52"/>
      <c r="DZ130" s="52"/>
      <c r="EA130" s="52"/>
      <c r="EB130" s="52"/>
      <c r="EC130" s="52"/>
      <c r="ED130" s="52"/>
      <c r="EE130" s="52"/>
      <c r="EF130" s="52"/>
      <c r="EG130" s="52"/>
      <c r="EH130" s="52"/>
      <c r="EI130" s="52"/>
      <c r="EJ130" s="52"/>
      <c r="EK130" s="52"/>
      <c r="EL130" s="52"/>
      <c r="EM130" s="52"/>
      <c r="EN130" s="52"/>
      <c r="EO130" s="52"/>
      <c r="EP130" s="52"/>
      <c r="EQ130" s="52"/>
      <c r="ER130" s="52"/>
      <c r="ES130" s="52"/>
      <c r="ET130" s="52"/>
      <c r="EU130" s="52"/>
      <c r="EV130" s="52"/>
      <c r="EW130" s="52"/>
      <c r="EX130" s="52"/>
      <c r="EY130" s="52"/>
      <c r="EZ130" s="52"/>
      <c r="FA130" s="52"/>
      <c r="FB130" s="52"/>
      <c r="FC130" s="52"/>
      <c r="FD130" s="52"/>
      <c r="FE130" s="52"/>
      <c r="FF130" s="52"/>
      <c r="FG130" s="52"/>
      <c r="FH130" s="52"/>
      <c r="FI130" s="52"/>
      <c r="FJ130" s="52"/>
      <c r="FK130" s="52"/>
      <c r="FL130" s="52"/>
      <c r="FM130" s="52"/>
      <c r="FN130" s="52"/>
      <c r="FO130" s="52"/>
      <c r="FP130" s="52"/>
      <c r="FQ130" s="52"/>
      <c r="FR130" s="52"/>
      <c r="FS130" s="52"/>
      <c r="FT130" s="52"/>
      <c r="FU130" s="52"/>
      <c r="FV130" s="52"/>
      <c r="FW130" s="52"/>
      <c r="FX130" s="52"/>
      <c r="FY130" s="52"/>
      <c r="FZ130" s="52"/>
      <c r="GA130" s="52"/>
      <c r="GB130" s="52"/>
      <c r="GC130" s="52"/>
      <c r="GD130" s="52"/>
      <c r="GE130" s="52"/>
      <c r="GF130" s="52"/>
      <c r="GG130" s="52"/>
      <c r="GH130" s="52"/>
      <c r="GI130" s="52"/>
      <c r="GJ130" s="52"/>
    </row>
    <row r="131" spans="1:192" ht="15" hidden="1" customHeight="1">
      <c r="A131" s="48" t="s">
        <v>12418</v>
      </c>
      <c r="B131" s="49"/>
      <c r="C131" s="62">
        <v>8</v>
      </c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2"/>
      <c r="BT131" s="52"/>
      <c r="BU131" s="52"/>
      <c r="BV131" s="52"/>
      <c r="BW131" s="52"/>
      <c r="BX131" s="52"/>
      <c r="BY131" s="52"/>
      <c r="BZ131" s="52"/>
      <c r="CA131" s="52"/>
      <c r="CB131" s="52"/>
      <c r="CC131" s="52"/>
      <c r="CD131" s="52"/>
      <c r="CE131" s="52"/>
      <c r="CF131" s="52"/>
      <c r="CG131" s="52"/>
      <c r="CH131" s="52"/>
      <c r="CI131" s="52"/>
      <c r="CJ131" s="52"/>
      <c r="CK131" s="52"/>
      <c r="CL131" s="52"/>
      <c r="CM131" s="52"/>
      <c r="CN131" s="52"/>
      <c r="CO131" s="52"/>
      <c r="CP131" s="52"/>
      <c r="CQ131" s="52"/>
      <c r="CR131" s="52"/>
      <c r="CS131" s="52"/>
      <c r="CT131" s="52"/>
      <c r="CU131" s="52"/>
      <c r="CV131" s="52"/>
      <c r="CW131" s="52"/>
      <c r="CX131" s="52"/>
      <c r="CY131" s="52"/>
      <c r="CZ131" s="52"/>
      <c r="DA131" s="52"/>
      <c r="DB131" s="52"/>
      <c r="DC131" s="52"/>
      <c r="DD131" s="52"/>
      <c r="DE131" s="52"/>
      <c r="DF131" s="52"/>
      <c r="DG131" s="52"/>
      <c r="DH131" s="52"/>
      <c r="DI131" s="52"/>
      <c r="DJ131" s="52"/>
      <c r="DK131" s="52"/>
      <c r="DL131" s="52"/>
      <c r="DM131" s="52"/>
      <c r="DN131" s="52"/>
      <c r="DO131" s="52"/>
      <c r="DP131" s="52"/>
      <c r="DQ131" s="52"/>
      <c r="DR131" s="52"/>
      <c r="DS131" s="52"/>
      <c r="DT131" s="52"/>
      <c r="DU131" s="52"/>
      <c r="DV131" s="52"/>
      <c r="DW131" s="52"/>
      <c r="DX131" s="52"/>
      <c r="DY131" s="52"/>
      <c r="DZ131" s="52"/>
      <c r="EA131" s="52"/>
      <c r="EB131" s="52"/>
      <c r="EC131" s="52"/>
      <c r="ED131" s="52"/>
      <c r="EE131" s="52"/>
      <c r="EF131" s="52"/>
      <c r="EG131" s="52"/>
      <c r="EH131" s="52"/>
      <c r="EI131" s="52"/>
      <c r="EJ131" s="52"/>
      <c r="EK131" s="52"/>
      <c r="EL131" s="52"/>
      <c r="EM131" s="52"/>
      <c r="EN131" s="52"/>
      <c r="EO131" s="52"/>
      <c r="EP131" s="52"/>
      <c r="EQ131" s="52"/>
      <c r="ER131" s="52"/>
      <c r="ES131" s="52"/>
      <c r="ET131" s="52"/>
      <c r="EU131" s="52"/>
      <c r="EV131" s="52"/>
      <c r="EW131" s="52"/>
      <c r="EX131" s="52"/>
      <c r="EY131" s="52"/>
      <c r="EZ131" s="52"/>
      <c r="FA131" s="52"/>
      <c r="FB131" s="52"/>
      <c r="FC131" s="52"/>
      <c r="FD131" s="52"/>
      <c r="FE131" s="52"/>
      <c r="FF131" s="52"/>
      <c r="FG131" s="52"/>
      <c r="FH131" s="52"/>
      <c r="FI131" s="52"/>
      <c r="FJ131" s="52"/>
      <c r="FK131" s="52"/>
      <c r="FL131" s="52"/>
      <c r="FM131" s="52"/>
      <c r="FN131" s="52"/>
      <c r="FO131" s="52"/>
      <c r="FP131" s="52"/>
      <c r="FQ131" s="52"/>
      <c r="FR131" s="52"/>
      <c r="FS131" s="52"/>
      <c r="FT131" s="52"/>
      <c r="FU131" s="52"/>
      <c r="FV131" s="52"/>
      <c r="FW131" s="52"/>
      <c r="FX131" s="52"/>
      <c r="FY131" s="52"/>
      <c r="FZ131" s="52"/>
      <c r="GA131" s="52"/>
      <c r="GB131" s="52"/>
      <c r="GC131" s="52"/>
      <c r="GD131" s="52"/>
      <c r="GE131" s="52"/>
      <c r="GF131" s="52"/>
      <c r="GG131" s="52"/>
      <c r="GH131" s="52"/>
      <c r="GI131" s="52"/>
      <c r="GJ131" s="52"/>
    </row>
    <row r="132" spans="1:192" ht="15" hidden="1" customHeight="1">
      <c r="A132" s="49"/>
      <c r="B132" s="49" t="s">
        <v>12419</v>
      </c>
      <c r="C132" s="62">
        <v>9</v>
      </c>
      <c r="D132" s="52" cm="1">
        <f t="array" ref="D132">A127945542T_Latest</f>
        <v>17.466999999999999</v>
      </c>
      <c r="E132" s="52" cm="1">
        <f t="array" ref="E132">A128062258T_Latest</f>
        <v>29.745999999999999</v>
      </c>
      <c r="F132" s="52" cm="1">
        <f t="array" ref="F132">A128003966F_Latest</f>
        <v>83.253</v>
      </c>
      <c r="G132" s="52" cm="1">
        <f t="array" ref="G132">A127984546C_Latest</f>
        <v>15.646000000000001</v>
      </c>
      <c r="H132" s="52" cm="1">
        <f t="array" ref="H132">A128003986R_Latest</f>
        <v>112.616</v>
      </c>
      <c r="I132" s="52" cm="1">
        <f t="array" ref="I132">A128062326J_Latest</f>
        <v>30.725000000000001</v>
      </c>
      <c r="J132" s="52" cm="1">
        <f t="array" ref="J132">A128004010F_Latest</f>
        <v>158.874</v>
      </c>
      <c r="K132" s="52" cm="1">
        <f t="array" ref="K132">A128004034X_Latest</f>
        <v>157.87700000000001</v>
      </c>
      <c r="L132" s="52" cm="1">
        <f t="array" ref="L132">A127945874L_Latest</f>
        <v>71.677000000000007</v>
      </c>
      <c r="M132" s="52" cm="1">
        <f t="array" ref="M132">A127984282K_Latest</f>
        <v>19.707999999999998</v>
      </c>
      <c r="N132" s="52" cm="1">
        <f t="array" ref="N132">A127984306T_Latest</f>
        <v>49.798000000000002</v>
      </c>
      <c r="O132" s="52" cm="1">
        <f t="array" ref="O132">A128042638W_Latest</f>
        <v>20.565999999999999</v>
      </c>
      <c r="P132" s="52" cm="1">
        <f t="array" ref="P132">A128081634R_Latest</f>
        <v>124.47</v>
      </c>
      <c r="Q132" s="52" cm="1">
        <f t="array" ref="Q132">A128062158J_Latest</f>
        <v>44.615000000000002</v>
      </c>
      <c r="R132" s="52" cm="1">
        <f t="array" ref="R132">A127984398L_Latest</f>
        <v>61.052</v>
      </c>
      <c r="S132" s="52" cm="1">
        <f t="array" ref="S132">A128062194T_Latest</f>
        <v>75.317999999999998</v>
      </c>
      <c r="T132" s="52" cm="1">
        <f t="array" ref="T132">A127984438V_Latest</f>
        <v>157.34399999999999</v>
      </c>
      <c r="U132" s="52" cm="1">
        <f t="array" ref="U132">A127984454V_Latest</f>
        <v>26.472000000000001</v>
      </c>
      <c r="V132" s="52" cm="1">
        <f t="array" ref="V132">A128062234X_Latest</f>
        <v>33.277999999999999</v>
      </c>
      <c r="W132" s="52" cm="1">
        <f t="array" ref="W132">A127945782C_Latest</f>
        <v>1611.6020000000001</v>
      </c>
      <c r="X132" s="52" cm="1">
        <f t="array" ref="X132">A128022650R_Latest</f>
        <v>2912.2</v>
      </c>
      <c r="Y132" s="52" cm="1">
        <f t="array" ref="Y132">A128044658T_Latest</f>
        <v>4.2290000000000001</v>
      </c>
      <c r="Z132" s="52" cm="1">
        <f t="array" ref="Z132">A128044854A_Latest</f>
        <v>3.7679999999999998</v>
      </c>
      <c r="AA132" s="52" cm="1">
        <f t="array" ref="AA132">A128083958W_Latest</f>
        <v>25.853999999999999</v>
      </c>
      <c r="AB132" s="52" cm="1">
        <f t="array" ref="AB132">A127986626R_Latest</f>
        <v>4.0709999999999997</v>
      </c>
      <c r="AC132" s="52" cm="1">
        <f t="array" ref="AC132">A127986650R_Latest</f>
        <v>35.713000000000001</v>
      </c>
      <c r="AD132" s="52" cm="1">
        <f t="array" ref="AD132">A128044930T_Latest</f>
        <v>6.8719999999999999</v>
      </c>
      <c r="AE132" s="52" cm="1">
        <f t="array" ref="AE132">A128006194W_Latest</f>
        <v>40.576999999999998</v>
      </c>
      <c r="AF132" s="52" cm="1">
        <f t="array" ref="AF132">A128006218C_Latest</f>
        <v>53.308999999999997</v>
      </c>
      <c r="AG132" s="52" cm="1">
        <f t="array" ref="AG132">A128025618V_Latest</f>
        <v>24.279</v>
      </c>
      <c r="AH132" s="52" cm="1">
        <f t="array" ref="AH132">A128064214A_Latest</f>
        <v>5.569</v>
      </c>
      <c r="AI132" s="52" cm="1">
        <f t="array" ref="AI132">A128025302X_Latest</f>
        <v>21.285</v>
      </c>
      <c r="AJ132" s="52" cm="1">
        <f t="array" ref="AJ132">A127986446F_Latest</f>
        <v>8.08</v>
      </c>
      <c r="AK132" s="52" cm="1">
        <f t="array" ref="AK132">A128064262V_Latest</f>
        <v>41.72</v>
      </c>
      <c r="AL132" s="52" cm="1">
        <f t="array" ref="AL132">A128005970J_Latest</f>
        <v>11.782999999999999</v>
      </c>
      <c r="AM132" s="52" cm="1">
        <f t="array" ref="AM132">A128064298W_Latest</f>
        <v>16.41</v>
      </c>
      <c r="AN132" s="52" cm="1">
        <f t="array" ref="AN132">A128083858L_Latest</f>
        <v>26.061</v>
      </c>
      <c r="AO132" s="52" cm="1">
        <f t="array" ref="AO132">A128025410J_Latest</f>
        <v>42.726999999999997</v>
      </c>
      <c r="AP132" s="52" cm="1">
        <f t="array" ref="AP132">A128044818T_Latest</f>
        <v>6.9969999999999999</v>
      </c>
      <c r="AQ132" s="52" cm="1">
        <f t="array" ref="AQ132">A127986566X_Latest</f>
        <v>10.654999999999999</v>
      </c>
      <c r="AR132" s="52" cm="1">
        <f t="array" ref="AR132">A128083934C_Latest</f>
        <v>480.15600000000001</v>
      </c>
      <c r="AS132" s="52" cm="1">
        <f t="array" ref="AS132">A127947326K_Latest</f>
        <v>873.94500000000005</v>
      </c>
      <c r="AT132" s="52" cm="1">
        <f t="array" ref="AT132">A128008074R_Latest</f>
        <v>3.6840000000000002</v>
      </c>
      <c r="AU132" s="52" cm="1">
        <f t="array" ref="AU132">A128027678J_Latest</f>
        <v>0</v>
      </c>
      <c r="AV132" s="52" cm="1">
        <f t="array" ref="AV132">A128008326X_Latest</f>
        <v>22.937000000000001</v>
      </c>
      <c r="AW132" s="52" cm="1">
        <f t="array" ref="AW132">A128086170V_Latest</f>
        <v>5.8120000000000003</v>
      </c>
      <c r="AX132" s="52" cm="1">
        <f t="array" ref="AX132">A128027758J_Latest</f>
        <v>24.238</v>
      </c>
      <c r="AY132" s="52" cm="1">
        <f t="array" ref="AY132">A128066422F_Latest</f>
        <v>8.02</v>
      </c>
      <c r="AZ132" s="52" cm="1">
        <f t="array" ref="AZ132">A128086210A_Latest</f>
        <v>48.000999999999998</v>
      </c>
      <c r="BA132" s="52" cm="1">
        <f t="array" ref="BA132">A128027834X_Latest</f>
        <v>32.892000000000003</v>
      </c>
      <c r="BB132" s="52" cm="1">
        <f t="array" ref="BB132">A127988910K_Latest</f>
        <v>18.012</v>
      </c>
      <c r="BC132" s="52" cm="1">
        <f t="array" ref="BC132">A128008090R_Latest</f>
        <v>9.4339999999999993</v>
      </c>
      <c r="BD132" s="52" cm="1">
        <f t="array" ref="BD132">A128046874W_Latest</f>
        <v>15.728</v>
      </c>
      <c r="BE132" s="52" cm="1">
        <f t="array" ref="BE132">A128046902V_Latest</f>
        <v>6.3760000000000003</v>
      </c>
      <c r="BF132" s="52" cm="1">
        <f t="array" ref="BF132">A128046914C_Latest</f>
        <v>37.103000000000002</v>
      </c>
      <c r="BG132" s="52" cm="1">
        <f t="array" ref="BG132">A128046926L_Latest</f>
        <v>12.191000000000001</v>
      </c>
      <c r="BH132" s="52" cm="1">
        <f t="array" ref="BH132">A127988698L_Latest</f>
        <v>14.19</v>
      </c>
      <c r="BI132" s="52" cm="1">
        <f t="array" ref="BI132">A128027630W_Latest</f>
        <v>15.996</v>
      </c>
      <c r="BJ132" s="52" cm="1">
        <f t="array" ref="BJ132">A127969482W_Latest</f>
        <v>36.594000000000001</v>
      </c>
      <c r="BK132" s="52" cm="1">
        <f t="array" ref="BK132">A128047006R_Latest</f>
        <v>6.7850000000000001</v>
      </c>
      <c r="BL132" s="52" cm="1">
        <f t="array" ref="BL132">A128008262X_Latest</f>
        <v>3.4849999999999999</v>
      </c>
      <c r="BM132" s="52" cm="1">
        <f t="array" ref="BM132">A128027702W_Latest</f>
        <v>449.08800000000002</v>
      </c>
      <c r="BN132" s="52" cm="1">
        <f t="array" ref="BN132">A127968994J_Latest</f>
        <v>773.52300000000002</v>
      </c>
      <c r="BO132" s="52" cm="1">
        <f t="array" ref="BO132">A127952018C_Latest</f>
        <v>3.2360000000000002</v>
      </c>
      <c r="BP132" s="52" cm="1">
        <f t="array" ref="BP132">A127952198X_Latest</f>
        <v>7.05</v>
      </c>
      <c r="BQ132" s="52" cm="1">
        <f t="array" ref="BQ132">A128029778C_Latest</f>
        <v>16.015999999999998</v>
      </c>
      <c r="BR132" s="52" cm="1">
        <f t="array" ref="BR132">A128068562V_Latest</f>
        <v>1.8819999999999999</v>
      </c>
      <c r="BS132" s="52" cm="1">
        <f t="array" ref="BS132">A127990986W_Latest</f>
        <v>25.664000000000001</v>
      </c>
      <c r="BT132" s="52" cm="1">
        <f t="array" ref="BT132">A128068618V_Latest</f>
        <v>10.067</v>
      </c>
      <c r="BU132" s="52" cm="1">
        <f t="array" ref="BU132">A128049330C_Latest</f>
        <v>38.840000000000003</v>
      </c>
      <c r="BV132" s="52" cm="1">
        <f t="array" ref="BV132">A128029866C_Latest</f>
        <v>41.930999999999997</v>
      </c>
      <c r="BW132" s="52" cm="1">
        <f t="array" ref="BW132">A127952366X_Latest</f>
        <v>15.499000000000001</v>
      </c>
      <c r="BX132" s="52" cm="1">
        <f t="array" ref="BX132">A128068354A_Latest</f>
        <v>1.2569999999999999</v>
      </c>
      <c r="BY132" s="52" cm="1">
        <f t="array" ref="BY132">A128049062V_Latest</f>
        <v>7.782</v>
      </c>
      <c r="BZ132" s="52" cm="1">
        <f t="array" ref="BZ132">A128010230W_Latest</f>
        <v>2.024</v>
      </c>
      <c r="CA132" s="52" cm="1">
        <f t="array" ref="CA132">A127990798L_Latest</f>
        <v>20.231000000000002</v>
      </c>
      <c r="CB132" s="52" cm="1">
        <f t="array" ref="CB132">A128010246R_Latest</f>
        <v>8.1240000000000006</v>
      </c>
      <c r="CC132" s="52" cm="1">
        <f t="array" ref="CC132">A128068426A_Latest</f>
        <v>8.4749999999999996</v>
      </c>
      <c r="CD132" s="52" cm="1">
        <f t="array" ref="CD132">A128068438K_Latest</f>
        <v>18.59</v>
      </c>
      <c r="CE132" s="52" cm="1">
        <f t="array" ref="CE132">A127971818F_Latest</f>
        <v>34.387999999999998</v>
      </c>
      <c r="CF132" s="52" cm="1">
        <f t="array" ref="CF132">A128049214V_Latest</f>
        <v>6.8540000000000001</v>
      </c>
      <c r="CG132" s="52" cm="1">
        <f t="array" ref="CG132">A127952182F_Latest</f>
        <v>6.3470000000000004</v>
      </c>
      <c r="CH132" s="52" cm="1">
        <f t="array" ref="CH132">A128049254L_Latest</f>
        <v>321.59800000000001</v>
      </c>
      <c r="CI132" s="52" cm="1">
        <f t="array" ref="CI132">A128029202L_Latest</f>
        <v>598.13</v>
      </c>
      <c r="CJ132" s="52" cm="1">
        <f t="array" ref="CJ132">A127973850T_Latest</f>
        <v>2.6819999999999999</v>
      </c>
      <c r="CK132" s="52" cm="1">
        <f t="array" ref="CK132">A128031866V_Latest</f>
        <v>1.3879999999999999</v>
      </c>
      <c r="CL132" s="52" cm="1">
        <f t="array" ref="CL132">A128070730K_Latest</f>
        <v>5.444</v>
      </c>
      <c r="CM132" s="52" cm="1">
        <f t="array" ref="CM132">A128012682W_Latest</f>
        <v>1.0349999999999999</v>
      </c>
      <c r="CN132" s="52" cm="1">
        <f t="array" ref="CN132">A128012702V_Latest</f>
        <v>7.7809999999999997</v>
      </c>
      <c r="CO132" s="52" cm="1">
        <f t="array" ref="CO132">A127954486C_Latest</f>
        <v>2.7069999999999999</v>
      </c>
      <c r="CP132" s="52" cm="1">
        <f t="array" ref="CP132">A128051474F_Latest</f>
        <v>11.856999999999999</v>
      </c>
      <c r="CQ132" s="52" cm="1">
        <f t="array" ref="CQ132">A127954538V_Latest</f>
        <v>8.0809999999999995</v>
      </c>
      <c r="CR132" s="52" cm="1">
        <f t="array" ref="CR132">A127993206A_Latest</f>
        <v>3.6819999999999999</v>
      </c>
      <c r="CS132" s="52" cm="1">
        <f t="array" ref="CS132">A127973874K_Latest</f>
        <v>1.3129999999999999</v>
      </c>
      <c r="CT132" s="52" cm="1">
        <f t="array" ref="CT132">A128070506T_Latest</f>
        <v>0.61599999999999999</v>
      </c>
      <c r="CU132" s="52" cm="1">
        <f t="array" ref="CU132">A127973902J_Latest</f>
        <v>0.93</v>
      </c>
      <c r="CV132" s="52" cm="1">
        <f t="array" ref="CV132">A127954306J_Latest</f>
        <v>6.4269999999999996</v>
      </c>
      <c r="CW132" s="52" cm="1">
        <f t="array" ref="CW132">A128051254C_Latest</f>
        <v>2.714</v>
      </c>
      <c r="CX132" s="52" cm="1">
        <f t="array" ref="CX132">A128070594C_Latest</f>
        <v>4.8099999999999996</v>
      </c>
      <c r="CY132" s="52" cm="1">
        <f t="array" ref="CY132">A128051290L_Latest</f>
        <v>6.1440000000000001</v>
      </c>
      <c r="CZ132" s="52" cm="1">
        <f t="array" ref="CZ132">A127992966X_Latest</f>
        <v>13.516</v>
      </c>
      <c r="DA132" s="52" cm="1">
        <f t="array" ref="DA132">A127973998L_Latest</f>
        <v>1.4510000000000001</v>
      </c>
      <c r="DB132" s="52" cm="1">
        <f t="array" ref="DB132">A127974014C_Latest</f>
        <v>2.4260000000000002</v>
      </c>
      <c r="DC132" s="52" cm="1">
        <f t="array" ref="DC132">A128090378J_Latest</f>
        <v>101.92100000000001</v>
      </c>
      <c r="DD132" s="52" cm="1">
        <f t="array" ref="DD132">A128070110W_Latest</f>
        <v>187.137</v>
      </c>
      <c r="DE132" s="52" cm="1">
        <f t="array" ref="DE132">A127976006R_Latest</f>
        <v>2.6509999999999998</v>
      </c>
      <c r="DF132" s="52" cm="1">
        <f t="array" ref="DF132">A127956490F_Latest</f>
        <v>16.998000000000001</v>
      </c>
      <c r="DG132" s="52" cm="1">
        <f t="array" ref="DG132">A128014742X_Latest</f>
        <v>8.7170000000000005</v>
      </c>
      <c r="DH132" s="52" cm="1">
        <f t="array" ref="DH132">A128014758T_Latest</f>
        <v>0.86399999999999999</v>
      </c>
      <c r="DI132" s="52" cm="1">
        <f t="array" ref="DI132">A127956550W_Latest</f>
        <v>13.061</v>
      </c>
      <c r="DJ132" s="52" cm="1">
        <f t="array" ref="DJ132">A128053670A_Latest</f>
        <v>2.1190000000000002</v>
      </c>
      <c r="DK132" s="52" cm="1">
        <f t="array" ref="DK132">A128053682K_Latest</f>
        <v>12.787000000000001</v>
      </c>
      <c r="DL132" s="52" cm="1">
        <f t="array" ref="DL132">A128092442A_Latest</f>
        <v>13.43</v>
      </c>
      <c r="DM132" s="52" cm="1">
        <f t="array" ref="DM132">A127956634F_Latest</f>
        <v>8.4130000000000003</v>
      </c>
      <c r="DN132" s="52" cm="1">
        <f t="array" ref="DN132">A128053410F_Latest</f>
        <v>1.2769999999999999</v>
      </c>
      <c r="DO132" s="52" cm="1">
        <f t="array" ref="DO132">A128033898X_Latest</f>
        <v>2.677</v>
      </c>
      <c r="DP132" s="52" cm="1">
        <f t="array" ref="DP132">A128092206X_Latest</f>
        <v>2.4079999999999999</v>
      </c>
      <c r="DQ132" s="52" cm="1">
        <f t="array" ref="DQ132">A128014622F_Latest</f>
        <v>11.807</v>
      </c>
      <c r="DR132" s="52" cm="1">
        <f t="array" ref="DR132">A127995086F_Latest</f>
        <v>6.7169999999999996</v>
      </c>
      <c r="DS132" s="52" cm="1">
        <f t="array" ref="DS132">A128053502R_Latest</f>
        <v>7.4249999999999998</v>
      </c>
      <c r="DT132" s="52" cm="1">
        <f t="array" ref="DT132">A127995114C_Latest</f>
        <v>5.7430000000000003</v>
      </c>
      <c r="DU132" s="52" cm="1">
        <f t="array" ref="DU132">A128014694T_Latest</f>
        <v>18.021999999999998</v>
      </c>
      <c r="DV132" s="52" cm="1">
        <f t="array" ref="DV132">A128034054T_Latest</f>
        <v>2.0880000000000001</v>
      </c>
      <c r="DW132" s="52" cm="1">
        <f t="array" ref="DW132">A127976186K_Latest</f>
        <v>6.8109999999999999</v>
      </c>
      <c r="DX132" s="52" cm="1">
        <f t="array" ref="DX132">A128034106J_Latest</f>
        <v>182.31899999999999</v>
      </c>
      <c r="DY132" s="52" cm="1">
        <f t="array" ref="DY132">A128014202K_Latest</f>
        <v>327.04899999999998</v>
      </c>
      <c r="DZ132" s="52" cm="1">
        <f t="array" ref="DZ132">A127997238T_Latest</f>
        <v>0.874</v>
      </c>
      <c r="EA132" s="52" cm="1">
        <f t="array" ref="EA132">A128075082R_Latest</f>
        <v>0.28899999999999998</v>
      </c>
      <c r="EB132" s="52" cm="1">
        <f t="array" ref="EB132">A128036230C_Latest</f>
        <v>2.9780000000000002</v>
      </c>
      <c r="EC132" s="52" cm="1">
        <f t="array" ref="EC132">A128094490F_Latest</f>
        <v>0.67600000000000005</v>
      </c>
      <c r="ED132" s="52" cm="1">
        <f t="array" ref="ED132">A127958710J_Latest</f>
        <v>2.218</v>
      </c>
      <c r="EE132" s="52" cm="1">
        <f t="array" ref="EE132">A128016858L_Latest</f>
        <v>0.48299999999999998</v>
      </c>
      <c r="EF132" s="52" cm="1">
        <f t="array" ref="EF132">A128094542W_Latest</f>
        <v>2.4279999999999999</v>
      </c>
      <c r="EG132" s="52" cm="1">
        <f t="array" ref="EG132">A128036342W_Latest</f>
        <v>3.5459999999999998</v>
      </c>
      <c r="EH132" s="52" cm="1">
        <f t="array" ref="EH132">A128016914V_Latest</f>
        <v>0.86499999999999999</v>
      </c>
      <c r="EI132" s="52" cm="1">
        <f t="array" ref="EI132">A127958450X_Latest</f>
        <v>0.32100000000000001</v>
      </c>
      <c r="EJ132" s="52" cm="1">
        <f t="array" ref="EJ132">A128055690W_Latest</f>
        <v>0.53500000000000003</v>
      </c>
      <c r="EK132" s="52" cm="1">
        <f t="array" ref="EK132">A127997314J_Latest</f>
        <v>0.38200000000000001</v>
      </c>
      <c r="EL132" s="52" cm="1">
        <f t="array" ref="EL132">A127958510R_Latest</f>
        <v>1.903</v>
      </c>
      <c r="EM132" s="52" cm="1">
        <f t="array" ref="EM132">A127958542J_Latest</f>
        <v>0.89700000000000002</v>
      </c>
      <c r="EN132" s="52" cm="1">
        <f t="array" ref="EN132">A128016682V_Latest</f>
        <v>2.72</v>
      </c>
      <c r="EO132" s="52" cm="1">
        <f t="array" ref="EO132">A128055758F_Latest</f>
        <v>1.512</v>
      </c>
      <c r="EP132" s="52" cm="1">
        <f t="array" ref="EP132">A127978318L_Latest</f>
        <v>5.3289999999999997</v>
      </c>
      <c r="EQ132" s="52" cm="1">
        <f t="array" ref="EQ132">A128055786R_Latest</f>
        <v>0.69799999999999995</v>
      </c>
      <c r="ER132" s="52" cm="1">
        <f t="array" ref="ER132">A128016754V_Latest</f>
        <v>1.3560000000000001</v>
      </c>
      <c r="ES132" s="52" cm="1">
        <f t="array" ref="ES132">A128094462W_Latest</f>
        <v>32.427</v>
      </c>
      <c r="ET132" s="52" cm="1">
        <f t="array" ref="ET132">A128035622W_Latest</f>
        <v>62.545999999999999</v>
      </c>
      <c r="EU132" s="52" cm="1">
        <f t="array" ref="EU132">A127999478R_Latest</f>
        <v>0.111</v>
      </c>
      <c r="EV132" s="52" cm="1">
        <f t="array" ref="EV132">A127960874V_Latest</f>
        <v>0.254</v>
      </c>
      <c r="EW132" s="52" cm="1">
        <f t="array" ref="EW132">A128038298K_Latest</f>
        <v>0.25600000000000001</v>
      </c>
      <c r="EX132" s="52" cm="1">
        <f t="array" ref="EX132">A128077402A_Latest</f>
        <v>0.38200000000000001</v>
      </c>
      <c r="EY132" s="52" cm="1">
        <f t="array" ref="EY132">A127999750R_Latest</f>
        <v>1.681</v>
      </c>
      <c r="EZ132" s="52" cm="1">
        <f t="array" ref="EZ132">A128077442V_Latest</f>
        <v>0</v>
      </c>
      <c r="FA132" s="52" cm="1">
        <f t="array" ref="FA132">A127999790J_Latest</f>
        <v>1.319</v>
      </c>
      <c r="FB132" s="52" cm="1">
        <f t="array" ref="FB132">A128038394K_Latest</f>
        <v>1.5209999999999999</v>
      </c>
      <c r="FC132" s="52" cm="1">
        <f t="array" ref="FC132">A127961046F_Latest</f>
        <v>0.21199999999999999</v>
      </c>
      <c r="FD132" s="52" cm="1">
        <f t="array" ref="FD132">A128038086J_Latest</f>
        <v>0.11899999999999999</v>
      </c>
      <c r="FE132" s="52" cm="1">
        <f t="array" ref="FE132">A128057810R_Latest</f>
        <v>0.47099999999999997</v>
      </c>
      <c r="FF132" s="52" cm="1">
        <f t="array" ref="FF132">A128018878J_Latest</f>
        <v>0.36499999999999999</v>
      </c>
      <c r="FG132" s="52" cm="1">
        <f t="array" ref="FG132">A128077246K_Latest</f>
        <v>0.46899999999999997</v>
      </c>
      <c r="FH132" s="52" cm="1">
        <f t="array" ref="FH132">A128077262K_Latest</f>
        <v>0.248</v>
      </c>
      <c r="FI132" s="52" cm="1">
        <f t="array" ref="FI132">A128077278C_Latest</f>
        <v>1.0980000000000001</v>
      </c>
      <c r="FJ132" s="52" cm="1">
        <f t="array" ref="FJ132">A128077294C_Latest</f>
        <v>0.82899999999999996</v>
      </c>
      <c r="FK132" s="52" cm="1">
        <f t="array" ref="FK132">A128077314A_Latest</f>
        <v>2.198</v>
      </c>
      <c r="FL132" s="52" cm="1">
        <f t="array" ref="FL132">A128096410F_Latest</f>
        <v>0.24399999999999999</v>
      </c>
      <c r="FM132" s="52" cm="1">
        <f t="array" ref="FM132">A128057958K_Latest</f>
        <v>0.54500000000000004</v>
      </c>
      <c r="FN132" s="52" cm="1">
        <f t="array" ref="FN132">A128096466T_Latest</f>
        <v>14.76</v>
      </c>
      <c r="FO132" s="52" cm="1">
        <f t="array" ref="FO132">A128076802V_Latest</f>
        <v>27.082999999999998</v>
      </c>
      <c r="FP132" s="52" cm="1">
        <f t="array" ref="FP132">A128059862C_Latest</f>
        <v>0</v>
      </c>
      <c r="FQ132" s="52" cm="1">
        <f t="array" ref="FQ132">A128021158V_Latest</f>
        <v>0</v>
      </c>
      <c r="FR132" s="52" cm="1">
        <f t="array" ref="FR132">A128021206A_Latest</f>
        <v>1.05</v>
      </c>
      <c r="FS132" s="52" cm="1">
        <f t="array" ref="FS132">A128021234K_Latest</f>
        <v>0.92400000000000004</v>
      </c>
      <c r="FT132" s="52" cm="1">
        <f t="array" ref="FT132">A127963146A_Latest</f>
        <v>2.2589999999999999</v>
      </c>
      <c r="FU132" s="52" cm="1">
        <f t="array" ref="FU132">A127963158K_Latest</f>
        <v>0.45800000000000002</v>
      </c>
      <c r="FV132" s="52" cm="1">
        <f t="array" ref="FV132">A128001894V_Latest</f>
        <v>3.0649999999999999</v>
      </c>
      <c r="FW132" s="52" cm="1">
        <f t="array" ref="FW132">A127982594K_Latest</f>
        <v>3.1669999999999998</v>
      </c>
      <c r="FX132" s="52" cm="1">
        <f t="array" ref="FX132">A128040742K_Latest</f>
        <v>0.71499999999999997</v>
      </c>
      <c r="FY132" s="52" cm="1">
        <f t="array" ref="FY132">A127962914L_Latest</f>
        <v>0.42</v>
      </c>
      <c r="FZ132" s="52" cm="1">
        <f t="array" ref="FZ132">A128040394A_Latest</f>
        <v>0.70199999999999996</v>
      </c>
      <c r="GA132" s="52" cm="1">
        <f t="array" ref="GA132">A128001646J_Latest</f>
        <v>0</v>
      </c>
      <c r="GB132" s="52" cm="1">
        <f t="array" ref="GB132">A128001674T_Latest</f>
        <v>4.8090000000000002</v>
      </c>
      <c r="GC132" s="52" cm="1">
        <f t="array" ref="GC132">A128098530K_Latest</f>
        <v>1.9410000000000001</v>
      </c>
      <c r="GD132" s="52" cm="1">
        <f t="array" ref="GD132">A127982386T_Latest</f>
        <v>5.9249999999999998</v>
      </c>
      <c r="GE132" s="52" cm="1">
        <f t="array" ref="GE132">A128079458X_Latest</f>
        <v>0.442</v>
      </c>
      <c r="GF132" s="52" cm="1">
        <f t="array" ref="GF132">A127982418X_Latest</f>
        <v>4.57</v>
      </c>
      <c r="GG132" s="52" cm="1">
        <f t="array" ref="GG132">A128059986F_Latest</f>
        <v>1.3540000000000001</v>
      </c>
      <c r="GH132" s="52" cm="1">
        <f t="array" ref="GH132">A128021130T_Latest</f>
        <v>1.6539999999999999</v>
      </c>
      <c r="GI132" s="52" cm="1">
        <f t="array" ref="GI132">A128001806J_Latest</f>
        <v>29.332999999999998</v>
      </c>
      <c r="GJ132" s="52" cm="1">
        <f t="array" ref="GJ132">A128098078A_Latest</f>
        <v>62.786999999999999</v>
      </c>
    </row>
    <row r="133" spans="1:192" ht="15" hidden="1" customHeight="1">
      <c r="A133" s="49"/>
      <c r="B133" s="49" t="s">
        <v>12420</v>
      </c>
      <c r="C133" s="62">
        <v>10</v>
      </c>
      <c r="D133" s="52" cm="1">
        <f t="array" ref="D133">A127965110K_Latest</f>
        <v>257.048</v>
      </c>
      <c r="E133" s="52" cm="1">
        <f t="array" ref="E133">A128081730R_Latest</f>
        <v>222.471</v>
      </c>
      <c r="F133" s="52" cm="1">
        <f t="array" ref="F133">A127984522K_Latest</f>
        <v>725.71799999999996</v>
      </c>
      <c r="G133" s="52" cm="1">
        <f t="array" ref="G133">A128003970W_Latest</f>
        <v>140.50399999999999</v>
      </c>
      <c r="H133" s="52" cm="1">
        <f t="array" ref="H133">A128023338R_Latest</f>
        <v>1032.5920000000001</v>
      </c>
      <c r="I133" s="52" cm="1">
        <f t="array" ref="I133">A128081818J_Latest</f>
        <v>272.084</v>
      </c>
      <c r="J133" s="52" cm="1">
        <f t="array" ref="J133">A128023366X_Latest</f>
        <v>1029.7739999999999</v>
      </c>
      <c r="K133" s="52" cm="1">
        <f t="array" ref="K133">A128023378J_Latest</f>
        <v>593.33299999999997</v>
      </c>
      <c r="L133" s="52" cm="1">
        <f t="array" ref="L133">A127984630V_Latest</f>
        <v>545.02700000000004</v>
      </c>
      <c r="M133" s="52" cm="1">
        <f t="array" ref="M133">A127945562A_Latest</f>
        <v>166.279</v>
      </c>
      <c r="N133" s="52" cm="1">
        <f t="array" ref="N133">A127945578V_Latest</f>
        <v>444.67899999999997</v>
      </c>
      <c r="O133" s="52" cm="1">
        <f t="array" ref="O133">A128062130F_Latest</f>
        <v>168.97900000000001</v>
      </c>
      <c r="P133" s="52" cm="1">
        <f t="array" ref="P133">A127965182W_Latest</f>
        <v>1005.287</v>
      </c>
      <c r="Q133" s="52" cm="1">
        <f t="array" ref="Q133">A127965210V_Latest</f>
        <v>317.00200000000001</v>
      </c>
      <c r="R133" s="52" cm="1">
        <f t="array" ref="R133">A127965226L_Latest</f>
        <v>745.08399999999995</v>
      </c>
      <c r="S133" s="52" cm="1">
        <f t="array" ref="S133">A128081674J_Latest</f>
        <v>955.45299999999997</v>
      </c>
      <c r="T133" s="52" cm="1">
        <f t="array" ref="T133">A127965266F_Latest</f>
        <v>1694.732</v>
      </c>
      <c r="U133" s="52" cm="1">
        <f t="array" ref="U133">A128003898R_Latest</f>
        <v>170.428</v>
      </c>
      <c r="V133" s="52" cm="1">
        <f t="array" ref="V133">A127984466C_Latest</f>
        <v>414.79199999999997</v>
      </c>
      <c r="W133" s="52" t="e" cm="1">
        <f t="array" ref="W133">A128042778X_Latest</f>
        <v>#NAME?</v>
      </c>
      <c r="X133" s="52" cm="1">
        <f t="array" ref="X133">A127983950L_Latest</f>
        <v>10901.266</v>
      </c>
      <c r="Y133" s="52" cm="1">
        <f t="array" ref="Y133">A128064194C_Latest</f>
        <v>78.543999999999997</v>
      </c>
      <c r="Z133" s="52" cm="1">
        <f t="array" ref="Z133">A127947962X_Latest</f>
        <v>28.859000000000002</v>
      </c>
      <c r="AA133" s="52" cm="1">
        <f t="array" ref="AA133">A128044894V_Latest</f>
        <v>208.309</v>
      </c>
      <c r="AB133" s="52" cm="1">
        <f t="array" ref="AB133">A128006134V_Latest</f>
        <v>45.040999999999997</v>
      </c>
      <c r="AC133" s="52" cm="1">
        <f t="array" ref="AC133">A127948038K_Latest</f>
        <v>318.411</v>
      </c>
      <c r="AD133" s="52" cm="1">
        <f t="array" ref="AD133">A128006166L_Latest</f>
        <v>80.760000000000005</v>
      </c>
      <c r="AE133" s="52" cm="1">
        <f t="array" ref="AE133">A128084046X_Latest</f>
        <v>357.56400000000002</v>
      </c>
      <c r="AF133" s="52" cm="1">
        <f t="array" ref="AF133">A128064494F_Latest</f>
        <v>193.02600000000001</v>
      </c>
      <c r="AG133" s="52" cm="1">
        <f t="array" ref="AG133">A128025614K_Latest</f>
        <v>170.471</v>
      </c>
      <c r="AH133" s="52" cm="1">
        <f t="array" ref="AH133">A128025274A_Latest</f>
        <v>69.3</v>
      </c>
      <c r="AI133" s="52" cm="1">
        <f t="array" ref="AI133">A127947802L_Latest</f>
        <v>191.79400000000001</v>
      </c>
      <c r="AJ133" s="52" cm="1">
        <f t="array" ref="AJ133">A128005950X_Latest</f>
        <v>57.286000000000001</v>
      </c>
      <c r="AK133" s="52" cm="1">
        <f t="array" ref="AK133">A127967350J_Latest</f>
        <v>359.36799999999999</v>
      </c>
      <c r="AL133" s="52" cm="1">
        <f t="array" ref="AL133">A127986478X_Latest</f>
        <v>102.664</v>
      </c>
      <c r="AM133" s="52" cm="1">
        <f t="array" ref="AM133">A128025366K_Latest</f>
        <v>232.47800000000001</v>
      </c>
      <c r="AN133" s="52" cm="1">
        <f t="array" ref="AN133">A128064314K_Latest</f>
        <v>287.916</v>
      </c>
      <c r="AO133" s="52" cm="1">
        <f t="array" ref="AO133">A127947898T_Latest</f>
        <v>507.09399999999999</v>
      </c>
      <c r="AP133" s="52" cm="1">
        <f t="array" ref="AP133">A127967426T_Latest</f>
        <v>45.594000000000001</v>
      </c>
      <c r="AQ133" s="52" cm="1">
        <f t="array" ref="AQ133">A128025450A_Latest</f>
        <v>131.03899999999999</v>
      </c>
      <c r="AR133" s="52" t="e" cm="1">
        <f t="array" ref="AR133">A128025494C_Latest</f>
        <v>#NAME?</v>
      </c>
      <c r="AS133" s="52" cm="1">
        <f t="array" ref="AS133">A128044282F_Latest</f>
        <v>3465.518</v>
      </c>
      <c r="AT133" s="52" cm="1">
        <f t="array" ref="AT133">A128027482F_Latest</f>
        <v>57.363</v>
      </c>
      <c r="AU133" s="52" cm="1">
        <f t="array" ref="AU133">A127950142A_Latest</f>
        <v>8.2040000000000006</v>
      </c>
      <c r="AV133" s="52" cm="1">
        <f t="array" ref="AV133">A128047066T_Latest</f>
        <v>214.27500000000001</v>
      </c>
      <c r="AW133" s="52" cm="1">
        <f t="array" ref="AW133">A128086166C_Latest</f>
        <v>33.045000000000002</v>
      </c>
      <c r="AX133" s="52" cm="1">
        <f t="array" ref="AX133">A127950210T_Latest</f>
        <v>295.03800000000001</v>
      </c>
      <c r="AY133" s="52" cm="1">
        <f t="array" ref="AY133">A128047130X_Latest</f>
        <v>74.846999999999994</v>
      </c>
      <c r="AZ133" s="52" cm="1">
        <f t="array" ref="AZ133">A127950242K_Latest</f>
        <v>271.61200000000002</v>
      </c>
      <c r="BA133" s="52" cm="1">
        <f t="array" ref="BA133">A127969690R_Latest</f>
        <v>152.03200000000001</v>
      </c>
      <c r="BB133" s="52" cm="1">
        <f t="array" ref="BB133">A128027850X_Latest</f>
        <v>142.36500000000001</v>
      </c>
      <c r="BC133" s="52" cm="1">
        <f t="array" ref="BC133">A128046858W_Latest</f>
        <v>48.613999999999997</v>
      </c>
      <c r="BD133" s="52" cm="1">
        <f t="array" ref="BD133">A127969386W_Latest</f>
        <v>123.21299999999999</v>
      </c>
      <c r="BE133" s="52" cm="1">
        <f t="array" ref="BE133">A128008126F_Latest</f>
        <v>46.332000000000001</v>
      </c>
      <c r="BF133" s="52" cm="1">
        <f t="array" ref="BF133">A128086022T_Latest</f>
        <v>274.13400000000001</v>
      </c>
      <c r="BG133" s="52" cm="1">
        <f t="array" ref="BG133">A128027562F_Latest</f>
        <v>70.260000000000005</v>
      </c>
      <c r="BH133" s="52" cm="1">
        <f t="array" ref="BH133">A128027606W_Latest</f>
        <v>148.523</v>
      </c>
      <c r="BI133" s="52" cm="1">
        <f t="array" ref="BI133">A128066262F_Latest</f>
        <v>247.88900000000001</v>
      </c>
      <c r="BJ133" s="52" cm="1">
        <f t="array" ref="BJ133">A127988746V_Latest</f>
        <v>429.71899999999999</v>
      </c>
      <c r="BK133" s="52" cm="1">
        <f t="array" ref="BK133">A127988766C_Latest</f>
        <v>54.593000000000004</v>
      </c>
      <c r="BL133" s="52" cm="1">
        <f t="array" ref="BL133">A128027666X_Latest</f>
        <v>89.525999999999996</v>
      </c>
      <c r="BM133" s="52" t="e" cm="1">
        <f t="array" ref="BM133">A127950158V_Latest</f>
        <v>#NAME?</v>
      </c>
      <c r="BN133" s="52" cm="1">
        <f t="array" ref="BN133">A127968990X_Latest</f>
        <v>2781.5830000000001</v>
      </c>
      <c r="BO133" s="52" cm="1">
        <f t="array" ref="BO133">A128088098X_Latest</f>
        <v>47.780999999999999</v>
      </c>
      <c r="BP133" s="52" cm="1">
        <f t="array" ref="BP133">A128010366J_Latest</f>
        <v>51.546999999999997</v>
      </c>
      <c r="BQ133" s="52" cm="1">
        <f t="array" ref="BQ133">A127971910W_Latest</f>
        <v>143.125</v>
      </c>
      <c r="BR133" s="52" cm="1">
        <f t="array" ref="BR133">A127990966L_Latest</f>
        <v>32.61</v>
      </c>
      <c r="BS133" s="52" cm="1">
        <f t="array" ref="BS133">A127971950R_Latest</f>
        <v>206.42400000000001</v>
      </c>
      <c r="BT133" s="52" cm="1">
        <f t="array" ref="BT133">A128049298R_Latest</f>
        <v>49.363999999999997</v>
      </c>
      <c r="BU133" s="52" cm="1">
        <f t="array" ref="BU133">A128049326L_Latest</f>
        <v>193.61500000000001</v>
      </c>
      <c r="BV133" s="52" cm="1">
        <f t="array" ref="BV133">A127952342F_Latest</f>
        <v>119.119</v>
      </c>
      <c r="BW133" s="52" cm="1">
        <f t="array" ref="BW133">A127952362R_Latest</f>
        <v>120.264</v>
      </c>
      <c r="BX133" s="52" cm="1">
        <f t="array" ref="BX133">A128088114L_Latest</f>
        <v>20.92</v>
      </c>
      <c r="BY133" s="52" cm="1">
        <f t="array" ref="BY133">A128088126W_Latest</f>
        <v>65.302000000000007</v>
      </c>
      <c r="BZ133" s="52" cm="1">
        <f t="array" ref="BZ133">A127952062L_Latest</f>
        <v>33.22</v>
      </c>
      <c r="CA133" s="52" cm="1">
        <f t="array" ref="CA133">A128088178X_Latest</f>
        <v>165.94399999999999</v>
      </c>
      <c r="CB133" s="52" cm="1">
        <f t="array" ref="CB133">A128010242F_Latest</f>
        <v>73.858000000000004</v>
      </c>
      <c r="CC133" s="52" cm="1">
        <f t="array" ref="CC133">A128049134V_Latest</f>
        <v>162.65799999999999</v>
      </c>
      <c r="CD133" s="52" cm="1">
        <f t="array" ref="CD133">A127952134L_Latest</f>
        <v>204.56200000000001</v>
      </c>
      <c r="CE133" s="52" cm="1">
        <f t="array" ref="CE133">A128049174L_Latest</f>
        <v>370.48599999999999</v>
      </c>
      <c r="CF133" s="52" cm="1">
        <f t="array" ref="CF133">A127952166F_Latest</f>
        <v>36.383000000000003</v>
      </c>
      <c r="CG133" s="52" cm="1">
        <f t="array" ref="CG133">A127971854R_Latest</f>
        <v>88.46</v>
      </c>
      <c r="CH133" s="52" t="e" cm="1">
        <f t="array" ref="CH133">A128068518K_Latest</f>
        <v>#NAME?</v>
      </c>
      <c r="CI133" s="52" cm="1">
        <f t="array" ref="CI133">A128087686A_Latest</f>
        <v>2185.643</v>
      </c>
      <c r="CJ133" s="52" cm="1">
        <f t="array" ref="CJ133">A128070466K_Latest</f>
        <v>31.395</v>
      </c>
      <c r="CK133" s="52" cm="1">
        <f t="array" ref="CK133">A127954426A_Latest</f>
        <v>11.579000000000001</v>
      </c>
      <c r="CL133" s="52" cm="1">
        <f t="array" ref="CL133">A127974046W_Latest</f>
        <v>55.9</v>
      </c>
      <c r="CM133" s="52" cm="1">
        <f t="array" ref="CM133">A128012678F_Latest</f>
        <v>11.58</v>
      </c>
      <c r="CN133" s="52" cm="1">
        <f t="array" ref="CN133">A128031930A_Latest</f>
        <v>61.078000000000003</v>
      </c>
      <c r="CO133" s="52" cm="1">
        <f t="array" ref="CO133">A128012710V_Latest</f>
        <v>21.777999999999999</v>
      </c>
      <c r="CP133" s="52" cm="1">
        <f t="array" ref="CP133">A127954510T_Latest</f>
        <v>74.698999999999998</v>
      </c>
      <c r="CQ133" s="52" cm="1">
        <f t="array" ref="CQ133">A128070814V_Latest</f>
        <v>37.83</v>
      </c>
      <c r="CR133" s="52" cm="1">
        <f t="array" ref="CR133">A127993198L_Latest</f>
        <v>31.347000000000001</v>
      </c>
      <c r="CS133" s="52" cm="1">
        <f t="array" ref="CS133">A128012438V_Latest</f>
        <v>9.0839999999999996</v>
      </c>
      <c r="CT133" s="52" cm="1">
        <f t="array" ref="CT133">A128070502J_Latest</f>
        <v>25.745000000000001</v>
      </c>
      <c r="CU133" s="52" cm="1">
        <f t="array" ref="CU133">A128090242W_Latest</f>
        <v>5.8689999999999998</v>
      </c>
      <c r="CV133" s="52" cm="1">
        <f t="array" ref="CV133">A128051242V_Latest</f>
        <v>58.988999999999997</v>
      </c>
      <c r="CW133" s="52" cm="1">
        <f t="array" ref="CW133">A128031750T_Latest</f>
        <v>21.093</v>
      </c>
      <c r="CX133" s="52" cm="1">
        <f t="array" ref="CX133">A127973950A_Latest</f>
        <v>51.585999999999999</v>
      </c>
      <c r="CY133" s="52" cm="1">
        <f t="array" ref="CY133">A128070614A_Latest</f>
        <v>65.007000000000005</v>
      </c>
      <c r="CZ133" s="52" cm="1">
        <f t="array" ref="CZ133">A128012558L_Latest</f>
        <v>134.96</v>
      </c>
      <c r="DA133" s="52" cm="1">
        <f t="array" ref="DA133">A128070654V_Latest</f>
        <v>6.173</v>
      </c>
      <c r="DB133" s="52" cm="1">
        <f t="array" ref="DB133">A128012598F_Latest</f>
        <v>30.452000000000002</v>
      </c>
      <c r="DC133" s="52" t="e" cm="1">
        <f t="array" ref="DC133">A127993042T_Latest</f>
        <v>#NAME?</v>
      </c>
      <c r="DD133" s="52" cm="1">
        <f t="array" ref="DD133">A128012046J_Latest</f>
        <v>746.14400000000001</v>
      </c>
      <c r="DE133" s="52" cm="1">
        <f t="array" ref="DE133">A127994970A_Latest</f>
        <v>27.468</v>
      </c>
      <c r="DF133" s="52" cm="1">
        <f t="array" ref="DF133">A128034094K_Latest</f>
        <v>115.03700000000001</v>
      </c>
      <c r="DG133" s="52" cm="1">
        <f t="array" ref="DG133">A127995218W_Latest</f>
        <v>82.099000000000004</v>
      </c>
      <c r="DH133" s="52" cm="1">
        <f t="array" ref="DH133">A127995246F_Latest</f>
        <v>11.019</v>
      </c>
      <c r="DI133" s="52" cm="1">
        <f t="array" ref="DI133">A128053654A_Latest</f>
        <v>110.858</v>
      </c>
      <c r="DJ133" s="52" cm="1">
        <f t="array" ref="DJ133">A128073078L_Latest</f>
        <v>35.58</v>
      </c>
      <c r="DK133" s="52" cm="1">
        <f t="array" ref="DK133">A127976362K_Latest</f>
        <v>92.358000000000004</v>
      </c>
      <c r="DL133" s="52" cm="1">
        <f t="array" ref="DL133">A128034222T_Latest</f>
        <v>59.594000000000001</v>
      </c>
      <c r="DM133" s="52" cm="1">
        <f t="array" ref="DM133">A127995326F_Latest</f>
        <v>62.74</v>
      </c>
      <c r="DN133" s="52" cm="1">
        <f t="array" ref="DN133">A128072810W_Latest</f>
        <v>10.278</v>
      </c>
      <c r="DO133" s="52" cm="1">
        <f t="array" ref="DO133">A128014598T_Latest</f>
        <v>29.318000000000001</v>
      </c>
      <c r="DP133" s="52" cm="1">
        <f t="array" ref="DP133">A128033910C_Latest</f>
        <v>19.384</v>
      </c>
      <c r="DQ133" s="52" cm="1">
        <f t="array" ref="DQ133">A127976074T_Latest</f>
        <v>93.332999999999998</v>
      </c>
      <c r="DR133" s="52" cm="1">
        <f t="array" ref="DR133">A127976094A_Latest</f>
        <v>36.594999999999999</v>
      </c>
      <c r="DS133" s="52" cm="1">
        <f t="array" ref="DS133">A128033970F_Latest</f>
        <v>65.608999999999995</v>
      </c>
      <c r="DT133" s="52" cm="1">
        <f t="array" ref="DT133">A128034006X_Latest</f>
        <v>99.891999999999996</v>
      </c>
      <c r="DU133" s="52" cm="1">
        <f t="array" ref="DU133">A127956438W_Latest</f>
        <v>167.113</v>
      </c>
      <c r="DV133" s="52" cm="1">
        <f t="array" ref="DV133">A128034050J_Latest</f>
        <v>17.321999999999999</v>
      </c>
      <c r="DW133" s="52" cm="1">
        <f t="array" ref="DW133">A127995162W_Latest</f>
        <v>55.494999999999997</v>
      </c>
      <c r="DX133" s="52" t="e" cm="1">
        <f t="array" ref="DX133">A127976246A_Latest</f>
        <v>#NAME?</v>
      </c>
      <c r="DY133" s="52" cm="1">
        <f t="array" ref="DY133">A127994602W_Latest</f>
        <v>1191.0930000000001</v>
      </c>
      <c r="DZ133" s="52" cm="1">
        <f t="array" ref="DZ133">A128074890V_Latest</f>
        <v>13.077999999999999</v>
      </c>
      <c r="EA133" s="52" cm="1">
        <f t="array" ref="EA133">A127958638A_Latest</f>
        <v>2.238</v>
      </c>
      <c r="EB133" s="52" cm="1">
        <f t="array" ref="EB133">A127997498L_Latest</f>
        <v>16.478999999999999</v>
      </c>
      <c r="EC133" s="52" cm="1">
        <f t="array" ref="EC133">A128075138R_Latest</f>
        <v>3.8919999999999999</v>
      </c>
      <c r="ED133" s="52" cm="1">
        <f t="array" ref="ED133">A128016838C_Latest</f>
        <v>20.475000000000001</v>
      </c>
      <c r="EE133" s="52" cm="1">
        <f t="array" ref="EE133">A127997534K_Latest</f>
        <v>6.1509999999999998</v>
      </c>
      <c r="EF133" s="52" cm="1">
        <f t="array" ref="EF133">A127978462F_Latest</f>
        <v>19.282</v>
      </c>
      <c r="EG133" s="52" cm="1">
        <f t="array" ref="EG133">A127958758V_Latest</f>
        <v>13.621</v>
      </c>
      <c r="EH133" s="52" cm="1">
        <f t="array" ref="EH133">A127997586L_Latest</f>
        <v>9.9160000000000004</v>
      </c>
      <c r="EI133" s="52" cm="1">
        <f t="array" ref="EI133">A128094286W_Latest</f>
        <v>2.0409999999999999</v>
      </c>
      <c r="EJ133" s="52" cm="1">
        <f t="array" ref="EJ133">A127958462J_Latest</f>
        <v>5.9139999999999997</v>
      </c>
      <c r="EK133" s="52" cm="1">
        <f t="array" ref="EK133">A127958494A_Latest</f>
        <v>2.6560000000000001</v>
      </c>
      <c r="EL133" s="52" cm="1">
        <f t="array" ref="EL133">A127978242C_Latest</f>
        <v>15.047000000000001</v>
      </c>
      <c r="EM133" s="52" cm="1">
        <f t="array" ref="EM133">A128074970V_Latest</f>
        <v>5.0259999999999998</v>
      </c>
      <c r="EN133" s="52" cm="1">
        <f t="array" ref="EN133">A127997358K_Latest</f>
        <v>15.685</v>
      </c>
      <c r="EO133" s="52" cm="1">
        <f t="array" ref="EO133">A127997374K_Latest</f>
        <v>20.11</v>
      </c>
      <c r="EP133" s="52" cm="1">
        <f t="array" ref="EP133">A128075034W_Latest</f>
        <v>41.7</v>
      </c>
      <c r="EQ133" s="52" cm="1">
        <f t="array" ref="EQ133">A127997426A_Latest</f>
        <v>3.9220000000000002</v>
      </c>
      <c r="ER133" s="52" cm="1">
        <f t="array" ref="ER133">A128094426L_Latest</f>
        <v>8.3529999999999998</v>
      </c>
      <c r="ES133" s="52" t="e" cm="1">
        <f t="array" ref="ES133">A128094454W_Latest</f>
        <v>#NAME?</v>
      </c>
      <c r="ET133" s="52" cm="1">
        <f t="array" ref="ET133">A128074502F_Latest</f>
        <v>225.58500000000001</v>
      </c>
      <c r="EU133" s="52" cm="1">
        <f t="array" ref="EU133">A127999474F_Latest</f>
        <v>1.222</v>
      </c>
      <c r="EV133" s="52" cm="1">
        <f t="array" ref="EV133">A127999706F_Latest</f>
        <v>5.0069999999999997</v>
      </c>
      <c r="EW133" s="52" cm="1">
        <f t="array" ref="EW133">A128057998C_Latest</f>
        <v>2.2610000000000001</v>
      </c>
      <c r="EX133" s="52" cm="1">
        <f t="array" ref="EX133">A128019090V_Latest</f>
        <v>2.1709999999999998</v>
      </c>
      <c r="EY133" s="52" cm="1">
        <f t="array" ref="EY133">A128077418V_Latest</f>
        <v>7.6920000000000002</v>
      </c>
      <c r="EZ133" s="52" cm="1">
        <f t="array" ref="EZ133">A127980462W_Latest</f>
        <v>1.4359999999999999</v>
      </c>
      <c r="FA133" s="52" cm="1">
        <f t="array" ref="FA133">A127999786T_Latest</f>
        <v>5.5359999999999996</v>
      </c>
      <c r="FB133" s="52" cm="1">
        <f t="array" ref="FB133">A127980522L_Latest</f>
        <v>7.1859999999999999</v>
      </c>
      <c r="FC133" s="52" cm="1">
        <f t="array" ref="FC133">A127961042W_Latest</f>
        <v>4.4409999999999998</v>
      </c>
      <c r="FD133" s="52" cm="1">
        <f t="array" ref="FD133">A128096302W_Latest</f>
        <v>1.248</v>
      </c>
      <c r="FE133" s="52" cm="1">
        <f t="array" ref="FE133">A128096310W_Latest</f>
        <v>1.006</v>
      </c>
      <c r="FF133" s="52" cm="1">
        <f t="array" ref="FF133">A127960746A_Latest</f>
        <v>1.823</v>
      </c>
      <c r="FG133" s="52" cm="1">
        <f t="array" ref="FG133">A128038158J_Latest</f>
        <v>8.0860000000000003</v>
      </c>
      <c r="FH133" s="52" cm="1">
        <f t="array" ref="FH133">A128018914F_Latest</f>
        <v>3.5640000000000001</v>
      </c>
      <c r="FI133" s="52" cm="1">
        <f t="array" ref="FI133">A127960802J_Latest</f>
        <v>13.874000000000001</v>
      </c>
      <c r="FJ133" s="52" cm="1">
        <f t="array" ref="FJ133">A128057910X_Latest</f>
        <v>10.260999999999999</v>
      </c>
      <c r="FK133" s="52" cm="1">
        <f t="array" ref="FK133">A127980330V_Latest</f>
        <v>18.870999999999999</v>
      </c>
      <c r="FL133" s="52" cm="1">
        <f t="array" ref="FL133">A127980342C_Latest</f>
        <v>2.7370000000000001</v>
      </c>
      <c r="FM133" s="52" cm="1">
        <f t="array" ref="FM133">A128057954A_Latest</f>
        <v>5.5750000000000002</v>
      </c>
      <c r="FN133" s="52" t="e" cm="1">
        <f t="array" ref="FN133">A127980394F_Latest</f>
        <v>#NAME?</v>
      </c>
      <c r="FO133" s="52" cm="1">
        <f t="array" ref="FO133">A128095906T_Latest</f>
        <v>103.997</v>
      </c>
      <c r="FP133" s="52" cm="1">
        <f t="array" ref="FP133">A127982262R_Latest</f>
        <v>0.19700000000000001</v>
      </c>
      <c r="FQ133" s="52" cm="1">
        <f t="array" ref="FQ133">A127963086K_Latest</f>
        <v>0</v>
      </c>
      <c r="FR133" s="52" cm="1">
        <f t="array" ref="FR133">A128079590J_Latest</f>
        <v>3.2690000000000001</v>
      </c>
      <c r="FS133" s="52" cm="1">
        <f t="array" ref="FS133">A128001846A_Latest</f>
        <v>1.147</v>
      </c>
      <c r="FT133" s="52" cm="1">
        <f t="array" ref="FT133">A128098686F_Latest</f>
        <v>12.616</v>
      </c>
      <c r="FU133" s="52" cm="1">
        <f t="array" ref="FU133">A128060074L_Latest</f>
        <v>2.17</v>
      </c>
      <c r="FV133" s="52" cm="1">
        <f t="array" ref="FV133">A128079686A_Latest</f>
        <v>15.106999999999999</v>
      </c>
      <c r="FW133" s="52" cm="1">
        <f t="array" ref="FW133">A127963190K_Latest</f>
        <v>10.926</v>
      </c>
      <c r="FX133" s="52" cm="1">
        <f t="array" ref="FX133">A127963206T_Latest</f>
        <v>3.4830000000000001</v>
      </c>
      <c r="FY133" s="52" cm="1">
        <f t="array" ref="FY133">A128021002X_Latest</f>
        <v>4.7930000000000001</v>
      </c>
      <c r="FZ133" s="52" cm="1">
        <f t="array" ref="FZ133">A127982306F_Latest</f>
        <v>2.387</v>
      </c>
      <c r="GA133" s="52" cm="1">
        <f t="array" ref="GA133">A127982334R_Latest</f>
        <v>2.4089999999999998</v>
      </c>
      <c r="GB133" s="52" cm="1">
        <f t="array" ref="GB133">A128059922V_Latest</f>
        <v>30.385000000000002</v>
      </c>
      <c r="GC133" s="52" cm="1">
        <f t="array" ref="GC133">A127982366J_Latest</f>
        <v>3.94</v>
      </c>
      <c r="GD133" s="52" cm="1">
        <f t="array" ref="GD133">A127962966R_Latest</f>
        <v>54.671999999999997</v>
      </c>
      <c r="GE133" s="52" cm="1">
        <f t="array" ref="GE133">A128098566L_Latest</f>
        <v>19.815999999999999</v>
      </c>
      <c r="GF133" s="52" cm="1">
        <f t="array" ref="GF133">A128040514J_Latest</f>
        <v>24.789000000000001</v>
      </c>
      <c r="GG133" s="52" cm="1">
        <f t="array" ref="GG133">A128040538A_Latest</f>
        <v>3.7029999999999998</v>
      </c>
      <c r="GH133" s="52" cm="1">
        <f t="array" ref="GH133">A127982462J_Latest</f>
        <v>5.8929999999999998</v>
      </c>
      <c r="GI133" s="52" t="e" cm="1">
        <f t="array" ref="GI133">A128001802X_Latest</f>
        <v>#NAME?</v>
      </c>
      <c r="GJ133" s="52" cm="1">
        <f t="array" ref="GJ133">A128098074T_Latest</f>
        <v>201.703</v>
      </c>
    </row>
    <row r="134" spans="1:192" ht="15" hidden="1" customHeight="1">
      <c r="A134" s="48" t="s">
        <v>12408</v>
      </c>
      <c r="B134" s="49"/>
      <c r="C134" s="62">
        <v>11</v>
      </c>
      <c r="D134" s="52" cm="1">
        <f t="array" ref="D134">A128042586F_Latest</f>
        <v>274.51499999999999</v>
      </c>
      <c r="E134" s="52" cm="1">
        <f t="array" ref="E134">A127965302C_Latest</f>
        <v>252.21799999999999</v>
      </c>
      <c r="F134" s="52" cm="1">
        <f t="array" ref="F134">A128062278A_Latest</f>
        <v>808.971</v>
      </c>
      <c r="G134" s="52" cm="1">
        <f t="array" ref="G134">A128023310L_Latest</f>
        <v>156.15100000000001</v>
      </c>
      <c r="H134" s="52" cm="1">
        <f t="array" ref="H134">A128042862R_Latest</f>
        <v>1145.2080000000001</v>
      </c>
      <c r="I134" s="52" cm="1">
        <f t="array" ref="I134">A128081810R_Latest</f>
        <v>302.81</v>
      </c>
      <c r="J134" s="52" cm="1">
        <f t="array" ref="J134">A127965398J_Latest</f>
        <v>1188.6479999999999</v>
      </c>
      <c r="K134" s="52" cm="1">
        <f t="array" ref="K134">A128081862T_Latest</f>
        <v>751.21</v>
      </c>
      <c r="L134" s="52" cm="1">
        <f t="array" ref="L134">A127965438R_Latest</f>
        <v>616.70399999999995</v>
      </c>
      <c r="M134" s="52" cm="1">
        <f t="array" ref="M134">A128003774L_Latest</f>
        <v>185.98699999999999</v>
      </c>
      <c r="N134" s="52" cm="1">
        <f t="array" ref="N134">A128062106F_Latest</f>
        <v>494.47699999999998</v>
      </c>
      <c r="O134" s="52" cm="1">
        <f t="array" ref="O134">A127945586V_Latest</f>
        <v>189.54499999999999</v>
      </c>
      <c r="P134" s="52" cm="1">
        <f t="array" ref="P134">A128062142R_Latest</f>
        <v>1129.7570000000001</v>
      </c>
      <c r="Q134" s="52" cm="1">
        <f t="array" ref="Q134">A128023154W_Latest</f>
        <v>361.61599999999999</v>
      </c>
      <c r="R134" s="52" cm="1">
        <f t="array" ref="R134">A128042662W_Latest</f>
        <v>806.13599999999997</v>
      </c>
      <c r="S134" s="52" cm="1">
        <f t="array" ref="S134">A127984410T_Latest</f>
        <v>1030.77</v>
      </c>
      <c r="T134" s="52" cm="1">
        <f t="array" ref="T134">A127984430A_Latest</f>
        <v>1852.076</v>
      </c>
      <c r="U134" s="52" cm="1">
        <f t="array" ref="U134">A127965278R_Latest</f>
        <v>196.9</v>
      </c>
      <c r="V134" s="52" cm="1">
        <f t="array" ref="V134">A128042718W_Latest</f>
        <v>448.07100000000003</v>
      </c>
      <c r="W134" s="52" cm="1">
        <f t="array" ref="W134">A128081742X_Latest</f>
        <v>1611.6020000000001</v>
      </c>
      <c r="X134" s="52" cm="1">
        <f t="array" ref="X134">A128061654A_Latest</f>
        <v>13813.467000000001</v>
      </c>
      <c r="Y134" s="52" cm="1">
        <f t="array" ref="Y134">A127947770F_Latest</f>
        <v>82.772999999999996</v>
      </c>
      <c r="Z134" s="52" cm="1">
        <f t="array" ref="Z134">A127986578J_Latest</f>
        <v>32.627000000000002</v>
      </c>
      <c r="AA134" s="52" cm="1">
        <f t="array" ref="AA134">A127986606F_Latest</f>
        <v>234.16300000000001</v>
      </c>
      <c r="AB134" s="52" cm="1">
        <f t="array" ref="AB134">A128025522A_Latest</f>
        <v>49.112000000000002</v>
      </c>
      <c r="AC134" s="52" cm="1">
        <f t="array" ref="AC134">A128084010W_Latest</f>
        <v>354.12400000000002</v>
      </c>
      <c r="AD134" s="52" cm="1">
        <f t="array" ref="AD134">A128064454L_Latest</f>
        <v>87.631</v>
      </c>
      <c r="AE134" s="52" cm="1">
        <f t="array" ref="AE134">A128006190L_Latest</f>
        <v>398.142</v>
      </c>
      <c r="AF134" s="52" cm="1">
        <f t="array" ref="AF134">A128044950A_Latest</f>
        <v>246.33500000000001</v>
      </c>
      <c r="AG134" s="52" cm="1">
        <f t="array" ref="AG134">A128084082J_Latest</f>
        <v>194.75</v>
      </c>
      <c r="AH134" s="52" cm="1">
        <f t="array" ref="AH134">A128044670J_Latest</f>
        <v>74.869</v>
      </c>
      <c r="AI134" s="52" cm="1">
        <f t="array" ref="AI134">A128025290A_Latest</f>
        <v>213.07900000000001</v>
      </c>
      <c r="AJ134" s="52" cm="1">
        <f t="array" ref="AJ134">A128005938J_Latest</f>
        <v>65.366</v>
      </c>
      <c r="AK134" s="52" cm="1">
        <f t="array" ref="AK134">A128025342T_Latest</f>
        <v>401.08800000000002</v>
      </c>
      <c r="AL134" s="52" cm="1">
        <f t="array" ref="AL134">A128044734J_Latest</f>
        <v>114.447</v>
      </c>
      <c r="AM134" s="52" cm="1">
        <f t="array" ref="AM134">A128064294L_Latest</f>
        <v>248.88800000000001</v>
      </c>
      <c r="AN134" s="52" cm="1">
        <f t="array" ref="AN134">A128025382K_Latest</f>
        <v>313.97699999999998</v>
      </c>
      <c r="AO134" s="52" cm="1">
        <f t="array" ref="AO134">A128006022A_Latest</f>
        <v>549.82100000000003</v>
      </c>
      <c r="AP134" s="52" cm="1">
        <f t="array" ref="AP134">A128025430T_Latest</f>
        <v>52.591999999999999</v>
      </c>
      <c r="AQ134" s="52" cm="1">
        <f t="array" ref="AQ134">A128025442A_Latest</f>
        <v>141.69399999999999</v>
      </c>
      <c r="AR134" s="52" cm="1">
        <f t="array" ref="AR134">A128044878V_Latest</f>
        <v>480.15600000000001</v>
      </c>
      <c r="AS134" s="52" cm="1">
        <f t="array" ref="AS134">A127986098W_Latest</f>
        <v>4339.4629999999997</v>
      </c>
      <c r="AT134" s="52" cm="1">
        <f t="array" ref="AT134">A128066142L_Latest</f>
        <v>61.046999999999997</v>
      </c>
      <c r="AU134" s="52" cm="1">
        <f t="array" ref="AU134">A128066330W_Latest</f>
        <v>8.2040000000000006</v>
      </c>
      <c r="AV134" s="52" cm="1">
        <f t="array" ref="AV134">A127988814K_Latest</f>
        <v>237.21199999999999</v>
      </c>
      <c r="AW134" s="52" cm="1">
        <f t="array" ref="AW134">A128047082T_Latest</f>
        <v>38.857999999999997</v>
      </c>
      <c r="AX134" s="52" cm="1">
        <f t="array" ref="AX134">A128008362J_Latest</f>
        <v>319.27600000000001</v>
      </c>
      <c r="AY134" s="52" cm="1">
        <f t="array" ref="AY134">A127969630L_Latest</f>
        <v>82.866</v>
      </c>
      <c r="AZ134" s="52" cm="1">
        <f t="array" ref="AZ134">A127969658R_Latest</f>
        <v>319.61200000000002</v>
      </c>
      <c r="BA134" s="52" cm="1">
        <f t="array" ref="BA134">A128047150J_Latest</f>
        <v>184.92400000000001</v>
      </c>
      <c r="BB134" s="52" cm="1">
        <f t="array" ref="BB134">A128066470X_Latest</f>
        <v>160.37700000000001</v>
      </c>
      <c r="BC134" s="52" cm="1">
        <f t="array" ref="BC134">A127988598C_Latest</f>
        <v>58.046999999999997</v>
      </c>
      <c r="BD134" s="52" cm="1">
        <f t="array" ref="BD134">A128066174F_Latest</f>
        <v>138.94200000000001</v>
      </c>
      <c r="BE134" s="52" cm="1">
        <f t="array" ref="BE134">A127950002X_Latest</f>
        <v>52.709000000000003</v>
      </c>
      <c r="BF134" s="52" cm="1">
        <f t="array" ref="BF134">A127950018T_Latest</f>
        <v>311.238</v>
      </c>
      <c r="BG134" s="52" cm="1">
        <f t="array" ref="BG134">A128086034A_Latest</f>
        <v>82.450999999999993</v>
      </c>
      <c r="BH134" s="52" cm="1">
        <f t="array" ref="BH134">A128066242W_Latest</f>
        <v>162.71299999999999</v>
      </c>
      <c r="BI134" s="52" cm="1">
        <f t="array" ref="BI134">A127950058K_Latest</f>
        <v>263.88499999999999</v>
      </c>
      <c r="BJ134" s="52" cm="1">
        <f t="array" ref="BJ134">A128046974F_Latest</f>
        <v>466.31299999999999</v>
      </c>
      <c r="BK134" s="52" cm="1">
        <f t="array" ref="BK134">A127950098C_Latest</f>
        <v>61.378</v>
      </c>
      <c r="BL134" s="52" cm="1">
        <f t="array" ref="BL134">A128027658X_Latest</f>
        <v>93.01</v>
      </c>
      <c r="BM134" s="52" cm="1">
        <f t="array" ref="BM134">A128047042X_Latest</f>
        <v>449.08800000000002</v>
      </c>
      <c r="BN134" s="52" cm="1">
        <f t="array" ref="BN134">A127988198T_Latest</f>
        <v>3555.107</v>
      </c>
      <c r="BO134" s="52" cm="1">
        <f t="array" ref="BO134">A127952002K_Latest</f>
        <v>51.017000000000003</v>
      </c>
      <c r="BP134" s="52" cm="1">
        <f t="array" ref="BP134">A128068490V_Latest</f>
        <v>58.597000000000001</v>
      </c>
      <c r="BQ134" s="52" cm="1">
        <f t="array" ref="BQ134">A128068530A_Latest</f>
        <v>159.142</v>
      </c>
      <c r="BR134" s="52" cm="1">
        <f t="array" ref="BR134">A128029790V_Latest</f>
        <v>34.491999999999997</v>
      </c>
      <c r="BS134" s="52" cm="1">
        <f t="array" ref="BS134">A128049282W_Latest</f>
        <v>232.08799999999999</v>
      </c>
      <c r="BT134" s="52" cm="1">
        <f t="array" ref="BT134">A128068610A_Latest</f>
        <v>59.430999999999997</v>
      </c>
      <c r="BU134" s="52" cm="1">
        <f t="array" ref="BU134">A127991026F_Latest</f>
        <v>232.45500000000001</v>
      </c>
      <c r="BV134" s="52" cm="1">
        <f t="array" ref="BV134">A128049342L_Latest</f>
        <v>161.05000000000001</v>
      </c>
      <c r="BW134" s="52" cm="1">
        <f t="array" ref="BW134">A128029870V_Latest</f>
        <v>135.76400000000001</v>
      </c>
      <c r="BX134" s="52" cm="1">
        <f t="array" ref="BX134">A127971710C_Latest</f>
        <v>22.177</v>
      </c>
      <c r="BY134" s="52" cm="1">
        <f t="array" ref="BY134">A128029574A_Latest</f>
        <v>73.084000000000003</v>
      </c>
      <c r="BZ134" s="52" cm="1">
        <f t="array" ref="BZ134">A128068382K_Latest</f>
        <v>35.244</v>
      </c>
      <c r="CA134" s="52" cm="1">
        <f t="array" ref="CA134">A127990786C_Latest</f>
        <v>186.17500000000001</v>
      </c>
      <c r="CB134" s="52" cm="1">
        <f t="array" ref="CB134">A128088198J_Latest</f>
        <v>81.981999999999999</v>
      </c>
      <c r="CC134" s="52" cm="1">
        <f t="array" ref="CC134">A127952118L_Latest</f>
        <v>171.13300000000001</v>
      </c>
      <c r="CD134" s="52" cm="1">
        <f t="array" ref="CD134">A127990854V_Latest</f>
        <v>223.15199999999999</v>
      </c>
      <c r="CE134" s="52" cm="1">
        <f t="array" ref="CE134">A127952154W_Latest</f>
        <v>404.87400000000002</v>
      </c>
      <c r="CF134" s="52" cm="1">
        <f t="array" ref="CF134">A128010310W_Latest</f>
        <v>43.237000000000002</v>
      </c>
      <c r="CG134" s="52" cm="1">
        <f t="array" ref="CG134">A127990894L_Latest</f>
        <v>94.807000000000002</v>
      </c>
      <c r="CH134" s="52" cm="1">
        <f t="array" ref="CH134">A128068510T_Latest</f>
        <v>321.59800000000001</v>
      </c>
      <c r="CI134" s="52" cm="1">
        <f t="array" ref="CI134">A128029186X_Latest</f>
        <v>2783.7730000000001</v>
      </c>
      <c r="CJ134" s="52" cm="1">
        <f t="array" ref="CJ134">A127992842W_Latest</f>
        <v>34.078000000000003</v>
      </c>
      <c r="CK134" s="52" cm="1">
        <f t="array" ref="CK134">A128090362R_Latest</f>
        <v>12.967000000000001</v>
      </c>
      <c r="CL134" s="52" cm="1">
        <f t="array" ref="CL134">A127993054A_Latest</f>
        <v>61.344999999999999</v>
      </c>
      <c r="CM134" s="52" cm="1">
        <f t="array" ref="CM134">A128031910T_Latest</f>
        <v>12.615</v>
      </c>
      <c r="CN134" s="52" cm="1">
        <f t="array" ref="CN134">A128070750V_Latest</f>
        <v>68.86</v>
      </c>
      <c r="CO134" s="52" cm="1">
        <f t="array" ref="CO134">A128070782L_Latest</f>
        <v>24.484999999999999</v>
      </c>
      <c r="CP134" s="52" cm="1">
        <f t="array" ref="CP134">A128070794W_Latest</f>
        <v>86.555999999999997</v>
      </c>
      <c r="CQ134" s="52" cm="1">
        <f t="array" ref="CQ134">A127954534K_Latest</f>
        <v>45.911000000000001</v>
      </c>
      <c r="CR134" s="52" cm="1">
        <f t="array" ref="CR134">A127993190V_Latest</f>
        <v>35.029000000000003</v>
      </c>
      <c r="CS134" s="52" cm="1">
        <f t="array" ref="CS134">A128051198W_Latest</f>
        <v>10.396000000000001</v>
      </c>
      <c r="CT134" s="52" cm="1">
        <f t="array" ref="CT134">A128012446V_Latest</f>
        <v>26.361000000000001</v>
      </c>
      <c r="CU134" s="52" cm="1">
        <f t="array" ref="CU134">A127954286K_Latest</f>
        <v>6.7990000000000004</v>
      </c>
      <c r="CV134" s="52" cm="1">
        <f t="array" ref="CV134">A127992898J_Latest</f>
        <v>65.415999999999997</v>
      </c>
      <c r="CW134" s="52" cm="1">
        <f t="array" ref="CW134">A128031738A_Latest</f>
        <v>23.806999999999999</v>
      </c>
      <c r="CX134" s="52" cm="1">
        <f t="array" ref="CX134">A127973946K_Latest</f>
        <v>56.395000000000003</v>
      </c>
      <c r="CY134" s="52" cm="1">
        <f t="array" ref="CY134">A127973970K_Latest</f>
        <v>71.150999999999996</v>
      </c>
      <c r="CZ134" s="52" cm="1">
        <f t="array" ref="CZ134">A128070630A_Latest</f>
        <v>148.47499999999999</v>
      </c>
      <c r="DA134" s="52" cm="1">
        <f t="array" ref="DA134">A128070650K_Latest</f>
        <v>7.6239999999999997</v>
      </c>
      <c r="DB134" s="52" cm="1">
        <f t="array" ref="DB134">A128031842A_Latest</f>
        <v>32.878</v>
      </c>
      <c r="DC134" s="52" cm="1">
        <f t="array" ref="DC134">A128051374W_Latest</f>
        <v>101.92100000000001</v>
      </c>
      <c r="DD134" s="52" cm="1">
        <f t="array" ref="DD134">A128031350F_Latest</f>
        <v>933.28099999999995</v>
      </c>
      <c r="DE134" s="52" cm="1">
        <f t="array" ref="DE134">A128053370X_Latest</f>
        <v>30.119</v>
      </c>
      <c r="DF134" s="52" cm="1">
        <f t="array" ref="DF134">A128053586K_Latest</f>
        <v>132.035</v>
      </c>
      <c r="DG134" s="52" cm="1">
        <f t="array" ref="DG134">A128073006A_Latest</f>
        <v>90.816000000000003</v>
      </c>
      <c r="DH134" s="52" cm="1">
        <f t="array" ref="DH134">A127995238F_Latest</f>
        <v>11.882</v>
      </c>
      <c r="DI134" s="52" cm="1">
        <f t="array" ref="DI134">A128092394V_Latest</f>
        <v>123.91800000000001</v>
      </c>
      <c r="DJ134" s="52" cm="1">
        <f t="array" ref="DJ134">A128092402J_Latest</f>
        <v>37.698999999999998</v>
      </c>
      <c r="DK134" s="52" cm="1">
        <f t="array" ref="DK134">A128034194V_Latest</f>
        <v>105.145</v>
      </c>
      <c r="DL134" s="52" cm="1">
        <f t="array" ref="DL134">A127956614W_Latest</f>
        <v>73.024000000000001</v>
      </c>
      <c r="DM134" s="52" cm="1">
        <f t="array" ref="DM134">A128092454K_Latest</f>
        <v>71.153999999999996</v>
      </c>
      <c r="DN134" s="52" cm="1">
        <f t="array" ref="DN134">A128053402F_Latest</f>
        <v>11.555</v>
      </c>
      <c r="DO134" s="52" cm="1">
        <f t="array" ref="DO134">A128072826R_Latest</f>
        <v>31.995999999999999</v>
      </c>
      <c r="DP134" s="52" cm="1">
        <f t="array" ref="DP134">A127995026C_Latest</f>
        <v>21.792999999999999</v>
      </c>
      <c r="DQ134" s="52" cm="1">
        <f t="array" ref="DQ134">A127976066T_Latest</f>
        <v>105.14</v>
      </c>
      <c r="DR134" s="52" cm="1">
        <f t="array" ref="DR134">A127976090T_Latest</f>
        <v>43.311999999999998</v>
      </c>
      <c r="DS134" s="52" cm="1">
        <f t="array" ref="DS134">A127956402V_Latest</f>
        <v>73.034000000000006</v>
      </c>
      <c r="DT134" s="52" cm="1">
        <f t="array" ref="DT134">A128053510R_Latest</f>
        <v>105.63500000000001</v>
      </c>
      <c r="DU134" s="52" cm="1">
        <f t="array" ref="DU134">A128014686T_Latest</f>
        <v>185.13499999999999</v>
      </c>
      <c r="DV134" s="52" cm="1">
        <f t="array" ref="DV134">A128092286K_Latest</f>
        <v>19.41</v>
      </c>
      <c r="DW134" s="52" cm="1">
        <f t="array" ref="DW134">A128092310X_Latest</f>
        <v>62.305999999999997</v>
      </c>
      <c r="DX134" s="52" cm="1">
        <f t="array" ref="DX134">A127956506L_Latest</f>
        <v>182.31899999999999</v>
      </c>
      <c r="DY134" s="52" cm="1">
        <f t="array" ref="DY134">A127994594J_Latest</f>
        <v>1518.1420000000001</v>
      </c>
      <c r="DZ134" s="52" cm="1">
        <f t="array" ref="DZ134">A128016586V_Latest</f>
        <v>13.952</v>
      </c>
      <c r="EA134" s="52" cm="1">
        <f t="array" ref="EA134">A127997462K_Latest</f>
        <v>2.5270000000000001</v>
      </c>
      <c r="EB134" s="52" cm="1">
        <f t="array" ref="EB134">A128075122W_Latest</f>
        <v>19.457000000000001</v>
      </c>
      <c r="EC134" s="52" cm="1">
        <f t="array" ref="EC134">A128094482F_Latest</f>
        <v>4.5679999999999996</v>
      </c>
      <c r="ED134" s="52" cm="1">
        <f t="array" ref="ED134">A128075166X_Latest</f>
        <v>22.693999999999999</v>
      </c>
      <c r="EE134" s="52" cm="1">
        <f t="array" ref="EE134">A127958722T_Latest</f>
        <v>6.633</v>
      </c>
      <c r="EF134" s="52" cm="1">
        <f t="array" ref="EF134">A128016874L_Latest</f>
        <v>21.71</v>
      </c>
      <c r="EG134" s="52" cm="1">
        <f t="array" ref="EG134">A128016890L_Latest</f>
        <v>17.167000000000002</v>
      </c>
      <c r="EH134" s="52" cm="1">
        <f t="array" ref="EH134">A128016910K_Latest</f>
        <v>10.781000000000001</v>
      </c>
      <c r="EI134" s="52" cm="1">
        <f t="array" ref="EI134">A127958438J_Latest</f>
        <v>2.3610000000000002</v>
      </c>
      <c r="EJ134" s="52" cm="1">
        <f t="array" ref="EJ134">A127958458T_Latest</f>
        <v>6.4489999999999998</v>
      </c>
      <c r="EK134" s="52" cm="1">
        <f t="array" ref="EK134">A128036054C_Latest</f>
        <v>3.0379999999999998</v>
      </c>
      <c r="EL134" s="52" cm="1">
        <f t="array" ref="EL134">A127978234C_Latest</f>
        <v>16.95</v>
      </c>
      <c r="EM134" s="52" cm="1">
        <f t="array" ref="EM134">A127958530X_Latest</f>
        <v>5.923</v>
      </c>
      <c r="EN134" s="52" cm="1">
        <f t="array" ref="EN134">A128055738W_Latest</f>
        <v>18.404</v>
      </c>
      <c r="EO134" s="52" cm="1">
        <f t="array" ref="EO134">A127997370A_Latest</f>
        <v>21.622</v>
      </c>
      <c r="EP134" s="52" cm="1">
        <f t="array" ref="EP134">A127997390K_Latest</f>
        <v>47.029000000000003</v>
      </c>
      <c r="EQ134" s="52" cm="1">
        <f t="array" ref="EQ134">A128075046F_Latest</f>
        <v>4.62</v>
      </c>
      <c r="ER134" s="52" cm="1">
        <f t="array" ref="ER134">A127978354W_Latest</f>
        <v>9.7089999999999996</v>
      </c>
      <c r="ES134" s="52" cm="1">
        <f t="array" ref="ES134">A128094450L_Latest</f>
        <v>32.427</v>
      </c>
      <c r="ET134" s="52" cm="1">
        <f t="array" ref="ET134">A128093962X_Latest</f>
        <v>288.13099999999997</v>
      </c>
      <c r="EU134" s="52" cm="1">
        <f t="array" ref="EU134">A128077190K_Latest</f>
        <v>1.333</v>
      </c>
      <c r="EV134" s="52" cm="1">
        <f t="array" ref="EV134">A127980366W_Latest</f>
        <v>5.2610000000000001</v>
      </c>
      <c r="EW134" s="52" cm="1">
        <f t="array" ref="EW134">A127980410V_Latest</f>
        <v>2.5169999999999999</v>
      </c>
      <c r="EX134" s="52" cm="1">
        <f t="array" ref="EX134">A128038318J_Latest</f>
        <v>2.5539999999999998</v>
      </c>
      <c r="EY134" s="52" cm="1">
        <f t="array" ref="EY134">A128096522X_Latest</f>
        <v>9.3729999999999993</v>
      </c>
      <c r="EZ134" s="52" cm="1">
        <f t="array" ref="EZ134">A128096554T_Latest</f>
        <v>1.4359999999999999</v>
      </c>
      <c r="FA134" s="52" cm="1">
        <f t="array" ref="FA134">A127999778T_Latest</f>
        <v>6.8550000000000004</v>
      </c>
      <c r="FB134" s="52" cm="1">
        <f t="array" ref="FB134">A127980506L_Latest</f>
        <v>8.7059999999999995</v>
      </c>
      <c r="FC134" s="52" cm="1">
        <f t="array" ref="FC134">A127961030L_Latest</f>
        <v>4.6529999999999996</v>
      </c>
      <c r="FD134" s="52" cm="1">
        <f t="array" ref="FD134">A127999498X_Latest</f>
        <v>1.367</v>
      </c>
      <c r="FE134" s="52" cm="1">
        <f t="array" ref="FE134">A128018854R_Latest</f>
        <v>1.4770000000000001</v>
      </c>
      <c r="FF134" s="52" cm="1">
        <f t="array" ref="FF134">A128057822X_Latest</f>
        <v>2.1890000000000001</v>
      </c>
      <c r="FG134" s="52" cm="1">
        <f t="array" ref="FG134">A128018890X_Latest</f>
        <v>8.5549999999999997</v>
      </c>
      <c r="FH134" s="52" cm="1">
        <f t="array" ref="FH134">A128057850J_Latest</f>
        <v>3.8130000000000002</v>
      </c>
      <c r="FI134" s="52" cm="1">
        <f t="array" ref="FI134">A128057882A_Latest</f>
        <v>14.972</v>
      </c>
      <c r="FJ134" s="52" cm="1">
        <f t="array" ref="FJ134">A127999614W_Latest</f>
        <v>11.09</v>
      </c>
      <c r="FK134" s="52" cm="1">
        <f t="array" ref="FK134">A128018966J_Latest</f>
        <v>21.068999999999999</v>
      </c>
      <c r="FL134" s="52" cm="1">
        <f t="array" ref="FL134">A128018990J_Latest</f>
        <v>2.9809999999999999</v>
      </c>
      <c r="FM134" s="52" cm="1">
        <f t="array" ref="FM134">A128096422R_Latest</f>
        <v>6.12</v>
      </c>
      <c r="FN134" s="52" cm="1">
        <f t="array" ref="FN134">A128019038K_Latest</f>
        <v>14.76</v>
      </c>
      <c r="FO134" s="52" cm="1">
        <f t="array" ref="FO134">A128095894V_Latest</f>
        <v>131.08000000000001</v>
      </c>
      <c r="FP134" s="52" cm="1">
        <f t="array" ref="FP134">A128040350X_Latest</f>
        <v>0.19700000000000001</v>
      </c>
      <c r="FQ134" s="52" cm="1">
        <f t="array" ref="FQ134">A128060014K_Latest</f>
        <v>0</v>
      </c>
      <c r="FR134" s="52" cm="1">
        <f t="array" ref="FR134">A128021194C_Latest</f>
        <v>4.32</v>
      </c>
      <c r="FS134" s="52" cm="1">
        <f t="array" ref="FS134">A127963114J_Latest</f>
        <v>2.0710000000000002</v>
      </c>
      <c r="FT134" s="52" cm="1">
        <f t="array" ref="FT134">A128001858K_Latest</f>
        <v>14.875</v>
      </c>
      <c r="FU134" s="52" cm="1">
        <f t="array" ref="FU134">A128079662J_Latest</f>
        <v>2.6280000000000001</v>
      </c>
      <c r="FV134" s="52" cm="1">
        <f t="array" ref="FV134">A127963174K_Latest</f>
        <v>18.170999999999999</v>
      </c>
      <c r="FW134" s="52" cm="1">
        <f t="array" ref="FW134">A127982582A_Latest</f>
        <v>14.093999999999999</v>
      </c>
      <c r="FX134" s="52" cm="1">
        <f t="array" ref="FX134">A127963194V_Latest</f>
        <v>4.1970000000000001</v>
      </c>
      <c r="FY134" s="52" cm="1">
        <f t="array" ref="FY134">A128001610F_Latest</f>
        <v>5.2130000000000001</v>
      </c>
      <c r="FZ134" s="52" cm="1">
        <f t="array" ref="FZ134">A127982302W_Latest</f>
        <v>3.089</v>
      </c>
      <c r="GA134" s="52" cm="1">
        <f t="array" ref="GA134">A128040410R_Latest</f>
        <v>2.4089999999999998</v>
      </c>
      <c r="GB134" s="52" cm="1">
        <f t="array" ref="GB134">A127982354X_Latest</f>
        <v>35.195</v>
      </c>
      <c r="GC134" s="52" cm="1">
        <f t="array" ref="GC134">A128098526V_Latest</f>
        <v>5.8810000000000002</v>
      </c>
      <c r="GD134" s="52" cm="1">
        <f t="array" ref="GD134">A128001706X_Latest</f>
        <v>60.597000000000001</v>
      </c>
      <c r="GE134" s="52" cm="1">
        <f t="array" ref="GE134">A128001730X_Latest</f>
        <v>20.257999999999999</v>
      </c>
      <c r="GF134" s="52" cm="1">
        <f t="array" ref="GF134">A128021106T_Latest</f>
        <v>29.359000000000002</v>
      </c>
      <c r="GG134" s="52" cm="1">
        <f t="array" ref="GG134">A128001754T_Latest</f>
        <v>5.056</v>
      </c>
      <c r="GH134" s="52" cm="1">
        <f t="array" ref="GH134">A128098622V_Latest</f>
        <v>7.5469999999999997</v>
      </c>
      <c r="GI134" s="52" cm="1">
        <f t="array" ref="GI134">A128079550R_Latest</f>
        <v>29.332999999999998</v>
      </c>
      <c r="GJ134" s="52" cm="1">
        <f t="array" ref="GJ134">A128078986K_Latest</f>
        <v>264.49</v>
      </c>
    </row>
    <row r="135" spans="1:192" ht="15" hidden="1" customHeight="1">
      <c r="A135" s="45" t="s">
        <v>12421</v>
      </c>
      <c r="B135" s="55"/>
      <c r="C135" s="62">
        <v>12</v>
      </c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  <c r="BM135" s="52"/>
      <c r="BN135" s="52"/>
      <c r="BO135" s="52"/>
      <c r="BP135" s="52"/>
      <c r="BQ135" s="52"/>
      <c r="BR135" s="52"/>
      <c r="BS135" s="52"/>
      <c r="BT135" s="52"/>
      <c r="BU135" s="52"/>
      <c r="BV135" s="52"/>
      <c r="BW135" s="52"/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2"/>
      <c r="CI135" s="52"/>
      <c r="CJ135" s="52"/>
      <c r="CK135" s="52"/>
      <c r="CL135" s="52"/>
      <c r="CM135" s="52"/>
      <c r="CN135" s="52"/>
      <c r="CO135" s="52"/>
      <c r="CP135" s="52"/>
      <c r="CQ135" s="52"/>
      <c r="CR135" s="52"/>
      <c r="CS135" s="52"/>
      <c r="CT135" s="52"/>
      <c r="CU135" s="52"/>
      <c r="CV135" s="52"/>
      <c r="CW135" s="52"/>
      <c r="CX135" s="52"/>
      <c r="CY135" s="52"/>
      <c r="CZ135" s="52"/>
      <c r="DA135" s="52"/>
      <c r="DB135" s="52"/>
      <c r="DC135" s="52"/>
      <c r="DD135" s="52"/>
      <c r="DE135" s="52"/>
      <c r="DF135" s="52"/>
      <c r="DG135" s="52"/>
      <c r="DH135" s="52"/>
      <c r="DI135" s="52"/>
      <c r="DJ135" s="52"/>
      <c r="DK135" s="52"/>
      <c r="DL135" s="52"/>
      <c r="DM135" s="52"/>
      <c r="DN135" s="52"/>
      <c r="DO135" s="52"/>
      <c r="DP135" s="52"/>
      <c r="DQ135" s="52"/>
      <c r="DR135" s="52"/>
      <c r="DS135" s="52"/>
      <c r="DT135" s="52"/>
      <c r="DU135" s="52"/>
      <c r="DV135" s="52"/>
      <c r="DW135" s="52"/>
      <c r="DX135" s="52"/>
      <c r="DY135" s="52"/>
      <c r="DZ135" s="52"/>
      <c r="EA135" s="52"/>
      <c r="EB135" s="52"/>
      <c r="EC135" s="52"/>
      <c r="ED135" s="52"/>
      <c r="EE135" s="52"/>
      <c r="EF135" s="52"/>
      <c r="EG135" s="52"/>
      <c r="EH135" s="52"/>
      <c r="EI135" s="52"/>
      <c r="EJ135" s="52"/>
      <c r="EK135" s="52"/>
      <c r="EL135" s="52"/>
      <c r="EM135" s="52"/>
      <c r="EN135" s="52"/>
      <c r="EO135" s="52"/>
      <c r="EP135" s="52"/>
      <c r="EQ135" s="52"/>
      <c r="ER135" s="52"/>
      <c r="ES135" s="52"/>
      <c r="ET135" s="52"/>
      <c r="EU135" s="52"/>
      <c r="EV135" s="52"/>
      <c r="EW135" s="52"/>
      <c r="EX135" s="52"/>
      <c r="EY135" s="52"/>
      <c r="EZ135" s="52"/>
      <c r="FA135" s="52"/>
      <c r="FB135" s="52"/>
      <c r="FC135" s="52"/>
      <c r="FD135" s="52"/>
      <c r="FE135" s="52"/>
      <c r="FF135" s="52"/>
      <c r="FG135" s="52"/>
      <c r="FH135" s="52"/>
      <c r="FI135" s="52"/>
      <c r="FJ135" s="52"/>
      <c r="FK135" s="52"/>
      <c r="FL135" s="52"/>
      <c r="FM135" s="52"/>
      <c r="FN135" s="52"/>
      <c r="FO135" s="52"/>
      <c r="FP135" s="52"/>
      <c r="FQ135" s="52"/>
      <c r="FR135" s="52"/>
      <c r="FS135" s="52"/>
      <c r="FT135" s="52"/>
      <c r="FU135" s="52"/>
      <c r="FV135" s="52"/>
      <c r="FW135" s="52"/>
      <c r="FX135" s="52"/>
      <c r="FY135" s="52"/>
      <c r="FZ135" s="52"/>
      <c r="GA135" s="52"/>
      <c r="GB135" s="52"/>
      <c r="GC135" s="52"/>
      <c r="GD135" s="52"/>
      <c r="GE135" s="52"/>
      <c r="GF135" s="52"/>
      <c r="GG135" s="52"/>
      <c r="GH135" s="52"/>
      <c r="GI135" s="52"/>
      <c r="GJ135" s="52"/>
    </row>
    <row r="136" spans="1:192" ht="15" hidden="1" customHeight="1">
      <c r="A136" s="48" t="s">
        <v>12422</v>
      </c>
      <c r="B136" s="49"/>
      <c r="C136" s="62">
        <v>13</v>
      </c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  <c r="BM136" s="52"/>
      <c r="BN136" s="52"/>
      <c r="BO136" s="52"/>
      <c r="BP136" s="52"/>
      <c r="BQ136" s="52"/>
      <c r="BR136" s="52"/>
      <c r="BS136" s="52"/>
      <c r="BT136" s="52"/>
      <c r="BU136" s="52"/>
      <c r="BV136" s="52"/>
      <c r="BW136" s="52"/>
      <c r="BX136" s="52"/>
      <c r="BY136" s="52"/>
      <c r="BZ136" s="52"/>
      <c r="CA136" s="52"/>
      <c r="CB136" s="52"/>
      <c r="CC136" s="52"/>
      <c r="CD136" s="52"/>
      <c r="CE136" s="52"/>
      <c r="CF136" s="52"/>
      <c r="CG136" s="52"/>
      <c r="CH136" s="52"/>
      <c r="CI136" s="52"/>
      <c r="CJ136" s="52"/>
      <c r="CK136" s="52"/>
      <c r="CL136" s="52"/>
      <c r="CM136" s="52"/>
      <c r="CN136" s="52"/>
      <c r="CO136" s="52"/>
      <c r="CP136" s="52"/>
      <c r="CQ136" s="52"/>
      <c r="CR136" s="52"/>
      <c r="CS136" s="52"/>
      <c r="CT136" s="52"/>
      <c r="CU136" s="52"/>
      <c r="CV136" s="52"/>
      <c r="CW136" s="52"/>
      <c r="CX136" s="52"/>
      <c r="CY136" s="52"/>
      <c r="CZ136" s="52"/>
      <c r="DA136" s="52"/>
      <c r="DB136" s="52"/>
      <c r="DC136" s="52"/>
      <c r="DD136" s="52"/>
      <c r="DE136" s="52"/>
      <c r="DF136" s="52"/>
      <c r="DG136" s="52"/>
      <c r="DH136" s="52"/>
      <c r="DI136" s="52"/>
      <c r="DJ136" s="52"/>
      <c r="DK136" s="52"/>
      <c r="DL136" s="52"/>
      <c r="DM136" s="52"/>
      <c r="DN136" s="52"/>
      <c r="DO136" s="52"/>
      <c r="DP136" s="52"/>
      <c r="DQ136" s="52"/>
      <c r="DR136" s="52"/>
      <c r="DS136" s="52"/>
      <c r="DT136" s="52"/>
      <c r="DU136" s="52"/>
      <c r="DV136" s="52"/>
      <c r="DW136" s="52"/>
      <c r="DX136" s="52"/>
      <c r="DY136" s="52"/>
      <c r="DZ136" s="52"/>
      <c r="EA136" s="52"/>
      <c r="EB136" s="52"/>
      <c r="EC136" s="52"/>
      <c r="ED136" s="52"/>
      <c r="EE136" s="52"/>
      <c r="EF136" s="52"/>
      <c r="EG136" s="52"/>
      <c r="EH136" s="52"/>
      <c r="EI136" s="52"/>
      <c r="EJ136" s="52"/>
      <c r="EK136" s="52"/>
      <c r="EL136" s="52"/>
      <c r="EM136" s="52"/>
      <c r="EN136" s="52"/>
      <c r="EO136" s="52"/>
      <c r="EP136" s="52"/>
      <c r="EQ136" s="52"/>
      <c r="ER136" s="52"/>
      <c r="ES136" s="52"/>
      <c r="ET136" s="52"/>
      <c r="EU136" s="52"/>
      <c r="EV136" s="52"/>
      <c r="EW136" s="52"/>
      <c r="EX136" s="52"/>
      <c r="EY136" s="52"/>
      <c r="EZ136" s="52"/>
      <c r="FA136" s="52"/>
      <c r="FB136" s="52"/>
      <c r="FC136" s="52"/>
      <c r="FD136" s="52"/>
      <c r="FE136" s="52"/>
      <c r="FF136" s="52"/>
      <c r="FG136" s="52"/>
      <c r="FH136" s="52"/>
      <c r="FI136" s="52"/>
      <c r="FJ136" s="52"/>
      <c r="FK136" s="52"/>
      <c r="FL136" s="52"/>
      <c r="FM136" s="52"/>
      <c r="FN136" s="52"/>
      <c r="FO136" s="52"/>
      <c r="FP136" s="52"/>
      <c r="FQ136" s="52"/>
      <c r="FR136" s="52"/>
      <c r="FS136" s="52"/>
      <c r="FT136" s="52"/>
      <c r="FU136" s="52"/>
      <c r="FV136" s="52"/>
      <c r="FW136" s="52"/>
      <c r="FX136" s="52"/>
      <c r="FY136" s="52"/>
      <c r="FZ136" s="52"/>
      <c r="GA136" s="52"/>
      <c r="GB136" s="52"/>
      <c r="GC136" s="52"/>
      <c r="GD136" s="52"/>
      <c r="GE136" s="52"/>
      <c r="GF136" s="52"/>
      <c r="GG136" s="52"/>
      <c r="GH136" s="52"/>
      <c r="GI136" s="52"/>
      <c r="GJ136" s="52"/>
    </row>
    <row r="137" spans="1:192" ht="15" hidden="1" customHeight="1">
      <c r="A137" s="48"/>
      <c r="B137" s="49" t="s">
        <v>12423</v>
      </c>
      <c r="C137" s="62">
        <v>14</v>
      </c>
      <c r="D137" s="52" cm="1">
        <f t="array" ref="D137">A128023038L_Latest</f>
        <v>1.39</v>
      </c>
      <c r="E137" s="52" cm="1">
        <f t="array" ref="E137">A128081726X_Latest</f>
        <v>0.44900000000000001</v>
      </c>
      <c r="F137" s="52" cm="1">
        <f t="array" ref="F137">A127945810A_Latest</f>
        <v>5.2009999999999996</v>
      </c>
      <c r="G137" s="52" cm="1">
        <f t="array" ref="G137">A127965358R_Latest</f>
        <v>0</v>
      </c>
      <c r="H137" s="52" cm="1">
        <f t="array" ref="H137">A128042870R_Latest</f>
        <v>3.3580000000000001</v>
      </c>
      <c r="I137" s="52" cm="1">
        <f t="array" ref="I137">A128081814X_Latest</f>
        <v>3.5329999999999999</v>
      </c>
      <c r="J137" s="52" cm="1">
        <f t="array" ref="J137">A127945858L_Latest</f>
        <v>18.39</v>
      </c>
      <c r="K137" s="52" cm="1">
        <f t="array" ref="K137">A128042910W_Latest</f>
        <v>14.073</v>
      </c>
      <c r="L137" s="52" cm="1">
        <f t="array" ref="L137">A127984626C_Latest</f>
        <v>0.27100000000000002</v>
      </c>
      <c r="M137" s="52" cm="1">
        <f t="array" ref="M137">A128062090X_Latest</f>
        <v>1.716</v>
      </c>
      <c r="N137" s="52" cm="1">
        <f t="array" ref="N137">A127945574K_Latest</f>
        <v>1.375</v>
      </c>
      <c r="O137" s="52" cm="1">
        <f t="array" ref="O137">A128042634L_Latest</f>
        <v>1.367</v>
      </c>
      <c r="P137" s="52" cm="1">
        <f t="array" ref="P137">A128003806V_Latest</f>
        <v>10.268000000000001</v>
      </c>
      <c r="Q137" s="52" cm="1">
        <f t="array" ref="Q137">A128003814V_Latest</f>
        <v>2.7989999999999999</v>
      </c>
      <c r="R137" s="52" cm="1">
        <f t="array" ref="R137">A127945646K_Latest</f>
        <v>6.3730000000000002</v>
      </c>
      <c r="S137" s="52" cm="1">
        <f t="array" ref="S137">A128003854L_Latest</f>
        <v>9.0079999999999991</v>
      </c>
      <c r="T137" s="52" cm="1">
        <f t="array" ref="T137">A127945694C_Latest</f>
        <v>19.922999999999998</v>
      </c>
      <c r="U137" s="52" cm="1">
        <f t="array" ref="U137">A128042702C_Latest</f>
        <v>4.016</v>
      </c>
      <c r="V137" s="52" cm="1">
        <f t="array" ref="V137">A128042730L_Latest</f>
        <v>4.4379999999999997</v>
      </c>
      <c r="W137" s="52" cm="1">
        <f t="array" ref="W137">A128023290R_Latest</f>
        <v>1486.1769999999999</v>
      </c>
      <c r="X137" s="52" cm="1">
        <f t="array" ref="X137">A128081158L_Latest</f>
        <v>1596.1479999999999</v>
      </c>
      <c r="Y137" s="52" cm="1">
        <f t="array" ref="Y137">A127986418W_Latest</f>
        <v>0</v>
      </c>
      <c r="Z137" s="52" cm="1">
        <f t="array" ref="Z137">A128064378W_Latest</f>
        <v>0</v>
      </c>
      <c r="AA137" s="52" cm="1">
        <f t="array" ref="AA137">A128044890K_Latest</f>
        <v>1.514</v>
      </c>
      <c r="AB137" s="52" cm="1">
        <f t="array" ref="AB137">A128006130K_Latest</f>
        <v>0</v>
      </c>
      <c r="AC137" s="52" cm="1">
        <f t="array" ref="AC137">A127986646X_Latest</f>
        <v>1.359</v>
      </c>
      <c r="AD137" s="52" cm="1">
        <f t="array" ref="AD137">A128025562V_Latest</f>
        <v>0.67300000000000004</v>
      </c>
      <c r="AE137" s="52" cm="1">
        <f t="array" ref="AE137">A128025578L_Latest</f>
        <v>6.298</v>
      </c>
      <c r="AF137" s="52" cm="1">
        <f t="array" ref="AF137">A127948086C_Latest</f>
        <v>4.4370000000000003</v>
      </c>
      <c r="AG137" s="52" cm="1">
        <f t="array" ref="AG137">A128006242C_Latest</f>
        <v>0</v>
      </c>
      <c r="AH137" s="52" cm="1">
        <f t="array" ref="AH137">A128005890J_Latest</f>
        <v>0.99299999999999999</v>
      </c>
      <c r="AI137" s="52" cm="1">
        <f t="array" ref="AI137">A128083750K_Latest</f>
        <v>0.68600000000000005</v>
      </c>
      <c r="AJ137" s="52" cm="1">
        <f t="array" ref="AJ137">A128005946J_Latest</f>
        <v>0</v>
      </c>
      <c r="AK137" s="52" cm="1">
        <f t="array" ref="AK137">A127947834F_Latest</f>
        <v>3.64</v>
      </c>
      <c r="AL137" s="52" cm="1">
        <f t="array" ref="AL137">A128025358K_Latest</f>
        <v>0.89</v>
      </c>
      <c r="AM137" s="52" cm="1">
        <f t="array" ref="AM137">A127986490R_Latest</f>
        <v>1.7969999999999999</v>
      </c>
      <c r="AN137" s="52" cm="1">
        <f t="array" ref="AN137">A128044790A_Latest</f>
        <v>2.8820000000000001</v>
      </c>
      <c r="AO137" s="52" cm="1">
        <f t="array" ref="AO137">A128064326V_Latest</f>
        <v>7.423</v>
      </c>
      <c r="AP137" s="52" cm="1">
        <f t="array" ref="AP137">A128006054V_Latest</f>
        <v>1.32</v>
      </c>
      <c r="AQ137" s="52" cm="1">
        <f t="array" ref="AQ137">A128083910K_Latest</f>
        <v>2.1440000000000001</v>
      </c>
      <c r="AR137" s="52" cm="1">
        <f t="array" ref="AR137">A128064410K_Latest</f>
        <v>440.25799999999998</v>
      </c>
      <c r="AS137" s="52" cm="1">
        <f t="array" ref="AS137">A128005502V_Latest</f>
        <v>477.57600000000002</v>
      </c>
      <c r="AT137" s="52" cm="1">
        <f t="array" ref="AT137">A127949946K_Latest</f>
        <v>0.46300000000000002</v>
      </c>
      <c r="AU137" s="52" cm="1">
        <f t="array" ref="AU137">A127969530C_Latest</f>
        <v>0</v>
      </c>
      <c r="AV137" s="52" cm="1">
        <f t="array" ref="AV137">A128047062J_Latest</f>
        <v>0.74399999999999999</v>
      </c>
      <c r="AW137" s="52" cm="1">
        <f t="array" ref="AW137">A128047094A_Latest</f>
        <v>0</v>
      </c>
      <c r="AX137" s="52" cm="1">
        <f t="array" ref="AX137">A128027754X_Latest</f>
        <v>0.73099999999999998</v>
      </c>
      <c r="AY137" s="52" cm="1">
        <f t="array" ref="AY137">A128027790J_Latest</f>
        <v>1.431</v>
      </c>
      <c r="AZ137" s="52" cm="1">
        <f t="array" ref="AZ137">A128066430F_Latest</f>
        <v>5.274</v>
      </c>
      <c r="BA137" s="52" cm="1">
        <f t="array" ref="BA137">A127969686X_Latest</f>
        <v>4.0670000000000002</v>
      </c>
      <c r="BB137" s="52" cm="1">
        <f t="array" ref="BB137">A128008406X_Latest</f>
        <v>0</v>
      </c>
      <c r="BC137" s="52" cm="1">
        <f t="array" ref="BC137">A128085986T_Latest</f>
        <v>0.72299999999999998</v>
      </c>
      <c r="BD137" s="52" cm="1">
        <f t="array" ref="BD137">A127949978C_Latest</f>
        <v>0.69</v>
      </c>
      <c r="BE137" s="52" cm="1">
        <f t="array" ref="BE137">A128046898R_Latest</f>
        <v>1.2410000000000001</v>
      </c>
      <c r="BF137" s="52" cm="1">
        <f t="array" ref="BF137">A128066214L_Latest</f>
        <v>4.5750000000000002</v>
      </c>
      <c r="BG137" s="52" cm="1">
        <f t="array" ref="BG137">A127969434C_Latest</f>
        <v>0.68600000000000005</v>
      </c>
      <c r="BH137" s="52" cm="1">
        <f t="array" ref="BH137">A128008206F_Latest</f>
        <v>0.76</v>
      </c>
      <c r="BI137" s="52" cm="1">
        <f t="array" ref="BI137">A128066258R_Latest</f>
        <v>2.1110000000000002</v>
      </c>
      <c r="BJ137" s="52" cm="1">
        <f t="array" ref="BJ137">A127988742K_Latest</f>
        <v>3.2650000000000001</v>
      </c>
      <c r="BK137" s="52" cm="1">
        <f t="array" ref="BK137">A128066302L_Latest</f>
        <v>0.80100000000000005</v>
      </c>
      <c r="BL137" s="52" cm="1">
        <f t="array" ref="BL137">A128047022R_Latest</f>
        <v>0.57699999999999996</v>
      </c>
      <c r="BM137" s="52" cm="1">
        <f t="array" ref="BM137">A128027698T_Latest</f>
        <v>417.56900000000002</v>
      </c>
      <c r="BN137" s="52" cm="1">
        <f t="array" ref="BN137">A127949602F_Latest</f>
        <v>445.709</v>
      </c>
      <c r="BO137" s="52" cm="1">
        <f t="array" ref="BO137">A127952010K_Latest</f>
        <v>0</v>
      </c>
      <c r="BP137" s="52" cm="1">
        <f t="array" ref="BP137">A128010362X_Latest</f>
        <v>0</v>
      </c>
      <c r="BQ137" s="52" cm="1">
        <f t="array" ref="BQ137">A127990950V_Latest</f>
        <v>0.51500000000000001</v>
      </c>
      <c r="BR137" s="52" cm="1">
        <f t="array" ref="BR137">A127971930F_Latest</f>
        <v>0</v>
      </c>
      <c r="BS137" s="52" cm="1">
        <f t="array" ref="BS137">A128010462J_Latest</f>
        <v>0.53700000000000003</v>
      </c>
      <c r="BT137" s="52" cm="1">
        <f t="array" ref="BT137">A127991002L_Latest</f>
        <v>0.68300000000000005</v>
      </c>
      <c r="BU137" s="52" cm="1">
        <f t="array" ref="BU137">A127952318F_Latest</f>
        <v>4.6239999999999997</v>
      </c>
      <c r="BV137" s="52" cm="1">
        <f t="array" ref="BV137">A127991046R_Latest</f>
        <v>3.1829999999999998</v>
      </c>
      <c r="BW137" s="52" cm="1">
        <f t="array" ref="BW137">A128029874C_Latest</f>
        <v>0</v>
      </c>
      <c r="BX137" s="52" cm="1">
        <f t="array" ref="BX137">A128029562T_Latest</f>
        <v>0</v>
      </c>
      <c r="BY137" s="52" cm="1">
        <f t="array" ref="BY137">A128029578K_Latest</f>
        <v>0</v>
      </c>
      <c r="BZ137" s="52" cm="1">
        <f t="array" ref="BZ137">A128049074C_Latest</f>
        <v>0</v>
      </c>
      <c r="CA137" s="52" cm="1">
        <f t="array" ref="CA137">A128029630J_Latest</f>
        <v>0.81799999999999995</v>
      </c>
      <c r="CB137" s="52" cm="1">
        <f t="array" ref="CB137">A128010238R_Latest</f>
        <v>0.52200000000000002</v>
      </c>
      <c r="CC137" s="52" cm="1">
        <f t="array" ref="CC137">A128029658K_Latest</f>
        <v>1.3720000000000001</v>
      </c>
      <c r="CD137" s="52" cm="1">
        <f t="array" ref="CD137">A128010290X_Latest</f>
        <v>2.5449999999999999</v>
      </c>
      <c r="CE137" s="52" cm="1">
        <f t="array" ref="CE137">A128088242F_Latest</f>
        <v>2.048</v>
      </c>
      <c r="CF137" s="52" cm="1">
        <f t="array" ref="CF137">A127990878L_Latest</f>
        <v>1.3169999999999999</v>
      </c>
      <c r="CG137" s="52" cm="1">
        <f t="array" ref="CG137">A128010342R_Latest</f>
        <v>0.78900000000000003</v>
      </c>
      <c r="CH137" s="52" cm="1">
        <f t="array" ref="CH137">A127990934V_Latest</f>
        <v>299.43799999999999</v>
      </c>
      <c r="CI137" s="52" cm="1">
        <f t="array" ref="CI137">A128029198J_Latest</f>
        <v>318.88299999999998</v>
      </c>
      <c r="CJ137" s="52" cm="1">
        <f t="array" ref="CJ137">A128090162W_Latest</f>
        <v>0.54900000000000004</v>
      </c>
      <c r="CK137" s="52" cm="1">
        <f t="array" ref="CK137">A128070690C_Latest</f>
        <v>0</v>
      </c>
      <c r="CL137" s="52" cm="1">
        <f t="array" ref="CL137">A127954458V_Latest</f>
        <v>0.73099999999999998</v>
      </c>
      <c r="CM137" s="52" cm="1">
        <f t="array" ref="CM137">A127993074K_Latest</f>
        <v>0</v>
      </c>
      <c r="CN137" s="52" cm="1">
        <f t="array" ref="CN137">A128090434R_Latest</f>
        <v>0</v>
      </c>
      <c r="CO137" s="52" cm="1">
        <f t="array" ref="CO137">A128051466F_Latest</f>
        <v>0.29299999999999998</v>
      </c>
      <c r="CP137" s="52" cm="1">
        <f t="array" ref="CP137">A128070802K_Latest</f>
        <v>1.0569999999999999</v>
      </c>
      <c r="CQ137" s="52" cm="1">
        <f t="array" ref="CQ137">A127993162K_Latest</f>
        <v>0.38200000000000001</v>
      </c>
      <c r="CR137" s="52" cm="1">
        <f t="array" ref="CR137">A127993194C_Latest</f>
        <v>0</v>
      </c>
      <c r="CS137" s="52" cm="1">
        <f t="array" ref="CS137">A128012434K_Latest</f>
        <v>0</v>
      </c>
      <c r="CT137" s="52" cm="1">
        <f t="array" ref="CT137">A128070498C_Latest</f>
        <v>0</v>
      </c>
      <c r="CU137" s="52" cm="1">
        <f t="array" ref="CU137">A128031714J_Latest</f>
        <v>0</v>
      </c>
      <c r="CV137" s="52" cm="1">
        <f t="array" ref="CV137">A128070554K_Latest</f>
        <v>0.28699999999999998</v>
      </c>
      <c r="CW137" s="52" cm="1">
        <f t="array" ref="CW137">A128012498W_Latest</f>
        <v>0.59099999999999997</v>
      </c>
      <c r="CX137" s="52" cm="1">
        <f t="array" ref="CX137">A128070590V_Latest</f>
        <v>1.1930000000000001</v>
      </c>
      <c r="CY137" s="52" cm="1">
        <f t="array" ref="CY137">A127954354A_Latest</f>
        <v>0</v>
      </c>
      <c r="CZ137" s="52" cm="1">
        <f t="array" ref="CZ137">A128070642K_Latest</f>
        <v>3.585</v>
      </c>
      <c r="DA137" s="52" cm="1">
        <f t="array" ref="DA137">A127992978J_Latest</f>
        <v>0.34599999999999997</v>
      </c>
      <c r="DB137" s="52" cm="1">
        <f t="array" ref="DB137">A128031850A_Latest</f>
        <v>0.27300000000000002</v>
      </c>
      <c r="DC137" s="52" cm="1">
        <f t="array" ref="DC137">A127993038A_Latest</f>
        <v>93.768000000000001</v>
      </c>
      <c r="DD137" s="52" cm="1">
        <f t="array" ref="DD137">A128070106F_Latest</f>
        <v>103.057</v>
      </c>
      <c r="DE137" s="52" cm="1">
        <f t="array" ref="DE137">A127976002F_Latest</f>
        <v>0.11</v>
      </c>
      <c r="DF137" s="52" cm="1">
        <f t="array" ref="DF137">A128053590A_Latest</f>
        <v>0.44900000000000001</v>
      </c>
      <c r="DG137" s="52" cm="1">
        <f t="array" ref="DG137">A128053618T_Latest</f>
        <v>1.51</v>
      </c>
      <c r="DH137" s="52" cm="1">
        <f t="array" ref="DH137">A128092382K_Latest</f>
        <v>0</v>
      </c>
      <c r="DI137" s="52" cm="1">
        <f t="array" ref="DI137">A128014770J_Latest</f>
        <v>0.6</v>
      </c>
      <c r="DJ137" s="52" cm="1">
        <f t="array" ref="DJ137">A128092410J_Latest</f>
        <v>0.45200000000000001</v>
      </c>
      <c r="DK137" s="52" cm="1">
        <f t="array" ref="DK137">A127976358V_Latest</f>
        <v>0.53800000000000003</v>
      </c>
      <c r="DL137" s="52" cm="1">
        <f t="array" ref="DL137">A127995302L_Latest</f>
        <v>1.389</v>
      </c>
      <c r="DM137" s="52" cm="1">
        <f t="array" ref="DM137">A127956630W_Latest</f>
        <v>0</v>
      </c>
      <c r="DN137" s="52" cm="1">
        <f t="array" ref="DN137">A128092182T_Latest</f>
        <v>0</v>
      </c>
      <c r="DO137" s="52" cm="1">
        <f t="array" ref="DO137">A127956338L_Latest</f>
        <v>0</v>
      </c>
      <c r="DP137" s="52" cm="1">
        <f t="array" ref="DP137">A128053438J_Latest</f>
        <v>0</v>
      </c>
      <c r="DQ137" s="52" cm="1">
        <f t="array" ref="DQ137">A127995058W_Latest</f>
        <v>0.42299999999999999</v>
      </c>
      <c r="DR137" s="52" cm="1">
        <f t="array" ref="DR137">A128033962F_Latest</f>
        <v>0</v>
      </c>
      <c r="DS137" s="52" cm="1">
        <f t="array" ref="DS137">A127976106X_Latest</f>
        <v>0.41199999999999998</v>
      </c>
      <c r="DT137" s="52" cm="1">
        <f t="array" ref="DT137">A128014662X_Latest</f>
        <v>1.2569999999999999</v>
      </c>
      <c r="DU137" s="52" cm="1">
        <f t="array" ref="DU137">A128053530X_Latest</f>
        <v>2.1040000000000001</v>
      </c>
      <c r="DV137" s="52" cm="1">
        <f t="array" ref="DV137">A128014710F_Latest</f>
        <v>0</v>
      </c>
      <c r="DW137" s="52" cm="1">
        <f t="array" ref="DW137">A128072950X_Latest</f>
        <v>0.41499999999999998</v>
      </c>
      <c r="DX137" s="52" cm="1">
        <f t="array" ref="DX137">A127976242T_Latest</f>
        <v>164.10900000000001</v>
      </c>
      <c r="DY137" s="52" cm="1">
        <f t="array" ref="DY137">A127994598T_Latest</f>
        <v>174.03800000000001</v>
      </c>
      <c r="DZ137" s="52" cm="1">
        <f t="array" ref="DZ137">A127978198F_Latest</f>
        <v>0.26800000000000002</v>
      </c>
      <c r="EA137" s="52" cm="1">
        <f t="array" ref="EA137">A128075078X_Latest</f>
        <v>0</v>
      </c>
      <c r="EB137" s="52" cm="1">
        <f t="array" ref="EB137">A128055866R_Latest</f>
        <v>0.188</v>
      </c>
      <c r="EC137" s="52" cm="1">
        <f t="array" ref="EC137">A127978422L_Latest</f>
        <v>0</v>
      </c>
      <c r="ED137" s="52" cm="1">
        <f t="array" ref="ED137">A127997522A_Latest</f>
        <v>0.129</v>
      </c>
      <c r="EE137" s="52" cm="1">
        <f t="array" ref="EE137">A128075190X_Latest</f>
        <v>0</v>
      </c>
      <c r="EF137" s="52" cm="1">
        <f t="array" ref="EF137">A127958750A_Latest</f>
        <v>0.16700000000000001</v>
      </c>
      <c r="EG137" s="52" cm="1">
        <f t="array" ref="EG137">A128016902K_Latest</f>
        <v>0.54400000000000004</v>
      </c>
      <c r="EH137" s="52" cm="1">
        <f t="array" ref="EH137">A127997582C_Latest</f>
        <v>0</v>
      </c>
      <c r="EI137" s="52" cm="1">
        <f t="array" ref="EI137">A127958446J_Latest</f>
        <v>0</v>
      </c>
      <c r="EJ137" s="52" cm="1">
        <f t="array" ref="EJ137">A128016626A_Latest</f>
        <v>0</v>
      </c>
      <c r="EK137" s="52" cm="1">
        <f t="array" ref="EK137">A127958490T_Latest</f>
        <v>0.126</v>
      </c>
      <c r="EL137" s="52" cm="1">
        <f t="array" ref="EL137">A127958506X_Latest</f>
        <v>0.28299999999999997</v>
      </c>
      <c r="EM137" s="52" cm="1">
        <f t="array" ref="EM137">A127958538T_Latest</f>
        <v>0</v>
      </c>
      <c r="EN137" s="52" cm="1">
        <f t="array" ref="EN137">A128075002C_Latest</f>
        <v>0.14099999999999999</v>
      </c>
      <c r="EO137" s="52" cm="1">
        <f t="array" ref="EO137">A128094394F_Latest</f>
        <v>0.127</v>
      </c>
      <c r="EP137" s="52" cm="1">
        <f t="array" ref="EP137">A128055778R_Latest</f>
        <v>0.39800000000000002</v>
      </c>
      <c r="EQ137" s="52" cm="1">
        <f t="array" ref="EQ137">A128016730A_Latest</f>
        <v>0</v>
      </c>
      <c r="ER137" s="52" cm="1">
        <f t="array" ref="ER137">A128016750K_Latest</f>
        <v>0</v>
      </c>
      <c r="ES137" s="52" cm="1">
        <f t="array" ref="ES137">A128036226L_Latest</f>
        <v>30.422999999999998</v>
      </c>
      <c r="ET137" s="52" cm="1">
        <f t="array" ref="ET137">A127977802W_Latest</f>
        <v>32.795999999999999</v>
      </c>
      <c r="EU137" s="52" cm="1">
        <f t="array" ref="EU137">A128077198C_Latest</f>
        <v>0</v>
      </c>
      <c r="EV137" s="52" cm="1">
        <f t="array" ref="EV137">A128019022T_Latest</f>
        <v>0</v>
      </c>
      <c r="EW137" s="52" cm="1">
        <f t="array" ref="EW137">A127960922A_Latest</f>
        <v>0</v>
      </c>
      <c r="EX137" s="52" cm="1">
        <f t="array" ref="EX137">A127960946V_Latest</f>
        <v>0</v>
      </c>
      <c r="EY137" s="52" cm="1">
        <f t="array" ref="EY137">A128019110T_Latest</f>
        <v>0</v>
      </c>
      <c r="EZ137" s="52" cm="1">
        <f t="array" ref="EZ137">A127960970V_Latest</f>
        <v>0</v>
      </c>
      <c r="FA137" s="52" cm="1">
        <f t="array" ref="FA137">A128077462C_Latest</f>
        <v>0</v>
      </c>
      <c r="FB137" s="52" cm="1">
        <f t="array" ref="FB137">A127980518W_Latest</f>
        <v>7.0000000000000007E-2</v>
      </c>
      <c r="FC137" s="52" cm="1">
        <f t="array" ref="FC137">A128038410X_Latest</f>
        <v>0</v>
      </c>
      <c r="FD137" s="52" cm="1">
        <f t="array" ref="FD137">A128038078J_Latest</f>
        <v>0</v>
      </c>
      <c r="FE137" s="52" cm="1">
        <f t="array" ref="FE137">A128038102W_Latest</f>
        <v>0</v>
      </c>
      <c r="FF137" s="52" cm="1">
        <f t="array" ref="FF137">A128038138X_Latest</f>
        <v>0</v>
      </c>
      <c r="FG137" s="52" cm="1">
        <f t="array" ref="FG137">A127980246C_Latest</f>
        <v>0</v>
      </c>
      <c r="FH137" s="52" cm="1">
        <f t="array" ref="FH137">A128057854T_Latest</f>
        <v>0.11</v>
      </c>
      <c r="FI137" s="52" cm="1">
        <f t="array" ref="FI137">A128077274V_Latest</f>
        <v>0</v>
      </c>
      <c r="FJ137" s="52" cm="1">
        <f t="array" ref="FJ137">A128077290V_Latest</f>
        <v>8.5999999999999993E-2</v>
      </c>
      <c r="FK137" s="52" cm="1">
        <f t="array" ref="FK137">A128018974J_Latest</f>
        <v>0.13500000000000001</v>
      </c>
      <c r="FL137" s="52" cm="1">
        <f t="array" ref="FL137">A127999670R_Latest</f>
        <v>0</v>
      </c>
      <c r="FM137" s="52" cm="1">
        <f t="array" ref="FM137">A128038238J_Latest</f>
        <v>0</v>
      </c>
      <c r="FN137" s="52" cm="1">
        <f t="array" ref="FN137">A127980390W_Latest</f>
        <v>13.927</v>
      </c>
      <c r="FO137" s="52" cm="1">
        <f t="array" ref="FO137">A127979782K_Latest</f>
        <v>14.327</v>
      </c>
      <c r="FP137" s="52" cm="1">
        <f t="array" ref="FP137">A128001598A_Latest</f>
        <v>0</v>
      </c>
      <c r="FQ137" s="52" cm="1">
        <f t="array" ref="FQ137">A128001770T_Latest</f>
        <v>0</v>
      </c>
      <c r="FR137" s="52" cm="1">
        <f t="array" ref="FR137">A128098650C_Latest</f>
        <v>0</v>
      </c>
      <c r="FS137" s="52" cm="1">
        <f t="array" ref="FS137">A128079630R_Latest</f>
        <v>0</v>
      </c>
      <c r="FT137" s="52" cm="1">
        <f t="array" ref="FT137">A128060050V_Latest</f>
        <v>0</v>
      </c>
      <c r="FU137" s="52" cm="1">
        <f t="array" ref="FU137">A127982546T_Latest</f>
        <v>0</v>
      </c>
      <c r="FV137" s="52" cm="1">
        <f t="array" ref="FV137">A128021270V_Latest</f>
        <v>0.43099999999999999</v>
      </c>
      <c r="FW137" s="52" cm="1">
        <f t="array" ref="FW137">A128001922T_Latest</f>
        <v>0</v>
      </c>
      <c r="FX137" s="52" cm="1">
        <f t="array" ref="FX137">A128060110K_Latest</f>
        <v>0.27100000000000002</v>
      </c>
      <c r="FY137" s="52" cm="1">
        <f t="array" ref="FY137">A127962910C_Latest</f>
        <v>0</v>
      </c>
      <c r="FZ137" s="52" cm="1">
        <f t="array" ref="FZ137">A128040390T_Latest</f>
        <v>0</v>
      </c>
      <c r="GA137" s="52" cm="1">
        <f t="array" ref="GA137">A128001642X_Latest</f>
        <v>0</v>
      </c>
      <c r="GB137" s="52" cm="1">
        <f t="array" ref="GB137">A128079362F_Latest</f>
        <v>0.24199999999999999</v>
      </c>
      <c r="GC137" s="52" cm="1">
        <f t="array" ref="GC137">A128059934C_Latest</f>
        <v>0</v>
      </c>
      <c r="GD137" s="52" cm="1">
        <f t="array" ref="GD137">A128001710R_Latest</f>
        <v>0.69599999999999995</v>
      </c>
      <c r="GE137" s="52" cm="1">
        <f t="array" ref="GE137">A128098562C_Latest</f>
        <v>0</v>
      </c>
      <c r="GF137" s="52" cm="1">
        <f t="array" ref="GF137">A128001742J_Latest</f>
        <v>0.96599999999999997</v>
      </c>
      <c r="GG137" s="52" cm="1">
        <f t="array" ref="GG137">A127963030X_Latest</f>
        <v>0.23200000000000001</v>
      </c>
      <c r="GH137" s="52" cm="1">
        <f t="array" ref="GH137">A128001762T_Latest</f>
        <v>0.23899999999999999</v>
      </c>
      <c r="GI137" s="52" cm="1">
        <f t="array" ref="GI137">A128079566J_Latest</f>
        <v>26.684999999999999</v>
      </c>
      <c r="GJ137" s="52" cm="1">
        <f t="array" ref="GJ137">A128001214C_Latest</f>
        <v>29.762</v>
      </c>
    </row>
    <row r="138" spans="1:192" ht="15" hidden="1" customHeight="1">
      <c r="A138" s="49"/>
      <c r="B138" s="49" t="s">
        <v>12424</v>
      </c>
      <c r="C138" s="62">
        <v>15</v>
      </c>
      <c r="D138" s="52" cm="1">
        <f t="array" ref="D138">A128023042C_Latest</f>
        <v>16.077000000000002</v>
      </c>
      <c r="E138" s="52" cm="1">
        <f t="array" ref="E138">A127945766C_Latest</f>
        <v>29.297000000000001</v>
      </c>
      <c r="F138" s="52" cm="1">
        <f t="array" ref="F138">A128042806W_Latest</f>
        <v>78.052000000000007</v>
      </c>
      <c r="G138" s="52" cm="1">
        <f t="array" ref="G138">A128062290T_Latest</f>
        <v>15.646000000000001</v>
      </c>
      <c r="H138" s="52" cm="1">
        <f t="array" ref="H138">A127984574L_Latest</f>
        <v>109.258</v>
      </c>
      <c r="I138" s="52" cm="1">
        <f t="array" ref="I138">A128062346T_Latest</f>
        <v>27.192</v>
      </c>
      <c r="J138" s="52" cm="1">
        <f t="array" ref="J138">A127984598F_Latest</f>
        <v>140.483</v>
      </c>
      <c r="K138" s="52" cm="1">
        <f t="array" ref="K138">A128081890A_Latest</f>
        <v>143.804</v>
      </c>
      <c r="L138" s="52" cm="1">
        <f t="array" ref="L138">A128081910X_Latest</f>
        <v>71.406000000000006</v>
      </c>
      <c r="M138" s="52" cm="1">
        <f t="array" ref="M138">A127965134C_Latest</f>
        <v>17.992000000000001</v>
      </c>
      <c r="N138" s="52" cm="1">
        <f t="array" ref="N138">A128003782L_Latest</f>
        <v>48.423000000000002</v>
      </c>
      <c r="O138" s="52" cm="1">
        <f t="array" ref="O138">A127965162L_Latest</f>
        <v>19.199000000000002</v>
      </c>
      <c r="P138" s="52" cm="1">
        <f t="array" ref="P138">A128023142L_Latest</f>
        <v>114.202</v>
      </c>
      <c r="Q138" s="52" cm="1">
        <f t="array" ref="Q138">A128081642R_Latest</f>
        <v>41.816000000000003</v>
      </c>
      <c r="R138" s="52" cm="1">
        <f t="array" ref="R138">A128081650R_Latest</f>
        <v>54.68</v>
      </c>
      <c r="S138" s="52" cm="1">
        <f t="array" ref="S138">A128042682F_Latest</f>
        <v>66.31</v>
      </c>
      <c r="T138" s="52" cm="1">
        <f t="array" ref="T138">A127984446V_Latest</f>
        <v>137.422</v>
      </c>
      <c r="U138" s="52" cm="1">
        <f t="array" ref="U138">A128023242W_Latest</f>
        <v>22.456</v>
      </c>
      <c r="V138" s="52" cm="1">
        <f t="array" ref="V138">A127984470V_Latest</f>
        <v>28.84</v>
      </c>
      <c r="W138" s="52" cm="1">
        <f t="array" ref="W138">A127945786L_Latest</f>
        <v>125.425</v>
      </c>
      <c r="X138" s="52" cm="1">
        <f t="array" ref="X138">A127945210W_Latest</f>
        <v>1316.0530000000001</v>
      </c>
      <c r="Y138" s="52" cm="1">
        <f t="array" ref="Y138">A128083718K_Latest</f>
        <v>4.2290000000000001</v>
      </c>
      <c r="Z138" s="52" cm="1">
        <f t="array" ref="Z138">A128083918C_Latest</f>
        <v>3.7679999999999998</v>
      </c>
      <c r="AA138" s="52" cm="1">
        <f t="array" ref="AA138">A128006122K_Latest</f>
        <v>24.34</v>
      </c>
      <c r="AB138" s="52" cm="1">
        <f t="array" ref="AB138">A128006146C_Latest</f>
        <v>4.0709999999999997</v>
      </c>
      <c r="AC138" s="52" cm="1">
        <f t="array" ref="AC138">A128044922T_Latest</f>
        <v>34.353999999999999</v>
      </c>
      <c r="AD138" s="52" cm="1">
        <f t="array" ref="AD138">A128006182L_Latest</f>
        <v>6.1980000000000004</v>
      </c>
      <c r="AE138" s="52" cm="1">
        <f t="array" ref="AE138">A128084054X_Latest</f>
        <v>34.279000000000003</v>
      </c>
      <c r="AF138" s="52" cm="1">
        <f t="array" ref="AF138">A128006222V_Latest</f>
        <v>48.871000000000002</v>
      </c>
      <c r="AG138" s="52" cm="1">
        <f t="array" ref="AG138">A128006262L_Latest</f>
        <v>24.279</v>
      </c>
      <c r="AH138" s="52" cm="1">
        <f t="array" ref="AH138">A128083730A_Latest</f>
        <v>4.5759999999999996</v>
      </c>
      <c r="AI138" s="52" cm="1">
        <f t="array" ref="AI138">A128064230A_Latest</f>
        <v>20.6</v>
      </c>
      <c r="AJ138" s="52" cm="1">
        <f t="array" ref="AJ138">A127967338T_Latest</f>
        <v>8.08</v>
      </c>
      <c r="AK138" s="52" cm="1">
        <f t="array" ref="AK138">A128044722X_Latest</f>
        <v>38.08</v>
      </c>
      <c r="AL138" s="52" cm="1">
        <f t="array" ref="AL138">A127947858X_Latest</f>
        <v>10.893000000000001</v>
      </c>
      <c r="AM138" s="52" cm="1">
        <f t="array" ref="AM138">A128064310A_Latest</f>
        <v>14.613</v>
      </c>
      <c r="AN138" s="52" cm="1">
        <f t="array" ref="AN138">A128083862C_Latest</f>
        <v>23.178999999999998</v>
      </c>
      <c r="AO138" s="52" cm="1">
        <f t="array" ref="AO138">A128064330K_Latest</f>
        <v>35.304000000000002</v>
      </c>
      <c r="AP138" s="52" cm="1">
        <f t="array" ref="AP138">A127986546R_Latest</f>
        <v>5.6769999999999996</v>
      </c>
      <c r="AQ138" s="52" cm="1">
        <f t="array" ref="AQ138">A128064358L_Latest</f>
        <v>8.5109999999999992</v>
      </c>
      <c r="AR138" s="52" cm="1">
        <f t="array" ref="AR138">A128006106K_Latest</f>
        <v>39.898000000000003</v>
      </c>
      <c r="AS138" s="52" cm="1">
        <f t="array" ref="AS138">A127947330A_Latest</f>
        <v>396.37</v>
      </c>
      <c r="AT138" s="52" cm="1">
        <f t="array" ref="AT138">A128085970X_Latest</f>
        <v>3.22</v>
      </c>
      <c r="AU138" s="52" cm="1">
        <f t="array" ref="AU138">A128066342F_Latest</f>
        <v>0</v>
      </c>
      <c r="AV138" s="52" cm="1">
        <f t="array" ref="AV138">A127950174V_Latest</f>
        <v>22.193999999999999</v>
      </c>
      <c r="AW138" s="52" cm="1">
        <f t="array" ref="AW138">A128047110R_Latest</f>
        <v>5.8120000000000003</v>
      </c>
      <c r="AX138" s="52" cm="1">
        <f t="array" ref="AX138">A128027774J_Latest</f>
        <v>23.507000000000001</v>
      </c>
      <c r="AY138" s="52" cm="1">
        <f t="array" ref="AY138">A128027798A_Latest</f>
        <v>6.5890000000000004</v>
      </c>
      <c r="AZ138" s="52" cm="1">
        <f t="array" ref="AZ138">A127969674R_Latest</f>
        <v>42.726999999999997</v>
      </c>
      <c r="BA138" s="52" cm="1">
        <f t="array" ref="BA138">A128027842X_Latest</f>
        <v>28.824999999999999</v>
      </c>
      <c r="BB138" s="52" cm="1">
        <f t="array" ref="BB138">A128047190A_Latest</f>
        <v>18.012</v>
      </c>
      <c r="BC138" s="52" cm="1">
        <f t="array" ref="BC138">A127988614T_Latest</f>
        <v>8.7100000000000009</v>
      </c>
      <c r="BD138" s="52" cm="1">
        <f t="array" ref="BD138">A128046878F_Latest</f>
        <v>15.039</v>
      </c>
      <c r="BE138" s="52" cm="1">
        <f t="array" ref="BE138">A128066206L_Latest</f>
        <v>5.1349999999999998</v>
      </c>
      <c r="BF138" s="52" cm="1">
        <f t="array" ref="BF138">A128008166X_Latest</f>
        <v>32.527999999999999</v>
      </c>
      <c r="BG138" s="52" cm="1">
        <f t="array" ref="BG138">A127950038A_Latest</f>
        <v>11.505000000000001</v>
      </c>
      <c r="BH138" s="52" cm="1">
        <f t="array" ref="BH138">A127988706A_Latest</f>
        <v>13.43</v>
      </c>
      <c r="BI138" s="52" cm="1">
        <f t="array" ref="BI138">A127950074K_Latest</f>
        <v>13.885</v>
      </c>
      <c r="BJ138" s="52" cm="1">
        <f t="array" ref="BJ138">A127969494F_Latest</f>
        <v>33.33</v>
      </c>
      <c r="BK138" s="52" cm="1">
        <f t="array" ref="BK138">A128027646R_Latest</f>
        <v>5.984</v>
      </c>
      <c r="BL138" s="52" cm="1">
        <f t="array" ref="BL138">A128027670R_Latest</f>
        <v>2.907</v>
      </c>
      <c r="BM138" s="52" cm="1">
        <f t="array" ref="BM138">A128066366X_Latest</f>
        <v>31.518999999999998</v>
      </c>
      <c r="BN138" s="52" cm="1">
        <f t="array" ref="BN138">A128046474K_Latest</f>
        <v>327.815</v>
      </c>
      <c r="BO138" s="52" cm="1">
        <f t="array" ref="BO138">A128068342T_Latest</f>
        <v>3.2360000000000002</v>
      </c>
      <c r="BP138" s="52" cm="1">
        <f t="array" ref="BP138">A127971878J_Latest</f>
        <v>7.05</v>
      </c>
      <c r="BQ138" s="52" cm="1">
        <f t="array" ref="BQ138">A128088334R_Latest</f>
        <v>15.502000000000001</v>
      </c>
      <c r="BR138" s="52" cm="1">
        <f t="array" ref="BR138">A127952270F_Latest</f>
        <v>1.8819999999999999</v>
      </c>
      <c r="BS138" s="52" cm="1">
        <f t="array" ref="BS138">A128068594L_Latest</f>
        <v>25.126999999999999</v>
      </c>
      <c r="BT138" s="52" cm="1">
        <f t="array" ref="BT138">A127971970X_Latest</f>
        <v>9.3840000000000003</v>
      </c>
      <c r="BU138" s="52" cm="1">
        <f t="array" ref="BU138">A127952330W_Latest</f>
        <v>34.216000000000001</v>
      </c>
      <c r="BV138" s="52" cm="1">
        <f t="array" ref="BV138">A127971998A_Latest</f>
        <v>38.747</v>
      </c>
      <c r="BW138" s="52" cm="1">
        <f t="array" ref="BW138">A127972006T_Latest</f>
        <v>15.499000000000001</v>
      </c>
      <c r="BX138" s="52" cm="1">
        <f t="array" ref="BX138">A128068362A_Latest</f>
        <v>1.2569999999999999</v>
      </c>
      <c r="BY138" s="52" cm="1">
        <f t="array" ref="BY138">A128088138F_Latest</f>
        <v>7.782</v>
      </c>
      <c r="BZ138" s="52" cm="1">
        <f t="array" ref="BZ138">A128029614J_Latest</f>
        <v>2.024</v>
      </c>
      <c r="CA138" s="52" cm="1">
        <f t="array" ref="CA138">A128088182R_Latest</f>
        <v>19.413</v>
      </c>
      <c r="CB138" s="52" cm="1">
        <f t="array" ref="CB138">A128088202L_Latest</f>
        <v>7.6020000000000003</v>
      </c>
      <c r="CC138" s="52" cm="1">
        <f t="array" ref="CC138">A128029666K_Latest</f>
        <v>7.1029999999999998</v>
      </c>
      <c r="CD138" s="52" cm="1">
        <f t="array" ref="CD138">A128010302W_Latest</f>
        <v>16.045000000000002</v>
      </c>
      <c r="CE138" s="52" cm="1">
        <f t="array" ref="CE138">A128049186W_Latest</f>
        <v>32.341000000000001</v>
      </c>
      <c r="CF138" s="52" cm="1">
        <f t="array" ref="CF138">A127990882C_Latest</f>
        <v>5.5380000000000003</v>
      </c>
      <c r="CG138" s="52" cm="1">
        <f t="array" ref="CG138">A128049238L_Latest</f>
        <v>5.5579999999999998</v>
      </c>
      <c r="CH138" s="52" cm="1">
        <f t="array" ref="CH138">A128029770K_Latest</f>
        <v>22.16</v>
      </c>
      <c r="CI138" s="52" cm="1">
        <f t="array" ref="CI138">A127971302T_Latest</f>
        <v>279.24700000000001</v>
      </c>
      <c r="CJ138" s="52" cm="1">
        <f t="array" ref="CJ138">A127954238T_Latest</f>
        <v>2.1339999999999999</v>
      </c>
      <c r="CK138" s="52" cm="1">
        <f t="array" ref="CK138">A127993022J_Latest</f>
        <v>1.3879999999999999</v>
      </c>
      <c r="CL138" s="52" cm="1">
        <f t="array" ref="CL138">A128090398T_Latest</f>
        <v>4.7130000000000001</v>
      </c>
      <c r="CM138" s="52" cm="1">
        <f t="array" ref="CM138">A128012690W_Latest</f>
        <v>1.0349999999999999</v>
      </c>
      <c r="CN138" s="52" cm="1">
        <f t="array" ref="CN138">A128090442R_Latest</f>
        <v>7.7809999999999997</v>
      </c>
      <c r="CO138" s="52" cm="1">
        <f t="array" ref="CO138">A127974126W_Latest</f>
        <v>2.4129999999999998</v>
      </c>
      <c r="CP138" s="52" cm="1">
        <f t="array" ref="CP138">A128031950K_Latest</f>
        <v>10.8</v>
      </c>
      <c r="CQ138" s="52" cm="1">
        <f t="array" ref="CQ138">A128070818C_Latest</f>
        <v>7.6989999999999998</v>
      </c>
      <c r="CR138" s="52" cm="1">
        <f t="array" ref="CR138">A127993214A_Latest</f>
        <v>3.6819999999999999</v>
      </c>
      <c r="CS138" s="52" cm="1">
        <f t="array" ref="CS138">A127954258A_Latest</f>
        <v>1.3129999999999999</v>
      </c>
      <c r="CT138" s="52" cm="1">
        <f t="array" ref="CT138">A128051226V_Latest</f>
        <v>0.61599999999999999</v>
      </c>
      <c r="CU138" s="52" cm="1">
        <f t="array" ref="CU138">A128070534A_Latest</f>
        <v>0.93</v>
      </c>
      <c r="CV138" s="52" cm="1">
        <f t="array" ref="CV138">A128070570K_Latest</f>
        <v>6.14</v>
      </c>
      <c r="CW138" s="52" cm="1">
        <f t="array" ref="CW138">A127973938K_Latest</f>
        <v>2.1230000000000002</v>
      </c>
      <c r="CX138" s="52" cm="1">
        <f t="array" ref="CX138">A128031774K_Latest</f>
        <v>3.6160000000000001</v>
      </c>
      <c r="CY138" s="52" cm="1">
        <f t="array" ref="CY138">A127992950F_Latest</f>
        <v>6.1440000000000001</v>
      </c>
      <c r="CZ138" s="52" cm="1">
        <f t="array" ref="CZ138">A128051310K_Latest</f>
        <v>9.9309999999999992</v>
      </c>
      <c r="DA138" s="52" cm="1">
        <f t="array" ref="DA138">A128070662V_Latest</f>
        <v>1.105</v>
      </c>
      <c r="DB138" s="52" cm="1">
        <f t="array" ref="DB138">A128012610K_Latest</f>
        <v>2.153</v>
      </c>
      <c r="DC138" s="52" cm="1">
        <f t="array" ref="DC138">A128051386F_Latest</f>
        <v>8.1530000000000005</v>
      </c>
      <c r="DD138" s="52" cm="1">
        <f t="array" ref="DD138">A128089818C_Latest</f>
        <v>84.08</v>
      </c>
      <c r="DE138" s="52" cm="1">
        <f t="array" ref="DE138">A127976014R_Latest</f>
        <v>2.5419999999999998</v>
      </c>
      <c r="DF138" s="52" cm="1">
        <f t="array" ref="DF138">A128034098V_Latest</f>
        <v>16.55</v>
      </c>
      <c r="DG138" s="52" cm="1">
        <f t="array" ref="DG138">A128092374K_Latest</f>
        <v>7.2069999999999999</v>
      </c>
      <c r="DH138" s="52" cm="1">
        <f t="array" ref="DH138">A128053638A_Latest</f>
        <v>0.86399999999999999</v>
      </c>
      <c r="DI138" s="52" cm="1">
        <f t="array" ref="DI138">A127956566R_Latest</f>
        <v>12.46</v>
      </c>
      <c r="DJ138" s="52" cm="1">
        <f t="array" ref="DJ138">A128092418A_Latest</f>
        <v>1.667</v>
      </c>
      <c r="DK138" s="52" cm="1">
        <f t="array" ref="DK138">A127995294X_Latest</f>
        <v>12.247999999999999</v>
      </c>
      <c r="DL138" s="52" cm="1">
        <f t="array" ref="DL138">A128053706T_Latest</f>
        <v>12.041</v>
      </c>
      <c r="DM138" s="52" cm="1">
        <f t="array" ref="DM138">A128073118V_Latest</f>
        <v>8.4130000000000003</v>
      </c>
      <c r="DN138" s="52" cm="1">
        <f t="array" ref="DN138">A128072818R_Latest</f>
        <v>1.2769999999999999</v>
      </c>
      <c r="DO138" s="52" cm="1">
        <f t="array" ref="DO138">A128072834R_Latest</f>
        <v>2.677</v>
      </c>
      <c r="DP138" s="52" cm="1">
        <f t="array" ref="DP138">A127995046L_Latest</f>
        <v>2.4079999999999999</v>
      </c>
      <c r="DQ138" s="52" cm="1">
        <f t="array" ref="DQ138">A127995066W_Latest</f>
        <v>11.385</v>
      </c>
      <c r="DR138" s="52" cm="1">
        <f t="array" ref="DR138">A128072882J_Latest</f>
        <v>6.7169999999999996</v>
      </c>
      <c r="DS138" s="52" cm="1">
        <f t="array" ref="DS138">A127956414C_Latest</f>
        <v>7.0129999999999999</v>
      </c>
      <c r="DT138" s="52" cm="1">
        <f t="array" ref="DT138">A127976146T_Latest</f>
        <v>4.4859999999999998</v>
      </c>
      <c r="DU138" s="52" cm="1">
        <f t="array" ref="DU138">A127995134L_Latest</f>
        <v>15.917999999999999</v>
      </c>
      <c r="DV138" s="52" cm="1">
        <f t="array" ref="DV138">A128053554T_Latest</f>
        <v>2.0880000000000001</v>
      </c>
      <c r="DW138" s="52" cm="1">
        <f t="array" ref="DW138">A127956482F_Latest</f>
        <v>6.3959999999999999</v>
      </c>
      <c r="DX138" s="52" cm="1">
        <f t="array" ref="DX138">A128092354A_Latest</f>
        <v>18.21</v>
      </c>
      <c r="DY138" s="52" cm="1">
        <f t="array" ref="DY138">A127955986T_Latest</f>
        <v>153.011</v>
      </c>
      <c r="DZ138" s="52" cm="1">
        <f t="array" ref="DZ138">A128055670L_Latest</f>
        <v>0.60599999999999998</v>
      </c>
      <c r="EA138" s="52" cm="1">
        <f t="array" ref="EA138">A128055818W_Latest</f>
        <v>0.28899999999999998</v>
      </c>
      <c r="EB138" s="52" cm="1">
        <f t="array" ref="EB138">A127958694V_Latest</f>
        <v>2.79</v>
      </c>
      <c r="EC138" s="52" cm="1">
        <f t="array" ref="EC138">A128094506L_Latest</f>
        <v>0.67600000000000005</v>
      </c>
      <c r="ED138" s="52" cm="1">
        <f t="array" ref="ED138">A128055902L_Latest</f>
        <v>2.089</v>
      </c>
      <c r="EE138" s="52" cm="1">
        <f t="array" ref="EE138">A128036302C_Latest</f>
        <v>0.48299999999999998</v>
      </c>
      <c r="EF138" s="52" cm="1">
        <f t="array" ref="EF138">A128036318W_Latest</f>
        <v>2.2610000000000001</v>
      </c>
      <c r="EG138" s="52" cm="1">
        <f t="array" ref="EG138">A128016906V_Latest</f>
        <v>3.0019999999999998</v>
      </c>
      <c r="EH138" s="52" cm="1">
        <f t="array" ref="EH138">A128055978J_Latest</f>
        <v>0.86499999999999999</v>
      </c>
      <c r="EI138" s="52" cm="1">
        <f t="array" ref="EI138">A128036018V_Latest</f>
        <v>0.32100000000000001</v>
      </c>
      <c r="EJ138" s="52" cm="1">
        <f t="array" ref="EJ138">A127978218C_Latest</f>
        <v>0.53500000000000003</v>
      </c>
      <c r="EK138" s="52" cm="1">
        <f t="array" ref="EK138">A128074950K_Latest</f>
        <v>0.255</v>
      </c>
      <c r="EL138" s="52" cm="1">
        <f t="array" ref="EL138">A128036078W_Latest</f>
        <v>1.62</v>
      </c>
      <c r="EM138" s="52" cm="1">
        <f t="array" ref="EM138">A128036094W_Latest</f>
        <v>0.89700000000000002</v>
      </c>
      <c r="EN138" s="52" cm="1">
        <f t="array" ref="EN138">A128016698L_Latest</f>
        <v>2.5779999999999998</v>
      </c>
      <c r="EO138" s="52" cm="1">
        <f t="array" ref="EO138">A128036150C_Latest</f>
        <v>1.385</v>
      </c>
      <c r="EP138" s="52" cm="1">
        <f t="array" ref="EP138">A127997402J_Latest</f>
        <v>4.931</v>
      </c>
      <c r="EQ138" s="52" cm="1">
        <f t="array" ref="EQ138">A127997430T_Latest</f>
        <v>0.69799999999999995</v>
      </c>
      <c r="ER138" s="52" cm="1">
        <f t="array" ref="ER138">A128094434L_Latest</f>
        <v>1.3560000000000001</v>
      </c>
      <c r="ES138" s="52" cm="1">
        <f t="array" ref="ES138">A127958662A_Latest</f>
        <v>2.0030000000000001</v>
      </c>
      <c r="ET138" s="52" cm="1">
        <f t="array" ref="ET138">A127977814F_Latest</f>
        <v>29.75</v>
      </c>
      <c r="EU138" s="52" cm="1">
        <f t="array" ref="EU138">A127960682A_Latest</f>
        <v>0.111</v>
      </c>
      <c r="EV138" s="52" cm="1">
        <f t="array" ref="EV138">A127960886C_Latest</f>
        <v>0.254</v>
      </c>
      <c r="EW138" s="52" cm="1">
        <f t="array" ref="EW138">A128096498K_Latest</f>
        <v>0.25600000000000001</v>
      </c>
      <c r="EX138" s="52" cm="1">
        <f t="array" ref="EX138">A127980430C_Latest</f>
        <v>0.38200000000000001</v>
      </c>
      <c r="EY138" s="52" cm="1">
        <f t="array" ref="EY138">A127960958C_Latest</f>
        <v>1.681</v>
      </c>
      <c r="EZ138" s="52" cm="1">
        <f t="array" ref="EZ138">A127960982C_Latest</f>
        <v>0</v>
      </c>
      <c r="FA138" s="52" cm="1">
        <f t="array" ref="FA138">A127999794T_Latest</f>
        <v>1.319</v>
      </c>
      <c r="FB138" s="52" cm="1">
        <f t="array" ref="FB138">A128019142K_Latest</f>
        <v>1.4510000000000001</v>
      </c>
      <c r="FC138" s="52" cm="1">
        <f t="array" ref="FC138">A128038418T_Latest</f>
        <v>0.21199999999999999</v>
      </c>
      <c r="FD138" s="52" cm="1">
        <f t="array" ref="FD138">A127960706J_Latest</f>
        <v>0.11899999999999999</v>
      </c>
      <c r="FE138" s="52" cm="1">
        <f t="array" ref="FE138">A128038114F_Latest</f>
        <v>0.47099999999999997</v>
      </c>
      <c r="FF138" s="52" cm="1">
        <f t="array" ref="FF138">A128096330F_Latest</f>
        <v>0.36499999999999999</v>
      </c>
      <c r="FG138" s="52" cm="1">
        <f t="array" ref="FG138">A128057842J_Latest</f>
        <v>0.46899999999999997</v>
      </c>
      <c r="FH138" s="52" cm="1">
        <f t="array" ref="FH138">A128057866A_Latest</f>
        <v>0.13800000000000001</v>
      </c>
      <c r="FI138" s="52" cm="1">
        <f t="array" ref="FI138">A127980294W_Latest</f>
        <v>1.0980000000000001</v>
      </c>
      <c r="FJ138" s="52" cm="1">
        <f t="array" ref="FJ138">A128018954X_Latest</f>
        <v>0.74299999999999999</v>
      </c>
      <c r="FK138" s="52" cm="1">
        <f t="array" ref="FK138">A128057926T_Latest</f>
        <v>2.0640000000000001</v>
      </c>
      <c r="FL138" s="52" cm="1">
        <f t="array" ref="FL138">A127960854K_Latest</f>
        <v>0.24399999999999999</v>
      </c>
      <c r="FM138" s="52" cm="1">
        <f t="array" ref="FM138">A128038258T_Latest</f>
        <v>0.54500000000000004</v>
      </c>
      <c r="FN138" s="52" cm="1">
        <f t="array" ref="FN138">A128019050A_Latest</f>
        <v>0.83399999999999996</v>
      </c>
      <c r="FO138" s="52" cm="1">
        <f t="array" ref="FO138">A128018418V_Latest</f>
        <v>12.756</v>
      </c>
      <c r="FP138" s="52" cm="1">
        <f t="array" ref="FP138">A127982270R_Latest</f>
        <v>0</v>
      </c>
      <c r="FQ138" s="52" cm="1">
        <f t="array" ref="FQ138">A128040574K_Latest</f>
        <v>0</v>
      </c>
      <c r="FR138" s="52" cm="1">
        <f t="array" ref="FR138">A128001834T_Latest</f>
        <v>1.05</v>
      </c>
      <c r="FS138" s="52" cm="1">
        <f t="array" ref="FS138">A127982518J_Latest</f>
        <v>0.92400000000000004</v>
      </c>
      <c r="FT138" s="52" cm="1">
        <f t="array" ref="FT138">A127982534J_Latest</f>
        <v>2.2589999999999999</v>
      </c>
      <c r="FU138" s="52" cm="1">
        <f t="array" ref="FU138">A128060078W_Latest</f>
        <v>0.45800000000000002</v>
      </c>
      <c r="FV138" s="52" cm="1">
        <f t="array" ref="FV138">A128098730C_Latest</f>
        <v>2.6339999999999999</v>
      </c>
      <c r="FW138" s="52" cm="1">
        <f t="array" ref="FW138">A128060106V_Latest</f>
        <v>3.1669999999999998</v>
      </c>
      <c r="FX138" s="52" cm="1">
        <f t="array" ref="FX138">A127963214T_Latest</f>
        <v>0.443</v>
      </c>
      <c r="FY138" s="52" cm="1">
        <f t="array" ref="FY138">A128079326W_Latest</f>
        <v>0.42</v>
      </c>
      <c r="FZ138" s="52" cm="1">
        <f t="array" ref="FZ138">A127982314F_Latest</f>
        <v>0.70199999999999996</v>
      </c>
      <c r="GA138" s="52" cm="1">
        <f t="array" ref="GA138">A128098498W_Latest</f>
        <v>0</v>
      </c>
      <c r="GB138" s="52" cm="1">
        <f t="array" ref="GB138">A128079378X_Latest</f>
        <v>4.5670000000000002</v>
      </c>
      <c r="GC138" s="52" cm="1">
        <f t="array" ref="GC138">A128001698K_Latest</f>
        <v>1.9410000000000001</v>
      </c>
      <c r="GD138" s="52" cm="1">
        <f t="array" ref="GD138">A128059954L_Latest</f>
        <v>5.2279999999999998</v>
      </c>
      <c r="GE138" s="52" cm="1">
        <f t="array" ref="GE138">A128098574L_Latest</f>
        <v>0.442</v>
      </c>
      <c r="GF138" s="52" cm="1">
        <f t="array" ref="GF138">A128059974W_Latest</f>
        <v>3.6040000000000001</v>
      </c>
      <c r="GG138" s="52" cm="1">
        <f t="array" ref="GG138">A127963054T_Latest</f>
        <v>1.1220000000000001</v>
      </c>
      <c r="GH138" s="52" cm="1">
        <f t="array" ref="GH138">A128060006K_Latest</f>
        <v>1.415</v>
      </c>
      <c r="GI138" s="52" cm="1">
        <f t="array" ref="GI138">A128079574J_Latest</f>
        <v>2.6480000000000001</v>
      </c>
      <c r="GJ138" s="52" cm="1">
        <f t="array" ref="GJ138">A128020634C_Latest</f>
        <v>33.024999999999999</v>
      </c>
    </row>
    <row r="139" spans="1:192" ht="15" hidden="1" customHeight="1">
      <c r="A139" s="48" t="s">
        <v>12408</v>
      </c>
      <c r="B139" s="48"/>
      <c r="C139" s="62">
        <v>16</v>
      </c>
      <c r="D139" s="52" cm="1">
        <f t="array" ref="D139">A127945542T_Latest</f>
        <v>17.466999999999999</v>
      </c>
      <c r="E139" s="52" cm="1">
        <f t="array" ref="E139">A128062258T_Latest</f>
        <v>29.745999999999999</v>
      </c>
      <c r="F139" s="52" cm="1">
        <f t="array" ref="F139">A128003966F_Latest</f>
        <v>83.253</v>
      </c>
      <c r="G139" s="52" cm="1">
        <f t="array" ref="G139">A127984546C_Latest</f>
        <v>15.646000000000001</v>
      </c>
      <c r="H139" s="52" cm="1">
        <f t="array" ref="H139">A128003986R_Latest</f>
        <v>112.616</v>
      </c>
      <c r="I139" s="52" cm="1">
        <f t="array" ref="I139">A128062326J_Latest</f>
        <v>30.725000000000001</v>
      </c>
      <c r="J139" s="52" cm="1">
        <f t="array" ref="J139">A128004010F_Latest</f>
        <v>158.874</v>
      </c>
      <c r="K139" s="52" cm="1">
        <f t="array" ref="K139">A128004034X_Latest</f>
        <v>157.87700000000001</v>
      </c>
      <c r="L139" s="52" cm="1">
        <f t="array" ref="L139">A127945874L_Latest</f>
        <v>71.677000000000007</v>
      </c>
      <c r="M139" s="52" cm="1">
        <f t="array" ref="M139">A127984282K_Latest</f>
        <v>19.707999999999998</v>
      </c>
      <c r="N139" s="52" cm="1">
        <f t="array" ref="N139">A127984306T_Latest</f>
        <v>49.798000000000002</v>
      </c>
      <c r="O139" s="52" cm="1">
        <f t="array" ref="O139">A128042638W_Latest</f>
        <v>20.565999999999999</v>
      </c>
      <c r="P139" s="52" cm="1">
        <f t="array" ref="P139">A128081634R_Latest</f>
        <v>124.47</v>
      </c>
      <c r="Q139" s="52" cm="1">
        <f t="array" ref="Q139">A128062158J_Latest</f>
        <v>44.615000000000002</v>
      </c>
      <c r="R139" s="52" cm="1">
        <f t="array" ref="R139">A127984398L_Latest</f>
        <v>61.052</v>
      </c>
      <c r="S139" s="52" cm="1">
        <f t="array" ref="S139">A128062194T_Latest</f>
        <v>75.317999999999998</v>
      </c>
      <c r="T139" s="52" cm="1">
        <f t="array" ref="T139">A127984438V_Latest</f>
        <v>157.34399999999999</v>
      </c>
      <c r="U139" s="52" cm="1">
        <f t="array" ref="U139">A127984454V_Latest</f>
        <v>26.472000000000001</v>
      </c>
      <c r="V139" s="52" cm="1">
        <f t="array" ref="V139">A128062234X_Latest</f>
        <v>33.277999999999999</v>
      </c>
      <c r="W139" s="52" cm="1">
        <f t="array" ref="W139">A127945782C_Latest</f>
        <v>1611.6020000000001</v>
      </c>
      <c r="X139" s="52" cm="1">
        <f t="array" ref="X139">A128022650R_Latest</f>
        <v>2912.2</v>
      </c>
      <c r="Y139" s="52" cm="1">
        <f t="array" ref="Y139">A128044658T_Latest</f>
        <v>4.2290000000000001</v>
      </c>
      <c r="Z139" s="52" cm="1">
        <f t="array" ref="Z139">A128044854A_Latest</f>
        <v>3.7679999999999998</v>
      </c>
      <c r="AA139" s="52" cm="1">
        <f t="array" ref="AA139">A128083958W_Latest</f>
        <v>25.853999999999999</v>
      </c>
      <c r="AB139" s="52" cm="1">
        <f t="array" ref="AB139">A127986626R_Latest</f>
        <v>4.0709999999999997</v>
      </c>
      <c r="AC139" s="52" cm="1">
        <f t="array" ref="AC139">A127986650R_Latest</f>
        <v>35.713000000000001</v>
      </c>
      <c r="AD139" s="52" cm="1">
        <f t="array" ref="AD139">A128044930T_Latest</f>
        <v>6.8719999999999999</v>
      </c>
      <c r="AE139" s="52" cm="1">
        <f t="array" ref="AE139">A128006194W_Latest</f>
        <v>40.576999999999998</v>
      </c>
      <c r="AF139" s="52" cm="1">
        <f t="array" ref="AF139">A128006218C_Latest</f>
        <v>53.308999999999997</v>
      </c>
      <c r="AG139" s="52" cm="1">
        <f t="array" ref="AG139">A128025618V_Latest</f>
        <v>24.279</v>
      </c>
      <c r="AH139" s="52" cm="1">
        <f t="array" ref="AH139">A128064214A_Latest</f>
        <v>5.569</v>
      </c>
      <c r="AI139" s="52" cm="1">
        <f t="array" ref="AI139">A128025302X_Latest</f>
        <v>21.285</v>
      </c>
      <c r="AJ139" s="52" cm="1">
        <f t="array" ref="AJ139">A127986446F_Latest</f>
        <v>8.08</v>
      </c>
      <c r="AK139" s="52" cm="1">
        <f t="array" ref="AK139">A128064262V_Latest</f>
        <v>41.72</v>
      </c>
      <c r="AL139" s="52" cm="1">
        <f t="array" ref="AL139">A128005970J_Latest</f>
        <v>11.782999999999999</v>
      </c>
      <c r="AM139" s="52" cm="1">
        <f t="array" ref="AM139">A128064298W_Latest</f>
        <v>16.41</v>
      </c>
      <c r="AN139" s="52" cm="1">
        <f t="array" ref="AN139">A128083858L_Latest</f>
        <v>26.061</v>
      </c>
      <c r="AO139" s="52" cm="1">
        <f t="array" ref="AO139">A128025410J_Latest</f>
        <v>42.726999999999997</v>
      </c>
      <c r="AP139" s="52" cm="1">
        <f t="array" ref="AP139">A128044818T_Latest</f>
        <v>6.9969999999999999</v>
      </c>
      <c r="AQ139" s="52" cm="1">
        <f t="array" ref="AQ139">A127986566X_Latest</f>
        <v>10.654999999999999</v>
      </c>
      <c r="AR139" s="52" cm="1">
        <f t="array" ref="AR139">A128083934C_Latest</f>
        <v>480.15600000000001</v>
      </c>
      <c r="AS139" s="52" cm="1">
        <f t="array" ref="AS139">A127947326K_Latest</f>
        <v>873.94500000000005</v>
      </c>
      <c r="AT139" s="52" cm="1">
        <f t="array" ref="AT139">A128008074R_Latest</f>
        <v>3.6840000000000002</v>
      </c>
      <c r="AU139" s="52" cm="1">
        <f t="array" ref="AU139">A128027678J_Latest</f>
        <v>0</v>
      </c>
      <c r="AV139" s="52" cm="1">
        <f t="array" ref="AV139">A128008326X_Latest</f>
        <v>22.937000000000001</v>
      </c>
      <c r="AW139" s="52" cm="1">
        <f t="array" ref="AW139">A128086170V_Latest</f>
        <v>5.8120000000000003</v>
      </c>
      <c r="AX139" s="52" cm="1">
        <f t="array" ref="AX139">A128027758J_Latest</f>
        <v>24.238</v>
      </c>
      <c r="AY139" s="52" cm="1">
        <f t="array" ref="AY139">A128066422F_Latest</f>
        <v>8.02</v>
      </c>
      <c r="AZ139" s="52" cm="1">
        <f t="array" ref="AZ139">A128086210A_Latest</f>
        <v>48.000999999999998</v>
      </c>
      <c r="BA139" s="52" cm="1">
        <f t="array" ref="BA139">A128027834X_Latest</f>
        <v>32.892000000000003</v>
      </c>
      <c r="BB139" s="52" cm="1">
        <f t="array" ref="BB139">A127988910K_Latest</f>
        <v>18.012</v>
      </c>
      <c r="BC139" s="52" cm="1">
        <f t="array" ref="BC139">A128008090R_Latest</f>
        <v>9.4339999999999993</v>
      </c>
      <c r="BD139" s="52" cm="1">
        <f t="array" ref="BD139">A128046874W_Latest</f>
        <v>15.728</v>
      </c>
      <c r="BE139" s="52" cm="1">
        <f t="array" ref="BE139">A128046902V_Latest</f>
        <v>6.3760000000000003</v>
      </c>
      <c r="BF139" s="52" cm="1">
        <f t="array" ref="BF139">A128046914C_Latest</f>
        <v>37.103000000000002</v>
      </c>
      <c r="BG139" s="52" cm="1">
        <f t="array" ref="BG139">A128046926L_Latest</f>
        <v>12.191000000000001</v>
      </c>
      <c r="BH139" s="52" cm="1">
        <f t="array" ref="BH139">A127988698L_Latest</f>
        <v>14.19</v>
      </c>
      <c r="BI139" s="52" cm="1">
        <f t="array" ref="BI139">A128027630W_Latest</f>
        <v>15.996</v>
      </c>
      <c r="BJ139" s="52" cm="1">
        <f t="array" ref="BJ139">A127969482W_Latest</f>
        <v>36.594000000000001</v>
      </c>
      <c r="BK139" s="52" cm="1">
        <f t="array" ref="BK139">A128047006R_Latest</f>
        <v>6.7850000000000001</v>
      </c>
      <c r="BL139" s="52" cm="1">
        <f t="array" ref="BL139">A128008262X_Latest</f>
        <v>3.4849999999999999</v>
      </c>
      <c r="BM139" s="52" cm="1">
        <f t="array" ref="BM139">A128027702W_Latest</f>
        <v>449.08800000000002</v>
      </c>
      <c r="BN139" s="52" cm="1">
        <f t="array" ref="BN139">A127968994J_Latest</f>
        <v>773.52300000000002</v>
      </c>
      <c r="BO139" s="52" cm="1">
        <f t="array" ref="BO139">A127952018C_Latest</f>
        <v>3.2360000000000002</v>
      </c>
      <c r="BP139" s="52" cm="1">
        <f t="array" ref="BP139">A127952198X_Latest</f>
        <v>7.05</v>
      </c>
      <c r="BQ139" s="52" cm="1">
        <f t="array" ref="BQ139">A128029778C_Latest</f>
        <v>16.015999999999998</v>
      </c>
      <c r="BR139" s="52" cm="1">
        <f t="array" ref="BR139">A128068562V_Latest</f>
        <v>1.8819999999999999</v>
      </c>
      <c r="BS139" s="52" cm="1">
        <f t="array" ref="BS139">A127990986W_Latest</f>
        <v>25.664000000000001</v>
      </c>
      <c r="BT139" s="52" cm="1">
        <f t="array" ref="BT139">A128068618V_Latest</f>
        <v>10.067</v>
      </c>
      <c r="BU139" s="52" cm="1">
        <f t="array" ref="BU139">A128049330C_Latest</f>
        <v>38.840000000000003</v>
      </c>
      <c r="BV139" s="52" cm="1">
        <f t="array" ref="BV139">A128029866C_Latest</f>
        <v>41.930999999999997</v>
      </c>
      <c r="BW139" s="52" cm="1">
        <f t="array" ref="BW139">A127952366X_Latest</f>
        <v>15.499000000000001</v>
      </c>
      <c r="BX139" s="52" cm="1">
        <f t="array" ref="BX139">A128068354A_Latest</f>
        <v>1.2569999999999999</v>
      </c>
      <c r="BY139" s="52" cm="1">
        <f t="array" ref="BY139">A128049062V_Latest</f>
        <v>7.782</v>
      </c>
      <c r="BZ139" s="52" cm="1">
        <f t="array" ref="BZ139">A128010230W_Latest</f>
        <v>2.024</v>
      </c>
      <c r="CA139" s="52" cm="1">
        <f t="array" ref="CA139">A127990798L_Latest</f>
        <v>20.231000000000002</v>
      </c>
      <c r="CB139" s="52" cm="1">
        <f t="array" ref="CB139">A128010246R_Latest</f>
        <v>8.1240000000000006</v>
      </c>
      <c r="CC139" s="52" cm="1">
        <f t="array" ref="CC139">A128068426A_Latest</f>
        <v>8.4749999999999996</v>
      </c>
      <c r="CD139" s="52" cm="1">
        <f t="array" ref="CD139">A128068438K_Latest</f>
        <v>18.59</v>
      </c>
      <c r="CE139" s="52" cm="1">
        <f t="array" ref="CE139">A127971818F_Latest</f>
        <v>34.387999999999998</v>
      </c>
      <c r="CF139" s="52" cm="1">
        <f t="array" ref="CF139">A128049214V_Latest</f>
        <v>6.8540000000000001</v>
      </c>
      <c r="CG139" s="52" cm="1">
        <f t="array" ref="CG139">A127952182F_Latest</f>
        <v>6.3470000000000004</v>
      </c>
      <c r="CH139" s="52" cm="1">
        <f t="array" ref="CH139">A128049254L_Latest</f>
        <v>321.59800000000001</v>
      </c>
      <c r="CI139" s="52" cm="1">
        <f t="array" ref="CI139">A128029202L_Latest</f>
        <v>598.13</v>
      </c>
      <c r="CJ139" s="52" cm="1">
        <f t="array" ref="CJ139">A127973850T_Latest</f>
        <v>2.6819999999999999</v>
      </c>
      <c r="CK139" s="52" cm="1">
        <f t="array" ref="CK139">A128031866V_Latest</f>
        <v>1.3879999999999999</v>
      </c>
      <c r="CL139" s="52" cm="1">
        <f t="array" ref="CL139">A128070730K_Latest</f>
        <v>5.444</v>
      </c>
      <c r="CM139" s="52" cm="1">
        <f t="array" ref="CM139">A128012682W_Latest</f>
        <v>1.0349999999999999</v>
      </c>
      <c r="CN139" s="52" cm="1">
        <f t="array" ref="CN139">A128012702V_Latest</f>
        <v>7.7809999999999997</v>
      </c>
      <c r="CO139" s="52" cm="1">
        <f t="array" ref="CO139">A127954486C_Latest</f>
        <v>2.7069999999999999</v>
      </c>
      <c r="CP139" s="52" cm="1">
        <f t="array" ref="CP139">A128051474F_Latest</f>
        <v>11.856999999999999</v>
      </c>
      <c r="CQ139" s="52" cm="1">
        <f t="array" ref="CQ139">A127954538V_Latest</f>
        <v>8.0809999999999995</v>
      </c>
      <c r="CR139" s="52" cm="1">
        <f t="array" ref="CR139">A127993206A_Latest</f>
        <v>3.6819999999999999</v>
      </c>
      <c r="CS139" s="52" cm="1">
        <f t="array" ref="CS139">A127973874K_Latest</f>
        <v>1.3129999999999999</v>
      </c>
      <c r="CT139" s="52" cm="1">
        <f t="array" ref="CT139">A128070506T_Latest</f>
        <v>0.61599999999999999</v>
      </c>
      <c r="CU139" s="52" cm="1">
        <f t="array" ref="CU139">A127973902J_Latest</f>
        <v>0.93</v>
      </c>
      <c r="CV139" s="52" cm="1">
        <f t="array" ref="CV139">A127954306J_Latest</f>
        <v>6.4269999999999996</v>
      </c>
      <c r="CW139" s="52" cm="1">
        <f t="array" ref="CW139">A128051254C_Latest</f>
        <v>2.714</v>
      </c>
      <c r="CX139" s="52" cm="1">
        <f t="array" ref="CX139">A128070594C_Latest</f>
        <v>4.8099999999999996</v>
      </c>
      <c r="CY139" s="52" cm="1">
        <f t="array" ref="CY139">A128051290L_Latest</f>
        <v>6.1440000000000001</v>
      </c>
      <c r="CZ139" s="52" cm="1">
        <f t="array" ref="CZ139">A127992966X_Latest</f>
        <v>13.516</v>
      </c>
      <c r="DA139" s="52" cm="1">
        <f t="array" ref="DA139">A127973998L_Latest</f>
        <v>1.4510000000000001</v>
      </c>
      <c r="DB139" s="52" cm="1">
        <f t="array" ref="DB139">A127974014C_Latest</f>
        <v>2.4260000000000002</v>
      </c>
      <c r="DC139" s="52" cm="1">
        <f t="array" ref="DC139">A128090378J_Latest</f>
        <v>101.92100000000001</v>
      </c>
      <c r="DD139" s="52" cm="1">
        <f t="array" ref="DD139">A128070110W_Latest</f>
        <v>187.137</v>
      </c>
      <c r="DE139" s="52" cm="1">
        <f t="array" ref="DE139">A127976006R_Latest</f>
        <v>2.6509999999999998</v>
      </c>
      <c r="DF139" s="52" cm="1">
        <f t="array" ref="DF139">A127956490F_Latest</f>
        <v>16.998000000000001</v>
      </c>
      <c r="DG139" s="52" cm="1">
        <f t="array" ref="DG139">A128014742X_Latest</f>
        <v>8.7170000000000005</v>
      </c>
      <c r="DH139" s="52" cm="1">
        <f t="array" ref="DH139">A128014758T_Latest</f>
        <v>0.86399999999999999</v>
      </c>
      <c r="DI139" s="52" cm="1">
        <f t="array" ref="DI139">A127956550W_Latest</f>
        <v>13.061</v>
      </c>
      <c r="DJ139" s="52" cm="1">
        <f t="array" ref="DJ139">A128053670A_Latest</f>
        <v>2.1190000000000002</v>
      </c>
      <c r="DK139" s="52" cm="1">
        <f t="array" ref="DK139">A128053682K_Latest</f>
        <v>12.787000000000001</v>
      </c>
      <c r="DL139" s="52" cm="1">
        <f t="array" ref="DL139">A128092442A_Latest</f>
        <v>13.43</v>
      </c>
      <c r="DM139" s="52" cm="1">
        <f t="array" ref="DM139">A127956634F_Latest</f>
        <v>8.4130000000000003</v>
      </c>
      <c r="DN139" s="52" cm="1">
        <f t="array" ref="DN139">A128053410F_Latest</f>
        <v>1.2769999999999999</v>
      </c>
      <c r="DO139" s="52" cm="1">
        <f t="array" ref="DO139">A128033898X_Latest</f>
        <v>2.677</v>
      </c>
      <c r="DP139" s="52" cm="1">
        <f t="array" ref="DP139">A128092206X_Latest</f>
        <v>2.4079999999999999</v>
      </c>
      <c r="DQ139" s="52" cm="1">
        <f t="array" ref="DQ139">A128014622F_Latest</f>
        <v>11.807</v>
      </c>
      <c r="DR139" s="52" cm="1">
        <f t="array" ref="DR139">A127995086F_Latest</f>
        <v>6.7169999999999996</v>
      </c>
      <c r="DS139" s="52" cm="1">
        <f t="array" ref="DS139">A128053502R_Latest</f>
        <v>7.4249999999999998</v>
      </c>
      <c r="DT139" s="52" cm="1">
        <f t="array" ref="DT139">A127995114C_Latest</f>
        <v>5.7430000000000003</v>
      </c>
      <c r="DU139" s="52" cm="1">
        <f t="array" ref="DU139">A128014694T_Latest</f>
        <v>18.021999999999998</v>
      </c>
      <c r="DV139" s="52" cm="1">
        <f t="array" ref="DV139">A128034054T_Latest</f>
        <v>2.0880000000000001</v>
      </c>
      <c r="DW139" s="52" cm="1">
        <f t="array" ref="DW139">A127976186K_Latest</f>
        <v>6.8109999999999999</v>
      </c>
      <c r="DX139" s="52" cm="1">
        <f t="array" ref="DX139">A128034106J_Latest</f>
        <v>182.31899999999999</v>
      </c>
      <c r="DY139" s="52" cm="1">
        <f t="array" ref="DY139">A128014202K_Latest</f>
        <v>327.04899999999998</v>
      </c>
      <c r="DZ139" s="52" cm="1">
        <f t="array" ref="DZ139">A127997238T_Latest</f>
        <v>0.874</v>
      </c>
      <c r="EA139" s="52" cm="1">
        <f t="array" ref="EA139">A128075082R_Latest</f>
        <v>0.28899999999999998</v>
      </c>
      <c r="EB139" s="52" cm="1">
        <f t="array" ref="EB139">A128036230C_Latest</f>
        <v>2.9780000000000002</v>
      </c>
      <c r="EC139" s="52" cm="1">
        <f t="array" ref="EC139">A128094490F_Latest</f>
        <v>0.67600000000000005</v>
      </c>
      <c r="ED139" s="52" cm="1">
        <f t="array" ref="ED139">A127958710J_Latest</f>
        <v>2.218</v>
      </c>
      <c r="EE139" s="52" cm="1">
        <f t="array" ref="EE139">A128016858L_Latest</f>
        <v>0.48299999999999998</v>
      </c>
      <c r="EF139" s="52" cm="1">
        <f t="array" ref="EF139">A128094542W_Latest</f>
        <v>2.4279999999999999</v>
      </c>
      <c r="EG139" s="52" cm="1">
        <f t="array" ref="EG139">A128036342W_Latest</f>
        <v>3.5459999999999998</v>
      </c>
      <c r="EH139" s="52" cm="1">
        <f t="array" ref="EH139">A128016914V_Latest</f>
        <v>0.86499999999999999</v>
      </c>
      <c r="EI139" s="52" cm="1">
        <f t="array" ref="EI139">A127958450X_Latest</f>
        <v>0.32100000000000001</v>
      </c>
      <c r="EJ139" s="52" cm="1">
        <f t="array" ref="EJ139">A128055690W_Latest</f>
        <v>0.53500000000000003</v>
      </c>
      <c r="EK139" s="52" cm="1">
        <f t="array" ref="EK139">A127997314J_Latest</f>
        <v>0.38200000000000001</v>
      </c>
      <c r="EL139" s="52" cm="1">
        <f t="array" ref="EL139">A127958510R_Latest</f>
        <v>1.903</v>
      </c>
      <c r="EM139" s="52" cm="1">
        <f t="array" ref="EM139">A127958542J_Latest</f>
        <v>0.89700000000000002</v>
      </c>
      <c r="EN139" s="52" cm="1">
        <f t="array" ref="EN139">A128016682V_Latest</f>
        <v>2.72</v>
      </c>
      <c r="EO139" s="52" cm="1">
        <f t="array" ref="EO139">A128055758F_Latest</f>
        <v>1.512</v>
      </c>
      <c r="EP139" s="52" cm="1">
        <f t="array" ref="EP139">A127978318L_Latest</f>
        <v>5.3289999999999997</v>
      </c>
      <c r="EQ139" s="52" cm="1">
        <f t="array" ref="EQ139">A128055786R_Latest</f>
        <v>0.69799999999999995</v>
      </c>
      <c r="ER139" s="52" cm="1">
        <f t="array" ref="ER139">A128016754V_Latest</f>
        <v>1.3560000000000001</v>
      </c>
      <c r="ES139" s="52" cm="1">
        <f t="array" ref="ES139">A128094462W_Latest</f>
        <v>32.427</v>
      </c>
      <c r="ET139" s="52" cm="1">
        <f t="array" ref="ET139">A128035622W_Latest</f>
        <v>62.545999999999999</v>
      </c>
      <c r="EU139" s="52" cm="1">
        <f t="array" ref="EU139">A127999478R_Latest</f>
        <v>0.111</v>
      </c>
      <c r="EV139" s="52" cm="1">
        <f t="array" ref="EV139">A127960874V_Latest</f>
        <v>0.254</v>
      </c>
      <c r="EW139" s="52" cm="1">
        <f t="array" ref="EW139">A128038298K_Latest</f>
        <v>0.25600000000000001</v>
      </c>
      <c r="EX139" s="52" cm="1">
        <f t="array" ref="EX139">A128077402A_Latest</f>
        <v>0.38200000000000001</v>
      </c>
      <c r="EY139" s="52" cm="1">
        <f t="array" ref="EY139">A127999750R_Latest</f>
        <v>1.681</v>
      </c>
      <c r="EZ139" s="52" cm="1">
        <f t="array" ref="EZ139">A128077442V_Latest</f>
        <v>0</v>
      </c>
      <c r="FA139" s="52" cm="1">
        <f t="array" ref="FA139">A127999790J_Latest</f>
        <v>1.319</v>
      </c>
      <c r="FB139" s="52" cm="1">
        <f t="array" ref="FB139">A128038394K_Latest</f>
        <v>1.5209999999999999</v>
      </c>
      <c r="FC139" s="52" cm="1">
        <f t="array" ref="FC139">A127961046F_Latest</f>
        <v>0.21199999999999999</v>
      </c>
      <c r="FD139" s="52" cm="1">
        <f t="array" ref="FD139">A128038086J_Latest</f>
        <v>0.11899999999999999</v>
      </c>
      <c r="FE139" s="52" cm="1">
        <f t="array" ref="FE139">A128057810R_Latest</f>
        <v>0.47099999999999997</v>
      </c>
      <c r="FF139" s="52" cm="1">
        <f t="array" ref="FF139">A128018878J_Latest</f>
        <v>0.36499999999999999</v>
      </c>
      <c r="FG139" s="52" cm="1">
        <f t="array" ref="FG139">A128077246K_Latest</f>
        <v>0.46899999999999997</v>
      </c>
      <c r="FH139" s="52" cm="1">
        <f t="array" ref="FH139">A128077262K_Latest</f>
        <v>0.248</v>
      </c>
      <c r="FI139" s="52" cm="1">
        <f t="array" ref="FI139">A128077278C_Latest</f>
        <v>1.0980000000000001</v>
      </c>
      <c r="FJ139" s="52" cm="1">
        <f t="array" ref="FJ139">A128077294C_Latest</f>
        <v>0.82899999999999996</v>
      </c>
      <c r="FK139" s="52" cm="1">
        <f t="array" ref="FK139">A128077314A_Latest</f>
        <v>2.198</v>
      </c>
      <c r="FL139" s="52" cm="1">
        <f t="array" ref="FL139">A128096410F_Latest</f>
        <v>0.24399999999999999</v>
      </c>
      <c r="FM139" s="52" cm="1">
        <f t="array" ref="FM139">A128057958K_Latest</f>
        <v>0.54500000000000004</v>
      </c>
      <c r="FN139" s="52" cm="1">
        <f t="array" ref="FN139">A128096466T_Latest</f>
        <v>14.76</v>
      </c>
      <c r="FO139" s="52" cm="1">
        <f t="array" ref="FO139">A128076802V_Latest</f>
        <v>27.082999999999998</v>
      </c>
      <c r="FP139" s="52" cm="1">
        <f t="array" ref="FP139">A128059862C_Latest</f>
        <v>0</v>
      </c>
      <c r="FQ139" s="52" cm="1">
        <f t="array" ref="FQ139">A128021158V_Latest</f>
        <v>0</v>
      </c>
      <c r="FR139" s="52" cm="1">
        <f t="array" ref="FR139">A128021206A_Latest</f>
        <v>1.05</v>
      </c>
      <c r="FS139" s="52" cm="1">
        <f t="array" ref="FS139">A128021234K_Latest</f>
        <v>0.92400000000000004</v>
      </c>
      <c r="FT139" s="52" cm="1">
        <f t="array" ref="FT139">A127963146A_Latest</f>
        <v>2.2589999999999999</v>
      </c>
      <c r="FU139" s="52" cm="1">
        <f t="array" ref="FU139">A127963158K_Latest</f>
        <v>0.45800000000000002</v>
      </c>
      <c r="FV139" s="52" cm="1">
        <f t="array" ref="FV139">A128001894V_Latest</f>
        <v>3.0649999999999999</v>
      </c>
      <c r="FW139" s="52" cm="1">
        <f t="array" ref="FW139">A127982594K_Latest</f>
        <v>3.1669999999999998</v>
      </c>
      <c r="FX139" s="52" cm="1">
        <f t="array" ref="FX139">A128040742K_Latest</f>
        <v>0.71499999999999997</v>
      </c>
      <c r="FY139" s="52" cm="1">
        <f t="array" ref="FY139">A127962914L_Latest</f>
        <v>0.42</v>
      </c>
      <c r="FZ139" s="52" cm="1">
        <f t="array" ref="FZ139">A128040394A_Latest</f>
        <v>0.70199999999999996</v>
      </c>
      <c r="GA139" s="52" cm="1">
        <f t="array" ref="GA139">A128001646J_Latest</f>
        <v>0</v>
      </c>
      <c r="GB139" s="52" cm="1">
        <f t="array" ref="GB139">A128001674T_Latest</f>
        <v>4.8090000000000002</v>
      </c>
      <c r="GC139" s="52" cm="1">
        <f t="array" ref="GC139">A128098530K_Latest</f>
        <v>1.9410000000000001</v>
      </c>
      <c r="GD139" s="52" cm="1">
        <f t="array" ref="GD139">A127982386T_Latest</f>
        <v>5.9249999999999998</v>
      </c>
      <c r="GE139" s="52" cm="1">
        <f t="array" ref="GE139">A128079458X_Latest</f>
        <v>0.442</v>
      </c>
      <c r="GF139" s="52" cm="1">
        <f t="array" ref="GF139">A127982418X_Latest</f>
        <v>4.57</v>
      </c>
      <c r="GG139" s="52" cm="1">
        <f t="array" ref="GG139">A128059986F_Latest</f>
        <v>1.3540000000000001</v>
      </c>
      <c r="GH139" s="52" cm="1">
        <f t="array" ref="GH139">A128021130T_Latest</f>
        <v>1.6539999999999999</v>
      </c>
      <c r="GI139" s="52" cm="1">
        <f t="array" ref="GI139">A128001806J_Latest</f>
        <v>29.332999999999998</v>
      </c>
      <c r="GJ139" s="52" cm="1">
        <f t="array" ref="GJ139">A128098078A_Latest</f>
        <v>62.786999999999999</v>
      </c>
    </row>
    <row r="140" spans="1:192" ht="15" hidden="1" customHeight="1">
      <c r="A140" s="45" t="s">
        <v>12500</v>
      </c>
      <c r="B140" s="55"/>
      <c r="C140" s="62">
        <v>17</v>
      </c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52"/>
      <c r="AU140" s="52"/>
      <c r="AV140" s="52"/>
      <c r="AW140" s="52"/>
      <c r="AX140" s="52"/>
      <c r="AY140" s="52"/>
      <c r="AZ140" s="52"/>
      <c r="BA140" s="52"/>
      <c r="BB140" s="52"/>
      <c r="BC140" s="52"/>
      <c r="BD140" s="52"/>
      <c r="BE140" s="52"/>
      <c r="BF140" s="52"/>
      <c r="BG140" s="52"/>
      <c r="BH140" s="52"/>
      <c r="BI140" s="52"/>
      <c r="BJ140" s="52"/>
      <c r="BK140" s="52"/>
      <c r="BL140" s="52"/>
      <c r="BM140" s="52"/>
      <c r="BN140" s="52"/>
      <c r="BO140" s="52"/>
      <c r="BP140" s="52"/>
      <c r="BQ140" s="52"/>
      <c r="BR140" s="52"/>
      <c r="BS140" s="52"/>
      <c r="BT140" s="52"/>
      <c r="BU140" s="52"/>
      <c r="BV140" s="52"/>
      <c r="BW140" s="52"/>
      <c r="BX140" s="52"/>
      <c r="BY140" s="52"/>
      <c r="BZ140" s="52"/>
      <c r="CA140" s="52"/>
      <c r="CB140" s="52"/>
      <c r="CC140" s="52"/>
      <c r="CD140" s="52"/>
      <c r="CE140" s="52"/>
      <c r="CF140" s="52"/>
      <c r="CG140" s="52"/>
      <c r="CH140" s="52"/>
      <c r="CI140" s="52"/>
      <c r="CJ140" s="52"/>
      <c r="CK140" s="52"/>
      <c r="CL140" s="52"/>
      <c r="CM140" s="52"/>
      <c r="CN140" s="52"/>
      <c r="CO140" s="52"/>
      <c r="CP140" s="52"/>
      <c r="CQ140" s="52"/>
      <c r="CR140" s="52"/>
      <c r="CS140" s="52"/>
      <c r="CT140" s="52"/>
      <c r="CU140" s="52"/>
      <c r="CV140" s="52"/>
      <c r="CW140" s="52"/>
      <c r="CX140" s="52"/>
      <c r="CY140" s="52"/>
      <c r="CZ140" s="52"/>
      <c r="DA140" s="52"/>
      <c r="DB140" s="52"/>
      <c r="DC140" s="52"/>
      <c r="DD140" s="52"/>
      <c r="DE140" s="52"/>
      <c r="DF140" s="52"/>
      <c r="DG140" s="52"/>
      <c r="DH140" s="52"/>
      <c r="DI140" s="52"/>
      <c r="DJ140" s="52"/>
      <c r="DK140" s="52"/>
      <c r="DL140" s="52"/>
      <c r="DM140" s="52"/>
      <c r="DN140" s="52"/>
      <c r="DO140" s="52"/>
      <c r="DP140" s="52"/>
      <c r="DQ140" s="52"/>
      <c r="DR140" s="52"/>
      <c r="DS140" s="52"/>
      <c r="DT140" s="52"/>
      <c r="DU140" s="52"/>
      <c r="DV140" s="52"/>
      <c r="DW140" s="52"/>
      <c r="DX140" s="52"/>
      <c r="DY140" s="52"/>
      <c r="DZ140" s="52"/>
      <c r="EA140" s="52"/>
      <c r="EB140" s="52"/>
      <c r="EC140" s="52"/>
      <c r="ED140" s="52"/>
      <c r="EE140" s="52"/>
      <c r="EF140" s="52"/>
      <c r="EG140" s="52"/>
      <c r="EH140" s="52"/>
      <c r="EI140" s="52"/>
      <c r="EJ140" s="52"/>
      <c r="EK140" s="52"/>
      <c r="EL140" s="52"/>
      <c r="EM140" s="52"/>
      <c r="EN140" s="52"/>
      <c r="EO140" s="52"/>
      <c r="EP140" s="52"/>
      <c r="EQ140" s="52"/>
      <c r="ER140" s="52"/>
      <c r="ES140" s="52"/>
      <c r="ET140" s="52"/>
      <c r="EU140" s="52"/>
      <c r="EV140" s="52"/>
      <c r="EW140" s="52"/>
      <c r="EX140" s="52"/>
      <c r="EY140" s="52"/>
      <c r="EZ140" s="52"/>
      <c r="FA140" s="52"/>
      <c r="FB140" s="52"/>
      <c r="FC140" s="52"/>
      <c r="FD140" s="52"/>
      <c r="FE140" s="52"/>
      <c r="FF140" s="52"/>
      <c r="FG140" s="52"/>
      <c r="FH140" s="52"/>
      <c r="FI140" s="52"/>
      <c r="FJ140" s="52"/>
      <c r="FK140" s="52"/>
      <c r="FL140" s="52"/>
      <c r="FM140" s="52"/>
      <c r="FN140" s="52"/>
      <c r="FO140" s="52"/>
      <c r="FP140" s="52"/>
      <c r="FQ140" s="52"/>
      <c r="FR140" s="52"/>
      <c r="FS140" s="52"/>
      <c r="FT140" s="52"/>
      <c r="FU140" s="52"/>
      <c r="FV140" s="52"/>
      <c r="FW140" s="52"/>
      <c r="FX140" s="52"/>
      <c r="FY140" s="52"/>
      <c r="FZ140" s="52"/>
      <c r="GA140" s="52"/>
      <c r="GB140" s="52"/>
      <c r="GC140" s="52"/>
      <c r="GD140" s="52"/>
      <c r="GE140" s="52"/>
      <c r="GF140" s="52"/>
      <c r="GG140" s="52"/>
      <c r="GH140" s="52"/>
      <c r="GI140" s="52"/>
      <c r="GJ140" s="52"/>
    </row>
    <row r="141" spans="1:192" ht="15" hidden="1" customHeight="1">
      <c r="A141" s="48" t="s">
        <v>12426</v>
      </c>
      <c r="B141" s="56"/>
      <c r="C141" s="62">
        <v>18</v>
      </c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2"/>
      <c r="BO141" s="52"/>
      <c r="BP141" s="52"/>
      <c r="BQ141" s="52"/>
      <c r="BR141" s="52"/>
      <c r="BS141" s="52"/>
      <c r="BT141" s="52"/>
      <c r="BU141" s="52"/>
      <c r="BV141" s="52"/>
      <c r="BW141" s="52"/>
      <c r="BX141" s="52"/>
      <c r="BY141" s="52"/>
      <c r="BZ141" s="52"/>
      <c r="CA141" s="52"/>
      <c r="CB141" s="52"/>
      <c r="CC141" s="52"/>
      <c r="CD141" s="52"/>
      <c r="CE141" s="52"/>
      <c r="CF141" s="52"/>
      <c r="CG141" s="52"/>
      <c r="CH141" s="52"/>
      <c r="CI141" s="52"/>
      <c r="CJ141" s="52"/>
      <c r="CK141" s="52"/>
      <c r="CL141" s="52"/>
      <c r="CM141" s="52"/>
      <c r="CN141" s="52"/>
      <c r="CO141" s="52"/>
      <c r="CP141" s="52"/>
      <c r="CQ141" s="52"/>
      <c r="CR141" s="52"/>
      <c r="CS141" s="52"/>
      <c r="CT141" s="52"/>
      <c r="CU141" s="52"/>
      <c r="CV141" s="52"/>
      <c r="CW141" s="52"/>
      <c r="CX141" s="52"/>
      <c r="CY141" s="52"/>
      <c r="CZ141" s="52"/>
      <c r="DA141" s="52"/>
      <c r="DB141" s="52"/>
      <c r="DC141" s="52"/>
      <c r="DD141" s="52"/>
      <c r="DE141" s="52"/>
      <c r="DF141" s="52"/>
      <c r="DG141" s="52"/>
      <c r="DH141" s="52"/>
      <c r="DI141" s="52"/>
      <c r="DJ141" s="52"/>
      <c r="DK141" s="52"/>
      <c r="DL141" s="52"/>
      <c r="DM141" s="52"/>
      <c r="DN141" s="52"/>
      <c r="DO141" s="52"/>
      <c r="DP141" s="52"/>
      <c r="DQ141" s="52"/>
      <c r="DR141" s="52"/>
      <c r="DS141" s="52"/>
      <c r="DT141" s="52"/>
      <c r="DU141" s="52"/>
      <c r="DV141" s="52"/>
      <c r="DW141" s="52"/>
      <c r="DX141" s="52"/>
      <c r="DY141" s="52"/>
      <c r="DZ141" s="52"/>
      <c r="EA141" s="52"/>
      <c r="EB141" s="52"/>
      <c r="EC141" s="52"/>
      <c r="ED141" s="52"/>
      <c r="EE141" s="52"/>
      <c r="EF141" s="52"/>
      <c r="EG141" s="52"/>
      <c r="EH141" s="52"/>
      <c r="EI141" s="52"/>
      <c r="EJ141" s="52"/>
      <c r="EK141" s="52"/>
      <c r="EL141" s="52"/>
      <c r="EM141" s="52"/>
      <c r="EN141" s="52"/>
      <c r="EO141" s="52"/>
      <c r="EP141" s="52"/>
      <c r="EQ141" s="52"/>
      <c r="ER141" s="52"/>
      <c r="ES141" s="52"/>
      <c r="ET141" s="52"/>
      <c r="EU141" s="52"/>
      <c r="EV141" s="52"/>
      <c r="EW141" s="52"/>
      <c r="EX141" s="52"/>
      <c r="EY141" s="52"/>
      <c r="EZ141" s="52"/>
      <c r="FA141" s="52"/>
      <c r="FB141" s="52"/>
      <c r="FC141" s="52"/>
      <c r="FD141" s="52"/>
      <c r="FE141" s="52"/>
      <c r="FF141" s="52"/>
      <c r="FG141" s="52"/>
      <c r="FH141" s="52"/>
      <c r="FI141" s="52"/>
      <c r="FJ141" s="52"/>
      <c r="FK141" s="52"/>
      <c r="FL141" s="52"/>
      <c r="FM141" s="52"/>
      <c r="FN141" s="52"/>
      <c r="FO141" s="52"/>
      <c r="FP141" s="52"/>
      <c r="FQ141" s="52"/>
      <c r="FR141" s="52"/>
      <c r="FS141" s="52"/>
      <c r="FT141" s="52"/>
      <c r="FU141" s="52"/>
      <c r="FV141" s="52"/>
      <c r="FW141" s="52"/>
      <c r="FX141" s="52"/>
      <c r="FY141" s="52"/>
      <c r="FZ141" s="52"/>
      <c r="GA141" s="52"/>
      <c r="GB141" s="52"/>
      <c r="GC141" s="52"/>
      <c r="GD141" s="52"/>
      <c r="GE141" s="52"/>
      <c r="GF141" s="52"/>
      <c r="GG141" s="52"/>
      <c r="GH141" s="52"/>
      <c r="GI141" s="52"/>
      <c r="GJ141" s="52"/>
    </row>
    <row r="142" spans="1:192" ht="15" hidden="1" customHeight="1">
      <c r="A142" s="49"/>
      <c r="B142" s="49" t="s">
        <v>12427</v>
      </c>
      <c r="C142" s="62">
        <v>19</v>
      </c>
      <c r="D142" s="52" cm="1">
        <f t="array" ref="D142">A127984270A_Latest</f>
        <v>2.6429999999999998</v>
      </c>
      <c r="E142" s="52" cm="1">
        <f t="array" ref="E142">A127965310C_Latest</f>
        <v>14.352</v>
      </c>
      <c r="F142" s="52" cm="1">
        <f t="array" ref="F142">A128042814W_Latest</f>
        <v>17.151</v>
      </c>
      <c r="G142" s="52" cm="1">
        <f t="array" ref="G142">A127984558L_Latest</f>
        <v>5.6550000000000002</v>
      </c>
      <c r="H142" s="52" cm="1">
        <f t="array" ref="H142">A127945842V_Latest</f>
        <v>73.055000000000007</v>
      </c>
      <c r="I142" s="52" cm="1">
        <f t="array" ref="I142">A127965394X_Latest</f>
        <v>3.8639999999999999</v>
      </c>
      <c r="J142" s="52" cm="1">
        <f t="array" ref="J142">A127984610K_Latest</f>
        <v>39.051000000000002</v>
      </c>
      <c r="K142" s="52" cm="1">
        <f t="array" ref="K142">A128081898V_Latest</f>
        <v>65.076999999999998</v>
      </c>
      <c r="L142" s="52" cm="1">
        <f t="array" ref="L142">A128004070J_Latest</f>
        <v>30.216000000000001</v>
      </c>
      <c r="M142" s="52" cm="1">
        <f t="array" ref="M142">A128081598T_Latest</f>
        <v>3.8039999999999998</v>
      </c>
      <c r="N142" s="52" cm="1">
        <f t="array" ref="N142">A128062126R_Latest</f>
        <v>19.931999999999999</v>
      </c>
      <c r="O142" s="52" cm="1">
        <f t="array" ref="O142">A128023134L_Latest</f>
        <v>6.1630000000000003</v>
      </c>
      <c r="P142" s="52" cm="1">
        <f t="array" ref="P142">A127984350A_Latest</f>
        <v>53.329000000000001</v>
      </c>
      <c r="Q142" s="52" cm="1">
        <f t="array" ref="Q142">A128003826C_Latest</f>
        <v>7.7060000000000004</v>
      </c>
      <c r="R142" s="52" cm="1">
        <f t="array" ref="R142">A128081654X_Latest</f>
        <v>27.640999999999998</v>
      </c>
      <c r="S142" s="52" cm="1">
        <f t="array" ref="S142">A128003866W_Latest</f>
        <v>35.720999999999997</v>
      </c>
      <c r="T142" s="52" cm="1">
        <f t="array" ref="T142">A128003882W_Latest</f>
        <v>81.813999999999993</v>
      </c>
      <c r="U142" s="52" cm="1">
        <f t="array" ref="U142">A128081714R_Latest</f>
        <v>7.17</v>
      </c>
      <c r="V142" s="52" cm="1">
        <f t="array" ref="V142">A128062246J_Latest</f>
        <v>9.0150000000000006</v>
      </c>
      <c r="W142" s="52" t="e" cm="1">
        <f t="array" ref="W142">A127965318W_Latest</f>
        <v>#NAME?</v>
      </c>
      <c r="X142" s="52" cm="1">
        <f t="array" ref="X142">A128081170C_Latest</f>
        <v>503.358</v>
      </c>
      <c r="Y142" s="52" cm="1">
        <f t="array" ref="Y142">A128025270T_Latest</f>
        <v>0</v>
      </c>
      <c r="Z142" s="52" cm="1">
        <f t="array" ref="Z142">A127986594J_Latest</f>
        <v>2.556</v>
      </c>
      <c r="AA142" s="52" cm="1">
        <f t="array" ref="AA142">A128044906T_Latest</f>
        <v>2.419</v>
      </c>
      <c r="AB142" s="52" cm="1">
        <f t="array" ref="AB142">A128084002W_Latest</f>
        <v>1.0529999999999999</v>
      </c>
      <c r="AC142" s="52" cm="1">
        <f t="array" ref="AC142">A127948058V_Latest</f>
        <v>27.648</v>
      </c>
      <c r="AD142" s="52" cm="1">
        <f t="array" ref="AD142">A128064478F_Latest</f>
        <v>1.296</v>
      </c>
      <c r="AE142" s="52" cm="1">
        <f t="array" ref="AE142">A128084062X_Latest</f>
        <v>8.5980000000000008</v>
      </c>
      <c r="AF142" s="52" cm="1">
        <f t="array" ref="AF142">A127986722R_Latest</f>
        <v>25.753</v>
      </c>
      <c r="AG142" s="52" cm="1">
        <f t="array" ref="AG142">A128084090J_Latest</f>
        <v>8.4689999999999994</v>
      </c>
      <c r="AH142" s="52" cm="1">
        <f t="array" ref="AH142">A128083738V_Latest</f>
        <v>1.532</v>
      </c>
      <c r="AI142" s="52" cm="1">
        <f t="array" ref="AI142">A128005930R_Latest</f>
        <v>6.0060000000000002</v>
      </c>
      <c r="AJ142" s="52" cm="1">
        <f t="array" ref="AJ142">A128083786L_Latest</f>
        <v>3.2240000000000002</v>
      </c>
      <c r="AK142" s="52" cm="1">
        <f t="array" ref="AK142">A128083818V_Latest</f>
        <v>16.53</v>
      </c>
      <c r="AL142" s="52" cm="1">
        <f t="array" ref="AL142">A127986486X_Latest</f>
        <v>3.883</v>
      </c>
      <c r="AM142" s="52" cm="1">
        <f t="array" ref="AM142">A127967374A_Latest</f>
        <v>7.8179999999999996</v>
      </c>
      <c r="AN142" s="52" cm="1">
        <f t="array" ref="AN142">A128025398C_Latest</f>
        <v>14.522</v>
      </c>
      <c r="AO142" s="52" cm="1">
        <f t="array" ref="AO142">A127967422J_Latest</f>
        <v>18.454000000000001</v>
      </c>
      <c r="AP142" s="52" cm="1">
        <f t="array" ref="AP142">A127967430J_Latest</f>
        <v>2.6549999999999998</v>
      </c>
      <c r="AQ142" s="52" cm="1">
        <f t="array" ref="AQ142">A128044842T_Latest</f>
        <v>3.746</v>
      </c>
      <c r="AR142" s="52" t="e" cm="1">
        <f t="array" ref="AR142">A128083954L_Latest</f>
        <v>#NAME?</v>
      </c>
      <c r="AS142" s="52" cm="1">
        <f t="array" ref="AS142">A127986118V_Latest</f>
        <v>156.161</v>
      </c>
      <c r="AT142" s="52" cm="1">
        <f t="array" ref="AT142">A127988586V_Latest</f>
        <v>1.1220000000000001</v>
      </c>
      <c r="AU142" s="52" cm="1">
        <f t="array" ref="AU142">A128066350F_Latest</f>
        <v>0</v>
      </c>
      <c r="AV142" s="52" cm="1">
        <f t="array" ref="AV142">A128047070J_Latest</f>
        <v>5.1660000000000004</v>
      </c>
      <c r="AW142" s="52" cm="1">
        <f t="array" ref="AW142">A128086174C_Latest</f>
        <v>2.7189999999999999</v>
      </c>
      <c r="AX142" s="52" cm="1">
        <f t="array" ref="AX142">A127950218K_Latest</f>
        <v>16.334</v>
      </c>
      <c r="AY142" s="52" cm="1">
        <f t="array" ref="AY142">A128027810F_Latest</f>
        <v>0.82299999999999995</v>
      </c>
      <c r="AZ142" s="52" cm="1">
        <f t="array" ref="AZ142">A127969678X_Latest</f>
        <v>15.839</v>
      </c>
      <c r="BA142" s="52" cm="1">
        <f t="array" ref="BA142">A127950262V_Latest</f>
        <v>11.122</v>
      </c>
      <c r="BB142" s="52" cm="1">
        <f t="array" ref="BB142">A128008414X_Latest</f>
        <v>9.2620000000000005</v>
      </c>
      <c r="BC142" s="52" cm="1">
        <f t="array" ref="BC142">A128008102L_Latest</f>
        <v>2.0390000000000001</v>
      </c>
      <c r="BD142" s="52" cm="1">
        <f t="array" ref="BD142">A128066190F_Latest</f>
        <v>5.7329999999999997</v>
      </c>
      <c r="BE142" s="52" cm="1">
        <f t="array" ref="BE142">A128027526W_Latest</f>
        <v>2.2519999999999998</v>
      </c>
      <c r="BF142" s="52" cm="1">
        <f t="array" ref="BF142">A128008170R_Latest</f>
        <v>17.454000000000001</v>
      </c>
      <c r="BG142" s="52" cm="1">
        <f t="array" ref="BG142">A128027586X_Latest</f>
        <v>0.67</v>
      </c>
      <c r="BH142" s="52" cm="1">
        <f t="array" ref="BH142">A127988714A_Latest</f>
        <v>5.2969999999999997</v>
      </c>
      <c r="BI142" s="52" cm="1">
        <f t="array" ref="BI142">A127988734K_Latest</f>
        <v>8.1579999999999995</v>
      </c>
      <c r="BJ142" s="52" cm="1">
        <f t="array" ref="BJ142">A128086074V_Latest</f>
        <v>19.170000000000002</v>
      </c>
      <c r="BK142" s="52" cm="1">
        <f t="array" ref="BK142">A128008254X_Latest</f>
        <v>1.3620000000000001</v>
      </c>
      <c r="BL142" s="52" cm="1">
        <f t="array" ref="BL142">A128047030R_Latest</f>
        <v>0</v>
      </c>
      <c r="BM142" s="52" t="e" cm="1">
        <f t="array" ref="BM142">A128086138V_Latest</f>
        <v>#NAME?</v>
      </c>
      <c r="BN142" s="52" cm="1">
        <f t="array" ref="BN142">A128065850J_Latest</f>
        <v>124.523</v>
      </c>
      <c r="BO142" s="52" cm="1">
        <f t="array" ref="BO142">A128029554T_Latest</f>
        <v>0</v>
      </c>
      <c r="BP142" s="52" cm="1">
        <f t="array" ref="BP142">A128029762K_Latest</f>
        <v>2.35</v>
      </c>
      <c r="BQ142" s="52" cm="1">
        <f t="array" ref="BQ142">A128068554V_Latest</f>
        <v>6.4409999999999998</v>
      </c>
      <c r="BR142" s="52" cm="1">
        <f t="array" ref="BR142">A127971938X_Latest</f>
        <v>0.71499999999999997</v>
      </c>
      <c r="BS142" s="52" cm="1">
        <f t="array" ref="BS142">A128029822A_Latest</f>
        <v>15.048</v>
      </c>
      <c r="BT142" s="52" cm="1">
        <f t="array" ref="BT142">A128049310V_Latest</f>
        <v>1.3480000000000001</v>
      </c>
      <c r="BU142" s="52" cm="1">
        <f t="array" ref="BU142">A128068662C_Latest</f>
        <v>9.6270000000000007</v>
      </c>
      <c r="BV142" s="52" cm="1">
        <f t="array" ref="BV142">A128010514X_Latest</f>
        <v>16.695</v>
      </c>
      <c r="BW142" s="52" cm="1">
        <f t="array" ref="BW142">A127972010J_Latest</f>
        <v>5.2709999999999999</v>
      </c>
      <c r="BX142" s="52" cm="1">
        <f t="array" ref="BX142">A128010206W_Latest</f>
        <v>0</v>
      </c>
      <c r="BY142" s="52" cm="1">
        <f t="array" ref="BY142">A128029594K_Latest</f>
        <v>5.2480000000000002</v>
      </c>
      <c r="BZ142" s="52" cm="1">
        <f t="array" ref="BZ142">A128068386V_Latest</f>
        <v>0</v>
      </c>
      <c r="CA142" s="52" cm="1">
        <f t="array" ref="CA142">A128029642T_Latest</f>
        <v>8.2330000000000005</v>
      </c>
      <c r="CB142" s="52" cm="1">
        <f t="array" ref="CB142">A128010266X_Latest</f>
        <v>1.1279999999999999</v>
      </c>
      <c r="CC142" s="52" cm="1">
        <f t="array" ref="CC142">A127990846V_Latest</f>
        <v>2.8919999999999999</v>
      </c>
      <c r="CD142" s="52" cm="1">
        <f t="array" ref="CD142">A128049158L_Latest</f>
        <v>6.3129999999999997</v>
      </c>
      <c r="CE142" s="52" cm="1">
        <f t="array" ref="CE142">A128068470K_Latest</f>
        <v>21.812000000000001</v>
      </c>
      <c r="CF142" s="52" cm="1">
        <f t="array" ref="CF142">A128010322F_Latest</f>
        <v>1.94</v>
      </c>
      <c r="CG142" s="52" cm="1">
        <f t="array" ref="CG142">A127971862R_Latest</f>
        <v>0.53300000000000003</v>
      </c>
      <c r="CH142" s="52" t="e" cm="1">
        <f t="array" ref="CH142">A128068526K_Latest</f>
        <v>#NAME?</v>
      </c>
      <c r="CI142" s="52" cm="1">
        <f t="array" ref="CI142">A127951666J_Latest</f>
        <v>105.593</v>
      </c>
      <c r="CJ142" s="52" cm="1">
        <f t="array" ref="CJ142">A127954242J_Latest</f>
        <v>0.83599999999999997</v>
      </c>
      <c r="CK142" s="52" cm="1">
        <f t="array" ref="CK142">A128012638L_Latest</f>
        <v>0.23499999999999999</v>
      </c>
      <c r="CL142" s="52" cm="1">
        <f t="array" ref="CL142">A127974058F_Latest</f>
        <v>0</v>
      </c>
      <c r="CM142" s="52" cm="1">
        <f t="array" ref="CM142">A128012694F_Latest</f>
        <v>0.30299999999999999</v>
      </c>
      <c r="CN142" s="52" cm="1">
        <f t="array" ref="CN142">A127993110J_Latest</f>
        <v>4.859</v>
      </c>
      <c r="CO142" s="52" cm="1">
        <f t="array" ref="CO142">A127993130T_Latest</f>
        <v>0.245</v>
      </c>
      <c r="CP142" s="52" cm="1">
        <f t="array" ref="CP142">A127974138F_Latest</f>
        <v>2.722</v>
      </c>
      <c r="CQ142" s="52" cm="1">
        <f t="array" ref="CQ142">A128090490J_Latest</f>
        <v>3.988</v>
      </c>
      <c r="CR142" s="52" cm="1">
        <f t="array" ref="CR142">A127993226K_Latest</f>
        <v>2.4159999999999999</v>
      </c>
      <c r="CS142" s="52" cm="1">
        <f t="array" ref="CS142">A128090194R_Latest</f>
        <v>0</v>
      </c>
      <c r="CT142" s="52" cm="1">
        <f t="array" ref="CT142">A128031702X_Latest</f>
        <v>0.61599999999999999</v>
      </c>
      <c r="CU142" s="52" cm="1">
        <f t="array" ref="CU142">A127992886X_Latest</f>
        <v>0</v>
      </c>
      <c r="CV142" s="52" cm="1">
        <f t="array" ref="CV142">A127954310X_Latest</f>
        <v>3.0289999999999999</v>
      </c>
      <c r="CW142" s="52" cm="1">
        <f t="array" ref="CW142">A128012514K_Latest</f>
        <v>0.97399999999999998</v>
      </c>
      <c r="CX142" s="52" cm="1">
        <f t="array" ref="CX142">A128070602T_Latest</f>
        <v>2.5920000000000001</v>
      </c>
      <c r="CY142" s="52" cm="1">
        <f t="array" ref="CY142">A128012550V_Latest</f>
        <v>4.0069999999999997</v>
      </c>
      <c r="CZ142" s="52" cm="1">
        <f t="array" ref="CZ142">A128051318C_Latest</f>
        <v>6.2240000000000002</v>
      </c>
      <c r="DA142" s="52" cm="1">
        <f t="array" ref="DA142">A128051334C_Latest</f>
        <v>0.33600000000000002</v>
      </c>
      <c r="DB142" s="52" cm="1">
        <f t="array" ref="DB142">A128090350F_Latest</f>
        <v>1.0029999999999999</v>
      </c>
      <c r="DC142" s="52" t="e" cm="1">
        <f t="array" ref="DC142">A128012650C_Latest</f>
        <v>#NAME?</v>
      </c>
      <c r="DD142" s="52" cm="1">
        <f t="array" ref="DD142">A127973490X_Latest</f>
        <v>34.384</v>
      </c>
      <c r="DE142" s="52" cm="1">
        <f t="array" ref="DE142">A128053394T_Latest</f>
        <v>0.38</v>
      </c>
      <c r="DF142" s="52" cm="1">
        <f t="array" ref="DF142">A127995178R_Latest</f>
        <v>8.8119999999999994</v>
      </c>
      <c r="DG142" s="52" cm="1">
        <f t="array" ref="DG142">A128073026K_Latest</f>
        <v>2.2509999999999999</v>
      </c>
      <c r="DH142" s="52" cm="1">
        <f t="array" ref="DH142">A128034138A_Latest</f>
        <v>0</v>
      </c>
      <c r="DI142" s="52" cm="1">
        <f t="array" ref="DI142">A128034158K_Latest</f>
        <v>6.3810000000000002</v>
      </c>
      <c r="DJ142" s="52" cm="1">
        <f t="array" ref="DJ142">A127976342A_Latest</f>
        <v>0</v>
      </c>
      <c r="DK142" s="52" cm="1">
        <f t="array" ref="DK142">A127956606W_Latest</f>
        <v>0.89400000000000002</v>
      </c>
      <c r="DL142" s="52" cm="1">
        <f t="array" ref="DL142">A127995318F_Latest</f>
        <v>5.524</v>
      </c>
      <c r="DM142" s="52" cm="1">
        <f t="array" ref="DM142">A128053738K_Latest</f>
        <v>4.1180000000000003</v>
      </c>
      <c r="DN142" s="52" cm="1">
        <f t="array" ref="DN142">A128092190T_Latest</f>
        <v>0</v>
      </c>
      <c r="DO142" s="52" cm="1">
        <f t="array" ref="DO142">A128072842R_Latest</f>
        <v>1.766</v>
      </c>
      <c r="DP142" s="52" cm="1">
        <f t="array" ref="DP142">A128092218J_Latest</f>
        <v>0.43099999999999999</v>
      </c>
      <c r="DQ142" s="52" cm="1">
        <f t="array" ref="DQ142">A128053462J_Latest</f>
        <v>5.7839999999999998</v>
      </c>
      <c r="DR142" s="52" cm="1">
        <f t="array" ref="DR142">A128072890J_Latest</f>
        <v>0.45</v>
      </c>
      <c r="DS142" s="52" cm="1">
        <f t="array" ref="DS142">A127976118J_Latest</f>
        <v>4.13</v>
      </c>
      <c r="DT142" s="52" cm="1">
        <f t="array" ref="DT142">A128034022X_Latest</f>
        <v>1.6020000000000001</v>
      </c>
      <c r="DU142" s="52" cm="1">
        <f t="array" ref="DU142">A127976162T_Latest</f>
        <v>10.076000000000001</v>
      </c>
      <c r="DV142" s="52" cm="1">
        <f t="array" ref="DV142">A128034066A_Latest</f>
        <v>0.44900000000000001</v>
      </c>
      <c r="DW142" s="52" cm="1">
        <f t="array" ref="DW142">A127995170W_Latest</f>
        <v>2.6509999999999998</v>
      </c>
      <c r="DX142" s="52" t="e" cm="1">
        <f t="array" ref="DX142">A128092362A_Latest</f>
        <v>#NAME?</v>
      </c>
      <c r="DY142" s="52" cm="1">
        <f t="array" ref="DY142">A127994610W_Latest</f>
        <v>55.698999999999998</v>
      </c>
      <c r="DZ142" s="52" cm="1">
        <f t="array" ref="DZ142">A127997258A_Latest</f>
        <v>0.30499999999999999</v>
      </c>
      <c r="EA142" s="52" cm="1">
        <f t="array" ref="EA142">A127978382F_Latest</f>
        <v>0.28899999999999998</v>
      </c>
      <c r="EB142" s="52" cm="1">
        <f t="array" ref="EB142">A127978418W_Latest</f>
        <v>0.61</v>
      </c>
      <c r="EC142" s="52" cm="1">
        <f t="array" ref="EC142">A128055882R_Latest</f>
        <v>0.40699999999999997</v>
      </c>
      <c r="ED142" s="52" cm="1">
        <f t="array" ref="ED142">A127958718A_Latest</f>
        <v>0.34300000000000003</v>
      </c>
      <c r="EE142" s="52" cm="1">
        <f t="array" ref="EE142">A128094534W_Latest</f>
        <v>0.152</v>
      </c>
      <c r="EF142" s="52" cm="1">
        <f t="array" ref="EF142">A127997562V_Latest</f>
        <v>0.46600000000000003</v>
      </c>
      <c r="EG142" s="52" cm="1">
        <f t="array" ref="EG142">A127997570V_Latest</f>
        <v>1.125</v>
      </c>
      <c r="EH142" s="52" cm="1">
        <f t="array" ref="EH142">A128036374R_Latest</f>
        <v>0.14099999999999999</v>
      </c>
      <c r="EI142" s="52" cm="1">
        <f t="array" ref="EI142">A128055682W_Latest</f>
        <v>0</v>
      </c>
      <c r="EJ142" s="52" cm="1">
        <f t="array" ref="EJ142">A128036050V_Latest</f>
        <v>9.1999999999999998E-2</v>
      </c>
      <c r="EK142" s="52" cm="1">
        <f t="array" ref="EK142">A128074958C_Latest</f>
        <v>0.255</v>
      </c>
      <c r="EL142" s="52" cm="1">
        <f t="array" ref="EL142">A127978262L_Latest</f>
        <v>0.34300000000000003</v>
      </c>
      <c r="EM142" s="52" cm="1">
        <f t="array" ref="EM142">A128074986L_Latest</f>
        <v>0.33300000000000002</v>
      </c>
      <c r="EN142" s="52" cm="1">
        <f t="array" ref="EN142">A127997366K_Latest</f>
        <v>1.0029999999999999</v>
      </c>
      <c r="EO142" s="52" cm="1">
        <f t="array" ref="EO142">A127978306C_Latest</f>
        <v>0.69899999999999995</v>
      </c>
      <c r="EP142" s="52" cm="1">
        <f t="array" ref="EP142">A128016718K_Latest</f>
        <v>2.9809999999999999</v>
      </c>
      <c r="EQ142" s="52" cm="1">
        <f t="array" ref="EQ142">A127997442A_Latest</f>
        <v>0</v>
      </c>
      <c r="ER142" s="52" cm="1">
        <f t="array" ref="ER142">A128016770V_Latest</f>
        <v>0.35299999999999998</v>
      </c>
      <c r="ES142" s="52" t="e" cm="1">
        <f t="array" ref="ES142">A127997494C_Latest</f>
        <v>#NAME?</v>
      </c>
      <c r="ET142" s="52" cm="1">
        <f t="array" ref="ET142">A128016214F_Latest</f>
        <v>9.8970000000000002</v>
      </c>
      <c r="EU142" s="52" cm="1">
        <f t="array" ref="EU142">A128057794A_Latest</f>
        <v>0</v>
      </c>
      <c r="EV142" s="52" cm="1">
        <f t="array" ref="EV142">A127999714F_Latest</f>
        <v>0.111</v>
      </c>
      <c r="EW142" s="52" cm="1">
        <f t="array" ref="EW142">A128058006V_Latest</f>
        <v>0</v>
      </c>
      <c r="EX142" s="52" cm="1">
        <f t="array" ref="EX142">A128077406K_Latest</f>
        <v>0</v>
      </c>
      <c r="EY142" s="52" cm="1">
        <f t="array" ref="EY142">A128077434V_Latest</f>
        <v>0.96399999999999997</v>
      </c>
      <c r="EZ142" s="52" cm="1">
        <f t="array" ref="EZ142">A127980478R_Latest</f>
        <v>0</v>
      </c>
      <c r="FA142" s="52" cm="1">
        <f t="array" ref="FA142">A127999798A_Latest</f>
        <v>0</v>
      </c>
      <c r="FB142" s="52" cm="1">
        <f t="array" ref="FB142">A128019146V_Latest</f>
        <v>0.14699999999999999</v>
      </c>
      <c r="FC142" s="52" cm="1">
        <f t="array" ref="FC142">A128096626T_Latest</f>
        <v>9.5000000000000001E-2</v>
      </c>
      <c r="FD142" s="52" cm="1">
        <f t="array" ref="FD142">A127960710X_Latest</f>
        <v>0</v>
      </c>
      <c r="FE142" s="52" cm="1">
        <f t="array" ref="FE142">A128096318R_Latest</f>
        <v>0.47099999999999997</v>
      </c>
      <c r="FF142" s="52" cm="1">
        <f t="array" ref="FF142">A127999550W_Latest</f>
        <v>0</v>
      </c>
      <c r="FG142" s="52" cm="1">
        <f t="array" ref="FG142">A128077254K_Latest</f>
        <v>0</v>
      </c>
      <c r="FH142" s="52" cm="1">
        <f t="array" ref="FH142">A127980274L_Latest</f>
        <v>0</v>
      </c>
      <c r="FI142" s="52" cm="1">
        <f t="array" ref="FI142">A127960810J_Latest</f>
        <v>0.41199999999999998</v>
      </c>
      <c r="FJ142" s="52" cm="1">
        <f t="array" ref="FJ142">A128038190J_Latest</f>
        <v>0.42099999999999999</v>
      </c>
      <c r="FK142" s="52" cm="1">
        <f t="array" ref="FK142">A127960834A_Latest</f>
        <v>1.1279999999999999</v>
      </c>
      <c r="FL142" s="52" cm="1">
        <f t="array" ref="FL142">A128077330A_Latest</f>
        <v>0</v>
      </c>
      <c r="FM142" s="52" cm="1">
        <f t="array" ref="FM142">A128096442X_Latest</f>
        <v>0</v>
      </c>
      <c r="FN142" s="52" t="e" cm="1">
        <f t="array" ref="FN142">A127980402V_Latest</f>
        <v>#NAME?</v>
      </c>
      <c r="FO142" s="52" cm="1">
        <f t="array" ref="FO142">A128018426V_Latest</f>
        <v>3.7509999999999999</v>
      </c>
      <c r="FP142" s="52" cm="1">
        <f t="array" ref="FP142">A128040370J_Latest</f>
        <v>0</v>
      </c>
      <c r="FQ142" s="52" cm="1">
        <f t="array" ref="FQ142">A128079538X_Latest</f>
        <v>0</v>
      </c>
      <c r="FR142" s="52" cm="1">
        <f t="array" ref="FR142">A128021226K_Latest</f>
        <v>0.26400000000000001</v>
      </c>
      <c r="FS142" s="52" cm="1">
        <f t="array" ref="FS142">A128060042V_Latest</f>
        <v>0.45700000000000002</v>
      </c>
      <c r="FT142" s="52" cm="1">
        <f t="array" ref="FT142">A127982542J_Latest</f>
        <v>1.4770000000000001</v>
      </c>
      <c r="FU142" s="52" cm="1">
        <f t="array" ref="FU142">A127963162A_Latest</f>
        <v>0</v>
      </c>
      <c r="FV142" s="52" cm="1">
        <f t="array" ref="FV142">A128060098F_Latest</f>
        <v>0.90600000000000003</v>
      </c>
      <c r="FW142" s="52" cm="1">
        <f t="array" ref="FW142">A128079714X_Latest</f>
        <v>0.72299999999999998</v>
      </c>
      <c r="FX142" s="52" cm="1">
        <f t="array" ref="FX142">A128021294L_Latest</f>
        <v>0.443</v>
      </c>
      <c r="FY142" s="52" cm="1">
        <f t="array" ref="FY142">A127982294J_Latest</f>
        <v>0.23200000000000001</v>
      </c>
      <c r="FZ142" s="52" cm="1">
        <f t="array" ref="FZ142">A128001638J_Latest</f>
        <v>0</v>
      </c>
      <c r="GA142" s="52" cm="1">
        <f t="array" ref="GA142">A128001658T_Latest</f>
        <v>0</v>
      </c>
      <c r="GB142" s="52" cm="1">
        <f t="array" ref="GB142">A128079390R_Latest</f>
        <v>1.9570000000000001</v>
      </c>
      <c r="GC142" s="52" cm="1">
        <f t="array" ref="GC142">A128079418F_Latest</f>
        <v>0.26700000000000002</v>
      </c>
      <c r="GD142" s="52" cm="1">
        <f t="array" ref="GD142">A127982394T_Latest</f>
        <v>3.4980000000000002</v>
      </c>
      <c r="GE142" s="52" cm="1">
        <f t="array" ref="GE142">A128001734J_Latest</f>
        <v>0</v>
      </c>
      <c r="GF142" s="52" cm="1">
        <f t="array" ref="GF142">A128098598F_Latest</f>
        <v>1.968</v>
      </c>
      <c r="GG142" s="52" cm="1">
        <f t="array" ref="GG142">A127982446J_Latest</f>
        <v>0.42899999999999999</v>
      </c>
      <c r="GH142" s="52" cm="1">
        <f t="array" ref="GH142">A128021142A_Latest</f>
        <v>0.72899999999999998</v>
      </c>
      <c r="GI142" s="52" t="e" cm="1">
        <f t="array" ref="GI142">A128001810X_Latest</f>
        <v>#NAME?</v>
      </c>
      <c r="GJ142" s="52" cm="1">
        <f t="array" ref="GJ142">A128020642C_Latest</f>
        <v>13.35</v>
      </c>
    </row>
    <row r="143" spans="1:192" ht="15" hidden="1" customHeight="1">
      <c r="A143" s="49"/>
      <c r="B143" s="49" t="s">
        <v>12428</v>
      </c>
      <c r="C143" s="62">
        <v>20</v>
      </c>
      <c r="D143" s="52" cm="1">
        <f t="array" ref="D143">A128062082X_Latest</f>
        <v>13.433999999999999</v>
      </c>
      <c r="E143" s="52" cm="1">
        <f t="array" ref="E143">A128003934L_Latest</f>
        <v>14.945</v>
      </c>
      <c r="F143" s="52" cm="1">
        <f t="array" ref="F143">A127965338F_Latest</f>
        <v>60.9</v>
      </c>
      <c r="G143" s="52" cm="1">
        <f t="array" ref="G143">A127984562C_Latest</f>
        <v>9.9920000000000009</v>
      </c>
      <c r="H143" s="52" cm="1">
        <f t="array" ref="H143">A128081806X_Latest</f>
        <v>36.204000000000001</v>
      </c>
      <c r="I143" s="52" cm="1">
        <f t="array" ref="I143">A127984582L_Latest</f>
        <v>23.327999999999999</v>
      </c>
      <c r="J143" s="52" cm="1">
        <f t="array" ref="J143">A128042898T_Latest</f>
        <v>101.432</v>
      </c>
      <c r="K143" s="52" cm="1">
        <f t="array" ref="K143">A128062378K_Latest</f>
        <v>78.727000000000004</v>
      </c>
      <c r="L143" s="52" cm="1">
        <f t="array" ref="L143">A127945878W_Latest</f>
        <v>41.189</v>
      </c>
      <c r="M143" s="52" cm="1">
        <f t="array" ref="M143">A128081602W_Latest</f>
        <v>14.188000000000001</v>
      </c>
      <c r="N143" s="52" cm="1">
        <f t="array" ref="N143">A128023106C_Latest</f>
        <v>28.491</v>
      </c>
      <c r="O143" s="52" cm="1">
        <f t="array" ref="O143">A128081626R_Latest</f>
        <v>13.036</v>
      </c>
      <c r="P143" s="52" cm="1">
        <f t="array" ref="P143">A127965202V_Latest</f>
        <v>60.872</v>
      </c>
      <c r="Q143" s="52" cm="1">
        <f t="array" ref="Q143">A128023186R_Latest</f>
        <v>34.11</v>
      </c>
      <c r="R143" s="52" cm="1">
        <f t="array" ref="R143">A128003846L_Latest</f>
        <v>27.039000000000001</v>
      </c>
      <c r="S143" s="52" cm="1">
        <f t="array" ref="S143">A128081682J_Latest</f>
        <v>30.588999999999999</v>
      </c>
      <c r="T143" s="52" cm="1">
        <f t="array" ref="T143">A127945714A_Latest</f>
        <v>55.607999999999997</v>
      </c>
      <c r="U143" s="52" cm="1">
        <f t="array" ref="U143">A128081718X_Latest</f>
        <v>15.285</v>
      </c>
      <c r="V143" s="52" cm="1">
        <f t="array" ref="V143">A128042750W_Latest</f>
        <v>19.824999999999999</v>
      </c>
      <c r="W143" s="52" t="e" cm="1">
        <f t="array" ref="W143">A127945802A_Latest</f>
        <v>#NAME?</v>
      </c>
      <c r="X143" s="52" cm="1">
        <f t="array" ref="X143">A127983970W_Latest</f>
        <v>679.19600000000003</v>
      </c>
      <c r="Y143" s="52" cm="1">
        <f t="array" ref="Y143">A128083722A_Latest</f>
        <v>4.2290000000000001</v>
      </c>
      <c r="Z143" s="52" cm="1">
        <f t="array" ref="Z143">A128025486C_Latest</f>
        <v>1.212</v>
      </c>
      <c r="AA143" s="52" cm="1">
        <f t="array" ref="AA143">A128083986F_Latest</f>
        <v>21.920999999999999</v>
      </c>
      <c r="AB143" s="52" cm="1">
        <f t="array" ref="AB143">A128025534K_Latest</f>
        <v>3.0179999999999998</v>
      </c>
      <c r="AC143" s="52" cm="1">
        <f t="array" ref="AC143">A128064446L_Latest</f>
        <v>6.7060000000000004</v>
      </c>
      <c r="AD143" s="52" cm="1">
        <f t="array" ref="AD143">A128025574C_Latest</f>
        <v>4.9029999999999996</v>
      </c>
      <c r="AE143" s="52" cm="1">
        <f t="array" ref="AE143">A127986702F_Latest</f>
        <v>25.681999999999999</v>
      </c>
      <c r="AF143" s="52" cm="1">
        <f t="array" ref="AF143">A128006230V_Latest</f>
        <v>23.119</v>
      </c>
      <c r="AG143" s="52" cm="1">
        <f t="array" ref="AG143">A127967578C_Latest</f>
        <v>15.808999999999999</v>
      </c>
      <c r="AH143" s="52" cm="1">
        <f t="array" ref="AH143">A127967306X_Latest</f>
        <v>3.044</v>
      </c>
      <c r="AI143" s="52" cm="1">
        <f t="array" ref="AI143">A127947806W_Latest</f>
        <v>14.593999999999999</v>
      </c>
      <c r="AJ143" s="52" cm="1">
        <f t="array" ref="AJ143">A128025338A_Latest</f>
        <v>4.8559999999999999</v>
      </c>
      <c r="AK143" s="52" cm="1">
        <f t="array" ref="AK143">A128083826V_Latest</f>
        <v>21.550999999999998</v>
      </c>
      <c r="AL143" s="52" cm="1">
        <f t="array" ref="AL143">A128064286L_Latest</f>
        <v>7.01</v>
      </c>
      <c r="AM143" s="52" cm="1">
        <f t="array" ref="AM143">A128025378V_Latest</f>
        <v>6.7949999999999999</v>
      </c>
      <c r="AN143" s="52" cm="1">
        <f t="array" ref="AN143">A127986530W_Latest</f>
        <v>8.657</v>
      </c>
      <c r="AO143" s="52" cm="1">
        <f t="array" ref="AO143">A128083874L_Latest</f>
        <v>16.850000000000001</v>
      </c>
      <c r="AP143" s="52" cm="1">
        <f t="array" ref="AP143">A128044830J_Latest</f>
        <v>3.0219999999999998</v>
      </c>
      <c r="AQ143" s="52" cm="1">
        <f t="array" ref="AQ143">A127967442T_Latest</f>
        <v>4.7649999999999997</v>
      </c>
      <c r="AR143" s="52" t="e" cm="1">
        <f t="array" ref="AR143">A128025506A_Latest</f>
        <v>#NAME?</v>
      </c>
      <c r="AS143" s="52" cm="1">
        <f t="array" ref="AS143">A128083334X_Latest</f>
        <v>197.74199999999999</v>
      </c>
      <c r="AT143" s="52" cm="1">
        <f t="array" ref="AT143">A127988590K_Latest</f>
        <v>2.0979999999999999</v>
      </c>
      <c r="AU143" s="52" cm="1">
        <f t="array" ref="AU143">A128008290J_Latest</f>
        <v>0</v>
      </c>
      <c r="AV143" s="52" cm="1">
        <f t="array" ref="AV143">A127950182V_Latest</f>
        <v>17.027000000000001</v>
      </c>
      <c r="AW143" s="52" cm="1">
        <f t="array" ref="AW143">A128047114X_Latest</f>
        <v>3.0939999999999999</v>
      </c>
      <c r="AX143" s="52" cm="1">
        <f t="array" ref="AX143">A128086194L_Latest</f>
        <v>7.173</v>
      </c>
      <c r="AY143" s="52" cm="1">
        <f t="array" ref="AY143">A128027814R_Latest</f>
        <v>5.766</v>
      </c>
      <c r="AZ143" s="52" cm="1">
        <f t="array" ref="AZ143">A128086222K_Latest</f>
        <v>26.887</v>
      </c>
      <c r="BA143" s="52" cm="1">
        <f t="array" ref="BA143">A128066466J_Latest</f>
        <v>17.702999999999999</v>
      </c>
      <c r="BB143" s="52" cm="1">
        <f t="array" ref="BB143">A128008418J_Latest</f>
        <v>8.75</v>
      </c>
      <c r="BC143" s="52" cm="1">
        <f t="array" ref="BC143">A128027502C_Latest</f>
        <v>6.6710000000000003</v>
      </c>
      <c r="BD143" s="52" cm="1">
        <f t="array" ref="BD143">A127949994C_Latest</f>
        <v>9.3059999999999992</v>
      </c>
      <c r="BE143" s="52" cm="1">
        <f t="array" ref="BE143">A127969410K_Latest</f>
        <v>2.883</v>
      </c>
      <c r="BF143" s="52" cm="1">
        <f t="array" ref="BF143">A128027546F_Latest</f>
        <v>15.074</v>
      </c>
      <c r="BG143" s="52" cm="1">
        <f t="array" ref="BG143">A128027590R_Latest</f>
        <v>10.835000000000001</v>
      </c>
      <c r="BH143" s="52" cm="1">
        <f t="array" ref="BH143">A127950054A_Latest</f>
        <v>8.1329999999999991</v>
      </c>
      <c r="BI143" s="52" cm="1">
        <f t="array" ref="BI143">A127969478F_Latest</f>
        <v>5.7270000000000003</v>
      </c>
      <c r="BJ143" s="52" cm="1">
        <f t="array" ref="BJ143">A128086082V_Latest</f>
        <v>14.16</v>
      </c>
      <c r="BK143" s="52" cm="1">
        <f t="array" ref="BK143">A128086102T_Latest</f>
        <v>4.6219999999999999</v>
      </c>
      <c r="BL143" s="52" cm="1">
        <f t="array" ref="BL143">A127969518L_Latest</f>
        <v>2.907</v>
      </c>
      <c r="BM143" s="52" t="e" cm="1">
        <f t="array" ref="BM143">A127988806K_Latest</f>
        <v>#NAME?</v>
      </c>
      <c r="BN143" s="52" cm="1">
        <f t="array" ref="BN143">A128027086C_Latest</f>
        <v>168.815</v>
      </c>
      <c r="BO143" s="52" cm="1">
        <f t="array" ref="BO143">A128068346A_Latest</f>
        <v>3.2360000000000002</v>
      </c>
      <c r="BP143" s="52" cm="1">
        <f t="array" ref="BP143">A128068506A_Latest</f>
        <v>4.7</v>
      </c>
      <c r="BQ143" s="52" cm="1">
        <f t="array" ref="BQ143">A127990958L_Latest</f>
        <v>9.06</v>
      </c>
      <c r="BR143" s="52" cm="1">
        <f t="array" ref="BR143">A127990974L_Latest</f>
        <v>1.167</v>
      </c>
      <c r="BS143" s="52" cm="1">
        <f t="array" ref="BS143">A128068606K_Latest</f>
        <v>10.079000000000001</v>
      </c>
      <c r="BT143" s="52" cm="1">
        <f t="array" ref="BT143">A128029834K_Latest</f>
        <v>8.0359999999999996</v>
      </c>
      <c r="BU143" s="52" cm="1">
        <f t="array" ref="BU143">A128049338W_Latest</f>
        <v>24.588999999999999</v>
      </c>
      <c r="BV143" s="52" cm="1">
        <f t="array" ref="BV143">A127952350F_Latest</f>
        <v>22.052</v>
      </c>
      <c r="BW143" s="52" cm="1">
        <f t="array" ref="BW143">A127972014T_Latest</f>
        <v>10.228</v>
      </c>
      <c r="BX143" s="52" cm="1">
        <f t="array" ref="BX143">A127990742A_Latest</f>
        <v>1.2569999999999999</v>
      </c>
      <c r="BY143" s="52" cm="1">
        <f t="array" ref="BY143">A128088146F_Latest</f>
        <v>2.5350000000000001</v>
      </c>
      <c r="BZ143" s="52" cm="1">
        <f t="array" ref="BZ143">A127990782V_Latest</f>
        <v>2.024</v>
      </c>
      <c r="CA143" s="52" cm="1">
        <f t="array" ref="CA143">A128049102A_Latest</f>
        <v>11.18</v>
      </c>
      <c r="CB143" s="52" cm="1">
        <f t="array" ref="CB143">A127952106C_Latest</f>
        <v>6.4740000000000002</v>
      </c>
      <c r="CC143" s="52" cm="1">
        <f t="array" ref="CC143">A128029674K_Latest</f>
        <v>4.2110000000000003</v>
      </c>
      <c r="CD143" s="52" cm="1">
        <f t="array" ref="CD143">A128088238R_Latest</f>
        <v>9.7330000000000005</v>
      </c>
      <c r="CE143" s="52" cm="1">
        <f t="array" ref="CE143">A127971830W_Latest</f>
        <v>10.529</v>
      </c>
      <c r="CF143" s="52" cm="1">
        <f t="array" ref="CF143">A128010330F_Latest</f>
        <v>3.5979999999999999</v>
      </c>
      <c r="CG143" s="52" cm="1">
        <f t="array" ref="CG143">A128029742A_Latest</f>
        <v>5.0250000000000004</v>
      </c>
      <c r="CH143" s="52" t="e" cm="1">
        <f t="array" ref="CH143">A128088318R_Latest</f>
        <v>#NAME?</v>
      </c>
      <c r="CI143" s="52" cm="1">
        <f t="array" ref="CI143">A127971306A_Latest</f>
        <v>149.71199999999999</v>
      </c>
      <c r="CJ143" s="52" cm="1">
        <f t="array" ref="CJ143">A128051190C_Latest</f>
        <v>1.2969999999999999</v>
      </c>
      <c r="CK143" s="52" cm="1">
        <f t="array" ref="CK143">A128031870K_Latest</f>
        <v>1.153</v>
      </c>
      <c r="CL143" s="52" cm="1">
        <f t="array" ref="CL143">A128051418L_Latest</f>
        <v>4.7130000000000001</v>
      </c>
      <c r="CM143" s="52" cm="1">
        <f t="array" ref="CM143">A127993082K_Latest</f>
        <v>0.73199999999999998</v>
      </c>
      <c r="CN143" s="52" cm="1">
        <f t="array" ref="CN143">A128070770C_Latest</f>
        <v>2.9220000000000002</v>
      </c>
      <c r="CO143" s="52" cm="1">
        <f t="array" ref="CO143">A128012738W_Latest</f>
        <v>2.1680000000000001</v>
      </c>
      <c r="CP143" s="52" cm="1">
        <f t="array" ref="CP143">A128090478T_Latest</f>
        <v>8.077</v>
      </c>
      <c r="CQ143" s="52" cm="1">
        <f t="array" ref="CQ143">A127974170F_Latest</f>
        <v>3.71</v>
      </c>
      <c r="CR143" s="52" cm="1">
        <f t="array" ref="CR143">A128012782F_Latest</f>
        <v>1.266</v>
      </c>
      <c r="CS143" s="52" cm="1">
        <f t="array" ref="CS143">A127954262T_Latest</f>
        <v>1.3129999999999999</v>
      </c>
      <c r="CT143" s="52" cm="1">
        <f t="array" ref="CT143">A128012458C_Latest</f>
        <v>0</v>
      </c>
      <c r="CU143" s="52" cm="1">
        <f t="array" ref="CU143">A128012478L_Latest</f>
        <v>0.93</v>
      </c>
      <c r="CV143" s="52" cm="1">
        <f t="array" ref="CV143">A128090270F_Latest</f>
        <v>3.1120000000000001</v>
      </c>
      <c r="CW143" s="52" cm="1">
        <f t="array" ref="CW143">A128012518V_Latest</f>
        <v>1.149</v>
      </c>
      <c r="CX143" s="52" cm="1">
        <f t="array" ref="CX143">A128051278W_Latest</f>
        <v>1.024</v>
      </c>
      <c r="CY143" s="52" cm="1">
        <f t="array" ref="CY143">A128031794V_Latest</f>
        <v>2.1379999999999999</v>
      </c>
      <c r="CZ143" s="52" cm="1">
        <f t="array" ref="CZ143">A128031818A_Latest</f>
        <v>3.7069999999999999</v>
      </c>
      <c r="DA143" s="52" cm="1">
        <f t="array" ref="DA143">A128090330W_Latest</f>
        <v>0.77</v>
      </c>
      <c r="DB143" s="52" cm="1">
        <f t="array" ref="DB143">A128012614V_Latest</f>
        <v>1.151</v>
      </c>
      <c r="DC143" s="52" t="e" cm="1">
        <f t="array" ref="DC143">A127993050T_Latest</f>
        <v>#NAME?</v>
      </c>
      <c r="DD143" s="52" cm="1">
        <f t="array" ref="DD143">A128012054J_Latest</f>
        <v>41.332000000000001</v>
      </c>
      <c r="DE143" s="52" cm="1">
        <f t="array" ref="DE143">A128053398A_Latest</f>
        <v>2.1619999999999999</v>
      </c>
      <c r="DF143" s="52" cm="1">
        <f t="array" ref="DF143">A127956498X_Latest</f>
        <v>7.7380000000000004</v>
      </c>
      <c r="DG143" s="52" cm="1">
        <f t="array" ref="DG143">A127976274K_Latest</f>
        <v>4.9560000000000004</v>
      </c>
      <c r="DH143" s="52" cm="1">
        <f t="array" ref="DH143">A128073042K_Latest</f>
        <v>0.86399999999999999</v>
      </c>
      <c r="DI143" s="52" cm="1">
        <f t="array" ref="DI143">A128073070V_Latest</f>
        <v>6.0789999999999997</v>
      </c>
      <c r="DJ143" s="52" cm="1">
        <f t="array" ref="DJ143">A127976346K_Latest</f>
        <v>1.667</v>
      </c>
      <c r="DK143" s="52" cm="1">
        <f t="array" ref="DK143">A127976366V_Latest</f>
        <v>11.353999999999999</v>
      </c>
      <c r="DL143" s="52" cm="1">
        <f t="array" ref="DL143">A128053714T_Latest</f>
        <v>6.5170000000000003</v>
      </c>
      <c r="DM143" s="52" cm="1">
        <f t="array" ref="DM143">A128073122K_Latest</f>
        <v>4.2949999999999999</v>
      </c>
      <c r="DN143" s="52" cm="1">
        <f t="array" ref="DN143">A127956330V_Latest</f>
        <v>1.2769999999999999</v>
      </c>
      <c r="DO143" s="52" cm="1">
        <f t="array" ref="DO143">A128053418X_Latest</f>
        <v>0.91200000000000003</v>
      </c>
      <c r="DP143" s="52" cm="1">
        <f t="array" ref="DP143">A128033922L_Latest</f>
        <v>1.9770000000000001</v>
      </c>
      <c r="DQ143" s="52" cm="1">
        <f t="array" ref="DQ143">A128072874J_Latest</f>
        <v>5.601</v>
      </c>
      <c r="DR143" s="52" cm="1">
        <f t="array" ref="DR143">A128014646X_Latest</f>
        <v>6.2670000000000003</v>
      </c>
      <c r="DS143" s="52" cm="1">
        <f t="array" ref="DS143">A128034002R_Latest</f>
        <v>2.883</v>
      </c>
      <c r="DT143" s="52" cm="1">
        <f t="array" ref="DT143">A128014678T_Latest</f>
        <v>2.8839999999999999</v>
      </c>
      <c r="DU143" s="52" cm="1">
        <f t="array" ref="DU143">A127956454W_Latest</f>
        <v>5.8419999999999996</v>
      </c>
      <c r="DV143" s="52" cm="1">
        <f t="array" ref="DV143">A128034070T_Latest</f>
        <v>1.639</v>
      </c>
      <c r="DW143" s="52" cm="1">
        <f t="array" ref="DW143">A128072958T_Latest</f>
        <v>3.7450000000000001</v>
      </c>
      <c r="DX143" s="52" t="e" cm="1">
        <f t="array" ref="DX143">A128014730R_Latest</f>
        <v>#NAME?</v>
      </c>
      <c r="DY143" s="52" cm="1">
        <f t="array" ref="DY143">A127994614F_Latest</f>
        <v>78.656999999999996</v>
      </c>
      <c r="DZ143" s="52" cm="1">
        <f t="array" ref="DZ143">A127958434X_Latest</f>
        <v>0.30199999999999999</v>
      </c>
      <c r="EA143" s="52" cm="1">
        <f t="array" ref="EA143">A127978386R_Latest</f>
        <v>0</v>
      </c>
      <c r="EB143" s="52" cm="1">
        <f t="array" ref="EB143">A127997510T_Latest</f>
        <v>2.1800000000000002</v>
      </c>
      <c r="EC143" s="52" cm="1">
        <f t="array" ref="EC143">A128036258F_Latest</f>
        <v>0.26800000000000002</v>
      </c>
      <c r="ED143" s="52" cm="1">
        <f t="array" ref="ED143">A128036294R_Latest</f>
        <v>1.7450000000000001</v>
      </c>
      <c r="EE143" s="52" cm="1">
        <f t="array" ref="EE143">A128036310C_Latest</f>
        <v>0.33</v>
      </c>
      <c r="EF143" s="52" cm="1">
        <f t="array" ref="EF143">A128075226R_Latest</f>
        <v>1.796</v>
      </c>
      <c r="EG143" s="52" cm="1">
        <f t="array" ref="EG143">A128094570F_Latest</f>
        <v>1.877</v>
      </c>
      <c r="EH143" s="52" cm="1">
        <f t="array" ref="EH143">A127958782V_Latest</f>
        <v>0.72399999999999998</v>
      </c>
      <c r="EI143" s="52" cm="1">
        <f t="array" ref="EI143">A127958454J_Latest</f>
        <v>0.32100000000000001</v>
      </c>
      <c r="EJ143" s="52" cm="1">
        <f t="array" ref="EJ143">A128094314V_Latest</f>
        <v>0.443</v>
      </c>
      <c r="EK143" s="52" cm="1">
        <f t="array" ref="EK143">A128094330V_Latest</f>
        <v>0</v>
      </c>
      <c r="EL143" s="52" cm="1">
        <f t="array" ref="EL143">A128055722C_Latest</f>
        <v>1.2769999999999999</v>
      </c>
      <c r="EM143" s="52" cm="1">
        <f t="array" ref="EM143">A127978286F_Latest</f>
        <v>0.56399999999999995</v>
      </c>
      <c r="EN143" s="52" cm="1">
        <f t="array" ref="EN143">A128094378F_Latest</f>
        <v>1.575</v>
      </c>
      <c r="EO143" s="52" cm="1">
        <f t="array" ref="EO143">A127958578K_Latest</f>
        <v>0.68600000000000005</v>
      </c>
      <c r="EP143" s="52" cm="1">
        <f t="array" ref="EP143">A127997414T_Latest</f>
        <v>1.95</v>
      </c>
      <c r="EQ143" s="52" cm="1">
        <f t="array" ref="EQ143">A128094414C_Latest</f>
        <v>0.69799999999999995</v>
      </c>
      <c r="ER143" s="52" cm="1">
        <f t="array" ref="ER143">A128036214C_Latest</f>
        <v>1.0029999999999999</v>
      </c>
      <c r="ES143" s="52" t="e" cm="1">
        <f t="array" ref="ES143">A128055858R_Latest</f>
        <v>#NAME?</v>
      </c>
      <c r="ET143" s="52" cm="1">
        <f t="array" ref="ET143">A128093994T_Latest</f>
        <v>17.739999999999998</v>
      </c>
      <c r="EU143" s="52" cm="1">
        <f t="array" ref="EU143">A127980178L_Latest</f>
        <v>0.111</v>
      </c>
      <c r="EV143" s="52" cm="1">
        <f t="array" ref="EV143">A127980382W_Latest</f>
        <v>0.14199999999999999</v>
      </c>
      <c r="EW143" s="52" cm="1">
        <f t="array" ref="EW143">A128019086C_Latest</f>
        <v>0.25600000000000001</v>
      </c>
      <c r="EX143" s="52" cm="1">
        <f t="array" ref="EX143">A128038338T_Latest</f>
        <v>0.38200000000000001</v>
      </c>
      <c r="EY143" s="52" cm="1">
        <f t="array" ref="EY143">A127960962V_Latest</f>
        <v>0.71699999999999997</v>
      </c>
      <c r="EZ143" s="52" cm="1">
        <f t="array" ref="EZ143">A127980486R_Latest</f>
        <v>0</v>
      </c>
      <c r="FA143" s="52" cm="1">
        <f t="array" ref="FA143">A127980498X_Latest</f>
        <v>1.319</v>
      </c>
      <c r="FB143" s="52" cm="1">
        <f t="array" ref="FB143">A128038402X_Latest</f>
        <v>1.3049999999999999</v>
      </c>
      <c r="FC143" s="52" cm="1">
        <f t="array" ref="FC143">A128058086F_Latest</f>
        <v>0.11700000000000001</v>
      </c>
      <c r="FD143" s="52" cm="1">
        <f t="array" ref="FD143">A128038098T_Latest</f>
        <v>0.11899999999999999</v>
      </c>
      <c r="FE143" s="52" cm="1">
        <f t="array" ref="FE143">A128018866X_Latest</f>
        <v>0</v>
      </c>
      <c r="FF143" s="52" cm="1">
        <f t="array" ref="FF143">A128096338X_Latest</f>
        <v>0.36499999999999999</v>
      </c>
      <c r="FG143" s="52" cm="1">
        <f t="array" ref="FG143">A128077258V_Latest</f>
        <v>0.46899999999999997</v>
      </c>
      <c r="FH143" s="52" cm="1">
        <f t="array" ref="FH143">A127980282L_Latest</f>
        <v>0.13800000000000001</v>
      </c>
      <c r="FI143" s="52" cm="1">
        <f t="array" ref="FI143">A128057898V_Latest</f>
        <v>0.68600000000000005</v>
      </c>
      <c r="FJ143" s="52" cm="1">
        <f t="array" ref="FJ143">A128057922J_Latest</f>
        <v>0.32200000000000001</v>
      </c>
      <c r="FK143" s="52" cm="1">
        <f t="array" ref="FK143">A127960838K_Latest</f>
        <v>0.93600000000000005</v>
      </c>
      <c r="FL143" s="52" cm="1">
        <f t="array" ref="FL143">A128077334K_Latest</f>
        <v>0.24399999999999999</v>
      </c>
      <c r="FM143" s="52" cm="1">
        <f t="array" ref="FM143">A128057966K_Latest</f>
        <v>0.54500000000000004</v>
      </c>
      <c r="FN143" s="52" t="e" cm="1">
        <f t="array" ref="FN143">A128019062K_Latest</f>
        <v>#NAME?</v>
      </c>
      <c r="FO143" s="52" cm="1">
        <f t="array" ref="FO143">A128018434V_Latest</f>
        <v>8.1709999999999994</v>
      </c>
      <c r="FP143" s="52" cm="1">
        <f t="array" ref="FP143">A128059874L_Latest</f>
        <v>0</v>
      </c>
      <c r="FQ143" s="52" cm="1">
        <f t="array" ref="FQ143">A128021170K_Latest</f>
        <v>0</v>
      </c>
      <c r="FR143" s="52" cm="1">
        <f t="array" ref="FR143">A128079614R_Latest</f>
        <v>0.78700000000000003</v>
      </c>
      <c r="FS143" s="52" cm="1">
        <f t="array" ref="FS143">A128098674W_Latest</f>
        <v>0.46700000000000003</v>
      </c>
      <c r="FT143" s="52" cm="1">
        <f t="array" ref="FT143">A128021246V_Latest</f>
        <v>0.78200000000000003</v>
      </c>
      <c r="FU143" s="52" cm="1">
        <f t="array" ref="FU143">A127963170A_Latest</f>
        <v>0.45800000000000002</v>
      </c>
      <c r="FV143" s="52" cm="1">
        <f t="array" ref="FV143">A128021274C_Latest</f>
        <v>1.728</v>
      </c>
      <c r="FW143" s="52" cm="1">
        <f t="array" ref="FW143">A127982598V_Latest</f>
        <v>2.444</v>
      </c>
      <c r="FX143" s="52" cm="1">
        <f t="array" ref="FX143">A128098762W_Latest</f>
        <v>0</v>
      </c>
      <c r="FY143" s="52" cm="1">
        <f t="array" ref="FY143">A128098466C_Latest</f>
        <v>0.188</v>
      </c>
      <c r="FZ143" s="52" cm="1">
        <f t="array" ref="FZ143">A128098486L_Latest</f>
        <v>0.70199999999999996</v>
      </c>
      <c r="GA143" s="52" cm="1">
        <f t="array" ref="GA143">A128001666T_Latest</f>
        <v>0</v>
      </c>
      <c r="GB143" s="52" cm="1">
        <f t="array" ref="GB143">A128001690T_Latest</f>
        <v>2.61</v>
      </c>
      <c r="GC143" s="52" cm="1">
        <f t="array" ref="GC143">A128040466A_Latest</f>
        <v>1.673</v>
      </c>
      <c r="GD143" s="52" cm="1">
        <f t="array" ref="GD143">A128021090K_Latest</f>
        <v>1.73</v>
      </c>
      <c r="GE143" s="52" cm="1">
        <f t="array" ref="GE143">A128040494K_Latest</f>
        <v>0.442</v>
      </c>
      <c r="GF143" s="52" cm="1">
        <f t="array" ref="GF143">A127963022X_Latest</f>
        <v>1.635</v>
      </c>
      <c r="GG143" s="52" cm="1">
        <f t="array" ref="GG143">A127963062T_Latest</f>
        <v>0.69299999999999995</v>
      </c>
      <c r="GH143" s="52" cm="1">
        <f t="array" ref="GH143">A128040566K_Latest</f>
        <v>0.68600000000000005</v>
      </c>
      <c r="GI143" s="52" t="e" cm="1">
        <f t="array" ref="GI143">A127982494A_Latest</f>
        <v>#NAME?</v>
      </c>
      <c r="GJ143" s="52" cm="1">
        <f t="array" ref="GJ143">A128001226L_Latest</f>
        <v>17.027000000000001</v>
      </c>
    </row>
    <row r="144" spans="1:192" ht="15" hidden="1" customHeight="1">
      <c r="A144" s="48" t="s">
        <v>12429</v>
      </c>
      <c r="B144" s="49"/>
      <c r="C144" s="62">
        <v>21</v>
      </c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/>
      <c r="AT144" s="52"/>
      <c r="AU144" s="52"/>
      <c r="AV144" s="52"/>
      <c r="AW144" s="52"/>
      <c r="AX144" s="52"/>
      <c r="AY144" s="52"/>
      <c r="AZ144" s="52"/>
      <c r="BA144" s="52"/>
      <c r="BB144" s="52"/>
      <c r="BC144" s="52"/>
      <c r="BD144" s="52"/>
      <c r="BE144" s="52"/>
      <c r="BF144" s="52"/>
      <c r="BG144" s="52"/>
      <c r="BH144" s="52"/>
      <c r="BI144" s="52"/>
      <c r="BJ144" s="52"/>
      <c r="BK144" s="52"/>
      <c r="BL144" s="52"/>
      <c r="BM144" s="52"/>
      <c r="BN144" s="52"/>
      <c r="BO144" s="52"/>
      <c r="BP144" s="52"/>
      <c r="BQ144" s="52"/>
      <c r="BR144" s="52"/>
      <c r="BS144" s="52"/>
      <c r="BT144" s="52"/>
      <c r="BU144" s="52"/>
      <c r="BV144" s="52"/>
      <c r="BW144" s="52"/>
      <c r="BX144" s="52"/>
      <c r="BY144" s="52"/>
      <c r="BZ144" s="52"/>
      <c r="CA144" s="52"/>
      <c r="CB144" s="52"/>
      <c r="CC144" s="52"/>
      <c r="CD144" s="52"/>
      <c r="CE144" s="52"/>
      <c r="CF144" s="52"/>
      <c r="CG144" s="52"/>
      <c r="CH144" s="52"/>
      <c r="CI144" s="52"/>
      <c r="CJ144" s="52"/>
      <c r="CK144" s="52"/>
      <c r="CL144" s="52"/>
      <c r="CM144" s="52"/>
      <c r="CN144" s="52"/>
      <c r="CO144" s="52"/>
      <c r="CP144" s="52"/>
      <c r="CQ144" s="52"/>
      <c r="CR144" s="52"/>
      <c r="CS144" s="52"/>
      <c r="CT144" s="52"/>
      <c r="CU144" s="52"/>
      <c r="CV144" s="52"/>
      <c r="CW144" s="52"/>
      <c r="CX144" s="52"/>
      <c r="CY144" s="52"/>
      <c r="CZ144" s="52"/>
      <c r="DA144" s="52"/>
      <c r="DB144" s="52"/>
      <c r="DC144" s="52"/>
      <c r="DD144" s="52"/>
      <c r="DE144" s="52"/>
      <c r="DF144" s="52"/>
      <c r="DG144" s="52"/>
      <c r="DH144" s="52"/>
      <c r="DI144" s="52"/>
      <c r="DJ144" s="52"/>
      <c r="DK144" s="52"/>
      <c r="DL144" s="52"/>
      <c r="DM144" s="52"/>
      <c r="DN144" s="52"/>
      <c r="DO144" s="52"/>
      <c r="DP144" s="52"/>
      <c r="DQ144" s="52"/>
      <c r="DR144" s="52"/>
      <c r="DS144" s="52"/>
      <c r="DT144" s="52"/>
      <c r="DU144" s="52"/>
      <c r="DV144" s="52"/>
      <c r="DW144" s="52"/>
      <c r="DX144" s="52"/>
      <c r="DY144" s="52"/>
      <c r="DZ144" s="52"/>
      <c r="EA144" s="52"/>
      <c r="EB144" s="52"/>
      <c r="EC144" s="52"/>
      <c r="ED144" s="52"/>
      <c r="EE144" s="52"/>
      <c r="EF144" s="52"/>
      <c r="EG144" s="52"/>
      <c r="EH144" s="52"/>
      <c r="EI144" s="52"/>
      <c r="EJ144" s="52"/>
      <c r="EK144" s="52"/>
      <c r="EL144" s="52"/>
      <c r="EM144" s="52"/>
      <c r="EN144" s="52"/>
      <c r="EO144" s="52"/>
      <c r="EP144" s="52"/>
      <c r="EQ144" s="52"/>
      <c r="ER144" s="52"/>
      <c r="ES144" s="52"/>
      <c r="ET144" s="52"/>
      <c r="EU144" s="52"/>
      <c r="EV144" s="52"/>
      <c r="EW144" s="52"/>
      <c r="EX144" s="52"/>
      <c r="EY144" s="52"/>
      <c r="EZ144" s="52"/>
      <c r="FA144" s="52"/>
      <c r="FB144" s="52"/>
      <c r="FC144" s="52"/>
      <c r="FD144" s="52"/>
      <c r="FE144" s="52"/>
      <c r="FF144" s="52"/>
      <c r="FG144" s="52"/>
      <c r="FH144" s="52"/>
      <c r="FI144" s="52"/>
      <c r="FJ144" s="52"/>
      <c r="FK144" s="52"/>
      <c r="FL144" s="52"/>
      <c r="FM144" s="52"/>
      <c r="FN144" s="52"/>
      <c r="FO144" s="52"/>
      <c r="FP144" s="52"/>
      <c r="FQ144" s="52"/>
      <c r="FR144" s="52"/>
      <c r="FS144" s="52"/>
      <c r="FT144" s="52"/>
      <c r="FU144" s="52"/>
      <c r="FV144" s="52"/>
      <c r="FW144" s="52"/>
      <c r="FX144" s="52"/>
      <c r="FY144" s="52"/>
      <c r="FZ144" s="52"/>
      <c r="GA144" s="52"/>
      <c r="GB144" s="52"/>
      <c r="GC144" s="52"/>
      <c r="GD144" s="52"/>
      <c r="GE144" s="52"/>
      <c r="GF144" s="52"/>
      <c r="GG144" s="52"/>
      <c r="GH144" s="52"/>
      <c r="GI144" s="52"/>
      <c r="GJ144" s="52"/>
    </row>
    <row r="145" spans="1:192" ht="15" hidden="1" customHeight="1">
      <c r="A145" s="49"/>
      <c r="B145" s="49" t="s">
        <v>12430</v>
      </c>
      <c r="C145" s="62">
        <v>22</v>
      </c>
      <c r="D145" s="52" cm="1">
        <f t="array" ref="D145">A128042602V_Latest</f>
        <v>8.4280000000000008</v>
      </c>
      <c r="E145" s="52" cm="1">
        <f t="array" ref="E145">A128023286X_Latest</f>
        <v>21.068999999999999</v>
      </c>
      <c r="F145" s="52" cm="1">
        <f t="array" ref="F145">A127984542V_Latest</f>
        <v>49.749000000000002</v>
      </c>
      <c r="G145" s="52" cm="1">
        <f t="array" ref="G145">A128062294A_Latest</f>
        <v>8.4730000000000008</v>
      </c>
      <c r="H145" s="52" cm="1">
        <f t="array" ref="H145">A127965382R_Latest</f>
        <v>84.284000000000006</v>
      </c>
      <c r="I145" s="52" cm="1">
        <f t="array" ref="I145">A128023354R_Latest</f>
        <v>16.922999999999998</v>
      </c>
      <c r="J145" s="52" cm="1">
        <f t="array" ref="J145">A128081858A_Latest</f>
        <v>76.2</v>
      </c>
      <c r="K145" s="52" cm="1">
        <f t="array" ref="K145">A128004038J_Latest</f>
        <v>89.316000000000003</v>
      </c>
      <c r="L145" s="52" cm="1">
        <f t="array" ref="L145">A127945882L_Latest</f>
        <v>51.095999999999997</v>
      </c>
      <c r="M145" s="52" cm="1">
        <f t="array" ref="M145">A128081606F_Latest</f>
        <v>9.5990000000000002</v>
      </c>
      <c r="N145" s="52" cm="1">
        <f t="array" ref="N145">A128081618R_Latest</f>
        <v>33.441000000000003</v>
      </c>
      <c r="O145" s="52" cm="1">
        <f t="array" ref="O145">A128003798F_Latest</f>
        <v>14.611000000000001</v>
      </c>
      <c r="P145" s="52" cm="1">
        <f t="array" ref="P145">A127984358V_Latest</f>
        <v>85.143000000000001</v>
      </c>
      <c r="Q145" s="52" cm="1">
        <f t="array" ref="Q145">A127945642A_Latest</f>
        <v>28.58</v>
      </c>
      <c r="R145" s="52" cm="1">
        <f t="array" ref="R145">A128062186T_Latest</f>
        <v>36.154000000000003</v>
      </c>
      <c r="S145" s="52" cm="1">
        <f t="array" ref="S145">A128081686T_Latest</f>
        <v>46.396000000000001</v>
      </c>
      <c r="T145" s="52" cm="1">
        <f t="array" ref="T145">A128062218X_Latest</f>
        <v>99.421999999999997</v>
      </c>
      <c r="U145" s="52" cm="1">
        <f t="array" ref="U145">A128003906C_Latest</f>
        <v>13.199</v>
      </c>
      <c r="V145" s="52" cm="1">
        <f t="array" ref="V145">A128023262F_Latest</f>
        <v>18.579000000000001</v>
      </c>
      <c r="W145" s="52" t="e" cm="1">
        <f t="array" ref="W145">A128042782R_Latest</f>
        <v>#NAME?</v>
      </c>
      <c r="X145" s="52" cm="1">
        <f t="array" ref="X145">A128022658J_Latest</f>
        <v>793.40899999999999</v>
      </c>
      <c r="Y145" s="52" cm="1">
        <f t="array" ref="Y145">A127986438F_Latest</f>
        <v>1.5429999999999999</v>
      </c>
      <c r="Z145" s="52" cm="1">
        <f t="array" ref="Z145">A127947978T_Latest</f>
        <v>2.734</v>
      </c>
      <c r="AA145" s="52" cm="1">
        <f t="array" ref="AA145">A128064426C_Latest</f>
        <v>13.785</v>
      </c>
      <c r="AB145" s="52" cm="1">
        <f t="array" ref="AB145">A128044914T_Latest</f>
        <v>1.671</v>
      </c>
      <c r="AC145" s="52" cm="1">
        <f t="array" ref="AC145">A128006158L_Latest</f>
        <v>27.297999999999998</v>
      </c>
      <c r="AD145" s="52" cm="1">
        <f t="array" ref="AD145">A128044934A_Latest</f>
        <v>4.1619999999999999</v>
      </c>
      <c r="AE145" s="52" cm="1">
        <f t="array" ref="AE145">A128044946K_Latest</f>
        <v>17.847000000000001</v>
      </c>
      <c r="AF145" s="52" cm="1">
        <f t="array" ref="AF145">A128025610A_Latest</f>
        <v>32.39</v>
      </c>
      <c r="AG145" s="52" cm="1">
        <f t="array" ref="AG145">A128084094T_Latest</f>
        <v>18.96</v>
      </c>
      <c r="AH145" s="52" cm="1">
        <f t="array" ref="AH145">A128044686A_Latest</f>
        <v>3.25</v>
      </c>
      <c r="AI145" s="52" cm="1">
        <f t="array" ref="AI145">A128025314J_Latest</f>
        <v>16.143000000000001</v>
      </c>
      <c r="AJ145" s="52" cm="1">
        <f t="array" ref="AJ145">A128064254V_Latest</f>
        <v>5.84</v>
      </c>
      <c r="AK145" s="52" cm="1">
        <f t="array" ref="AK145">A128044730X_Latest</f>
        <v>28.986999999999998</v>
      </c>
      <c r="AL145" s="52" cm="1">
        <f t="array" ref="AL145">A128044758A_Latest</f>
        <v>8.2140000000000004</v>
      </c>
      <c r="AM145" s="52" cm="1">
        <f t="array" ref="AM145">A127967382A_Latest</f>
        <v>9.5549999999999997</v>
      </c>
      <c r="AN145" s="52" cm="1">
        <f t="array" ref="AN145">A127967406J_Latest</f>
        <v>16.645</v>
      </c>
      <c r="AO145" s="52" cm="1">
        <f t="array" ref="AO145">A128083878W_Latest</f>
        <v>24.774000000000001</v>
      </c>
      <c r="AP145" s="52" cm="1">
        <f t="array" ref="AP145">A128044834T_Latest</f>
        <v>3.0859999999999999</v>
      </c>
      <c r="AQ145" s="52" cm="1">
        <f t="array" ref="AQ145">A128044846A_Latest</f>
        <v>5.859</v>
      </c>
      <c r="AR145" s="52" t="e" cm="1">
        <f t="array" ref="AR145">A127986602W_Latest</f>
        <v>#NAME?</v>
      </c>
      <c r="AS145" s="52" cm="1">
        <f t="array" ref="AS145">A128063870F_Latest</f>
        <v>243.98400000000001</v>
      </c>
      <c r="AT145" s="52" cm="1">
        <f t="array" ref="AT145">A127988594V_Latest</f>
        <v>1.355</v>
      </c>
      <c r="AU145" s="52" cm="1">
        <f t="array" ref="AU145">A128027690X_Latest</f>
        <v>0</v>
      </c>
      <c r="AV145" s="52" cm="1">
        <f t="array" ref="AV145">A128047074T_Latest</f>
        <v>16.233000000000001</v>
      </c>
      <c r="AW145" s="52" cm="1">
        <f t="array" ref="AW145">A127988834V_Latest</f>
        <v>3.6429999999999998</v>
      </c>
      <c r="AX145" s="52" cm="1">
        <f t="array" ref="AX145">A128086198W_Latest</f>
        <v>17.774999999999999</v>
      </c>
      <c r="AY145" s="52" cm="1">
        <f t="array" ref="AY145">A127988858L_Latest</f>
        <v>3.25</v>
      </c>
      <c r="AZ145" s="52" cm="1">
        <f t="array" ref="AZ145">A128027830R_Latest</f>
        <v>26.635999999999999</v>
      </c>
      <c r="BA145" s="52" cm="1">
        <f t="array" ref="BA145">A128086238C_Latest</f>
        <v>19.225000000000001</v>
      </c>
      <c r="BB145" s="52" cm="1">
        <f t="array" ref="BB145">A128066478T_Latest</f>
        <v>13.598000000000001</v>
      </c>
      <c r="BC145" s="52" cm="1">
        <f t="array" ref="BC145">A127988618A_Latest</f>
        <v>4.2750000000000004</v>
      </c>
      <c r="BD145" s="52" cm="1">
        <f t="array" ref="BD145">A127969398F_Latest</f>
        <v>8.4670000000000005</v>
      </c>
      <c r="BE145" s="52" cm="1">
        <f t="array" ref="BE145">A128008142F_Latest</f>
        <v>5.1349999999999998</v>
      </c>
      <c r="BF145" s="52" cm="1">
        <f t="array" ref="BF145">A128027550W_Latest</f>
        <v>24.984000000000002</v>
      </c>
      <c r="BG145" s="52" cm="1">
        <f t="array" ref="BG145">A127950042T_Latest</f>
        <v>6.4859999999999998</v>
      </c>
      <c r="BH145" s="52" cm="1">
        <f t="array" ref="BH145">A128046942L_Latest</f>
        <v>9.0120000000000005</v>
      </c>
      <c r="BI145" s="52" cm="1">
        <f t="array" ref="BI145">A128008226R_Latest</f>
        <v>9.8059999999999992</v>
      </c>
      <c r="BJ145" s="52" cm="1">
        <f t="array" ref="BJ145">A127950094V_Latest</f>
        <v>22.617000000000001</v>
      </c>
      <c r="BK145" s="52" cm="1">
        <f t="array" ref="BK145">A128027650F_Latest</f>
        <v>3.6440000000000001</v>
      </c>
      <c r="BL145" s="52" cm="1">
        <f t="array" ref="BL145">A128008274J_Latest</f>
        <v>2.0699999999999998</v>
      </c>
      <c r="BM145" s="52" t="e" cm="1">
        <f t="array" ref="BM145">A127988810A_Latest</f>
        <v>#NAME?</v>
      </c>
      <c r="BN145" s="52" cm="1">
        <f t="array" ref="BN145">A128027090V_Latest</f>
        <v>198.21</v>
      </c>
      <c r="BO145" s="52" cm="1">
        <f t="array" ref="BO145">A127971706L_Latest</f>
        <v>2.569</v>
      </c>
      <c r="BP145" s="52" cm="1">
        <f t="array" ref="BP145">A127990926V_Latest</f>
        <v>5.34</v>
      </c>
      <c r="BQ145" s="52" cm="1">
        <f t="array" ref="BQ145">A127971922F_Latest</f>
        <v>11.035</v>
      </c>
      <c r="BR145" s="52" cm="1">
        <f t="array" ref="BR145">A128010450X_Latest</f>
        <v>1.4279999999999999</v>
      </c>
      <c r="BS145" s="52" cm="1">
        <f t="array" ref="BS145">A127971958J_Latest</f>
        <v>19.187999999999999</v>
      </c>
      <c r="BT145" s="52" cm="1">
        <f t="array" ref="BT145">A128088358J_Latest</f>
        <v>5.8090000000000002</v>
      </c>
      <c r="BU145" s="52" cm="1">
        <f t="array" ref="BU145">A128029858C_Latest</f>
        <v>16.353000000000002</v>
      </c>
      <c r="BV145" s="52" cm="1">
        <f t="array" ref="BV145">A128049358F_Latest</f>
        <v>23.817</v>
      </c>
      <c r="BW145" s="52" cm="1">
        <f t="array" ref="BW145">A127952378J_Latest</f>
        <v>9.3070000000000004</v>
      </c>
      <c r="BX145" s="52" cm="1">
        <f t="array" ref="BX145">A127990746K_Latest</f>
        <v>0</v>
      </c>
      <c r="BY145" s="52" cm="1">
        <f t="array" ref="BY145">A128029598V_Latest</f>
        <v>5.74</v>
      </c>
      <c r="BZ145" s="52" cm="1">
        <f t="array" ref="BZ145">A127952074W_Latest</f>
        <v>2.024</v>
      </c>
      <c r="CA145" s="52" cm="1">
        <f t="array" ref="CA145">A128029646A_Latest</f>
        <v>14.948</v>
      </c>
      <c r="CB145" s="52" cm="1">
        <f t="array" ref="CB145">A127952110V_Latest</f>
        <v>5.5720000000000001</v>
      </c>
      <c r="CC145" s="52" cm="1">
        <f t="array" ref="CC145">A128010282X_Latest</f>
        <v>5.3259999999999996</v>
      </c>
      <c r="CD145" s="52" cm="1">
        <f t="array" ref="CD145">A128029702J_Latest</f>
        <v>10.728999999999999</v>
      </c>
      <c r="CE145" s="52" cm="1">
        <f t="array" ref="CE145">A128088262R_Latest</f>
        <v>23.251000000000001</v>
      </c>
      <c r="CF145" s="52" cm="1">
        <f t="array" ref="CF145">A128010334R_Latest</f>
        <v>3.3370000000000002</v>
      </c>
      <c r="CG145" s="52" cm="1">
        <f t="array" ref="CG145">A128029746K_Latest</f>
        <v>2.641</v>
      </c>
      <c r="CH145" s="52" t="e" cm="1">
        <f t="array" ref="CH145">A128029774V_Latest</f>
        <v>#NAME?</v>
      </c>
      <c r="CI145" s="52" cm="1">
        <f t="array" ref="CI145">A127990406R_Latest</f>
        <v>169.709</v>
      </c>
      <c r="CJ145" s="52" cm="1">
        <f t="array" ref="CJ145">A127954246T_Latest</f>
        <v>1.141</v>
      </c>
      <c r="CK145" s="52" cm="1">
        <f t="array" ref="CK145">A127974030C_Latest</f>
        <v>1.006</v>
      </c>
      <c r="CL145" s="52" cm="1">
        <f t="array" ref="CL145">A127993066K_Latest</f>
        <v>2.6989999999999998</v>
      </c>
      <c r="CM145" s="52" cm="1">
        <f t="array" ref="CM145">A127974082F_Latest</f>
        <v>0.52400000000000002</v>
      </c>
      <c r="CN145" s="52" cm="1">
        <f t="array" ref="CN145">A128090446X_Latest</f>
        <v>6.22</v>
      </c>
      <c r="CO145" s="52" cm="1">
        <f t="array" ref="CO145">A128090462X_Latest</f>
        <v>1.81</v>
      </c>
      <c r="CP145" s="52" cm="1">
        <f t="array" ref="CP145">A127954526K_Latest</f>
        <v>6.782</v>
      </c>
      <c r="CQ145" s="52" cm="1">
        <f t="array" ref="CQ145">A127954542K_Latest</f>
        <v>4.7439999999999998</v>
      </c>
      <c r="CR145" s="52" cm="1">
        <f t="array" ref="CR145">A127974186X_Latest</f>
        <v>2.8220000000000001</v>
      </c>
      <c r="CS145" s="52" cm="1">
        <f t="array" ref="CS145">A127954266A_Latest</f>
        <v>0.93400000000000005</v>
      </c>
      <c r="CT145" s="52" cm="1">
        <f t="array" ref="CT145">A128090230L_Latest</f>
        <v>0</v>
      </c>
      <c r="CU145" s="52" cm="1">
        <f t="array" ref="CU145">A128031726T_Latest</f>
        <v>0.60599999999999998</v>
      </c>
      <c r="CV145" s="52" cm="1">
        <f t="array" ref="CV145">A127973918A_Latest</f>
        <v>3.9420000000000002</v>
      </c>
      <c r="CW145" s="52" cm="1">
        <f t="array" ref="CW145">A128090286X_Latest</f>
        <v>1.583</v>
      </c>
      <c r="CX145" s="52" cm="1">
        <f t="array" ref="CX145">A128070606A_Latest</f>
        <v>2.27</v>
      </c>
      <c r="CY145" s="52" cm="1">
        <f t="array" ref="CY145">A128031798C_Latest</f>
        <v>4.5090000000000003</v>
      </c>
      <c r="CZ145" s="52" cm="1">
        <f t="array" ref="CZ145">A128031822T_Latest</f>
        <v>7.4829999999999997</v>
      </c>
      <c r="DA145" s="52" cm="1">
        <f t="array" ref="DA145">A128070670V_Latest</f>
        <v>0.70899999999999996</v>
      </c>
      <c r="DB145" s="52" cm="1">
        <f t="array" ref="DB145">A128070682C_Latest</f>
        <v>1.4830000000000001</v>
      </c>
      <c r="DC145" s="52" t="e" cm="1">
        <f t="array" ref="DC145">A128031890V_Latest</f>
        <v>#NAME?</v>
      </c>
      <c r="DD145" s="52" cm="1">
        <f t="array" ref="DD145">A127973498T_Latest</f>
        <v>51.475000000000001</v>
      </c>
      <c r="DE145" s="52" cm="1">
        <f t="array" ref="DE145">A128033878R_Latest</f>
        <v>1.405</v>
      </c>
      <c r="DF145" s="52" cm="1">
        <f t="array" ref="DF145">A127995182F_Latest</f>
        <v>11.589</v>
      </c>
      <c r="DG145" s="52" cm="1">
        <f t="array" ref="DG145">A127976278V_Latest</f>
        <v>3.5470000000000002</v>
      </c>
      <c r="DH145" s="52" cm="1">
        <f t="array" ref="DH145">A128034142T_Latest</f>
        <v>0.40200000000000002</v>
      </c>
      <c r="DI145" s="52" cm="1">
        <f t="array" ref="DI145">A128014782T_Latest</f>
        <v>9.5709999999999997</v>
      </c>
      <c r="DJ145" s="52" cm="1">
        <f t="array" ref="DJ145">A128034190K_Latest</f>
        <v>1.282</v>
      </c>
      <c r="DK145" s="52" cm="1">
        <f t="array" ref="DK145">A128034218A_Latest</f>
        <v>5.5170000000000003</v>
      </c>
      <c r="DL145" s="52" cm="1">
        <f t="array" ref="DL145">A128034238K_Latest</f>
        <v>5.226</v>
      </c>
      <c r="DM145" s="52" cm="1">
        <f t="array" ref="DM145">A128053746K_Latest</f>
        <v>5.4569999999999999</v>
      </c>
      <c r="DN145" s="52" cm="1">
        <f t="array" ref="DN145">A127976030R_Latest</f>
        <v>0.46400000000000002</v>
      </c>
      <c r="DO145" s="52" cm="1">
        <f t="array" ref="DO145">A127956358W_Latest</f>
        <v>1.752</v>
      </c>
      <c r="DP145" s="52" cm="1">
        <f t="array" ref="DP145">A127956366W_Latest</f>
        <v>0.64200000000000002</v>
      </c>
      <c r="DQ145" s="52" cm="1">
        <f t="array" ref="DQ145">A127995074W_Latest</f>
        <v>7.5709999999999997</v>
      </c>
      <c r="DR145" s="52" cm="1">
        <f t="array" ref="DR145">A127995094F_Latest</f>
        <v>4.2320000000000002</v>
      </c>
      <c r="DS145" s="52" cm="1">
        <f t="array" ref="DS145">A127976122X_Latest</f>
        <v>3.7970000000000002</v>
      </c>
      <c r="DT145" s="52" cm="1">
        <f t="array" ref="DT145">A127995122C_Latest</f>
        <v>3.34</v>
      </c>
      <c r="DU145" s="52" cm="1">
        <f t="array" ref="DU145">A128072922R_Latest</f>
        <v>13.430999999999999</v>
      </c>
      <c r="DV145" s="52" cm="1">
        <f t="array" ref="DV145">A128092306J_Latest</f>
        <v>0.84</v>
      </c>
      <c r="DW145" s="52" cm="1">
        <f t="array" ref="DW145">A128053582A_Latest</f>
        <v>4.3099999999999996</v>
      </c>
      <c r="DX145" s="52" t="e" cm="1">
        <f t="array" ref="DX145">A128014734X_Latest</f>
        <v>#NAME?</v>
      </c>
      <c r="DY145" s="52" cm="1">
        <f t="array" ref="DY145">A128014206V_Latest</f>
        <v>84.375</v>
      </c>
      <c r="DZ145" s="52" cm="1">
        <f t="array" ref="DZ145">A127997266A_Latest</f>
        <v>0.30499999999999999</v>
      </c>
      <c r="EA145" s="52" cm="1">
        <f t="array" ref="EA145">A127958650T_Latest</f>
        <v>0.28899999999999998</v>
      </c>
      <c r="EB145" s="52" cm="1">
        <f t="array" ref="EB145">A128075134F_Latest</f>
        <v>1.667</v>
      </c>
      <c r="EC145" s="52" cm="1">
        <f t="array" ref="EC145">A127978430L_Latest</f>
        <v>0.48</v>
      </c>
      <c r="ED145" s="52" cm="1">
        <f t="array" ref="ED145">A128055910L_Latest</f>
        <v>1.9359999999999999</v>
      </c>
      <c r="EE145" s="52" cm="1">
        <f t="array" ref="EE145">A127978454F_Latest</f>
        <v>0.152</v>
      </c>
      <c r="EF145" s="52" cm="1">
        <f t="array" ref="EF145">A128036326W_Latest</f>
        <v>1.4159999999999999</v>
      </c>
      <c r="EG145" s="52" cm="1">
        <f t="array" ref="EG145">A127978482R_Latest</f>
        <v>1.778</v>
      </c>
      <c r="EH145" s="52" cm="1">
        <f t="array" ref="EH145">A128036378X_Latest</f>
        <v>0.41499999999999998</v>
      </c>
      <c r="EI145" s="52" cm="1">
        <f t="array" ref="EI145">A128036026V_Latest</f>
        <v>0.13700000000000001</v>
      </c>
      <c r="EJ145" s="52" cm="1">
        <f t="array" ref="EJ145">A128094318C_Latest</f>
        <v>0.40200000000000002</v>
      </c>
      <c r="EK145" s="52" cm="1">
        <f t="array" ref="EK145">A128016654K_Latest</f>
        <v>0.255</v>
      </c>
      <c r="EL145" s="52" cm="1">
        <f t="array" ref="EL145">A128036082L_Latest</f>
        <v>1.3220000000000001</v>
      </c>
      <c r="EM145" s="52" cm="1">
        <f t="array" ref="EM145">A128036098F_Latest</f>
        <v>0.89700000000000002</v>
      </c>
      <c r="EN145" s="52" cm="1">
        <f t="array" ref="EN145">A127958570T_Latest</f>
        <v>2.0459999999999998</v>
      </c>
      <c r="EO145" s="52" cm="1">
        <f t="array" ref="EO145">A127958582A_Latest</f>
        <v>0.85799999999999998</v>
      </c>
      <c r="EP145" s="52" cm="1">
        <f t="array" ref="EP145">A127958610X_Latest</f>
        <v>4.1580000000000004</v>
      </c>
      <c r="EQ145" s="52" cm="1">
        <f t="array" ref="EQ145">A128075058R_Latest</f>
        <v>0.51800000000000002</v>
      </c>
      <c r="ER145" s="52" cm="1">
        <f t="array" ref="ER145">A127978366F_Latest</f>
        <v>1.0129999999999999</v>
      </c>
      <c r="ES145" s="52" t="e" cm="1">
        <f t="array" ref="ES145">A127958670A_Latest</f>
        <v>#NAME?</v>
      </c>
      <c r="ET145" s="52" cm="1">
        <f t="array" ref="ET145">A128016226R_Latest</f>
        <v>20.044</v>
      </c>
      <c r="EU145" s="52" cm="1">
        <f t="array" ref="EU145">A127999494R_Latest</f>
        <v>0.111</v>
      </c>
      <c r="EV145" s="52" cm="1">
        <f t="array" ref="EV145">A128077358C_Latest</f>
        <v>0.111</v>
      </c>
      <c r="EW145" s="52" cm="1">
        <f t="array" ref="EW145">A127980418L_Latest</f>
        <v>0.25600000000000001</v>
      </c>
      <c r="EX145" s="52" cm="1">
        <f t="array" ref="EX145">A128077410A_Latest</f>
        <v>0.10100000000000001</v>
      </c>
      <c r="EY145" s="52" cm="1">
        <f t="array" ref="EY145">A128038362T_Latest</f>
        <v>1.083</v>
      </c>
      <c r="EZ145" s="52" cm="1">
        <f t="array" ref="EZ145">A128038374A_Latest</f>
        <v>0</v>
      </c>
      <c r="FA145" s="52" cm="1">
        <f t="array" ref="FA145">A127961002C_Latest</f>
        <v>0.35499999999999998</v>
      </c>
      <c r="FB145" s="52" cm="1">
        <f t="array" ref="FB145">A128077498F_Latest</f>
        <v>0.65200000000000002</v>
      </c>
      <c r="FC145" s="52" cm="1">
        <f t="array" ref="FC145">A128038430J_Latest</f>
        <v>9.5000000000000001E-2</v>
      </c>
      <c r="FD145" s="52" cm="1">
        <f t="array" ref="FD145">A127960714J_Latest</f>
        <v>0.11899999999999999</v>
      </c>
      <c r="FE145" s="52" cm="1">
        <f t="array" ref="FE145">A128096322F_Latest</f>
        <v>0.47099999999999997</v>
      </c>
      <c r="FF145" s="52" cm="1">
        <f t="array" ref="FF145">A127980238C_Latest</f>
        <v>0.108</v>
      </c>
      <c r="FG145" s="52" cm="1">
        <f t="array" ref="FG145">A127980250V_Latest</f>
        <v>0.27200000000000002</v>
      </c>
      <c r="FH145" s="52" cm="1">
        <f t="array" ref="FH145">A127980286W_Latest</f>
        <v>0.13800000000000001</v>
      </c>
      <c r="FI145" s="52" cm="1">
        <f t="array" ref="FI145">A127999610L_Latest</f>
        <v>0.55900000000000005</v>
      </c>
      <c r="FJ145" s="52" cm="1">
        <f t="array" ref="FJ145">A127980322V_Latest</f>
        <v>0.27900000000000003</v>
      </c>
      <c r="FK145" s="52" cm="1">
        <f t="array" ref="FK145">A128018982J_Latest</f>
        <v>1.42</v>
      </c>
      <c r="FL145" s="52" cm="1">
        <f t="array" ref="FL145">A127999694J_Latest</f>
        <v>0.17899999999999999</v>
      </c>
      <c r="FM145" s="52" cm="1">
        <f t="array" ref="FM145">A128019018A_Latest</f>
        <v>0.25600000000000001</v>
      </c>
      <c r="FN145" s="52" t="e" cm="1">
        <f t="array" ref="FN145">A128057990K_Latest</f>
        <v>#NAME?</v>
      </c>
      <c r="FO145" s="52" cm="1">
        <f t="array" ref="FO145">A128018438C_Latest</f>
        <v>6.5650000000000004</v>
      </c>
      <c r="FP145" s="52" cm="1">
        <f t="array" ref="FP145">A128059878W_Latest</f>
        <v>0</v>
      </c>
      <c r="FQ145" s="52" cm="1">
        <f t="array" ref="FQ145">A128001794K_Latest</f>
        <v>0</v>
      </c>
      <c r="FR145" s="52" cm="1">
        <f t="array" ref="FR145">A128040614T_Latest</f>
        <v>0.52700000000000002</v>
      </c>
      <c r="FS145" s="52" cm="1">
        <f t="array" ref="FS145">A128098678F_Latest</f>
        <v>0.224</v>
      </c>
      <c r="FT145" s="52" cm="1">
        <f t="array" ref="FT145">A128040650A_Latest</f>
        <v>1.2130000000000001</v>
      </c>
      <c r="FU145" s="52" cm="1">
        <f t="array" ref="FU145">A128040682V_Latest</f>
        <v>0.45800000000000002</v>
      </c>
      <c r="FV145" s="52" cm="1">
        <f t="array" ref="FV145">A128001910J_Latest</f>
        <v>1.292</v>
      </c>
      <c r="FW145" s="52" cm="1">
        <f t="array" ref="FW145">A128098754W_Latest</f>
        <v>1.484</v>
      </c>
      <c r="FX145" s="52" cm="1">
        <f t="array" ref="FX145">A128040754V_Latest</f>
        <v>0.443</v>
      </c>
      <c r="FY145" s="52" cm="1">
        <f t="array" ref="FY145">A128098470V_Latest</f>
        <v>0.42</v>
      </c>
      <c r="FZ145" s="52" cm="1">
        <f t="array" ref="FZ145">A128040406X_Latest</f>
        <v>0.46700000000000003</v>
      </c>
      <c r="GA145" s="52" cm="1">
        <f t="array" ref="GA145">A128040434J_Latest</f>
        <v>0</v>
      </c>
      <c r="GB145" s="52" cm="1">
        <f t="array" ref="GB145">A128059930V_Latest</f>
        <v>3.1179999999999999</v>
      </c>
      <c r="GC145" s="52" cm="1">
        <f t="array" ref="GC145">A127982374J_Latest</f>
        <v>1.458</v>
      </c>
      <c r="GD145" s="52" cm="1">
        <f t="array" ref="GD145">A128001722X_Latest</f>
        <v>3.589</v>
      </c>
      <c r="GE145" s="52" cm="1">
        <f t="array" ref="GE145">A127982414R_Latest</f>
        <v>0.23200000000000001</v>
      </c>
      <c r="GF145" s="52" cm="1">
        <f t="array" ref="GF145">A128021114T_Latest</f>
        <v>2.2890000000000001</v>
      </c>
      <c r="GG145" s="52" cm="1">
        <f t="array" ref="GG145">A128021126A_Latest</f>
        <v>0.88600000000000001</v>
      </c>
      <c r="GH145" s="52" cm="1">
        <f t="array" ref="GH145">A128060010A_Latest</f>
        <v>0.94799999999999995</v>
      </c>
      <c r="GI145" s="52" t="e" cm="1">
        <f t="array" ref="GI145">A127963110X_Latest</f>
        <v>#NAME?</v>
      </c>
      <c r="GJ145" s="52" cm="1">
        <f t="array" ref="GJ145">A128039982X_Latest</f>
        <v>19.048999999999999</v>
      </c>
    </row>
    <row r="146" spans="1:192" ht="15" hidden="1" customHeight="1">
      <c r="A146" s="49"/>
      <c r="B146" s="49" t="s">
        <v>12431</v>
      </c>
      <c r="C146" s="62">
        <v>23</v>
      </c>
      <c r="D146" s="52" cm="1">
        <f t="array" ref="D146">A128081578J_Latest</f>
        <v>7.649</v>
      </c>
      <c r="E146" s="52" cm="1">
        <f t="array" ref="E146">A127945770V_Latest</f>
        <v>7.8550000000000004</v>
      </c>
      <c r="F146" s="52" cm="1">
        <f t="array" ref="F146">A127965342W_Latest</f>
        <v>28.303000000000001</v>
      </c>
      <c r="G146" s="52" cm="1">
        <f t="array" ref="G146">A127965362F_Latest</f>
        <v>7.173</v>
      </c>
      <c r="H146" s="52" cm="1">
        <f t="array" ref="H146">A128062314X_Latest</f>
        <v>24.324000000000002</v>
      </c>
      <c r="I146" s="52" cm="1">
        <f t="array" ref="I146">A128081842J_Latest</f>
        <v>10.269</v>
      </c>
      <c r="J146" s="52" cm="1">
        <f t="array" ref="J146">A128004030R_Latest</f>
        <v>64.058999999999997</v>
      </c>
      <c r="K146" s="52" cm="1">
        <f t="array" ref="K146">A128004042X_Latest</f>
        <v>54.488</v>
      </c>
      <c r="L146" s="52" cm="1">
        <f t="array" ref="L146">A128004074T_Latest</f>
        <v>20.309000000000001</v>
      </c>
      <c r="M146" s="52" cm="1">
        <f t="array" ref="M146">A127984294V_Latest</f>
        <v>8.3930000000000007</v>
      </c>
      <c r="N146" s="52" cm="1">
        <f t="array" ref="N146">A128042626L_Latest</f>
        <v>14.673999999999999</v>
      </c>
      <c r="O146" s="52" cm="1">
        <f t="array" ref="O146">A128003802K_Latest</f>
        <v>4.5880000000000001</v>
      </c>
      <c r="P146" s="52" cm="1">
        <f t="array" ref="P146">A128062150R_Latest</f>
        <v>27.91</v>
      </c>
      <c r="Q146" s="52" cm="1">
        <f t="array" ref="Q146">A127984394C_Latest</f>
        <v>12.8</v>
      </c>
      <c r="R146" s="52" cm="1">
        <f t="array" ref="R146">A127945666V_Latest</f>
        <v>18.524999999999999</v>
      </c>
      <c r="S146" s="52" cm="1">
        <f t="array" ref="S146">A128003870L_Latest</f>
        <v>18.132999999999999</v>
      </c>
      <c r="T146" s="52" cm="1">
        <f t="array" ref="T146">A128023222L_Latest</f>
        <v>38</v>
      </c>
      <c r="U146" s="52" cm="1">
        <f t="array" ref="U146">A128023246F_Latest</f>
        <v>8.6170000000000009</v>
      </c>
      <c r="V146" s="52" cm="1">
        <f t="array" ref="V146">A128042754F_Latest</f>
        <v>10.262</v>
      </c>
      <c r="W146" s="52" t="e" cm="1">
        <f t="array" ref="W146">A127984514K_Latest</f>
        <v>#NAME?</v>
      </c>
      <c r="X146" s="52" cm="1">
        <f t="array" ref="X146">A127983974F_Latest</f>
        <v>386.77499999999998</v>
      </c>
      <c r="Y146" s="52" cm="1">
        <f t="array" ref="Y146">A127947782R_Latest</f>
        <v>2.6850000000000001</v>
      </c>
      <c r="Z146" s="52" cm="1">
        <f t="array" ref="Z146">A128044874K_Latest</f>
        <v>1.0329999999999999</v>
      </c>
      <c r="AA146" s="52" cm="1">
        <f t="array" ref="AA146">A128025518K_Latest</f>
        <v>10.555</v>
      </c>
      <c r="AB146" s="52" cm="1">
        <f t="array" ref="AB146">A128006154C_Latest</f>
        <v>2.4</v>
      </c>
      <c r="AC146" s="52" cm="1">
        <f t="array" ref="AC146">A127948062K_Latest</f>
        <v>6.4050000000000002</v>
      </c>
      <c r="AD146" s="52" cm="1">
        <f t="array" ref="AD146">A127967534A_Latest</f>
        <v>2.036</v>
      </c>
      <c r="AE146" s="52" cm="1">
        <f t="array" ref="AE146">A128006210K_Latest</f>
        <v>16.431999999999999</v>
      </c>
      <c r="AF146" s="52" cm="1">
        <f t="array" ref="AF146">A128084078T_Latest</f>
        <v>16.481000000000002</v>
      </c>
      <c r="AG146" s="52" cm="1">
        <f t="array" ref="AG146">A127967582V_Latest</f>
        <v>5.319</v>
      </c>
      <c r="AH146" s="52" cm="1">
        <f t="array" ref="AH146">A127967310R_Latest</f>
        <v>1.3260000000000001</v>
      </c>
      <c r="AI146" s="52" cm="1">
        <f t="array" ref="AI146">A128025318T_Latest</f>
        <v>4.4569999999999999</v>
      </c>
      <c r="AJ146" s="52" cm="1">
        <f t="array" ref="AJ146">A128044714X_Latest</f>
        <v>2.2400000000000002</v>
      </c>
      <c r="AK146" s="52" cm="1">
        <f t="array" ref="AK146">A128064274C_Latest</f>
        <v>9.0939999999999994</v>
      </c>
      <c r="AL146" s="52" cm="1">
        <f t="array" ref="AL146">A128064290C_Latest</f>
        <v>2.6789999999999998</v>
      </c>
      <c r="AM146" s="52" cm="1">
        <f t="array" ref="AM146">A128005994A_Latest</f>
        <v>5.0579999999999998</v>
      </c>
      <c r="AN146" s="52" cm="1">
        <f t="array" ref="AN146">A127986534F_Latest</f>
        <v>5.96</v>
      </c>
      <c r="AO146" s="52" cm="1">
        <f t="array" ref="AO146">A128044810X_Latest</f>
        <v>10.531000000000001</v>
      </c>
      <c r="AP146" s="52" cm="1">
        <f t="array" ref="AP146">A128006066C_Latest</f>
        <v>1.9510000000000001</v>
      </c>
      <c r="AQ146" s="52" cm="1">
        <f t="array" ref="AQ146">A127986570R_Latest</f>
        <v>2.6520000000000001</v>
      </c>
      <c r="AR146" s="52" t="e" cm="1">
        <f t="array" ref="AR146">A128064414V_Latest</f>
        <v>#NAME?</v>
      </c>
      <c r="AS146" s="52" cm="1">
        <f t="array" ref="AS146">A127947338V_Latest</f>
        <v>109.295</v>
      </c>
      <c r="AT146" s="52" cm="1">
        <f t="array" ref="AT146">A127969354C_Latest</f>
        <v>1.8660000000000001</v>
      </c>
      <c r="AU146" s="52" cm="1">
        <f t="array" ref="AU146">A128008294T_Latest</f>
        <v>0</v>
      </c>
      <c r="AV146" s="52" cm="1">
        <f t="array" ref="AV146">A127969578R_Latest</f>
        <v>5.9610000000000003</v>
      </c>
      <c r="AW146" s="52" cm="1">
        <f t="array" ref="AW146">A128027742R_Latest</f>
        <v>2.169</v>
      </c>
      <c r="AX146" s="52" cm="1">
        <f t="array" ref="AX146">A128066418R_Latest</f>
        <v>5.7320000000000002</v>
      </c>
      <c r="AY146" s="52" cm="1">
        <f t="array" ref="AY146">A127988862C_Latest</f>
        <v>3.339</v>
      </c>
      <c r="AZ146" s="52" cm="1">
        <f t="array" ref="AZ146">A128066442R_Latest</f>
        <v>16.09</v>
      </c>
      <c r="BA146" s="52" cm="1">
        <f t="array" ref="BA146">A128047170T_Latest</f>
        <v>9.6</v>
      </c>
      <c r="BB146" s="52" cm="1">
        <f t="array" ref="BB146">A127988926C_Latest</f>
        <v>4.4139999999999997</v>
      </c>
      <c r="BC146" s="52" cm="1">
        <f t="array" ref="BC146">A128066170W_Latest</f>
        <v>4.4349999999999996</v>
      </c>
      <c r="BD146" s="52" cm="1">
        <f t="array" ref="BD146">A128046886F_Latest</f>
        <v>6.5709999999999997</v>
      </c>
      <c r="BE146" s="52" cm="1">
        <f t="array" ref="BE146">A128008146R_Latest</f>
        <v>0</v>
      </c>
      <c r="BF146" s="52" cm="1">
        <f t="array" ref="BF146">A128008174X_Latest</f>
        <v>7.5439999999999996</v>
      </c>
      <c r="BG146" s="52" cm="1">
        <f t="array" ref="BG146">A128066234W_Latest</f>
        <v>5.0190000000000001</v>
      </c>
      <c r="BH146" s="52" cm="1">
        <f t="array" ref="BH146">A128046946W_Latest</f>
        <v>4.4180000000000001</v>
      </c>
      <c r="BI146" s="52" cm="1">
        <f t="array" ref="BI146">A128008230F_Latest</f>
        <v>4.0789999999999997</v>
      </c>
      <c r="BJ146" s="52" cm="1">
        <f t="array" ref="BJ146">A128086086C_Latest</f>
        <v>10.712999999999999</v>
      </c>
      <c r="BK146" s="52" cm="1">
        <f t="array" ref="BK146">A128008258J_Latest</f>
        <v>2.34</v>
      </c>
      <c r="BL146" s="52" cm="1">
        <f t="array" ref="BL146">A128066322W_Latest</f>
        <v>0.83699999999999997</v>
      </c>
      <c r="BM146" s="52" t="e" cm="1">
        <f t="array" ref="BM146">A128086142K_Latest</f>
        <v>#NAME?</v>
      </c>
      <c r="BN146" s="52" cm="1">
        <f t="array" ref="BN146">A128085562L_Latest</f>
        <v>95.128</v>
      </c>
      <c r="BO146" s="52" cm="1">
        <f t="array" ref="BO146">A128029558A_Latest</f>
        <v>0.66700000000000004</v>
      </c>
      <c r="BP146" s="52" cm="1">
        <f t="array" ref="BP146">A128010386T_Latest</f>
        <v>1.71</v>
      </c>
      <c r="BQ146" s="52" cm="1">
        <f t="array" ref="BQ146">A128049270L_Latest</f>
        <v>4.4669999999999996</v>
      </c>
      <c r="BR146" s="52" cm="1">
        <f t="array" ref="BR146">A128010454J_Latest</f>
        <v>0.45400000000000001</v>
      </c>
      <c r="BS146" s="52" cm="1">
        <f t="array" ref="BS146">A128049290W_Latest</f>
        <v>5.9390000000000001</v>
      </c>
      <c r="BT146" s="52" cm="1">
        <f t="array" ref="BT146">A128068630K_Latest</f>
        <v>3.5750000000000002</v>
      </c>
      <c r="BU146" s="52" cm="1">
        <f t="array" ref="BU146">A128029862V_Latest</f>
        <v>17.863</v>
      </c>
      <c r="BV146" s="52" cm="1">
        <f t="array" ref="BV146">A128049362W_Latest</f>
        <v>14.93</v>
      </c>
      <c r="BW146" s="52" cm="1">
        <f t="array" ref="BW146">A127972018A_Latest</f>
        <v>6.1920000000000002</v>
      </c>
      <c r="BX146" s="52" cm="1">
        <f t="array" ref="BX146">A127971730L_Latest</f>
        <v>1.2569999999999999</v>
      </c>
      <c r="BY146" s="52" cm="1">
        <f t="array" ref="BY146">A128029602X_Latest</f>
        <v>2.0419999999999998</v>
      </c>
      <c r="BZ146" s="52" cm="1">
        <f t="array" ref="BZ146">A128068390K_Latest</f>
        <v>0</v>
      </c>
      <c r="CA146" s="52" cm="1">
        <f t="array" ref="CA146">A128088194X_Latest</f>
        <v>3.754</v>
      </c>
      <c r="CB146" s="52" cm="1">
        <f t="array" ref="CB146">A128049126V_Latest</f>
        <v>2.0299999999999998</v>
      </c>
      <c r="CC146" s="52" cm="1">
        <f t="array" ref="CC146">A128049146C_Latest</f>
        <v>1.776</v>
      </c>
      <c r="CD146" s="52" cm="1">
        <f t="array" ref="CD146">A127971814W_Latest</f>
        <v>4.109</v>
      </c>
      <c r="CE146" s="52" cm="1">
        <f t="array" ref="CE146">A128049198F_Latest</f>
        <v>9.09</v>
      </c>
      <c r="CF146" s="52" cm="1">
        <f t="array" ref="CF146">A128088286J_Latest</f>
        <v>2.2010000000000001</v>
      </c>
      <c r="CG146" s="52" cm="1">
        <f t="array" ref="CG146">A128088298T_Latest</f>
        <v>2.9169999999999998</v>
      </c>
      <c r="CH146" s="52" t="e" cm="1">
        <f t="array" ref="CH146">A128010414R_Latest</f>
        <v>#NAME?</v>
      </c>
      <c r="CI146" s="52" cm="1">
        <f t="array" ref="CI146">A128087706X_Latest</f>
        <v>84.974999999999994</v>
      </c>
      <c r="CJ146" s="52" cm="1">
        <f t="array" ref="CJ146">A127954250J_Latest</f>
        <v>0.99299999999999999</v>
      </c>
      <c r="CK146" s="52" cm="1">
        <f t="array" ref="CK146">A128070706K_Latest</f>
        <v>0.38200000000000001</v>
      </c>
      <c r="CL146" s="52" cm="1">
        <f t="array" ref="CL146">A128090406F_Latest</f>
        <v>2.0150000000000001</v>
      </c>
      <c r="CM146" s="52" cm="1">
        <f t="array" ref="CM146">A128051434L_Latest</f>
        <v>0.51100000000000001</v>
      </c>
      <c r="CN146" s="52" cm="1">
        <f t="array" ref="CN146">A128070774L_Latest</f>
        <v>1.5620000000000001</v>
      </c>
      <c r="CO146" s="52" cm="1">
        <f t="array" ref="CO146">A128070786W_Latest</f>
        <v>0.60299999999999998</v>
      </c>
      <c r="CP146" s="52" cm="1">
        <f t="array" ref="CP146">A128051478R_Latest</f>
        <v>3.7930000000000001</v>
      </c>
      <c r="CQ146" s="52" cm="1">
        <f t="array" ref="CQ146">A127993186C_Latest</f>
        <v>2.9550000000000001</v>
      </c>
      <c r="CR146" s="52" cm="1">
        <f t="array" ref="CR146">A127993230A_Latest</f>
        <v>0.86</v>
      </c>
      <c r="CS146" s="52" cm="1">
        <f t="array" ref="CS146">A127992866R_Latest</f>
        <v>0.379</v>
      </c>
      <c r="CT146" s="52" cm="1">
        <f t="array" ref="CT146">A128031706J_Latest</f>
        <v>0.308</v>
      </c>
      <c r="CU146" s="52" cm="1">
        <f t="array" ref="CU146">A127954298V_Latest</f>
        <v>0.32400000000000001</v>
      </c>
      <c r="CV146" s="52" cm="1">
        <f t="array" ref="CV146">A128012494L_Latest</f>
        <v>2.1989999999999998</v>
      </c>
      <c r="CW146" s="52" cm="1">
        <f t="array" ref="CW146">A128090290R_Latest</f>
        <v>0.54100000000000004</v>
      </c>
      <c r="CX146" s="52" cm="1">
        <f t="array" ref="CX146">A128090310L_Latest</f>
        <v>1.3460000000000001</v>
      </c>
      <c r="CY146" s="52" cm="1">
        <f t="array" ref="CY146">A128090318F_Latest</f>
        <v>1.6359999999999999</v>
      </c>
      <c r="CZ146" s="52" cm="1">
        <f t="array" ref="CZ146">A128051326C_Latest</f>
        <v>2.448</v>
      </c>
      <c r="DA146" s="52" cm="1">
        <f t="array" ref="DA146">A128090334F_Latest</f>
        <v>0.39700000000000002</v>
      </c>
      <c r="DB146" s="52" cm="1">
        <f t="array" ref="DB146">A128090354R_Latest</f>
        <v>0.67</v>
      </c>
      <c r="DC146" s="52" t="e" cm="1">
        <f t="array" ref="DC146">A128090386J_Latest</f>
        <v>#NAME?</v>
      </c>
      <c r="DD146" s="52" cm="1">
        <f t="array" ref="DD146">A128070122F_Latest</f>
        <v>23.92</v>
      </c>
      <c r="DE146" s="52" cm="1">
        <f t="array" ref="DE146">A127956314V_Latest</f>
        <v>1.137</v>
      </c>
      <c r="DF146" s="52" cm="1">
        <f t="array" ref="DF146">A127995186R_Latest</f>
        <v>4.5869999999999997</v>
      </c>
      <c r="DG146" s="52" cm="1">
        <f t="array" ref="DG146">A127976282K_Latest</f>
        <v>3.66</v>
      </c>
      <c r="DH146" s="52" cm="1">
        <f t="array" ref="DH146">A127995254F_Latest</f>
        <v>0.46100000000000002</v>
      </c>
      <c r="DI146" s="52" cm="1">
        <f t="array" ref="DI146">A127976318A_Latest</f>
        <v>2.8889999999999998</v>
      </c>
      <c r="DJ146" s="52" cm="1">
        <f t="array" ref="DJ146">A127976350A_Latest</f>
        <v>0.38500000000000001</v>
      </c>
      <c r="DK146" s="52" cm="1">
        <f t="array" ref="DK146">A127956610L_Latest</f>
        <v>6.7309999999999999</v>
      </c>
      <c r="DL146" s="52" cm="1">
        <f t="array" ref="DL146">A128053718A_Latest</f>
        <v>6.8150000000000004</v>
      </c>
      <c r="DM146" s="52" cm="1">
        <f t="array" ref="DM146">A128092470K_Latest</f>
        <v>2.9569999999999999</v>
      </c>
      <c r="DN146" s="52" cm="1">
        <f t="array" ref="DN146">A127995002K_Latest</f>
        <v>0.81299999999999994</v>
      </c>
      <c r="DO146" s="52" cm="1">
        <f t="array" ref="DO146">A128053422R_Latest</f>
        <v>0.92600000000000005</v>
      </c>
      <c r="DP146" s="52" cm="1">
        <f t="array" ref="DP146">A128033926W_Latest</f>
        <v>1.766</v>
      </c>
      <c r="DQ146" s="52" cm="1">
        <f t="array" ref="DQ146">A127976086A_Latest</f>
        <v>3.3759999999999999</v>
      </c>
      <c r="DR146" s="52" cm="1">
        <f t="array" ref="DR146">A127956398R_Latest</f>
        <v>2.048</v>
      </c>
      <c r="DS146" s="52" cm="1">
        <f t="array" ref="DS146">A128072902F_Latest</f>
        <v>3.2160000000000002</v>
      </c>
      <c r="DT146" s="52" cm="1">
        <f t="array" ref="DT146">A127976150J_Latest</f>
        <v>1.1459999999999999</v>
      </c>
      <c r="DU146" s="52" cm="1">
        <f t="array" ref="DU146">A127956458F_Latest</f>
        <v>2.4870000000000001</v>
      </c>
      <c r="DV146" s="52" cm="1">
        <f t="array" ref="DV146">A127995158F_Latest</f>
        <v>1.248</v>
      </c>
      <c r="DW146" s="52" cm="1">
        <f t="array" ref="DW146">A127956486R_Latest</f>
        <v>2.0859999999999999</v>
      </c>
      <c r="DX146" s="52" t="e" cm="1">
        <f t="array" ref="DX146">A127956530L_Latest</f>
        <v>#NAME?</v>
      </c>
      <c r="DY146" s="52" cm="1">
        <f t="array" ref="DY146">A128072434C_Latest</f>
        <v>49.177999999999997</v>
      </c>
      <c r="DZ146" s="52" cm="1">
        <f t="array" ref="DZ146">A128036002A_Latest</f>
        <v>0.30199999999999999</v>
      </c>
      <c r="EA146" s="52" cm="1">
        <f t="array" ref="EA146">A127978390F_Latest</f>
        <v>0</v>
      </c>
      <c r="EB146" s="52" cm="1">
        <f t="array" ref="EB146">A127958702J_Latest</f>
        <v>1.123</v>
      </c>
      <c r="EC146" s="52" cm="1">
        <f t="array" ref="EC146">A128094510C_Latest</f>
        <v>0.19600000000000001</v>
      </c>
      <c r="ED146" s="52" cm="1">
        <f t="array" ref="ED146">A128075178J_Latest</f>
        <v>0.153</v>
      </c>
      <c r="EE146" s="52" cm="1">
        <f t="array" ref="EE146">A128094538F_Latest</f>
        <v>0.33</v>
      </c>
      <c r="EF146" s="52" cm="1">
        <f t="array" ref="EF146">A128094554F_Latest</f>
        <v>0.84499999999999997</v>
      </c>
      <c r="EG146" s="52" cm="1">
        <f t="array" ref="EG146">A127978486X_Latest</f>
        <v>1.224</v>
      </c>
      <c r="EH146" s="52" cm="1">
        <f t="array" ref="EH146">A128036382R_Latest</f>
        <v>0.45</v>
      </c>
      <c r="EI146" s="52" cm="1">
        <f t="array" ref="EI146">A128036030K_Latest</f>
        <v>0.183</v>
      </c>
      <c r="EJ146" s="52" cm="1">
        <f t="array" ref="EJ146">A127978226C_Latest</f>
        <v>0.13400000000000001</v>
      </c>
      <c r="EK146" s="52" cm="1">
        <f t="array" ref="EK146">A128094334C_Latest</f>
        <v>0</v>
      </c>
      <c r="EL146" s="52" cm="1">
        <f t="array" ref="EL146">A127997334T_Latest</f>
        <v>0.29799999999999999</v>
      </c>
      <c r="EM146" s="52" cm="1">
        <f t="array" ref="EM146">A128036102K_Latest</f>
        <v>0</v>
      </c>
      <c r="EN146" s="52" cm="1">
        <f t="array" ref="EN146">A128036118C_Latest</f>
        <v>0.53300000000000003</v>
      </c>
      <c r="EO146" s="52" cm="1">
        <f t="array" ref="EO146">A127958586K_Latest</f>
        <v>0.52700000000000002</v>
      </c>
      <c r="EP146" s="52" cm="1">
        <f t="array" ref="EP146">A128016722A_Latest</f>
        <v>0.77300000000000002</v>
      </c>
      <c r="EQ146" s="52" cm="1">
        <f t="array" ref="EQ146">A128055790F_Latest</f>
        <v>0.18</v>
      </c>
      <c r="ER146" s="52" cm="1">
        <f t="array" ref="ER146">A127958630J_Latest</f>
        <v>0.34300000000000003</v>
      </c>
      <c r="ES146" s="52" t="e" cm="1">
        <f t="array" ref="ES146">A127978402C_Latest</f>
        <v>#NAME?</v>
      </c>
      <c r="ET146" s="52" cm="1">
        <f t="array" ref="ET146">A128055290K_Latest</f>
        <v>7.593</v>
      </c>
      <c r="EU146" s="52" cm="1">
        <f t="array" ref="EU146">A128038070R_Latest</f>
        <v>0</v>
      </c>
      <c r="EV146" s="52" cm="1">
        <f t="array" ref="EV146">A128057978V_Latest</f>
        <v>0.14199999999999999</v>
      </c>
      <c r="EW146" s="52" cm="1">
        <f t="array" ref="EW146">A128096502R_Latest</f>
        <v>0</v>
      </c>
      <c r="EX146" s="52" cm="1">
        <f t="array" ref="EX146">A127980438W_Latest</f>
        <v>0.28100000000000003</v>
      </c>
      <c r="EY146" s="52" cm="1">
        <f t="array" ref="EY146">A127980458F_Latest</f>
        <v>0.59899999999999998</v>
      </c>
      <c r="EZ146" s="52" cm="1">
        <f t="array" ref="EZ146">A128096574A_Latest</f>
        <v>0</v>
      </c>
      <c r="FA146" s="52" cm="1">
        <f t="array" ref="FA146">A127980502C_Latest</f>
        <v>0.96399999999999997</v>
      </c>
      <c r="FB146" s="52" cm="1">
        <f t="array" ref="FB146">A128096594K_Latest</f>
        <v>0.79900000000000004</v>
      </c>
      <c r="FC146" s="52" cm="1">
        <f t="array" ref="FC146">A128038434T_Latest</f>
        <v>0.11700000000000001</v>
      </c>
      <c r="FD146" s="52" cm="1">
        <f t="array" ref="FD146">A127980202A_Latest</f>
        <v>0</v>
      </c>
      <c r="FE146" s="52" cm="1">
        <f t="array" ref="FE146">A127980222K_Latest</f>
        <v>0</v>
      </c>
      <c r="FF146" s="52" cm="1">
        <f t="array" ref="FF146">A127999554F_Latest</f>
        <v>0.25700000000000001</v>
      </c>
      <c r="FG146" s="52" cm="1">
        <f t="array" ref="FG146">A128038170X_Latest</f>
        <v>0.19700000000000001</v>
      </c>
      <c r="FH146" s="52" cm="1">
        <f t="array" ref="FH146">A128018922F_Latest</f>
        <v>0</v>
      </c>
      <c r="FI146" s="52" cm="1">
        <f t="array" ref="FI146">A128096374J_Latest</f>
        <v>0.53900000000000003</v>
      </c>
      <c r="FJ146" s="52" cm="1">
        <f t="array" ref="FJ146">A128018958J_Latest</f>
        <v>0.46400000000000002</v>
      </c>
      <c r="FK146" s="52" cm="1">
        <f t="array" ref="FK146">A127999666X_Latest</f>
        <v>0.64400000000000002</v>
      </c>
      <c r="FL146" s="52" cm="1">
        <f t="array" ref="FL146">A128077338V_Latest</f>
        <v>6.5000000000000002E-2</v>
      </c>
      <c r="FM146" s="52" cm="1">
        <f t="array" ref="FM146">A128096446J_Latest</f>
        <v>0.28899999999999998</v>
      </c>
      <c r="FN146" s="52" t="e" cm="1">
        <f t="array" ref="FN146">A127960910T_Latest</f>
        <v>#NAME?</v>
      </c>
      <c r="FO146" s="52" cm="1">
        <f t="array" ref="FO146">A128095914T_Latest</f>
        <v>5.3570000000000002</v>
      </c>
      <c r="FP146" s="52" cm="1">
        <f t="array" ref="FP146">A128040374T_Latest</f>
        <v>0</v>
      </c>
      <c r="FQ146" s="52" cm="1">
        <f t="array" ref="FQ146">A128079546X_Latest</f>
        <v>0</v>
      </c>
      <c r="FR146" s="52" cm="1">
        <f t="array" ref="FR146">A128079618X_Latest</f>
        <v>0.52300000000000002</v>
      </c>
      <c r="FS146" s="52" cm="1">
        <f t="array" ref="FS146">A128098682W_Latest</f>
        <v>0.7</v>
      </c>
      <c r="FT146" s="52" cm="1">
        <f t="array" ref="FT146">A128060066L_Latest</f>
        <v>1.046</v>
      </c>
      <c r="FU146" s="52" cm="1">
        <f t="array" ref="FU146">A128079682T_Latest</f>
        <v>0</v>
      </c>
      <c r="FV146" s="52" cm="1">
        <f t="array" ref="FV146">A128040694C_Latest</f>
        <v>1.3420000000000001</v>
      </c>
      <c r="FW146" s="52" cm="1">
        <f t="array" ref="FW146">A128040730A_Latest</f>
        <v>1.6839999999999999</v>
      </c>
      <c r="FX146" s="52" cm="1">
        <f t="array" ref="FX146">A128060122V_Latest</f>
        <v>0</v>
      </c>
      <c r="FY146" s="52" cm="1">
        <f t="array" ref="FY146">A128098474C_Latest</f>
        <v>0</v>
      </c>
      <c r="FZ146" s="52" cm="1">
        <f t="array" ref="FZ146">A128079346F_Latest</f>
        <v>0.23599999999999999</v>
      </c>
      <c r="GA146" s="52" cm="1">
        <f t="array" ref="GA146">A128040438T_Latest</f>
        <v>0</v>
      </c>
      <c r="GB146" s="52" cm="1">
        <f t="array" ref="GB146">A128098518V_Latest</f>
        <v>1.4490000000000001</v>
      </c>
      <c r="GC146" s="52" cm="1">
        <f t="array" ref="GC146">A128040470T_Latest</f>
        <v>0.48199999999999998</v>
      </c>
      <c r="GD146" s="52" cm="1">
        <f t="array" ref="GD146">A128001726J_Latest</f>
        <v>1.64</v>
      </c>
      <c r="GE146" s="52" cm="1">
        <f t="array" ref="GE146">A128098582L_Latest</f>
        <v>0.21</v>
      </c>
      <c r="GF146" s="52" cm="1">
        <f t="array" ref="GF146">A128059978F_Latest</f>
        <v>1.3140000000000001</v>
      </c>
      <c r="GG146" s="52" cm="1">
        <f t="array" ref="GG146">A128040546A_Latest</f>
        <v>0.23599999999999999</v>
      </c>
      <c r="GH146" s="52" cm="1">
        <f t="array" ref="GH146">A127963082A_Latest</f>
        <v>0.46700000000000003</v>
      </c>
      <c r="GI146" s="52" t="e" cm="1">
        <f t="array" ref="GI146">A128079578T_Latest</f>
        <v>#NAME?</v>
      </c>
      <c r="GJ146" s="52" cm="1">
        <f t="array" ref="GJ146">A127981910J_Latest</f>
        <v>11.327999999999999</v>
      </c>
    </row>
    <row r="147" spans="1:192" ht="15" hidden="1" customHeight="1">
      <c r="A147" s="48" t="s">
        <v>12432</v>
      </c>
      <c r="B147" s="49"/>
      <c r="C147" s="62">
        <v>24</v>
      </c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  <c r="AN147" s="52"/>
      <c r="AO147" s="52"/>
      <c r="AP147" s="52"/>
      <c r="AQ147" s="52"/>
      <c r="AR147" s="52"/>
      <c r="AS147" s="52"/>
      <c r="AT147" s="52"/>
      <c r="AU147" s="52"/>
      <c r="AV147" s="52"/>
      <c r="AW147" s="52"/>
      <c r="AX147" s="52"/>
      <c r="AY147" s="52"/>
      <c r="AZ147" s="52"/>
      <c r="BA147" s="52"/>
      <c r="BB147" s="52"/>
      <c r="BC147" s="52"/>
      <c r="BD147" s="52"/>
      <c r="BE147" s="52"/>
      <c r="BF147" s="52"/>
      <c r="BG147" s="52"/>
      <c r="BH147" s="52"/>
      <c r="BI147" s="52"/>
      <c r="BJ147" s="52"/>
      <c r="BK147" s="52"/>
      <c r="BL147" s="52"/>
      <c r="BM147" s="52"/>
      <c r="BN147" s="52"/>
      <c r="BO147" s="52"/>
      <c r="BP147" s="52"/>
      <c r="BQ147" s="52"/>
      <c r="BR147" s="52"/>
      <c r="BS147" s="52"/>
      <c r="BT147" s="52"/>
      <c r="BU147" s="52"/>
      <c r="BV147" s="52"/>
      <c r="BW147" s="52"/>
      <c r="BX147" s="52"/>
      <c r="BY147" s="52"/>
      <c r="BZ147" s="52"/>
      <c r="CA147" s="52"/>
      <c r="CB147" s="52"/>
      <c r="CC147" s="52"/>
      <c r="CD147" s="52"/>
      <c r="CE147" s="52"/>
      <c r="CF147" s="52"/>
      <c r="CG147" s="52"/>
      <c r="CH147" s="52"/>
      <c r="CI147" s="52"/>
      <c r="CJ147" s="52"/>
      <c r="CK147" s="52"/>
      <c r="CL147" s="52"/>
      <c r="CM147" s="52"/>
      <c r="CN147" s="52"/>
      <c r="CO147" s="52"/>
      <c r="CP147" s="52"/>
      <c r="CQ147" s="52"/>
      <c r="CR147" s="52"/>
      <c r="CS147" s="52"/>
      <c r="CT147" s="52"/>
      <c r="CU147" s="52"/>
      <c r="CV147" s="52"/>
      <c r="CW147" s="52"/>
      <c r="CX147" s="52"/>
      <c r="CY147" s="52"/>
      <c r="CZ147" s="52"/>
      <c r="DA147" s="52"/>
      <c r="DB147" s="52"/>
      <c r="DC147" s="52"/>
      <c r="DD147" s="52"/>
      <c r="DE147" s="52"/>
      <c r="DF147" s="52"/>
      <c r="DG147" s="52"/>
      <c r="DH147" s="52"/>
      <c r="DI147" s="52"/>
      <c r="DJ147" s="52"/>
      <c r="DK147" s="52"/>
      <c r="DL147" s="52"/>
      <c r="DM147" s="52"/>
      <c r="DN147" s="52"/>
      <c r="DO147" s="52"/>
      <c r="DP147" s="52"/>
      <c r="DQ147" s="52"/>
      <c r="DR147" s="52"/>
      <c r="DS147" s="52"/>
      <c r="DT147" s="52"/>
      <c r="DU147" s="52"/>
      <c r="DV147" s="52"/>
      <c r="DW147" s="52"/>
      <c r="DX147" s="52"/>
      <c r="DY147" s="52"/>
      <c r="DZ147" s="52"/>
      <c r="EA147" s="52"/>
      <c r="EB147" s="52"/>
      <c r="EC147" s="52"/>
      <c r="ED147" s="52"/>
      <c r="EE147" s="52"/>
      <c r="EF147" s="52"/>
      <c r="EG147" s="52"/>
      <c r="EH147" s="52"/>
      <c r="EI147" s="52"/>
      <c r="EJ147" s="52"/>
      <c r="EK147" s="52"/>
      <c r="EL147" s="52"/>
      <c r="EM147" s="52"/>
      <c r="EN147" s="52"/>
      <c r="EO147" s="52"/>
      <c r="EP147" s="52"/>
      <c r="EQ147" s="52"/>
      <c r="ER147" s="52"/>
      <c r="ES147" s="52"/>
      <c r="ET147" s="52"/>
      <c r="EU147" s="52"/>
      <c r="EV147" s="52"/>
      <c r="EW147" s="52"/>
      <c r="EX147" s="52"/>
      <c r="EY147" s="52"/>
      <c r="EZ147" s="52"/>
      <c r="FA147" s="52"/>
      <c r="FB147" s="52"/>
      <c r="FC147" s="52"/>
      <c r="FD147" s="52"/>
      <c r="FE147" s="52"/>
      <c r="FF147" s="52"/>
      <c r="FG147" s="52"/>
      <c r="FH147" s="52"/>
      <c r="FI147" s="52"/>
      <c r="FJ147" s="52"/>
      <c r="FK147" s="52"/>
      <c r="FL147" s="52"/>
      <c r="FM147" s="52"/>
      <c r="FN147" s="52"/>
      <c r="FO147" s="52"/>
      <c r="FP147" s="52"/>
      <c r="FQ147" s="52"/>
      <c r="FR147" s="52"/>
      <c r="FS147" s="52"/>
      <c r="FT147" s="52"/>
      <c r="FU147" s="52"/>
      <c r="FV147" s="52"/>
      <c r="FW147" s="52"/>
      <c r="FX147" s="52"/>
      <c r="FY147" s="52"/>
      <c r="FZ147" s="52"/>
      <c r="GA147" s="52"/>
      <c r="GB147" s="52"/>
      <c r="GC147" s="52"/>
      <c r="GD147" s="52"/>
      <c r="GE147" s="52"/>
      <c r="GF147" s="52"/>
      <c r="GG147" s="52"/>
      <c r="GH147" s="52"/>
      <c r="GI147" s="52"/>
      <c r="GJ147" s="52"/>
    </row>
    <row r="148" spans="1:192" ht="15" hidden="1" customHeight="1">
      <c r="A148" s="49"/>
      <c r="B148" s="49" t="s">
        <v>12433</v>
      </c>
      <c r="C148" s="62">
        <v>25</v>
      </c>
      <c r="D148" s="52" cm="1">
        <f t="array" ref="D148">A128023054L_Latest</f>
        <v>7.9489999999999998</v>
      </c>
      <c r="E148" s="52" cm="1">
        <f t="array" ref="E148">A128062270J_Latest</f>
        <v>19.353999999999999</v>
      </c>
      <c r="F148" s="52" cm="1">
        <f t="array" ref="F148">A127945826V_Latest</f>
        <v>49.552</v>
      </c>
      <c r="G148" s="52" cm="1">
        <f t="array" ref="G148">A128023326F_Latest</f>
        <v>8.81</v>
      </c>
      <c r="H148" s="52" cm="1">
        <f t="array" ref="H148">A128042878J_Latest</f>
        <v>77.819000000000003</v>
      </c>
      <c r="I148" s="52" cm="1">
        <f t="array" ref="I148">A128004006R_Latest</f>
        <v>19.244</v>
      </c>
      <c r="J148" s="52" cm="1">
        <f t="array" ref="J148">A128042902W_Latest</f>
        <v>77.731999999999999</v>
      </c>
      <c r="K148" s="52" cm="1">
        <f t="array" ref="K148">A127965434F_Latest</f>
        <v>95.614000000000004</v>
      </c>
      <c r="L148" s="52" cm="1">
        <f t="array" ref="L148">A128062398V_Latest</f>
        <v>51.262</v>
      </c>
      <c r="M148" s="52" cm="1">
        <f t="array" ref="M148">A128062102W_Latest</f>
        <v>10.962</v>
      </c>
      <c r="N148" s="52" cm="1">
        <f t="array" ref="N148">A128003790L_Latest</f>
        <v>34.491999999999997</v>
      </c>
      <c r="O148" s="52" cm="1">
        <f t="array" ref="O148">A128042646W_Latest</f>
        <v>13.913</v>
      </c>
      <c r="P148" s="52" cm="1">
        <f t="array" ref="P148">A128003810K_Latest</f>
        <v>91.87</v>
      </c>
      <c r="Q148" s="52" cm="1">
        <f t="array" ref="Q148">A128003830V_Latest</f>
        <v>29.488</v>
      </c>
      <c r="R148" s="52" cm="1">
        <f t="array" ref="R148">A128003850C_Latest</f>
        <v>36.936999999999998</v>
      </c>
      <c r="S148" s="52" cm="1">
        <f t="array" ref="S148">A127965258F_Latest</f>
        <v>43.982999999999997</v>
      </c>
      <c r="T148" s="52" cm="1">
        <f t="array" ref="T148">A128003886F_Latest</f>
        <v>101.69799999999999</v>
      </c>
      <c r="U148" s="52" cm="1">
        <f t="array" ref="U148">A128062226X_Latest</f>
        <v>13.474</v>
      </c>
      <c r="V148" s="52" cm="1">
        <f t="array" ref="V148">A127945754V_Latest</f>
        <v>21.672999999999998</v>
      </c>
      <c r="W148" s="52" t="e" cm="1">
        <f t="array" ref="W148">A128023298J_Latest</f>
        <v>#NAME?</v>
      </c>
      <c r="X148" s="52" cm="1">
        <f t="array" ref="X148">A128003482K_Latest</f>
        <v>808.57399999999996</v>
      </c>
      <c r="Y148" s="52" cm="1">
        <f t="array" ref="Y148">A128064206A_Latest</f>
        <v>1.5429999999999999</v>
      </c>
      <c r="Z148" s="52" cm="1">
        <f t="array" ref="Z148">A128064390L_Latest</f>
        <v>2.734</v>
      </c>
      <c r="AA148" s="52" cm="1">
        <f t="array" ref="AA148">A128064430V_Latest</f>
        <v>15.156000000000001</v>
      </c>
      <c r="AB148" s="52" cm="1">
        <f t="array" ref="AB148">A128084006F_Latest</f>
        <v>1.671</v>
      </c>
      <c r="AC148" s="52" cm="1">
        <f t="array" ref="AC148">A128025558C_Latest</f>
        <v>25.6</v>
      </c>
      <c r="AD148" s="52" cm="1">
        <f t="array" ref="AD148">A127948074V_Latest</f>
        <v>4.1619999999999999</v>
      </c>
      <c r="AE148" s="52" cm="1">
        <f t="array" ref="AE148">A128064490W_Latest</f>
        <v>16.795999999999999</v>
      </c>
      <c r="AF148" s="52" cm="1">
        <f t="array" ref="AF148">A128044966V_Latest</f>
        <v>36.143000000000001</v>
      </c>
      <c r="AG148" s="52" cm="1">
        <f t="array" ref="AG148">A127967586C_Latest</f>
        <v>19.47</v>
      </c>
      <c r="AH148" s="52" cm="1">
        <f t="array" ref="AH148">A128044690T_Latest</f>
        <v>3.9660000000000002</v>
      </c>
      <c r="AI148" s="52" cm="1">
        <f t="array" ref="AI148">A128005934X_Latest</f>
        <v>17.361999999999998</v>
      </c>
      <c r="AJ148" s="52" cm="1">
        <f t="array" ref="AJ148">A128083794L_Latest</f>
        <v>5.2249999999999996</v>
      </c>
      <c r="AK148" s="52" cm="1">
        <f t="array" ref="AK148">A128005962J_Latest</f>
        <v>32.322000000000003</v>
      </c>
      <c r="AL148" s="52" cm="1">
        <f t="array" ref="AL148">A128083834V_Latest</f>
        <v>8.2140000000000004</v>
      </c>
      <c r="AM148" s="52" cm="1">
        <f t="array" ref="AM148">A128005998K_Latest</f>
        <v>10.092000000000001</v>
      </c>
      <c r="AN148" s="52" cm="1">
        <f t="array" ref="AN148">A127986538R_Latest</f>
        <v>15.923</v>
      </c>
      <c r="AO148" s="52" cm="1">
        <f t="array" ref="AO148">A127947914F_Latest</f>
        <v>26.81</v>
      </c>
      <c r="AP148" s="52" cm="1">
        <f t="array" ref="AP148">A128006070V_Latest</f>
        <v>3.0859999999999999</v>
      </c>
      <c r="AQ148" s="52" cm="1">
        <f t="array" ref="AQ148">A127986574X_Latest</f>
        <v>5.859</v>
      </c>
      <c r="AR148" s="52" t="e" cm="1">
        <f t="array" ref="AR148">A128064418C_Latest</f>
        <v>#NAME?</v>
      </c>
      <c r="AS148" s="52" cm="1">
        <f t="array" ref="AS148">A127986122K_Latest</f>
        <v>253.376</v>
      </c>
      <c r="AT148" s="52" cm="1">
        <f t="array" ref="AT148">A127949962K_Latest</f>
        <v>0.52600000000000002</v>
      </c>
      <c r="AU148" s="52" cm="1">
        <f t="array" ref="AU148">A128027694J_Latest</f>
        <v>0</v>
      </c>
      <c r="AV148" s="52" cm="1">
        <f t="array" ref="AV148">A128066394J_Latest</f>
        <v>14.894</v>
      </c>
      <c r="AW148" s="52" cm="1">
        <f t="array" ref="AW148">A128047118J_Latest</f>
        <v>3.6429999999999998</v>
      </c>
      <c r="AX148" s="52" cm="1">
        <f t="array" ref="AX148">A128047126J_Latest</f>
        <v>16.523</v>
      </c>
      <c r="AY148" s="52" cm="1">
        <f t="array" ref="AY148">A127950234K_Latest</f>
        <v>3.9929999999999999</v>
      </c>
      <c r="AZ148" s="52" cm="1">
        <f t="array" ref="AZ148">A127988882L_Latest</f>
        <v>27.645</v>
      </c>
      <c r="BA148" s="52" cm="1">
        <f t="array" ref="BA148">A128047174A_Latest</f>
        <v>18.157</v>
      </c>
      <c r="BB148" s="52" cm="1">
        <f t="array" ref="BB148">A127988930V_Latest</f>
        <v>14.25</v>
      </c>
      <c r="BC148" s="52" cm="1">
        <f t="array" ref="BC148">A128027506L_Latest</f>
        <v>4.5730000000000004</v>
      </c>
      <c r="BD148" s="52" cm="1">
        <f t="array" ref="BD148">A128046890W_Latest</f>
        <v>9.4589999999999996</v>
      </c>
      <c r="BE148" s="52" cm="1">
        <f t="array" ref="BE148">A128008150F_Latest</f>
        <v>4.5919999999999996</v>
      </c>
      <c r="BF148" s="52" cm="1">
        <f t="array" ref="BF148">A128027554F_Latest</f>
        <v>26.882000000000001</v>
      </c>
      <c r="BG148" s="52" cm="1">
        <f t="array" ref="BG148">A128086042A_Latest</f>
        <v>7.577</v>
      </c>
      <c r="BH148" s="52" cm="1">
        <f t="array" ref="BH148">A127969450C_Latest</f>
        <v>9.6999999999999993</v>
      </c>
      <c r="BI148" s="52" cm="1">
        <f t="array" ref="BI148">A128046966F_Latest</f>
        <v>9.0220000000000002</v>
      </c>
      <c r="BJ148" s="52" cm="1">
        <f t="array" ref="BJ148">A128046998X_Latest</f>
        <v>21.626999999999999</v>
      </c>
      <c r="BK148" s="52" cm="1">
        <f t="array" ref="BK148">A127950114T_Latest</f>
        <v>3.8580000000000001</v>
      </c>
      <c r="BL148" s="52" cm="1">
        <f t="array" ref="BL148">A127969522C_Latest</f>
        <v>2.0699999999999998</v>
      </c>
      <c r="BM148" s="52" t="e" cm="1">
        <f t="array" ref="BM148">A127950162K_Latest</f>
        <v>#NAME?</v>
      </c>
      <c r="BN148" s="52" cm="1">
        <f t="array" ref="BN148">A128046482K_Latest</f>
        <v>198.99</v>
      </c>
      <c r="BO148" s="52" cm="1">
        <f t="array" ref="BO148">A128049038V_Latest</f>
        <v>1.9259999999999999</v>
      </c>
      <c r="BP148" s="52" cm="1">
        <f t="array" ref="BP148">A127971882X_Latest</f>
        <v>4.1840000000000002</v>
      </c>
      <c r="BQ148" s="52" cm="1">
        <f t="array" ref="BQ148">A128010438J_Latest</f>
        <v>10.574999999999999</v>
      </c>
      <c r="BR148" s="52" cm="1">
        <f t="array" ref="BR148">A127990978W_Latest</f>
        <v>1.4279999999999999</v>
      </c>
      <c r="BS148" s="52" cm="1">
        <f t="array" ref="BS148">A127952302L_Latest</f>
        <v>17.709</v>
      </c>
      <c r="BT148" s="52" cm="1">
        <f t="array" ref="BT148">A128010490T_Latest</f>
        <v>7.6219999999999999</v>
      </c>
      <c r="BU148" s="52" cm="1">
        <f t="array" ref="BU148">A128010494A_Latest</f>
        <v>18.215</v>
      </c>
      <c r="BV148" s="52" cm="1">
        <f t="array" ref="BV148">A128088386T_Latest</f>
        <v>25.065000000000001</v>
      </c>
      <c r="BW148" s="52" cm="1">
        <f t="array" ref="BW148">A128029878L_Latest</f>
        <v>9.2620000000000005</v>
      </c>
      <c r="BX148" s="52" cm="1">
        <f t="array" ref="BX148">A127971734W_Latest</f>
        <v>0.72399999999999998</v>
      </c>
      <c r="BY148" s="52" cm="1">
        <f t="array" ref="BY148">A128068378V_Latest</f>
        <v>5.1879999999999997</v>
      </c>
      <c r="BZ148" s="52" cm="1">
        <f t="array" ref="BZ148">A127952078F_Latest</f>
        <v>2.024</v>
      </c>
      <c r="CA148" s="52" cm="1">
        <f t="array" ref="CA148">A128068406T_Latest</f>
        <v>15.166</v>
      </c>
      <c r="CB148" s="52" cm="1">
        <f t="array" ref="CB148">A127952114C_Latest</f>
        <v>5.641</v>
      </c>
      <c r="CC148" s="52" cm="1">
        <f t="array" ref="CC148">A127990850K_Latest</f>
        <v>5.4390000000000001</v>
      </c>
      <c r="CD148" s="52" cm="1">
        <f t="array" ref="CD148">A128049162C_Latest</f>
        <v>10.058</v>
      </c>
      <c r="CE148" s="52" cm="1">
        <f t="array" ref="CE148">A128068474V_Latest</f>
        <v>25.306000000000001</v>
      </c>
      <c r="CF148" s="52" cm="1">
        <f t="array" ref="CF148">A127990890C_Latest</f>
        <v>3.3370000000000002</v>
      </c>
      <c r="CG148" s="52" cm="1">
        <f t="array" ref="CG148">A127971870R_Latest</f>
        <v>4.26</v>
      </c>
      <c r="CH148" s="52" t="e" cm="1">
        <f t="array" ref="CH148">A127990946C_Latest</f>
        <v>#NAME?</v>
      </c>
      <c r="CI148" s="52" cm="1">
        <f t="array" ref="CI148">A128048646F_Latest</f>
        <v>174.42699999999999</v>
      </c>
      <c r="CJ148" s="52" cm="1">
        <f t="array" ref="CJ148">A128051194L_Latest</f>
        <v>2.1339999999999999</v>
      </c>
      <c r="CK148" s="52" cm="1">
        <f t="array" ref="CK148">A128070710A_Latest</f>
        <v>1.006</v>
      </c>
      <c r="CL148" s="52" cm="1">
        <f t="array" ref="CL148">A128051422C_Latest</f>
        <v>2.9119999999999999</v>
      </c>
      <c r="CM148" s="52" cm="1">
        <f t="array" ref="CM148">A128090426R_Latest</f>
        <v>0.82799999999999996</v>
      </c>
      <c r="CN148" s="52" cm="1">
        <f t="array" ref="CN148">A128070778W_Latest</f>
        <v>5.4809999999999999</v>
      </c>
      <c r="CO148" s="52" cm="1">
        <f t="array" ref="CO148">A128070790L_Latest</f>
        <v>1.81</v>
      </c>
      <c r="CP148" s="52" cm="1">
        <f t="array" ref="CP148">A127954530A_Latest</f>
        <v>6.375</v>
      </c>
      <c r="CQ148" s="52" cm="1">
        <f t="array" ref="CQ148">A128051506L_Latest</f>
        <v>5.024</v>
      </c>
      <c r="CR148" s="52" cm="1">
        <f t="array" ref="CR148">A128031978L_Latest</f>
        <v>2.4860000000000002</v>
      </c>
      <c r="CS148" s="52" cm="1">
        <f t="array" ref="CS148">A128070490K_Latest</f>
        <v>0.55800000000000005</v>
      </c>
      <c r="CT148" s="52" cm="1">
        <f t="array" ref="CT148">A127992874R_Latest</f>
        <v>0</v>
      </c>
      <c r="CU148" s="52" cm="1">
        <f t="array" ref="CU148">A127992894X_Latest</f>
        <v>0.60599999999999998</v>
      </c>
      <c r="CV148" s="52" cm="1">
        <f t="array" ref="CV148">A127973922T_Latest</f>
        <v>4.7240000000000002</v>
      </c>
      <c r="CW148" s="52" cm="1">
        <f t="array" ref="CW148">A127992922W_Latest</f>
        <v>1.583</v>
      </c>
      <c r="CX148" s="52" cm="1">
        <f t="array" ref="CX148">A127992938R_Latest</f>
        <v>2.27</v>
      </c>
      <c r="CY148" s="52" cm="1">
        <f t="array" ref="CY148">A128070626K_Latest</f>
        <v>4.4210000000000003</v>
      </c>
      <c r="CZ148" s="52" cm="1">
        <f t="array" ref="CZ148">A128090322W_Latest</f>
        <v>7.4829999999999997</v>
      </c>
      <c r="DA148" s="52" cm="1">
        <f t="array" ref="DA148">A128012590L_Latest</f>
        <v>0.77</v>
      </c>
      <c r="DB148" s="52" cm="1">
        <f t="array" ref="DB148">A128090358X_Latest</f>
        <v>1.4830000000000001</v>
      </c>
      <c r="DC148" s="52" t="e" cm="1">
        <f t="array" ref="DC148">A128051398R_Latest</f>
        <v>#NAME?</v>
      </c>
      <c r="DD148" s="52" cm="1">
        <f t="array" ref="DD148">A128012058T_Latest</f>
        <v>52.164000000000001</v>
      </c>
      <c r="DE148" s="52" cm="1">
        <f t="array" ref="DE148">A128033882F_Latest</f>
        <v>1.405</v>
      </c>
      <c r="DF148" s="52" cm="1">
        <f t="array" ref="DF148">A127956502C_Latest</f>
        <v>11.03</v>
      </c>
      <c r="DG148" s="52" cm="1">
        <f t="array" ref="DG148">A128092378V_Latest</f>
        <v>3.5880000000000001</v>
      </c>
      <c r="DH148" s="52" cm="1">
        <f t="array" ref="DH148">A127976310J_Latest</f>
        <v>0.40200000000000002</v>
      </c>
      <c r="DI148" s="52" cm="1">
        <f t="array" ref="DI148">A128073074C_Latest</f>
        <v>8.5830000000000002</v>
      </c>
      <c r="DJ148" s="52" cm="1">
        <f t="array" ref="DJ148">A127956590R_Latest</f>
        <v>1.2330000000000001</v>
      </c>
      <c r="DK148" s="52" cm="1">
        <f t="array" ref="DK148">A128053694V_Latest</f>
        <v>4.55</v>
      </c>
      <c r="DL148" s="52" cm="1">
        <f t="array" ref="DL148">A128014822X_Latest</f>
        <v>6.1950000000000003</v>
      </c>
      <c r="DM148" s="52" cm="1">
        <f t="array" ref="DM148">A127956642F_Latest</f>
        <v>4.8410000000000002</v>
      </c>
      <c r="DN148" s="52" cm="1">
        <f t="array" ref="DN148">A127976034X_Latest</f>
        <v>0.46400000000000002</v>
      </c>
      <c r="DO148" s="52" cm="1">
        <f t="array" ref="DO148">A127976050X_Latest</f>
        <v>1.752</v>
      </c>
      <c r="DP148" s="52" cm="1">
        <f t="array" ref="DP148">A128033930L_Latest</f>
        <v>1.103</v>
      </c>
      <c r="DQ148" s="52" cm="1">
        <f t="array" ref="DQ148">A127995078F_Latest</f>
        <v>8.0660000000000007</v>
      </c>
      <c r="DR148" s="52" cm="1">
        <f t="array" ref="DR148">A128014650R_Latest</f>
        <v>4.2119999999999997</v>
      </c>
      <c r="DS148" s="52" cm="1">
        <f t="array" ref="DS148">A127956418L_Latest</f>
        <v>3.7730000000000001</v>
      </c>
      <c r="DT148" s="52" cm="1">
        <f t="array" ref="DT148">A128034026J_Latest</f>
        <v>3.31</v>
      </c>
      <c r="DU148" s="52" cm="1">
        <f t="array" ref="DU148">A128014706R_Latest</f>
        <v>12.404</v>
      </c>
      <c r="DV148" s="52" cm="1">
        <f t="array" ref="DV148">A128072938J_Latest</f>
        <v>0.84</v>
      </c>
      <c r="DW148" s="52" cm="1">
        <f t="array" ref="DW148">A127995174F_Latest</f>
        <v>6.0270000000000001</v>
      </c>
      <c r="DX148" s="52" t="e" cm="1">
        <f t="array" ref="DX148">A127995202C_Latest</f>
        <v>#NAME?</v>
      </c>
      <c r="DY148" s="52" cm="1">
        <f t="array" ref="DY148">A128091822K_Latest</f>
        <v>83.778999999999996</v>
      </c>
      <c r="DZ148" s="52" cm="1">
        <f t="array" ref="DZ148">A128036006K_Latest</f>
        <v>0.30499999999999999</v>
      </c>
      <c r="EA148" s="52" cm="1">
        <f t="array" ref="EA148">A127997474V_Latest</f>
        <v>0.28899999999999998</v>
      </c>
      <c r="EB148" s="52" cm="1">
        <f t="array" ref="EB148">A128016818V_Latest</f>
        <v>1.6439999999999999</v>
      </c>
      <c r="EC148" s="52" cm="1">
        <f t="array" ref="EC148">A128055890R_Latest</f>
        <v>0.48</v>
      </c>
      <c r="ED148" s="52" cm="1">
        <f t="array" ref="ED148">A128055914W_Latest</f>
        <v>1.623</v>
      </c>
      <c r="EE148" s="52" cm="1">
        <f t="array" ref="EE148">A128055930W_Latest</f>
        <v>0.19600000000000001</v>
      </c>
      <c r="EF148" s="52" cm="1">
        <f t="array" ref="EF148">A128075230F_Latest</f>
        <v>1.2170000000000001</v>
      </c>
      <c r="EG148" s="52" cm="1">
        <f t="array" ref="EG148">A128094574R_Latest</f>
        <v>2.2879999999999998</v>
      </c>
      <c r="EH148" s="52" cm="1">
        <f t="array" ref="EH148">A128016926C_Latest</f>
        <v>0.41499999999999998</v>
      </c>
      <c r="EI148" s="52" cm="1">
        <f t="array" ref="EI148">A128094306V_Latest</f>
        <v>0.13700000000000001</v>
      </c>
      <c r="EJ148" s="52" cm="1">
        <f t="array" ref="EJ148">A128074926K_Latest</f>
        <v>0.26400000000000001</v>
      </c>
      <c r="EK148" s="52" cm="1">
        <f t="array" ref="EK148">A128016658V_Latest</f>
        <v>0.255</v>
      </c>
      <c r="EL148" s="52" cm="1">
        <f t="array" ref="EL148">A127958526J_Latest</f>
        <v>1.3220000000000001</v>
      </c>
      <c r="EM148" s="52" cm="1">
        <f t="array" ref="EM148">A128055734L_Latest</f>
        <v>0.89700000000000002</v>
      </c>
      <c r="EN148" s="52" cm="1">
        <f t="array" ref="EN148">A128055750L_Latest</f>
        <v>1.778</v>
      </c>
      <c r="EO148" s="52" cm="1">
        <f t="array" ref="EO148">A127978310V_Latest</f>
        <v>0.73899999999999999</v>
      </c>
      <c r="EP148" s="52" cm="1">
        <f t="array" ref="EP148">A127978330C_Latest</f>
        <v>4.258</v>
      </c>
      <c r="EQ148" s="52" cm="1">
        <f t="array" ref="EQ148">A128036190W_Latest</f>
        <v>0.51800000000000002</v>
      </c>
      <c r="ER148" s="52" cm="1">
        <f t="array" ref="ER148">A127958634T_Latest</f>
        <v>0.70499999999999996</v>
      </c>
      <c r="ES148" s="52" t="e" cm="1">
        <f t="array" ref="ES148">A128075114W_Latest</f>
        <v>#NAME?</v>
      </c>
      <c r="ET148" s="52" cm="1">
        <f t="array" ref="ET148">A128093998A_Latest</f>
        <v>19.327999999999999</v>
      </c>
      <c r="EU148" s="52" cm="1">
        <f t="array" ref="EU148">A127980182C_Latest</f>
        <v>0.111</v>
      </c>
      <c r="EV148" s="52" cm="1">
        <f t="array" ref="EV148">A127999718R_Latest</f>
        <v>0.111</v>
      </c>
      <c r="EW148" s="52" cm="1">
        <f t="array" ref="EW148">A128058010K_Latest</f>
        <v>0.25600000000000001</v>
      </c>
      <c r="EX148" s="52" cm="1">
        <f t="array" ref="EX148">A127960954V_Latest</f>
        <v>0.13500000000000001</v>
      </c>
      <c r="EY148" s="52" cm="1">
        <f t="array" ref="EY148">A127999758J_Latest</f>
        <v>0.81599999999999995</v>
      </c>
      <c r="EZ148" s="52" cm="1">
        <f t="array" ref="EZ148">A128096578K_Latest</f>
        <v>0</v>
      </c>
      <c r="FA148" s="52" cm="1">
        <f t="array" ref="FA148">A128038386K_Latest</f>
        <v>0.96199999999999997</v>
      </c>
      <c r="FB148" s="52" cm="1">
        <f t="array" ref="FB148">A128058074W_Latest</f>
        <v>0.65200000000000002</v>
      </c>
      <c r="FC148" s="52" cm="1">
        <f t="array" ref="FC148">A128096630J_Latest</f>
        <v>9.5000000000000001E-2</v>
      </c>
      <c r="FD148" s="52" cm="1">
        <f t="array" ref="FD148">A128077218A_Latest</f>
        <v>0.11899999999999999</v>
      </c>
      <c r="FE148" s="52" cm="1">
        <f t="array" ref="FE148">A127960734T_Latest</f>
        <v>0</v>
      </c>
      <c r="FF148" s="52" cm="1">
        <f t="array" ref="FF148">A128038146X_Latest</f>
        <v>0.108</v>
      </c>
      <c r="FG148" s="52" cm="1">
        <f t="array" ref="FG148">A128096354X_Latest</f>
        <v>0.27200000000000002</v>
      </c>
      <c r="FH148" s="52" cm="1">
        <f t="array" ref="FH148">A128057874A_Latest</f>
        <v>0.13800000000000001</v>
      </c>
      <c r="FI148" s="52" cm="1">
        <f t="array" ref="FI148">A127960814T_Latest</f>
        <v>0.55900000000000005</v>
      </c>
      <c r="FJ148" s="52" cm="1">
        <f t="array" ref="FJ148">A128018962X_Latest</f>
        <v>0.27900000000000003</v>
      </c>
      <c r="FK148" s="52" cm="1">
        <f t="array" ref="FK148">A128038214R_Latest</f>
        <v>1.5209999999999999</v>
      </c>
      <c r="FL148" s="52" cm="1">
        <f t="array" ref="FL148">A128038230R_Latest</f>
        <v>0.17899999999999999</v>
      </c>
      <c r="FM148" s="52" cm="1">
        <f t="array" ref="FM148">A128038266T_Latest</f>
        <v>0.32</v>
      </c>
      <c r="FN148" s="52" t="e" cm="1">
        <f t="array" ref="FN148">A128096490T_Latest</f>
        <v>#NAME?</v>
      </c>
      <c r="FO148" s="52" cm="1">
        <f t="array" ref="FO148">A127960338R_Latest</f>
        <v>6.633</v>
      </c>
      <c r="FP148" s="52" cm="1">
        <f t="array" ref="FP148">A128059882L_Latest</f>
        <v>0</v>
      </c>
      <c r="FQ148" s="52" cm="1">
        <f t="array" ref="FQ148">A128040582K_Latest</f>
        <v>0</v>
      </c>
      <c r="FR148" s="52" cm="1">
        <f t="array" ref="FR148">A128098670L_Latest</f>
        <v>0.52700000000000002</v>
      </c>
      <c r="FS148" s="52" cm="1">
        <f t="array" ref="FS148">A128060046C_Latest</f>
        <v>0.224</v>
      </c>
      <c r="FT148" s="52" cm="1">
        <f t="array" ref="FT148">A128060070C_Latest</f>
        <v>1.484</v>
      </c>
      <c r="FU148" s="52" cm="1">
        <f t="array" ref="FU148">A128098714C_Latest</f>
        <v>0.22600000000000001</v>
      </c>
      <c r="FV148" s="52" cm="1">
        <f t="array" ref="FV148">A128098734L_Latest</f>
        <v>1.9730000000000001</v>
      </c>
      <c r="FW148" s="52" cm="1">
        <f t="array" ref="FW148">A128079718J_Latest</f>
        <v>2.089</v>
      </c>
      <c r="FX148" s="52" cm="1">
        <f t="array" ref="FX148">A127982610X_Latest</f>
        <v>0.443</v>
      </c>
      <c r="FY148" s="52" cm="1">
        <f t="array" ref="FY148">A128059898F_Latest</f>
        <v>0.42</v>
      </c>
      <c r="FZ148" s="52" cm="1">
        <f t="array" ref="FZ148">A128021038A_Latest</f>
        <v>0.46700000000000003</v>
      </c>
      <c r="GA148" s="52" cm="1">
        <f t="array" ref="GA148">A128001670J_Latest</f>
        <v>0</v>
      </c>
      <c r="GB148" s="52" cm="1">
        <f t="array" ref="GB148">A128098522K_Latest</f>
        <v>3.1160000000000001</v>
      </c>
      <c r="GC148" s="52" cm="1">
        <f t="array" ref="GC148">A128079422W_Latest</f>
        <v>1.226</v>
      </c>
      <c r="GD148" s="52" cm="1">
        <f t="array" ref="GD148">A127962982R_Latest</f>
        <v>3.3260000000000001</v>
      </c>
      <c r="GE148" s="52" cm="1">
        <f t="array" ref="GE148">A128040498V_Latest</f>
        <v>0.23200000000000001</v>
      </c>
      <c r="GF148" s="52" cm="1">
        <f t="array" ref="GF148">A128021118A_Latest</f>
        <v>2.2890000000000001</v>
      </c>
      <c r="GG148" s="52" cm="1">
        <f t="array" ref="GG148">A128098618C_Latest</f>
        <v>0.88600000000000001</v>
      </c>
      <c r="GH148" s="52" cm="1">
        <f t="array" ref="GH148">A128001766A_Latest</f>
        <v>0.94799999999999995</v>
      </c>
      <c r="GI148" s="52" t="e" cm="1">
        <f t="array" ref="GI148">A128001818T_Latest</f>
        <v>#NAME?</v>
      </c>
      <c r="GJ148" s="52" cm="1">
        <f t="array" ref="GJ148">A128001230C_Latest</f>
        <v>19.876999999999999</v>
      </c>
    </row>
    <row r="149" spans="1:192" ht="15" hidden="1" customHeight="1">
      <c r="A149" s="49"/>
      <c r="B149" s="49" t="s">
        <v>12434</v>
      </c>
      <c r="C149" s="62">
        <v>26</v>
      </c>
      <c r="D149" s="52" cm="1">
        <f t="array" ref="D149">A128062086J_Latest</f>
        <v>5.7640000000000002</v>
      </c>
      <c r="E149" s="52" cm="1">
        <f t="array" ref="E149">A127945774C_Latest</f>
        <v>5.5830000000000002</v>
      </c>
      <c r="F149" s="52" cm="1">
        <f t="array" ref="F149">A128023306W_Latest</f>
        <v>16.722999999999999</v>
      </c>
      <c r="G149" s="52" cm="1">
        <f t="array" ref="G149">A128042858X_Latest</f>
        <v>3.5089999999999999</v>
      </c>
      <c r="H149" s="52" cm="1">
        <f t="array" ref="H149">A128062318J_Latest</f>
        <v>15.801</v>
      </c>
      <c r="I149" s="52" cm="1">
        <f t="array" ref="I149">A128023358X_Latest</f>
        <v>5.0940000000000003</v>
      </c>
      <c r="J149" s="52" cm="1">
        <f t="array" ref="J149">A127984614V_Latest</f>
        <v>49.298000000000002</v>
      </c>
      <c r="K149" s="52" cm="1">
        <f t="array" ref="K149">A128004046J_Latest</f>
        <v>26.07</v>
      </c>
      <c r="L149" s="52" cm="1">
        <f t="array" ref="L149">A127945886W_Latest</f>
        <v>15.186</v>
      </c>
      <c r="M149" s="52" cm="1">
        <f t="array" ref="M149">A127984298C_Latest</f>
        <v>2.6779999999999999</v>
      </c>
      <c r="N149" s="52" cm="1">
        <f t="array" ref="N149">A127984318A_Latest</f>
        <v>5.9660000000000002</v>
      </c>
      <c r="O149" s="52" cm="1">
        <f t="array" ref="O149">A128062138X_Latest</f>
        <v>1.696</v>
      </c>
      <c r="P149" s="52" cm="1">
        <f t="array" ref="P149">A128023150L_Latest</f>
        <v>9.532</v>
      </c>
      <c r="Q149" s="52" cm="1">
        <f t="array" ref="Q149">A127965218L_Latest</f>
        <v>7.7629999999999999</v>
      </c>
      <c r="R149" s="52" cm="1">
        <f t="array" ref="R149">A127945670K_Latest</f>
        <v>8.8379999999999992</v>
      </c>
      <c r="S149" s="52" cm="1">
        <f t="array" ref="S149">A128081690J_Latest</f>
        <v>6.1539999999999999</v>
      </c>
      <c r="T149" s="52" cm="1">
        <f t="array" ref="T149">A128023226W_Latest</f>
        <v>19.015999999999998</v>
      </c>
      <c r="U149" s="52" cm="1">
        <f t="array" ref="U149">A127945730A_Latest</f>
        <v>4.6050000000000004</v>
      </c>
      <c r="V149" s="52" cm="1">
        <f t="array" ref="V149">A128003926L_Latest</f>
        <v>3.7589999999999999</v>
      </c>
      <c r="W149" s="52" t="e" cm="1">
        <f t="array" ref="W149">A127945806K_Latest</f>
        <v>#NAME?</v>
      </c>
      <c r="X149" s="52" cm="1">
        <f t="array" ref="X149">A127964738X_Latest</f>
        <v>213.48099999999999</v>
      </c>
      <c r="Y149" s="52" cm="1">
        <f t="array" ref="Y149">A127967282T_Latest</f>
        <v>2.6850000000000001</v>
      </c>
      <c r="Z149" s="52" cm="1">
        <f t="array" ref="Z149">A128064394W_Latest</f>
        <v>1.0329999999999999</v>
      </c>
      <c r="AA149" s="52" cm="1">
        <f t="array" ref="AA149">A127967490K_Latest</f>
        <v>4.306</v>
      </c>
      <c r="AB149" s="52" cm="1">
        <f t="array" ref="AB149">A128025538V_Latest</f>
        <v>1.718</v>
      </c>
      <c r="AC149" s="52" cm="1">
        <f t="array" ref="AC149">A128064450C_Latest</f>
        <v>5.335</v>
      </c>
      <c r="AD149" s="52" cm="1">
        <f t="array" ref="AD149">A128006186W_Latest</f>
        <v>1.3740000000000001</v>
      </c>
      <c r="AE149" s="52" cm="1">
        <f t="array" ref="AE149">A128084066J_Latest</f>
        <v>13.175000000000001</v>
      </c>
      <c r="AF149" s="52" cm="1">
        <f t="array" ref="AF149">A127967566V_Latest</f>
        <v>6.5960000000000001</v>
      </c>
      <c r="AG149" s="52" cm="1">
        <f t="array" ref="AG149">A128084098A_Latest</f>
        <v>2.7589999999999999</v>
      </c>
      <c r="AH149" s="52" cm="1">
        <f t="array" ref="AH149">A128044694A_Latest</f>
        <v>0</v>
      </c>
      <c r="AI149" s="52" cm="1">
        <f t="array" ref="AI149">A127947810L_Latest</f>
        <v>1.28</v>
      </c>
      <c r="AJ149" s="52" cm="1">
        <f t="array" ref="AJ149">A127967346T_Latest</f>
        <v>1.1339999999999999</v>
      </c>
      <c r="AK149" s="52" cm="1">
        <f t="array" ref="AK149">A127947846R_Latest</f>
        <v>3.6850000000000001</v>
      </c>
      <c r="AL149" s="52" cm="1">
        <f t="array" ref="AL149">A128044762T_Latest</f>
        <v>1.958</v>
      </c>
      <c r="AM149" s="52" cm="1">
        <f t="array" ref="AM149">A128006002T_Latest</f>
        <v>4.5209999999999999</v>
      </c>
      <c r="AN149" s="52" cm="1">
        <f t="array" ref="AN149">A128025402J_Latest</f>
        <v>1.907</v>
      </c>
      <c r="AO149" s="52" cm="1">
        <f t="array" ref="AO149">A128006050K_Latest</f>
        <v>4.1520000000000001</v>
      </c>
      <c r="AP149" s="52" cm="1">
        <f t="array" ref="AP149">A127947938X_Latest</f>
        <v>1.9510000000000001</v>
      </c>
      <c r="AQ149" s="52" cm="1">
        <f t="array" ref="AQ149">A127967446A_Latest</f>
        <v>1.3759999999999999</v>
      </c>
      <c r="AR149" s="52" t="e" cm="1">
        <f t="array" ref="AR149">A128064422V_Latest</f>
        <v>#NAME?</v>
      </c>
      <c r="AS149" s="52" cm="1">
        <f t="array" ref="AS149">A128063874R_Latest</f>
        <v>60.944000000000003</v>
      </c>
      <c r="AT149" s="52" cm="1">
        <f t="array" ref="AT149">A128085982J_Latest</f>
        <v>1.0940000000000001</v>
      </c>
      <c r="AU149" s="52" cm="1">
        <f t="array" ref="AU149">A128086130A_Latest</f>
        <v>0</v>
      </c>
      <c r="AV149" s="52" cm="1">
        <f t="array" ref="AV149">A128047078A_Latest</f>
        <v>4.3319999999999999</v>
      </c>
      <c r="AW149" s="52" cm="1">
        <f t="array" ref="AW149">A128066406F_Latest</f>
        <v>1.4370000000000001</v>
      </c>
      <c r="AX149" s="52" cm="1">
        <f t="array" ref="AX149">A127950222A_Latest</f>
        <v>2.9750000000000001</v>
      </c>
      <c r="AY149" s="52" cm="1">
        <f t="array" ref="AY149">A128047142J_Latest</f>
        <v>1.8089999999999999</v>
      </c>
      <c r="AZ149" s="52" cm="1">
        <f t="array" ref="AZ149">A128066446X_Latest</f>
        <v>11.817</v>
      </c>
      <c r="BA149" s="52" cm="1">
        <f t="array" ref="BA149">A128047178K_Latest</f>
        <v>9.1539999999999999</v>
      </c>
      <c r="BB149" s="52" cm="1">
        <f t="array" ref="BB149">A128008422X_Latest</f>
        <v>3.762</v>
      </c>
      <c r="BC149" s="52" cm="1">
        <f t="array" ref="BC149">A127949974V_Latest</f>
        <v>2.1</v>
      </c>
      <c r="BD149" s="52" cm="1">
        <f t="array" ref="BD149">A127949998L_Latest</f>
        <v>2.9390000000000001</v>
      </c>
      <c r="BE149" s="52" cm="1">
        <f t="array" ref="BE149">A127950014J_Latest</f>
        <v>0</v>
      </c>
      <c r="BF149" s="52" cm="1">
        <f t="array" ref="BF149">A128027558R_Latest</f>
        <v>2.548</v>
      </c>
      <c r="BG149" s="52" cm="1">
        <f t="array" ref="BG149">A128066238F_Latest</f>
        <v>2.4049999999999998</v>
      </c>
      <c r="BH149" s="52" cm="1">
        <f t="array" ref="BH149">A127969454L_Latest</f>
        <v>0.60299999999999998</v>
      </c>
      <c r="BI149" s="52" cm="1">
        <f t="array" ref="BI149">A128046970W_Latest</f>
        <v>1.353</v>
      </c>
      <c r="BJ149" s="52" cm="1">
        <f t="array" ref="BJ149">A127969498R_Latest</f>
        <v>6.1390000000000002</v>
      </c>
      <c r="BK149" s="52" cm="1">
        <f t="array" ref="BK149">A128027654R_Latest</f>
        <v>0.67</v>
      </c>
      <c r="BL149" s="52" cm="1">
        <f t="array" ref="BL149">A128066326F_Latest</f>
        <v>0.83699999999999997</v>
      </c>
      <c r="BM149" s="52" t="e" cm="1">
        <f t="array" ref="BM149">A128066370R_Latest</f>
        <v>#NAME?</v>
      </c>
      <c r="BN149" s="52" cm="1">
        <f t="array" ref="BN149">A127988206F_Latest</f>
        <v>55.976999999999997</v>
      </c>
      <c r="BO149" s="52" cm="1">
        <f t="array" ref="BO149">A127990734A_Latest</f>
        <v>1.31</v>
      </c>
      <c r="BP149" s="52" cm="1">
        <f t="array" ref="BP149">A128010390J_Latest</f>
        <v>1.71</v>
      </c>
      <c r="BQ149" s="52" cm="1">
        <f t="array" ref="BQ149">A127971926R_Latest</f>
        <v>3.5710000000000002</v>
      </c>
      <c r="BR149" s="52" cm="1">
        <f t="array" ref="BR149">A127990982L_Latest</f>
        <v>0</v>
      </c>
      <c r="BS149" s="52" cm="1">
        <f t="array" ref="BS149">A127990990L_Latest</f>
        <v>2.9790000000000001</v>
      </c>
      <c r="BT149" s="52" cm="1">
        <f t="array" ref="BT149">A128068634V_Latest</f>
        <v>1.2629999999999999</v>
      </c>
      <c r="BU149" s="52" cm="1">
        <f t="array" ref="BU149">A127991042F_Latest</f>
        <v>13.429</v>
      </c>
      <c r="BV149" s="52" cm="1">
        <f t="array" ref="BV149">A128088390J_Latest</f>
        <v>5.359</v>
      </c>
      <c r="BW149" s="52" cm="1">
        <f t="array" ref="BW149">A128088418X_Latest</f>
        <v>4.851</v>
      </c>
      <c r="BX149" s="52" cm="1">
        <f t="array" ref="BX149">A128068366K_Latest</f>
        <v>0</v>
      </c>
      <c r="BY149" s="52" cm="1">
        <f t="array" ref="BY149">A128049070V_Latest</f>
        <v>1.3049999999999999</v>
      </c>
      <c r="BZ149" s="52" cm="1">
        <f t="array" ref="BZ149">A128068394V_Latest</f>
        <v>0</v>
      </c>
      <c r="CA149" s="52" cm="1">
        <f t="array" ref="CA149">A127971770F_Latest</f>
        <v>1.8169999999999999</v>
      </c>
      <c r="CB149" s="52" cm="1">
        <f t="array" ref="CB149">A127971794X_Latest</f>
        <v>1.3839999999999999</v>
      </c>
      <c r="CC149" s="52" cm="1">
        <f t="array" ref="CC149">A128068430T_Latest</f>
        <v>0.60099999999999998</v>
      </c>
      <c r="CD149" s="52" cm="1">
        <f t="array" ref="CD149">A128049166L_Latest</f>
        <v>1.798</v>
      </c>
      <c r="CE149" s="52" cm="1">
        <f t="array" ref="CE149">A128049202K_Latest</f>
        <v>4.0709999999999997</v>
      </c>
      <c r="CF149" s="52" cm="1">
        <f t="array" ref="CF149">A127971850F_Latest</f>
        <v>0.70699999999999996</v>
      </c>
      <c r="CG149" s="52" cm="1">
        <f t="array" ref="CG149">A128010354X_Latest</f>
        <v>0.55600000000000005</v>
      </c>
      <c r="CH149" s="52" t="e" cm="1">
        <f t="array" ref="CH149">A127952234W_Latest</f>
        <v>#NAME?</v>
      </c>
      <c r="CI149" s="52" cm="1">
        <f t="array" ref="CI149">A128067998R_Latest</f>
        <v>46.713000000000001</v>
      </c>
      <c r="CJ149" s="52" cm="1">
        <f t="array" ref="CJ149">A127973862A_Latest</f>
        <v>0</v>
      </c>
      <c r="CK149" s="52" cm="1">
        <f t="array" ref="CK149">A128070714K_Latest</f>
        <v>0</v>
      </c>
      <c r="CL149" s="52" cm="1">
        <f t="array" ref="CL149">A128090410W_Latest</f>
        <v>1.464</v>
      </c>
      <c r="CM149" s="52" cm="1">
        <f t="array" ref="CM149">A127993086V_Latest</f>
        <v>0</v>
      </c>
      <c r="CN149" s="52" cm="1">
        <f t="array" ref="CN149">A127993114T_Latest</f>
        <v>1.0349999999999999</v>
      </c>
      <c r="CO149" s="52" cm="1">
        <f t="array" ref="CO149">A127974130L_Latest</f>
        <v>0.28100000000000003</v>
      </c>
      <c r="CP149" s="52" cm="1">
        <f t="array" ref="CP149">A128031954V_Latest</f>
        <v>3.1019999999999999</v>
      </c>
      <c r="CQ149" s="52" cm="1">
        <f t="array" ref="CQ149">A128012766F_Latest</f>
        <v>1.3149999999999999</v>
      </c>
      <c r="CR149" s="52" cm="1">
        <f t="array" ref="CR149">A127993234K_Latest</f>
        <v>1.196</v>
      </c>
      <c r="CS149" s="52" cm="1">
        <f t="array" ref="CS149">A128051218V_Latest</f>
        <v>0</v>
      </c>
      <c r="CT149" s="52" cm="1">
        <f t="array" ref="CT149">A128051230K_Latest</f>
        <v>0.308</v>
      </c>
      <c r="CU149" s="52" cm="1">
        <f t="array" ref="CU149">A128051238C_Latest</f>
        <v>0</v>
      </c>
      <c r="CV149" s="52" cm="1">
        <f t="array" ref="CV149">A128090274R_Latest</f>
        <v>0.52700000000000002</v>
      </c>
      <c r="CW149" s="52" cm="1">
        <f t="array" ref="CW149">A128012522K_Latest</f>
        <v>0.26100000000000001</v>
      </c>
      <c r="CX149" s="52" cm="1">
        <f t="array" ref="CX149">A128012534V_Latest</f>
        <v>0.39300000000000002</v>
      </c>
      <c r="CY149" s="52" cm="1">
        <f t="array" ref="CY149">A127973982V_Latest</f>
        <v>0.66700000000000004</v>
      </c>
      <c r="CZ149" s="52" cm="1">
        <f t="array" ref="CZ149">A127954382K_Latest</f>
        <v>0.77200000000000002</v>
      </c>
      <c r="DA149" s="52" cm="1">
        <f t="array" ref="DA149">A128051338L_Latest</f>
        <v>0</v>
      </c>
      <c r="DB149" s="52" cm="1">
        <f t="array" ref="DB149">A128031862K_Latest</f>
        <v>0.34300000000000003</v>
      </c>
      <c r="DC149" s="52" t="e" cm="1">
        <f t="array" ref="DC149">A127954450A_Latest</f>
        <v>#NAME?</v>
      </c>
      <c r="DD149" s="52" cm="1">
        <f t="array" ref="DD149">A128070126R_Latest</f>
        <v>11.664</v>
      </c>
      <c r="DE149" s="52" cm="1">
        <f t="array" ref="DE149">A127994978V_Latest</f>
        <v>0.67500000000000004</v>
      </c>
      <c r="DF149" s="52" cm="1">
        <f t="array" ref="DF149">A128092330J_Latest</f>
        <v>2.84</v>
      </c>
      <c r="DG149" s="52" cm="1">
        <f t="array" ref="DG149">A127976286V_Latest</f>
        <v>1.921</v>
      </c>
      <c r="DH149" s="52" cm="1">
        <f t="array" ref="DH149">A128053650T_Latest</f>
        <v>0</v>
      </c>
      <c r="DI149" s="52" cm="1">
        <f t="array" ref="DI149">A127995266R_Latest</f>
        <v>2.8540000000000001</v>
      </c>
      <c r="DJ149" s="52" cm="1">
        <f t="array" ref="DJ149">A128092422T_Latest</f>
        <v>0</v>
      </c>
      <c r="DK149" s="52" cm="1">
        <f t="array" ref="DK149">A128053698C_Latest</f>
        <v>6.399</v>
      </c>
      <c r="DL149" s="52" cm="1">
        <f t="array" ref="DL149">A128034242A_Latest</f>
        <v>2.2669999999999999</v>
      </c>
      <c r="DM149" s="52" cm="1">
        <f t="array" ref="DM149">A128092474V_Latest</f>
        <v>2.3410000000000002</v>
      </c>
      <c r="DN149" s="52" cm="1">
        <f t="array" ref="DN149">A128092194A_Latest</f>
        <v>0.39400000000000002</v>
      </c>
      <c r="DO149" s="52" cm="1">
        <f t="array" ref="DO149">A128033906L_Latest</f>
        <v>0</v>
      </c>
      <c r="DP149" s="52" cm="1">
        <f t="array" ref="DP149">A127976062J_Latest</f>
        <v>0.41299999999999998</v>
      </c>
      <c r="DQ149" s="52" cm="1">
        <f t="array" ref="DQ149">A128092226J_Latest</f>
        <v>0.38600000000000001</v>
      </c>
      <c r="DR149" s="52" cm="1">
        <f t="array" ref="DR149">A128014654X_Latest</f>
        <v>1.272</v>
      </c>
      <c r="DS149" s="52" cm="1">
        <f t="array" ref="DS149">A127995110V_Latest</f>
        <v>1.163</v>
      </c>
      <c r="DT149" s="52" cm="1">
        <f t="array" ref="DT149">A128014682J_Latest</f>
        <v>0</v>
      </c>
      <c r="DU149" s="52" cm="1">
        <f t="array" ref="DU149">A127995146W_Latest</f>
        <v>2.625</v>
      </c>
      <c r="DV149" s="52" cm="1">
        <f t="array" ref="DV149">A128072942X_Latest</f>
        <v>0.86099999999999999</v>
      </c>
      <c r="DW149" s="52" cm="1">
        <f t="array" ref="DW149">A128072962J_Latest</f>
        <v>0.36799999999999999</v>
      </c>
      <c r="DX149" s="52" t="e" cm="1">
        <f t="array" ref="DX149">A127995206L_Latest</f>
        <v>#NAME?</v>
      </c>
      <c r="DY149" s="52" cm="1">
        <f t="array" ref="DY149">A127955994T_Latest</f>
        <v>27.222999999999999</v>
      </c>
      <c r="DZ149" s="52" cm="1">
        <f t="array" ref="DZ149">A128036010A_Latest</f>
        <v>0</v>
      </c>
      <c r="EA149" s="52" cm="1">
        <f t="array" ref="EA149">A128016790C_Latest</f>
        <v>0</v>
      </c>
      <c r="EB149" s="52" cm="1">
        <f t="array" ref="EB149">A127997514A_Latest</f>
        <v>0.83799999999999997</v>
      </c>
      <c r="EC149" s="52" cm="1">
        <f t="array" ref="EC149">A128036262W_Latest</f>
        <v>0</v>
      </c>
      <c r="ED149" s="52" cm="1">
        <f t="array" ref="ED149">A127978442W_Latest</f>
        <v>0.153</v>
      </c>
      <c r="EE149" s="52" cm="1">
        <f t="array" ref="EE149">A128016870C_Latest</f>
        <v>0.13400000000000001</v>
      </c>
      <c r="EF149" s="52" cm="1">
        <f t="array" ref="EF149">A128016886W_Latest</f>
        <v>0.47</v>
      </c>
      <c r="EG149" s="52" cm="1">
        <f t="array" ref="EG149">A128075246X_Latest</f>
        <v>0.19600000000000001</v>
      </c>
      <c r="EH149" s="52" cm="1">
        <f t="array" ref="EH149">A127997594L_Latest</f>
        <v>0.161</v>
      </c>
      <c r="EI149" s="52" cm="1">
        <f t="array" ref="EI149">A127978210K_Latest</f>
        <v>0.183</v>
      </c>
      <c r="EJ149" s="52" cm="1">
        <f t="array" ref="EJ149">A128074930A_Latest</f>
        <v>0.13400000000000001</v>
      </c>
      <c r="EK149" s="52" cm="1">
        <f t="array" ref="EK149">A128016662K_Latest</f>
        <v>0</v>
      </c>
      <c r="EL149" s="52" cm="1">
        <f t="array" ref="EL149">A128036086W_Latest</f>
        <v>0.29799999999999999</v>
      </c>
      <c r="EM149" s="52" cm="1">
        <f t="array" ref="EM149">A128036106V_Latest</f>
        <v>0</v>
      </c>
      <c r="EN149" s="52" cm="1">
        <f t="array" ref="EN149">A128094382W_Latest</f>
        <v>0.28499999999999998</v>
      </c>
      <c r="EO149" s="52" cm="1">
        <f t="array" ref="EO149">A127997386V_Latest</f>
        <v>0.16300000000000001</v>
      </c>
      <c r="EP149" s="52" cm="1">
        <f t="array" ref="EP149">A127997418A_Latest</f>
        <v>0.35499999999999998</v>
      </c>
      <c r="EQ149" s="52" cm="1">
        <f t="array" ref="EQ149">A128094418L_Latest</f>
        <v>0.18</v>
      </c>
      <c r="ER149" s="52" cm="1">
        <f t="array" ref="ER149">A128055806L_Latest</f>
        <v>0.159</v>
      </c>
      <c r="ES149" s="52" t="e" cm="1">
        <f t="array" ref="ES149">A128075118F_Latest</f>
        <v>#NAME?</v>
      </c>
      <c r="ET149" s="52" cm="1">
        <f t="array" ref="ET149">A128074514R_Latest</f>
        <v>3.7090000000000001</v>
      </c>
      <c r="EU149" s="52" cm="1">
        <f t="array" ref="EU149">A128077206T_Latest</f>
        <v>0</v>
      </c>
      <c r="EV149" s="52" cm="1">
        <f t="array" ref="EV149">A128077362V_Latest</f>
        <v>0</v>
      </c>
      <c r="EW149" s="52" cm="1">
        <f t="array" ref="EW149">A127960938V_Latest</f>
        <v>0</v>
      </c>
      <c r="EX149" s="52" cm="1">
        <f t="array" ref="EX149">A128096518J_Latest</f>
        <v>0.14599999999999999</v>
      </c>
      <c r="EY149" s="52" cm="1">
        <f t="array" ref="EY149">A128058030V_Latest</f>
        <v>0.20699999999999999</v>
      </c>
      <c r="EZ149" s="52" cm="1">
        <f t="array" ref="EZ149">A127960990C_Latest</f>
        <v>0</v>
      </c>
      <c r="FA149" s="52" cm="1">
        <f t="array" ref="FA149">A128077486W_Latest</f>
        <v>0.246</v>
      </c>
      <c r="FB149" s="52" cm="1">
        <f t="array" ref="FB149">A128038406J_Latest</f>
        <v>0.66200000000000003</v>
      </c>
      <c r="FC149" s="52" cm="1">
        <f t="array" ref="FC149">A127961054F_Latest</f>
        <v>0.11700000000000001</v>
      </c>
      <c r="FD149" s="52" cm="1">
        <f t="array" ref="FD149">A128018850F_Latest</f>
        <v>0</v>
      </c>
      <c r="FE149" s="52" cm="1">
        <f t="array" ref="FE149">A128038126R_Latest</f>
        <v>0</v>
      </c>
      <c r="FF149" s="52" cm="1">
        <f t="array" ref="FF149">A128038150R_Latest</f>
        <v>0.14899999999999999</v>
      </c>
      <c r="FG149" s="52" cm="1">
        <f t="array" ref="FG149">A128057846T_Latest</f>
        <v>0</v>
      </c>
      <c r="FH149" s="52" cm="1">
        <f t="array" ref="FH149">A128057878K_Latest</f>
        <v>0</v>
      </c>
      <c r="FI149" s="52" cm="1">
        <f t="array" ref="FI149">A128057902X_Latest</f>
        <v>0.28199999999999997</v>
      </c>
      <c r="FJ149" s="52" cm="1">
        <f t="array" ref="FJ149">A127999646R_Latest</f>
        <v>0.26700000000000002</v>
      </c>
      <c r="FK149" s="52" cm="1">
        <f t="array" ref="FK149">A128018986T_Latest</f>
        <v>0.34300000000000003</v>
      </c>
      <c r="FL149" s="52" cm="1">
        <f t="array" ref="FL149">A128077342K_Latest</f>
        <v>0</v>
      </c>
      <c r="FM149" s="52" cm="1">
        <f t="array" ref="FM149">A128096450X_Latest</f>
        <v>0.11899999999999999</v>
      </c>
      <c r="FN149" s="52" t="e" cm="1">
        <f t="array" ref="FN149">A128057994V_Latest</f>
        <v>#NAME?</v>
      </c>
      <c r="FO149" s="52" cm="1">
        <f t="array" ref="FO149">A127960342F_Latest</f>
        <v>2.5369999999999999</v>
      </c>
      <c r="FP149" s="52" cm="1">
        <f t="array" ref="FP149">A128001606R_Latest</f>
        <v>0</v>
      </c>
      <c r="FQ149" s="52" cm="1">
        <f t="array" ref="FQ149">A128001798V_Latest</f>
        <v>0</v>
      </c>
      <c r="FR149" s="52" cm="1">
        <f t="array" ref="FR149">A128001838A_Latest</f>
        <v>0.29099999999999998</v>
      </c>
      <c r="FS149" s="52" cm="1">
        <f t="array" ref="FS149">A128021242K_Latest</f>
        <v>0.20799999999999999</v>
      </c>
      <c r="FT149" s="52" cm="1">
        <f t="array" ref="FT149">A128001878V_Latest</f>
        <v>0.26400000000000001</v>
      </c>
      <c r="FU149" s="52" cm="1">
        <f t="array" ref="FU149">A128060082L_Latest</f>
        <v>0.23200000000000001</v>
      </c>
      <c r="FV149" s="52" cm="1">
        <f t="array" ref="FV149">A128001914T_Latest</f>
        <v>0.66100000000000003</v>
      </c>
      <c r="FW149" s="52" cm="1">
        <f t="array" ref="FW149">A128021286L_Latest</f>
        <v>0.52100000000000002</v>
      </c>
      <c r="FX149" s="52" cm="1">
        <f t="array" ref="FX149">A128060126C_Latest</f>
        <v>0</v>
      </c>
      <c r="FY149" s="52" cm="1">
        <f t="array" ref="FY149">A127982298T_Latest</f>
        <v>0</v>
      </c>
      <c r="FZ149" s="52" cm="1">
        <f t="array" ref="FZ149">A127982322F_Latest</f>
        <v>0</v>
      </c>
      <c r="GA149" s="52" cm="1">
        <f t="array" ref="GA149">A128021054A_Latest</f>
        <v>0</v>
      </c>
      <c r="GB149" s="52" cm="1">
        <f t="array" ref="GB149">A128079394X_Latest</f>
        <v>0.27100000000000002</v>
      </c>
      <c r="GC149" s="52" cm="1">
        <f t="array" ref="GC149">A127982378T_Latest</f>
        <v>0.48199999999999998</v>
      </c>
      <c r="GD149" s="52" cm="1">
        <f t="array" ref="GD149">A128021094V_Latest</f>
        <v>0.98899999999999999</v>
      </c>
      <c r="GE149" s="52" cm="1">
        <f t="array" ref="GE149">A128098586W_Latest</f>
        <v>0</v>
      </c>
      <c r="GF149" s="52" cm="1">
        <f t="array" ref="GF149">A128079478J_Latest</f>
        <v>0.55900000000000005</v>
      </c>
      <c r="GG149" s="52" cm="1">
        <f t="array" ref="GG149">A128079502W_Latest</f>
        <v>0.23599999999999999</v>
      </c>
      <c r="GH149" s="52" cm="1">
        <f t="array" ref="GH149">A128021146K_Latest</f>
        <v>0</v>
      </c>
      <c r="GI149" s="52" t="e" cm="1">
        <f t="array" ref="GI149">A127982498K_Latest</f>
        <v>#NAME?</v>
      </c>
      <c r="GJ149" s="52" cm="1">
        <f t="array" ref="GJ149">A128078998V_Latest</f>
        <v>4.7130000000000001</v>
      </c>
    </row>
    <row r="150" spans="1:192" ht="15" hidden="1" customHeight="1">
      <c r="A150" s="49"/>
      <c r="B150" s="49" t="s">
        <v>12435</v>
      </c>
      <c r="C150" s="62">
        <v>27</v>
      </c>
      <c r="D150" s="52" cm="1">
        <f t="array" ref="D150">A128062062R_Latest</f>
        <v>1.073</v>
      </c>
      <c r="E150" s="52" cm="1">
        <f t="array" ref="E150">A128003930C_Latest</f>
        <v>2.2879999999999998</v>
      </c>
      <c r="F150" s="52" cm="1">
        <f t="array" ref="F150">A127984518V_Latest</f>
        <v>8.3930000000000007</v>
      </c>
      <c r="G150" s="52" cm="1">
        <f t="array" ref="G150">A128023314W_Latest</f>
        <v>3.327</v>
      </c>
      <c r="H150" s="52" cm="1">
        <f t="array" ref="H150">A128042866X_Latest</f>
        <v>11.832000000000001</v>
      </c>
      <c r="I150" s="52" cm="1">
        <f t="array" ref="I150">A127965386X_Latest</f>
        <v>2.0990000000000002</v>
      </c>
      <c r="J150" s="52" cm="1">
        <f t="array" ref="J150">A128023362R_Latest</f>
        <v>10.853</v>
      </c>
      <c r="K150" s="52" cm="1">
        <f t="array" ref="K150">A127984618C_Latest</f>
        <v>19.891999999999999</v>
      </c>
      <c r="L150" s="52" cm="1">
        <f t="array" ref="L150">A128004050X_Latest</f>
        <v>4.9569999999999999</v>
      </c>
      <c r="M150" s="52" cm="1">
        <f t="array" ref="M150">A127945558K_Latest</f>
        <v>3.819</v>
      </c>
      <c r="N150" s="52" cm="1">
        <f t="array" ref="N150">A128023086F_Latest</f>
        <v>7.1639999999999997</v>
      </c>
      <c r="O150" s="52" cm="1">
        <f t="array" ref="O150">A127965150C_Latest</f>
        <v>3.59</v>
      </c>
      <c r="P150" s="52" cm="1">
        <f t="array" ref="P150">A127965174W_Latest</f>
        <v>10.130000000000001</v>
      </c>
      <c r="Q150" s="52" cm="1">
        <f t="array" ref="Q150">A127984362K_Latest</f>
        <v>2.87</v>
      </c>
      <c r="R150" s="52" cm="1">
        <f t="array" ref="R150">A128023190F_Latest</f>
        <v>8.0440000000000005</v>
      </c>
      <c r="S150" s="52" cm="1">
        <f t="array" ref="S150">A128081666J_Latest</f>
        <v>13.12</v>
      </c>
      <c r="T150" s="52" cm="1">
        <f t="array" ref="T150">A127984434K_Latest</f>
        <v>10.601000000000001</v>
      </c>
      <c r="U150" s="52" cm="1">
        <f t="array" ref="U150">A127965282F_Latest</f>
        <v>3.7370000000000001</v>
      </c>
      <c r="V150" s="52" cm="1">
        <f t="array" ref="V150">A128042722L_Latest</f>
        <v>3.4089999999999998</v>
      </c>
      <c r="W150" s="52" t="e" cm="1">
        <f t="array" ref="W150">A127945778L_Latest</f>
        <v>#NAME?</v>
      </c>
      <c r="X150" s="52" cm="1">
        <f t="array" ref="X150">A128003458K_Latest</f>
        <v>131.19900000000001</v>
      </c>
      <c r="Y150" s="52" cm="1">
        <f t="array" ref="Y150">A128044650X_Latest</f>
        <v>0</v>
      </c>
      <c r="Z150" s="52" cm="1">
        <f t="array" ref="Z150">A128025462K_Latest</f>
        <v>0</v>
      </c>
      <c r="AA150" s="52" cm="1">
        <f t="array" ref="AA150">A128025510T_Latest</f>
        <v>3.5270000000000001</v>
      </c>
      <c r="AB150" s="52" cm="1">
        <f t="array" ref="AB150">A128064434C_Latest</f>
        <v>0.68200000000000005</v>
      </c>
      <c r="AC150" s="52" cm="1">
        <f t="array" ref="AC150">A128025542K_Latest</f>
        <v>2.7690000000000001</v>
      </c>
      <c r="AD150" s="52" cm="1">
        <f t="array" ref="AD150">A127967522T_Latest</f>
        <v>0.66200000000000003</v>
      </c>
      <c r="AE150" s="52" cm="1">
        <f t="array" ref="AE150">A128084038X_Latest</f>
        <v>3.5030000000000001</v>
      </c>
      <c r="AF150" s="52" cm="1">
        <f t="array" ref="AF150">A127967550A_Latest</f>
        <v>6.1319999999999997</v>
      </c>
      <c r="AG150" s="52" cm="1">
        <f t="array" ref="AG150">A127967570K_Latest</f>
        <v>2.0499999999999998</v>
      </c>
      <c r="AH150" s="52" cm="1">
        <f t="array" ref="AH150">A127947786X_Latest</f>
        <v>0.61</v>
      </c>
      <c r="AI150" s="52" cm="1">
        <f t="array" ref="AI150">A128083742K_Latest</f>
        <v>1.958</v>
      </c>
      <c r="AJ150" s="52" cm="1">
        <f t="array" ref="AJ150">A127947814W_Latest</f>
        <v>1.7210000000000001</v>
      </c>
      <c r="AK150" s="52" cm="1">
        <f t="array" ref="AK150">A127947830W_Latest</f>
        <v>2.0739999999999998</v>
      </c>
      <c r="AL150" s="52" cm="1">
        <f t="array" ref="AL150">A128025354A_Latest</f>
        <v>0.72099999999999997</v>
      </c>
      <c r="AM150" s="52" cm="1">
        <f t="array" ref="AM150">A128025362A_Latest</f>
        <v>0</v>
      </c>
      <c r="AN150" s="52" cm="1">
        <f t="array" ref="AN150">A127967386K_Latest</f>
        <v>4.7750000000000004</v>
      </c>
      <c r="AO150" s="52" cm="1">
        <f t="array" ref="AO150">A128064322K_Latest</f>
        <v>2.7320000000000002</v>
      </c>
      <c r="AP150" s="52" cm="1">
        <f t="array" ref="AP150">A128044814J_Latest</f>
        <v>0</v>
      </c>
      <c r="AQ150" s="52" cm="1">
        <f t="array" ref="AQ150">A127947942R_Latest</f>
        <v>1.2749999999999999</v>
      </c>
      <c r="AR150" s="52" t="e" cm="1">
        <f t="array" ref="AR150">A128064398F_Latest</f>
        <v>#NAME?</v>
      </c>
      <c r="AS150" s="52" cm="1">
        <f t="array" ref="AS150">A127986102A_Latest</f>
        <v>35.191000000000003</v>
      </c>
      <c r="AT150" s="52" cm="1">
        <f t="array" ref="AT150">A128008058R_Latest</f>
        <v>0.77200000000000002</v>
      </c>
      <c r="AU150" s="52" cm="1">
        <f t="array" ref="AU150">A128066334F_Latest</f>
        <v>0</v>
      </c>
      <c r="AV150" s="52" cm="1">
        <f t="array" ref="AV150">A128086146V_Latest</f>
        <v>1.613</v>
      </c>
      <c r="AW150" s="52" cm="1">
        <f t="array" ref="AW150">A128047086A_Latest</f>
        <v>0.73199999999999998</v>
      </c>
      <c r="AX150" s="52" cm="1">
        <f t="array" ref="AX150">A127988838C_Latest</f>
        <v>3.28</v>
      </c>
      <c r="AY150" s="52" cm="1">
        <f t="array" ref="AY150">A128008370J_Latest</f>
        <v>0.78600000000000003</v>
      </c>
      <c r="AZ150" s="52" cm="1">
        <f t="array" ref="AZ150">A127950238V_Latest</f>
        <v>3.2650000000000001</v>
      </c>
      <c r="BA150" s="52" cm="1">
        <f t="array" ref="BA150">A127988886W_Latest</f>
        <v>1.5129999999999999</v>
      </c>
      <c r="BB150" s="52" cm="1">
        <f t="array" ref="BB150">A128086242V_Latest</f>
        <v>0</v>
      </c>
      <c r="BC150" s="52" cm="1">
        <f t="array" ref="BC150">A127988602J_Latest</f>
        <v>2.0369999999999999</v>
      </c>
      <c r="BD150" s="52" cm="1">
        <f t="array" ref="BD150">A128008106W_Latest</f>
        <v>2.641</v>
      </c>
      <c r="BE150" s="52" cm="1">
        <f t="array" ref="BE150">A127969402K_Latest</f>
        <v>0.54300000000000004</v>
      </c>
      <c r="BF150" s="52" cm="1">
        <f t="array" ref="BF150">A127988666V_Latest</f>
        <v>3.097</v>
      </c>
      <c r="BG150" s="52" cm="1">
        <f t="array" ref="BG150">A128086038K_Latest</f>
        <v>1.5229999999999999</v>
      </c>
      <c r="BH150" s="52" cm="1">
        <f t="array" ref="BH150">A128027594X_Latest</f>
        <v>3.1269999999999998</v>
      </c>
      <c r="BI150" s="52" cm="1">
        <f t="array" ref="BI150">A128046950L_Latest</f>
        <v>2.839</v>
      </c>
      <c r="BJ150" s="52" cm="1">
        <f t="array" ref="BJ150">A128086062K_Latest</f>
        <v>2.8879999999999999</v>
      </c>
      <c r="BK150" s="52" cm="1">
        <f t="array" ref="BK150">A127988762V_Latest</f>
        <v>1.456</v>
      </c>
      <c r="BL150" s="52" cm="1">
        <f t="array" ref="BL150">A127988786L_Latest</f>
        <v>0</v>
      </c>
      <c r="BM150" s="52" t="e" cm="1">
        <f t="array" ref="BM150">A128066358X_Latest</f>
        <v>#NAME?</v>
      </c>
      <c r="BN150" s="52" cm="1">
        <f t="array" ref="BN150">A128065834J_Latest</f>
        <v>32.112000000000002</v>
      </c>
      <c r="BO150" s="52" cm="1">
        <f t="array" ref="BO150">A127990722T_Latest</f>
        <v>0</v>
      </c>
      <c r="BP150" s="52" cm="1">
        <f t="array" ref="BP150">A127971874X_Latest</f>
        <v>0</v>
      </c>
      <c r="BQ150" s="52" cm="1">
        <f t="array" ref="BQ150">A127971902W_Latest</f>
        <v>0.67800000000000005</v>
      </c>
      <c r="BR150" s="52" cm="1">
        <f t="array" ref="BR150">A128068558C_Latest</f>
        <v>0.45400000000000001</v>
      </c>
      <c r="BS150" s="52" cm="1">
        <f t="array" ref="BS150">A128068582C_Latest</f>
        <v>3.08</v>
      </c>
      <c r="BT150" s="52" cm="1">
        <f t="array" ref="BT150">A127990994W_Latest</f>
        <v>0.498</v>
      </c>
      <c r="BU150" s="52" cm="1">
        <f t="array" ref="BU150">A128088362X_Latest</f>
        <v>1.9359999999999999</v>
      </c>
      <c r="BV150" s="52" cm="1">
        <f t="array" ref="BV150">A128010498K_Latest</f>
        <v>6.8230000000000004</v>
      </c>
      <c r="BW150" s="52" cm="1">
        <f t="array" ref="BW150">A127991058X_Latest</f>
        <v>1.3859999999999999</v>
      </c>
      <c r="BX150" s="52" cm="1">
        <f t="array" ref="BX150">A128088110C_Latest</f>
        <v>0</v>
      </c>
      <c r="BY150" s="52" cm="1">
        <f t="array" ref="BY150">A128049058C_Latest</f>
        <v>1.2889999999999999</v>
      </c>
      <c r="BZ150" s="52" cm="1">
        <f t="array" ref="BZ150">A128088150W_Latest</f>
        <v>0</v>
      </c>
      <c r="CA150" s="52" cm="1">
        <f t="array" ref="CA150">A128049090C_Latest</f>
        <v>1.7190000000000001</v>
      </c>
      <c r="CB150" s="52" cm="1">
        <f t="array" ref="CB150">A127952098R_Latest</f>
        <v>0</v>
      </c>
      <c r="CC150" s="52" cm="1">
        <f t="array" ref="CC150">A127952122C_Latest</f>
        <v>0.66800000000000004</v>
      </c>
      <c r="CD150" s="52" cm="1">
        <f t="array" ref="CD150">A128068434A_Latest</f>
        <v>2.5009999999999999</v>
      </c>
      <c r="CE150" s="52" cm="1">
        <f t="array" ref="CE150">A128049170C_Latest</f>
        <v>1.5509999999999999</v>
      </c>
      <c r="CF150" s="52" cm="1">
        <f t="array" ref="CF150">A128088266X_Latest</f>
        <v>1.494</v>
      </c>
      <c r="CG150" s="52" cm="1">
        <f t="array" ref="CG150">A127990898W_Latest</f>
        <v>0.74099999999999999</v>
      </c>
      <c r="CH150" s="52" t="e" cm="1">
        <f t="array" ref="CH150">A127990930K_Latest</f>
        <v>#NAME?</v>
      </c>
      <c r="CI150" s="52" cm="1">
        <f t="array" ref="CI150">A127971282V_Latest</f>
        <v>24.82</v>
      </c>
      <c r="CJ150" s="52" cm="1">
        <f t="array" ref="CJ150">A127973842T_Latest</f>
        <v>0</v>
      </c>
      <c r="CK150" s="52" cm="1">
        <f t="array" ref="CK150">A128051354L_Latest</f>
        <v>0.38200000000000001</v>
      </c>
      <c r="CL150" s="52" cm="1">
        <f t="array" ref="CL150">A127954454K_Latest</f>
        <v>0.33700000000000002</v>
      </c>
      <c r="CM150" s="52" cm="1">
        <f t="array" ref="CM150">A128031914A_Latest</f>
        <v>0.20799999999999999</v>
      </c>
      <c r="CN150" s="52" cm="1">
        <f t="array" ref="CN150">A128070754C_Latest</f>
        <v>0.73799999999999999</v>
      </c>
      <c r="CO150" s="52" cm="1">
        <f t="array" ref="CO150">A127974106L_Latest</f>
        <v>0</v>
      </c>
      <c r="CP150" s="52" cm="1">
        <f t="array" ref="CP150">A128031938V_Latest</f>
        <v>0.61299999999999999</v>
      </c>
      <c r="CQ150" s="52" cm="1">
        <f t="array" ref="CQ150">A128012754W_Latest</f>
        <v>1.359</v>
      </c>
      <c r="CR150" s="52" cm="1">
        <f t="array" ref="CR150">A128031958C_Latest</f>
        <v>0</v>
      </c>
      <c r="CS150" s="52" cm="1">
        <f t="array" ref="CS150">A127992850W_Latest</f>
        <v>0.754</v>
      </c>
      <c r="CT150" s="52" cm="1">
        <f t="array" ref="CT150">A128090198X_Latest</f>
        <v>0</v>
      </c>
      <c r="CU150" s="52" cm="1">
        <f t="array" ref="CU150">A128090234W_Latest</f>
        <v>0.32400000000000001</v>
      </c>
      <c r="CV150" s="52" cm="1">
        <f t="array" ref="CV150">A127954302X_Latest</f>
        <v>0.61199999999999999</v>
      </c>
      <c r="CW150" s="52" cm="1">
        <f t="array" ref="CW150">A127954314J_Latest</f>
        <v>0.28000000000000003</v>
      </c>
      <c r="CX150" s="52" cm="1">
        <f t="array" ref="CX150">A128051270C_Latest</f>
        <v>0.59799999999999998</v>
      </c>
      <c r="CY150" s="52" cm="1">
        <f t="array" ref="CY150">A128051282L_Latest</f>
        <v>1.0569999999999999</v>
      </c>
      <c r="CZ150" s="52" cm="1">
        <f t="array" ref="CZ150">A127954366K_Latest</f>
        <v>1.6759999999999999</v>
      </c>
      <c r="DA150" s="52" cm="1">
        <f t="array" ref="DA150">A127954386V_Latest</f>
        <v>0.33600000000000002</v>
      </c>
      <c r="DB150" s="52" cm="1">
        <f t="array" ref="DB150">A128031846K_Latest</f>
        <v>0.32700000000000001</v>
      </c>
      <c r="DC150" s="52" t="e" cm="1">
        <f t="array" ref="DC150">A128090374X_Latest</f>
        <v>#NAME?</v>
      </c>
      <c r="DD150" s="52" cm="1">
        <f t="array" ref="DD150">A128070098T_Latest</f>
        <v>9.6</v>
      </c>
      <c r="DE150" s="52" cm="1">
        <f t="array" ref="DE150">A128072786J_Latest</f>
        <v>0</v>
      </c>
      <c r="DF150" s="52" cm="1">
        <f t="array" ref="DF150">A128034086K_Latest</f>
        <v>1.9059999999999999</v>
      </c>
      <c r="DG150" s="52" cm="1">
        <f t="array" ref="DG150">A127995210C_Latest</f>
        <v>1.698</v>
      </c>
      <c r="DH150" s="52" cm="1">
        <f t="array" ref="DH150">A128014754J_Latest</f>
        <v>0.46100000000000002</v>
      </c>
      <c r="DI150" s="52" cm="1">
        <f t="array" ref="DI150">A127995258R_Latest</f>
        <v>1.0229999999999999</v>
      </c>
      <c r="DJ150" s="52" cm="1">
        <f t="array" ref="DJ150">A128034162A_Latest</f>
        <v>0</v>
      </c>
      <c r="DK150" s="52" cm="1">
        <f t="array" ref="DK150">A127956594X_Latest</f>
        <v>0.85099999999999998</v>
      </c>
      <c r="DL150" s="52" cm="1">
        <f t="array" ref="DL150">A128092438K_Latest</f>
        <v>2.851</v>
      </c>
      <c r="DM150" s="52" cm="1">
        <f t="array" ref="DM150">A128053722T_Latest</f>
        <v>1.232</v>
      </c>
      <c r="DN150" s="52" cm="1">
        <f t="array" ref="DN150">A128014574X_Latest</f>
        <v>0.41799999999999998</v>
      </c>
      <c r="DO150" s="52" cm="1">
        <f t="array" ref="DO150">A128033894R_Latest</f>
        <v>0.433</v>
      </c>
      <c r="DP150" s="52" cm="1">
        <f t="array" ref="DP150">A128014610W_Latest</f>
        <v>0.89300000000000002</v>
      </c>
      <c r="DQ150" s="52" cm="1">
        <f t="array" ref="DQ150">A128072866J_Latest</f>
        <v>1.48</v>
      </c>
      <c r="DR150" s="52" cm="1">
        <f t="array" ref="DR150">A128033958R_Latest</f>
        <v>0.34699999999999998</v>
      </c>
      <c r="DS150" s="52" cm="1">
        <f t="array" ref="DS150">A127995098R_Latest</f>
        <v>2.077</v>
      </c>
      <c r="DT150" s="52" cm="1">
        <f t="array" ref="DT150">A128092262T_Latest</f>
        <v>1.1759999999999999</v>
      </c>
      <c r="DU150" s="52" cm="1">
        <f t="array" ref="DU150">A128072910F_Latest</f>
        <v>0.48099999999999998</v>
      </c>
      <c r="DV150" s="52" cm="1">
        <f t="array" ref="DV150">A128092290A_Latest</f>
        <v>0.38700000000000001</v>
      </c>
      <c r="DW150" s="52" cm="1">
        <f t="array" ref="DW150">A127956478R_Latest</f>
        <v>0</v>
      </c>
      <c r="DX150" s="52" t="e" cm="1">
        <f t="array" ref="DX150">A127956510C_Latest</f>
        <v>#NAME?</v>
      </c>
      <c r="DY150" s="52" cm="1">
        <f t="array" ref="DY150">A128033498L_Latest</f>
        <v>17.713000000000001</v>
      </c>
      <c r="DZ150" s="52" cm="1">
        <f t="array" ref="DZ150">A127958414R_Latest</f>
        <v>0.30199999999999999</v>
      </c>
      <c r="EA150" s="52" cm="1">
        <f t="array" ref="EA150">A127978370W_Latest</f>
        <v>0</v>
      </c>
      <c r="EB150" s="52" cm="1">
        <f t="array" ref="EB150">A127978406L_Latest</f>
        <v>0.308</v>
      </c>
      <c r="EC150" s="52" cm="1">
        <f t="array" ref="EC150">A128036242L_Latest</f>
        <v>0.19600000000000001</v>
      </c>
      <c r="ED150" s="52" cm="1">
        <f t="array" ref="ED150">A128094514L_Latest</f>
        <v>0.14899999999999999</v>
      </c>
      <c r="EE150" s="52" cm="1">
        <f t="array" ref="EE150">A128055918F_Latest</f>
        <v>0.152</v>
      </c>
      <c r="EF150" s="52" cm="1">
        <f t="array" ref="EF150">A128055934F_Latest</f>
        <v>0.57499999999999996</v>
      </c>
      <c r="EG150" s="52" cm="1">
        <f t="array" ref="EG150">A128016894W_Latest</f>
        <v>0.51800000000000002</v>
      </c>
      <c r="EH150" s="52" cm="1">
        <f t="array" ref="EH150">A127978490R_Latest</f>
        <v>0.28899999999999998</v>
      </c>
      <c r="EI150" s="52" cm="1">
        <f t="array" ref="EI150">A127997270T_Latest</f>
        <v>0</v>
      </c>
      <c r="EJ150" s="52" cm="1">
        <f t="array" ref="EJ150">A128074910T_Latest</f>
        <v>0.13700000000000001</v>
      </c>
      <c r="EK150" s="52" cm="1">
        <f t="array" ref="EK150">A128094322V_Latest</f>
        <v>0</v>
      </c>
      <c r="EL150" s="52" cm="1">
        <f t="array" ref="EL150">A128036062C_Latest</f>
        <v>0</v>
      </c>
      <c r="EM150" s="52" cm="1">
        <f t="array" ref="EM150">A127978270L_Latest</f>
        <v>0</v>
      </c>
      <c r="EN150" s="52" cm="1">
        <f t="array" ref="EN150">A128074990C_Latest</f>
        <v>0.51500000000000001</v>
      </c>
      <c r="EO150" s="52" cm="1">
        <f t="array" ref="EO150">A128055754W_Latest</f>
        <v>0.36399999999999999</v>
      </c>
      <c r="EP150" s="52" cm="1">
        <f t="array" ref="EP150">A128016706A_Latest</f>
        <v>0.318</v>
      </c>
      <c r="EQ150" s="52" cm="1">
        <f t="array" ref="EQ150">A127997422T_Latest</f>
        <v>0</v>
      </c>
      <c r="ER150" s="52" cm="1">
        <f t="array" ref="ER150">A128075062F_Latest</f>
        <v>0.49199999999999999</v>
      </c>
      <c r="ES150" s="52" t="e" cm="1">
        <f t="array" ref="ES150">A128036222C_Latest</f>
        <v>#NAME?</v>
      </c>
      <c r="ET150" s="52" cm="1">
        <f t="array" ref="ET150">A128093966J_Latest</f>
        <v>4.3150000000000004</v>
      </c>
      <c r="EU150" s="52" cm="1">
        <f t="array" ref="EU150">A128096282X_Latest</f>
        <v>0</v>
      </c>
      <c r="EV150" s="52" cm="1">
        <f t="array" ref="EV150">A128077354V_Latest</f>
        <v>0</v>
      </c>
      <c r="EW150" s="52" cm="1">
        <f t="array" ref="EW150">A127960914A_Latest</f>
        <v>0</v>
      </c>
      <c r="EX150" s="52" cm="1">
        <f t="array" ref="EX150">A127960942K_Latest</f>
        <v>0.10100000000000001</v>
      </c>
      <c r="EY150" s="52" cm="1">
        <f t="array" ref="EY150">A128096526J_Latest</f>
        <v>0.28299999999999997</v>
      </c>
      <c r="EZ150" s="52" cm="1">
        <f t="array" ref="EZ150">A128077438C_Latest</f>
        <v>0</v>
      </c>
      <c r="FA150" s="52" cm="1">
        <f t="array" ref="FA150">A127999782J_Latest</f>
        <v>0.111</v>
      </c>
      <c r="FB150" s="52" cm="1">
        <f t="array" ref="FB150">A127961006L_Latest</f>
        <v>0.13800000000000001</v>
      </c>
      <c r="FC150" s="52" cm="1">
        <f t="array" ref="FC150">A127961034W_Latest</f>
        <v>0</v>
      </c>
      <c r="FD150" s="52" cm="1">
        <f t="array" ref="FD150">A128038074X_Latest</f>
        <v>0</v>
      </c>
      <c r="FE150" s="52" cm="1">
        <f t="array" ref="FE150">A128077222T_Latest</f>
        <v>0.47099999999999997</v>
      </c>
      <c r="FF150" s="52" cm="1">
        <f t="array" ref="FF150">A127960738A_Latest</f>
        <v>0.109</v>
      </c>
      <c r="FG150" s="52" cm="1">
        <f t="array" ref="FG150">A127960758K_Latest</f>
        <v>0.19700000000000001</v>
      </c>
      <c r="FH150" s="52" cm="1">
        <f t="array" ref="FH150">A127980254C_Latest</f>
        <v>0</v>
      </c>
      <c r="FI150" s="52" cm="1">
        <f t="array" ref="FI150">A128018926R_Latest</f>
        <v>0.14699999999999999</v>
      </c>
      <c r="FJ150" s="52" cm="1">
        <f t="array" ref="FJ150">A127980306V_Latest</f>
        <v>0.19800000000000001</v>
      </c>
      <c r="FK150" s="52" cm="1">
        <f t="array" ref="FK150">A128077302T_Latest</f>
        <v>0.19900000000000001</v>
      </c>
      <c r="FL150" s="52" cm="1">
        <f t="array" ref="FL150">A127960842A_Latest</f>
        <v>6.5000000000000002E-2</v>
      </c>
      <c r="FM150" s="52" cm="1">
        <f t="array" ref="FM150">A128057946A_Latest</f>
        <v>0.106</v>
      </c>
      <c r="FN150" s="52" t="e" cm="1">
        <f t="array" ref="FN150">A127999722F_Latest</f>
        <v>#NAME?</v>
      </c>
      <c r="FO150" s="52" cm="1">
        <f t="array" ref="FO150">A128037790V_Latest</f>
        <v>2.1240000000000001</v>
      </c>
      <c r="FP150" s="52" cm="1">
        <f t="array" ref="FP150">A128020990X_Latest</f>
        <v>0</v>
      </c>
      <c r="FQ150" s="52" cm="1">
        <f t="array" ref="FQ150">A128079526R_Latest</f>
        <v>0</v>
      </c>
      <c r="FR150" s="52" cm="1">
        <f t="array" ref="FR150">A128098646L_Latest</f>
        <v>0.23200000000000001</v>
      </c>
      <c r="FS150" s="52" cm="1">
        <f t="array" ref="FS150">A128079622R_Latest</f>
        <v>0.49299999999999999</v>
      </c>
      <c r="FT150" s="52" cm="1">
        <f t="array" ref="FT150">A127982530X_Latest</f>
        <v>0.51100000000000001</v>
      </c>
      <c r="FU150" s="52" cm="1">
        <f t="array" ref="FU150">A128098702V_Latest</f>
        <v>0</v>
      </c>
      <c r="FV150" s="52" cm="1">
        <f t="array" ref="FV150">A128021258C_Latest</f>
        <v>0</v>
      </c>
      <c r="FW150" s="52" cm="1">
        <f t="array" ref="FW150">A127963186V_Latest</f>
        <v>0.55700000000000005</v>
      </c>
      <c r="FX150" s="52" cm="1">
        <f t="array" ref="FX150">A127963198C_Latest</f>
        <v>0</v>
      </c>
      <c r="FY150" s="52" cm="1">
        <f t="array" ref="FY150">A128059886W_Latest</f>
        <v>0</v>
      </c>
      <c r="FZ150" s="52" cm="1">
        <f t="array" ref="FZ150">A128021014J_Latest</f>
        <v>0.23599999999999999</v>
      </c>
      <c r="GA150" s="52" cm="1">
        <f t="array" ref="GA150">A127982326R_Latest</f>
        <v>0</v>
      </c>
      <c r="GB150" s="52" cm="1">
        <f t="array" ref="GB150">A128059910K_Latest</f>
        <v>0.95199999999999996</v>
      </c>
      <c r="GC150" s="52" cm="1">
        <f t="array" ref="GC150">A128079398J_Latest</f>
        <v>0</v>
      </c>
      <c r="GD150" s="52" cm="1">
        <f t="array" ref="GD150">A128040474A_Latest</f>
        <v>0.91300000000000003</v>
      </c>
      <c r="GE150" s="52" cm="1">
        <f t="array" ref="GE150">A128098554C_Latest</f>
        <v>0.21</v>
      </c>
      <c r="GF150" s="52" cm="1">
        <f t="array" ref="GF150">A128098590L_Latest</f>
        <v>0.75600000000000001</v>
      </c>
      <c r="GG150" s="52" cm="1">
        <f t="array" ref="GG150">A128079482X_Latest</f>
        <v>0</v>
      </c>
      <c r="GH150" s="52" cm="1">
        <f t="array" ref="GH150">A128079506F_Latest</f>
        <v>0.46700000000000003</v>
      </c>
      <c r="GI150" s="52" t="e" cm="1">
        <f t="array" ref="GI150">A128079554X_Latest</f>
        <v>#NAME?</v>
      </c>
      <c r="GJ150" s="52" cm="1">
        <f t="array" ref="GJ150">A128001202V_Latest</f>
        <v>5.3259999999999996</v>
      </c>
    </row>
    <row r="151" spans="1:192" ht="15" hidden="1" customHeight="1">
      <c r="A151" s="48" t="s">
        <v>12436</v>
      </c>
      <c r="B151" s="49"/>
      <c r="C151" s="62">
        <v>28</v>
      </c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  <c r="AP151" s="52"/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2"/>
      <c r="BD151" s="52"/>
      <c r="BE151" s="52"/>
      <c r="BF151" s="52"/>
      <c r="BG151" s="52"/>
      <c r="BH151" s="52"/>
      <c r="BI151" s="52"/>
      <c r="BJ151" s="52"/>
      <c r="BK151" s="52"/>
      <c r="BL151" s="52"/>
      <c r="BM151" s="52"/>
      <c r="BN151" s="52"/>
      <c r="BO151" s="52"/>
      <c r="BP151" s="52"/>
      <c r="BQ151" s="52"/>
      <c r="BR151" s="52"/>
      <c r="BS151" s="52"/>
      <c r="BT151" s="52"/>
      <c r="BU151" s="52"/>
      <c r="BV151" s="52"/>
      <c r="BW151" s="52"/>
      <c r="BX151" s="52"/>
      <c r="BY151" s="52"/>
      <c r="BZ151" s="52"/>
      <c r="CA151" s="52"/>
      <c r="CB151" s="52"/>
      <c r="CC151" s="52"/>
      <c r="CD151" s="52"/>
      <c r="CE151" s="52"/>
      <c r="CF151" s="52"/>
      <c r="CG151" s="52"/>
      <c r="CH151" s="52"/>
      <c r="CI151" s="52"/>
      <c r="CJ151" s="52"/>
      <c r="CK151" s="52"/>
      <c r="CL151" s="52"/>
      <c r="CM151" s="52"/>
      <c r="CN151" s="52"/>
      <c r="CO151" s="52"/>
      <c r="CP151" s="52"/>
      <c r="CQ151" s="52"/>
      <c r="CR151" s="52"/>
      <c r="CS151" s="52"/>
      <c r="CT151" s="52"/>
      <c r="CU151" s="52"/>
      <c r="CV151" s="52"/>
      <c r="CW151" s="52"/>
      <c r="CX151" s="52"/>
      <c r="CY151" s="52"/>
      <c r="CZ151" s="52"/>
      <c r="DA151" s="52"/>
      <c r="DB151" s="52"/>
      <c r="DC151" s="52"/>
      <c r="DD151" s="52"/>
      <c r="DE151" s="52"/>
      <c r="DF151" s="52"/>
      <c r="DG151" s="52"/>
      <c r="DH151" s="52"/>
      <c r="DI151" s="52"/>
      <c r="DJ151" s="52"/>
      <c r="DK151" s="52"/>
      <c r="DL151" s="52"/>
      <c r="DM151" s="52"/>
      <c r="DN151" s="52"/>
      <c r="DO151" s="52"/>
      <c r="DP151" s="52"/>
      <c r="DQ151" s="52"/>
      <c r="DR151" s="52"/>
      <c r="DS151" s="52"/>
      <c r="DT151" s="52"/>
      <c r="DU151" s="52"/>
      <c r="DV151" s="52"/>
      <c r="DW151" s="52"/>
      <c r="DX151" s="52"/>
      <c r="DY151" s="52"/>
      <c r="DZ151" s="52"/>
      <c r="EA151" s="52"/>
      <c r="EB151" s="52"/>
      <c r="EC151" s="52"/>
      <c r="ED151" s="52"/>
      <c r="EE151" s="52"/>
      <c r="EF151" s="52"/>
      <c r="EG151" s="52"/>
      <c r="EH151" s="52"/>
      <c r="EI151" s="52"/>
      <c r="EJ151" s="52"/>
      <c r="EK151" s="52"/>
      <c r="EL151" s="52"/>
      <c r="EM151" s="52"/>
      <c r="EN151" s="52"/>
      <c r="EO151" s="52"/>
      <c r="EP151" s="52"/>
      <c r="EQ151" s="52"/>
      <c r="ER151" s="52"/>
      <c r="ES151" s="52"/>
      <c r="ET151" s="52"/>
      <c r="EU151" s="52"/>
      <c r="EV151" s="52"/>
      <c r="EW151" s="52"/>
      <c r="EX151" s="52"/>
      <c r="EY151" s="52"/>
      <c r="EZ151" s="52"/>
      <c r="FA151" s="52"/>
      <c r="FB151" s="52"/>
      <c r="FC151" s="52"/>
      <c r="FD151" s="52"/>
      <c r="FE151" s="52"/>
      <c r="FF151" s="52"/>
      <c r="FG151" s="52"/>
      <c r="FH151" s="52"/>
      <c r="FI151" s="52"/>
      <c r="FJ151" s="52"/>
      <c r="FK151" s="52"/>
      <c r="FL151" s="52"/>
      <c r="FM151" s="52"/>
      <c r="FN151" s="52"/>
      <c r="FO151" s="52"/>
      <c r="FP151" s="52"/>
      <c r="FQ151" s="52"/>
      <c r="FR151" s="52"/>
      <c r="FS151" s="52"/>
      <c r="FT151" s="52"/>
      <c r="FU151" s="52"/>
      <c r="FV151" s="52"/>
      <c r="FW151" s="52"/>
      <c r="FX151" s="52"/>
      <c r="FY151" s="52"/>
      <c r="FZ151" s="52"/>
      <c r="GA151" s="52"/>
      <c r="GB151" s="52"/>
      <c r="GC151" s="52"/>
      <c r="GD151" s="52"/>
      <c r="GE151" s="52"/>
      <c r="GF151" s="52"/>
      <c r="GG151" s="52"/>
      <c r="GH151" s="52"/>
      <c r="GI151" s="52"/>
      <c r="GJ151" s="52"/>
    </row>
    <row r="152" spans="1:192" ht="15" hidden="1" customHeight="1">
      <c r="A152" s="49"/>
      <c r="B152" s="49" t="s">
        <v>12437</v>
      </c>
      <c r="C152" s="62">
        <v>29</v>
      </c>
      <c r="D152" s="52" cm="1">
        <f t="array" ref="D152">A128003766L_Latest</f>
        <v>4.4720000000000004</v>
      </c>
      <c r="E152" s="52" cm="1">
        <f t="array" ref="E152">A128023266R_Latest</f>
        <v>10.763</v>
      </c>
      <c r="F152" s="52" cm="1">
        <f t="array" ref="F152">A128042786X_Latest</f>
        <v>35.965000000000003</v>
      </c>
      <c r="G152" s="52" cm="1">
        <f t="array" ref="G152">A127965346F_Latest</f>
        <v>8.8019999999999996</v>
      </c>
      <c r="H152" s="52" cm="1">
        <f t="array" ref="H152">A128081782T_Latest</f>
        <v>56.603000000000002</v>
      </c>
      <c r="I152" s="52" cm="1">
        <f t="array" ref="I152">A128023342F_Latest</f>
        <v>10.826000000000001</v>
      </c>
      <c r="J152" s="52" cm="1">
        <f t="array" ref="J152">A128062358A_Latest</f>
        <v>40.527999999999999</v>
      </c>
      <c r="K152" s="52" cm="1">
        <f t="array" ref="K152">A128081866A_Latest</f>
        <v>27.888999999999999</v>
      </c>
      <c r="L152" s="52" cm="1">
        <f t="array" ref="L152">A127945866L_Latest</f>
        <v>26.414999999999999</v>
      </c>
      <c r="M152" s="52" cm="1">
        <f t="array" ref="M152">A128042606C_Latest</f>
        <v>6.367</v>
      </c>
      <c r="N152" s="52" cm="1">
        <f t="array" ref="N152">A127945570A_Latest</f>
        <v>27.446999999999999</v>
      </c>
      <c r="O152" s="52" cm="1">
        <f t="array" ref="O152">A128023110V_Latest</f>
        <v>6.7469999999999999</v>
      </c>
      <c r="P152" s="52" cm="1">
        <f t="array" ref="P152">A127945606T_Latest</f>
        <v>57.732999999999997</v>
      </c>
      <c r="Q152" s="52" cm="1">
        <f t="array" ref="Q152">A127965206C_Latest</f>
        <v>17.216999999999999</v>
      </c>
      <c r="R152" s="52" cm="1">
        <f t="array" ref="R152">A128062166J_Latest</f>
        <v>26.189</v>
      </c>
      <c r="S152" s="52" cm="1">
        <f t="array" ref="S152">A127965234L_Latest</f>
        <v>22.747</v>
      </c>
      <c r="T152" s="52" cm="1">
        <f t="array" ref="T152">A127965262W_Latest</f>
        <v>44.591999999999999</v>
      </c>
      <c r="U152" s="52" cm="1">
        <f t="array" ref="U152">A128023230L_Latest</f>
        <v>5.9119999999999999</v>
      </c>
      <c r="V152" s="52" cm="1">
        <f t="array" ref="V152">A128042726W_Latest</f>
        <v>10.06</v>
      </c>
      <c r="W152" s="52" t="e" cm="1">
        <f t="array" ref="W152">A128003938W_Latest</f>
        <v>#NAME?</v>
      </c>
      <c r="X152" s="52" cm="1">
        <f t="array" ref="X152">A128061658K_Latest</f>
        <v>451.59</v>
      </c>
      <c r="Y152" s="52" cm="1">
        <f t="array" ref="Y152">A127986414L_Latest</f>
        <v>0.753</v>
      </c>
      <c r="Z152" s="52" cm="1">
        <f t="array" ref="Z152">A128044850T_Latest</f>
        <v>2.2970000000000002</v>
      </c>
      <c r="AA152" s="52" cm="1">
        <f t="array" ref="AA152">A127947994T_Latest</f>
        <v>9.19</v>
      </c>
      <c r="AB152" s="52" cm="1">
        <f t="array" ref="AB152">A128006126V_Latest</f>
        <v>2.4</v>
      </c>
      <c r="AC152" s="52" cm="1">
        <f t="array" ref="AC152">A128025546V_Latest</f>
        <v>18.699000000000002</v>
      </c>
      <c r="AD152" s="52" cm="1">
        <f t="array" ref="AD152">A127967526A_Latest</f>
        <v>2.1120000000000001</v>
      </c>
      <c r="AE152" s="52" cm="1">
        <f t="array" ref="AE152">A128084042R_Latest</f>
        <v>8.69</v>
      </c>
      <c r="AF152" s="52" cm="1">
        <f t="array" ref="AF152">A128084070X_Latest</f>
        <v>9.8149999999999995</v>
      </c>
      <c r="AG152" s="52" cm="1">
        <f t="array" ref="AG152">A128044970K_Latest</f>
        <v>10.958</v>
      </c>
      <c r="AH152" s="52" cm="1">
        <f t="array" ref="AH152">A128064210T_Latest</f>
        <v>2.0699999999999998</v>
      </c>
      <c r="AI152" s="52" cm="1">
        <f t="array" ref="AI152">A128083746V_Latest</f>
        <v>12.702999999999999</v>
      </c>
      <c r="AJ152" s="52" cm="1">
        <f t="array" ref="AJ152">A127947818F_Latest</f>
        <v>2.762</v>
      </c>
      <c r="AK152" s="52" cm="1">
        <f t="array" ref="AK152">A128083798W_Latest</f>
        <v>22.550999999999998</v>
      </c>
      <c r="AL152" s="52" cm="1">
        <f t="array" ref="AL152">A128005966T_Latest</f>
        <v>3.8559999999999999</v>
      </c>
      <c r="AM152" s="52" cm="1">
        <f t="array" ref="AM152">A128083838C_Latest</f>
        <v>5.7930000000000001</v>
      </c>
      <c r="AN152" s="52" cm="1">
        <f t="array" ref="AN152">A128044782A_Latest</f>
        <v>7.1239999999999997</v>
      </c>
      <c r="AO152" s="52" cm="1">
        <f t="array" ref="AO152">A127967410X_Latest</f>
        <v>10.214</v>
      </c>
      <c r="AP152" s="52" cm="1">
        <f t="array" ref="AP152">A127947918R_Latest</f>
        <v>1.99</v>
      </c>
      <c r="AQ152" s="52" cm="1">
        <f t="array" ref="AQ152">A128083902K_Latest</f>
        <v>5.2309999999999999</v>
      </c>
      <c r="AR152" s="52" t="e" cm="1">
        <f t="array" ref="AR152">A128064402K_Latest</f>
        <v>#NAME?</v>
      </c>
      <c r="AS152" s="52" cm="1">
        <f t="array" ref="AS152">A127966902A_Latest</f>
        <v>140.44800000000001</v>
      </c>
      <c r="AT152" s="52" cm="1">
        <f t="array" ref="AT152">A128046846L_Latest</f>
        <v>0.52600000000000002</v>
      </c>
      <c r="AU152" s="52" cm="1">
        <f t="array" ref="AU152">A127969526L_Latest</f>
        <v>0</v>
      </c>
      <c r="AV152" s="52" cm="1">
        <f t="array" ref="AV152">A128066374X_Latest</f>
        <v>13.750999999999999</v>
      </c>
      <c r="AW152" s="52" cm="1">
        <f t="array" ref="AW152">A128027734R_Latest</f>
        <v>4.3650000000000002</v>
      </c>
      <c r="AX152" s="52" cm="1">
        <f t="array" ref="AX152">A128027746X_Latest</f>
        <v>16.393000000000001</v>
      </c>
      <c r="AY152" s="52" cm="1">
        <f t="array" ref="AY152">A128027778T_Latest</f>
        <v>3.516</v>
      </c>
      <c r="AZ152" s="52" cm="1">
        <f t="array" ref="AZ152">A128066426R_Latest</f>
        <v>12.407</v>
      </c>
      <c r="BA152" s="52" cm="1">
        <f t="array" ref="BA152">A128066450R_Latest</f>
        <v>3.3079999999999998</v>
      </c>
      <c r="BB152" s="52" cm="1">
        <f t="array" ref="BB152">A127969702L_Latest</f>
        <v>7.0259999999999998</v>
      </c>
      <c r="BC152" s="52" cm="1">
        <f t="array" ref="BC152">A128066162W_Latest</f>
        <v>3.3610000000000002</v>
      </c>
      <c r="BD152" s="52" cm="1">
        <f t="array" ref="BD152">A127988622T_Latest</f>
        <v>10.438000000000001</v>
      </c>
      <c r="BE152" s="52" cm="1">
        <f t="array" ref="BE152">A127988642A_Latest</f>
        <v>2.004</v>
      </c>
      <c r="BF152" s="52" cm="1">
        <f t="array" ref="BF152">A127969414V_Latest</f>
        <v>16.466999999999999</v>
      </c>
      <c r="BG152" s="52" cm="1">
        <f t="array" ref="BG152">A128066226W_Latest</f>
        <v>6.3209999999999997</v>
      </c>
      <c r="BH152" s="52" cm="1">
        <f t="array" ref="BH152">A128027598J_Latest</f>
        <v>6.3819999999999997</v>
      </c>
      <c r="BI152" s="52" cm="1">
        <f t="array" ref="BI152">A128027626F_Latest</f>
        <v>6.5449999999999999</v>
      </c>
      <c r="BJ152" s="52" cm="1">
        <f t="array" ref="BJ152">A128066278X_Latest</f>
        <v>12.856999999999999</v>
      </c>
      <c r="BK152" s="52" cm="1">
        <f t="array" ref="BK152">A127950102J_Latest</f>
        <v>2.9159999999999999</v>
      </c>
      <c r="BL152" s="52" cm="1">
        <f t="array" ref="BL152">A128066310L_Latest</f>
        <v>0.79100000000000004</v>
      </c>
      <c r="BM152" s="52" t="e" cm="1">
        <f t="array" ref="BM152">A128008298A_Latest</f>
        <v>#NAME?</v>
      </c>
      <c r="BN152" s="52" cm="1">
        <f t="array" ref="BN152">A128085546L_Latest</f>
        <v>130.715</v>
      </c>
      <c r="BO152" s="52" cm="1">
        <f t="array" ref="BO152">A127971686R_Latest</f>
        <v>1.1839999999999999</v>
      </c>
      <c r="BP152" s="52" cm="1">
        <f t="array" ref="BP152">A127990910A_Latest</f>
        <v>2.411</v>
      </c>
      <c r="BQ152" s="52" cm="1">
        <f t="array" ref="BQ152">A128068534K_Latest</f>
        <v>7.4710000000000001</v>
      </c>
      <c r="BR152" s="52" cm="1">
        <f t="array" ref="BR152">A127990962C_Latest</f>
        <v>0</v>
      </c>
      <c r="BS152" s="52" cm="1">
        <f t="array" ref="BS152">A128010458T_Latest</f>
        <v>9.4979999999999993</v>
      </c>
      <c r="BT152" s="52" cm="1">
        <f t="array" ref="BT152">A128068614K_Latest</f>
        <v>3.1880000000000002</v>
      </c>
      <c r="BU152" s="52" cm="1">
        <f t="array" ref="BU152">A128088366J_Latest</f>
        <v>11.288</v>
      </c>
      <c r="BV152" s="52" cm="1">
        <f t="array" ref="BV152">A128068666L_Latest</f>
        <v>8.5389999999999997</v>
      </c>
      <c r="BW152" s="52" cm="1">
        <f t="array" ref="BW152">A127991062R_Latest</f>
        <v>4.1900000000000004</v>
      </c>
      <c r="BX152" s="52" cm="1">
        <f t="array" ref="BX152">A127971714L_Latest</f>
        <v>0</v>
      </c>
      <c r="BY152" s="52" cm="1">
        <f t="array" ref="BY152">A127990750A_Latest</f>
        <v>3.1579999999999999</v>
      </c>
      <c r="BZ152" s="52" cm="1">
        <f t="array" ref="BZ152">A127952058W_Latest</f>
        <v>0</v>
      </c>
      <c r="CA152" s="52" cm="1">
        <f t="array" ref="CA152">A127971754F_Latest</f>
        <v>5.7249999999999996</v>
      </c>
      <c r="CB152" s="52" cm="1">
        <f t="array" ref="CB152">A127990810T_Latest</f>
        <v>3.2360000000000002</v>
      </c>
      <c r="CC152" s="52" cm="1">
        <f t="array" ref="CC152">A128049130K_Latest</f>
        <v>2.9209999999999998</v>
      </c>
      <c r="CD152" s="52" cm="1">
        <f t="array" ref="CD152">A127952126L_Latest</f>
        <v>5.0350000000000001</v>
      </c>
      <c r="CE152" s="52" cm="1">
        <f t="array" ref="CE152">A128068442A_Latest</f>
        <v>10.64</v>
      </c>
      <c r="CF152" s="52" cm="1">
        <f t="array" ref="CF152">A127971834F_Latest</f>
        <v>0.61499999999999999</v>
      </c>
      <c r="CG152" s="52" cm="1">
        <f t="array" ref="CG152">A128049226C_Latest</f>
        <v>1.167</v>
      </c>
      <c r="CH152" s="52" t="e" cm="1">
        <f t="array" ref="CH152">A128029766V_Latest</f>
        <v>#NAME?</v>
      </c>
      <c r="CI152" s="52" cm="1">
        <f t="array" ref="CI152">A128087678A_Latest</f>
        <v>81.563000000000002</v>
      </c>
      <c r="CJ152" s="52" cm="1">
        <f t="array" ref="CJ152">A128090158F_Latest</f>
        <v>0.872</v>
      </c>
      <c r="CK152" s="52" cm="1">
        <f t="array" ref="CK152">A128070686L_Latest</f>
        <v>0.23499999999999999</v>
      </c>
      <c r="CL152" s="52" cm="1">
        <f t="array" ref="CL152">A128012658W_Latest</f>
        <v>1.514</v>
      </c>
      <c r="CM152" s="52" cm="1">
        <f t="array" ref="CM152">A128090414F_Latest</f>
        <v>0.30299999999999999</v>
      </c>
      <c r="CN152" s="52" cm="1">
        <f t="array" ref="CN152">A128090430F_Latest</f>
        <v>4.1900000000000004</v>
      </c>
      <c r="CO152" s="52" cm="1">
        <f t="array" ref="CO152">A127974110C_Latest</f>
        <v>0.58699999999999997</v>
      </c>
      <c r="CP152" s="52" cm="1">
        <f t="array" ref="CP152">A128090466J_Latest</f>
        <v>3.8719999999999999</v>
      </c>
      <c r="CQ152" s="52" cm="1">
        <f t="array" ref="CQ152">A128051482F_Latest</f>
        <v>1.6479999999999999</v>
      </c>
      <c r="CR152" s="52" cm="1">
        <f t="array" ref="CR152">A128031962V_Latest</f>
        <v>0.83799999999999997</v>
      </c>
      <c r="CS152" s="52" cm="1">
        <f t="array" ref="CS152">A127954254T_Latest</f>
        <v>0.379</v>
      </c>
      <c r="CT152" s="52" cm="1">
        <f t="array" ref="CT152">A128012450K_Latest</f>
        <v>0</v>
      </c>
      <c r="CU152" s="52" cm="1">
        <f t="array" ref="CU152">A128031710X_Latest</f>
        <v>0.67800000000000005</v>
      </c>
      <c r="CV152" s="52" cm="1">
        <f t="array" ref="CV152">A128070542A_Latest</f>
        <v>3.1709999999999998</v>
      </c>
      <c r="CW152" s="52" cm="1">
        <f t="array" ref="CW152">A128090278X_Latest</f>
        <v>0.73399999999999999</v>
      </c>
      <c r="CX152" s="52" cm="1">
        <f t="array" ref="CX152">A128070586C_Latest</f>
        <v>1.494</v>
      </c>
      <c r="CY152" s="52" cm="1">
        <f t="array" ref="CY152">A128012538C_Latest</f>
        <v>2.0510000000000002</v>
      </c>
      <c r="CZ152" s="52" cm="1">
        <f t="array" ref="CZ152">A128070634K_Latest</f>
        <v>2.4489999999999998</v>
      </c>
      <c r="DA152" s="52" cm="1">
        <f t="array" ref="DA152">A128031826A_Latest</f>
        <v>0</v>
      </c>
      <c r="DB152" s="52" cm="1">
        <f t="array" ref="DB152">A127974010V_Latest</f>
        <v>0.88200000000000001</v>
      </c>
      <c r="DC152" s="52" t="e" cm="1">
        <f t="array" ref="DC152">A127993030J_Latest</f>
        <v>#NAME?</v>
      </c>
      <c r="DD152" s="52" cm="1">
        <f t="array" ref="DD152">A128050782R_Latest</f>
        <v>25.896000000000001</v>
      </c>
      <c r="DE152" s="52" cm="1">
        <f t="array" ref="DE152">A128053374J_Latest</f>
        <v>1.137</v>
      </c>
      <c r="DF152" s="52" cm="1">
        <f t="array" ref="DF152">A128072966T_Latest</f>
        <v>5.6539999999999999</v>
      </c>
      <c r="DG152" s="52" cm="1">
        <f t="array" ref="DG152">A127995214L_Latest</f>
        <v>2.577</v>
      </c>
      <c r="DH152" s="52" cm="1">
        <f t="array" ref="DH152">A128053630J_Latest</f>
        <v>0.40200000000000002</v>
      </c>
      <c r="DI152" s="52" cm="1">
        <f t="array" ref="DI152">A127956546F_Latest</f>
        <v>5.5810000000000004</v>
      </c>
      <c r="DJ152" s="52" cm="1">
        <f t="array" ref="DJ152">A127995270F_Latest</f>
        <v>0.86</v>
      </c>
      <c r="DK152" s="52" cm="1">
        <f t="array" ref="DK152">A127956598J_Latest</f>
        <v>2.7229999999999999</v>
      </c>
      <c r="DL152" s="52" cm="1">
        <f t="array" ref="DL152">A127956618F_Latest</f>
        <v>2.5710000000000002</v>
      </c>
      <c r="DM152" s="52" cm="1">
        <f t="array" ref="DM152">A128014826J_Latest</f>
        <v>2.645</v>
      </c>
      <c r="DN152" s="52" cm="1">
        <f t="array" ref="DN152">A128092178A_Latest</f>
        <v>0</v>
      </c>
      <c r="DO152" s="52" cm="1">
        <f t="array" ref="DO152">A127995006V_Latest</f>
        <v>0.91200000000000003</v>
      </c>
      <c r="DP152" s="52" cm="1">
        <f t="array" ref="DP152">A128053426X_Latest</f>
        <v>1.0740000000000001</v>
      </c>
      <c r="DQ152" s="52" cm="1">
        <f t="array" ref="DQ152">A127976070J_Latest</f>
        <v>6.8819999999999997</v>
      </c>
      <c r="DR152" s="52" cm="1">
        <f t="array" ref="DR152">A128072878T_Latest</f>
        <v>1.9470000000000001</v>
      </c>
      <c r="DS152" s="52" cm="1">
        <f t="array" ref="DS152">A127995102V_Latest</f>
        <v>4.5339999999999998</v>
      </c>
      <c r="DT152" s="52" cm="1">
        <f t="array" ref="DT152">A128072906R_Latest</f>
        <v>1.179</v>
      </c>
      <c r="DU152" s="52" cm="1">
        <f t="array" ref="DU152">A127976154T_Latest</f>
        <v>5.2119999999999997</v>
      </c>
      <c r="DV152" s="52" cm="1">
        <f t="array" ref="DV152">A127956462W_Latest</f>
        <v>0</v>
      </c>
      <c r="DW152" s="52" cm="1">
        <f t="array" ref="DW152">A128014714R_Latest</f>
        <v>1.36</v>
      </c>
      <c r="DX152" s="52" t="e" cm="1">
        <f t="array" ref="DX152">A127956514L_Latest</f>
        <v>#NAME?</v>
      </c>
      <c r="DY152" s="52" cm="1">
        <f t="array" ref="DY152">A127975586C_Latest</f>
        <v>47.694000000000003</v>
      </c>
      <c r="DZ152" s="52" cm="1">
        <f t="array" ref="DZ152">A127958418X_Latest</f>
        <v>0</v>
      </c>
      <c r="EA152" s="52" cm="1">
        <f t="array" ref="EA152">A128016774C_Latest</f>
        <v>0.16600000000000001</v>
      </c>
      <c r="EB152" s="52" cm="1">
        <f t="array" ref="EB152">A127958674K_Latest</f>
        <v>0.86899999999999999</v>
      </c>
      <c r="EC152" s="52" cm="1">
        <f t="array" ref="EC152">A128055874R_Latest</f>
        <v>0.40699999999999997</v>
      </c>
      <c r="ED152" s="52" cm="1">
        <f t="array" ref="ED152">A127978434W_Latest</f>
        <v>0.72499999999999998</v>
      </c>
      <c r="EE152" s="52" cm="1">
        <f t="array" ref="EE152">A128016854C_Latest</f>
        <v>0.33</v>
      </c>
      <c r="EF152" s="52" cm="1">
        <f t="array" ref="EF152">A128075202W_Latest</f>
        <v>0.45700000000000002</v>
      </c>
      <c r="EG152" s="52" cm="1">
        <f t="array" ref="EG152">A128055954R_Latest</f>
        <v>0.90600000000000003</v>
      </c>
      <c r="EH152" s="52" cm="1">
        <f t="array" ref="EH152">A128094578X_Latest</f>
        <v>0.314</v>
      </c>
      <c r="EI152" s="52" cm="1">
        <f t="array" ref="EI152">A127958442X_Latest</f>
        <v>0.13700000000000001</v>
      </c>
      <c r="EJ152" s="52" cm="1">
        <f t="array" ref="EJ152">A128016622T_Latest</f>
        <v>0</v>
      </c>
      <c r="EK152" s="52" cm="1">
        <f t="array" ref="EK152">A127997302X_Latest</f>
        <v>0.12</v>
      </c>
      <c r="EL152" s="52" cm="1">
        <f t="array" ref="EL152">A127997322J_Latest</f>
        <v>0.754</v>
      </c>
      <c r="EM152" s="52" cm="1">
        <f t="array" ref="EM152">A127958534J_Latest</f>
        <v>0.40100000000000002</v>
      </c>
      <c r="EN152" s="52" cm="1">
        <f t="array" ref="EN152">A127997354A_Latest</f>
        <v>1.635</v>
      </c>
      <c r="EO152" s="52" cm="1">
        <f t="array" ref="EO152">A128075018W_Latest</f>
        <v>0.30299999999999999</v>
      </c>
      <c r="EP152" s="52" cm="1">
        <f t="array" ref="EP152">A128036162L_Latest</f>
        <v>1.4139999999999999</v>
      </c>
      <c r="EQ152" s="52" cm="1">
        <f t="array" ref="EQ152">A128075050W_Latest</f>
        <v>0</v>
      </c>
      <c r="ER152" s="52" cm="1">
        <f t="array" ref="ER152">A128094422C_Latest</f>
        <v>0.26700000000000002</v>
      </c>
      <c r="ES152" s="52" t="e" cm="1">
        <f t="array" ref="ES152">A128055826W_Latest</f>
        <v>#NAME?</v>
      </c>
      <c r="ET152" s="52" cm="1">
        <f t="array" ref="ET152">A127996854C_Latest</f>
        <v>9.2080000000000002</v>
      </c>
      <c r="EU152" s="52" cm="1">
        <f t="array" ref="EU152">A128077194V_Latest</f>
        <v>0</v>
      </c>
      <c r="EV152" s="52" cm="1">
        <f t="array" ref="EV152">A127960866V_Latest</f>
        <v>0</v>
      </c>
      <c r="EW152" s="52" cm="1">
        <f t="array" ref="EW152">A128038290T_Latest</f>
        <v>9.8000000000000004E-2</v>
      </c>
      <c r="EX152" s="52" cm="1">
        <f t="array" ref="EX152">A128038322X_Latest</f>
        <v>0</v>
      </c>
      <c r="EY152" s="52" cm="1">
        <f t="array" ref="EY152">A128077414K_Latest</f>
        <v>0.33400000000000002</v>
      </c>
      <c r="EZ152" s="52" cm="1">
        <f t="array" ref="EZ152">A127960966C_Latest</f>
        <v>0</v>
      </c>
      <c r="FA152" s="52" cm="1">
        <f t="array" ref="FA152">A128077458L_Latest</f>
        <v>0.878</v>
      </c>
      <c r="FB152" s="52" cm="1">
        <f t="array" ref="FB152">A128038390A_Latest</f>
        <v>0.27400000000000002</v>
      </c>
      <c r="FC152" s="52" cm="1">
        <f t="array" ref="FC152">A128096598V_Latest</f>
        <v>0</v>
      </c>
      <c r="FD152" s="52" cm="1">
        <f t="array" ref="FD152">A128057798K_Latest</f>
        <v>0</v>
      </c>
      <c r="FE152" s="52" cm="1">
        <f t="array" ref="FE152">A127999522L_Latest</f>
        <v>0</v>
      </c>
      <c r="FF152" s="52" cm="1">
        <f t="array" ref="FF152">A127999538F_Latest</f>
        <v>0.108</v>
      </c>
      <c r="FG152" s="52" cm="1">
        <f t="array" ref="FG152">A128038154X_Latest</f>
        <v>0.32600000000000001</v>
      </c>
      <c r="FH152" s="52" cm="1">
        <f t="array" ref="FH152">A127960778V_Latest</f>
        <v>0</v>
      </c>
      <c r="FI152" s="52" cm="1">
        <f t="array" ref="FI152">A128018930F_Latest</f>
        <v>0.23300000000000001</v>
      </c>
      <c r="FJ152" s="52" cm="1">
        <f t="array" ref="FJ152">A128057906J_Latest</f>
        <v>0.27900000000000003</v>
      </c>
      <c r="FK152" s="52" cm="1">
        <f t="array" ref="FK152">A128077306A_Latest</f>
        <v>0.752</v>
      </c>
      <c r="FL152" s="52" cm="1">
        <f t="array" ref="FL152">A127960846K_Latest</f>
        <v>0.17899999999999999</v>
      </c>
      <c r="FM152" s="52" cm="1">
        <f t="array" ref="FM152">A128057950T_Latest</f>
        <v>0.129</v>
      </c>
      <c r="FN152" s="52" t="e" cm="1">
        <f t="array" ref="FN152">A127960898L_Latest</f>
        <v>#NAME?</v>
      </c>
      <c r="FO152" s="52" cm="1">
        <f t="array" ref="FO152">A127999066V_Latest</f>
        <v>3.589</v>
      </c>
      <c r="FP152" s="52" cm="1">
        <f t="array" ref="FP152">A128098426K_Latest</f>
        <v>0</v>
      </c>
      <c r="FQ152" s="52" cm="1">
        <f t="array" ref="FQ152">A127982474T_Latest</f>
        <v>0</v>
      </c>
      <c r="FR152" s="52" cm="1">
        <f t="array" ref="FR152">A128079582J_Latest</f>
        <v>0.495</v>
      </c>
      <c r="FS152" s="52" cm="1">
        <f t="array" ref="FS152">A127982502R_Latest</f>
        <v>0.92400000000000004</v>
      </c>
      <c r="FT152" s="52" cm="1">
        <f t="array" ref="FT152">A128079646J_Latest</f>
        <v>1.1830000000000001</v>
      </c>
      <c r="FU152" s="52" cm="1">
        <f t="array" ref="FU152">A128021250K_Latest</f>
        <v>0.23200000000000001</v>
      </c>
      <c r="FV152" s="52" cm="1">
        <f t="array" ref="FV152">A128098718L_Latest</f>
        <v>0.21299999999999999</v>
      </c>
      <c r="FW152" s="52" cm="1">
        <f t="array" ref="FW152">A128001918A_Latest</f>
        <v>0.82899999999999996</v>
      </c>
      <c r="FX152" s="52" cm="1">
        <f t="array" ref="FX152">A128079722X_Latest</f>
        <v>0.443</v>
      </c>
      <c r="FY152" s="52" cm="1">
        <f t="array" ref="FY152">A128098442K_Latest</f>
        <v>0.42</v>
      </c>
      <c r="FZ152" s="52" cm="1">
        <f t="array" ref="FZ152">A128021018T_Latest</f>
        <v>0.23599999999999999</v>
      </c>
      <c r="GA152" s="52" cm="1">
        <f t="array" ref="GA152">A127962934W_Latest</f>
        <v>0</v>
      </c>
      <c r="GB152" s="52" cm="1">
        <f t="array" ref="GB152">A128059914V_Latest</f>
        <v>1.855</v>
      </c>
      <c r="GC152" s="52" cm="1">
        <f t="array" ref="GC152">A128001694A_Latest</f>
        <v>0.72099999999999997</v>
      </c>
      <c r="GD152" s="52" cm="1">
        <f t="array" ref="GD152">A128079426F_Latest</f>
        <v>3.1970000000000001</v>
      </c>
      <c r="GE152" s="52" cm="1">
        <f t="array" ref="GE152">A128098558L_Latest</f>
        <v>0.23200000000000001</v>
      </c>
      <c r="GF152" s="52" cm="1">
        <f t="array" ref="GF152">A128040502X_Latest</f>
        <v>1.054</v>
      </c>
      <c r="GG152" s="52" cm="1">
        <f t="array" ref="GG152">A128079486J_Latest</f>
        <v>0.21099999999999999</v>
      </c>
      <c r="GH152" s="52" cm="1">
        <f t="array" ref="GH152">A128079510W_Latest</f>
        <v>0.23300000000000001</v>
      </c>
      <c r="GI152" s="52" t="e" cm="1">
        <f t="array" ref="GI152">A128079558J_Latest</f>
        <v>#NAME?</v>
      </c>
      <c r="GJ152" s="52" cm="1">
        <f t="array" ref="GJ152">A127981882K_Latest</f>
        <v>12.478</v>
      </c>
    </row>
    <row r="153" spans="1:192" ht="15" hidden="1" customHeight="1">
      <c r="A153" s="49"/>
      <c r="B153" s="49" t="s">
        <v>12438</v>
      </c>
      <c r="C153" s="62">
        <v>30</v>
      </c>
      <c r="D153" s="52" cm="1">
        <f t="array" ref="D153">A128003770C_Latest</f>
        <v>2.8650000000000002</v>
      </c>
      <c r="E153" s="52" cm="1">
        <f t="array" ref="E153">A128062250X_Latest</f>
        <v>6.4260000000000002</v>
      </c>
      <c r="F153" s="52" cm="1">
        <f t="array" ref="F153">A128042790R_Latest</f>
        <v>20.943000000000001</v>
      </c>
      <c r="G153" s="52" cm="1">
        <f t="array" ref="G153">A128042818F_Latest</f>
        <v>3.1829999999999998</v>
      </c>
      <c r="H153" s="52" cm="1">
        <f t="array" ref="H153">A128081786A_Latest</f>
        <v>19.922000000000001</v>
      </c>
      <c r="I153" s="52" cm="1">
        <f t="array" ref="I153">A127965390R_Latest</f>
        <v>5.3579999999999997</v>
      </c>
      <c r="J153" s="52" cm="1">
        <f t="array" ref="J153">A127965402L_Latest</f>
        <v>65.84</v>
      </c>
      <c r="K153" s="52" cm="1">
        <f t="array" ref="K153">A128042906F_Latest</f>
        <v>73.978999999999999</v>
      </c>
      <c r="L153" s="52" cm="1">
        <f t="array" ref="L153">A128042922F_Latest</f>
        <v>24.792999999999999</v>
      </c>
      <c r="M153" s="52" cm="1">
        <f t="array" ref="M153">A127965122V_Latest</f>
        <v>7.47</v>
      </c>
      <c r="N153" s="52" cm="1">
        <f t="array" ref="N153">A128042610V_Latest</f>
        <v>10.567</v>
      </c>
      <c r="O153" s="52" cm="1">
        <f t="array" ref="O153">A128042630C_Latest</f>
        <v>6.4649999999999999</v>
      </c>
      <c r="P153" s="52" cm="1">
        <f t="array" ref="P153">A127965178F_Latest</f>
        <v>22.001000000000001</v>
      </c>
      <c r="Q153" s="52" cm="1">
        <f t="array" ref="Q153">A128062154X_Latest</f>
        <v>9.17</v>
      </c>
      <c r="R153" s="52" cm="1">
        <f t="array" ref="R153">A127965222C_Latest</f>
        <v>12.053000000000001</v>
      </c>
      <c r="S153" s="52" cm="1">
        <f t="array" ref="S153">A127984414A_Latest</f>
        <v>22.504999999999999</v>
      </c>
      <c r="T153" s="52" cm="1">
        <f t="array" ref="T153">A128003874W_Latest</f>
        <v>46.783999999999999</v>
      </c>
      <c r="U153" s="52" cm="1">
        <f t="array" ref="U153">A127984450K_Latest</f>
        <v>7.0590000000000002</v>
      </c>
      <c r="V153" s="52" cm="1">
        <f t="array" ref="V153">A127945734K_Latest</f>
        <v>8.4019999999999992</v>
      </c>
      <c r="W153" s="52" t="e" cm="1">
        <f t="array" ref="W153">A128081746J_Latest</f>
        <v>#NAME?</v>
      </c>
      <c r="X153" s="52" cm="1">
        <f t="array" ref="X153">A128022642R_Latest</f>
        <v>377.47199999999998</v>
      </c>
      <c r="Y153" s="52" cm="1">
        <f t="array" ref="Y153">A127967270J_Latest</f>
        <v>0</v>
      </c>
      <c r="Z153" s="52" cm="1">
        <f t="array" ref="Z153">A127986582X_Latest</f>
        <v>0.83299999999999996</v>
      </c>
      <c r="AA153" s="52" cm="1">
        <f t="array" ref="AA153">A127967470A_Latest</f>
        <v>8.1319999999999997</v>
      </c>
      <c r="AB153" s="52" cm="1">
        <f t="array" ref="AB153">A128064438L_Latest</f>
        <v>1.155</v>
      </c>
      <c r="AC153" s="52" cm="1">
        <f t="array" ref="AC153">A127948034A_Latest</f>
        <v>6.9089999999999998</v>
      </c>
      <c r="AD153" s="52" cm="1">
        <f t="array" ref="AD153">A127986666J_Latest</f>
        <v>1.417</v>
      </c>
      <c r="AE153" s="52" cm="1">
        <f t="array" ref="AE153">A127986682J_Latest</f>
        <v>14.601000000000001</v>
      </c>
      <c r="AF153" s="52" cm="1">
        <f t="array" ref="AF153">A128006214V_Latest</f>
        <v>25.332000000000001</v>
      </c>
      <c r="AG153" s="52" cm="1">
        <f t="array" ref="AG153">A127948094C_Latest</f>
        <v>9.2270000000000003</v>
      </c>
      <c r="AH153" s="52" cm="1">
        <f t="array" ref="AH153">A127947790R_Latest</f>
        <v>0.61</v>
      </c>
      <c r="AI153" s="52" cm="1">
        <f t="array" ref="AI153">A128025294K_Latest</f>
        <v>2.5960000000000001</v>
      </c>
      <c r="AJ153" s="52" cm="1">
        <f t="array" ref="AJ153">A127947822W_Latest</f>
        <v>2.8039999999999998</v>
      </c>
      <c r="AK153" s="52" cm="1">
        <f t="array" ref="AK153">A127986450W_Latest</f>
        <v>5.2469999999999999</v>
      </c>
      <c r="AL153" s="52" cm="1">
        <f t="array" ref="AL153">A128044738T_Latest</f>
        <v>2.444</v>
      </c>
      <c r="AM153" s="52" cm="1">
        <f t="array" ref="AM153">A128044766A_Latest</f>
        <v>3.36</v>
      </c>
      <c r="AN153" s="52" cm="1">
        <f t="array" ref="AN153">A128044786K_Latest</f>
        <v>8.0820000000000007</v>
      </c>
      <c r="AO153" s="52" cm="1">
        <f t="array" ref="AO153">A128025406T_Latest</f>
        <v>10.587</v>
      </c>
      <c r="AP153" s="52" cm="1">
        <f t="array" ref="AP153">A127947922F_Latest</f>
        <v>2.504</v>
      </c>
      <c r="AQ153" s="52" cm="1">
        <f t="array" ref="AQ153">A128025446K_Latest</f>
        <v>1.38</v>
      </c>
      <c r="AR153" s="52" t="e" cm="1">
        <f t="array" ref="AR153">A127967454A_Latest</f>
        <v>#NAME?</v>
      </c>
      <c r="AS153" s="52" cm="1">
        <f t="array" ref="AS153">A128083310F_Latest</f>
        <v>107.88500000000001</v>
      </c>
      <c r="AT153" s="52" cm="1">
        <f t="array" ref="AT153">A128008062F_Latest</f>
        <v>0.77200000000000002</v>
      </c>
      <c r="AU153" s="52" cm="1">
        <f t="array" ref="AU153">A127988794L_Latest</f>
        <v>0</v>
      </c>
      <c r="AV153" s="52" cm="1">
        <f t="array" ref="AV153">A128066378J_Latest</f>
        <v>3.4430000000000001</v>
      </c>
      <c r="AW153" s="52" cm="1">
        <f t="array" ref="AW153">A128047090T_Latest</f>
        <v>0</v>
      </c>
      <c r="AX153" s="52" cm="1">
        <f t="array" ref="AX153">A127988842V_Latest</f>
        <v>1.569</v>
      </c>
      <c r="AY153" s="52" cm="1">
        <f t="array" ref="AY153">A128008374T_Latest</f>
        <v>0.82299999999999995</v>
      </c>
      <c r="AZ153" s="52" cm="1">
        <f t="array" ref="AZ153">A127988866L_Latest</f>
        <v>22.920999999999999</v>
      </c>
      <c r="BA153" s="52" cm="1">
        <f t="array" ref="BA153">A128066454X_Latest</f>
        <v>18.648</v>
      </c>
      <c r="BB153" s="52" cm="1">
        <f t="array" ref="BB153">A127969706W_Latest</f>
        <v>6.7729999999999997</v>
      </c>
      <c r="BC153" s="52" cm="1">
        <f t="array" ref="BC153">A128066166F_Latest</f>
        <v>3.8660000000000001</v>
      </c>
      <c r="BD153" s="52" cm="1">
        <f t="array" ref="BD153">A127969382L_Latest</f>
        <v>2.4630000000000001</v>
      </c>
      <c r="BE153" s="52" cm="1">
        <f t="array" ref="BE153">A128046894F_Latest</f>
        <v>1.458</v>
      </c>
      <c r="BF153" s="52" cm="1">
        <f t="array" ref="BF153">A128008154R_Latest</f>
        <v>6.1449999999999996</v>
      </c>
      <c r="BG153" s="52" cm="1">
        <f t="array" ref="BG153">A128008178J_Latest</f>
        <v>1.3240000000000001</v>
      </c>
      <c r="BH153" s="52" cm="1">
        <f t="array" ref="BH153">A128027602L_Latest</f>
        <v>1.9219999999999999</v>
      </c>
      <c r="BI153" s="52" cm="1">
        <f t="array" ref="BI153">A127950062A_Latest</f>
        <v>3.8940000000000001</v>
      </c>
      <c r="BJ153" s="52" cm="1">
        <f t="array" ref="BJ153">A128086066V_Latest</f>
        <v>9.3239999999999998</v>
      </c>
      <c r="BK153" s="52" cm="1">
        <f t="array" ref="BK153">A128047002F_Latest</f>
        <v>0.67</v>
      </c>
      <c r="BL153" s="52" cm="1">
        <f t="array" ref="BL153">A128027662R_Latest</f>
        <v>1.351</v>
      </c>
      <c r="BM153" s="52" t="e" cm="1">
        <f t="array" ref="BM153">A128047046J_Latest</f>
        <v>#NAME?</v>
      </c>
      <c r="BN153" s="52" cm="1">
        <f t="array" ref="BN153">A127949598A_Latest</f>
        <v>88.278000000000006</v>
      </c>
      <c r="BO153" s="52" cm="1">
        <f t="array" ref="BO153">A127952006V_Latest</f>
        <v>1.262</v>
      </c>
      <c r="BP153" s="52" cm="1">
        <f t="array" ref="BP153">A128088302W_Latest</f>
        <v>2.1379999999999999</v>
      </c>
      <c r="BQ153" s="52" cm="1">
        <f t="array" ref="BQ153">A128068538V_Latest</f>
        <v>4.3419999999999996</v>
      </c>
      <c r="BR153" s="52" cm="1">
        <f t="array" ref="BR153">A128029794C_Latest</f>
        <v>1.4279999999999999</v>
      </c>
      <c r="BS153" s="52" cm="1">
        <f t="array" ref="BS153">A128029806A_Latest</f>
        <v>5.4139999999999997</v>
      </c>
      <c r="BT153" s="52" cm="1">
        <f t="array" ref="BT153">A128029826K_Latest</f>
        <v>2.2799999999999998</v>
      </c>
      <c r="BU153" s="52" cm="1">
        <f t="array" ref="BU153">A127952314W_Latest</f>
        <v>13.484</v>
      </c>
      <c r="BV153" s="52" cm="1">
        <f t="array" ref="BV153">A128088374J_Latest</f>
        <v>16.334</v>
      </c>
      <c r="BW153" s="52" cm="1">
        <f t="array" ref="BW153">A127952354R_Latest</f>
        <v>4.6909999999999998</v>
      </c>
      <c r="BX153" s="52" cm="1">
        <f t="array" ref="BX153">A127952034C_Latest</f>
        <v>1.2569999999999999</v>
      </c>
      <c r="BY153" s="52" cm="1">
        <f t="array" ref="BY153">A127971738F_Latest</f>
        <v>2.556</v>
      </c>
      <c r="BZ153" s="52" cm="1">
        <f t="array" ref="BZ153">A128088154F_Latest</f>
        <v>1.3280000000000001</v>
      </c>
      <c r="CA153" s="52" cm="1">
        <f t="array" ref="CA153">A127952082W_Latest</f>
        <v>4.5030000000000001</v>
      </c>
      <c r="CB153" s="52" cm="1">
        <f t="array" ref="CB153">A128029650T_Latest</f>
        <v>2.6320000000000001</v>
      </c>
      <c r="CC153" s="52" cm="1">
        <f t="array" ref="CC153">A127990822A_Latest</f>
        <v>2.3359999999999999</v>
      </c>
      <c r="CD153" s="52" cm="1">
        <f t="array" ref="CD153">A127990858C_Latest</f>
        <v>5.54</v>
      </c>
      <c r="CE153" s="52" cm="1">
        <f t="array" ref="CE153">A127990862V_Latest</f>
        <v>13.316000000000001</v>
      </c>
      <c r="CF153" s="52" cm="1">
        <f t="array" ref="CF153">A128049206V_Latest</f>
        <v>2.4489999999999998</v>
      </c>
      <c r="CG153" s="52" cm="1">
        <f t="array" ref="CG153">A127952174F_Latest</f>
        <v>2.2690000000000001</v>
      </c>
      <c r="CH153" s="52" t="e" cm="1">
        <f t="array" ref="CH153">A128068514A_Latest</f>
        <v>#NAME?</v>
      </c>
      <c r="CI153" s="52" cm="1">
        <f t="array" ref="CI153">A127951658J_Latest</f>
        <v>89.558999999999997</v>
      </c>
      <c r="CJ153" s="52" cm="1">
        <f t="array" ref="CJ153">A127992846F_Latest</f>
        <v>0</v>
      </c>
      <c r="CK153" s="52" cm="1">
        <f t="array" ref="CK153">A127954418A_Latest</f>
        <v>0.40699999999999997</v>
      </c>
      <c r="CL153" s="52" cm="1">
        <f t="array" ref="CL153">A128051402V_Latest</f>
        <v>2.649</v>
      </c>
      <c r="CM153" s="52" cm="1">
        <f t="array" ref="CM153">A127974062W_Latest</f>
        <v>0.23100000000000001</v>
      </c>
      <c r="CN153" s="52" cm="1">
        <f t="array" ref="CN153">A127974086R_Latest</f>
        <v>1.952</v>
      </c>
      <c r="CO153" s="52" cm="1">
        <f t="array" ref="CO153">A128031934K_Latest</f>
        <v>0.26400000000000001</v>
      </c>
      <c r="CP153" s="52" cm="1">
        <f t="array" ref="CP153">A128070798F_Latest</f>
        <v>4.8899999999999997</v>
      </c>
      <c r="CQ153" s="52" cm="1">
        <f t="array" ref="CQ153">A127993158V_Latest</f>
        <v>3.7050000000000001</v>
      </c>
      <c r="CR153" s="52" cm="1">
        <f t="array" ref="CR153">A128051510C_Latest</f>
        <v>1.141</v>
      </c>
      <c r="CS153" s="52" cm="1">
        <f t="array" ref="CS153">A128012430A_Latest</f>
        <v>0.27800000000000002</v>
      </c>
      <c r="CT153" s="52" cm="1">
        <f t="array" ref="CT153">A127954270T_Latest</f>
        <v>0.61599999999999999</v>
      </c>
      <c r="CU153" s="52" cm="1">
        <f t="array" ref="CU153">A128012462V_Latest</f>
        <v>0</v>
      </c>
      <c r="CV153" s="52" cm="1">
        <f t="array" ref="CV153">A127992902L_Latest</f>
        <v>1.482</v>
      </c>
      <c r="CW153" s="52" cm="1">
        <f t="array" ref="CW153">A128031742T_Latest</f>
        <v>0.56299999999999994</v>
      </c>
      <c r="CX153" s="52" cm="1">
        <f t="array" ref="CX153">A128031762A_Latest</f>
        <v>1.01</v>
      </c>
      <c r="CY153" s="52" cm="1">
        <f t="array" ref="CY153">A128051286W_Latest</f>
        <v>2.2429999999999999</v>
      </c>
      <c r="CZ153" s="52" cm="1">
        <f t="array" ref="CZ153">A128070638V_Latest</f>
        <v>4.2519999999999998</v>
      </c>
      <c r="DA153" s="52" cm="1">
        <f t="array" ref="DA153">A128031830T_Latest</f>
        <v>0</v>
      </c>
      <c r="DB153" s="52" cm="1">
        <f t="array" ref="DB153">A127992994J_Latest</f>
        <v>0.27600000000000002</v>
      </c>
      <c r="DC153" s="52" t="e" cm="1">
        <f t="array" ref="DC153">A127954438K_Latest</f>
        <v>#NAME?</v>
      </c>
      <c r="DD153" s="52" cm="1">
        <f t="array" ref="DD153">A128070102W_Latest</f>
        <v>25.959</v>
      </c>
      <c r="DE153" s="52" cm="1">
        <f t="array" ref="DE153">A128053378T_Latest</f>
        <v>0.66200000000000003</v>
      </c>
      <c r="DF153" s="52" cm="1">
        <f t="array" ref="DF153">A127976210X_Latest</f>
        <v>3.0489999999999999</v>
      </c>
      <c r="DG153" s="52" cm="1">
        <f t="array" ref="DG153">A127976262A_Latest</f>
        <v>1.373</v>
      </c>
      <c r="DH153" s="52" cm="1">
        <f t="array" ref="DH153">A127976290K_Latest</f>
        <v>0</v>
      </c>
      <c r="DI153" s="52" cm="1">
        <f t="array" ref="DI153">A128073046V_Latest</f>
        <v>2.089</v>
      </c>
      <c r="DJ153" s="52" cm="1">
        <f t="array" ref="DJ153">A128092406T_Latest</f>
        <v>0.42199999999999999</v>
      </c>
      <c r="DK153" s="52" cm="1">
        <f t="array" ref="DK153">A127976354K_Latest</f>
        <v>5.9119999999999999</v>
      </c>
      <c r="DL153" s="52" cm="1">
        <f t="array" ref="DL153">A128014806X_Latest</f>
        <v>5.9720000000000004</v>
      </c>
      <c r="DM153" s="52" cm="1">
        <f t="array" ref="DM153">A128053726A_Latest</f>
        <v>2.339</v>
      </c>
      <c r="DN153" s="52" cm="1">
        <f t="array" ref="DN153">A127976018X_Latest</f>
        <v>1.2769999999999999</v>
      </c>
      <c r="DO153" s="52" cm="1">
        <f t="array" ref="DO153">A127956334C_Latest</f>
        <v>1.333</v>
      </c>
      <c r="DP153" s="52" cm="1">
        <f t="array" ref="DP153">A128072850R_Latest</f>
        <v>0.874</v>
      </c>
      <c r="DQ153" s="52" cm="1">
        <f t="array" ref="DQ153">A128033934W_Latest</f>
        <v>2.85</v>
      </c>
      <c r="DR153" s="52" cm="1">
        <f t="array" ref="DR153">A128092230X_Latest</f>
        <v>2.0339999999999998</v>
      </c>
      <c r="DS153" s="52" cm="1">
        <f t="array" ref="DS153">A128053494A_Latest</f>
        <v>1.6240000000000001</v>
      </c>
      <c r="DT153" s="52" cm="1">
        <f t="array" ref="DT153">A127956422C_Latest</f>
        <v>1.591</v>
      </c>
      <c r="DU153" s="52" cm="1">
        <f t="array" ref="DU153">A128034030X_Latest</f>
        <v>4.032</v>
      </c>
      <c r="DV153" s="52" cm="1">
        <f t="array" ref="DV153">A128034042J_Latest</f>
        <v>0.81299999999999994</v>
      </c>
      <c r="DW153" s="52" cm="1">
        <f t="array" ref="DW153">A128034074A_Latest</f>
        <v>2.355</v>
      </c>
      <c r="DX153" s="52" t="e" cm="1">
        <f t="array" ref="DX153">A127995190F_Latest</f>
        <v>#NAME?</v>
      </c>
      <c r="DY153" s="52" cm="1">
        <f t="array" ref="DY153">A128072414V_Latest</f>
        <v>40.598999999999997</v>
      </c>
      <c r="DZ153" s="52" cm="1">
        <f t="array" ref="DZ153">A127997234J_Latest</f>
        <v>0.16900000000000001</v>
      </c>
      <c r="EA153" s="52" cm="1">
        <f t="array" ref="EA153">A127978374F_Latest</f>
        <v>0</v>
      </c>
      <c r="EB153" s="52" cm="1">
        <f t="array" ref="EB153">A128075126F_Latest</f>
        <v>0.55600000000000005</v>
      </c>
      <c r="EC153" s="52" cm="1">
        <f t="array" ref="EC153">A128036246W_Latest</f>
        <v>0.26800000000000002</v>
      </c>
      <c r="ED153" s="52" cm="1">
        <f t="array" ref="ED153">A128094518W_Latest</f>
        <v>0.88</v>
      </c>
      <c r="EE153" s="52" cm="1">
        <f t="array" ref="EE153">A128075182X_Latest</f>
        <v>0.152</v>
      </c>
      <c r="EF153" s="52" cm="1">
        <f t="array" ref="EF153">A128016878W_Latest</f>
        <v>1.17</v>
      </c>
      <c r="EG153" s="52" cm="1">
        <f t="array" ref="EG153">A127978474R_Latest</f>
        <v>1.3129999999999999</v>
      </c>
      <c r="EH153" s="52" cm="1">
        <f t="array" ref="EH153">A127997578L_Latest</f>
        <v>0.41</v>
      </c>
      <c r="EI153" s="52" cm="1">
        <f t="array" ref="EI153">A127997274A_Latest</f>
        <v>0.183</v>
      </c>
      <c r="EJ153" s="52" cm="1">
        <f t="array" ref="EJ153">A128055686F_Latest</f>
        <v>0.53500000000000003</v>
      </c>
      <c r="EK153" s="52" cm="1">
        <f t="array" ref="EK153">A127997306J_Latest</f>
        <v>0</v>
      </c>
      <c r="EL153" s="52" cm="1">
        <f t="array" ref="EL153">A128074966C_Latest</f>
        <v>0.41299999999999998</v>
      </c>
      <c r="EM153" s="52" cm="1">
        <f t="array" ref="EM153">A128094346L_Latest</f>
        <v>0.17299999999999999</v>
      </c>
      <c r="EN153" s="52" cm="1">
        <f t="array" ref="EN153">A128074994L_Latest</f>
        <v>0.6</v>
      </c>
      <c r="EO153" s="52" cm="1">
        <f t="array" ref="EO153">A128036122V_Latest</f>
        <v>0.80300000000000005</v>
      </c>
      <c r="EP153" s="52" cm="1">
        <f t="array" ref="EP153">A128016710T_Latest</f>
        <v>2.1520000000000001</v>
      </c>
      <c r="EQ153" s="52" cm="1">
        <f t="array" ref="EQ153">A127958614J_Latest</f>
        <v>0.16400000000000001</v>
      </c>
      <c r="ER153" s="52" cm="1">
        <f t="array" ref="ER153">A128016746V_Latest</f>
        <v>0.11</v>
      </c>
      <c r="ES153" s="52" t="e" cm="1">
        <f t="array" ref="ES153">A127997478C_Latest</f>
        <v>#NAME?</v>
      </c>
      <c r="ET153" s="52" cm="1">
        <f t="array" ref="ET153">A128074494T_Latest</f>
        <v>10.162000000000001</v>
      </c>
      <c r="EU153" s="52" cm="1">
        <f t="array" ref="EU153">A128018834F_Latest</f>
        <v>0</v>
      </c>
      <c r="EV153" s="52" cm="1">
        <f t="array" ref="EV153">A127999702W_Latest</f>
        <v>0</v>
      </c>
      <c r="EW153" s="52" cm="1">
        <f t="array" ref="EW153">A128096494A_Latest</f>
        <v>0.158</v>
      </c>
      <c r="EX153" s="52" cm="1">
        <f t="array" ref="EX153">A128058014V_Latest</f>
        <v>0.10100000000000001</v>
      </c>
      <c r="EY153" s="52" cm="1">
        <f t="array" ref="EY153">A127980442L_Latest</f>
        <v>0.57499999999999996</v>
      </c>
      <c r="EZ153" s="52" cm="1">
        <f t="array" ref="EZ153">A128038366A_Latest</f>
        <v>0</v>
      </c>
      <c r="FA153" s="52" cm="1">
        <f t="array" ref="FA153">A127980490F_Latest</f>
        <v>0.441</v>
      </c>
      <c r="FB153" s="52" cm="1">
        <f t="array" ref="FB153">A127980510C_Latest</f>
        <v>0.61399999999999999</v>
      </c>
      <c r="FC153" s="52" cm="1">
        <f t="array" ref="FC153">A127999814R_Latest</f>
        <v>0.21199999999999999</v>
      </c>
      <c r="FD153" s="52" cm="1">
        <f t="array" ref="FD153">A127999502C_Latest</f>
        <v>0</v>
      </c>
      <c r="FE153" s="52" cm="1">
        <f t="array" ref="FE153">A127999526W_Latest</f>
        <v>0</v>
      </c>
      <c r="FF153" s="52" cm="1">
        <f t="array" ref="FF153">A128038130F_Latest</f>
        <v>0</v>
      </c>
      <c r="FG153" s="52" cm="1">
        <f t="array" ref="FG153">A127960762A_Latest</f>
        <v>0.14299999999999999</v>
      </c>
      <c r="FH153" s="52" cm="1">
        <f t="array" ref="FH153">A128018910W_Latest</f>
        <v>0</v>
      </c>
      <c r="FI153" s="52" cm="1">
        <f t="array" ref="FI153">A127960798C_Latest</f>
        <v>0.247</v>
      </c>
      <c r="FJ153" s="52" cm="1">
        <f t="array" ref="FJ153">A127980310K_Latest</f>
        <v>0.14299999999999999</v>
      </c>
      <c r="FK153" s="52" cm="1">
        <f t="array" ref="FK153">A128077310T_Latest</f>
        <v>0.94299999999999995</v>
      </c>
      <c r="FL153" s="52" cm="1">
        <f t="array" ref="FL153">A127960850A_Latest</f>
        <v>0</v>
      </c>
      <c r="FM153" s="52" cm="1">
        <f t="array" ref="FM153">A127980350C_Latest</f>
        <v>0.17</v>
      </c>
      <c r="FN153" s="52" t="e" cm="1">
        <f t="array" ref="FN153">A127980386F_Latest</f>
        <v>#NAME?</v>
      </c>
      <c r="FO153" s="52" cm="1">
        <f t="array" ref="FO153">A128095898C_Latest</f>
        <v>3.7469999999999999</v>
      </c>
      <c r="FP153" s="52" cm="1">
        <f t="array" ref="FP153">A128001594T_Latest</f>
        <v>0</v>
      </c>
      <c r="FQ153" s="52" cm="1">
        <f t="array" ref="FQ153">A128098634C_Latest</f>
        <v>0</v>
      </c>
      <c r="FR153" s="52" cm="1">
        <f t="array" ref="FR153">A128079586T_Latest</f>
        <v>0.29099999999999998</v>
      </c>
      <c r="FS153" s="52" cm="1">
        <f t="array" ref="FS153">A127963118T_Latest</f>
        <v>0</v>
      </c>
      <c r="FT153" s="52" cm="1">
        <f t="array" ref="FT153">A127963138A_Latest</f>
        <v>0.53500000000000003</v>
      </c>
      <c r="FU153" s="52" cm="1">
        <f t="array" ref="FU153">A128040654K_Latest</f>
        <v>0</v>
      </c>
      <c r="FV153" s="52" cm="1">
        <f t="array" ref="FV153">A128021262V_Latest</f>
        <v>2.4209999999999998</v>
      </c>
      <c r="FW153" s="52" cm="1">
        <f t="array" ref="FW153">A128021278L_Latest</f>
        <v>2.0619999999999998</v>
      </c>
      <c r="FX153" s="52" cm="1">
        <f t="array" ref="FX153">A128001934A_Latest</f>
        <v>0</v>
      </c>
      <c r="FY153" s="52" cm="1">
        <f t="array" ref="FY153">A128040378A_Latest</f>
        <v>0</v>
      </c>
      <c r="FZ153" s="52" cm="1">
        <f t="array" ref="FZ153">A128098478L_Latest</f>
        <v>0.46700000000000003</v>
      </c>
      <c r="GA153" s="52" cm="1">
        <f t="array" ref="GA153">A128079350W_Latest</f>
        <v>0</v>
      </c>
      <c r="GB153" s="52" cm="1">
        <f t="array" ref="GB153">A127962942W_Latest</f>
        <v>1.2190000000000001</v>
      </c>
      <c r="GC153" s="52" cm="1">
        <f t="array" ref="GC153">A127962958R_Latest</f>
        <v>0</v>
      </c>
      <c r="GD153" s="52" cm="1">
        <f t="array" ref="GD153">A127962962F_Latest</f>
        <v>0.95299999999999996</v>
      </c>
      <c r="GE153" s="52" cm="1">
        <f t="array" ref="GE153">A127962986X_Latest</f>
        <v>0.21</v>
      </c>
      <c r="GF153" s="52" cm="1">
        <f t="array" ref="GF153">A128021110J_Latest</f>
        <v>2.177</v>
      </c>
      <c r="GG153" s="52" cm="1">
        <f t="array" ref="GG153">A127982438J_Latest</f>
        <v>0.45900000000000002</v>
      </c>
      <c r="GH153" s="52" cm="1">
        <f t="array" ref="GH153">A128059990W_Latest</f>
        <v>0.49099999999999999</v>
      </c>
      <c r="GI153" s="52" t="e" cm="1">
        <f t="array" ref="GI153">A128040586V_Latest</f>
        <v>#NAME?</v>
      </c>
      <c r="GJ153" s="52" cm="1">
        <f t="array" ref="GJ153">A128001206C_Latest</f>
        <v>11.284000000000001</v>
      </c>
    </row>
    <row r="154" spans="1:192" ht="15" hidden="1" customHeight="1">
      <c r="A154" s="49"/>
      <c r="B154" s="49" t="s">
        <v>12439</v>
      </c>
      <c r="C154" s="62">
        <v>31</v>
      </c>
      <c r="D154" s="52" cm="1">
        <f t="array" ref="D154">A127965106V_Latest</f>
        <v>8.74</v>
      </c>
      <c r="E154" s="52" cm="1">
        <f t="array" ref="E154">A128062254J_Latest</f>
        <v>12.109</v>
      </c>
      <c r="F154" s="52" cm="1">
        <f t="array" ref="F154">A128062282T_Latest</f>
        <v>21.143999999999998</v>
      </c>
      <c r="G154" s="52" cm="1">
        <f t="array" ref="G154">A127965350W_Latest</f>
        <v>3.661</v>
      </c>
      <c r="H154" s="52" cm="1">
        <f t="array" ref="H154">A127965366R_Latest</f>
        <v>32.734000000000002</v>
      </c>
      <c r="I154" s="52" cm="1">
        <f t="array" ref="I154">A128003994R_Latest</f>
        <v>11.007999999999999</v>
      </c>
      <c r="J154" s="52" cm="1">
        <f t="array" ref="J154">A128042886J_Latest</f>
        <v>34.116</v>
      </c>
      <c r="K154" s="52" cm="1">
        <f t="array" ref="K154">A128062366A_Latest</f>
        <v>41.936</v>
      </c>
      <c r="L154" s="52" cm="1">
        <f t="array" ref="L154">A128081902X_Latest</f>
        <v>20.198</v>
      </c>
      <c r="M154" s="52" cm="1">
        <f t="array" ref="M154">A127984274K_Latest</f>
        <v>4.1550000000000002</v>
      </c>
      <c r="N154" s="52" cm="1">
        <f t="array" ref="N154">A128062110W_Latest</f>
        <v>10.409000000000001</v>
      </c>
      <c r="O154" s="52" cm="1">
        <f t="array" ref="O154">A128081622F_Latest</f>
        <v>5.9880000000000004</v>
      </c>
      <c r="P154" s="52" cm="1">
        <f t="array" ref="P154">A127945610J_Latest</f>
        <v>34.468000000000004</v>
      </c>
      <c r="Q154" s="52" cm="1">
        <f t="array" ref="Q154">A128023158F_Latest</f>
        <v>15.429</v>
      </c>
      <c r="R154" s="52" cm="1">
        <f t="array" ref="R154">A128062170X_Latest</f>
        <v>16.437999999999999</v>
      </c>
      <c r="S154" s="52" cm="1">
        <f t="array" ref="S154">A128081670X_Latest</f>
        <v>21.056999999999999</v>
      </c>
      <c r="T154" s="52" cm="1">
        <f t="array" ref="T154">A128042686R_Latest</f>
        <v>46.046999999999997</v>
      </c>
      <c r="U154" s="52" cm="1">
        <f t="array" ref="U154">A128003890W_Latest</f>
        <v>9.4849999999999994</v>
      </c>
      <c r="V154" s="52" cm="1">
        <f t="array" ref="V154">A128023250W_Latest</f>
        <v>10.378</v>
      </c>
      <c r="W154" s="52" t="e" cm="1">
        <f t="array" ref="W154">A128003942L_Latest</f>
        <v>#NAME?</v>
      </c>
      <c r="X154" s="52" cm="1">
        <f t="array" ref="X154">A128022646X_Latest</f>
        <v>361.565</v>
      </c>
      <c r="Y154" s="52" cm="1">
        <f t="array" ref="Y154">A127967274T_Latest</f>
        <v>3.476</v>
      </c>
      <c r="Z154" s="52" cm="1">
        <f t="array" ref="Z154">A128083914V_Latest</f>
        <v>0.63800000000000001</v>
      </c>
      <c r="AA154" s="52" cm="1">
        <f t="array" ref="AA154">A127947998A_Latest</f>
        <v>7.0190000000000001</v>
      </c>
      <c r="AB154" s="52" cm="1">
        <f t="array" ref="AB154">A127986614F_Latest</f>
        <v>0.51600000000000001</v>
      </c>
      <c r="AC154" s="52" cm="1">
        <f t="array" ref="AC154">A127986638X_Latest</f>
        <v>8.7460000000000004</v>
      </c>
      <c r="AD154" s="52" cm="1">
        <f t="array" ref="AD154">A128064458W_Latest</f>
        <v>2.669</v>
      </c>
      <c r="AE154" s="52" cm="1">
        <f t="array" ref="AE154">A127986686T_Latest</f>
        <v>10.989000000000001</v>
      </c>
      <c r="AF154" s="52" cm="1">
        <f t="array" ref="AF154">A127967554K_Latest</f>
        <v>13.724</v>
      </c>
      <c r="AG154" s="52" cm="1">
        <f t="array" ref="AG154">A128006234C_Latest</f>
        <v>4.0940000000000003</v>
      </c>
      <c r="AH154" s="52" cm="1">
        <f t="array" ref="AH154">A127967286A_Latest</f>
        <v>1.8959999999999999</v>
      </c>
      <c r="AI154" s="52" cm="1">
        <f t="array" ref="AI154">A128025298V_Latest</f>
        <v>5.3</v>
      </c>
      <c r="AJ154" s="52" cm="1">
        <f t="array" ref="AJ154">A128044706X_Latest</f>
        <v>2.5139999999999998</v>
      </c>
      <c r="AK154" s="52" cm="1">
        <f t="array" ref="AK154">A128064258C_Latest</f>
        <v>10.282999999999999</v>
      </c>
      <c r="AL154" s="52" cm="1">
        <f t="array" ref="AL154">A128064278L_Latest</f>
        <v>4.5919999999999996</v>
      </c>
      <c r="AM154" s="52" cm="1">
        <f t="array" ref="AM154">A128044770T_Latest</f>
        <v>5.46</v>
      </c>
      <c r="AN154" s="52" cm="1">
        <f t="array" ref="AN154">A128025386V_Latest</f>
        <v>7.9740000000000002</v>
      </c>
      <c r="AO154" s="52" cm="1">
        <f t="array" ref="AO154">A127967414J_Latest</f>
        <v>14.503</v>
      </c>
      <c r="AP154" s="52" cm="1">
        <f t="array" ref="AP154">A128083882L_Latest</f>
        <v>1.1839999999999999</v>
      </c>
      <c r="AQ154" s="52" cm="1">
        <f t="array" ref="AQ154">A128006074C_Latest</f>
        <v>1.9</v>
      </c>
      <c r="AR154" s="52" t="e" cm="1">
        <f t="array" ref="AR154">A128025490V_Latest</f>
        <v>#NAME?</v>
      </c>
      <c r="AS154" s="52" cm="1">
        <f t="array" ref="AS154">A127947322A_Latest</f>
        <v>108.13800000000001</v>
      </c>
      <c r="AT154" s="52" cm="1">
        <f t="array" ref="AT154">A128008066R_Latest</f>
        <v>1.9219999999999999</v>
      </c>
      <c r="AU154" s="52" cm="1">
        <f t="array" ref="AU154">A128008278T_Latest</f>
        <v>0</v>
      </c>
      <c r="AV154" s="52" cm="1">
        <f t="array" ref="AV154">A128008322R_Latest</f>
        <v>5</v>
      </c>
      <c r="AW154" s="52" cm="1">
        <f t="array" ref="AW154">A127950186C_Latest</f>
        <v>1.4470000000000001</v>
      </c>
      <c r="AX154" s="52" cm="1">
        <f t="array" ref="AX154">A128027750R_Latest</f>
        <v>5.5449999999999999</v>
      </c>
      <c r="AY154" s="52" cm="1">
        <f t="array" ref="AY154">A127988846C_Latest</f>
        <v>2.25</v>
      </c>
      <c r="AZ154" s="52" cm="1">
        <f t="array" ref="AZ154">A127969662F_Latest</f>
        <v>7.3979999999999997</v>
      </c>
      <c r="BA154" s="52" cm="1">
        <f t="array" ref="BA154">A127969682R_Latest</f>
        <v>6.8680000000000003</v>
      </c>
      <c r="BB154" s="52" cm="1">
        <f t="array" ref="BB154">A127988902K_Latest</f>
        <v>4.2130000000000001</v>
      </c>
      <c r="BC154" s="52" cm="1">
        <f t="array" ref="BC154">A127969358L_Latest</f>
        <v>1.4830000000000001</v>
      </c>
      <c r="BD154" s="52" cm="1">
        <f t="array" ref="BD154">A127988626A_Latest</f>
        <v>2.137</v>
      </c>
      <c r="BE154" s="52" cm="1">
        <f t="array" ref="BE154">A127950006J_Latest</f>
        <v>1.673</v>
      </c>
      <c r="BF154" s="52" cm="1">
        <f t="array" ref="BF154">A127969418C_Latest</f>
        <v>9.9160000000000004</v>
      </c>
      <c r="BG154" s="52" cm="1">
        <f t="array" ref="BG154">A128046922C_Latest</f>
        <v>3.86</v>
      </c>
      <c r="BH154" s="52" cm="1">
        <f t="array" ref="BH154">A127950046A_Latest</f>
        <v>5.1260000000000003</v>
      </c>
      <c r="BI154" s="52" cm="1">
        <f t="array" ref="BI154">A128086054K_Latest</f>
        <v>3.4470000000000001</v>
      </c>
      <c r="BJ154" s="52" cm="1">
        <f t="array" ref="BJ154">A128046978R_Latest</f>
        <v>11.148999999999999</v>
      </c>
      <c r="BK154" s="52" cm="1">
        <f t="array" ref="BK154">A128066298J_Latest</f>
        <v>2.3969999999999998</v>
      </c>
      <c r="BL154" s="52" cm="1">
        <f t="array" ref="BL154">A128086106A_Latest</f>
        <v>0.76600000000000001</v>
      </c>
      <c r="BM154" s="52" t="e" cm="1">
        <f t="array" ref="BM154">A128047050X_Latest</f>
        <v>#NAME?</v>
      </c>
      <c r="BN154" s="52" cm="1">
        <f t="array" ref="BN154">A128046462A_Latest</f>
        <v>77.302999999999997</v>
      </c>
      <c r="BO154" s="52" cm="1">
        <f t="array" ref="BO154">A127990726A_Latest</f>
        <v>0.78900000000000003</v>
      </c>
      <c r="BP154" s="52" cm="1">
        <f t="array" ref="BP154">A127952194R_Latest</f>
        <v>2.5009999999999999</v>
      </c>
      <c r="BQ154" s="52" cm="1">
        <f t="array" ref="BQ154">A128068542K_Latest</f>
        <v>3.6890000000000001</v>
      </c>
      <c r="BR154" s="52" cm="1">
        <f t="array" ref="BR154">A127952250W_Latest</f>
        <v>0.45400000000000001</v>
      </c>
      <c r="BS154" s="52" cm="1">
        <f t="array" ref="BS154">A128029810T_Latest</f>
        <v>10.215</v>
      </c>
      <c r="BT154" s="52" cm="1">
        <f t="array" ref="BT154">A128088350R_Latest</f>
        <v>3.9159999999999999</v>
      </c>
      <c r="BU154" s="52" cm="1">
        <f t="array" ref="BU154">A128029838V_Latest</f>
        <v>9.4429999999999996</v>
      </c>
      <c r="BV154" s="52" cm="1">
        <f t="array" ref="BV154">A127952334F_Latest</f>
        <v>13.875</v>
      </c>
      <c r="BW154" s="52" cm="1">
        <f t="array" ref="BW154">A127991066X_Latest</f>
        <v>6.6180000000000003</v>
      </c>
      <c r="BX154" s="52" cm="1">
        <f t="array" ref="BX154">A128068350T_Latest</f>
        <v>0</v>
      </c>
      <c r="BY154" s="52" cm="1">
        <f t="array" ref="BY154">A128010210L_Latest</f>
        <v>2.0670000000000002</v>
      </c>
      <c r="BZ154" s="52" cm="1">
        <f t="array" ref="BZ154">A128029606J_Latest</f>
        <v>0.69599999999999995</v>
      </c>
      <c r="CA154" s="52" cm="1">
        <f t="array" ref="CA154">A127990790V_Latest</f>
        <v>9.1850000000000005</v>
      </c>
      <c r="CB154" s="52" cm="1">
        <f t="array" ref="CB154">A128049106K_Latest</f>
        <v>1.734</v>
      </c>
      <c r="CC154" s="52" cm="1">
        <f t="array" ref="CC154">A128068418A_Latest</f>
        <v>1.845</v>
      </c>
      <c r="CD154" s="52" cm="1">
        <f t="array" ref="CD154">A127952130C_Latest</f>
        <v>5.47</v>
      </c>
      <c r="CE154" s="52" cm="1">
        <f t="array" ref="CE154">A127990866C_Latest</f>
        <v>8.3849999999999998</v>
      </c>
      <c r="CF154" s="52" cm="1">
        <f t="array" ref="CF154">A128029706T_Latest</f>
        <v>2.4740000000000002</v>
      </c>
      <c r="CG154" s="52" cm="1">
        <f t="array" ref="CG154">A128010338X_Latest</f>
        <v>2.1219999999999999</v>
      </c>
      <c r="CH154" s="52" t="e" cm="1">
        <f t="array" ref="CH154">A128010394T_Latest</f>
        <v>#NAME?</v>
      </c>
      <c r="CI154" s="52" cm="1">
        <f t="array" ref="CI154">A128087682T_Latest</f>
        <v>85.965999999999994</v>
      </c>
      <c r="CJ154" s="52" cm="1">
        <f t="array" ref="CJ154">A127954218J_Latest</f>
        <v>1.262</v>
      </c>
      <c r="CK154" s="52" cm="1">
        <f t="array" ref="CK154">A128012618C_Latest</f>
        <v>0.746</v>
      </c>
      <c r="CL154" s="52" cm="1">
        <f t="array" ref="CL154">A128070726V_Latest</f>
        <v>0.55000000000000004</v>
      </c>
      <c r="CM154" s="52" cm="1">
        <f t="array" ref="CM154">A127993070A_Latest</f>
        <v>0.501</v>
      </c>
      <c r="CN154" s="52" cm="1">
        <f t="array" ref="CN154">A127993090K_Latest</f>
        <v>1.639</v>
      </c>
      <c r="CO154" s="52" cm="1">
        <f t="array" ref="CO154">A128051462W_Latest</f>
        <v>1.5620000000000001</v>
      </c>
      <c r="CP154" s="52" cm="1">
        <f t="array" ref="CP154">A127954506A_Latest</f>
        <v>2.0379999999999998</v>
      </c>
      <c r="CQ154" s="52" cm="1">
        <f t="array" ref="CQ154">A128012758F_Latest</f>
        <v>2.3460000000000001</v>
      </c>
      <c r="CR154" s="52" cm="1">
        <f t="array" ref="CR154">A128012770W_Latest</f>
        <v>1.702</v>
      </c>
      <c r="CS154" s="52" cm="1">
        <f t="array" ref="CS154">A128090178R_Latest</f>
        <v>0.65600000000000003</v>
      </c>
      <c r="CT154" s="52" cm="1">
        <f t="array" ref="CT154">A128012454V_Latest</f>
        <v>0</v>
      </c>
      <c r="CU154" s="52" cm="1">
        <f t="array" ref="CU154">A128070518A_Latest</f>
        <v>0.252</v>
      </c>
      <c r="CV154" s="52" cm="1">
        <f t="array" ref="CV154">A128070546K_Latest</f>
        <v>1.4870000000000001</v>
      </c>
      <c r="CW154" s="52" cm="1">
        <f t="array" ref="CW154">A128070578C_Latest</f>
        <v>0.82599999999999996</v>
      </c>
      <c r="CX154" s="52" cm="1">
        <f t="array" ref="CX154">A128012526V_Latest</f>
        <v>1.1120000000000001</v>
      </c>
      <c r="CY154" s="52" cm="1">
        <f t="array" ref="CY154">A127992942F_Latest</f>
        <v>1.85</v>
      </c>
      <c r="CZ154" s="52" cm="1">
        <f t="array" ref="CZ154">A127992958X_Latest</f>
        <v>3.23</v>
      </c>
      <c r="DA154" s="52" cm="1">
        <f t="array" ref="DA154">A128031834A_Latest</f>
        <v>1.105</v>
      </c>
      <c r="DB154" s="52" cm="1">
        <f t="array" ref="DB154">A128070674C_Latest</f>
        <v>0.99399999999999999</v>
      </c>
      <c r="DC154" s="52" t="e" cm="1">
        <f t="array" ref="DC154">A127993034T_Latest</f>
        <v>#NAME?</v>
      </c>
      <c r="DD154" s="52" cm="1">
        <f t="array" ref="DD154">A127953846C_Latest</f>
        <v>24.073</v>
      </c>
      <c r="DE154" s="52" cm="1">
        <f t="array" ref="DE154">A128033862W_Latest</f>
        <v>0.74299999999999999</v>
      </c>
      <c r="DF154" s="52" cm="1">
        <f t="array" ref="DF154">A128072970J_Latest</f>
        <v>7.8460000000000001</v>
      </c>
      <c r="DG154" s="52" cm="1">
        <f t="array" ref="DG154">A128073010T_Latest</f>
        <v>3.2559999999999998</v>
      </c>
      <c r="DH154" s="52" cm="1">
        <f t="array" ref="DH154">A128073030A_Latest</f>
        <v>0.46100000000000002</v>
      </c>
      <c r="DI154" s="52" cm="1">
        <f t="array" ref="DI154">A128034146A_Latest</f>
        <v>4.79</v>
      </c>
      <c r="DJ154" s="52" cm="1">
        <f t="array" ref="DJ154">A128014786A_Latest</f>
        <v>0.38500000000000001</v>
      </c>
      <c r="DK154" s="52" cm="1">
        <f t="array" ref="DK154">A127995282R_Latest</f>
        <v>3.613</v>
      </c>
      <c r="DL154" s="52" cm="1">
        <f t="array" ref="DL154">A127995298J_Latest</f>
        <v>3.4990000000000001</v>
      </c>
      <c r="DM154" s="52" cm="1">
        <f t="array" ref="DM154">A127976374V_Latest</f>
        <v>3.4289999999999998</v>
      </c>
      <c r="DN154" s="52" cm="1">
        <f t="array" ref="DN154">A128072806F_Latest</f>
        <v>0</v>
      </c>
      <c r="DO154" s="52" cm="1">
        <f t="array" ref="DO154">A128092198K_Latest</f>
        <v>0.433</v>
      </c>
      <c r="DP154" s="52" cm="1">
        <f t="array" ref="DP154">A128053430R_Latest</f>
        <v>0.46100000000000002</v>
      </c>
      <c r="DQ154" s="52" cm="1">
        <f t="array" ref="DQ154">A128053450X_Latest</f>
        <v>1.653</v>
      </c>
      <c r="DR154" s="52" cm="1">
        <f t="array" ref="DR154">A128092234J_Latest</f>
        <v>2.7360000000000002</v>
      </c>
      <c r="DS154" s="52" cm="1">
        <f t="array" ref="DS154">A128033966R_Latest</f>
        <v>0.85499999999999998</v>
      </c>
      <c r="DT154" s="52" cm="1">
        <f t="array" ref="DT154">A128014658J_Latest</f>
        <v>1.716</v>
      </c>
      <c r="DU154" s="52" cm="1">
        <f t="array" ref="DU154">A128092274A_Latest</f>
        <v>6.6740000000000004</v>
      </c>
      <c r="DV154" s="52" cm="1">
        <f t="array" ref="DV154">A128034046T_Latest</f>
        <v>1.2749999999999999</v>
      </c>
      <c r="DW154" s="52" cm="1">
        <f t="array" ref="DW154">A128053562T_Latest</f>
        <v>2.681</v>
      </c>
      <c r="DX154" s="52" t="e" cm="1">
        <f t="array" ref="DX154">A128034102X_Latest</f>
        <v>#NAME?</v>
      </c>
      <c r="DY154" s="52" cm="1">
        <f t="array" ref="DY154">A128072418C_Latest</f>
        <v>46.506999999999998</v>
      </c>
      <c r="DZ154" s="52" cm="1">
        <f t="array" ref="DZ154">A127958422R_Latest</f>
        <v>0.437</v>
      </c>
      <c r="EA154" s="52" cm="1">
        <f t="array" ref="EA154">A128075074R_Latest</f>
        <v>0.123</v>
      </c>
      <c r="EB154" s="52" cm="1">
        <f t="array" ref="EB154">A127978410C_Latest</f>
        <v>1.365</v>
      </c>
      <c r="EC154" s="52" cm="1">
        <f t="array" ref="EC154">A128016822K_Latest</f>
        <v>0</v>
      </c>
      <c r="ED154" s="52" cm="1">
        <f t="array" ref="ED154">A128036266F_Latest</f>
        <v>0.48499999999999999</v>
      </c>
      <c r="EE154" s="52" cm="1">
        <f t="array" ref="EE154">A127997530A_Latest</f>
        <v>0</v>
      </c>
      <c r="EF154" s="52" cm="1">
        <f t="array" ref="EF154">A127997554V_Latest</f>
        <v>0.63500000000000001</v>
      </c>
      <c r="EG154" s="52" cm="1">
        <f t="array" ref="EG154">A128016898F_Latest</f>
        <v>0.78400000000000003</v>
      </c>
      <c r="EH154" s="52" cm="1">
        <f t="array" ref="EH154">A127958770K_Latest</f>
        <v>0.14099999999999999</v>
      </c>
      <c r="EI154" s="52" cm="1">
        <f t="array" ref="EI154">A128016598C_Latest</f>
        <v>0</v>
      </c>
      <c r="EJ154" s="52" cm="1">
        <f t="array" ref="EJ154">A127978214V_Latest</f>
        <v>0</v>
      </c>
      <c r="EK154" s="52" cm="1">
        <f t="array" ref="EK154">A128016634A_Latest</f>
        <v>0.13500000000000001</v>
      </c>
      <c r="EL154" s="52" cm="1">
        <f t="array" ref="EL154">A127958502R_Latest</f>
        <v>0.45200000000000001</v>
      </c>
      <c r="EM154" s="52" cm="1">
        <f t="array" ref="EM154">A128036090L_Latest</f>
        <v>0.32300000000000001</v>
      </c>
      <c r="EN154" s="52" cm="1">
        <f t="array" ref="EN154">A128016674V_Latest</f>
        <v>0.34300000000000003</v>
      </c>
      <c r="EO154" s="52" cm="1">
        <f t="array" ref="EO154">A128094386F_Latest</f>
        <v>0.27900000000000003</v>
      </c>
      <c r="EP154" s="52" cm="1">
        <f t="array" ref="EP154">A127958590A_Latest</f>
        <v>1.3640000000000001</v>
      </c>
      <c r="EQ154" s="52" cm="1">
        <f t="array" ref="EQ154">A128036174W_Latest</f>
        <v>0.53500000000000003</v>
      </c>
      <c r="ER154" s="52" cm="1">
        <f t="array" ref="ER154">A128075066R_Latest</f>
        <v>0.97899999999999998</v>
      </c>
      <c r="ES154" s="52" t="e" cm="1">
        <f t="array" ref="ES154">A127978394R_Latest</f>
        <v>#NAME?</v>
      </c>
      <c r="ET154" s="52" cm="1">
        <f t="array" ref="ET154">A128093970X_Latest</f>
        <v>8.3780000000000001</v>
      </c>
      <c r="EU154" s="52" cm="1">
        <f t="array" ref="EU154">A127999470W_Latest</f>
        <v>0.111</v>
      </c>
      <c r="EV154" s="52" cm="1">
        <f t="array" ref="EV154">A128038270J_Latest</f>
        <v>0.254</v>
      </c>
      <c r="EW154" s="52" cm="1">
        <f t="array" ref="EW154">A127999730F_Latest</f>
        <v>0</v>
      </c>
      <c r="EX154" s="52" cm="1">
        <f t="array" ref="EX154">A128077394L_Latest</f>
        <v>0.28100000000000003</v>
      </c>
      <c r="EY154" s="52" cm="1">
        <f t="array" ref="EY154">A128058026C_Latest</f>
        <v>0.77200000000000002</v>
      </c>
      <c r="EZ154" s="52" cm="1">
        <f t="array" ref="EZ154">A127999762X_Latest</f>
        <v>0</v>
      </c>
      <c r="FA154" s="52" cm="1">
        <f t="array" ref="FA154">A128038378K_Latest</f>
        <v>0</v>
      </c>
      <c r="FB154" s="52" cm="1">
        <f t="array" ref="FB154">A128019134K_Latest</f>
        <v>0.56299999999999994</v>
      </c>
      <c r="FC154" s="52" cm="1">
        <f t="array" ref="FC154">A127961038F_Latest</f>
        <v>0</v>
      </c>
      <c r="FD154" s="52" cm="1">
        <f t="array" ref="FD154">A128077210J_Latest</f>
        <v>0.11899999999999999</v>
      </c>
      <c r="FE154" s="52" cm="1">
        <f t="array" ref="FE154">A127980206K_Latest</f>
        <v>0.47099999999999997</v>
      </c>
      <c r="FF154" s="52" cm="1">
        <f t="array" ref="FF154">A127960742T_Latest</f>
        <v>0.25700000000000001</v>
      </c>
      <c r="FG154" s="52" cm="1">
        <f t="array" ref="FG154">A127980242V_Latest</f>
        <v>0</v>
      </c>
      <c r="FH154" s="52" cm="1">
        <f t="array" ref="FH154">A127980258L_Latest</f>
        <v>0.13800000000000001</v>
      </c>
      <c r="FI154" s="52" cm="1">
        <f t="array" ref="FI154">A128077270K_Latest</f>
        <v>0.61799999999999999</v>
      </c>
      <c r="FJ154" s="52" cm="1">
        <f t="array" ref="FJ154">A128018946X_Latest</f>
        <v>0.32200000000000001</v>
      </c>
      <c r="FK154" s="52" cm="1">
        <f t="array" ref="FK154">A127980326C_Latest</f>
        <v>0.36899999999999999</v>
      </c>
      <c r="FL154" s="52" cm="1">
        <f t="array" ref="FL154">A128018994T_Latest</f>
        <v>6.5000000000000002E-2</v>
      </c>
      <c r="FM154" s="52" cm="1">
        <f t="array" ref="FM154">A128019006T_Latest</f>
        <v>0.246</v>
      </c>
      <c r="FN154" s="52" t="e" cm="1">
        <f t="array" ref="FN154">A128057982K_Latest</f>
        <v>#NAME?</v>
      </c>
      <c r="FO154" s="52" cm="1">
        <f t="array" ref="FO154">A128037794C_Latest</f>
        <v>4.5860000000000003</v>
      </c>
      <c r="FP154" s="52" cm="1">
        <f t="array" ref="FP154">A128020994J_Latest</f>
        <v>0</v>
      </c>
      <c r="FQ154" s="52" cm="1">
        <f t="array" ref="FQ154">A128021150A_Latest</f>
        <v>0</v>
      </c>
      <c r="FR154" s="52" cm="1">
        <f t="array" ref="FR154">A128001822J_Latest</f>
        <v>0.26400000000000001</v>
      </c>
      <c r="FS154" s="52" cm="1">
        <f t="array" ref="FS154">A128079626X_Latest</f>
        <v>0</v>
      </c>
      <c r="FT154" s="52" cm="1">
        <f t="array" ref="FT154">A128001862A_Latest</f>
        <v>0.54100000000000004</v>
      </c>
      <c r="FU154" s="52" cm="1">
        <f t="array" ref="FU154">A128001882K_Latest</f>
        <v>0.22600000000000001</v>
      </c>
      <c r="FV154" s="52" cm="1">
        <f t="array" ref="FV154">A128098722C_Latest</f>
        <v>0</v>
      </c>
      <c r="FW154" s="52" cm="1">
        <f t="array" ref="FW154">A128079702R_Latest</f>
        <v>0.27700000000000002</v>
      </c>
      <c r="FX154" s="52" cm="1">
        <f t="array" ref="FX154">A128040734K_Latest</f>
        <v>0</v>
      </c>
      <c r="FY154" s="52" cm="1">
        <f t="array" ref="FY154">A128098446V_Latest</f>
        <v>0</v>
      </c>
      <c r="FZ154" s="52" cm="1">
        <f t="array" ref="FZ154">A128079330L_Latest</f>
        <v>0</v>
      </c>
      <c r="GA154" s="52" cm="1">
        <f t="array" ref="GA154">A128098490C_Latest</f>
        <v>0</v>
      </c>
      <c r="GB154" s="52" cm="1">
        <f t="array" ref="GB154">A128059918C_Latest</f>
        <v>1.4930000000000001</v>
      </c>
      <c r="GC154" s="52" cm="1">
        <f t="array" ref="GC154">A127982362X_Latest</f>
        <v>1.22</v>
      </c>
      <c r="GD154" s="52" cm="1">
        <f t="array" ref="GD154">A128059946L_Latest</f>
        <v>1.0780000000000001</v>
      </c>
      <c r="GE154" s="52" cm="1">
        <f t="array" ref="GE154">A128040486K_Latest</f>
        <v>0</v>
      </c>
      <c r="GF154" s="52" cm="1">
        <f t="array" ref="GF154">A128098594W_Latest</f>
        <v>0.373</v>
      </c>
      <c r="GG154" s="52" cm="1">
        <f t="array" ref="GG154">A128079490X_Latest</f>
        <v>0.45100000000000001</v>
      </c>
      <c r="GH154" s="52" cm="1">
        <f t="array" ref="GH154">A128098626C_Latest</f>
        <v>0.69099999999999995</v>
      </c>
      <c r="GI154" s="52" t="e" cm="1">
        <f t="array" ref="GI154">A128040590K_Latest</f>
        <v>#NAME?</v>
      </c>
      <c r="GJ154" s="52" cm="1">
        <f t="array" ref="GJ154">A128001210V_Latest</f>
        <v>6.6139999999999999</v>
      </c>
    </row>
    <row r="155" spans="1:192" ht="15" hidden="1" customHeight="1">
      <c r="A155" s="48" t="s">
        <v>12440</v>
      </c>
      <c r="B155" s="49"/>
      <c r="C155" s="62">
        <v>32</v>
      </c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2"/>
      <c r="BD155" s="52"/>
      <c r="BE155" s="52"/>
      <c r="BF155" s="52"/>
      <c r="BG155" s="52"/>
      <c r="BH155" s="52"/>
      <c r="BI155" s="52"/>
      <c r="BJ155" s="52"/>
      <c r="BK155" s="52"/>
      <c r="BL155" s="52"/>
      <c r="BM155" s="52"/>
      <c r="BN155" s="52"/>
      <c r="BO155" s="52"/>
      <c r="BP155" s="52"/>
      <c r="BQ155" s="52"/>
      <c r="BR155" s="52"/>
      <c r="BS155" s="52"/>
      <c r="BT155" s="52"/>
      <c r="BU155" s="52"/>
      <c r="BV155" s="52"/>
      <c r="BW155" s="52"/>
      <c r="BX155" s="52"/>
      <c r="BY155" s="52"/>
      <c r="BZ155" s="52"/>
      <c r="CA155" s="52"/>
      <c r="CB155" s="52"/>
      <c r="CC155" s="52"/>
      <c r="CD155" s="52"/>
      <c r="CE155" s="52"/>
      <c r="CF155" s="52"/>
      <c r="CG155" s="52"/>
      <c r="CH155" s="52"/>
      <c r="CI155" s="52"/>
      <c r="CJ155" s="52"/>
      <c r="CK155" s="52"/>
      <c r="CL155" s="52"/>
      <c r="CM155" s="52"/>
      <c r="CN155" s="52"/>
      <c r="CO155" s="52"/>
      <c r="CP155" s="52"/>
      <c r="CQ155" s="52"/>
      <c r="CR155" s="52"/>
      <c r="CS155" s="52"/>
      <c r="CT155" s="52"/>
      <c r="CU155" s="52"/>
      <c r="CV155" s="52"/>
      <c r="CW155" s="52"/>
      <c r="CX155" s="52"/>
      <c r="CY155" s="52"/>
      <c r="CZ155" s="52"/>
      <c r="DA155" s="52"/>
      <c r="DB155" s="52"/>
      <c r="DC155" s="52"/>
      <c r="DD155" s="52"/>
      <c r="DE155" s="52"/>
      <c r="DF155" s="52"/>
      <c r="DG155" s="52"/>
      <c r="DH155" s="52"/>
      <c r="DI155" s="52"/>
      <c r="DJ155" s="52"/>
      <c r="DK155" s="52"/>
      <c r="DL155" s="52"/>
      <c r="DM155" s="52"/>
      <c r="DN155" s="52"/>
      <c r="DO155" s="52"/>
      <c r="DP155" s="52"/>
      <c r="DQ155" s="52"/>
      <c r="DR155" s="52"/>
      <c r="DS155" s="52"/>
      <c r="DT155" s="52"/>
      <c r="DU155" s="52"/>
      <c r="DV155" s="52"/>
      <c r="DW155" s="52"/>
      <c r="DX155" s="52"/>
      <c r="DY155" s="52"/>
      <c r="DZ155" s="52"/>
      <c r="EA155" s="52"/>
      <c r="EB155" s="52"/>
      <c r="EC155" s="52"/>
      <c r="ED155" s="52"/>
      <c r="EE155" s="52"/>
      <c r="EF155" s="52"/>
      <c r="EG155" s="52"/>
      <c r="EH155" s="52"/>
      <c r="EI155" s="52"/>
      <c r="EJ155" s="52"/>
      <c r="EK155" s="52"/>
      <c r="EL155" s="52"/>
      <c r="EM155" s="52"/>
      <c r="EN155" s="52"/>
      <c r="EO155" s="52"/>
      <c r="EP155" s="52"/>
      <c r="EQ155" s="52"/>
      <c r="ER155" s="52"/>
      <c r="ES155" s="52"/>
      <c r="ET155" s="52"/>
      <c r="EU155" s="52"/>
      <c r="EV155" s="52"/>
      <c r="EW155" s="52"/>
      <c r="EX155" s="52"/>
      <c r="EY155" s="52"/>
      <c r="EZ155" s="52"/>
      <c r="FA155" s="52"/>
      <c r="FB155" s="52"/>
      <c r="FC155" s="52"/>
      <c r="FD155" s="52"/>
      <c r="FE155" s="52"/>
      <c r="FF155" s="52"/>
      <c r="FG155" s="52"/>
      <c r="FH155" s="52"/>
      <c r="FI155" s="52"/>
      <c r="FJ155" s="52"/>
      <c r="FK155" s="52"/>
      <c r="FL155" s="52"/>
      <c r="FM155" s="52"/>
      <c r="FN155" s="52"/>
      <c r="FO155" s="52"/>
      <c r="FP155" s="52"/>
      <c r="FQ155" s="52"/>
      <c r="FR155" s="52"/>
      <c r="FS155" s="52"/>
      <c r="FT155" s="52"/>
      <c r="FU155" s="52"/>
      <c r="FV155" s="52"/>
      <c r="FW155" s="52"/>
      <c r="FX155" s="52"/>
      <c r="FY155" s="52"/>
      <c r="FZ155" s="52"/>
      <c r="GA155" s="52"/>
      <c r="GB155" s="52"/>
      <c r="GC155" s="52"/>
      <c r="GD155" s="52"/>
      <c r="GE155" s="52"/>
      <c r="GF155" s="52"/>
      <c r="GG155" s="52"/>
      <c r="GH155" s="52"/>
      <c r="GI155" s="52"/>
      <c r="GJ155" s="52"/>
    </row>
    <row r="156" spans="1:192" ht="15" hidden="1" customHeight="1">
      <c r="A156" s="49"/>
      <c r="B156" s="49" t="s">
        <v>12441</v>
      </c>
      <c r="C156" s="62">
        <v>33</v>
      </c>
      <c r="D156" s="52" cm="1">
        <f t="array" ref="D156">A128062066X_Latest</f>
        <v>9.6270000000000007</v>
      </c>
      <c r="E156" s="52" cm="1">
        <f t="array" ref="E156">A128023270F_Latest</f>
        <v>20.286000000000001</v>
      </c>
      <c r="F156" s="52" cm="1">
        <f t="array" ref="F156">A128081762J_Latest</f>
        <v>63.643999999999998</v>
      </c>
      <c r="G156" s="52" cm="1">
        <f t="array" ref="G156">A128042822W_Latest</f>
        <v>11.778</v>
      </c>
      <c r="H156" s="52" cm="1">
        <f t="array" ref="H156">A128023330W_Latest</f>
        <v>73.960999999999999</v>
      </c>
      <c r="I156" s="52" cm="1">
        <f t="array" ref="I156">A128003998X_Latest</f>
        <v>17.375</v>
      </c>
      <c r="J156" s="52" cm="1">
        <f t="array" ref="J156">A127984586W_Latest</f>
        <v>91.346000000000004</v>
      </c>
      <c r="K156" s="52" cm="1">
        <f t="array" ref="K156">A127984622V_Latest</f>
        <v>99.52</v>
      </c>
      <c r="L156" s="52" cm="1">
        <f t="array" ref="L156">A128004054J_Latest</f>
        <v>49.472000000000001</v>
      </c>
      <c r="M156" s="52" cm="1">
        <f t="array" ref="M156">A128023058W_Latest</f>
        <v>11.067</v>
      </c>
      <c r="N156" s="52" cm="1">
        <f t="array" ref="N156">A128042614C_Latest</f>
        <v>41.5</v>
      </c>
      <c r="O156" s="52" cm="1">
        <f t="array" ref="O156">A127984322T_Latest</f>
        <v>14.239000000000001</v>
      </c>
      <c r="P156" s="52" cm="1">
        <f t="array" ref="P156">A127945614T_Latest</f>
        <v>88.894000000000005</v>
      </c>
      <c r="Q156" s="52" cm="1">
        <f t="array" ref="Q156">A127945634A_Latest</f>
        <v>29.088999999999999</v>
      </c>
      <c r="R156" s="52" cm="1">
        <f t="array" ref="R156">A128062174J_Latest</f>
        <v>43.933999999999997</v>
      </c>
      <c r="S156" s="52" cm="1">
        <f t="array" ref="S156">A127945674V_Latest</f>
        <v>46.677</v>
      </c>
      <c r="T156" s="52" cm="1">
        <f t="array" ref="T156">A128062198A_Latest</f>
        <v>95.933000000000007</v>
      </c>
      <c r="U156" s="52" cm="1">
        <f t="array" ref="U156">A128003894F_Latest</f>
        <v>16.206</v>
      </c>
      <c r="V156" s="52" cm="1">
        <f t="array" ref="V156">A128003910V_Latest</f>
        <v>21.312999999999999</v>
      </c>
      <c r="W156" s="52" t="e" cm="1">
        <f t="array" ref="W156">A127984490C_Latest</f>
        <v>#NAME?</v>
      </c>
      <c r="X156" s="52" cm="1">
        <f t="array" ref="X156">A127945198T_Latest</f>
        <v>851.745</v>
      </c>
      <c r="Y156" s="52" cm="1">
        <f t="array" ref="Y156">A128083706A_Latest</f>
        <v>3.476</v>
      </c>
      <c r="Z156" s="52" cm="1">
        <f t="array" ref="Z156">A128006090C_Latest</f>
        <v>2.556</v>
      </c>
      <c r="AA156" s="52" cm="1">
        <f t="array" ref="AA156">A128006110A_Latest</f>
        <v>20.145</v>
      </c>
      <c r="AB156" s="52" cm="1">
        <f t="array" ref="AB156">A127986618R_Latest</f>
        <v>2.343</v>
      </c>
      <c r="AC156" s="52" cm="1">
        <f t="array" ref="AC156">A127986642R_Latest</f>
        <v>27.474</v>
      </c>
      <c r="AD156" s="52" cm="1">
        <f t="array" ref="AD156">A128006162C_Latest</f>
        <v>4.1779999999999999</v>
      </c>
      <c r="AE156" s="52" cm="1">
        <f t="array" ref="AE156">A127986690J_Latest</f>
        <v>22.425999999999998</v>
      </c>
      <c r="AF156" s="52" cm="1">
        <f t="array" ref="AF156">A127986706R_Latest</f>
        <v>35.57</v>
      </c>
      <c r="AG156" s="52" cm="1">
        <f t="array" ref="AG156">A128006238L_Latest</f>
        <v>19.375</v>
      </c>
      <c r="AH156" s="52" cm="1">
        <f t="array" ref="AH156">A127967290T_Latest</f>
        <v>3.351</v>
      </c>
      <c r="AI156" s="52" cm="1">
        <f t="array" ref="AI156">A127967314X_Latest</f>
        <v>18.626999999999999</v>
      </c>
      <c r="AJ156" s="52" cm="1">
        <f t="array" ref="AJ156">A128044710R_Latest</f>
        <v>6.26</v>
      </c>
      <c r="AK156" s="52" cm="1">
        <f t="array" ref="AK156">A128083802A_Latest</f>
        <v>30.748000000000001</v>
      </c>
      <c r="AL156" s="52" cm="1">
        <f t="array" ref="AL156">A127947850F_Latest</f>
        <v>8.3079999999999998</v>
      </c>
      <c r="AM156" s="52" cm="1">
        <f t="array" ref="AM156">A128083842V_Latest</f>
        <v>12.680999999999999</v>
      </c>
      <c r="AN156" s="52" cm="1">
        <f t="array" ref="AN156">A127986510L_Latest</f>
        <v>16.902000000000001</v>
      </c>
      <c r="AO156" s="52" cm="1">
        <f t="array" ref="AO156">A128044798V_Latest</f>
        <v>25.809000000000001</v>
      </c>
      <c r="AP156" s="52" cm="1">
        <f t="array" ref="AP156">A128064334V_Latest</f>
        <v>3.7010000000000001</v>
      </c>
      <c r="AQ156" s="52" cm="1">
        <f t="array" ref="AQ156">A128006078L_Latest</f>
        <v>7.8979999999999997</v>
      </c>
      <c r="AR156" s="52" t="e" cm="1">
        <f t="array" ref="AR156">A128083926C_Latest</f>
        <v>#NAME?</v>
      </c>
      <c r="AS156" s="52" cm="1">
        <f t="array" ref="AS156">A127986106K_Latest</f>
        <v>273.07</v>
      </c>
      <c r="AT156" s="52" cm="1">
        <f t="array" ref="AT156">A128008070F_Latest</f>
        <v>3.22</v>
      </c>
      <c r="AU156" s="52" cm="1">
        <f t="array" ref="AU156">A128047034X_Latest</f>
        <v>0</v>
      </c>
      <c r="AV156" s="52" cm="1">
        <f t="array" ref="AV156">A128086150K_Latest</f>
        <v>19.739000000000001</v>
      </c>
      <c r="AW156" s="52" cm="1">
        <f t="array" ref="AW156">A128008346J_Latest</f>
        <v>4.915</v>
      </c>
      <c r="AX156" s="52" cm="1">
        <f t="array" ref="AX156">A128066410W_Latest</f>
        <v>14.646000000000001</v>
      </c>
      <c r="AY156" s="52" cm="1">
        <f t="array" ref="AY156">A128027782J_Latest</f>
        <v>5.5919999999999996</v>
      </c>
      <c r="AZ156" s="52" cm="1">
        <f t="array" ref="AZ156">A128008382T_Latest</f>
        <v>29.922000000000001</v>
      </c>
      <c r="BA156" s="52" cm="1">
        <f t="array" ref="BA156">A128047154T_Latest</f>
        <v>19.184000000000001</v>
      </c>
      <c r="BB156" s="52" cm="1">
        <f t="array" ref="BB156">A128027846J_Latest</f>
        <v>9.8439999999999994</v>
      </c>
      <c r="BC156" s="52" cm="1">
        <f t="array" ref="BC156">A128008082R_Latest</f>
        <v>3.7269999999999999</v>
      </c>
      <c r="BD156" s="52" cm="1">
        <f t="array" ref="BD156">A128066178R_Latest</f>
        <v>12.366</v>
      </c>
      <c r="BE156" s="52" cm="1">
        <f t="array" ref="BE156">A128008122W_Latest</f>
        <v>2.9470000000000001</v>
      </c>
      <c r="BF156" s="52" cm="1">
        <f t="array" ref="BF156">A128066210C_Latest</f>
        <v>23.963999999999999</v>
      </c>
      <c r="BG156" s="52" cm="1">
        <f t="array" ref="BG156">A128008182X_Latest</f>
        <v>7.8049999999999997</v>
      </c>
      <c r="BH156" s="52" cm="1">
        <f t="array" ref="BH156">A128008202W_Latest</f>
        <v>10.862</v>
      </c>
      <c r="BI156" s="52" cm="1">
        <f t="array" ref="BI156">A127969458W_Latest</f>
        <v>8.5540000000000003</v>
      </c>
      <c r="BJ156" s="52" cm="1">
        <f t="array" ref="BJ156">A127988738V_Latest</f>
        <v>26.45</v>
      </c>
      <c r="BK156" s="52" cm="1">
        <f t="array" ref="BK156">A128008234R_Latest</f>
        <v>4.694</v>
      </c>
      <c r="BL156" s="52" cm="1">
        <f t="array" ref="BL156">A127950118A_Latest</f>
        <v>2.907</v>
      </c>
      <c r="BM156" s="52" t="e" cm="1">
        <f t="array" ref="BM156">A127950154K_Latest</f>
        <v>#NAME?</v>
      </c>
      <c r="BN156" s="52" cm="1">
        <f t="array" ref="BN156">A128046466K_Latest</f>
        <v>213.43600000000001</v>
      </c>
      <c r="BO156" s="52" cm="1">
        <f t="array" ref="BO156">A128088094R_Latest</f>
        <v>1.208</v>
      </c>
      <c r="BP156" s="52" cm="1">
        <f t="array" ref="BP156">A128029750A_Latest</f>
        <v>4.3239999999999998</v>
      </c>
      <c r="BQ156" s="52" cm="1">
        <f t="array" ref="BQ156">A127971906F_Latest</f>
        <v>14.12</v>
      </c>
      <c r="BR156" s="52" cm="1">
        <f t="array" ref="BR156">A128010442X_Latest</f>
        <v>1.4279999999999999</v>
      </c>
      <c r="BS156" s="52" cm="1">
        <f t="array" ref="BS156">A127971946X_Latest</f>
        <v>16.263999999999999</v>
      </c>
      <c r="BT156" s="52" cm="1">
        <f t="array" ref="BT156">A128049294F_Latest</f>
        <v>4.7939999999999996</v>
      </c>
      <c r="BU156" s="52" cm="1">
        <f t="array" ref="BU156">A128049318L_Latest</f>
        <v>19.62</v>
      </c>
      <c r="BV156" s="52" cm="1">
        <f t="array" ref="BV156">A128088378T_Latest</f>
        <v>28.344000000000001</v>
      </c>
      <c r="BW156" s="52" cm="1">
        <f t="array" ref="BW156">A127952358X_Latest</f>
        <v>10.943</v>
      </c>
      <c r="BX156" s="52" cm="1">
        <f t="array" ref="BX156">A127990738K_Latest</f>
        <v>1.2569999999999999</v>
      </c>
      <c r="BY156" s="52" cm="1">
        <f t="array" ref="BY156">A127990754K_Latest</f>
        <v>5.7309999999999999</v>
      </c>
      <c r="BZ156" s="52" cm="1">
        <f t="array" ref="BZ156">A128010222W_Latest</f>
        <v>1.4850000000000001</v>
      </c>
      <c r="CA156" s="52" cm="1">
        <f t="array" ref="CA156">A128029626T_Latest</f>
        <v>16.271000000000001</v>
      </c>
      <c r="CB156" s="52" cm="1">
        <f t="array" ref="CB156">A127952102V_Latest</f>
        <v>3.9820000000000002</v>
      </c>
      <c r="CC156" s="52" cm="1">
        <f t="array" ref="CC156">A128068422T_Latest</f>
        <v>4.5510000000000002</v>
      </c>
      <c r="CD156" s="52" cm="1">
        <f t="array" ref="CD156">A128029678V_Latest</f>
        <v>10.273</v>
      </c>
      <c r="CE156" s="52" cm="1">
        <f t="array" ref="CE156">A128068446K_Latest</f>
        <v>20.225000000000001</v>
      </c>
      <c r="CF156" s="52" cm="1">
        <f t="array" ref="CF156">A128088270R_Latest</f>
        <v>3.3719999999999999</v>
      </c>
      <c r="CG156" s="52" cm="1">
        <f t="array" ref="CG156">A128029722T_Latest</f>
        <v>2.7480000000000002</v>
      </c>
      <c r="CH156" s="52" t="e" cm="1">
        <f t="array" ref="CH156">A127952214L_Latest</f>
        <v>#NAME?</v>
      </c>
      <c r="CI156" s="52" cm="1">
        <f t="array" ref="CI156">A128029190R_Latest</f>
        <v>172.72300000000001</v>
      </c>
      <c r="CJ156" s="52" cm="1">
        <f t="array" ref="CJ156">A127973846A_Latest</f>
        <v>0.53200000000000003</v>
      </c>
      <c r="CK156" s="52" cm="1">
        <f t="array" ref="CK156">A128012622V_Latest</f>
        <v>1.3879999999999999</v>
      </c>
      <c r="CL156" s="52" cm="1">
        <f t="array" ref="CL156">A128090390X_Latest</f>
        <v>2.3170000000000002</v>
      </c>
      <c r="CM156" s="52" cm="1">
        <f t="array" ref="CM156">A128031918K_Latest</f>
        <v>0.73199999999999998</v>
      </c>
      <c r="CN156" s="52" cm="1">
        <f t="array" ref="CN156">A128070758L_Latest</f>
        <v>5.1120000000000001</v>
      </c>
      <c r="CO156" s="52" cm="1">
        <f t="array" ref="CO156">A128090450R_Latest</f>
        <v>1.4359999999999999</v>
      </c>
      <c r="CP156" s="52" cm="1">
        <f t="array" ref="CP156">A127974134W_Latest</f>
        <v>6.8860000000000001</v>
      </c>
      <c r="CQ156" s="52" cm="1">
        <f t="array" ref="CQ156">A127974142W_Latest</f>
        <v>4.3250000000000002</v>
      </c>
      <c r="CR156" s="52" cm="1">
        <f t="array" ref="CR156">A128012774F_Latest</f>
        <v>1.522</v>
      </c>
      <c r="CS156" s="52" cm="1">
        <f t="array" ref="CS156">A127973866K_Latest</f>
        <v>1.0349999999999999</v>
      </c>
      <c r="CT156" s="52" cm="1">
        <f t="array" ref="CT156">A128090202C_Latest</f>
        <v>0.61599999999999999</v>
      </c>
      <c r="CU156" s="52" cm="1">
        <f t="array" ref="CU156">A127992878X_Latest</f>
        <v>0.93</v>
      </c>
      <c r="CV156" s="52" cm="1">
        <f t="array" ref="CV156">A128031730J_Latest</f>
        <v>4.1900000000000004</v>
      </c>
      <c r="CW156" s="52" cm="1">
        <f t="array" ref="CW156">A127992918F_Latest</f>
        <v>1.788</v>
      </c>
      <c r="CX156" s="52" cm="1">
        <f t="array" ref="CX156">A128051274L_Latest</f>
        <v>2.5609999999999999</v>
      </c>
      <c r="CY156" s="52" cm="1">
        <f t="array" ref="CY156">A128070610T_Latest</f>
        <v>4.8929999999999998</v>
      </c>
      <c r="CZ156" s="52" cm="1">
        <f t="array" ref="CZ156">A128012554C_Latest</f>
        <v>5.1769999999999996</v>
      </c>
      <c r="DA156" s="52" cm="1">
        <f t="array" ref="DA156">A128031838K_Latest</f>
        <v>1.105</v>
      </c>
      <c r="DB156" s="52" cm="1">
        <f t="array" ref="DB156">A128012594W_Latest</f>
        <v>1.2769999999999999</v>
      </c>
      <c r="DC156" s="52" t="e" cm="1">
        <f t="array" ref="DC156">A128031874V_Latest</f>
        <v>#NAME?</v>
      </c>
      <c r="DD156" s="52" cm="1">
        <f t="array" ref="DD156">A128012042X_Latest</f>
        <v>48.034999999999997</v>
      </c>
      <c r="DE156" s="52" cm="1">
        <f t="array" ref="DE156">A128092166T_Latest</f>
        <v>0.82499999999999996</v>
      </c>
      <c r="DF156" s="52" cm="1">
        <f t="array" ref="DF156">A128034090A_Latest</f>
        <v>11.475</v>
      </c>
      <c r="DG156" s="52" cm="1">
        <f t="array" ref="DG156">A128053614J_Latest</f>
        <v>4.6040000000000001</v>
      </c>
      <c r="DH156" s="52" cm="1">
        <f t="array" ref="DH156">A127976294V_Latest</f>
        <v>0.86399999999999999</v>
      </c>
      <c r="DI156" s="52" cm="1">
        <f t="array" ref="DI156">A128014766T_Latest</f>
        <v>5.8929999999999998</v>
      </c>
      <c r="DJ156" s="52" cm="1">
        <f t="array" ref="DJ156">A127956578X_Latest</f>
        <v>0.434</v>
      </c>
      <c r="DK156" s="52" cm="1">
        <f t="array" ref="DK156">A128073082C_Latest</f>
        <v>8.8260000000000005</v>
      </c>
      <c r="DL156" s="52" cm="1">
        <f t="array" ref="DL156">A128053702J_Latest</f>
        <v>7.4459999999999997</v>
      </c>
      <c r="DM156" s="52" cm="1">
        <f t="array" ref="DM156">A128092458V_Latest</f>
        <v>6.9349999999999996</v>
      </c>
      <c r="DN156" s="52" cm="1">
        <f t="array" ref="DN156">A127956318C_Latest</f>
        <v>1.2769999999999999</v>
      </c>
      <c r="DO156" s="52" cm="1">
        <f t="array" ref="DO156">A127976038J_Latest</f>
        <v>2.677</v>
      </c>
      <c r="DP156" s="52" cm="1">
        <f t="array" ref="DP156">A127995030V_Latest</f>
        <v>1.9950000000000001</v>
      </c>
      <c r="DQ156" s="52" cm="1">
        <f t="array" ref="DQ156">A127995054L_Latest</f>
        <v>9.0869999999999997</v>
      </c>
      <c r="DR156" s="52" cm="1">
        <f t="array" ref="DR156">A128053470J_Latest</f>
        <v>5.0640000000000001</v>
      </c>
      <c r="DS156" s="52" cm="1">
        <f t="array" ref="DS156">A127976102R_Latest</f>
        <v>5.7480000000000002</v>
      </c>
      <c r="DT156" s="52" cm="1">
        <f t="array" ref="DT156">A128053514X_Latest</f>
        <v>3.7490000000000001</v>
      </c>
      <c r="DU156" s="52" cm="1">
        <f t="array" ref="DU156">A127976158A_Latest</f>
        <v>12.53</v>
      </c>
      <c r="DV156" s="52" cm="1">
        <f t="array" ref="DV156">A127956466F_Latest</f>
        <v>2.0880000000000001</v>
      </c>
      <c r="DW156" s="52" cm="1">
        <f t="array" ref="DW156">A128072946J_Latest</f>
        <v>4.6589999999999998</v>
      </c>
      <c r="DX156" s="52" t="e" cm="1">
        <f t="array" ref="DX156">A128092334T_Latest</f>
        <v>#NAME?</v>
      </c>
      <c r="DY156" s="52" cm="1">
        <f t="array" ref="DY156">A127955978T_Latest</f>
        <v>96.62</v>
      </c>
      <c r="DZ156" s="52" cm="1">
        <f t="array" ref="DZ156">A127978194W_Latest</f>
        <v>0.255</v>
      </c>
      <c r="EA156" s="52" cm="1">
        <f t="array" ref="EA156">A127978378R_Latest</f>
        <v>0.28899999999999998</v>
      </c>
      <c r="EB156" s="52" cm="1">
        <f t="array" ref="EB156">A128016806K_Latest</f>
        <v>1.6759999999999999</v>
      </c>
      <c r="EC156" s="52" cm="1">
        <f t="array" ref="EC156">A128094486R_Latest</f>
        <v>0.54300000000000004</v>
      </c>
      <c r="ED156" s="52" cm="1">
        <f t="array" ref="ED156">A128036270W_Latest</f>
        <v>1.272</v>
      </c>
      <c r="EE156" s="52" cm="1">
        <f t="array" ref="EE156">A128075186J_Latest</f>
        <v>0.48299999999999998</v>
      </c>
      <c r="EF156" s="52" cm="1">
        <f t="array" ref="EF156">A127958746K_Latest</f>
        <v>1.1879999999999999</v>
      </c>
      <c r="EG156" s="52" cm="1">
        <f t="array" ref="EG156">A128036330L_Latest</f>
        <v>1.536</v>
      </c>
      <c r="EH156" s="52" cm="1">
        <f t="array" ref="EH156">A128094582R_Latest</f>
        <v>0.41499999999999998</v>
      </c>
      <c r="EI156" s="52" cm="1">
        <f t="array" ref="EI156">A128074894C_Latest</f>
        <v>0</v>
      </c>
      <c r="EJ156" s="52" cm="1">
        <f t="array" ref="EJ156">A128036034V_Latest</f>
        <v>0.309</v>
      </c>
      <c r="EK156" s="52" cm="1">
        <f t="array" ref="EK156">A127997310X_Latest</f>
        <v>0.255</v>
      </c>
      <c r="EL156" s="52" cm="1">
        <f t="array" ref="EL156">A128094338L_Latest</f>
        <v>0.89700000000000002</v>
      </c>
      <c r="EM156" s="52" cm="1">
        <f t="array" ref="EM156">A127997338A_Latest</f>
        <v>0.33300000000000002</v>
      </c>
      <c r="EN156" s="52" cm="1">
        <f t="array" ref="EN156">A128074998W_Latest</f>
        <v>1.7709999999999999</v>
      </c>
      <c r="EO156" s="52" cm="1">
        <f t="array" ref="EO156">A128094390W_Latest</f>
        <v>1.121</v>
      </c>
      <c r="EP156" s="52" cm="1">
        <f t="array" ref="EP156">A128075030L_Latest</f>
        <v>2.57</v>
      </c>
      <c r="EQ156" s="52" cm="1">
        <f t="array" ref="EQ156">A128016726K_Latest</f>
        <v>0.33900000000000002</v>
      </c>
      <c r="ER156" s="52" cm="1">
        <f t="array" ref="ER156">A127997446K_Latest</f>
        <v>0.82699999999999996</v>
      </c>
      <c r="ES156" s="52" t="e" cm="1">
        <f t="array" ref="ES156">A127997482V_Latest</f>
        <v>#NAME?</v>
      </c>
      <c r="ET156" s="52" cm="1">
        <f t="array" ref="ET156">A128074498A_Latest</f>
        <v>16.187999999999999</v>
      </c>
      <c r="EU156" s="52" cm="1">
        <f t="array" ref="EU156">A128038050F_Latest</f>
        <v>0.111</v>
      </c>
      <c r="EV156" s="52" cm="1">
        <f t="array" ref="EV156">A127960870K_Latest</f>
        <v>0.254</v>
      </c>
      <c r="EW156" s="52" cm="1">
        <f t="array" ref="EW156">A127960918K_Latest</f>
        <v>0.25600000000000001</v>
      </c>
      <c r="EX156" s="52" cm="1">
        <f t="array" ref="EX156">A127999738X_Latest</f>
        <v>0.23699999999999999</v>
      </c>
      <c r="EY156" s="52" cm="1">
        <f t="array" ref="EY156">A128096530X_Latest</f>
        <v>1.3120000000000001</v>
      </c>
      <c r="EZ156" s="52" cm="1">
        <f t="array" ref="EZ156">A127999766J_Latest</f>
        <v>0</v>
      </c>
      <c r="FA156" s="52" cm="1">
        <f t="array" ref="FA156">A128096582A_Latest</f>
        <v>0.55700000000000005</v>
      </c>
      <c r="FB156" s="52" cm="1">
        <f t="array" ref="FB156">A127961010C_Latest</f>
        <v>0.81699999999999995</v>
      </c>
      <c r="FC156" s="52" cm="1">
        <f t="array" ref="FC156">A128077502K_Latest</f>
        <v>0.21199999999999999</v>
      </c>
      <c r="FD156" s="52" cm="1">
        <f t="array" ref="FD156">A127960690A_Latest</f>
        <v>0</v>
      </c>
      <c r="FE156" s="52" cm="1">
        <f t="array" ref="FE156">A127980210A_Latest</f>
        <v>0.47099999999999997</v>
      </c>
      <c r="FF156" s="52" cm="1">
        <f t="array" ref="FF156">A128038134R_Latest</f>
        <v>0.36499999999999999</v>
      </c>
      <c r="FG156" s="52" cm="1">
        <f t="array" ref="FG156">A127999558R_Latest</f>
        <v>0.32600000000000001</v>
      </c>
      <c r="FH156" s="52" cm="1">
        <f t="array" ref="FH156">A127980262C_Latest</f>
        <v>0.13800000000000001</v>
      </c>
      <c r="FI156" s="52" cm="1">
        <f t="array" ref="FI156">A127999586X_Latest</f>
        <v>0.96799999999999997</v>
      </c>
      <c r="FJ156" s="52" cm="1">
        <f t="array" ref="FJ156">A128096378T_Latest</f>
        <v>0.74299999999999999</v>
      </c>
      <c r="FK156" s="52" cm="1">
        <f t="array" ref="FK156">A128018970X_Latest</f>
        <v>1.1599999999999999</v>
      </c>
      <c r="FL156" s="52" cm="1">
        <f t="array" ref="FL156">A127980338L_Latest</f>
        <v>0.24399999999999999</v>
      </c>
      <c r="FM156" s="52" cm="1">
        <f t="array" ref="FM156">A128038234X_Latest</f>
        <v>0.54500000000000004</v>
      </c>
      <c r="FN156" s="52" t="e" cm="1">
        <f t="array" ref="FN156">A128077366C_Latest</f>
        <v>#NAME?</v>
      </c>
      <c r="FO156" s="52" cm="1">
        <f t="array" ref="FO156">A128018410A_Latest</f>
        <v>8.7159999999999993</v>
      </c>
      <c r="FP156" s="52" cm="1">
        <f t="array" ref="FP156">A127982258X_Latest</f>
        <v>0</v>
      </c>
      <c r="FQ156" s="52" cm="1">
        <f t="array" ref="FQ156">A128098638L_Latest</f>
        <v>0</v>
      </c>
      <c r="FR156" s="52" cm="1">
        <f t="array" ref="FR156">A128060038C_Latest</f>
        <v>0.78700000000000003</v>
      </c>
      <c r="FS156" s="52" cm="1">
        <f t="array" ref="FS156">A128021230A_Latest</f>
        <v>0.71599999999999997</v>
      </c>
      <c r="FT156" s="52" cm="1">
        <f t="array" ref="FT156">A127963142T_Latest</f>
        <v>1.988</v>
      </c>
      <c r="FU156" s="52" cm="1">
        <f t="array" ref="FU156">A127963154A_Latest</f>
        <v>0.45800000000000002</v>
      </c>
      <c r="FV156" s="52" cm="1">
        <f t="array" ref="FV156">A128021266C_Latest</f>
        <v>1.921</v>
      </c>
      <c r="FW156" s="52" cm="1">
        <f t="array" ref="FW156">A127982586K_Latest</f>
        <v>2.2959999999999998</v>
      </c>
      <c r="FX156" s="52" cm="1">
        <f t="array" ref="FX156">A127963202J_Latest</f>
        <v>0.22600000000000001</v>
      </c>
      <c r="FY156" s="52" cm="1">
        <f t="array" ref="FY156">A127982278J_Latest</f>
        <v>0.42</v>
      </c>
      <c r="FZ156" s="52" cm="1">
        <f t="array" ref="FZ156">A128021022J_Latest</f>
        <v>0.70199999999999996</v>
      </c>
      <c r="GA156" s="52" cm="1">
        <f t="array" ref="GA156">A128021042T_Latest</f>
        <v>0</v>
      </c>
      <c r="GB156" s="52" cm="1">
        <f t="array" ref="GB156">A127962946F_Latest</f>
        <v>3.41</v>
      </c>
      <c r="GC156" s="52" cm="1">
        <f t="array" ref="GC156">A128079402L_Latest</f>
        <v>1.67</v>
      </c>
      <c r="GD156" s="52" cm="1">
        <f t="array" ref="GD156">A127982382J_Latest</f>
        <v>4.7919999999999998</v>
      </c>
      <c r="GE156" s="52" cm="1">
        <f t="array" ref="GE156">A128079450F_Latest</f>
        <v>0.442</v>
      </c>
      <c r="GF156" s="52" cm="1">
        <f t="array" ref="GF156">A128040506J_Latest</f>
        <v>2.0129999999999999</v>
      </c>
      <c r="GG156" s="52" cm="1">
        <f t="array" ref="GG156">A128040534T_Latest</f>
        <v>0.66300000000000003</v>
      </c>
      <c r="GH156" s="52" cm="1">
        <f t="array" ref="GH156">A127982458T_Latest</f>
        <v>0.45200000000000001</v>
      </c>
      <c r="GI156" s="52" t="e" cm="1">
        <f t="array" ref="GI156">A128079562X_Latest</f>
        <v>#NAME?</v>
      </c>
      <c r="GJ156" s="52" cm="1">
        <f t="array" ref="GJ156">A128059514J_Latest</f>
        <v>22.957000000000001</v>
      </c>
    </row>
    <row r="157" spans="1:192" ht="15" hidden="1" customHeight="1">
      <c r="A157" s="49"/>
      <c r="B157" s="49" t="s">
        <v>12442</v>
      </c>
      <c r="C157" s="62">
        <v>34</v>
      </c>
      <c r="D157" s="52" cm="1">
        <f t="array" ref="D157">A128042590W_Latest</f>
        <v>6.45</v>
      </c>
      <c r="E157" s="52" cm="1">
        <f t="array" ref="E157">A128081722R_Latest</f>
        <v>9.0120000000000005</v>
      </c>
      <c r="F157" s="52" cm="1">
        <f t="array" ref="F157">A128081766T_Latest</f>
        <v>14.407999999999999</v>
      </c>
      <c r="G157" s="52" cm="1">
        <f t="array" ref="G157">A127965354F_Latest</f>
        <v>3.8679999999999999</v>
      </c>
      <c r="H157" s="52" cm="1">
        <f t="array" ref="H157">A128023334F_Latest</f>
        <v>35.296999999999997</v>
      </c>
      <c r="I157" s="52" cm="1">
        <f t="array" ref="I157">A128062322X_Latest</f>
        <v>9.8170000000000002</v>
      </c>
      <c r="J157" s="52" cm="1">
        <f t="array" ref="J157">A128042890X_Latest</f>
        <v>49.137</v>
      </c>
      <c r="K157" s="52" cm="1">
        <f t="array" ref="K157">A127965414W_Latest</f>
        <v>44.283999999999999</v>
      </c>
      <c r="L157" s="52" cm="1">
        <f t="array" ref="L157">A127945870C_Latest</f>
        <v>21.934000000000001</v>
      </c>
      <c r="M157" s="52" cm="1">
        <f t="array" ref="M157">A127984278V_Latest</f>
        <v>6.9249999999999998</v>
      </c>
      <c r="N157" s="52" cm="1">
        <f t="array" ref="N157">A128062114F_Latest</f>
        <v>6.9219999999999997</v>
      </c>
      <c r="O157" s="52" cm="1">
        <f t="array" ref="O157">A127984326A_Latest</f>
        <v>4.96</v>
      </c>
      <c r="P157" s="52" cm="1">
        <f t="array" ref="P157">A128081630F_Latest</f>
        <v>25.308</v>
      </c>
      <c r="Q157" s="52" cm="1">
        <f t="array" ref="Q157">A127945638K_Latest</f>
        <v>12.727</v>
      </c>
      <c r="R157" s="52" cm="1">
        <f t="array" ref="R157">A128081646X_Latest</f>
        <v>10.746</v>
      </c>
      <c r="S157" s="52" cm="1">
        <f t="array" ref="S157">A127965238W_Latest</f>
        <v>19.632999999999999</v>
      </c>
      <c r="T157" s="52" cm="1">
        <f t="array" ref="T157">A128003878F_Latest</f>
        <v>41.488999999999997</v>
      </c>
      <c r="U157" s="52" cm="1">
        <f t="array" ref="U157">A128042698X_Latest</f>
        <v>6.25</v>
      </c>
      <c r="V157" s="52" cm="1">
        <f t="array" ref="V157">A128023254F_Latest</f>
        <v>7.5270000000000001</v>
      </c>
      <c r="W157" s="52" t="e" cm="1">
        <f t="array" ref="W157">A127984494L_Latest</f>
        <v>#NAME?</v>
      </c>
      <c r="X157" s="52" cm="1">
        <f t="array" ref="X157">A128042190K_Latest</f>
        <v>338.88299999999998</v>
      </c>
      <c r="Y157" s="52" cm="1">
        <f t="array" ref="Y157">A128044654J_Latest</f>
        <v>0.753</v>
      </c>
      <c r="Z157" s="52" cm="1">
        <f t="array" ref="Z157">A128025466V_Latest</f>
        <v>1.212</v>
      </c>
      <c r="AA157" s="52" cm="1">
        <f t="array" ref="AA157">A127948002J_Latest</f>
        <v>4.1950000000000003</v>
      </c>
      <c r="AB157" s="52" cm="1">
        <f t="array" ref="AB157">A127986622F_Latest</f>
        <v>1.728</v>
      </c>
      <c r="AC157" s="52" cm="1">
        <f t="array" ref="AC157">A128025550K_Latest</f>
        <v>6.8789999999999996</v>
      </c>
      <c r="AD157" s="52" cm="1">
        <f t="array" ref="AD157">A128064462L_Latest</f>
        <v>2.02</v>
      </c>
      <c r="AE157" s="52" cm="1">
        <f t="array" ref="AE157">A128044938K_Latest</f>
        <v>11.853999999999999</v>
      </c>
      <c r="AF157" s="52" cm="1">
        <f t="array" ref="AF157">A127986710F_Latest</f>
        <v>13.301</v>
      </c>
      <c r="AG157" s="52" cm="1">
        <f t="array" ref="AG157">A128044974V_Latest</f>
        <v>4.9039999999999999</v>
      </c>
      <c r="AH157" s="52" cm="1">
        <f t="array" ref="AH157">A128083726K_Latest</f>
        <v>1.2250000000000001</v>
      </c>
      <c r="AI157" s="52" cm="1">
        <f t="array" ref="AI157">A128005910F_Latest</f>
        <v>1.9730000000000001</v>
      </c>
      <c r="AJ157" s="52" cm="1">
        <f t="array" ref="AJ157">A128005942X_Latest</f>
        <v>1.82</v>
      </c>
      <c r="AK157" s="52" cm="1">
        <f t="array" ref="AK157">A128025346A_Latest</f>
        <v>7.3319999999999999</v>
      </c>
      <c r="AL157" s="52" cm="1">
        <f t="array" ref="AL157">A127986474R_Latest</f>
        <v>2.585</v>
      </c>
      <c r="AM157" s="52" cm="1">
        <f t="array" ref="AM157">A128005986A_Latest</f>
        <v>1.9319999999999999</v>
      </c>
      <c r="AN157" s="52" cm="1">
        <f t="array" ref="AN157">A127986514W_Latest</f>
        <v>6.2779999999999996</v>
      </c>
      <c r="AO157" s="52" cm="1">
        <f t="array" ref="AO157">A128006026K_Latest</f>
        <v>9.4960000000000004</v>
      </c>
      <c r="AP157" s="52" cm="1">
        <f t="array" ref="AP157">A128083886W_Latest</f>
        <v>1.976</v>
      </c>
      <c r="AQ157" s="52" cm="1">
        <f t="array" ref="AQ157">A128083906V_Latest</f>
        <v>0.61299999999999999</v>
      </c>
      <c r="AR157" s="52" t="e" cm="1">
        <f t="array" ref="AR157">A128064406V_Latest</f>
        <v>#NAME?</v>
      </c>
      <c r="AS157" s="52" cm="1">
        <f t="array" ref="AS157">A128024922V_Latest</f>
        <v>83.402000000000001</v>
      </c>
      <c r="AT157" s="52" cm="1">
        <f t="array" ref="AT157">A127949942A_Latest</f>
        <v>0</v>
      </c>
      <c r="AU157" s="52" cm="1">
        <f t="array" ref="AU157">A128086122A_Latest</f>
        <v>0</v>
      </c>
      <c r="AV157" s="52" cm="1">
        <f t="array" ref="AV157">A128086154V_Latest</f>
        <v>2.4540000000000002</v>
      </c>
      <c r="AW157" s="52" cm="1">
        <f t="array" ref="AW157">A127988830K_Latest</f>
        <v>0.89800000000000002</v>
      </c>
      <c r="AX157" s="52" cm="1">
        <f t="array" ref="AX157">A128047122X_Latest</f>
        <v>8.8610000000000007</v>
      </c>
      <c r="AY157" s="52" cm="1">
        <f t="array" ref="AY157">A128027786T_Latest</f>
        <v>0.997</v>
      </c>
      <c r="AZ157" s="52" cm="1">
        <f t="array" ref="AZ157">A128047146T_Latest</f>
        <v>12.805</v>
      </c>
      <c r="BA157" s="52" cm="1">
        <f t="array" ref="BA157">A128047158A_Latest</f>
        <v>9.641</v>
      </c>
      <c r="BB157" s="52" cm="1">
        <f t="array" ref="BB157">A127988906V_Latest</f>
        <v>8.1679999999999993</v>
      </c>
      <c r="BC157" s="52" cm="1">
        <f t="array" ref="BC157">A127988606T_Latest</f>
        <v>4.9829999999999997</v>
      </c>
      <c r="BD157" s="52" cm="1">
        <f t="array" ref="BD157">A128085998A_Latest</f>
        <v>2.6720000000000002</v>
      </c>
      <c r="BE157" s="52" cm="1">
        <f t="array" ref="BE157">A128027518W_Latest</f>
        <v>2.1880000000000002</v>
      </c>
      <c r="BF157" s="52" cm="1">
        <f t="array" ref="BF157">A128086018A_Latest</f>
        <v>8.5630000000000006</v>
      </c>
      <c r="BG157" s="52" cm="1">
        <f t="array" ref="BG157">A128008186J_Latest</f>
        <v>3.7</v>
      </c>
      <c r="BH157" s="52" cm="1">
        <f t="array" ref="BH157">A127969442C_Latest</f>
        <v>2.5680000000000001</v>
      </c>
      <c r="BI157" s="52" cm="1">
        <f t="array" ref="BI157">A128008218R_Latest</f>
        <v>5.3310000000000004</v>
      </c>
      <c r="BJ157" s="52" cm="1">
        <f t="array" ref="BJ157">A128046982F_Latest</f>
        <v>6.88</v>
      </c>
      <c r="BK157" s="52" cm="1">
        <f t="array" ref="BK157">A127950106T_Latest</f>
        <v>1.29</v>
      </c>
      <c r="BL157" s="52" cm="1">
        <f t="array" ref="BL157">A128086110T_Latest</f>
        <v>0</v>
      </c>
      <c r="BM157" s="52" t="e" cm="1">
        <f t="array" ref="BM157">A127988802A_Latest</f>
        <v>#NAME?</v>
      </c>
      <c r="BN157" s="52" cm="1">
        <f t="array" ref="BN157">A128007726T_Latest</f>
        <v>82.858999999999995</v>
      </c>
      <c r="BO157" s="52" cm="1">
        <f t="array" ref="BO157">A127971690F_Latest</f>
        <v>2.0270000000000001</v>
      </c>
      <c r="BP157" s="52" cm="1">
        <f t="array" ref="BP157">A128010358J_Latest</f>
        <v>2.726</v>
      </c>
      <c r="BQ157" s="52" cm="1">
        <f t="array" ref="BQ157">A128049266W_Latest</f>
        <v>1.381</v>
      </c>
      <c r="BR157" s="52" cm="1">
        <f t="array" ref="BR157">A128029798L_Latest</f>
        <v>0.45400000000000001</v>
      </c>
      <c r="BS157" s="52" cm="1">
        <f t="array" ref="BS157">A127952282R_Latest</f>
        <v>8.8629999999999995</v>
      </c>
      <c r="BT157" s="52" cm="1">
        <f t="array" ref="BT157">A127990998F_Latest</f>
        <v>4.59</v>
      </c>
      <c r="BU157" s="52" cm="1">
        <f t="array" ref="BU157">A128049322C_Latest</f>
        <v>14.596</v>
      </c>
      <c r="BV157" s="52" cm="1">
        <f t="array" ref="BV157">A127952338R_Latest</f>
        <v>10.403</v>
      </c>
      <c r="BW157" s="52" cm="1">
        <f t="array" ref="BW157">A128088394T_Latest</f>
        <v>4.5570000000000004</v>
      </c>
      <c r="BX157" s="52" cm="1">
        <f t="array" ref="BX157">A128010178X_Latest</f>
        <v>0</v>
      </c>
      <c r="BY157" s="52" cm="1">
        <f t="array" ref="BY157">A128088122L_Latest</f>
        <v>2.052</v>
      </c>
      <c r="BZ157" s="52" cm="1">
        <f t="array" ref="BZ157">A127971746F_Latest</f>
        <v>0.53900000000000003</v>
      </c>
      <c r="CA157" s="52" cm="1">
        <f t="array" ref="CA157">A128088174R_Latest</f>
        <v>3.1419999999999999</v>
      </c>
      <c r="CB157" s="52" cm="1">
        <f t="array" ref="CB157">A128068410J_Latest</f>
        <v>3.62</v>
      </c>
      <c r="CC157" s="52" cm="1">
        <f t="array" ref="CC157">A127990826K_Latest</f>
        <v>2.552</v>
      </c>
      <c r="CD157" s="52" cm="1">
        <f t="array" ref="CD157">A128010286J_Latest</f>
        <v>5.7720000000000002</v>
      </c>
      <c r="CE157" s="52" cm="1">
        <f t="array" ref="CE157">A128068450A_Latest</f>
        <v>12.116</v>
      </c>
      <c r="CF157" s="52" cm="1">
        <f t="array" ref="CF157">A127971838R_Latest</f>
        <v>2.1659999999999999</v>
      </c>
      <c r="CG157" s="52" cm="1">
        <f t="array" ref="CG157">A127952178R_Latest</f>
        <v>2.81</v>
      </c>
      <c r="CH157" s="52" t="e" cm="1">
        <f t="array" ref="CH157">A127971886J_Latest</f>
        <v>#NAME?</v>
      </c>
      <c r="CI157" s="52" cm="1">
        <f t="array" ref="CI157">A128029194X_Latest</f>
        <v>84.364999999999995</v>
      </c>
      <c r="CJ157" s="52" cm="1">
        <f t="array" ref="CJ157">A128012422A_Latest</f>
        <v>1.601</v>
      </c>
      <c r="CK157" s="52" cm="1">
        <f t="array" ref="CK157">A127954422T_Latest</f>
        <v>0</v>
      </c>
      <c r="CL157" s="52" cm="1">
        <f t="array" ref="CL157">A128031894C_Latest</f>
        <v>2.3959999999999999</v>
      </c>
      <c r="CM157" s="52" cm="1">
        <f t="array" ref="CM157">A128070738C_Latest</f>
        <v>0.30299999999999999</v>
      </c>
      <c r="CN157" s="52" cm="1">
        <f t="array" ref="CN157">A127993094V_Latest</f>
        <v>2.669</v>
      </c>
      <c r="CO157" s="52" cm="1">
        <f t="array" ref="CO157">A127974114L_Latest</f>
        <v>0.97699999999999998</v>
      </c>
      <c r="CP157" s="52" cm="1">
        <f t="array" ref="CP157">A127993134A_Latest</f>
        <v>3.9129999999999998</v>
      </c>
      <c r="CQ157" s="52" cm="1">
        <f t="array" ref="CQ157">A128051486R_Latest</f>
        <v>3.3740000000000001</v>
      </c>
      <c r="CR157" s="52" cm="1">
        <f t="array" ref="CR157">A128051514L_Latest</f>
        <v>2.16</v>
      </c>
      <c r="CS157" s="52" cm="1">
        <f t="array" ref="CS157">A128070478V_Latest</f>
        <v>0.27800000000000002</v>
      </c>
      <c r="CT157" s="52" cm="1">
        <f t="array" ref="CT157">A128070494V_Latest</f>
        <v>0</v>
      </c>
      <c r="CU157" s="52" cm="1">
        <f t="array" ref="CU157">A128090238F_Latest</f>
        <v>0</v>
      </c>
      <c r="CV157" s="52" cm="1">
        <f t="array" ref="CV157">A128070550A_Latest</f>
        <v>1.95</v>
      </c>
      <c r="CW157" s="52" cm="1">
        <f t="array" ref="CW157">A128031746A_Latest</f>
        <v>0.33500000000000002</v>
      </c>
      <c r="CX157" s="52" cm="1">
        <f t="array" ref="CX157">A128090294X_Latest</f>
        <v>1.0549999999999999</v>
      </c>
      <c r="CY157" s="52" cm="1">
        <f t="array" ref="CY157">A127954350T_Latest</f>
        <v>1.2509999999999999</v>
      </c>
      <c r="CZ157" s="52" cm="1">
        <f t="array" ref="CZ157">A127992962R_Latest</f>
        <v>4.7539999999999996</v>
      </c>
      <c r="DA157" s="52" cm="1">
        <f t="array" ref="DA157">A127954390K_Latest</f>
        <v>0</v>
      </c>
      <c r="DB157" s="52" cm="1">
        <f t="array" ref="DB157">A127992998T_Latest</f>
        <v>0.876</v>
      </c>
      <c r="DC157" s="52" t="e" cm="1">
        <f t="array" ref="DC157">A128031878C_Latest</f>
        <v>#NAME?</v>
      </c>
      <c r="DD157" s="52" cm="1">
        <f t="array" ref="DD157">A128031354R_Latest</f>
        <v>27.891999999999999</v>
      </c>
      <c r="DE157" s="52" cm="1">
        <f t="array" ref="DE157">A128014562R_Latest</f>
        <v>1.7170000000000001</v>
      </c>
      <c r="DF157" s="52" cm="1">
        <f t="array" ref="DF157">A127976214J_Latest</f>
        <v>5.0739999999999998</v>
      </c>
      <c r="DG157" s="52" cm="1">
        <f t="array" ref="DG157">A128014738J_Latest</f>
        <v>2.6030000000000002</v>
      </c>
      <c r="DH157" s="52" cm="1">
        <f t="array" ref="DH157">A127995242W_Latest</f>
        <v>0</v>
      </c>
      <c r="DI157" s="52" cm="1">
        <f t="array" ref="DI157">A128073050K_Latest</f>
        <v>6.5670000000000002</v>
      </c>
      <c r="DJ157" s="52" cm="1">
        <f t="array" ref="DJ157">A127956582R_Latest</f>
        <v>1.2330000000000001</v>
      </c>
      <c r="DK157" s="52" cm="1">
        <f t="array" ref="DK157">A128034198C_Latest</f>
        <v>3.4220000000000002</v>
      </c>
      <c r="DL157" s="52" cm="1">
        <f t="array" ref="DL157">A128073094L_Latest</f>
        <v>4.5949999999999998</v>
      </c>
      <c r="DM157" s="52" cm="1">
        <f t="array" ref="DM157">A127995322W_Latest</f>
        <v>1.478</v>
      </c>
      <c r="DN157" s="52" cm="1">
        <f t="array" ref="DN157">A127994982K_Latest</f>
        <v>0</v>
      </c>
      <c r="DO157" s="52" cm="1">
        <f t="array" ref="DO157">A128014594J_Latest</f>
        <v>0</v>
      </c>
      <c r="DP157" s="52" cm="1">
        <f t="array" ref="DP157">A128053434X_Latest</f>
        <v>0.41299999999999998</v>
      </c>
      <c r="DQ157" s="52" cm="1">
        <f t="array" ref="DQ157">A127956370L_Latest</f>
        <v>2.298</v>
      </c>
      <c r="DR157" s="52" cm="1">
        <f t="array" ref="DR157">A128053474T_Latest</f>
        <v>1.6519999999999999</v>
      </c>
      <c r="DS157" s="52" cm="1">
        <f t="array" ref="DS157">A128053498K_Latest</f>
        <v>1.2649999999999999</v>
      </c>
      <c r="DT157" s="52" cm="1">
        <f t="array" ref="DT157">A127976126J_Latest</f>
        <v>0.73699999999999999</v>
      </c>
      <c r="DU157" s="52" cm="1">
        <f t="array" ref="DU157">A128053526J_Latest</f>
        <v>3.3879999999999999</v>
      </c>
      <c r="DV157" s="52" cm="1">
        <f t="array" ref="DV157">A128053542J_Latest</f>
        <v>0</v>
      </c>
      <c r="DW157" s="52" cm="1">
        <f t="array" ref="DW157">A127976178K_Latest</f>
        <v>1.7370000000000001</v>
      </c>
      <c r="DX157" s="52" t="e" cm="1">
        <f t="array" ref="DX157">A127976238A_Latest</f>
        <v>#NAME?</v>
      </c>
      <c r="DY157" s="52" cm="1">
        <f t="array" ref="DY157">A128053002V_Latest</f>
        <v>38.18</v>
      </c>
      <c r="DZ157" s="52" cm="1">
        <f t="array" ref="DZ157">A128035990A_Latest</f>
        <v>0.35099999999999998</v>
      </c>
      <c r="EA157" s="52" cm="1">
        <f t="array" ref="EA157">A128016778L_Latest</f>
        <v>0</v>
      </c>
      <c r="EB157" s="52" cm="1">
        <f t="array" ref="EB157">A128055862F_Latest</f>
        <v>1.1140000000000001</v>
      </c>
      <c r="EC157" s="52" cm="1">
        <f t="array" ref="EC157">A128016826V_Latest</f>
        <v>0.13200000000000001</v>
      </c>
      <c r="ED157" s="52" cm="1">
        <f t="array" ref="ED157">A128055894X_Latest</f>
        <v>0.81699999999999995</v>
      </c>
      <c r="EE157" s="52" cm="1">
        <f t="array" ref="EE157">A127978446F_Latest</f>
        <v>0</v>
      </c>
      <c r="EF157" s="52" cm="1">
        <f t="array" ref="EF157">A127978458R_Latest</f>
        <v>1.073</v>
      </c>
      <c r="EG157" s="52" cm="1">
        <f t="array" ref="EG157">A128036334W_Latest</f>
        <v>1.466</v>
      </c>
      <c r="EH157" s="52" cm="1">
        <f t="array" ref="EH157">A127958774V_Latest</f>
        <v>0.45</v>
      </c>
      <c r="EI157" s="52" cm="1">
        <f t="array" ref="EI157">A128094282L_Latest</f>
        <v>0.32100000000000001</v>
      </c>
      <c r="EJ157" s="52" cm="1">
        <f t="array" ref="EJ157">A128036038C_Latest</f>
        <v>0.22600000000000001</v>
      </c>
      <c r="EK157" s="52" cm="1">
        <f t="array" ref="EK157">A128074934K_Latest</f>
        <v>0</v>
      </c>
      <c r="EL157" s="52" cm="1">
        <f t="array" ref="EL157">A127978238L_Latest</f>
        <v>0.72299999999999998</v>
      </c>
      <c r="EM157" s="52" cm="1">
        <f t="array" ref="EM157">A128094350C_Latest</f>
        <v>0.56399999999999995</v>
      </c>
      <c r="EN157" s="52" cm="1">
        <f t="array" ref="EN157">A128016678C_Latest</f>
        <v>0.80700000000000005</v>
      </c>
      <c r="EO157" s="52" cm="1">
        <f t="array" ref="EO157">A128036126C_Latest</f>
        <v>0.26400000000000001</v>
      </c>
      <c r="EP157" s="52" cm="1">
        <f t="array" ref="EP157">A128055774F_Latest</f>
        <v>2.3610000000000002</v>
      </c>
      <c r="EQ157" s="52" cm="1">
        <f t="array" ref="EQ157">A128055782F_Latest</f>
        <v>0.35899999999999999</v>
      </c>
      <c r="ER157" s="52" cm="1">
        <f t="array" ref="ER157">A128055794R_Latest</f>
        <v>0.52900000000000003</v>
      </c>
      <c r="ES157" s="52" t="e" cm="1">
        <f t="array" ref="ES157">A128055830L_Latest</f>
        <v>#NAME?</v>
      </c>
      <c r="ET157" s="52" cm="1">
        <f t="array" ref="ET157">A127958074F_Latest</f>
        <v>11.558999999999999</v>
      </c>
      <c r="EU157" s="52" cm="1">
        <f t="array" ref="EU157">A128038054R_Latest</f>
        <v>0</v>
      </c>
      <c r="EV157" s="52" cm="1">
        <f t="array" ref="EV157">A128038274T_Latest</f>
        <v>0</v>
      </c>
      <c r="EW157" s="52" cm="1">
        <f t="array" ref="EW157">A128038294A_Latest</f>
        <v>0</v>
      </c>
      <c r="EX157" s="52" cm="1">
        <f t="array" ref="EX157">A128058018C_Latest</f>
        <v>0.14599999999999999</v>
      </c>
      <c r="EY157" s="52" cm="1">
        <f t="array" ref="EY157">A128096534J_Latest</f>
        <v>0.37</v>
      </c>
      <c r="EZ157" s="52" cm="1">
        <f t="array" ref="EZ157">A128096558A_Latest</f>
        <v>0</v>
      </c>
      <c r="FA157" s="52" cm="1">
        <f t="array" ref="FA157">A128096586K_Latest</f>
        <v>0.76200000000000001</v>
      </c>
      <c r="FB157" s="52" cm="1">
        <f t="array" ref="FB157">A127980514L_Latest</f>
        <v>0.63400000000000001</v>
      </c>
      <c r="FC157" s="52" cm="1">
        <f t="array" ref="FC157">A128096602X_Latest</f>
        <v>0</v>
      </c>
      <c r="FD157" s="52" cm="1">
        <f t="array" ref="FD157">A128057802R_Latest</f>
        <v>0.11899999999999999</v>
      </c>
      <c r="FE157" s="52" cm="1">
        <f t="array" ref="FE157">A127960718T_Latest</f>
        <v>0</v>
      </c>
      <c r="FF157" s="52" cm="1">
        <f t="array" ref="FF157">A128018870R_Latest</f>
        <v>0</v>
      </c>
      <c r="FG157" s="52" cm="1">
        <f t="array" ref="FG157">A127960766K_Latest</f>
        <v>0.14299999999999999</v>
      </c>
      <c r="FH157" s="52" cm="1">
        <f t="array" ref="FH157">A128096358J_Latest</f>
        <v>0</v>
      </c>
      <c r="FI157" s="52" cm="1">
        <f t="array" ref="FI157">A127999590R_Latest</f>
        <v>0.13</v>
      </c>
      <c r="FJ157" s="52" cm="1">
        <f t="array" ref="FJ157">A128096382J_Latest</f>
        <v>0</v>
      </c>
      <c r="FK157" s="52" cm="1">
        <f t="array" ref="FK157">A127999650F_Latest</f>
        <v>0.90400000000000003</v>
      </c>
      <c r="FL157" s="52" cm="1">
        <f t="array" ref="FL157">A128077326K_Latest</f>
        <v>0</v>
      </c>
      <c r="FM157" s="52" cm="1">
        <f t="array" ref="FM157">A127960862K_Latest</f>
        <v>0</v>
      </c>
      <c r="FN157" s="52" t="e" cm="1">
        <f t="array" ref="FN157">A128038286A_Latest</f>
        <v>#NAME?</v>
      </c>
      <c r="FO157" s="52" cm="1">
        <f t="array" ref="FO157">A128095902J_Latest</f>
        <v>3.206</v>
      </c>
      <c r="FP157" s="52" cm="1">
        <f t="array" ref="FP157">A128040354J_Latest</f>
        <v>0</v>
      </c>
      <c r="FQ157" s="52" cm="1">
        <f t="array" ref="FQ157">A128060018V_Latest</f>
        <v>0</v>
      </c>
      <c r="FR157" s="52" cm="1">
        <f t="array" ref="FR157">A128021198L_Latest</f>
        <v>0.26400000000000001</v>
      </c>
      <c r="FS157" s="52" cm="1">
        <f t="array" ref="FS157">A128001842T_Latest</f>
        <v>0.20799999999999999</v>
      </c>
      <c r="FT157" s="52" cm="1">
        <f t="array" ref="FT157">A128079650X_Latest</f>
        <v>0.27100000000000002</v>
      </c>
      <c r="FU157" s="52" cm="1">
        <f t="array" ref="FU157">A128040658V_Latest</f>
        <v>0</v>
      </c>
      <c r="FV157" s="52" cm="1">
        <f t="array" ref="FV157">A127982566A_Latest</f>
        <v>0.71299999999999997</v>
      </c>
      <c r="FW157" s="52" cm="1">
        <f t="array" ref="FW157">A128098738W_Latest</f>
        <v>0.871</v>
      </c>
      <c r="FX157" s="52" cm="1">
        <f t="array" ref="FX157">A128098758F_Latest</f>
        <v>0.218</v>
      </c>
      <c r="FY157" s="52" cm="1">
        <f t="array" ref="FY157">A128079318W_Latest</f>
        <v>0</v>
      </c>
      <c r="FZ157" s="52" cm="1">
        <f t="array" ref="FZ157">A128079334W_Latest</f>
        <v>0</v>
      </c>
      <c r="GA157" s="52" cm="1">
        <f t="array" ref="GA157">A127982330F_Latest</f>
        <v>0</v>
      </c>
      <c r="GB157" s="52" cm="1">
        <f t="array" ref="GB157">A127962950W_Latest</f>
        <v>1.157</v>
      </c>
      <c r="GC157" s="52" cm="1">
        <f t="array" ref="GC157">A128021066K_Latest</f>
        <v>0.27100000000000002</v>
      </c>
      <c r="GD157" s="52" cm="1">
        <f t="array" ref="GD157">A128098546C_Latest</f>
        <v>0.436</v>
      </c>
      <c r="GE157" s="52" cm="1">
        <f t="array" ref="GE157">A127962990R_Latest</f>
        <v>0</v>
      </c>
      <c r="GF157" s="52" cm="1">
        <f t="array" ref="GF157">A128040510X_Latest</f>
        <v>1.59</v>
      </c>
      <c r="GG157" s="52" cm="1">
        <f t="array" ref="GG157">A127963026J_Latest</f>
        <v>0.45900000000000002</v>
      </c>
      <c r="GH157" s="52" cm="1">
        <f t="array" ref="GH157">A128059994F_Latest</f>
        <v>0.96199999999999997</v>
      </c>
      <c r="GI157" s="52" t="e" cm="1">
        <f t="array" ref="GI157">A128021174V_Latest</f>
        <v>#NAME?</v>
      </c>
      <c r="GJ157" s="52" cm="1">
        <f t="array" ref="GJ157">A128020622V_Latest</f>
        <v>7.42</v>
      </c>
    </row>
    <row r="158" spans="1:192" ht="15" hidden="1" customHeight="1">
      <c r="A158" s="48" t="s">
        <v>12408</v>
      </c>
      <c r="B158" s="57"/>
      <c r="C158" s="62">
        <v>35</v>
      </c>
      <c r="D158" s="52" cm="1">
        <f t="array" ref="D158">A128023042C_Latest</f>
        <v>16.077000000000002</v>
      </c>
      <c r="E158" s="52" cm="1">
        <f t="array" ref="E158">A127945766C_Latest</f>
        <v>29.297000000000001</v>
      </c>
      <c r="F158" s="52" cm="1">
        <f t="array" ref="F158">A128042806W_Latest</f>
        <v>78.052000000000007</v>
      </c>
      <c r="G158" s="52" cm="1">
        <f t="array" ref="G158">A128062290T_Latest</f>
        <v>15.646000000000001</v>
      </c>
      <c r="H158" s="52" cm="1">
        <f t="array" ref="H158">A127984574L_Latest</f>
        <v>109.258</v>
      </c>
      <c r="I158" s="52" cm="1">
        <f t="array" ref="I158">A128062346T_Latest</f>
        <v>27.192</v>
      </c>
      <c r="J158" s="52" cm="1">
        <f t="array" ref="J158">A127984598F_Latest</f>
        <v>140.483</v>
      </c>
      <c r="K158" s="52" cm="1">
        <f t="array" ref="K158">A128081890A_Latest</f>
        <v>143.804</v>
      </c>
      <c r="L158" s="52" cm="1">
        <f t="array" ref="L158">A128081910X_Latest</f>
        <v>71.406000000000006</v>
      </c>
      <c r="M158" s="52" cm="1">
        <f t="array" ref="M158">A127965134C_Latest</f>
        <v>17.992000000000001</v>
      </c>
      <c r="N158" s="52" cm="1">
        <f t="array" ref="N158">A128003782L_Latest</f>
        <v>48.423000000000002</v>
      </c>
      <c r="O158" s="52" cm="1">
        <f t="array" ref="O158">A127965162L_Latest</f>
        <v>19.199000000000002</v>
      </c>
      <c r="P158" s="52" cm="1">
        <f t="array" ref="P158">A128023142L_Latest</f>
        <v>114.202</v>
      </c>
      <c r="Q158" s="52" cm="1">
        <f t="array" ref="Q158">A128081642R_Latest</f>
        <v>41.816000000000003</v>
      </c>
      <c r="R158" s="52" cm="1">
        <f t="array" ref="R158">A128081650R_Latest</f>
        <v>54.68</v>
      </c>
      <c r="S158" s="52" cm="1">
        <f t="array" ref="S158">A128042682F_Latest</f>
        <v>66.31</v>
      </c>
      <c r="T158" s="52" cm="1">
        <f t="array" ref="T158">A127984446V_Latest</f>
        <v>137.422</v>
      </c>
      <c r="U158" s="52" cm="1">
        <f t="array" ref="U158">A128023242W_Latest</f>
        <v>22.456</v>
      </c>
      <c r="V158" s="52" cm="1">
        <f t="array" ref="V158">A127984470V_Latest</f>
        <v>28.84</v>
      </c>
      <c r="W158" s="52" cm="1">
        <f t="array" ref="W158">A127945786L_Latest</f>
        <v>125.425</v>
      </c>
      <c r="X158" s="52" cm="1">
        <f t="array" ref="X158">A127945210W_Latest</f>
        <v>1316.0530000000001</v>
      </c>
      <c r="Y158" s="52" cm="1">
        <f t="array" ref="Y158">A128083718K_Latest</f>
        <v>4.2290000000000001</v>
      </c>
      <c r="Z158" s="52" cm="1">
        <f t="array" ref="Z158">A128083918C_Latest</f>
        <v>3.7679999999999998</v>
      </c>
      <c r="AA158" s="52" cm="1">
        <f t="array" ref="AA158">A128006122K_Latest</f>
        <v>24.34</v>
      </c>
      <c r="AB158" s="52" cm="1">
        <f t="array" ref="AB158">A128006146C_Latest</f>
        <v>4.0709999999999997</v>
      </c>
      <c r="AC158" s="52" cm="1">
        <f t="array" ref="AC158">A128044922T_Latest</f>
        <v>34.353999999999999</v>
      </c>
      <c r="AD158" s="52" cm="1">
        <f t="array" ref="AD158">A128006182L_Latest</f>
        <v>6.1980000000000004</v>
      </c>
      <c r="AE158" s="52" cm="1">
        <f t="array" ref="AE158">A128084054X_Latest</f>
        <v>34.279000000000003</v>
      </c>
      <c r="AF158" s="52" cm="1">
        <f t="array" ref="AF158">A128006222V_Latest</f>
        <v>48.871000000000002</v>
      </c>
      <c r="AG158" s="52" cm="1">
        <f t="array" ref="AG158">A128006262L_Latest</f>
        <v>24.279</v>
      </c>
      <c r="AH158" s="52" cm="1">
        <f t="array" ref="AH158">A128083730A_Latest</f>
        <v>4.5759999999999996</v>
      </c>
      <c r="AI158" s="52" cm="1">
        <f t="array" ref="AI158">A128064230A_Latest</f>
        <v>20.6</v>
      </c>
      <c r="AJ158" s="52" cm="1">
        <f t="array" ref="AJ158">A127967338T_Latest</f>
        <v>8.08</v>
      </c>
      <c r="AK158" s="52" cm="1">
        <f t="array" ref="AK158">A128044722X_Latest</f>
        <v>38.08</v>
      </c>
      <c r="AL158" s="52" cm="1">
        <f t="array" ref="AL158">A127947858X_Latest</f>
        <v>10.893000000000001</v>
      </c>
      <c r="AM158" s="52" cm="1">
        <f t="array" ref="AM158">A128064310A_Latest</f>
        <v>14.613</v>
      </c>
      <c r="AN158" s="52" cm="1">
        <f t="array" ref="AN158">A128083862C_Latest</f>
        <v>23.178999999999998</v>
      </c>
      <c r="AO158" s="52" cm="1">
        <f t="array" ref="AO158">A128064330K_Latest</f>
        <v>35.304000000000002</v>
      </c>
      <c r="AP158" s="52" cm="1">
        <f t="array" ref="AP158">A127986546R_Latest</f>
        <v>5.6769999999999996</v>
      </c>
      <c r="AQ158" s="52" cm="1">
        <f t="array" ref="AQ158">A128064358L_Latest</f>
        <v>8.5109999999999992</v>
      </c>
      <c r="AR158" s="52" cm="1">
        <f t="array" ref="AR158">A128006106K_Latest</f>
        <v>39.898000000000003</v>
      </c>
      <c r="AS158" s="52" cm="1">
        <f t="array" ref="AS158">A127947330A_Latest</f>
        <v>396.37</v>
      </c>
      <c r="AT158" s="52" cm="1">
        <f t="array" ref="AT158">A128085970X_Latest</f>
        <v>3.22</v>
      </c>
      <c r="AU158" s="52" cm="1">
        <f t="array" ref="AU158">A128066342F_Latest</f>
        <v>0</v>
      </c>
      <c r="AV158" s="52" cm="1">
        <f t="array" ref="AV158">A127950174V_Latest</f>
        <v>22.193999999999999</v>
      </c>
      <c r="AW158" s="52" cm="1">
        <f t="array" ref="AW158">A128047110R_Latest</f>
        <v>5.8120000000000003</v>
      </c>
      <c r="AX158" s="52" cm="1">
        <f t="array" ref="AX158">A128027774J_Latest</f>
        <v>23.507000000000001</v>
      </c>
      <c r="AY158" s="52" cm="1">
        <f t="array" ref="AY158">A128027798A_Latest</f>
        <v>6.5890000000000004</v>
      </c>
      <c r="AZ158" s="52" cm="1">
        <f t="array" ref="AZ158">A127969674R_Latest</f>
        <v>42.726999999999997</v>
      </c>
      <c r="BA158" s="52" cm="1">
        <f t="array" ref="BA158">A128027842X_Latest</f>
        <v>28.824999999999999</v>
      </c>
      <c r="BB158" s="52" cm="1">
        <f t="array" ref="BB158">A128047190A_Latest</f>
        <v>18.012</v>
      </c>
      <c r="BC158" s="52" cm="1">
        <f t="array" ref="BC158">A127988614T_Latest</f>
        <v>8.7100000000000009</v>
      </c>
      <c r="BD158" s="52" cm="1">
        <f t="array" ref="BD158">A128046878F_Latest</f>
        <v>15.039</v>
      </c>
      <c r="BE158" s="52" cm="1">
        <f t="array" ref="BE158">A128066206L_Latest</f>
        <v>5.1349999999999998</v>
      </c>
      <c r="BF158" s="52" cm="1">
        <f t="array" ref="BF158">A128008166X_Latest</f>
        <v>32.527999999999999</v>
      </c>
      <c r="BG158" s="52" cm="1">
        <f t="array" ref="BG158">A127950038A_Latest</f>
        <v>11.505000000000001</v>
      </c>
      <c r="BH158" s="52" cm="1">
        <f t="array" ref="BH158">A127988706A_Latest</f>
        <v>13.43</v>
      </c>
      <c r="BI158" s="52" cm="1">
        <f t="array" ref="BI158">A127950074K_Latest</f>
        <v>13.885</v>
      </c>
      <c r="BJ158" s="52" cm="1">
        <f t="array" ref="BJ158">A127969494F_Latest</f>
        <v>33.33</v>
      </c>
      <c r="BK158" s="52" cm="1">
        <f t="array" ref="BK158">A128027646R_Latest</f>
        <v>5.984</v>
      </c>
      <c r="BL158" s="52" cm="1">
        <f t="array" ref="BL158">A128027670R_Latest</f>
        <v>2.907</v>
      </c>
      <c r="BM158" s="52" cm="1">
        <f t="array" ref="BM158">A128066366X_Latest</f>
        <v>31.518999999999998</v>
      </c>
      <c r="BN158" s="52" cm="1">
        <f t="array" ref="BN158">A128046474K_Latest</f>
        <v>327.815</v>
      </c>
      <c r="BO158" s="52" cm="1">
        <f t="array" ref="BO158">A128068342T_Latest</f>
        <v>3.2360000000000002</v>
      </c>
      <c r="BP158" s="52" cm="1">
        <f t="array" ref="BP158">A127971878J_Latest</f>
        <v>7.05</v>
      </c>
      <c r="BQ158" s="52" cm="1">
        <f t="array" ref="BQ158">A128088334R_Latest</f>
        <v>15.502000000000001</v>
      </c>
      <c r="BR158" s="52" cm="1">
        <f t="array" ref="BR158">A127952270F_Latest</f>
        <v>1.8819999999999999</v>
      </c>
      <c r="BS158" s="52" cm="1">
        <f t="array" ref="BS158">A128068594L_Latest</f>
        <v>25.126999999999999</v>
      </c>
      <c r="BT158" s="52" cm="1">
        <f t="array" ref="BT158">A127971970X_Latest</f>
        <v>9.3840000000000003</v>
      </c>
      <c r="BU158" s="52" cm="1">
        <f t="array" ref="BU158">A127952330W_Latest</f>
        <v>34.216000000000001</v>
      </c>
      <c r="BV158" s="52" cm="1">
        <f t="array" ref="BV158">A127971998A_Latest</f>
        <v>38.747</v>
      </c>
      <c r="BW158" s="52" cm="1">
        <f t="array" ref="BW158">A127972006T_Latest</f>
        <v>15.499000000000001</v>
      </c>
      <c r="BX158" s="52" cm="1">
        <f t="array" ref="BX158">A128068362A_Latest</f>
        <v>1.2569999999999999</v>
      </c>
      <c r="BY158" s="52" cm="1">
        <f t="array" ref="BY158">A128088138F_Latest</f>
        <v>7.782</v>
      </c>
      <c r="BZ158" s="52" cm="1">
        <f t="array" ref="BZ158">A128029614J_Latest</f>
        <v>2.024</v>
      </c>
      <c r="CA158" s="52" cm="1">
        <f t="array" ref="CA158">A128088182R_Latest</f>
        <v>19.413</v>
      </c>
      <c r="CB158" s="52" cm="1">
        <f t="array" ref="CB158">A128088202L_Latest</f>
        <v>7.6020000000000003</v>
      </c>
      <c r="CC158" s="52" cm="1">
        <f t="array" ref="CC158">A128029666K_Latest</f>
        <v>7.1029999999999998</v>
      </c>
      <c r="CD158" s="52" cm="1">
        <f t="array" ref="CD158">A128010302W_Latest</f>
        <v>16.045000000000002</v>
      </c>
      <c r="CE158" s="52" cm="1">
        <f t="array" ref="CE158">A128049186W_Latest</f>
        <v>32.341000000000001</v>
      </c>
      <c r="CF158" s="52" cm="1">
        <f t="array" ref="CF158">A127990882C_Latest</f>
        <v>5.5380000000000003</v>
      </c>
      <c r="CG158" s="52" cm="1">
        <f t="array" ref="CG158">A128049238L_Latest</f>
        <v>5.5579999999999998</v>
      </c>
      <c r="CH158" s="52" cm="1">
        <f t="array" ref="CH158">A128029770K_Latest</f>
        <v>22.16</v>
      </c>
      <c r="CI158" s="52" cm="1">
        <f t="array" ref="CI158">A127971302T_Latest</f>
        <v>279.24700000000001</v>
      </c>
      <c r="CJ158" s="52" cm="1">
        <f t="array" ref="CJ158">A127954238T_Latest</f>
        <v>2.1339999999999999</v>
      </c>
      <c r="CK158" s="52" cm="1">
        <f t="array" ref="CK158">A127993022J_Latest</f>
        <v>1.3879999999999999</v>
      </c>
      <c r="CL158" s="52" cm="1">
        <f t="array" ref="CL158">A128090398T_Latest</f>
        <v>4.7130000000000001</v>
      </c>
      <c r="CM158" s="52" cm="1">
        <f t="array" ref="CM158">A128012690W_Latest</f>
        <v>1.0349999999999999</v>
      </c>
      <c r="CN158" s="52" cm="1">
        <f t="array" ref="CN158">A128090442R_Latest</f>
        <v>7.7809999999999997</v>
      </c>
      <c r="CO158" s="52" cm="1">
        <f t="array" ref="CO158">A127974126W_Latest</f>
        <v>2.4129999999999998</v>
      </c>
      <c r="CP158" s="52" cm="1">
        <f t="array" ref="CP158">A128031950K_Latest</f>
        <v>10.8</v>
      </c>
      <c r="CQ158" s="52" cm="1">
        <f t="array" ref="CQ158">A128070818C_Latest</f>
        <v>7.6989999999999998</v>
      </c>
      <c r="CR158" s="52" cm="1">
        <f t="array" ref="CR158">A127993214A_Latest</f>
        <v>3.6819999999999999</v>
      </c>
      <c r="CS158" s="52" cm="1">
        <f t="array" ref="CS158">A127954258A_Latest</f>
        <v>1.3129999999999999</v>
      </c>
      <c r="CT158" s="52" cm="1">
        <f t="array" ref="CT158">A128051226V_Latest</f>
        <v>0.61599999999999999</v>
      </c>
      <c r="CU158" s="52" cm="1">
        <f t="array" ref="CU158">A128070534A_Latest</f>
        <v>0.93</v>
      </c>
      <c r="CV158" s="52" cm="1">
        <f t="array" ref="CV158">A128070570K_Latest</f>
        <v>6.14</v>
      </c>
      <c r="CW158" s="52" cm="1">
        <f t="array" ref="CW158">A127973938K_Latest</f>
        <v>2.1230000000000002</v>
      </c>
      <c r="CX158" s="52" cm="1">
        <f t="array" ref="CX158">A128031774K_Latest</f>
        <v>3.6160000000000001</v>
      </c>
      <c r="CY158" s="52" cm="1">
        <f t="array" ref="CY158">A127992950F_Latest</f>
        <v>6.1440000000000001</v>
      </c>
      <c r="CZ158" s="52" cm="1">
        <f t="array" ref="CZ158">A128051310K_Latest</f>
        <v>9.9309999999999992</v>
      </c>
      <c r="DA158" s="52" cm="1">
        <f t="array" ref="DA158">A128070662V_Latest</f>
        <v>1.105</v>
      </c>
      <c r="DB158" s="52" cm="1">
        <f t="array" ref="DB158">A128012610K_Latest</f>
        <v>2.153</v>
      </c>
      <c r="DC158" s="52" cm="1">
        <f t="array" ref="DC158">A128051386F_Latest</f>
        <v>8.1530000000000005</v>
      </c>
      <c r="DD158" s="52" cm="1">
        <f t="array" ref="DD158">A128089818C_Latest</f>
        <v>84.08</v>
      </c>
      <c r="DE158" s="52" cm="1">
        <f t="array" ref="DE158">A127976014R_Latest</f>
        <v>2.5419999999999998</v>
      </c>
      <c r="DF158" s="52" cm="1">
        <f t="array" ref="DF158">A128034098V_Latest</f>
        <v>16.55</v>
      </c>
      <c r="DG158" s="52" cm="1">
        <f t="array" ref="DG158">A128092374K_Latest</f>
        <v>7.2069999999999999</v>
      </c>
      <c r="DH158" s="52" cm="1">
        <f t="array" ref="DH158">A128053638A_Latest</f>
        <v>0.86399999999999999</v>
      </c>
      <c r="DI158" s="52" cm="1">
        <f t="array" ref="DI158">A127956566R_Latest</f>
        <v>12.46</v>
      </c>
      <c r="DJ158" s="52" cm="1">
        <f t="array" ref="DJ158">A128092418A_Latest</f>
        <v>1.667</v>
      </c>
      <c r="DK158" s="52" cm="1">
        <f t="array" ref="DK158">A127995294X_Latest</f>
        <v>12.247999999999999</v>
      </c>
      <c r="DL158" s="52" cm="1">
        <f t="array" ref="DL158">A128053706T_Latest</f>
        <v>12.041</v>
      </c>
      <c r="DM158" s="52" cm="1">
        <f t="array" ref="DM158">A128073118V_Latest</f>
        <v>8.4130000000000003</v>
      </c>
      <c r="DN158" s="52" cm="1">
        <f t="array" ref="DN158">A128072818R_Latest</f>
        <v>1.2769999999999999</v>
      </c>
      <c r="DO158" s="52" cm="1">
        <f t="array" ref="DO158">A128072834R_Latest</f>
        <v>2.677</v>
      </c>
      <c r="DP158" s="52" cm="1">
        <f t="array" ref="DP158">A127995046L_Latest</f>
        <v>2.4079999999999999</v>
      </c>
      <c r="DQ158" s="52" cm="1">
        <f t="array" ref="DQ158">A127995066W_Latest</f>
        <v>11.385</v>
      </c>
      <c r="DR158" s="52" cm="1">
        <f t="array" ref="DR158">A128072882J_Latest</f>
        <v>6.7169999999999996</v>
      </c>
      <c r="DS158" s="52" cm="1">
        <f t="array" ref="DS158">A127956414C_Latest</f>
        <v>7.0129999999999999</v>
      </c>
      <c r="DT158" s="52" cm="1">
        <f t="array" ref="DT158">A127976146T_Latest</f>
        <v>4.4859999999999998</v>
      </c>
      <c r="DU158" s="52" cm="1">
        <f t="array" ref="DU158">A127995134L_Latest</f>
        <v>15.917999999999999</v>
      </c>
      <c r="DV158" s="52" cm="1">
        <f t="array" ref="DV158">A128053554T_Latest</f>
        <v>2.0880000000000001</v>
      </c>
      <c r="DW158" s="52" cm="1">
        <f t="array" ref="DW158">A127956482F_Latest</f>
        <v>6.3959999999999999</v>
      </c>
      <c r="DX158" s="52" cm="1">
        <f t="array" ref="DX158">A128092354A_Latest</f>
        <v>18.21</v>
      </c>
      <c r="DY158" s="52" cm="1">
        <f t="array" ref="DY158">A127955986T_Latest</f>
        <v>153.011</v>
      </c>
      <c r="DZ158" s="52" cm="1">
        <f t="array" ref="DZ158">A128055670L_Latest</f>
        <v>0.60599999999999998</v>
      </c>
      <c r="EA158" s="52" cm="1">
        <f t="array" ref="EA158">A128055818W_Latest</f>
        <v>0.28899999999999998</v>
      </c>
      <c r="EB158" s="52" cm="1">
        <f t="array" ref="EB158">A127958694V_Latest</f>
        <v>2.79</v>
      </c>
      <c r="EC158" s="52" cm="1">
        <f t="array" ref="EC158">A128094506L_Latest</f>
        <v>0.67600000000000005</v>
      </c>
      <c r="ED158" s="52" cm="1">
        <f t="array" ref="ED158">A128055902L_Latest</f>
        <v>2.089</v>
      </c>
      <c r="EE158" s="52" cm="1">
        <f t="array" ref="EE158">A128036302C_Latest</f>
        <v>0.48299999999999998</v>
      </c>
      <c r="EF158" s="52" cm="1">
        <f t="array" ref="EF158">A128036318W_Latest</f>
        <v>2.2610000000000001</v>
      </c>
      <c r="EG158" s="52" cm="1">
        <f t="array" ref="EG158">A128016906V_Latest</f>
        <v>3.0019999999999998</v>
      </c>
      <c r="EH158" s="52" cm="1">
        <f t="array" ref="EH158">A128055978J_Latest</f>
        <v>0.86499999999999999</v>
      </c>
      <c r="EI158" s="52" cm="1">
        <f t="array" ref="EI158">A128036018V_Latest</f>
        <v>0.32100000000000001</v>
      </c>
      <c r="EJ158" s="52" cm="1">
        <f t="array" ref="EJ158">A127978218C_Latest</f>
        <v>0.53500000000000003</v>
      </c>
      <c r="EK158" s="52" cm="1">
        <f t="array" ref="EK158">A128074950K_Latest</f>
        <v>0.255</v>
      </c>
      <c r="EL158" s="52" cm="1">
        <f t="array" ref="EL158">A128036078W_Latest</f>
        <v>1.62</v>
      </c>
      <c r="EM158" s="52" cm="1">
        <f t="array" ref="EM158">A128036094W_Latest</f>
        <v>0.89700000000000002</v>
      </c>
      <c r="EN158" s="52" cm="1">
        <f t="array" ref="EN158">A128016698L_Latest</f>
        <v>2.5779999999999998</v>
      </c>
      <c r="EO158" s="52" cm="1">
        <f t="array" ref="EO158">A128036150C_Latest</f>
        <v>1.385</v>
      </c>
      <c r="EP158" s="52" cm="1">
        <f t="array" ref="EP158">A127997402J_Latest</f>
        <v>4.931</v>
      </c>
      <c r="EQ158" s="52" cm="1">
        <f t="array" ref="EQ158">A127997430T_Latest</f>
        <v>0.69799999999999995</v>
      </c>
      <c r="ER158" s="52" cm="1">
        <f t="array" ref="ER158">A128094434L_Latest</f>
        <v>1.3560000000000001</v>
      </c>
      <c r="ES158" s="52" cm="1">
        <f t="array" ref="ES158">A127958662A_Latest</f>
        <v>2.0030000000000001</v>
      </c>
      <c r="ET158" s="52" cm="1">
        <f t="array" ref="ET158">A127977814F_Latest</f>
        <v>29.75</v>
      </c>
      <c r="EU158" s="52" cm="1">
        <f t="array" ref="EU158">A127960682A_Latest</f>
        <v>0.111</v>
      </c>
      <c r="EV158" s="52" cm="1">
        <f t="array" ref="EV158">A127960886C_Latest</f>
        <v>0.254</v>
      </c>
      <c r="EW158" s="52" cm="1">
        <f t="array" ref="EW158">A128096498K_Latest</f>
        <v>0.25600000000000001</v>
      </c>
      <c r="EX158" s="52" cm="1">
        <f t="array" ref="EX158">A127980430C_Latest</f>
        <v>0.38200000000000001</v>
      </c>
      <c r="EY158" s="52" cm="1">
        <f t="array" ref="EY158">A127960958C_Latest</f>
        <v>1.681</v>
      </c>
      <c r="EZ158" s="52" cm="1">
        <f t="array" ref="EZ158">A127960982C_Latest</f>
        <v>0</v>
      </c>
      <c r="FA158" s="52" cm="1">
        <f t="array" ref="FA158">A127999794T_Latest</f>
        <v>1.319</v>
      </c>
      <c r="FB158" s="52" cm="1">
        <f t="array" ref="FB158">A128019142K_Latest</f>
        <v>1.4510000000000001</v>
      </c>
      <c r="FC158" s="52" cm="1">
        <f t="array" ref="FC158">A128038418T_Latest</f>
        <v>0.21199999999999999</v>
      </c>
      <c r="FD158" s="52" cm="1">
        <f t="array" ref="FD158">A127960706J_Latest</f>
        <v>0.11899999999999999</v>
      </c>
      <c r="FE158" s="52" cm="1">
        <f t="array" ref="FE158">A128038114F_Latest</f>
        <v>0.47099999999999997</v>
      </c>
      <c r="FF158" s="52" cm="1">
        <f t="array" ref="FF158">A128096330F_Latest</f>
        <v>0.36499999999999999</v>
      </c>
      <c r="FG158" s="52" cm="1">
        <f t="array" ref="FG158">A128057842J_Latest</f>
        <v>0.46899999999999997</v>
      </c>
      <c r="FH158" s="52" cm="1">
        <f t="array" ref="FH158">A128057866A_Latest</f>
        <v>0.13800000000000001</v>
      </c>
      <c r="FI158" s="52" cm="1">
        <f t="array" ref="FI158">A127980294W_Latest</f>
        <v>1.0980000000000001</v>
      </c>
      <c r="FJ158" s="52" cm="1">
        <f t="array" ref="FJ158">A128018954X_Latest</f>
        <v>0.74299999999999999</v>
      </c>
      <c r="FK158" s="52" cm="1">
        <f t="array" ref="FK158">A128057926T_Latest</f>
        <v>2.0640000000000001</v>
      </c>
      <c r="FL158" s="52" cm="1">
        <f t="array" ref="FL158">A127960854K_Latest</f>
        <v>0.24399999999999999</v>
      </c>
      <c r="FM158" s="52" cm="1">
        <f t="array" ref="FM158">A128038258T_Latest</f>
        <v>0.54500000000000004</v>
      </c>
      <c r="FN158" s="52" cm="1">
        <f t="array" ref="FN158">A128019050A_Latest</f>
        <v>0.83399999999999996</v>
      </c>
      <c r="FO158" s="52" cm="1">
        <f t="array" ref="FO158">A128018418V_Latest</f>
        <v>12.756</v>
      </c>
      <c r="FP158" s="52" cm="1">
        <f t="array" ref="FP158">A127982270R_Latest</f>
        <v>0</v>
      </c>
      <c r="FQ158" s="52" cm="1">
        <f t="array" ref="FQ158">A128040574K_Latest</f>
        <v>0</v>
      </c>
      <c r="FR158" s="52" cm="1">
        <f t="array" ref="FR158">A128001834T_Latest</f>
        <v>1.05</v>
      </c>
      <c r="FS158" s="52" cm="1">
        <f t="array" ref="FS158">A127982518J_Latest</f>
        <v>0.92400000000000004</v>
      </c>
      <c r="FT158" s="52" cm="1">
        <f t="array" ref="FT158">A127982534J_Latest</f>
        <v>2.2589999999999999</v>
      </c>
      <c r="FU158" s="52" cm="1">
        <f t="array" ref="FU158">A128060078W_Latest</f>
        <v>0.45800000000000002</v>
      </c>
      <c r="FV158" s="52" cm="1">
        <f t="array" ref="FV158">A128098730C_Latest</f>
        <v>2.6339999999999999</v>
      </c>
      <c r="FW158" s="52" cm="1">
        <f t="array" ref="FW158">A128060106V_Latest</f>
        <v>3.1669999999999998</v>
      </c>
      <c r="FX158" s="52" cm="1">
        <f t="array" ref="FX158">A127963214T_Latest</f>
        <v>0.443</v>
      </c>
      <c r="FY158" s="52" cm="1">
        <f t="array" ref="FY158">A128079326W_Latest</f>
        <v>0.42</v>
      </c>
      <c r="FZ158" s="52" cm="1">
        <f t="array" ref="FZ158">A127982314F_Latest</f>
        <v>0.70199999999999996</v>
      </c>
      <c r="GA158" s="52" cm="1">
        <f t="array" ref="GA158">A128098498W_Latest</f>
        <v>0</v>
      </c>
      <c r="GB158" s="52" cm="1">
        <f t="array" ref="GB158">A128079378X_Latest</f>
        <v>4.5670000000000002</v>
      </c>
      <c r="GC158" s="52" cm="1">
        <f t="array" ref="GC158">A128001698K_Latest</f>
        <v>1.9410000000000001</v>
      </c>
      <c r="GD158" s="52" cm="1">
        <f t="array" ref="GD158">A128059954L_Latest</f>
        <v>5.2279999999999998</v>
      </c>
      <c r="GE158" s="52" cm="1">
        <f t="array" ref="GE158">A128098574L_Latest</f>
        <v>0.442</v>
      </c>
      <c r="GF158" s="52" cm="1">
        <f t="array" ref="GF158">A128059974W_Latest</f>
        <v>3.6040000000000001</v>
      </c>
      <c r="GG158" s="52" cm="1">
        <f t="array" ref="GG158">A127963054T_Latest</f>
        <v>1.1220000000000001</v>
      </c>
      <c r="GH158" s="52" cm="1">
        <f t="array" ref="GH158">A128060006K_Latest</f>
        <v>1.415</v>
      </c>
      <c r="GI158" s="52" cm="1">
        <f t="array" ref="GI158">A128079574J_Latest</f>
        <v>2.6480000000000001</v>
      </c>
      <c r="GJ158" s="52" cm="1">
        <f t="array" ref="GJ158">A128020634C_Latest</f>
        <v>33.024999999999999</v>
      </c>
    </row>
    <row r="159" spans="1:192" ht="15" hidden="1" customHeight="1">
      <c r="A159" s="45" t="s">
        <v>12443</v>
      </c>
      <c r="B159" s="55"/>
      <c r="C159" s="62">
        <v>36</v>
      </c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2"/>
      <c r="BT159" s="52"/>
      <c r="BU159" s="52"/>
      <c r="BV159" s="52"/>
      <c r="BW159" s="52"/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2"/>
      <c r="CI159" s="52"/>
      <c r="CJ159" s="52"/>
      <c r="CK159" s="52"/>
      <c r="CL159" s="52"/>
      <c r="CM159" s="52"/>
      <c r="CN159" s="52"/>
      <c r="CO159" s="52"/>
      <c r="CP159" s="52"/>
      <c r="CQ159" s="52"/>
      <c r="CR159" s="52"/>
      <c r="CS159" s="52"/>
      <c r="CT159" s="52"/>
      <c r="CU159" s="52"/>
      <c r="CV159" s="52"/>
      <c r="CW159" s="52"/>
      <c r="CX159" s="52"/>
      <c r="CY159" s="52"/>
      <c r="CZ159" s="52"/>
      <c r="DA159" s="52"/>
      <c r="DB159" s="52"/>
      <c r="DC159" s="52"/>
      <c r="DD159" s="52"/>
      <c r="DE159" s="52"/>
      <c r="DF159" s="52"/>
      <c r="DG159" s="52"/>
      <c r="DH159" s="52"/>
      <c r="DI159" s="52"/>
      <c r="DJ159" s="52"/>
      <c r="DK159" s="52"/>
      <c r="DL159" s="52"/>
      <c r="DM159" s="52"/>
      <c r="DN159" s="52"/>
      <c r="DO159" s="52"/>
      <c r="DP159" s="52"/>
      <c r="DQ159" s="52"/>
      <c r="DR159" s="52"/>
      <c r="DS159" s="52"/>
      <c r="DT159" s="52"/>
      <c r="DU159" s="52"/>
      <c r="DV159" s="52"/>
      <c r="DW159" s="52"/>
      <c r="DX159" s="52"/>
      <c r="DY159" s="52"/>
      <c r="DZ159" s="52"/>
      <c r="EA159" s="52"/>
      <c r="EB159" s="52"/>
      <c r="EC159" s="52"/>
      <c r="ED159" s="52"/>
      <c r="EE159" s="52"/>
      <c r="EF159" s="52"/>
      <c r="EG159" s="52"/>
      <c r="EH159" s="52"/>
      <c r="EI159" s="52"/>
      <c r="EJ159" s="52"/>
      <c r="EK159" s="52"/>
      <c r="EL159" s="52"/>
      <c r="EM159" s="52"/>
      <c r="EN159" s="52"/>
      <c r="EO159" s="52"/>
      <c r="EP159" s="52"/>
      <c r="EQ159" s="52"/>
      <c r="ER159" s="52"/>
      <c r="ES159" s="52"/>
      <c r="ET159" s="52"/>
      <c r="EU159" s="52"/>
      <c r="EV159" s="52"/>
      <c r="EW159" s="52"/>
      <c r="EX159" s="52"/>
      <c r="EY159" s="52"/>
      <c r="EZ159" s="52"/>
      <c r="FA159" s="52"/>
      <c r="FB159" s="52"/>
      <c r="FC159" s="52"/>
      <c r="FD159" s="52"/>
      <c r="FE159" s="52"/>
      <c r="FF159" s="52"/>
      <c r="FG159" s="52"/>
      <c r="FH159" s="52"/>
      <c r="FI159" s="52"/>
      <c r="FJ159" s="52"/>
      <c r="FK159" s="52"/>
      <c r="FL159" s="52"/>
      <c r="FM159" s="52"/>
      <c r="FN159" s="52"/>
      <c r="FO159" s="52"/>
      <c r="FP159" s="52"/>
      <c r="FQ159" s="52"/>
      <c r="FR159" s="52"/>
      <c r="FS159" s="52"/>
      <c r="FT159" s="52"/>
      <c r="FU159" s="52"/>
      <c r="FV159" s="52"/>
      <c r="FW159" s="52"/>
      <c r="FX159" s="52"/>
      <c r="FY159" s="52"/>
      <c r="FZ159" s="52"/>
      <c r="GA159" s="52"/>
      <c r="GB159" s="52"/>
      <c r="GC159" s="52"/>
      <c r="GD159" s="52"/>
      <c r="GE159" s="52"/>
      <c r="GF159" s="52"/>
      <c r="GG159" s="52"/>
      <c r="GH159" s="52"/>
      <c r="GI159" s="52"/>
      <c r="GJ159" s="52"/>
    </row>
    <row r="160" spans="1:192" ht="15" hidden="1" customHeight="1">
      <c r="A160" s="48" t="s">
        <v>12444</v>
      </c>
      <c r="B160" s="49"/>
      <c r="C160" s="62">
        <v>37</v>
      </c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2"/>
      <c r="BE160" s="52"/>
      <c r="BF160" s="52"/>
      <c r="BG160" s="52"/>
      <c r="BH160" s="52"/>
      <c r="BI160" s="52"/>
      <c r="BJ160" s="52"/>
      <c r="BK160" s="52"/>
      <c r="BL160" s="52"/>
      <c r="BM160" s="52"/>
      <c r="BN160" s="52"/>
      <c r="BO160" s="52"/>
      <c r="BP160" s="52"/>
      <c r="BQ160" s="52"/>
      <c r="BR160" s="52"/>
      <c r="BS160" s="52"/>
      <c r="BT160" s="52"/>
      <c r="BU160" s="52"/>
      <c r="BV160" s="52"/>
      <c r="BW160" s="52"/>
      <c r="BX160" s="52"/>
      <c r="BY160" s="52"/>
      <c r="BZ160" s="52"/>
      <c r="CA160" s="52"/>
      <c r="CB160" s="52"/>
      <c r="CC160" s="52"/>
      <c r="CD160" s="52"/>
      <c r="CE160" s="52"/>
      <c r="CF160" s="52"/>
      <c r="CG160" s="52"/>
      <c r="CH160" s="52"/>
      <c r="CI160" s="52"/>
      <c r="CJ160" s="52"/>
      <c r="CK160" s="52"/>
      <c r="CL160" s="52"/>
      <c r="CM160" s="52"/>
      <c r="CN160" s="52"/>
      <c r="CO160" s="52"/>
      <c r="CP160" s="52"/>
      <c r="CQ160" s="52"/>
      <c r="CR160" s="52"/>
      <c r="CS160" s="52"/>
      <c r="CT160" s="52"/>
      <c r="CU160" s="52"/>
      <c r="CV160" s="52"/>
      <c r="CW160" s="52"/>
      <c r="CX160" s="52"/>
      <c r="CY160" s="52"/>
      <c r="CZ160" s="52"/>
      <c r="DA160" s="52"/>
      <c r="DB160" s="52"/>
      <c r="DC160" s="52"/>
      <c r="DD160" s="52"/>
      <c r="DE160" s="52"/>
      <c r="DF160" s="52"/>
      <c r="DG160" s="52"/>
      <c r="DH160" s="52"/>
      <c r="DI160" s="52"/>
      <c r="DJ160" s="52"/>
      <c r="DK160" s="52"/>
      <c r="DL160" s="52"/>
      <c r="DM160" s="52"/>
      <c r="DN160" s="52"/>
      <c r="DO160" s="52"/>
      <c r="DP160" s="52"/>
      <c r="DQ160" s="52"/>
      <c r="DR160" s="52"/>
      <c r="DS160" s="52"/>
      <c r="DT160" s="52"/>
      <c r="DU160" s="52"/>
      <c r="DV160" s="52"/>
      <c r="DW160" s="52"/>
      <c r="DX160" s="52"/>
      <c r="DY160" s="52"/>
      <c r="DZ160" s="52"/>
      <c r="EA160" s="52"/>
      <c r="EB160" s="52"/>
      <c r="EC160" s="52"/>
      <c r="ED160" s="52"/>
      <c r="EE160" s="52"/>
      <c r="EF160" s="52"/>
      <c r="EG160" s="52"/>
      <c r="EH160" s="52"/>
      <c r="EI160" s="52"/>
      <c r="EJ160" s="52"/>
      <c r="EK160" s="52"/>
      <c r="EL160" s="52"/>
      <c r="EM160" s="52"/>
      <c r="EN160" s="52"/>
      <c r="EO160" s="52"/>
      <c r="EP160" s="52"/>
      <c r="EQ160" s="52"/>
      <c r="ER160" s="52"/>
      <c r="ES160" s="52"/>
      <c r="ET160" s="52"/>
      <c r="EU160" s="52"/>
      <c r="EV160" s="52"/>
      <c r="EW160" s="52"/>
      <c r="EX160" s="52"/>
      <c r="EY160" s="52"/>
      <c r="EZ160" s="52"/>
      <c r="FA160" s="52"/>
      <c r="FB160" s="52"/>
      <c r="FC160" s="52"/>
      <c r="FD160" s="52"/>
      <c r="FE160" s="52"/>
      <c r="FF160" s="52"/>
      <c r="FG160" s="52"/>
      <c r="FH160" s="52"/>
      <c r="FI160" s="52"/>
      <c r="FJ160" s="52"/>
      <c r="FK160" s="52"/>
      <c r="FL160" s="52"/>
      <c r="FM160" s="52"/>
      <c r="FN160" s="52"/>
      <c r="FO160" s="52"/>
      <c r="FP160" s="52"/>
      <c r="FQ160" s="52"/>
      <c r="FR160" s="52"/>
      <c r="FS160" s="52"/>
      <c r="FT160" s="52"/>
      <c r="FU160" s="52"/>
      <c r="FV160" s="52"/>
      <c r="FW160" s="52"/>
      <c r="FX160" s="52"/>
      <c r="FY160" s="52"/>
      <c r="FZ160" s="52"/>
      <c r="GA160" s="52"/>
      <c r="GB160" s="52"/>
      <c r="GC160" s="52"/>
      <c r="GD160" s="52"/>
      <c r="GE160" s="52"/>
      <c r="GF160" s="52"/>
      <c r="GG160" s="52"/>
      <c r="GH160" s="52"/>
      <c r="GI160" s="52"/>
      <c r="GJ160" s="52"/>
    </row>
    <row r="161" spans="1:192" ht="15" hidden="1" customHeight="1">
      <c r="A161" s="49"/>
      <c r="B161" s="49" t="s">
        <v>12445</v>
      </c>
      <c r="C161" s="62">
        <v>38</v>
      </c>
      <c r="D161" s="52" cm="1">
        <f t="array" ref="D161">A128062070R_Latest</f>
        <v>94.915999999999997</v>
      </c>
      <c r="E161" s="52" cm="1">
        <f t="array" ref="E161">A128042758R_Latest</f>
        <v>218.58</v>
      </c>
      <c r="F161" s="52" cm="1">
        <f t="array" ref="F161">A127945814K_Latest</f>
        <v>634.322</v>
      </c>
      <c r="G161" s="52" cm="1">
        <f t="array" ref="G161">A128042826F_Latest</f>
        <v>128.61099999999999</v>
      </c>
      <c r="H161" s="52" cm="1">
        <f t="array" ref="H161">A128003982F_Latest</f>
        <v>647.96699999999998</v>
      </c>
      <c r="I161" s="52" cm="1">
        <f t="array" ref="I161">A128081822X_Latest</f>
        <v>233.261</v>
      </c>
      <c r="J161" s="52" cm="1">
        <f t="array" ref="J161">A127984590L_Latest</f>
        <v>894.28300000000002</v>
      </c>
      <c r="K161" s="52" cm="1">
        <f t="array" ref="K161">A128023382X_Latest</f>
        <v>499.55900000000003</v>
      </c>
      <c r="L161" s="52" cm="1">
        <f t="array" ref="L161">A127984634C_Latest</f>
        <v>412.923</v>
      </c>
      <c r="M161" s="52" cm="1">
        <f t="array" ref="M161">A128062094J_Latest</f>
        <v>139.25399999999999</v>
      </c>
      <c r="N161" s="52" cm="1">
        <f t="array" ref="N161">A127984302J_Latest</f>
        <v>398.66500000000002</v>
      </c>
      <c r="O161" s="52" cm="1">
        <f t="array" ref="O161">A127965154L_Latest</f>
        <v>121.608</v>
      </c>
      <c r="P161" s="52" cm="1">
        <f t="array" ref="P161">A127945618A_Latest</f>
        <v>760.923</v>
      </c>
      <c r="Q161" s="52" cm="1">
        <f t="array" ref="Q161">A127984366V_Latest</f>
        <v>201.351</v>
      </c>
      <c r="R161" s="52" cm="1">
        <f t="array" ref="R161">A127945650A_Latest</f>
        <v>735.18299999999999</v>
      </c>
      <c r="S161" s="52" cm="1">
        <f t="array" ref="S161">A128003858W_Latest</f>
        <v>890.92899999999997</v>
      </c>
      <c r="T161" s="52" cm="1">
        <f t="array" ref="T161">A127945698L_Latest</f>
        <v>1494.2460000000001</v>
      </c>
      <c r="U161" s="52" cm="1">
        <f t="array" ref="U161">A128081698A_Latest</f>
        <v>126.953</v>
      </c>
      <c r="V161" s="52" cm="1">
        <f t="array" ref="V161">A127965294R_Latest</f>
        <v>262.79199999999997</v>
      </c>
      <c r="W161" s="52" t="e" cm="1">
        <f t="array" ref="W161">A128081750X_Latest</f>
        <v>#NAME?</v>
      </c>
      <c r="X161" s="52" cm="1">
        <f t="array" ref="X161">A127983954W_Latest</f>
        <v>8896.3250000000007</v>
      </c>
      <c r="Y161" s="52" cm="1">
        <f t="array" ref="Y161">A128025262T_Latest</f>
        <v>27.35</v>
      </c>
      <c r="Z161" s="52" cm="1">
        <f t="array" ref="Z161">A128064382L_Latest</f>
        <v>28.315999999999999</v>
      </c>
      <c r="AA161" s="52" cm="1">
        <f t="array" ref="AA161">A127948006T_Latest</f>
        <v>180.816</v>
      </c>
      <c r="AB161" s="52" cm="1">
        <f t="array" ref="AB161">A128006138C_Latest</f>
        <v>39.015000000000001</v>
      </c>
      <c r="AC161" s="52" cm="1">
        <f t="array" ref="AC161">A128084014F_Latest</f>
        <v>203.90100000000001</v>
      </c>
      <c r="AD161" s="52" cm="1">
        <f t="array" ref="AD161">A128006170C_Latest</f>
        <v>72.637</v>
      </c>
      <c r="AE161" s="52" cm="1">
        <f t="array" ref="AE161">A128064482W_Latest</f>
        <v>314.18400000000003</v>
      </c>
      <c r="AF161" s="52" cm="1">
        <f t="array" ref="AF161">A128025594L_Latest</f>
        <v>161.857</v>
      </c>
      <c r="AG161" s="52" cm="1">
        <f t="array" ref="AG161">A127986730R_Latest</f>
        <v>126.61499999999999</v>
      </c>
      <c r="AH161" s="52" cm="1">
        <f t="array" ref="AH161">A127967294A_Latest</f>
        <v>58.506</v>
      </c>
      <c r="AI161" s="52" cm="1">
        <f t="array" ref="AI161">A127967318J_Latest</f>
        <v>173.411</v>
      </c>
      <c r="AJ161" s="52" cm="1">
        <f t="array" ref="AJ161">A128083778L_Latest</f>
        <v>46.212000000000003</v>
      </c>
      <c r="AK161" s="52" cm="1">
        <f t="array" ref="AK161">A127947838R_Latest</f>
        <v>275.07900000000001</v>
      </c>
      <c r="AL161" s="52" cm="1">
        <f t="array" ref="AL161">A127947854R_Latest</f>
        <v>64.364000000000004</v>
      </c>
      <c r="AM161" s="52" cm="1">
        <f t="array" ref="AM161">A127947878J_Latest</f>
        <v>224.59200000000001</v>
      </c>
      <c r="AN161" s="52" cm="1">
        <f t="array" ref="AN161">A127986518F_Latest</f>
        <v>261.83600000000001</v>
      </c>
      <c r="AO161" s="52" cm="1">
        <f t="array" ref="AO161">A128083866L_Latest</f>
        <v>437.06799999999998</v>
      </c>
      <c r="AP161" s="52" cm="1">
        <f t="array" ref="AP161">A128025434A_Latest</f>
        <v>34.837000000000003</v>
      </c>
      <c r="AQ161" s="52" cm="1">
        <f t="array" ref="AQ161">A128064346C_Latest</f>
        <v>77.274000000000001</v>
      </c>
      <c r="AR161" s="52" t="e" cm="1">
        <f t="array" ref="AR161">A128083930V_Latest</f>
        <v>#NAME?</v>
      </c>
      <c r="AS161" s="52" cm="1">
        <f t="array" ref="AS161">A128005506C_Latest</f>
        <v>2807.8690000000001</v>
      </c>
      <c r="AT161" s="52" cm="1">
        <f t="array" ref="AT161">A128046850C_Latest</f>
        <v>17.861000000000001</v>
      </c>
      <c r="AU161" s="52" cm="1">
        <f t="array" ref="AU161">A127969534L_Latest</f>
        <v>8.2040000000000006</v>
      </c>
      <c r="AV161" s="52" cm="1">
        <f t="array" ref="AV161">A128086158C_Latest</f>
        <v>192.06800000000001</v>
      </c>
      <c r="AW161" s="52" cm="1">
        <f t="array" ref="AW161">A128027738X_Latest</f>
        <v>30.052</v>
      </c>
      <c r="AX161" s="52" cm="1">
        <f t="array" ref="AX161">A127969598X_Latest</f>
        <v>180.57400000000001</v>
      </c>
      <c r="AY161" s="52" cm="1">
        <f t="array" ref="AY161">A127969634W_Latest</f>
        <v>63.317999999999998</v>
      </c>
      <c r="AZ161" s="52" cm="1">
        <f t="array" ref="AZ161">A128008386A_Latest</f>
        <v>233.65199999999999</v>
      </c>
      <c r="BA161" s="52" cm="1">
        <f t="array" ref="BA161">A127988890L_Latest</f>
        <v>121.881</v>
      </c>
      <c r="BB161" s="52" cm="1">
        <f t="array" ref="BB161">A127969710L_Latest</f>
        <v>106.8</v>
      </c>
      <c r="BC161" s="52" cm="1">
        <f t="array" ref="BC161">A127949966V_Latest</f>
        <v>42.7</v>
      </c>
      <c r="BD161" s="52" cm="1">
        <f t="array" ref="BD161">A127949982V_Latest</f>
        <v>114.645</v>
      </c>
      <c r="BE161" s="52" cm="1">
        <f t="array" ref="BE161">A127969406V_Latest</f>
        <v>30.254999999999999</v>
      </c>
      <c r="BF161" s="52" cm="1">
        <f t="array" ref="BF161">A127969422V_Latest</f>
        <v>212.14</v>
      </c>
      <c r="BG161" s="52" cm="1">
        <f t="array" ref="BG161">A128027566R_Latest</f>
        <v>49.365000000000002</v>
      </c>
      <c r="BH161" s="52" cm="1">
        <f t="array" ref="BH161">A128027610L_Latest</f>
        <v>147.875</v>
      </c>
      <c r="BI161" s="52" cm="1">
        <f t="array" ref="BI161">A127969462L_Latest</f>
        <v>231.149</v>
      </c>
      <c r="BJ161" s="52" cm="1">
        <f t="array" ref="BJ161">A128066282R_Latest</f>
        <v>376.03</v>
      </c>
      <c r="BK161" s="52" cm="1">
        <f t="array" ref="BK161">A128008238X_Latest</f>
        <v>42.258000000000003</v>
      </c>
      <c r="BL161" s="52" cm="1">
        <f t="array" ref="BL161">A127950122T_Latest</f>
        <v>59.514000000000003</v>
      </c>
      <c r="BM161" s="52" t="e" cm="1">
        <f t="array" ref="BM161">A128047054J_Latest</f>
        <v>#NAME?</v>
      </c>
      <c r="BN161" s="52" cm="1">
        <f t="array" ref="BN161">A128027070K_Latest</f>
        <v>2260.3440000000001</v>
      </c>
      <c r="BO161" s="52" cm="1">
        <f t="array" ref="BO161">A128010158R_Latest</f>
        <v>20.094999999999999</v>
      </c>
      <c r="BP161" s="52" cm="1">
        <f t="array" ref="BP161">A127990914K_Latest</f>
        <v>50.351999999999997</v>
      </c>
      <c r="BQ161" s="52" cm="1">
        <f t="array" ref="BQ161">A127952238F_Latest</f>
        <v>125.467</v>
      </c>
      <c r="BR161" s="52" cm="1">
        <f t="array" ref="BR161">A128029802T_Latest</f>
        <v>31.393000000000001</v>
      </c>
      <c r="BS161" s="52" cm="1">
        <f t="array" ref="BS161">A127952286X_Latest</f>
        <v>135.15100000000001</v>
      </c>
      <c r="BT161" s="52" cm="1">
        <f t="array" ref="BT161">A128049302V_Latest</f>
        <v>40.326000000000001</v>
      </c>
      <c r="BU161" s="52" cm="1">
        <f t="array" ref="BU161">A128068638C_Latest</f>
        <v>160.065</v>
      </c>
      <c r="BV161" s="52" cm="1">
        <f t="array" ref="BV161">A127971978T_Latest</f>
        <v>100.506</v>
      </c>
      <c r="BW161" s="52" cm="1">
        <f t="array" ref="BW161">A128068678W_Latest</f>
        <v>97.599000000000004</v>
      </c>
      <c r="BX161" s="52" cm="1">
        <f t="array" ref="BX161">A128049042K_Latest</f>
        <v>16.018000000000001</v>
      </c>
      <c r="BY161" s="52" cm="1">
        <f t="array" ref="BY161">A128088130L_Latest</f>
        <v>54.55</v>
      </c>
      <c r="BZ161" s="52" cm="1">
        <f t="array" ref="BZ161">A128010226F_Latest</f>
        <v>22.2</v>
      </c>
      <c r="CA161" s="52" cm="1">
        <f t="array" ref="CA161">A127990794C_Latest</f>
        <v>120.90600000000001</v>
      </c>
      <c r="CB161" s="52" cm="1">
        <f t="array" ref="CB161">A127971774R_Latest</f>
        <v>43.423999999999999</v>
      </c>
      <c r="CC161" s="52" cm="1">
        <f t="array" ref="CC161">A127990830A_Latest</f>
        <v>162.65799999999999</v>
      </c>
      <c r="CD161" s="52" cm="1">
        <f t="array" ref="CD161">A128010294J_Latest</f>
        <v>191.18799999999999</v>
      </c>
      <c r="CE161" s="52" cm="1">
        <f t="array" ref="CE161">A128068454K_Latest</f>
        <v>326.73700000000002</v>
      </c>
      <c r="CF161" s="52" cm="1">
        <f t="array" ref="CF161">A128049210K_Latest</f>
        <v>24.885999999999999</v>
      </c>
      <c r="CG161" s="52" cm="1">
        <f t="array" ref="CG161">A128029726A_Latest</f>
        <v>61.155000000000001</v>
      </c>
      <c r="CH161" s="52" t="e" cm="1">
        <f t="array" ref="CH161">A127952218W_Latest</f>
        <v>#NAME?</v>
      </c>
      <c r="CI161" s="52" cm="1">
        <f t="array" ref="CI161">A128087690T_Latest</f>
        <v>1784.6759999999999</v>
      </c>
      <c r="CJ161" s="52" cm="1">
        <f t="array" ref="CJ161">A127954222X_Latest</f>
        <v>9.282</v>
      </c>
      <c r="CK161" s="52" cm="1">
        <f t="array" ref="CK161">A128051358W_Latest</f>
        <v>11.247</v>
      </c>
      <c r="CL161" s="52" cm="1">
        <f t="array" ref="CL161">A127993058K_Latest</f>
        <v>49.881</v>
      </c>
      <c r="CM161" s="52" cm="1">
        <f t="array" ref="CM161">A127954466V_Latest</f>
        <v>11.58</v>
      </c>
      <c r="CN161" s="52" cm="1">
        <f t="array" ref="CN161">A128051438W_Latest</f>
        <v>34.893000000000001</v>
      </c>
      <c r="CO161" s="52" cm="1">
        <f t="array" ref="CO161">A127954482V_Latest</f>
        <v>18.103000000000002</v>
      </c>
      <c r="CP161" s="52" cm="1">
        <f t="array" ref="CP161">A128051470W_Latest</f>
        <v>66.533000000000001</v>
      </c>
      <c r="CQ161" s="52" cm="1">
        <f t="array" ref="CQ161">A127974146F_Latest</f>
        <v>34.686</v>
      </c>
      <c r="CR161" s="52" cm="1">
        <f t="array" ref="CR161">A127974174R_Latest</f>
        <v>24.192</v>
      </c>
      <c r="CS161" s="52" cm="1">
        <f t="array" ref="CS161">A128090182F_Latest</f>
        <v>8.1170000000000009</v>
      </c>
      <c r="CT161" s="52" cm="1">
        <f t="array" ref="CT161">A128090206L_Latest</f>
        <v>22.94</v>
      </c>
      <c r="CU161" s="52" cm="1">
        <f t="array" ref="CU161">A127954290A_Latest</f>
        <v>4.9960000000000004</v>
      </c>
      <c r="CV161" s="52" cm="1">
        <f t="array" ref="CV161">A128070558V_Latest</f>
        <v>46.325000000000003</v>
      </c>
      <c r="CW161" s="52" cm="1">
        <f t="array" ref="CW161">A127973926A_Latest</f>
        <v>10.584</v>
      </c>
      <c r="CX161" s="52" cm="1">
        <f t="array" ref="CX161">A127992926F_Latest</f>
        <v>50.707000000000001</v>
      </c>
      <c r="CY161" s="52" cm="1">
        <f t="array" ref="CY161">A128031778V_Latest</f>
        <v>61.601999999999997</v>
      </c>
      <c r="CZ161" s="52" cm="1">
        <f t="array" ref="CZ161">A128012562C_Latest</f>
        <v>122.455</v>
      </c>
      <c r="DA161" s="52" cm="1">
        <f t="array" ref="DA161">A127954394V_Latest</f>
        <v>5.0869999999999997</v>
      </c>
      <c r="DB161" s="52" cm="1">
        <f t="array" ref="DB161">A128090338R_Latest</f>
        <v>15.013</v>
      </c>
      <c r="DC161" s="52" t="e" cm="1">
        <f t="array" ref="DC161">A128051378F_Latest</f>
        <v>#NAME?</v>
      </c>
      <c r="DD161" s="52" cm="1">
        <f t="array" ref="DD161">A128012050X_Latest</f>
        <v>608.22400000000005</v>
      </c>
      <c r="DE161" s="52" cm="1">
        <f t="array" ref="DE161">A127994974K_Latest</f>
        <v>12.198</v>
      </c>
      <c r="DF161" s="52" cm="1">
        <f t="array" ref="DF161">A127976218T_Latest</f>
        <v>113.217</v>
      </c>
      <c r="DG161" s="52" cm="1">
        <f t="array" ref="DG161">A127995222L_Latest</f>
        <v>68.105000000000004</v>
      </c>
      <c r="DH161" s="52" cm="1">
        <f t="array" ref="DH161">A128034118T_Latest</f>
        <v>9.7149999999999999</v>
      </c>
      <c r="DI161" s="52" cm="1">
        <f t="array" ref="DI161">A128014774T_Latest</f>
        <v>67.418000000000006</v>
      </c>
      <c r="DJ161" s="52" cm="1">
        <f t="array" ref="DJ161">A128034166K_Latest</f>
        <v>31.087</v>
      </c>
      <c r="DK161" s="52" cm="1">
        <f t="array" ref="DK161">A128053678V_Latest</f>
        <v>84.772999999999996</v>
      </c>
      <c r="DL161" s="52" cm="1">
        <f t="array" ref="DL161">A128014810R_Latest</f>
        <v>52.372</v>
      </c>
      <c r="DM161" s="52" cm="1">
        <f t="array" ref="DM161">A127976378C_Latest</f>
        <v>43.04</v>
      </c>
      <c r="DN161" s="52" cm="1">
        <f t="array" ref="DN161">A128053406R_Latest</f>
        <v>7.0540000000000003</v>
      </c>
      <c r="DO161" s="52" cm="1">
        <f t="array" ref="DO161">A127956342C_Latest</f>
        <v>24.501000000000001</v>
      </c>
      <c r="DP161" s="52" cm="1">
        <f t="array" ref="DP161">A128033914L_Latest</f>
        <v>12.263999999999999</v>
      </c>
      <c r="DQ161" s="52" cm="1">
        <f t="array" ref="DQ161">A127976078A_Latest</f>
        <v>65.876999999999995</v>
      </c>
      <c r="DR161" s="52" cm="1">
        <f t="array" ref="DR161">A127995082W_Latest</f>
        <v>25.445</v>
      </c>
      <c r="DS161" s="52" cm="1">
        <f t="array" ref="DS161">A128033974R_Latest</f>
        <v>65.608999999999995</v>
      </c>
      <c r="DT161" s="52" cm="1">
        <f t="array" ref="DT161">A128014666J_Latest</f>
        <v>96.057000000000002</v>
      </c>
      <c r="DU161" s="52" cm="1">
        <f t="array" ref="DU161">A128014690J_Latest</f>
        <v>153.13399999999999</v>
      </c>
      <c r="DV161" s="52" cm="1">
        <f t="array" ref="DV161">A127976166A_Latest</f>
        <v>11.295</v>
      </c>
      <c r="DW161" s="52" cm="1">
        <f t="array" ref="DW161">A127995166F_Latest</f>
        <v>36.003999999999998</v>
      </c>
      <c r="DX161" s="52" t="e" cm="1">
        <f t="array" ref="DX161">A128092338A_Latest</f>
        <v>#NAME?</v>
      </c>
      <c r="DY161" s="52" cm="1">
        <f t="array" ref="DY161">A128072422V_Latest</f>
        <v>979.16499999999996</v>
      </c>
      <c r="DZ161" s="52" cm="1">
        <f t="array" ref="DZ161">A127978202K_Latest</f>
        <v>7.2110000000000003</v>
      </c>
      <c r="EA161" s="52" cm="1">
        <f t="array" ref="EA161">A128016782C_Latest</f>
        <v>2.238</v>
      </c>
      <c r="EB161" s="52" cm="1">
        <f t="array" ref="EB161">A128094466F_Latest</f>
        <v>13.566000000000001</v>
      </c>
      <c r="EC161" s="52" cm="1">
        <f t="array" ref="EC161">A128055878X_Latest</f>
        <v>3.5379999999999998</v>
      </c>
      <c r="ED161" s="52" cm="1">
        <f t="array" ref="ED161">A128036274F_Latest</f>
        <v>11.792</v>
      </c>
      <c r="EE161" s="52" cm="1">
        <f t="array" ref="EE161">A127958726A_Latest</f>
        <v>4.9349999999999996</v>
      </c>
      <c r="EF161" s="52" cm="1">
        <f t="array" ref="EF161">A128055938R_Latest</f>
        <v>16.652999999999999</v>
      </c>
      <c r="EG161" s="52" cm="1">
        <f t="array" ref="EG161">A128036338F_Latest</f>
        <v>11.711</v>
      </c>
      <c r="EH161" s="52" cm="1">
        <f t="array" ref="EH161">A128055970R_Latest</f>
        <v>7.8940000000000001</v>
      </c>
      <c r="EI161" s="52" cm="1">
        <f t="array" ref="EI161">A128016602J_Latest</f>
        <v>1.32</v>
      </c>
      <c r="EJ161" s="52" cm="1">
        <f t="array" ref="EJ161">A127997290A_Latest</f>
        <v>5.4630000000000001</v>
      </c>
      <c r="EK161" s="52" cm="1">
        <f t="array" ref="EK161">A128055698R_Latest</f>
        <v>1.83</v>
      </c>
      <c r="EL161" s="52" cm="1">
        <f t="array" ref="EL161">A128016666V_Latest</f>
        <v>11.209</v>
      </c>
      <c r="EM161" s="52" cm="1">
        <f t="array" ref="EM161">A128055726L_Latest</f>
        <v>3.2490000000000001</v>
      </c>
      <c r="EN161" s="52" cm="1">
        <f t="array" ref="EN161">A127958558A_Latest</f>
        <v>15.685</v>
      </c>
      <c r="EO161" s="52" cm="1">
        <f t="array" ref="EO161">A127997378V_Latest</f>
        <v>19.754999999999999</v>
      </c>
      <c r="EP161" s="52" cm="1">
        <f t="array" ref="EP161">A127978314C_Latest</f>
        <v>38.819000000000003</v>
      </c>
      <c r="EQ161" s="52" cm="1">
        <f t="array" ref="EQ161">A127958618T_Latest</f>
        <v>3.2309999999999999</v>
      </c>
      <c r="ER161" s="52" cm="1">
        <f t="array" ref="ER161">A128075070F_Latest</f>
        <v>5.5609999999999999</v>
      </c>
      <c r="ES161" s="52" t="e" cm="1">
        <f t="array" ref="ES161">A128094458F_Latest</f>
        <v>#NAME?</v>
      </c>
      <c r="ET161" s="52" cm="1">
        <f t="array" ref="ET161">A128093974J_Latest</f>
        <v>185.65799999999999</v>
      </c>
      <c r="EU161" s="52" cm="1">
        <f t="array" ref="EU161">A128018838R_Latest</f>
        <v>0.72</v>
      </c>
      <c r="EV161" s="52" cm="1">
        <f t="array" ref="EV161">A128019026A_Latest</f>
        <v>5.0069999999999997</v>
      </c>
      <c r="EW161" s="52" cm="1">
        <f t="array" ref="EW161">A128077382C_Latest</f>
        <v>1.7829999999999999</v>
      </c>
      <c r="EX161" s="52" cm="1">
        <f t="array" ref="EX161">A127999742R_Latest</f>
        <v>2.1709999999999998</v>
      </c>
      <c r="EY161" s="52" cm="1">
        <f t="array" ref="EY161">A128096538T_Latest</f>
        <v>5.1360000000000001</v>
      </c>
      <c r="EZ161" s="52" cm="1">
        <f t="array" ref="EZ161">A127980466F_Latest</f>
        <v>0.90300000000000002</v>
      </c>
      <c r="FA161" s="52" cm="1">
        <f t="array" ref="FA161">A128077466L_Latest</f>
        <v>5.2089999999999996</v>
      </c>
      <c r="FB161" s="52" cm="1">
        <f t="array" ref="FB161">A128058058W_Latest</f>
        <v>6.4660000000000002</v>
      </c>
      <c r="FC161" s="52" cm="1">
        <f t="array" ref="FC161">A128038414J_Latest</f>
        <v>3.774</v>
      </c>
      <c r="FD161" s="52" cm="1">
        <f t="array" ref="FD161">A128038082X_Latest</f>
        <v>0.96299999999999997</v>
      </c>
      <c r="FE161" s="52" cm="1">
        <f t="array" ref="FE161">A128038106F_Latest</f>
        <v>0.76700000000000002</v>
      </c>
      <c r="FF161" s="52" cm="1">
        <f t="array" ref="FF161">A128018874X_Latest</f>
        <v>1.6339999999999999</v>
      </c>
      <c r="FG161" s="52" cm="1">
        <f t="array" ref="FG161">A127960770A_Latest</f>
        <v>5.6829999999999998</v>
      </c>
      <c r="FH161" s="52" cm="1">
        <f t="array" ref="FH161">A127980266L_Latest</f>
        <v>2.1880000000000002</v>
      </c>
      <c r="FI161" s="52" cm="1">
        <f t="array" ref="FI161">A128018934R_Latest</f>
        <v>13.874000000000001</v>
      </c>
      <c r="FJ161" s="52" cm="1">
        <f t="array" ref="FJ161">A127999618F_Latest</f>
        <v>9.8049999999999997</v>
      </c>
      <c r="FK161" s="52" cm="1">
        <f t="array" ref="FK161">A127960822T_Latest</f>
        <v>17.890999999999998</v>
      </c>
      <c r="FL161" s="52" cm="1">
        <f t="array" ref="FL161">A128018998A_Latest</f>
        <v>2.2709999999999999</v>
      </c>
      <c r="FM161" s="52" cm="1">
        <f t="array" ref="FM161">A127999698T_Latest</f>
        <v>4.4640000000000004</v>
      </c>
      <c r="FN161" s="52" t="e" cm="1">
        <f t="array" ref="FN161">A128077370V_Latest</f>
        <v>#NAME?</v>
      </c>
      <c r="FO161" s="52" cm="1">
        <f t="array" ref="FO161">A127999070K_Latest</f>
        <v>90.709000000000003</v>
      </c>
      <c r="FP161" s="52" cm="1">
        <f t="array" ref="FP161">A128098430A_Latest</f>
        <v>0.19700000000000001</v>
      </c>
      <c r="FQ161" s="52" cm="1">
        <f t="array" ref="FQ161">A128021154K_Latest</f>
        <v>0</v>
      </c>
      <c r="FR161" s="52" cm="1">
        <f t="array" ref="FR161">A128001826T_Latest</f>
        <v>2.637</v>
      </c>
      <c r="FS161" s="52" cm="1">
        <f t="array" ref="FS161">A128001850T_Latest</f>
        <v>1.147</v>
      </c>
      <c r="FT161" s="52" cm="1">
        <f t="array" ref="FT161">A128060054C_Latest</f>
        <v>9.1020000000000003</v>
      </c>
      <c r="FU161" s="52" cm="1">
        <f t="array" ref="FU161">A128098706C_Latest</f>
        <v>1.952</v>
      </c>
      <c r="FV161" s="52" cm="1">
        <f t="array" ref="FV161">A128001890K_Latest</f>
        <v>13.214</v>
      </c>
      <c r="FW161" s="52" cm="1">
        <f t="array" ref="FW161">A127982590A_Latest</f>
        <v>10.081</v>
      </c>
      <c r="FX161" s="52" cm="1">
        <f t="array" ref="FX161">A128021290C_Latest</f>
        <v>3.008</v>
      </c>
      <c r="FY161" s="52" cm="1">
        <f t="array" ref="FY161">A127982282X_Latest</f>
        <v>4.5759999999999996</v>
      </c>
      <c r="FZ161" s="52" cm="1">
        <f t="array" ref="FZ161">A128001630R_Latest</f>
        <v>2.387</v>
      </c>
      <c r="GA161" s="52" cm="1">
        <f t="array" ref="GA161">A128098494L_Latest</f>
        <v>2.2149999999999999</v>
      </c>
      <c r="GB161" s="52" cm="1">
        <f t="array" ref="GB161">A128021058K_Latest</f>
        <v>23.704000000000001</v>
      </c>
      <c r="GC161" s="52" cm="1">
        <f t="array" ref="GC161">A128021070A_Latest</f>
        <v>2.7320000000000002</v>
      </c>
      <c r="GD161" s="52" cm="1">
        <f t="array" ref="GD161">A128021082K_Latest</f>
        <v>54.183</v>
      </c>
      <c r="GE161" s="52" cm="1">
        <f t="array" ref="GE161">A128021098C_Latest</f>
        <v>19.538</v>
      </c>
      <c r="GF161" s="52" cm="1">
        <f t="array" ref="GF161">A127963006X_Latest</f>
        <v>22.111999999999998</v>
      </c>
      <c r="GG161" s="52" cm="1">
        <f t="array" ref="GG161">A128059982W_Latest</f>
        <v>3.0880000000000001</v>
      </c>
      <c r="GH161" s="52" cm="1">
        <f t="array" ref="GH161">A128040550T_Latest</f>
        <v>3.806</v>
      </c>
      <c r="GI161" s="52" t="e" cm="1">
        <f t="array" ref="GI161">A128021178C_Latest</f>
        <v>#NAME?</v>
      </c>
      <c r="GJ161" s="52" cm="1">
        <f t="array" ref="GJ161">A127981886V_Latest</f>
        <v>179.68</v>
      </c>
    </row>
    <row r="162" spans="1:192" ht="15" hidden="1" customHeight="1">
      <c r="A162" s="49"/>
      <c r="B162" s="49" t="s">
        <v>12446</v>
      </c>
      <c r="C162" s="62">
        <v>39</v>
      </c>
      <c r="D162" s="52" cm="1">
        <f t="array" ref="D162">A127965118C_Latest</f>
        <v>162.13200000000001</v>
      </c>
      <c r="E162" s="52" cm="1">
        <f t="array" ref="E162">A128062266T_Latest</f>
        <v>3.891</v>
      </c>
      <c r="F162" s="52" cm="1">
        <f t="array" ref="F162">A127945818V_Latest</f>
        <v>91.396000000000001</v>
      </c>
      <c r="G162" s="52" cm="1">
        <f t="array" ref="G162">A128042850F_Latest</f>
        <v>11.893000000000001</v>
      </c>
      <c r="H162" s="52" cm="1">
        <f t="array" ref="H162">A127965378X_Latest</f>
        <v>384.62599999999998</v>
      </c>
      <c r="I162" s="52" cm="1">
        <f t="array" ref="I162">A128023350F_Latest</f>
        <v>38.823</v>
      </c>
      <c r="J162" s="52" cm="1">
        <f t="array" ref="J162">A128004026X_Latest</f>
        <v>135.49</v>
      </c>
      <c r="K162" s="52" cm="1">
        <f t="array" ref="K162">A128081894K_Latest</f>
        <v>93.774000000000001</v>
      </c>
      <c r="L162" s="52" cm="1">
        <f t="array" ref="L162">A128042930F_Latest</f>
        <v>132.10499999999999</v>
      </c>
      <c r="M162" s="52" cm="1">
        <f t="array" ref="M162">A128023078F_Latest</f>
        <v>27.024999999999999</v>
      </c>
      <c r="N162" s="52" cm="1">
        <f t="array" ref="N162">A127945582K_Latest</f>
        <v>46.014000000000003</v>
      </c>
      <c r="O162" s="52" cm="1">
        <f t="array" ref="O162">A127965166W_Latest</f>
        <v>47.372</v>
      </c>
      <c r="P162" s="52" cm="1">
        <f t="array" ref="P162">A128023146W_Latest</f>
        <v>244.364</v>
      </c>
      <c r="Q162" s="52" cm="1">
        <f t="array" ref="Q162">A127984386C_Latest</f>
        <v>115.651</v>
      </c>
      <c r="R162" s="52" cm="1">
        <f t="array" ref="R162">A127984406A_Latest</f>
        <v>9.9009999999999998</v>
      </c>
      <c r="S162" s="52" cm="1">
        <f t="array" ref="S162">A128023202C_Latest</f>
        <v>64.522999999999996</v>
      </c>
      <c r="T162" s="52" cm="1">
        <f t="array" ref="T162">A128023214L_Latest</f>
        <v>200.48599999999999</v>
      </c>
      <c r="U162" s="52" cm="1">
        <f t="array" ref="U162">A128042710C_Latest</f>
        <v>43.475000000000001</v>
      </c>
      <c r="V162" s="52" cm="1">
        <f t="array" ref="V162">A128062242X_Latest</f>
        <v>152</v>
      </c>
      <c r="W162" s="52" t="e" cm="1">
        <f t="array" ref="W162">A128081758T_Latest</f>
        <v>#NAME?</v>
      </c>
      <c r="X162" s="52" cm="1">
        <f t="array" ref="X162">A128003470A_Latest</f>
        <v>2004.941</v>
      </c>
      <c r="Y162" s="52" cm="1">
        <f t="array" ref="Y162">A128064198L_Latest</f>
        <v>51.194000000000003</v>
      </c>
      <c r="Z162" s="52" cm="1">
        <f t="array" ref="Z162">A127986590X_Latest</f>
        <v>0.54400000000000004</v>
      </c>
      <c r="AA162" s="52" cm="1">
        <f t="array" ref="AA162">A128044902J_Latest</f>
        <v>27.492999999999999</v>
      </c>
      <c r="AB162" s="52" cm="1">
        <f t="array" ref="AB162">A128083994F_Latest</f>
        <v>6.0250000000000004</v>
      </c>
      <c r="AC162" s="52" cm="1">
        <f t="array" ref="AC162">A127986662X_Latest</f>
        <v>114.51</v>
      </c>
      <c r="AD162" s="52" cm="1">
        <f t="array" ref="AD162">A127986678T_Latest</f>
        <v>8.1229999999999993</v>
      </c>
      <c r="AE162" s="52" cm="1">
        <f t="array" ref="AE162">A128064486F_Latest</f>
        <v>43.381</v>
      </c>
      <c r="AF162" s="52" cm="1">
        <f t="array" ref="AF162">A127986718X_Latest</f>
        <v>31.169</v>
      </c>
      <c r="AG162" s="52" cm="1">
        <f t="array" ref="AG162">A127948106A_Latest</f>
        <v>43.856000000000002</v>
      </c>
      <c r="AH162" s="52" cm="1">
        <f t="array" ref="AH162">A127967298K_Latest</f>
        <v>10.794</v>
      </c>
      <c r="AI162" s="52" cm="1">
        <f t="array" ref="AI162">A128083770V_Latest</f>
        <v>18.382999999999999</v>
      </c>
      <c r="AJ162" s="52" cm="1">
        <f t="array" ref="AJ162">A128025334T_Latest</f>
        <v>11.073</v>
      </c>
      <c r="AK162" s="52" cm="1">
        <f t="array" ref="AK162">A128025350T_Latest</f>
        <v>84.289000000000001</v>
      </c>
      <c r="AL162" s="52" cm="1">
        <f t="array" ref="AL162">A127947866X_Latest</f>
        <v>38.301000000000002</v>
      </c>
      <c r="AM162" s="52" cm="1">
        <f t="array" ref="AM162">A127947882X_Latest</f>
        <v>7.8860000000000001</v>
      </c>
      <c r="AN162" s="52" cm="1">
        <f t="array" ref="AN162">A127967398V_Latest</f>
        <v>26.08</v>
      </c>
      <c r="AO162" s="52" cm="1">
        <f t="array" ref="AO162">A128083870C_Latest</f>
        <v>70.025999999999996</v>
      </c>
      <c r="AP162" s="52" cm="1">
        <f t="array" ref="AP162">A128064342V_Latest</f>
        <v>10.757</v>
      </c>
      <c r="AQ162" s="52" cm="1">
        <f t="array" ref="AQ162">A128064366L_Latest</f>
        <v>53.765000000000001</v>
      </c>
      <c r="AR162" s="52" t="e" cm="1">
        <f t="array" ref="AR162">A128025498L_Latest</f>
        <v>#NAME?</v>
      </c>
      <c r="AS162" s="52" cm="1">
        <f t="array" ref="AS162">A127966910A_Latest</f>
        <v>657.64800000000002</v>
      </c>
      <c r="AT162" s="52" cm="1">
        <f t="array" ref="AT162">A128066158F_Latest</f>
        <v>39.500999999999998</v>
      </c>
      <c r="AU162" s="52" cm="1">
        <f t="array" ref="AU162">A128027682X_Latest</f>
        <v>0</v>
      </c>
      <c r="AV162" s="52" cm="1">
        <f t="array" ref="AV162">A127988826V_Latest</f>
        <v>22.207000000000001</v>
      </c>
      <c r="AW162" s="52" cm="1">
        <f t="array" ref="AW162">A128008354J_Latest</f>
        <v>2.9929999999999999</v>
      </c>
      <c r="AX162" s="52" cm="1">
        <f t="array" ref="AX162">A127969618W_Latest</f>
        <v>114.464</v>
      </c>
      <c r="AY162" s="52" cm="1">
        <f t="array" ref="AY162">A128047134J_Latest</f>
        <v>11.528</v>
      </c>
      <c r="AZ162" s="52" cm="1">
        <f t="array" ref="AZ162">A127950254V_Latest</f>
        <v>37.96</v>
      </c>
      <c r="BA162" s="52" cm="1">
        <f t="array" ref="BA162">A128086234V_Latest</f>
        <v>30.151</v>
      </c>
      <c r="BB162" s="52" cm="1">
        <f t="array" ref="BB162">A128047194K_Latest</f>
        <v>35.564999999999998</v>
      </c>
      <c r="BC162" s="52" cm="1">
        <f t="array" ref="BC162">A127969374L_Latest</f>
        <v>5.9130000000000003</v>
      </c>
      <c r="BD162" s="52" cm="1">
        <f t="array" ref="BD162">A128008114W_Latest</f>
        <v>8.5679999999999996</v>
      </c>
      <c r="BE162" s="52" cm="1">
        <f t="array" ref="BE162">A128086010J_Latest</f>
        <v>16.077000000000002</v>
      </c>
      <c r="BF162" s="52" cm="1">
        <f t="array" ref="BF162">A127969430V_Latest</f>
        <v>61.994999999999997</v>
      </c>
      <c r="BG162" s="52" cm="1">
        <f t="array" ref="BG162">A128027582R_Latest</f>
        <v>20.895</v>
      </c>
      <c r="BH162" s="52" cm="1">
        <f t="array" ref="BH162">A127950050T_Latest</f>
        <v>0.64700000000000002</v>
      </c>
      <c r="BI162" s="52" cm="1">
        <f t="array" ref="BI162">A128086058V_Latest</f>
        <v>16.739999999999998</v>
      </c>
      <c r="BJ162" s="52" cm="1">
        <f t="array" ref="BJ162">A128046994R_Latest</f>
        <v>53.689</v>
      </c>
      <c r="BK162" s="52" cm="1">
        <f t="array" ref="BK162">A127950110J_Latest</f>
        <v>12.335000000000001</v>
      </c>
      <c r="BL162" s="52" cm="1">
        <f t="array" ref="BL162">A127969514C_Latest</f>
        <v>30.010999999999999</v>
      </c>
      <c r="BM162" s="52" t="e" cm="1">
        <f t="array" ref="BM162">A128027714F_Latest</f>
        <v>#NAME?</v>
      </c>
      <c r="BN162" s="52" cm="1">
        <f t="array" ref="BN162">A128065846T_Latest</f>
        <v>521.24</v>
      </c>
      <c r="BO162" s="52" cm="1">
        <f t="array" ref="BO162">A127971698X_Latest</f>
        <v>27.686</v>
      </c>
      <c r="BP162" s="52" cm="1">
        <f t="array" ref="BP162">A127990918V_Latest</f>
        <v>1.1950000000000001</v>
      </c>
      <c r="BQ162" s="52" cm="1">
        <f t="array" ref="BQ162">A127971914F_Latest</f>
        <v>17.658000000000001</v>
      </c>
      <c r="BR162" s="52" cm="1">
        <f t="array" ref="BR162">A127990970C_Latest</f>
        <v>1.2170000000000001</v>
      </c>
      <c r="BS162" s="52" cm="1">
        <f t="array" ref="BS162">A128010474T_Latest</f>
        <v>71.272999999999996</v>
      </c>
      <c r="BT162" s="52" cm="1">
        <f t="array" ref="BT162">A127991018F_Latest</f>
        <v>9.0380000000000003</v>
      </c>
      <c r="BU162" s="52" cm="1">
        <f t="array" ref="BU162">A128068658L_Latest</f>
        <v>33.549999999999997</v>
      </c>
      <c r="BV162" s="52" cm="1">
        <f t="array" ref="BV162">A127991050F_Latest</f>
        <v>18.614000000000001</v>
      </c>
      <c r="BW162" s="52" cm="1">
        <f t="array" ref="BW162">A128088410F_Latest</f>
        <v>22.664999999999999</v>
      </c>
      <c r="BX162" s="52" cm="1">
        <f t="array" ref="BX162">A128010202L_Latest</f>
        <v>4.9020000000000001</v>
      </c>
      <c r="BY162" s="52" cm="1">
        <f t="array" ref="BY162">A127952054L_Latest</f>
        <v>10.750999999999999</v>
      </c>
      <c r="BZ162" s="52" cm="1">
        <f t="array" ref="BZ162">A128049086L_Latest</f>
        <v>11.019</v>
      </c>
      <c r="CA162" s="52" cm="1">
        <f t="array" ref="CA162">A128068402J_Latest</f>
        <v>45.039000000000001</v>
      </c>
      <c r="CB162" s="52" cm="1">
        <f t="array" ref="CB162">A128010262R_Latest</f>
        <v>30.434000000000001</v>
      </c>
      <c r="CC162" s="52" cm="1">
        <f t="array" ref="CC162">A128088222W_Latest</f>
        <v>0</v>
      </c>
      <c r="CD162" s="52" cm="1">
        <f t="array" ref="CD162">A127971810L_Latest</f>
        <v>13.374000000000001</v>
      </c>
      <c r="CE162" s="52" cm="1">
        <f t="array" ref="CE162">A128049190L_Latest</f>
        <v>43.749000000000002</v>
      </c>
      <c r="CF162" s="52" cm="1">
        <f t="array" ref="CF162">A128088282X_Latest</f>
        <v>11.497</v>
      </c>
      <c r="CG162" s="52" cm="1">
        <f t="array" ref="CG162">A127990902A_Latest</f>
        <v>27.305</v>
      </c>
      <c r="CH162" s="52" t="e" cm="1">
        <f t="array" ref="CH162">A128010410F_Latest</f>
        <v>#NAME?</v>
      </c>
      <c r="CI162" s="52" cm="1">
        <f t="array" ref="CI162">A127951662X_Latest</f>
        <v>400.96600000000001</v>
      </c>
      <c r="CJ162" s="52" cm="1">
        <f t="array" ref="CJ162">A128070474K_Latest</f>
        <v>22.113</v>
      </c>
      <c r="CK162" s="52" cm="1">
        <f t="array" ref="CK162">A128012634C_Latest</f>
        <v>0.33300000000000002</v>
      </c>
      <c r="CL162" s="52" cm="1">
        <f t="array" ref="CL162">A128031902T_Latest</f>
        <v>6.0190000000000001</v>
      </c>
      <c r="CM162" s="52" cm="1">
        <f t="array" ref="CM162">A127993078V_Latest</f>
        <v>0</v>
      </c>
      <c r="CN162" s="52" cm="1">
        <f t="array" ref="CN162">A128070766L_Latest</f>
        <v>26.186</v>
      </c>
      <c r="CO162" s="52" cm="1">
        <f t="array" ref="CO162">A127993126A_Latest</f>
        <v>3.6749999999999998</v>
      </c>
      <c r="CP162" s="52" cm="1">
        <f t="array" ref="CP162">A127954518K_Latest</f>
        <v>8.1660000000000004</v>
      </c>
      <c r="CQ162" s="52" cm="1">
        <f t="array" ref="CQ162">A127974166R_Latest</f>
        <v>3.1440000000000001</v>
      </c>
      <c r="CR162" s="52" cm="1">
        <f t="array" ref="CR162">A127993218K_Latest</f>
        <v>7.1550000000000002</v>
      </c>
      <c r="CS162" s="52" cm="1">
        <f t="array" ref="CS162">A128090186R_Latest</f>
        <v>0.96699999999999997</v>
      </c>
      <c r="CT162" s="52" cm="1">
        <f t="array" ref="CT162">A127973890K_Latest</f>
        <v>2.8050000000000002</v>
      </c>
      <c r="CU162" s="52" cm="1">
        <f t="array" ref="CU162">A127973906T_Latest</f>
        <v>0.872</v>
      </c>
      <c r="CV162" s="52" cm="1">
        <f t="array" ref="CV162">A127992914W_Latest</f>
        <v>12.663</v>
      </c>
      <c r="CW162" s="52" cm="1">
        <f t="array" ref="CW162">A127954330J_Latest</f>
        <v>10.509</v>
      </c>
      <c r="CX162" s="52" cm="1">
        <f t="array" ref="CX162">A128090302L_Latest</f>
        <v>0.878</v>
      </c>
      <c r="CY162" s="52" cm="1">
        <f t="array" ref="CY162">A128031782K_Latest</f>
        <v>3.4049999999999998</v>
      </c>
      <c r="CZ162" s="52" cm="1">
        <f t="array" ref="CZ162">A128070646V_Latest</f>
        <v>12.505000000000001</v>
      </c>
      <c r="DA162" s="52" cm="1">
        <f t="array" ref="DA162">A127954406T_Latest</f>
        <v>1.0860000000000001</v>
      </c>
      <c r="DB162" s="52" cm="1">
        <f t="array" ref="DB162">A127954414T_Latest</f>
        <v>15.438000000000001</v>
      </c>
      <c r="DC162" s="52" t="e" cm="1">
        <f t="array" ref="DC162">A128051394F_Latest</f>
        <v>#NAME?</v>
      </c>
      <c r="DD162" s="52" cm="1">
        <f t="array" ref="DD162">A128070118R_Latest</f>
        <v>137.91999999999999</v>
      </c>
      <c r="DE162" s="52" cm="1">
        <f t="array" ref="DE162">A128072798T_Latest</f>
        <v>15.27</v>
      </c>
      <c r="DF162" s="52" cm="1">
        <f t="array" ref="DF162">A128053602X_Latest</f>
        <v>1.82</v>
      </c>
      <c r="DG162" s="52" cm="1">
        <f t="array" ref="DG162">A127995230L_Latest</f>
        <v>13.994</v>
      </c>
      <c r="DH162" s="52" cm="1">
        <f t="array" ref="DH162">A128034130J_Latest</f>
        <v>1.304</v>
      </c>
      <c r="DI162" s="52" cm="1">
        <f t="array" ref="DI162">A127956570F_Latest</f>
        <v>43.44</v>
      </c>
      <c r="DJ162" s="52" cm="1">
        <f t="array" ref="DJ162">A127995278X_Latest</f>
        <v>4.4930000000000003</v>
      </c>
      <c r="DK162" s="52" cm="1">
        <f t="array" ref="DK162">A127956602L_Latest</f>
        <v>7.5860000000000003</v>
      </c>
      <c r="DL162" s="52" cm="1">
        <f t="array" ref="DL162">A127995314W_Latest</f>
        <v>7.2220000000000004</v>
      </c>
      <c r="DM162" s="52" cm="1">
        <f t="array" ref="DM162">A128053734A_Latest</f>
        <v>19.701000000000001</v>
      </c>
      <c r="DN162" s="52" cm="1">
        <f t="array" ref="DN162">A128033890F_Latest</f>
        <v>3.2240000000000002</v>
      </c>
      <c r="DO162" s="52" cm="1">
        <f t="array" ref="DO162">A127976046J_Latest</f>
        <v>4.8170000000000002</v>
      </c>
      <c r="DP162" s="52" cm="1">
        <f t="array" ref="DP162">A128092214X_Latest</f>
        <v>7.12</v>
      </c>
      <c r="DQ162" s="52" cm="1">
        <f t="array" ref="DQ162">A127976082T_Latest</f>
        <v>27.456</v>
      </c>
      <c r="DR162" s="52" cm="1">
        <f t="array" ref="DR162">A127956390W_Latest</f>
        <v>11.15</v>
      </c>
      <c r="DS162" s="52" cm="1">
        <f t="array" ref="DS162">A128033986X_Latest</f>
        <v>0</v>
      </c>
      <c r="DT162" s="52" cm="1">
        <f t="array" ref="DT162">A128034014X_Latest</f>
        <v>3.835</v>
      </c>
      <c r="DU162" s="52" cm="1">
        <f t="array" ref="DU162">A127956450L_Latest</f>
        <v>13.978999999999999</v>
      </c>
      <c r="DV162" s="52" cm="1">
        <f t="array" ref="DV162">A128053558A_Latest</f>
        <v>6.0279999999999996</v>
      </c>
      <c r="DW162" s="52" cm="1">
        <f t="array" ref="DW162">A127976206J_Latest</f>
        <v>19.491</v>
      </c>
      <c r="DX162" s="52" t="e" cm="1">
        <f t="array" ref="DX162">A128092358K_Latest</f>
        <v>#NAME?</v>
      </c>
      <c r="DY162" s="52" cm="1">
        <f t="array" ref="DY162">A128091818V_Latest</f>
        <v>211.929</v>
      </c>
      <c r="DZ162" s="52" cm="1">
        <f t="array" ref="DZ162">A128055674W_Latest</f>
        <v>5.8659999999999997</v>
      </c>
      <c r="EA162" s="52" cm="1">
        <f t="array" ref="EA162">A128094446W_Latest</f>
        <v>0</v>
      </c>
      <c r="EB162" s="52" cm="1">
        <f t="array" ref="EB162">A128094478R_Latest</f>
        <v>2.9140000000000001</v>
      </c>
      <c r="EC162" s="52" cm="1">
        <f t="array" ref="EC162">A128016834V_Latest</f>
        <v>0.35399999999999998</v>
      </c>
      <c r="ED162" s="52" cm="1">
        <f t="array" ref="ED162">A128075174X_Latest</f>
        <v>8.6829999999999998</v>
      </c>
      <c r="EE162" s="52" cm="1">
        <f t="array" ref="EE162">A127997546V_Latest</f>
        <v>1.216</v>
      </c>
      <c r="EF162" s="52" cm="1">
        <f t="array" ref="EF162">A128055946R_Latest</f>
        <v>2.629</v>
      </c>
      <c r="EG162" s="52" cm="1">
        <f t="array" ref="EG162">A127978478X_Latest</f>
        <v>1.91</v>
      </c>
      <c r="EH162" s="52" cm="1">
        <f t="array" ref="EH162">A127958778C_Latest</f>
        <v>2.0219999999999998</v>
      </c>
      <c r="EI162" s="52" cm="1">
        <f t="array" ref="EI162">A127997286K_Latest</f>
        <v>0.72099999999999997</v>
      </c>
      <c r="EJ162" s="52" cm="1">
        <f t="array" ref="EJ162">A128074918K_Latest</f>
        <v>0.45</v>
      </c>
      <c r="EK162" s="52" cm="1">
        <f t="array" ref="EK162">A127978230V_Latest</f>
        <v>0.82599999999999996</v>
      </c>
      <c r="EL162" s="52" cm="1">
        <f t="array" ref="EL162">A127978250C_Latest</f>
        <v>3.8380000000000001</v>
      </c>
      <c r="EM162" s="52" cm="1">
        <f t="array" ref="EM162">A128055730C_Latest</f>
        <v>1.7769999999999999</v>
      </c>
      <c r="EN162" s="52" cm="1">
        <f t="array" ref="EN162">A128075014L_Latest</f>
        <v>0</v>
      </c>
      <c r="EO162" s="52" cm="1">
        <f t="array" ref="EO162">A128036154L_Latest</f>
        <v>0.35399999999999998</v>
      </c>
      <c r="EP162" s="52" cm="1">
        <f t="array" ref="EP162">A127997406T_Latest</f>
        <v>2.8820000000000001</v>
      </c>
      <c r="EQ162" s="52" cm="1">
        <f t="array" ref="EQ162">A127997438K_Latest</f>
        <v>0.69099999999999995</v>
      </c>
      <c r="ER162" s="52" cm="1">
        <f t="array" ref="ER162">A128036206C_Latest</f>
        <v>2.7919999999999998</v>
      </c>
      <c r="ES162" s="52" t="e" cm="1">
        <f t="array" ref="ES162">A128075110L_Latest</f>
        <v>#NAME?</v>
      </c>
      <c r="ET162" s="52" cm="1">
        <f t="array" ref="ET162">A128074510F_Latest</f>
        <v>39.927</v>
      </c>
      <c r="EU162" s="52" cm="1">
        <f t="array" ref="EU162">A128038062R_Latest</f>
        <v>0.502</v>
      </c>
      <c r="EV162" s="52" cm="1">
        <f t="array" ref="EV162">A128038282T_Latest</f>
        <v>0</v>
      </c>
      <c r="EW162" s="52" cm="1">
        <f t="array" ref="EW162">A127980414C_Latest</f>
        <v>0.47799999999999998</v>
      </c>
      <c r="EX162" s="52" cm="1">
        <f t="array" ref="EX162">A127980434L_Latest</f>
        <v>0</v>
      </c>
      <c r="EY162" s="52" cm="1">
        <f t="array" ref="EY162">A128077430K_Latest</f>
        <v>2.556</v>
      </c>
      <c r="EZ162" s="52" cm="1">
        <f t="array" ref="EZ162">A127980474F_Latest</f>
        <v>0.53300000000000003</v>
      </c>
      <c r="FA162" s="52" cm="1">
        <f t="array" ref="FA162">A127980494R_Latest</f>
        <v>0.32700000000000001</v>
      </c>
      <c r="FB162" s="52" cm="1">
        <f t="array" ref="FB162">A128077490L_Latest</f>
        <v>0.71899999999999997</v>
      </c>
      <c r="FC162" s="52" cm="1">
        <f t="array" ref="FC162">A128019154V_Latest</f>
        <v>0.66600000000000004</v>
      </c>
      <c r="FD162" s="52" cm="1">
        <f t="array" ref="FD162">A127980194L_Latest</f>
        <v>0.28499999999999998</v>
      </c>
      <c r="FE162" s="52" cm="1">
        <f t="array" ref="FE162">A128038118R_Latest</f>
        <v>0.23899999999999999</v>
      </c>
      <c r="FF162" s="52" cm="1">
        <f t="array" ref="FF162">A128077238K_Latest</f>
        <v>0.19</v>
      </c>
      <c r="FG162" s="52" cm="1">
        <f t="array" ref="FG162">A127999570F_Latest</f>
        <v>2.403</v>
      </c>
      <c r="FH162" s="52" cm="1">
        <f t="array" ref="FH162">A127999578X_Latest</f>
        <v>1.377</v>
      </c>
      <c r="FI162" s="52" cm="1">
        <f t="array" ref="FI162">A127980298F_Latest</f>
        <v>0</v>
      </c>
      <c r="FJ162" s="52" cm="1">
        <f t="array" ref="FJ162">A127999634F_Latest</f>
        <v>0.45600000000000002</v>
      </c>
      <c r="FK162" s="52" cm="1">
        <f t="array" ref="FK162">A127960830T_Latest</f>
        <v>0.98</v>
      </c>
      <c r="FL162" s="52" cm="1">
        <f t="array" ref="FL162">A128038226X_Latest</f>
        <v>0.46500000000000002</v>
      </c>
      <c r="FM162" s="52" cm="1">
        <f t="array" ref="FM162">A128077350K_Latest</f>
        <v>1.111</v>
      </c>
      <c r="FN162" s="52" t="e" cm="1">
        <f t="array" ref="FN162">A128019058V_Latest</f>
        <v>#NAME?</v>
      </c>
      <c r="FO162" s="52" cm="1">
        <f t="array" ref="FO162">A127979790K_Latest</f>
        <v>13.288</v>
      </c>
      <c r="FP162" s="52" cm="1">
        <f t="array" ref="FP162">A127982274X_Latest</f>
        <v>0</v>
      </c>
      <c r="FQ162" s="52" cm="1">
        <f t="array" ref="FQ162">A128021166V_Latest</f>
        <v>0</v>
      </c>
      <c r="FR162" s="52" cm="1">
        <f t="array" ref="FR162">A128040610J_Latest</f>
        <v>0.63300000000000001</v>
      </c>
      <c r="FS162" s="52" cm="1">
        <f t="array" ref="FS162">A127982526J_Latest</f>
        <v>0</v>
      </c>
      <c r="FT162" s="52" cm="1">
        <f t="array" ref="FT162">A128040646K_Latest</f>
        <v>3.5139999999999998</v>
      </c>
      <c r="FU162" s="52" cm="1">
        <f t="array" ref="FU162">A127982558A_Latest</f>
        <v>0.218</v>
      </c>
      <c r="FV162" s="52" cm="1">
        <f t="array" ref="FV162">A127963182K_Latest</f>
        <v>1.8919999999999999</v>
      </c>
      <c r="FW162" s="52" cm="1">
        <f t="array" ref="FW162">A128040722A_Latest</f>
        <v>0.84499999999999997</v>
      </c>
      <c r="FX162" s="52" cm="1">
        <f t="array" ref="FX162">A128079734J_Latest</f>
        <v>0.47499999999999998</v>
      </c>
      <c r="FY162" s="52" cm="1">
        <f t="array" ref="FY162">A128021010X_Latest</f>
        <v>0.218</v>
      </c>
      <c r="FZ162" s="52" cm="1">
        <f t="array" ref="FZ162">A127982318R_Latest</f>
        <v>0</v>
      </c>
      <c r="GA162" s="52" cm="1">
        <f t="array" ref="GA162">A128040426J_Latest</f>
        <v>0.19400000000000001</v>
      </c>
      <c r="GB162" s="52" cm="1">
        <f t="array" ref="GB162">A128079386X_Latest</f>
        <v>6.681</v>
      </c>
      <c r="GC162" s="52" cm="1">
        <f t="array" ref="GC162">A128059942C_Latest</f>
        <v>1.208</v>
      </c>
      <c r="GD162" s="52" cm="1">
        <f t="array" ref="GD162">A127962978X_Latest</f>
        <v>0.48899999999999999</v>
      </c>
      <c r="GE162" s="52" cm="1">
        <f t="array" ref="GE162">A128098578W_Latest</f>
        <v>0.27800000000000002</v>
      </c>
      <c r="GF162" s="52" cm="1">
        <f t="array" ref="GF162">A127982430R_Latest</f>
        <v>2.677</v>
      </c>
      <c r="GG162" s="52" cm="1">
        <f t="array" ref="GG162">A127963058A_Latest</f>
        <v>0.61499999999999999</v>
      </c>
      <c r="GH162" s="52" cm="1">
        <f t="array" ref="GH162">A128021138K_Latest</f>
        <v>2.0870000000000002</v>
      </c>
      <c r="GI162" s="52" t="e" cm="1">
        <f t="array" ref="GI162">A127963102X_Latest</f>
        <v>#NAME?</v>
      </c>
      <c r="GJ162" s="52" cm="1">
        <f t="array" ref="GJ162">A128039978J_Latest</f>
        <v>22.023</v>
      </c>
    </row>
    <row r="163" spans="1:192" ht="15" hidden="1" customHeight="1">
      <c r="A163" s="48" t="s">
        <v>12408</v>
      </c>
      <c r="B163" s="49"/>
      <c r="C163" s="62">
        <v>40</v>
      </c>
      <c r="D163" s="52" cm="1">
        <f t="array" ref="D163">A127965110K_Latest</f>
        <v>257.048</v>
      </c>
      <c r="E163" s="52" cm="1">
        <f t="array" ref="E163">A128081730R_Latest</f>
        <v>222.471</v>
      </c>
      <c r="F163" s="52" cm="1">
        <f t="array" ref="F163">A127984522K_Latest</f>
        <v>725.71799999999996</v>
      </c>
      <c r="G163" s="52" cm="1">
        <f t="array" ref="G163">A128003970W_Latest</f>
        <v>140.50399999999999</v>
      </c>
      <c r="H163" s="52" cm="1">
        <f t="array" ref="H163">A128023338R_Latest</f>
        <v>1032.5920000000001</v>
      </c>
      <c r="I163" s="52" cm="1">
        <f t="array" ref="I163">A128081818J_Latest</f>
        <v>272.084</v>
      </c>
      <c r="J163" s="52" cm="1">
        <f t="array" ref="J163">A128023366X_Latest</f>
        <v>1029.7739999999999</v>
      </c>
      <c r="K163" s="52" cm="1">
        <f t="array" ref="K163">A128023378J_Latest</f>
        <v>593.33299999999997</v>
      </c>
      <c r="L163" s="52" cm="1">
        <f t="array" ref="L163">A127984630V_Latest</f>
        <v>545.02700000000004</v>
      </c>
      <c r="M163" s="52" cm="1">
        <f t="array" ref="M163">A127945562A_Latest</f>
        <v>166.279</v>
      </c>
      <c r="N163" s="52" cm="1">
        <f t="array" ref="N163">A127945578V_Latest</f>
        <v>444.67899999999997</v>
      </c>
      <c r="O163" s="52" cm="1">
        <f t="array" ref="O163">A128062130F_Latest</f>
        <v>168.97900000000001</v>
      </c>
      <c r="P163" s="52" cm="1">
        <f t="array" ref="P163">A127965182W_Latest</f>
        <v>1005.287</v>
      </c>
      <c r="Q163" s="52" cm="1">
        <f t="array" ref="Q163">A127965210V_Latest</f>
        <v>317.00200000000001</v>
      </c>
      <c r="R163" s="52" cm="1">
        <f t="array" ref="R163">A127965226L_Latest</f>
        <v>745.08399999999995</v>
      </c>
      <c r="S163" s="52" cm="1">
        <f t="array" ref="S163">A128081674J_Latest</f>
        <v>955.45299999999997</v>
      </c>
      <c r="T163" s="52" cm="1">
        <f t="array" ref="T163">A127965266F_Latest</f>
        <v>1694.732</v>
      </c>
      <c r="U163" s="52" cm="1">
        <f t="array" ref="U163">A128003898R_Latest</f>
        <v>170.428</v>
      </c>
      <c r="V163" s="52" cm="1">
        <f t="array" ref="V163">A127984466C_Latest</f>
        <v>414.79199999999997</v>
      </c>
      <c r="W163" s="52" t="e" cm="1">
        <f t="array" ref="W163">A128042778X_Latest</f>
        <v>#NAME?</v>
      </c>
      <c r="X163" s="52" cm="1">
        <f t="array" ref="X163">A127983950L_Latest</f>
        <v>10901.266</v>
      </c>
      <c r="Y163" s="52" cm="1">
        <f t="array" ref="Y163">A128064194C_Latest</f>
        <v>78.543999999999997</v>
      </c>
      <c r="Z163" s="52" cm="1">
        <f t="array" ref="Z163">A127947962X_Latest</f>
        <v>28.859000000000002</v>
      </c>
      <c r="AA163" s="52" cm="1">
        <f t="array" ref="AA163">A128044894V_Latest</f>
        <v>208.309</v>
      </c>
      <c r="AB163" s="52" cm="1">
        <f t="array" ref="AB163">A128006134V_Latest</f>
        <v>45.040999999999997</v>
      </c>
      <c r="AC163" s="52" cm="1">
        <f t="array" ref="AC163">A127948038K_Latest</f>
        <v>318.411</v>
      </c>
      <c r="AD163" s="52" cm="1">
        <f t="array" ref="AD163">A128006166L_Latest</f>
        <v>80.760000000000005</v>
      </c>
      <c r="AE163" s="52" cm="1">
        <f t="array" ref="AE163">A128084046X_Latest</f>
        <v>357.56400000000002</v>
      </c>
      <c r="AF163" s="52" cm="1">
        <f t="array" ref="AF163">A128064494F_Latest</f>
        <v>193.02600000000001</v>
      </c>
      <c r="AG163" s="52" cm="1">
        <f t="array" ref="AG163">A128025614K_Latest</f>
        <v>170.471</v>
      </c>
      <c r="AH163" s="52" cm="1">
        <f t="array" ref="AH163">A128025274A_Latest</f>
        <v>69.3</v>
      </c>
      <c r="AI163" s="52" cm="1">
        <f t="array" ref="AI163">A127947802L_Latest</f>
        <v>191.79400000000001</v>
      </c>
      <c r="AJ163" s="52" cm="1">
        <f t="array" ref="AJ163">A128005950X_Latest</f>
        <v>57.286000000000001</v>
      </c>
      <c r="AK163" s="52" cm="1">
        <f t="array" ref="AK163">A127967350J_Latest</f>
        <v>359.36799999999999</v>
      </c>
      <c r="AL163" s="52" cm="1">
        <f t="array" ref="AL163">A127986478X_Latest</f>
        <v>102.664</v>
      </c>
      <c r="AM163" s="52" cm="1">
        <f t="array" ref="AM163">A128025366K_Latest</f>
        <v>232.47800000000001</v>
      </c>
      <c r="AN163" s="52" cm="1">
        <f t="array" ref="AN163">A128064314K_Latest</f>
        <v>287.916</v>
      </c>
      <c r="AO163" s="52" cm="1">
        <f t="array" ref="AO163">A127947898T_Latest</f>
        <v>507.09399999999999</v>
      </c>
      <c r="AP163" s="52" cm="1">
        <f t="array" ref="AP163">A127967426T_Latest</f>
        <v>45.594000000000001</v>
      </c>
      <c r="AQ163" s="52" cm="1">
        <f t="array" ref="AQ163">A128025450A_Latest</f>
        <v>131.03899999999999</v>
      </c>
      <c r="AR163" s="52" t="e" cm="1">
        <f t="array" ref="AR163">A128025494C_Latest</f>
        <v>#NAME?</v>
      </c>
      <c r="AS163" s="52" cm="1">
        <f t="array" ref="AS163">A128044282F_Latest</f>
        <v>3465.518</v>
      </c>
      <c r="AT163" s="52" cm="1">
        <f t="array" ref="AT163">A128027482F_Latest</f>
        <v>57.363</v>
      </c>
      <c r="AU163" s="52" cm="1">
        <f t="array" ref="AU163">A127950142A_Latest</f>
        <v>8.2040000000000006</v>
      </c>
      <c r="AV163" s="52" cm="1">
        <f t="array" ref="AV163">A128047066T_Latest</f>
        <v>214.27500000000001</v>
      </c>
      <c r="AW163" s="52" cm="1">
        <f t="array" ref="AW163">A128086166C_Latest</f>
        <v>33.045000000000002</v>
      </c>
      <c r="AX163" s="52" cm="1">
        <f t="array" ref="AX163">A127950210T_Latest</f>
        <v>295.03800000000001</v>
      </c>
      <c r="AY163" s="52" cm="1">
        <f t="array" ref="AY163">A128047130X_Latest</f>
        <v>74.846999999999994</v>
      </c>
      <c r="AZ163" s="52" cm="1">
        <f t="array" ref="AZ163">A127950242K_Latest</f>
        <v>271.61200000000002</v>
      </c>
      <c r="BA163" s="52" cm="1">
        <f t="array" ref="BA163">A127969690R_Latest</f>
        <v>152.03200000000001</v>
      </c>
      <c r="BB163" s="52" cm="1">
        <f t="array" ref="BB163">A128027850X_Latest</f>
        <v>142.36500000000001</v>
      </c>
      <c r="BC163" s="52" cm="1">
        <f t="array" ref="BC163">A128046858W_Latest</f>
        <v>48.613999999999997</v>
      </c>
      <c r="BD163" s="52" cm="1">
        <f t="array" ref="BD163">A127969386W_Latest</f>
        <v>123.21299999999999</v>
      </c>
      <c r="BE163" s="52" cm="1">
        <f t="array" ref="BE163">A128008126F_Latest</f>
        <v>46.332000000000001</v>
      </c>
      <c r="BF163" s="52" cm="1">
        <f t="array" ref="BF163">A128086022T_Latest</f>
        <v>274.13400000000001</v>
      </c>
      <c r="BG163" s="52" cm="1">
        <f t="array" ref="BG163">A128027562F_Latest</f>
        <v>70.260000000000005</v>
      </c>
      <c r="BH163" s="52" cm="1">
        <f t="array" ref="BH163">A128027606W_Latest</f>
        <v>148.523</v>
      </c>
      <c r="BI163" s="52" cm="1">
        <f t="array" ref="BI163">A128066262F_Latest</f>
        <v>247.88900000000001</v>
      </c>
      <c r="BJ163" s="52" cm="1">
        <f t="array" ref="BJ163">A127988746V_Latest</f>
        <v>429.71899999999999</v>
      </c>
      <c r="BK163" s="52" cm="1">
        <f t="array" ref="BK163">A127988766C_Latest</f>
        <v>54.593000000000004</v>
      </c>
      <c r="BL163" s="52" cm="1">
        <f t="array" ref="BL163">A128027666X_Latest</f>
        <v>89.525999999999996</v>
      </c>
      <c r="BM163" s="52" t="e" cm="1">
        <f t="array" ref="BM163">A127950158V_Latest</f>
        <v>#NAME?</v>
      </c>
      <c r="BN163" s="52" cm="1">
        <f t="array" ref="BN163">A127968990X_Latest</f>
        <v>2781.5830000000001</v>
      </c>
      <c r="BO163" s="52" cm="1">
        <f t="array" ref="BO163">A128088098X_Latest</f>
        <v>47.780999999999999</v>
      </c>
      <c r="BP163" s="52" cm="1">
        <f t="array" ref="BP163">A128010366J_Latest</f>
        <v>51.546999999999997</v>
      </c>
      <c r="BQ163" s="52" cm="1">
        <f t="array" ref="BQ163">A127971910W_Latest</f>
        <v>143.125</v>
      </c>
      <c r="BR163" s="52" cm="1">
        <f t="array" ref="BR163">A127990966L_Latest</f>
        <v>32.61</v>
      </c>
      <c r="BS163" s="52" cm="1">
        <f t="array" ref="BS163">A127971950R_Latest</f>
        <v>206.42400000000001</v>
      </c>
      <c r="BT163" s="52" cm="1">
        <f t="array" ref="BT163">A128049298R_Latest</f>
        <v>49.363999999999997</v>
      </c>
      <c r="BU163" s="52" cm="1">
        <f t="array" ref="BU163">A128049326L_Latest</f>
        <v>193.61500000000001</v>
      </c>
      <c r="BV163" s="52" cm="1">
        <f t="array" ref="BV163">A127952342F_Latest</f>
        <v>119.119</v>
      </c>
      <c r="BW163" s="52" cm="1">
        <f t="array" ref="BW163">A127952362R_Latest</f>
        <v>120.264</v>
      </c>
      <c r="BX163" s="52" cm="1">
        <f t="array" ref="BX163">A128088114L_Latest</f>
        <v>20.92</v>
      </c>
      <c r="BY163" s="52" cm="1">
        <f t="array" ref="BY163">A128088126W_Latest</f>
        <v>65.302000000000007</v>
      </c>
      <c r="BZ163" s="52" cm="1">
        <f t="array" ref="BZ163">A127952062L_Latest</f>
        <v>33.22</v>
      </c>
      <c r="CA163" s="52" cm="1">
        <f t="array" ref="CA163">A128088178X_Latest</f>
        <v>165.94399999999999</v>
      </c>
      <c r="CB163" s="52" cm="1">
        <f t="array" ref="CB163">A128010242F_Latest</f>
        <v>73.858000000000004</v>
      </c>
      <c r="CC163" s="52" cm="1">
        <f t="array" ref="CC163">A128049134V_Latest</f>
        <v>162.65799999999999</v>
      </c>
      <c r="CD163" s="52" cm="1">
        <f t="array" ref="CD163">A127952134L_Latest</f>
        <v>204.56200000000001</v>
      </c>
      <c r="CE163" s="52" cm="1">
        <f t="array" ref="CE163">A128049174L_Latest</f>
        <v>370.48599999999999</v>
      </c>
      <c r="CF163" s="52" cm="1">
        <f t="array" ref="CF163">A127952166F_Latest</f>
        <v>36.383000000000003</v>
      </c>
      <c r="CG163" s="52" cm="1">
        <f t="array" ref="CG163">A127971854R_Latest</f>
        <v>88.46</v>
      </c>
      <c r="CH163" s="52" t="e" cm="1">
        <f t="array" ref="CH163">A128068518K_Latest</f>
        <v>#NAME?</v>
      </c>
      <c r="CI163" s="52" cm="1">
        <f t="array" ref="CI163">A128087686A_Latest</f>
        <v>2185.643</v>
      </c>
      <c r="CJ163" s="52" cm="1">
        <f t="array" ref="CJ163">A128070466K_Latest</f>
        <v>31.395</v>
      </c>
      <c r="CK163" s="52" cm="1">
        <f t="array" ref="CK163">A127954426A_Latest</f>
        <v>11.579000000000001</v>
      </c>
      <c r="CL163" s="52" cm="1">
        <f t="array" ref="CL163">A127974046W_Latest</f>
        <v>55.9</v>
      </c>
      <c r="CM163" s="52" cm="1">
        <f t="array" ref="CM163">A128012678F_Latest</f>
        <v>11.58</v>
      </c>
      <c r="CN163" s="52" cm="1">
        <f t="array" ref="CN163">A128031930A_Latest</f>
        <v>61.078000000000003</v>
      </c>
      <c r="CO163" s="52" cm="1">
        <f t="array" ref="CO163">A128012710V_Latest</f>
        <v>21.777999999999999</v>
      </c>
      <c r="CP163" s="52" cm="1">
        <f t="array" ref="CP163">A127954510T_Latest</f>
        <v>74.698999999999998</v>
      </c>
      <c r="CQ163" s="52" cm="1">
        <f t="array" ref="CQ163">A128070814V_Latest</f>
        <v>37.83</v>
      </c>
      <c r="CR163" s="52" cm="1">
        <f t="array" ref="CR163">A127993198L_Latest</f>
        <v>31.347000000000001</v>
      </c>
      <c r="CS163" s="52" cm="1">
        <f t="array" ref="CS163">A128012438V_Latest</f>
        <v>9.0839999999999996</v>
      </c>
      <c r="CT163" s="52" cm="1">
        <f t="array" ref="CT163">A128070502J_Latest</f>
        <v>25.745000000000001</v>
      </c>
      <c r="CU163" s="52" cm="1">
        <f t="array" ref="CU163">A128090242W_Latest</f>
        <v>5.8689999999999998</v>
      </c>
      <c r="CV163" s="52" cm="1">
        <f t="array" ref="CV163">A128051242V_Latest</f>
        <v>58.988999999999997</v>
      </c>
      <c r="CW163" s="52" cm="1">
        <f t="array" ref="CW163">A128031750T_Latest</f>
        <v>21.093</v>
      </c>
      <c r="CX163" s="52" cm="1">
        <f t="array" ref="CX163">A127973950A_Latest</f>
        <v>51.585999999999999</v>
      </c>
      <c r="CY163" s="52" cm="1">
        <f t="array" ref="CY163">A128070614A_Latest</f>
        <v>65.007000000000005</v>
      </c>
      <c r="CZ163" s="52" cm="1">
        <f t="array" ref="CZ163">A128012558L_Latest</f>
        <v>134.96</v>
      </c>
      <c r="DA163" s="52" cm="1">
        <f t="array" ref="DA163">A128070654V_Latest</f>
        <v>6.173</v>
      </c>
      <c r="DB163" s="52" cm="1">
        <f t="array" ref="DB163">A128012598F_Latest</f>
        <v>30.452000000000002</v>
      </c>
      <c r="DC163" s="52" t="e" cm="1">
        <f t="array" ref="DC163">A127993042T_Latest</f>
        <v>#NAME?</v>
      </c>
      <c r="DD163" s="52" cm="1">
        <f t="array" ref="DD163">A128012046J_Latest</f>
        <v>746.14400000000001</v>
      </c>
      <c r="DE163" s="52" cm="1">
        <f t="array" ref="DE163">A127994970A_Latest</f>
        <v>27.468</v>
      </c>
      <c r="DF163" s="52" cm="1">
        <f t="array" ref="DF163">A128034094K_Latest</f>
        <v>115.03700000000001</v>
      </c>
      <c r="DG163" s="52" cm="1">
        <f t="array" ref="DG163">A127995218W_Latest</f>
        <v>82.099000000000004</v>
      </c>
      <c r="DH163" s="52" cm="1">
        <f t="array" ref="DH163">A127995246F_Latest</f>
        <v>11.019</v>
      </c>
      <c r="DI163" s="52" cm="1">
        <f t="array" ref="DI163">A128053654A_Latest</f>
        <v>110.858</v>
      </c>
      <c r="DJ163" s="52" cm="1">
        <f t="array" ref="DJ163">A128073078L_Latest</f>
        <v>35.58</v>
      </c>
      <c r="DK163" s="52" cm="1">
        <f t="array" ref="DK163">A127976362K_Latest</f>
        <v>92.358000000000004</v>
      </c>
      <c r="DL163" s="52" cm="1">
        <f t="array" ref="DL163">A128034222T_Latest</f>
        <v>59.594000000000001</v>
      </c>
      <c r="DM163" s="52" cm="1">
        <f t="array" ref="DM163">A127995326F_Latest</f>
        <v>62.74</v>
      </c>
      <c r="DN163" s="52" cm="1">
        <f t="array" ref="DN163">A128072810W_Latest</f>
        <v>10.278</v>
      </c>
      <c r="DO163" s="52" cm="1">
        <f t="array" ref="DO163">A128014598T_Latest</f>
        <v>29.318000000000001</v>
      </c>
      <c r="DP163" s="52" cm="1">
        <f t="array" ref="DP163">A128033910C_Latest</f>
        <v>19.384</v>
      </c>
      <c r="DQ163" s="52" cm="1">
        <f t="array" ref="DQ163">A127976074T_Latest</f>
        <v>93.332999999999998</v>
      </c>
      <c r="DR163" s="52" cm="1">
        <f t="array" ref="DR163">A127976094A_Latest</f>
        <v>36.594999999999999</v>
      </c>
      <c r="DS163" s="52" cm="1">
        <f t="array" ref="DS163">A128033970F_Latest</f>
        <v>65.608999999999995</v>
      </c>
      <c r="DT163" s="52" cm="1">
        <f t="array" ref="DT163">A128034006X_Latest</f>
        <v>99.891999999999996</v>
      </c>
      <c r="DU163" s="52" cm="1">
        <f t="array" ref="DU163">A127956438W_Latest</f>
        <v>167.113</v>
      </c>
      <c r="DV163" s="52" cm="1">
        <f t="array" ref="DV163">A128034050J_Latest</f>
        <v>17.321999999999999</v>
      </c>
      <c r="DW163" s="52" cm="1">
        <f t="array" ref="DW163">A127995162W_Latest</f>
        <v>55.494999999999997</v>
      </c>
      <c r="DX163" s="52" t="e" cm="1">
        <f t="array" ref="DX163">A127976246A_Latest</f>
        <v>#NAME?</v>
      </c>
      <c r="DY163" s="52" cm="1">
        <f t="array" ref="DY163">A127994602W_Latest</f>
        <v>1191.0930000000001</v>
      </c>
      <c r="DZ163" s="52" cm="1">
        <f t="array" ref="DZ163">A128074890V_Latest</f>
        <v>13.077999999999999</v>
      </c>
      <c r="EA163" s="52" cm="1">
        <f t="array" ref="EA163">A127958638A_Latest</f>
        <v>2.238</v>
      </c>
      <c r="EB163" s="52" cm="1">
        <f t="array" ref="EB163">A127997498L_Latest</f>
        <v>16.478999999999999</v>
      </c>
      <c r="EC163" s="52" cm="1">
        <f t="array" ref="EC163">A128075138R_Latest</f>
        <v>3.8919999999999999</v>
      </c>
      <c r="ED163" s="52" cm="1">
        <f t="array" ref="ED163">A128016838C_Latest</f>
        <v>20.475000000000001</v>
      </c>
      <c r="EE163" s="52" cm="1">
        <f t="array" ref="EE163">A127997534K_Latest</f>
        <v>6.1509999999999998</v>
      </c>
      <c r="EF163" s="52" cm="1">
        <f t="array" ref="EF163">A127978462F_Latest</f>
        <v>19.282</v>
      </c>
      <c r="EG163" s="52" cm="1">
        <f t="array" ref="EG163">A127958758V_Latest</f>
        <v>13.621</v>
      </c>
      <c r="EH163" s="52" cm="1">
        <f t="array" ref="EH163">A127997586L_Latest</f>
        <v>9.9160000000000004</v>
      </c>
      <c r="EI163" s="52" cm="1">
        <f t="array" ref="EI163">A128094286W_Latest</f>
        <v>2.0409999999999999</v>
      </c>
      <c r="EJ163" s="52" cm="1">
        <f t="array" ref="EJ163">A127958462J_Latest</f>
        <v>5.9139999999999997</v>
      </c>
      <c r="EK163" s="52" cm="1">
        <f t="array" ref="EK163">A127958494A_Latest</f>
        <v>2.6560000000000001</v>
      </c>
      <c r="EL163" s="52" cm="1">
        <f t="array" ref="EL163">A127978242C_Latest</f>
        <v>15.047000000000001</v>
      </c>
      <c r="EM163" s="52" cm="1">
        <f t="array" ref="EM163">A128074970V_Latest</f>
        <v>5.0259999999999998</v>
      </c>
      <c r="EN163" s="52" cm="1">
        <f t="array" ref="EN163">A127997358K_Latest</f>
        <v>15.685</v>
      </c>
      <c r="EO163" s="52" cm="1">
        <f t="array" ref="EO163">A127997374K_Latest</f>
        <v>20.11</v>
      </c>
      <c r="EP163" s="52" cm="1">
        <f t="array" ref="EP163">A128075034W_Latest</f>
        <v>41.7</v>
      </c>
      <c r="EQ163" s="52" cm="1">
        <f t="array" ref="EQ163">A127997426A_Latest</f>
        <v>3.9220000000000002</v>
      </c>
      <c r="ER163" s="52" cm="1">
        <f t="array" ref="ER163">A128094426L_Latest</f>
        <v>8.3529999999999998</v>
      </c>
      <c r="ES163" s="52" t="e" cm="1">
        <f t="array" ref="ES163">A128094454W_Latest</f>
        <v>#NAME?</v>
      </c>
      <c r="ET163" s="52" cm="1">
        <f t="array" ref="ET163">A128074502F_Latest</f>
        <v>225.58500000000001</v>
      </c>
      <c r="EU163" s="52" cm="1">
        <f t="array" ref="EU163">A127999474F_Latest</f>
        <v>1.222</v>
      </c>
      <c r="EV163" s="52" cm="1">
        <f t="array" ref="EV163">A127999706F_Latest</f>
        <v>5.0069999999999997</v>
      </c>
      <c r="EW163" s="52" cm="1">
        <f t="array" ref="EW163">A128057998C_Latest</f>
        <v>2.2610000000000001</v>
      </c>
      <c r="EX163" s="52" cm="1">
        <f t="array" ref="EX163">A128019090V_Latest</f>
        <v>2.1709999999999998</v>
      </c>
      <c r="EY163" s="52" cm="1">
        <f t="array" ref="EY163">A128077418V_Latest</f>
        <v>7.6920000000000002</v>
      </c>
      <c r="EZ163" s="52" cm="1">
        <f t="array" ref="EZ163">A127980462W_Latest</f>
        <v>1.4359999999999999</v>
      </c>
      <c r="FA163" s="52" cm="1">
        <f t="array" ref="FA163">A127999786T_Latest</f>
        <v>5.5359999999999996</v>
      </c>
      <c r="FB163" s="52" cm="1">
        <f t="array" ref="FB163">A127980522L_Latest</f>
        <v>7.1859999999999999</v>
      </c>
      <c r="FC163" s="52" cm="1">
        <f t="array" ref="FC163">A127961042W_Latest</f>
        <v>4.4409999999999998</v>
      </c>
      <c r="FD163" s="52" cm="1">
        <f t="array" ref="FD163">A128096302W_Latest</f>
        <v>1.248</v>
      </c>
      <c r="FE163" s="52" cm="1">
        <f t="array" ref="FE163">A128096310W_Latest</f>
        <v>1.006</v>
      </c>
      <c r="FF163" s="52" cm="1">
        <f t="array" ref="FF163">A127960746A_Latest</f>
        <v>1.823</v>
      </c>
      <c r="FG163" s="52" cm="1">
        <f t="array" ref="FG163">A128038158J_Latest</f>
        <v>8.0860000000000003</v>
      </c>
      <c r="FH163" s="52" cm="1">
        <f t="array" ref="FH163">A128018914F_Latest</f>
        <v>3.5640000000000001</v>
      </c>
      <c r="FI163" s="52" cm="1">
        <f t="array" ref="FI163">A127960802J_Latest</f>
        <v>13.874000000000001</v>
      </c>
      <c r="FJ163" s="52" cm="1">
        <f t="array" ref="FJ163">A128057910X_Latest</f>
        <v>10.260999999999999</v>
      </c>
      <c r="FK163" s="52" cm="1">
        <f t="array" ref="FK163">A127980330V_Latest</f>
        <v>18.870999999999999</v>
      </c>
      <c r="FL163" s="52" cm="1">
        <f t="array" ref="FL163">A127980342C_Latest</f>
        <v>2.7370000000000001</v>
      </c>
      <c r="FM163" s="52" cm="1">
        <f t="array" ref="FM163">A128057954A_Latest</f>
        <v>5.5750000000000002</v>
      </c>
      <c r="FN163" s="52" t="e" cm="1">
        <f t="array" ref="FN163">A127980394F_Latest</f>
        <v>#NAME?</v>
      </c>
      <c r="FO163" s="52" cm="1">
        <f t="array" ref="FO163">A128095906T_Latest</f>
        <v>103.997</v>
      </c>
      <c r="FP163" s="52" cm="1">
        <f t="array" ref="FP163">A127982262R_Latest</f>
        <v>0.19700000000000001</v>
      </c>
      <c r="FQ163" s="52" cm="1">
        <f t="array" ref="FQ163">A127963086K_Latest</f>
        <v>0</v>
      </c>
      <c r="FR163" s="52" cm="1">
        <f t="array" ref="FR163">A128079590J_Latest</f>
        <v>3.2690000000000001</v>
      </c>
      <c r="FS163" s="52" cm="1">
        <f t="array" ref="FS163">A128001846A_Latest</f>
        <v>1.147</v>
      </c>
      <c r="FT163" s="52" cm="1">
        <f t="array" ref="FT163">A128098686F_Latest</f>
        <v>12.616</v>
      </c>
      <c r="FU163" s="52" cm="1">
        <f t="array" ref="FU163">A128060074L_Latest</f>
        <v>2.17</v>
      </c>
      <c r="FV163" s="52" cm="1">
        <f t="array" ref="FV163">A128079686A_Latest</f>
        <v>15.106999999999999</v>
      </c>
      <c r="FW163" s="52" cm="1">
        <f t="array" ref="FW163">A127963190K_Latest</f>
        <v>10.926</v>
      </c>
      <c r="FX163" s="52" cm="1">
        <f t="array" ref="FX163">A127963206T_Latest</f>
        <v>3.4830000000000001</v>
      </c>
      <c r="FY163" s="52" cm="1">
        <f t="array" ref="FY163">A128021002X_Latest</f>
        <v>4.7930000000000001</v>
      </c>
      <c r="FZ163" s="52" cm="1">
        <f t="array" ref="FZ163">A127982306F_Latest</f>
        <v>2.387</v>
      </c>
      <c r="GA163" s="52" cm="1">
        <f t="array" ref="GA163">A127982334R_Latest</f>
        <v>2.4089999999999998</v>
      </c>
      <c r="GB163" s="52" cm="1">
        <f t="array" ref="GB163">A128059922V_Latest</f>
        <v>30.385000000000002</v>
      </c>
      <c r="GC163" s="52" cm="1">
        <f t="array" ref="GC163">A127982366J_Latest</f>
        <v>3.94</v>
      </c>
      <c r="GD163" s="52" cm="1">
        <f t="array" ref="GD163">A127962966R_Latest</f>
        <v>54.671999999999997</v>
      </c>
      <c r="GE163" s="52" cm="1">
        <f t="array" ref="GE163">A128098566L_Latest</f>
        <v>19.815999999999999</v>
      </c>
      <c r="GF163" s="52" cm="1">
        <f t="array" ref="GF163">A128040514J_Latest</f>
        <v>24.789000000000001</v>
      </c>
      <c r="GG163" s="52" cm="1">
        <f t="array" ref="GG163">A128040538A_Latest</f>
        <v>3.7029999999999998</v>
      </c>
      <c r="GH163" s="52" cm="1">
        <f t="array" ref="GH163">A127982462J_Latest</f>
        <v>5.8929999999999998</v>
      </c>
      <c r="GI163" s="52" t="e" cm="1">
        <f t="array" ref="GI163">A128001802X_Latest</f>
        <v>#NAME?</v>
      </c>
      <c r="GJ163" s="52" cm="1">
        <f t="array" ref="GJ163">A128098074T_Latest</f>
        <v>201.703</v>
      </c>
    </row>
    <row r="164" spans="1:192" ht="15" hidden="1" customHeight="1">
      <c r="A164" s="45" t="s">
        <v>12447</v>
      </c>
      <c r="B164" s="55"/>
      <c r="C164" s="62">
        <v>41</v>
      </c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  <c r="AP164" s="52"/>
      <c r="AQ164" s="52"/>
      <c r="AR164" s="52"/>
      <c r="AS164" s="52"/>
      <c r="AT164" s="52"/>
      <c r="AU164" s="52"/>
      <c r="AV164" s="52"/>
      <c r="AW164" s="52"/>
      <c r="AX164" s="52"/>
      <c r="AY164" s="52"/>
      <c r="AZ164" s="52"/>
      <c r="BA164" s="52"/>
      <c r="BB164" s="52"/>
      <c r="BC164" s="52"/>
      <c r="BD164" s="52"/>
      <c r="BE164" s="52"/>
      <c r="BF164" s="52"/>
      <c r="BG164" s="52"/>
      <c r="BH164" s="52"/>
      <c r="BI164" s="52"/>
      <c r="BJ164" s="52"/>
      <c r="BK164" s="52"/>
      <c r="BL164" s="52"/>
      <c r="BM164" s="52"/>
      <c r="BN164" s="52"/>
      <c r="BO164" s="52"/>
      <c r="BP164" s="52"/>
      <c r="BQ164" s="52"/>
      <c r="BR164" s="52"/>
      <c r="BS164" s="52"/>
      <c r="BT164" s="52"/>
      <c r="BU164" s="52"/>
      <c r="BV164" s="52"/>
      <c r="BW164" s="52"/>
      <c r="BX164" s="52"/>
      <c r="BY164" s="52"/>
      <c r="BZ164" s="52"/>
      <c r="CA164" s="52"/>
      <c r="CB164" s="52"/>
      <c r="CC164" s="52"/>
      <c r="CD164" s="52"/>
      <c r="CE164" s="52"/>
      <c r="CF164" s="52"/>
      <c r="CG164" s="52"/>
      <c r="CH164" s="52"/>
      <c r="CI164" s="52"/>
      <c r="CJ164" s="52"/>
      <c r="CK164" s="52"/>
      <c r="CL164" s="52"/>
      <c r="CM164" s="52"/>
      <c r="CN164" s="52"/>
      <c r="CO164" s="52"/>
      <c r="CP164" s="52"/>
      <c r="CQ164" s="52"/>
      <c r="CR164" s="52"/>
      <c r="CS164" s="52"/>
      <c r="CT164" s="52"/>
      <c r="CU164" s="52"/>
      <c r="CV164" s="52"/>
      <c r="CW164" s="52"/>
      <c r="CX164" s="52"/>
      <c r="CY164" s="52"/>
      <c r="CZ164" s="52"/>
      <c r="DA164" s="52"/>
      <c r="DB164" s="52"/>
      <c r="DC164" s="52"/>
      <c r="DD164" s="52"/>
      <c r="DE164" s="52"/>
      <c r="DF164" s="52"/>
      <c r="DG164" s="52"/>
      <c r="DH164" s="52"/>
      <c r="DI164" s="52"/>
      <c r="DJ164" s="52"/>
      <c r="DK164" s="52"/>
      <c r="DL164" s="52"/>
      <c r="DM164" s="52"/>
      <c r="DN164" s="52"/>
      <c r="DO164" s="52"/>
      <c r="DP164" s="52"/>
      <c r="DQ164" s="52"/>
      <c r="DR164" s="52"/>
      <c r="DS164" s="52"/>
      <c r="DT164" s="52"/>
      <c r="DU164" s="52"/>
      <c r="DV164" s="52"/>
      <c r="DW164" s="52"/>
      <c r="DX164" s="52"/>
      <c r="DY164" s="52"/>
      <c r="DZ164" s="52"/>
      <c r="EA164" s="52"/>
      <c r="EB164" s="52"/>
      <c r="EC164" s="52"/>
      <c r="ED164" s="52"/>
      <c r="EE164" s="52"/>
      <c r="EF164" s="52"/>
      <c r="EG164" s="52"/>
      <c r="EH164" s="52"/>
      <c r="EI164" s="52"/>
      <c r="EJ164" s="52"/>
      <c r="EK164" s="52"/>
      <c r="EL164" s="52"/>
      <c r="EM164" s="52"/>
      <c r="EN164" s="52"/>
      <c r="EO164" s="52"/>
      <c r="EP164" s="52"/>
      <c r="EQ164" s="52"/>
      <c r="ER164" s="52"/>
      <c r="ES164" s="52"/>
      <c r="ET164" s="52"/>
      <c r="EU164" s="52"/>
      <c r="EV164" s="52"/>
      <c r="EW164" s="52"/>
      <c r="EX164" s="52"/>
      <c r="EY164" s="52"/>
      <c r="EZ164" s="52"/>
      <c r="FA164" s="52"/>
      <c r="FB164" s="52"/>
      <c r="FC164" s="52"/>
      <c r="FD164" s="52"/>
      <c r="FE164" s="52"/>
      <c r="FF164" s="52"/>
      <c r="FG164" s="52"/>
      <c r="FH164" s="52"/>
      <c r="FI164" s="52"/>
      <c r="FJ164" s="52"/>
      <c r="FK164" s="52"/>
      <c r="FL164" s="52"/>
      <c r="FM164" s="52"/>
      <c r="FN164" s="52"/>
      <c r="FO164" s="52"/>
      <c r="FP164" s="52"/>
      <c r="FQ164" s="52"/>
      <c r="FR164" s="52"/>
      <c r="FS164" s="52"/>
      <c r="FT164" s="52"/>
      <c r="FU164" s="52"/>
      <c r="FV164" s="52"/>
      <c r="FW164" s="52"/>
      <c r="FX164" s="52"/>
      <c r="FY164" s="52"/>
      <c r="FZ164" s="52"/>
      <c r="GA164" s="52"/>
      <c r="GB164" s="52"/>
      <c r="GC164" s="52"/>
      <c r="GD164" s="52"/>
      <c r="GE164" s="52"/>
      <c r="GF164" s="52"/>
      <c r="GG164" s="52"/>
      <c r="GH164" s="52"/>
      <c r="GI164" s="52"/>
      <c r="GJ164" s="52"/>
    </row>
    <row r="165" spans="1:192" ht="15" hidden="1" customHeight="1">
      <c r="A165" s="48" t="s">
        <v>12448</v>
      </c>
      <c r="B165" s="49"/>
      <c r="C165" s="62">
        <v>42</v>
      </c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  <c r="AM165" s="52"/>
      <c r="AN165" s="52"/>
      <c r="AO165" s="52"/>
      <c r="AP165" s="52"/>
      <c r="AQ165" s="52"/>
      <c r="AR165" s="52"/>
      <c r="AS165" s="52"/>
      <c r="AT165" s="52"/>
      <c r="AU165" s="52"/>
      <c r="AV165" s="52"/>
      <c r="AW165" s="52"/>
      <c r="AX165" s="52"/>
      <c r="AY165" s="52"/>
      <c r="AZ165" s="52"/>
      <c r="BA165" s="52"/>
      <c r="BB165" s="52"/>
      <c r="BC165" s="52"/>
      <c r="BD165" s="52"/>
      <c r="BE165" s="52"/>
      <c r="BF165" s="52"/>
      <c r="BG165" s="52"/>
      <c r="BH165" s="52"/>
      <c r="BI165" s="52"/>
      <c r="BJ165" s="52"/>
      <c r="BK165" s="52"/>
      <c r="BL165" s="52"/>
      <c r="BM165" s="52"/>
      <c r="BN165" s="52"/>
      <c r="BO165" s="52"/>
      <c r="BP165" s="52"/>
      <c r="BQ165" s="52"/>
      <c r="BR165" s="52"/>
      <c r="BS165" s="52"/>
      <c r="BT165" s="52"/>
      <c r="BU165" s="52"/>
      <c r="BV165" s="52"/>
      <c r="BW165" s="52"/>
      <c r="BX165" s="52"/>
      <c r="BY165" s="52"/>
      <c r="BZ165" s="52"/>
      <c r="CA165" s="52"/>
      <c r="CB165" s="52"/>
      <c r="CC165" s="52"/>
      <c r="CD165" s="52"/>
      <c r="CE165" s="52"/>
      <c r="CF165" s="52"/>
      <c r="CG165" s="52"/>
      <c r="CH165" s="52"/>
      <c r="CI165" s="52"/>
      <c r="CJ165" s="52"/>
      <c r="CK165" s="52"/>
      <c r="CL165" s="52"/>
      <c r="CM165" s="52"/>
      <c r="CN165" s="52"/>
      <c r="CO165" s="52"/>
      <c r="CP165" s="52"/>
      <c r="CQ165" s="52"/>
      <c r="CR165" s="52"/>
      <c r="CS165" s="52"/>
      <c r="CT165" s="52"/>
      <c r="CU165" s="52"/>
      <c r="CV165" s="52"/>
      <c r="CW165" s="52"/>
      <c r="CX165" s="52"/>
      <c r="CY165" s="52"/>
      <c r="CZ165" s="52"/>
      <c r="DA165" s="52"/>
      <c r="DB165" s="52"/>
      <c r="DC165" s="52"/>
      <c r="DD165" s="52"/>
      <c r="DE165" s="52"/>
      <c r="DF165" s="52"/>
      <c r="DG165" s="52"/>
      <c r="DH165" s="52"/>
      <c r="DI165" s="52"/>
      <c r="DJ165" s="52"/>
      <c r="DK165" s="52"/>
      <c r="DL165" s="52"/>
      <c r="DM165" s="52"/>
      <c r="DN165" s="52"/>
      <c r="DO165" s="52"/>
      <c r="DP165" s="52"/>
      <c r="DQ165" s="52"/>
      <c r="DR165" s="52"/>
      <c r="DS165" s="52"/>
      <c r="DT165" s="52"/>
      <c r="DU165" s="52"/>
      <c r="DV165" s="52"/>
      <c r="DW165" s="52"/>
      <c r="DX165" s="52"/>
      <c r="DY165" s="52"/>
      <c r="DZ165" s="52"/>
      <c r="EA165" s="52"/>
      <c r="EB165" s="52"/>
      <c r="EC165" s="52"/>
      <c r="ED165" s="52"/>
      <c r="EE165" s="52"/>
      <c r="EF165" s="52"/>
      <c r="EG165" s="52"/>
      <c r="EH165" s="52"/>
      <c r="EI165" s="52"/>
      <c r="EJ165" s="52"/>
      <c r="EK165" s="52"/>
      <c r="EL165" s="52"/>
      <c r="EM165" s="52"/>
      <c r="EN165" s="52"/>
      <c r="EO165" s="52"/>
      <c r="EP165" s="52"/>
      <c r="EQ165" s="52"/>
      <c r="ER165" s="52"/>
      <c r="ES165" s="52"/>
      <c r="ET165" s="52"/>
      <c r="EU165" s="52"/>
      <c r="EV165" s="52"/>
      <c r="EW165" s="52"/>
      <c r="EX165" s="52"/>
      <c r="EY165" s="52"/>
      <c r="EZ165" s="52"/>
      <c r="FA165" s="52"/>
      <c r="FB165" s="52"/>
      <c r="FC165" s="52"/>
      <c r="FD165" s="52"/>
      <c r="FE165" s="52"/>
      <c r="FF165" s="52"/>
      <c r="FG165" s="52"/>
      <c r="FH165" s="52"/>
      <c r="FI165" s="52"/>
      <c r="FJ165" s="52"/>
      <c r="FK165" s="52"/>
      <c r="FL165" s="52"/>
      <c r="FM165" s="52"/>
      <c r="FN165" s="52"/>
      <c r="FO165" s="52"/>
      <c r="FP165" s="52"/>
      <c r="FQ165" s="52"/>
      <c r="FR165" s="52"/>
      <c r="FS165" s="52"/>
      <c r="FT165" s="52"/>
      <c r="FU165" s="52"/>
      <c r="FV165" s="52"/>
      <c r="FW165" s="52"/>
      <c r="FX165" s="52"/>
      <c r="FY165" s="52"/>
      <c r="FZ165" s="52"/>
      <c r="GA165" s="52"/>
      <c r="GB165" s="52"/>
      <c r="GC165" s="52"/>
      <c r="GD165" s="52"/>
      <c r="GE165" s="52"/>
      <c r="GF165" s="52"/>
      <c r="GG165" s="52"/>
      <c r="GH165" s="52"/>
      <c r="GI165" s="52"/>
      <c r="GJ165" s="52"/>
    </row>
    <row r="166" spans="1:192" ht="15" hidden="1" customHeight="1">
      <c r="A166" s="49"/>
      <c r="B166" s="49" t="s">
        <v>12449</v>
      </c>
      <c r="C166" s="62">
        <v>43</v>
      </c>
      <c r="D166" s="52" cm="1">
        <f t="array" ref="D166">A127984258K_Latest</f>
        <v>90.491</v>
      </c>
      <c r="E166" s="52" cm="1">
        <f t="array" ref="E166">A128042762F_Latest</f>
        <v>201.494</v>
      </c>
      <c r="F166" s="52" cm="1">
        <f t="array" ref="F166">A127984526V_Latest</f>
        <v>597.35599999999999</v>
      </c>
      <c r="G166" s="52" cm="1">
        <f t="array" ref="G166">A128042830W_Latest</f>
        <v>119.815</v>
      </c>
      <c r="H166" s="52" cm="1">
        <f t="array" ref="H166">A128062298K_Latest</f>
        <v>615.51099999999997</v>
      </c>
      <c r="I166" s="52" cm="1">
        <f t="array" ref="I166">A128042882X_Latest</f>
        <v>215.10300000000001</v>
      </c>
      <c r="J166" s="52" cm="1">
        <f t="array" ref="J166">A128081846T_Latest</f>
        <v>841.87400000000002</v>
      </c>
      <c r="K166" s="52" cm="1">
        <f t="array" ref="K166">A128081870T_Latest</f>
        <v>459.51900000000001</v>
      </c>
      <c r="L166" s="52" cm="1">
        <f t="array" ref="L166">A128062382A_Latest</f>
        <v>393.54</v>
      </c>
      <c r="M166" s="52" cm="1">
        <f t="array" ref="M166">A128023062L_Latest</f>
        <v>122.494</v>
      </c>
      <c r="N166" s="52" cm="1">
        <f t="array" ref="N166">A128062118R_Latest</f>
        <v>354.327</v>
      </c>
      <c r="O166" s="52" cm="1">
        <f t="array" ref="O166">A127984330T_Latest</f>
        <v>113.63800000000001</v>
      </c>
      <c r="P166" s="52" cm="1">
        <f t="array" ref="P166">A128042650L_Latest</f>
        <v>717.89400000000001</v>
      </c>
      <c r="Q166" s="52" cm="1">
        <f t="array" ref="Q166">A128023162W_Latest</f>
        <v>191.417</v>
      </c>
      <c r="R166" s="52" cm="1">
        <f t="array" ref="R166">A127945654K_Latest</f>
        <v>675.56399999999996</v>
      </c>
      <c r="S166" s="52" cm="1">
        <f t="array" ref="S166">A128062190J_Latest</f>
        <v>840.81700000000001</v>
      </c>
      <c r="T166" s="52" cm="1">
        <f t="array" ref="T166">A128023206L_Latest</f>
        <v>1420.0419999999999</v>
      </c>
      <c r="U166" s="52" cm="1">
        <f t="array" ref="U166">A128023234W_Latest</f>
        <v>115.587</v>
      </c>
      <c r="V166" s="52" cm="1">
        <f t="array" ref="V166">A128062230R_Latest</f>
        <v>250.803</v>
      </c>
      <c r="W166" s="52" t="e" cm="1">
        <f t="array" ref="W166">A128062274T_Latest</f>
        <v>#NAME?</v>
      </c>
      <c r="X166" s="52" cm="1">
        <f t="array" ref="X166">A128003462A_Latest</f>
        <v>8337.2860000000001</v>
      </c>
      <c r="Y166" s="52" cm="1">
        <f t="array" ref="Y166">A127947774R_Latest</f>
        <v>26.11</v>
      </c>
      <c r="Z166" s="52" cm="1">
        <f t="array" ref="Z166">A128006094L_Latest</f>
        <v>26.913</v>
      </c>
      <c r="AA166" s="52" cm="1">
        <f t="array" ref="AA166">A127948010J_Latest</f>
        <v>172.828</v>
      </c>
      <c r="AB166" s="52" cm="1">
        <f t="array" ref="AB166">A128006142V_Latest</f>
        <v>37.085999999999999</v>
      </c>
      <c r="AC166" s="52" cm="1">
        <f t="array" ref="AC166">A128044918A_Latest</f>
        <v>194.26599999999999</v>
      </c>
      <c r="AD166" s="52" cm="1">
        <f t="array" ref="AD166">A127986670X_Latest</f>
        <v>63.043999999999997</v>
      </c>
      <c r="AE166" s="52" cm="1">
        <f t="array" ref="AE166">A127986694T_Latest</f>
        <v>294.91300000000001</v>
      </c>
      <c r="AF166" s="52" cm="1">
        <f t="array" ref="AF166">A127986714R_Latest</f>
        <v>150.685</v>
      </c>
      <c r="AG166" s="52" cm="1">
        <f t="array" ref="AG166">A128006246L_Latest</f>
        <v>122.732</v>
      </c>
      <c r="AH166" s="52" cm="1">
        <f t="array" ref="AH166">A128044674T_Latest</f>
        <v>54.034999999999997</v>
      </c>
      <c r="AI166" s="52" cm="1">
        <f t="array" ref="AI166">A128005914R_Latest</f>
        <v>157.01300000000001</v>
      </c>
      <c r="AJ166" s="52" cm="1">
        <f t="array" ref="AJ166">A128025322J_Latest</f>
        <v>42.99</v>
      </c>
      <c r="AK166" s="52" cm="1">
        <f t="array" ref="AK166">A127967354T_Latest</f>
        <v>260.81099999999998</v>
      </c>
      <c r="AL166" s="52" cm="1">
        <f t="array" ref="AL166">A127967358A_Latest</f>
        <v>61.286999999999999</v>
      </c>
      <c r="AM166" s="52" cm="1">
        <f t="array" ref="AM166">A127986494X_Latest</f>
        <v>203.81800000000001</v>
      </c>
      <c r="AN166" s="52" cm="1">
        <f t="array" ref="AN166">A128083854C_Latest</f>
        <v>250.48</v>
      </c>
      <c r="AO166" s="52" cm="1">
        <f t="array" ref="AO166">A128044802X_Latest</f>
        <v>418.22199999999998</v>
      </c>
      <c r="AP166" s="52" cm="1">
        <f t="array" ref="AP166">A128006058C_Latest</f>
        <v>32.933</v>
      </c>
      <c r="AQ166" s="52" cm="1">
        <f t="array" ref="AQ166">A128064350V_Latest</f>
        <v>73.155000000000001</v>
      </c>
      <c r="AR166" s="52" t="e" cm="1">
        <f t="array" ref="AR166">A128006098W_Latest</f>
        <v>#NAME?</v>
      </c>
      <c r="AS166" s="52" cm="1">
        <f t="array" ref="AS166">A128044286R_Latest</f>
        <v>2643.319</v>
      </c>
      <c r="AT166" s="52" cm="1">
        <f t="array" ref="AT166">A128046854L_Latest</f>
        <v>17.294</v>
      </c>
      <c r="AU166" s="52" cm="1">
        <f t="array" ref="AU166">A127969538W_Latest</f>
        <v>8.2040000000000006</v>
      </c>
      <c r="AV166" s="52" cm="1">
        <f t="array" ref="AV166">A128027726R_Latest</f>
        <v>177.333</v>
      </c>
      <c r="AW166" s="52" cm="1">
        <f t="array" ref="AW166">A127950190V_Latest</f>
        <v>28.927</v>
      </c>
      <c r="AX166" s="52" cm="1">
        <f t="array" ref="AX166">A127950214A_Latest</f>
        <v>171.46799999999999</v>
      </c>
      <c r="AY166" s="52" cm="1">
        <f t="array" ref="AY166">A127988850V_Latest</f>
        <v>61.097000000000001</v>
      </c>
      <c r="AZ166" s="52" cm="1">
        <f t="array" ref="AZ166">A127988870C_Latest</f>
        <v>220.31399999999999</v>
      </c>
      <c r="BA166" s="52" cm="1">
        <f t="array" ref="BA166">A128086226V_Latest</f>
        <v>108.372</v>
      </c>
      <c r="BB166" s="52" cm="1">
        <f t="array" ref="BB166">A127950274C_Latest</f>
        <v>102.51600000000001</v>
      </c>
      <c r="BC166" s="52" cm="1">
        <f t="array" ref="BC166">A128008086X_Latest</f>
        <v>36.073999999999998</v>
      </c>
      <c r="BD166" s="52" cm="1">
        <f t="array" ref="BD166">A128008110L_Latest</f>
        <v>100.914</v>
      </c>
      <c r="BE166" s="52" cm="1">
        <f t="array" ref="BE166">A128066194R_Latest</f>
        <v>28.047000000000001</v>
      </c>
      <c r="BF166" s="52" cm="1">
        <f t="array" ref="BF166">A128008158X_Latest</f>
        <v>201.702</v>
      </c>
      <c r="BG166" s="52" cm="1">
        <f t="array" ref="BG166">A127988678C_Latest</f>
        <v>47.265999999999998</v>
      </c>
      <c r="BH166" s="52" cm="1">
        <f t="array" ref="BH166">A127988694C_Latest</f>
        <v>137.32900000000001</v>
      </c>
      <c r="BI166" s="52" cm="1">
        <f t="array" ref="BI166">A127988722A_Latest</f>
        <v>220.38399999999999</v>
      </c>
      <c r="BJ166" s="52" cm="1">
        <f t="array" ref="BJ166">A128046986R_Latest</f>
        <v>356.61799999999999</v>
      </c>
      <c r="BK166" s="52" cm="1">
        <f t="array" ref="BK166">A128008242R_Latest</f>
        <v>38.414000000000001</v>
      </c>
      <c r="BL166" s="52" cm="1">
        <f t="array" ref="BL166">A127969502V_Latest</f>
        <v>56.194000000000003</v>
      </c>
      <c r="BM166" s="52" t="e" cm="1">
        <f t="array" ref="BM166">A128008302F_Latest</f>
        <v>#NAME?</v>
      </c>
      <c r="BN166" s="52" cm="1">
        <f t="array" ref="BN166">A128085550C_Latest</f>
        <v>2118.4670000000001</v>
      </c>
      <c r="BO166" s="52" cm="1">
        <f t="array" ref="BO166">A127952014V_Latest</f>
        <v>19.100999999999999</v>
      </c>
      <c r="BP166" s="52" cm="1">
        <f t="array" ref="BP166">A128068494C_Latest</f>
        <v>47.5</v>
      </c>
      <c r="BQ166" s="52" cm="1">
        <f t="array" ref="BQ166">A128088322F_Latest</f>
        <v>117.16500000000001</v>
      </c>
      <c r="BR166" s="52" cm="1">
        <f t="array" ref="BR166">A128088338X_Latest</f>
        <v>26.812000000000001</v>
      </c>
      <c r="BS166" s="52" cm="1">
        <f t="array" ref="BS166">A128088342R_Latest</f>
        <v>125.706</v>
      </c>
      <c r="BT166" s="52" cm="1">
        <f t="array" ref="BT166">A127991006W_Latest</f>
        <v>37.101999999999997</v>
      </c>
      <c r="BU166" s="52" cm="1">
        <f t="array" ref="BU166">A128068642V_Latest</f>
        <v>152.70099999999999</v>
      </c>
      <c r="BV166" s="52" cm="1">
        <f t="array" ref="BV166">A128088382J_Latest</f>
        <v>93.915000000000006</v>
      </c>
      <c r="BW166" s="52" cm="1">
        <f t="array" ref="BW166">A128010518J_Latest</f>
        <v>91.795000000000002</v>
      </c>
      <c r="BX166" s="52" cm="1">
        <f t="array" ref="BX166">A127971718W_Latest</f>
        <v>12.538</v>
      </c>
      <c r="BY166" s="52" cm="1">
        <f t="array" ref="BY166">A127952042C_Latest</f>
        <v>48.456000000000003</v>
      </c>
      <c r="BZ166" s="52" cm="1">
        <f t="array" ref="BZ166">A128088158R_Latest</f>
        <v>21.033000000000001</v>
      </c>
      <c r="CA166" s="52" cm="1">
        <f t="array" ref="CA166">A128068398C_Latest</f>
        <v>111.05800000000001</v>
      </c>
      <c r="CB166" s="52" cm="1">
        <f t="array" ref="CB166">A127971778X_Latest</f>
        <v>41.497</v>
      </c>
      <c r="CC166" s="52" cm="1">
        <f t="array" ref="CC166">A128088210L_Latest</f>
        <v>150.798</v>
      </c>
      <c r="CD166" s="52" cm="1">
        <f t="array" ref="CD166">A127971806W_Latest</f>
        <v>178.34</v>
      </c>
      <c r="CE166" s="52" cm="1">
        <f t="array" ref="CE166">A127990870V_Latest</f>
        <v>308.971</v>
      </c>
      <c r="CF166" s="52" cm="1">
        <f t="array" ref="CF166">A128068478C_Latest</f>
        <v>21.548999999999999</v>
      </c>
      <c r="CG166" s="52" cm="1">
        <f t="array" ref="CG166">A128088290X_Latest</f>
        <v>58.801000000000002</v>
      </c>
      <c r="CH166" s="52" t="e" cm="1">
        <f t="array" ref="CH166">A128010398A_Latest</f>
        <v>#NAME?</v>
      </c>
      <c r="CI166" s="52" cm="1">
        <f t="array" ref="CI166">A127971286C_Latest</f>
        <v>1664.837</v>
      </c>
      <c r="CJ166" s="52" cm="1">
        <f t="array" ref="CJ166">A128031678K_Latest</f>
        <v>7.992</v>
      </c>
      <c r="CK166" s="52" cm="1">
        <f t="array" ref="CK166">A128090366X_Latest</f>
        <v>9.6389999999999993</v>
      </c>
      <c r="CL166" s="52" cm="1">
        <f t="array" ref="CL166">A128012662L_Latest</f>
        <v>46.665999999999997</v>
      </c>
      <c r="CM166" s="52" cm="1">
        <f t="array" ref="CM166">A127954470K_Latest</f>
        <v>11.265000000000001</v>
      </c>
      <c r="CN166" s="52" cm="1">
        <f t="array" ref="CN166">A128051442L_Latest</f>
        <v>34.274999999999999</v>
      </c>
      <c r="CO166" s="52" cm="1">
        <f t="array" ref="CO166">A127974118W_Latest</f>
        <v>16.812000000000001</v>
      </c>
      <c r="CP166" s="52" cm="1">
        <f t="array" ref="CP166">A128090470X_Latest</f>
        <v>62.65</v>
      </c>
      <c r="CQ166" s="52" cm="1">
        <f t="array" ref="CQ166">A128051490F_Latest</f>
        <v>32.326000000000001</v>
      </c>
      <c r="CR166" s="52" cm="1">
        <f t="array" ref="CR166">A127993202T_Latest</f>
        <v>22.303000000000001</v>
      </c>
      <c r="CS166" s="52" cm="1">
        <f t="array" ref="CS166">A127973870A_Latest</f>
        <v>7</v>
      </c>
      <c r="CT166" s="52" cm="1">
        <f t="array" ref="CT166">A128090210C_Latest</f>
        <v>19.055</v>
      </c>
      <c r="CU166" s="52" cm="1">
        <f t="array" ref="CU166">A128031718T_Latest</f>
        <v>4.7910000000000004</v>
      </c>
      <c r="CV166" s="52" cm="1">
        <f t="array" ref="CV166">A128012482C_Latest</f>
        <v>44.271000000000001</v>
      </c>
      <c r="CW166" s="52" cm="1">
        <f t="array" ref="CW166">A127954318T_Latest</f>
        <v>10.279</v>
      </c>
      <c r="CX166" s="52" cm="1">
        <f t="array" ref="CX166">A127973954K_Latest</f>
        <v>46.344000000000001</v>
      </c>
      <c r="CY166" s="52" cm="1">
        <f t="array" ref="CY166">A128070618K_Latest</f>
        <v>56.404000000000003</v>
      </c>
      <c r="CZ166" s="52" cm="1">
        <f t="array" ref="CZ166">A128051306V_Latest</f>
        <v>114.86</v>
      </c>
      <c r="DA166" s="52" cm="1">
        <f t="array" ref="DA166">A127973994C_Latest</f>
        <v>4.577</v>
      </c>
      <c r="DB166" s="52" cm="1">
        <f t="array" ref="DB166">A128031854K_Latest</f>
        <v>14.364000000000001</v>
      </c>
      <c r="DC166" s="52" t="e" cm="1">
        <f t="array" ref="DC166">A128012642C_Latest</f>
        <v>#NAME?</v>
      </c>
      <c r="DD166" s="52" cm="1">
        <f t="array" ref="DD166">A128050786X_Latest</f>
        <v>565.87099999999998</v>
      </c>
      <c r="DE166" s="52" cm="1">
        <f t="array" ref="DE166">A128053382J_Latest</f>
        <v>12.198</v>
      </c>
      <c r="DF166" s="52" cm="1">
        <f t="array" ref="DF166">A128014718X_Latest</f>
        <v>102.578</v>
      </c>
      <c r="DG166" s="52" cm="1">
        <f t="array" ref="DG166">A127976266K_Latest</f>
        <v>65.631</v>
      </c>
      <c r="DH166" s="52" cm="1">
        <f t="array" ref="DH166">A127956542W_Latest</f>
        <v>9.2579999999999991</v>
      </c>
      <c r="DI166" s="52" cm="1">
        <f t="array" ref="DI166">A128073054V_Latest</f>
        <v>64.584000000000003</v>
      </c>
      <c r="DJ166" s="52" cm="1">
        <f t="array" ref="DJ166">A128053666K_Latest</f>
        <v>29.481000000000002</v>
      </c>
      <c r="DK166" s="52" cm="1">
        <f t="array" ref="DK166">A128034202J_Latest</f>
        <v>79.218000000000004</v>
      </c>
      <c r="DL166" s="52" cm="1">
        <f t="array" ref="DL166">A127956622W_Latest</f>
        <v>48.77</v>
      </c>
      <c r="DM166" s="52" cm="1">
        <f t="array" ref="DM166">A127976382V_Latest</f>
        <v>40.244</v>
      </c>
      <c r="DN166" s="52" cm="1">
        <f t="array" ref="DN166">A128014578J_Latest</f>
        <v>6.6180000000000003</v>
      </c>
      <c r="DO166" s="52" cm="1">
        <f t="array" ref="DO166">A127956346L_Latest</f>
        <v>21.134</v>
      </c>
      <c r="DP166" s="52" cm="1">
        <f t="array" ref="DP166">A127995034C_Latest</f>
        <v>11.478</v>
      </c>
      <c r="DQ166" s="52" cm="1">
        <f t="array" ref="DQ166">A128053454J_Latest</f>
        <v>61.762</v>
      </c>
      <c r="DR166" s="52" cm="1">
        <f t="array" ref="DR166">A128053478A_Latest</f>
        <v>23.225999999999999</v>
      </c>
      <c r="DS166" s="52" cm="1">
        <f t="array" ref="DS166">A127956406C_Latest</f>
        <v>60.820999999999998</v>
      </c>
      <c r="DT166" s="52" cm="1">
        <f t="array" ref="DT166">A127976130X_Latest</f>
        <v>89.617999999999995</v>
      </c>
      <c r="DU166" s="52" cm="1">
        <f t="array" ref="DU166">A128053534J_Latest</f>
        <v>147.97</v>
      </c>
      <c r="DV166" s="52" cm="1">
        <f t="array" ref="DV166">A128072926X_Latest</f>
        <v>9.9629999999999992</v>
      </c>
      <c r="DW166" s="52" cm="1">
        <f t="array" ref="DW166">A127976182A_Latest</f>
        <v>35.695</v>
      </c>
      <c r="DX166" s="52" t="e" cm="1">
        <f t="array" ref="DX166">A127995194R_Latest</f>
        <v>#NAME?</v>
      </c>
      <c r="DY166" s="52" cm="1">
        <f t="array" ref="DY166">A128091810A_Latest</f>
        <v>920.24400000000003</v>
      </c>
      <c r="DZ166" s="52" cm="1">
        <f t="array" ref="DZ166">A128055662L_Latest</f>
        <v>6.8789999999999996</v>
      </c>
      <c r="EA166" s="52" cm="1">
        <f t="array" ref="EA166">A128055810C_Latest</f>
        <v>2.0539999999999998</v>
      </c>
      <c r="EB166" s="52" cm="1">
        <f t="array" ref="EB166">A127958678V_Latest</f>
        <v>13.438000000000001</v>
      </c>
      <c r="EC166" s="52" cm="1">
        <f t="array" ref="EC166">A128075142F_Latest</f>
        <v>3.2519999999999998</v>
      </c>
      <c r="ED166" s="52" cm="1">
        <f t="array" ref="ED166">A128016842V_Latest</f>
        <v>11.465</v>
      </c>
      <c r="EE166" s="52" cm="1">
        <f t="array" ref="EE166">A127997538V_Latest</f>
        <v>4.8120000000000003</v>
      </c>
      <c r="EF166" s="52" cm="1">
        <f t="array" ref="EF166">A127997558C_Latest</f>
        <v>15.64</v>
      </c>
      <c r="EG166" s="52" cm="1">
        <f t="array" ref="EG166">A127997566C_Latest</f>
        <v>10.856</v>
      </c>
      <c r="EH166" s="52" cm="1">
        <f t="array" ref="EH166">A128094586X_Latest</f>
        <v>7.2889999999999997</v>
      </c>
      <c r="EI166" s="52" cm="1">
        <f t="array" ref="EI166">A128016606T_Latest</f>
        <v>1.1879999999999999</v>
      </c>
      <c r="EJ166" s="52" cm="1">
        <f t="array" ref="EJ166">A128094310K_Latest</f>
        <v>4.7160000000000002</v>
      </c>
      <c r="EK166" s="52" cm="1">
        <f t="array" ref="EK166">A128074938V_Latest</f>
        <v>1.83</v>
      </c>
      <c r="EL166" s="52" cm="1">
        <f t="array" ref="EL166">A127978246L_Latest</f>
        <v>10.456</v>
      </c>
      <c r="EM166" s="52" cm="1">
        <f t="array" ref="EM166">A128074974C_Latest</f>
        <v>3.0910000000000002</v>
      </c>
      <c r="EN166" s="52" cm="1">
        <f t="array" ref="EN166">A128075006L_Latest</f>
        <v>13.472</v>
      </c>
      <c r="EO166" s="52" cm="1">
        <f t="array" ref="EO166">A128036130V_Latest</f>
        <v>18.114999999999998</v>
      </c>
      <c r="EP166" s="52" cm="1">
        <f t="array" ref="EP166">A128094398R_Latest</f>
        <v>36.726999999999997</v>
      </c>
      <c r="EQ166" s="52" cm="1">
        <f t="array" ref="EQ166">A128036178F_Latest</f>
        <v>3.2309999999999999</v>
      </c>
      <c r="ER166" s="52" cm="1">
        <f t="array" ref="ER166">A127978358F_Latest</f>
        <v>5.4119999999999999</v>
      </c>
      <c r="ES166" s="52" t="e" cm="1">
        <f t="array" ref="ES166">A128055834W_Latest</f>
        <v>#NAME?</v>
      </c>
      <c r="ET166" s="52" cm="1">
        <f t="array" ref="ET166">A128093978T_Latest</f>
        <v>173.922</v>
      </c>
      <c r="EU166" s="52" cm="1">
        <f t="array" ref="EU166">A128096286J_Latest</f>
        <v>0.72</v>
      </c>
      <c r="EV166" s="52" cm="1">
        <f t="array" ref="EV166">A127980370L_Latest</f>
        <v>4.6070000000000002</v>
      </c>
      <c r="EW166" s="52" cm="1">
        <f t="array" ref="EW166">A128077386L_Latest</f>
        <v>1.659</v>
      </c>
      <c r="EX166" s="52" cm="1">
        <f t="array" ref="EX166">A128077398W_Latest</f>
        <v>2.069</v>
      </c>
      <c r="EY166" s="52" cm="1">
        <f t="array" ref="EY166">A128077422K_Latest</f>
        <v>4.9139999999999997</v>
      </c>
      <c r="EZ166" s="52" cm="1">
        <f t="array" ref="EZ166">A128019122A_Latest</f>
        <v>0.80300000000000005</v>
      </c>
      <c r="FA166" s="52" cm="1">
        <f t="array" ref="FA166">A128077470C_Latest</f>
        <v>4.6609999999999996</v>
      </c>
      <c r="FB166" s="52" cm="1">
        <f t="array" ref="FB166">A127980526W_Latest</f>
        <v>5.5739999999999998</v>
      </c>
      <c r="FC166" s="52" cm="1">
        <f t="array" ref="FC166">A128077506V_Latest</f>
        <v>3.6539999999999999</v>
      </c>
      <c r="FD166" s="52" cm="1">
        <f t="array" ref="FD166">A127980186L_Latest</f>
        <v>0.96299999999999997</v>
      </c>
      <c r="FE166" s="52" cm="1">
        <f t="array" ref="FE166">A127960722J_Latest</f>
        <v>0.65300000000000002</v>
      </c>
      <c r="FF166" s="52" cm="1">
        <f t="array" ref="FF166">A127999542W_Latest</f>
        <v>1.49</v>
      </c>
      <c r="FG166" s="52" cm="1">
        <f t="array" ref="FG166">A128057834J_Latest</f>
        <v>5.2629999999999999</v>
      </c>
      <c r="FH166" s="52" cm="1">
        <f t="array" ref="FH166">A127960782K_Latest</f>
        <v>2.04</v>
      </c>
      <c r="FI166" s="52" cm="1">
        <f t="array" ref="FI166">A128057886K_Latest</f>
        <v>13.14</v>
      </c>
      <c r="FJ166" s="52" cm="1">
        <f t="array" ref="FJ166">A128057914J_Latest</f>
        <v>9.31</v>
      </c>
      <c r="FK166" s="52" cm="1">
        <f t="array" ref="FK166">A127999654R_Latest</f>
        <v>16.533999999999999</v>
      </c>
      <c r="FL166" s="52" cm="1">
        <f t="array" ref="FL166">A128057930J_Latest</f>
        <v>2.1659999999999999</v>
      </c>
      <c r="FM166" s="52" cm="1">
        <f t="array" ref="FM166">A127980354L_Latest</f>
        <v>4.0229999999999997</v>
      </c>
      <c r="FN166" s="52" t="e" cm="1">
        <f t="array" ref="FN166">A128077374C_Latest</f>
        <v>#NAME?</v>
      </c>
      <c r="FO166" s="52" cm="1">
        <f t="array" ref="FO166">A128057458R_Latest</f>
        <v>84.242000000000004</v>
      </c>
      <c r="FP166" s="52" cm="1">
        <f t="array" ref="FP166">A128001602F_Latest</f>
        <v>0.19700000000000001</v>
      </c>
      <c r="FQ166" s="52" cm="1">
        <f t="array" ref="FQ166">A128060022K_Latest</f>
        <v>0</v>
      </c>
      <c r="FR166" s="52" cm="1">
        <f t="array" ref="FR166">A128021202T_Latest</f>
        <v>2.637</v>
      </c>
      <c r="FS166" s="52" cm="1">
        <f t="array" ref="FS166">A127963122J_Latest</f>
        <v>1.147</v>
      </c>
      <c r="FT166" s="52" cm="1">
        <f t="array" ref="FT166">A128098690W_Latest</f>
        <v>8.8320000000000007</v>
      </c>
      <c r="FU166" s="52" cm="1">
        <f t="array" ref="FU166">A128079666T_Latest</f>
        <v>1.952</v>
      </c>
      <c r="FV166" s="52" cm="1">
        <f t="array" ref="FV166">A127963178V_Latest</f>
        <v>11.776999999999999</v>
      </c>
      <c r="FW166" s="52" cm="1">
        <f t="array" ref="FW166">A128040698L_Latest</f>
        <v>9.0220000000000002</v>
      </c>
      <c r="FX166" s="52" cm="1">
        <f t="array" ref="FX166">A128040738V_Latest</f>
        <v>3.008</v>
      </c>
      <c r="FY166" s="52" cm="1">
        <f t="array" ref="FY166">A128079322L_Latest</f>
        <v>4.08</v>
      </c>
      <c r="FZ166" s="52" cm="1">
        <f t="array" ref="FZ166">A127962918W_Latest</f>
        <v>2.387</v>
      </c>
      <c r="GA166" s="52" cm="1">
        <f t="array" ref="GA166">A128079354F_Latest</f>
        <v>1.98</v>
      </c>
      <c r="GB166" s="52" cm="1">
        <f t="array" ref="GB166">A128021062A_Latest</f>
        <v>22.571999999999999</v>
      </c>
      <c r="GC166" s="52" cm="1">
        <f t="array" ref="GC166">A128021074K_Latest</f>
        <v>2.7320000000000002</v>
      </c>
      <c r="GD166" s="52" cm="1">
        <f t="array" ref="GD166">A127962970F_Latest</f>
        <v>49.841000000000001</v>
      </c>
      <c r="GE166" s="52" cm="1">
        <f t="array" ref="GE166">A128079454R_Latest</f>
        <v>18.167000000000002</v>
      </c>
      <c r="GF166" s="52" cm="1">
        <f t="array" ref="GF166">A128059970L_Latest</f>
        <v>20.14</v>
      </c>
      <c r="GG166" s="52" cm="1">
        <f t="array" ref="GG166">A128098606V_Latest</f>
        <v>2.754</v>
      </c>
      <c r="GH166" s="52" cm="1">
        <f t="array" ref="GH166">A128079514F_Latest</f>
        <v>3.16</v>
      </c>
      <c r="GI166" s="52" t="e" cm="1">
        <f t="array" ref="GI166">A128040594V_Latest</f>
        <v>#NAME?</v>
      </c>
      <c r="GJ166" s="52" cm="1">
        <f t="array" ref="GJ166">A128001218L_Latest</f>
        <v>166.38399999999999</v>
      </c>
    </row>
    <row r="167" spans="1:192" ht="15" hidden="1" customHeight="1">
      <c r="A167" s="49"/>
      <c r="B167" s="49" t="s">
        <v>12450</v>
      </c>
      <c r="C167" s="62">
        <v>44</v>
      </c>
      <c r="D167" s="52" cm="1">
        <f t="array" ref="D167">A128062074X_Latest</f>
        <v>3.327</v>
      </c>
      <c r="E167" s="52" cm="1">
        <f t="array" ref="E167">A127984478L_Latest</f>
        <v>11.625999999999999</v>
      </c>
      <c r="F167" s="52" cm="1">
        <f t="array" ref="F167">A127984530K_Latest</f>
        <v>18.277999999999999</v>
      </c>
      <c r="G167" s="52" cm="1">
        <f t="array" ref="G167">A128042834F_Latest</f>
        <v>4.9189999999999996</v>
      </c>
      <c r="H167" s="52" cm="1">
        <f t="array" ref="H167">A128081790T_Latest</f>
        <v>15.38</v>
      </c>
      <c r="I167" s="52" cm="1">
        <f t="array" ref="I167">A128081826J_Latest</f>
        <v>9.9440000000000008</v>
      </c>
      <c r="J167" s="52" cm="1">
        <f t="array" ref="J167">A128062362T_Latest</f>
        <v>26.018000000000001</v>
      </c>
      <c r="K167" s="52" cm="1">
        <f t="array" ref="K167">A128023386J_Latest</f>
        <v>11.773999999999999</v>
      </c>
      <c r="L167" s="52" cm="1">
        <f t="array" ref="L167">A128004058T_Latest</f>
        <v>10.127000000000001</v>
      </c>
      <c r="M167" s="52" cm="1">
        <f t="array" ref="M167">A128023066W_Latest</f>
        <v>8.4130000000000003</v>
      </c>
      <c r="N167" s="52" cm="1">
        <f t="array" ref="N167">A127984310J_Latest</f>
        <v>27.006</v>
      </c>
      <c r="O167" s="52" cm="1">
        <f t="array" ref="O167">A128003794W_Latest</f>
        <v>3.6589999999999998</v>
      </c>
      <c r="P167" s="52" cm="1">
        <f t="array" ref="P167">A127965186F_Latest</f>
        <v>22.623000000000001</v>
      </c>
      <c r="Q167" s="52" cm="1">
        <f t="array" ref="Q167">A128003818C_Latest</f>
        <v>5.1879999999999997</v>
      </c>
      <c r="R167" s="52" cm="1">
        <f t="array" ref="R167">A128003834C_Latest</f>
        <v>28.515000000000001</v>
      </c>
      <c r="S167" s="52" cm="1">
        <f t="array" ref="S167">A127945678C_Latest</f>
        <v>31.46</v>
      </c>
      <c r="T167" s="52" cm="1">
        <f t="array" ref="T167">A128023210C_Latest</f>
        <v>39.671999999999997</v>
      </c>
      <c r="U167" s="52" cm="1">
        <f t="array" ref="U167">A127945718K_Latest</f>
        <v>5.8780000000000001</v>
      </c>
      <c r="V167" s="52" cm="1">
        <f t="array" ref="V167">A128042734W_Latest</f>
        <v>7.0069999999999997</v>
      </c>
      <c r="W167" s="52" t="e" cm="1">
        <f t="array" ref="W167">A128003946W_Latest</f>
        <v>#NAME?</v>
      </c>
      <c r="X167" s="52" cm="1">
        <f t="array" ref="X167">A128003466K_Latest</f>
        <v>290.81599999999997</v>
      </c>
      <c r="Y167" s="52" cm="1">
        <f t="array" ref="Y167">A127986422L_Latest</f>
        <v>1.2410000000000001</v>
      </c>
      <c r="Z167" s="52" cm="1">
        <f t="array" ref="Z167">A128044858K_Latest</f>
        <v>1.403</v>
      </c>
      <c r="AA167" s="52" cm="1">
        <f t="array" ref="AA167">A128006114K_Latest</f>
        <v>4.2060000000000004</v>
      </c>
      <c r="AB167" s="52" cm="1">
        <f t="array" ref="AB167">A127948014T_Latest</f>
        <v>1.218</v>
      </c>
      <c r="AC167" s="52" cm="1">
        <f t="array" ref="AC167">A127967502J_Latest</f>
        <v>3.1579999999999999</v>
      </c>
      <c r="AD167" s="52" cm="1">
        <f t="array" ref="AD167">A127967530T_Latest</f>
        <v>5.0609999999999999</v>
      </c>
      <c r="AE167" s="52" cm="1">
        <f t="array" ref="AE167">A128084050R_Latest</f>
        <v>10.064</v>
      </c>
      <c r="AF167" s="52" cm="1">
        <f t="array" ref="AF167">A128064498R_Latest</f>
        <v>3.9889999999999999</v>
      </c>
      <c r="AG167" s="52" cm="1">
        <f t="array" ref="AG167">A128084086T_Latest</f>
        <v>1.954</v>
      </c>
      <c r="AH167" s="52" cm="1">
        <f t="array" ref="AH167">A128025278K_Latest</f>
        <v>2.7170000000000001</v>
      </c>
      <c r="AI167" s="52" cm="1">
        <f t="array" ref="AI167">A128025306J_Latest</f>
        <v>11.16</v>
      </c>
      <c r="AJ167" s="52" cm="1">
        <f t="array" ref="AJ167">A128064238V_Latest</f>
        <v>1.948</v>
      </c>
      <c r="AK167" s="52" cm="1">
        <f t="array" ref="AK167">A128044718J_Latest</f>
        <v>7.41</v>
      </c>
      <c r="AL167" s="52" cm="1">
        <f t="array" ref="AL167">A128083830K_Latest</f>
        <v>1.226</v>
      </c>
      <c r="AM167" s="52" cm="1">
        <f t="array" ref="AM167">A128044774A_Latest</f>
        <v>8.1869999999999994</v>
      </c>
      <c r="AN167" s="52" cm="1">
        <f t="array" ref="AN167">A128025390K_Latest</f>
        <v>8.1389999999999993</v>
      </c>
      <c r="AO167" s="52" cm="1">
        <f t="array" ref="AO167">A128025414T_Latest</f>
        <v>11.568</v>
      </c>
      <c r="AP167" s="52" cm="1">
        <f t="array" ref="AP167">A128044822J_Latest</f>
        <v>1.4039999999999999</v>
      </c>
      <c r="AQ167" s="52" cm="1">
        <f t="array" ref="AQ167">A127947946X_Latest</f>
        <v>3.4710000000000001</v>
      </c>
      <c r="AR167" s="52" t="e" cm="1">
        <f t="array" ref="AR167">A127967458K_Latest</f>
        <v>#NAME?</v>
      </c>
      <c r="AS167" s="52" cm="1">
        <f t="array" ref="AS167">A128024926C_Latest</f>
        <v>89.525000000000006</v>
      </c>
      <c r="AT167" s="52" cm="1">
        <f t="array" ref="AT167">A127949950A_Latest</f>
        <v>0.56799999999999995</v>
      </c>
      <c r="AU167" s="52" cm="1">
        <f t="array" ref="AU167">A128008282J_Latest</f>
        <v>0</v>
      </c>
      <c r="AV167" s="52" cm="1">
        <f t="array" ref="AV167">A127950166V_Latest</f>
        <v>7.4489999999999998</v>
      </c>
      <c r="AW167" s="52" cm="1">
        <f t="array" ref="AW167">A127969582F_Latest</f>
        <v>0.65400000000000003</v>
      </c>
      <c r="AX167" s="52" cm="1">
        <f t="array" ref="AX167">A128086178L_Latest</f>
        <v>4.9889999999999999</v>
      </c>
      <c r="AY167" s="52" cm="1">
        <f t="array" ref="AY167">A128086202A_Latest</f>
        <v>1.5649999999999999</v>
      </c>
      <c r="AZ167" s="52" cm="1">
        <f t="array" ref="AZ167">A127950246V_Latest</f>
        <v>6.952</v>
      </c>
      <c r="BA167" s="52" cm="1">
        <f t="array" ref="BA167">A128008398K_Latest</f>
        <v>3.629</v>
      </c>
      <c r="BB167" s="52" cm="1">
        <f t="array" ref="BB167">A128008410R_Latest</f>
        <v>3.6920000000000002</v>
      </c>
      <c r="BC167" s="52" cm="1">
        <f t="array" ref="BC167">A127969362C_Latest</f>
        <v>2.7349999999999999</v>
      </c>
      <c r="BD167" s="52" cm="1">
        <f t="array" ref="BD167">A127988630T_Latest</f>
        <v>8.827</v>
      </c>
      <c r="BE167" s="52" cm="1">
        <f t="array" ref="BE167">A128066198X_Latest</f>
        <v>0.65700000000000003</v>
      </c>
      <c r="BF167" s="52" cm="1">
        <f t="array" ref="BF167">A127988670K_Latest</f>
        <v>5.7670000000000003</v>
      </c>
      <c r="BG167" s="52" cm="1">
        <f t="array" ref="BG167">A127988682V_Latest</f>
        <v>1.5289999999999999</v>
      </c>
      <c r="BH167" s="52" cm="1">
        <f t="array" ref="BH167">A127988702T_Latest</f>
        <v>3.1869999999999998</v>
      </c>
      <c r="BI167" s="52" cm="1">
        <f t="array" ref="BI167">A127950066K_Latest</f>
        <v>6.4770000000000003</v>
      </c>
      <c r="BJ167" s="52" cm="1">
        <f t="array" ref="BJ167">A127950078V_Latest</f>
        <v>7.0830000000000002</v>
      </c>
      <c r="BK167" s="52" cm="1">
        <f t="array" ref="BK167">A128047010F_Latest</f>
        <v>2.7730000000000001</v>
      </c>
      <c r="BL167" s="52" cm="1">
        <f t="array" ref="BL167">A127950126A_Latest</f>
        <v>1.4219999999999999</v>
      </c>
      <c r="BM167" s="52" t="e" cm="1">
        <f t="array" ref="BM167">A128008306R_Latest</f>
        <v>#NAME?</v>
      </c>
      <c r="BN167" s="52" cm="1">
        <f t="array" ref="BN167">A128046470A_Latest</f>
        <v>69.956999999999994</v>
      </c>
      <c r="BO167" s="52" cm="1">
        <f t="array" ref="BO167">A128029546T_Latest</f>
        <v>0.99399999999999999</v>
      </c>
      <c r="BP167" s="52" cm="1">
        <f t="array" ref="BP167">A128049246L_Latest</f>
        <v>1.05</v>
      </c>
      <c r="BQ167" s="52" cm="1">
        <f t="array" ref="BQ167">A128010418X_Latest</f>
        <v>3.286</v>
      </c>
      <c r="BR167" s="52" cm="1">
        <f t="array" ref="BR167">A128010446J_Latest</f>
        <v>2.59</v>
      </c>
      <c r="BS167" s="52" cm="1">
        <f t="array" ref="BS167">A128010466T_Latest</f>
        <v>6.1340000000000003</v>
      </c>
      <c r="BT167" s="52" cm="1">
        <f t="array" ref="BT167">A128088354X_Latest</f>
        <v>1.345</v>
      </c>
      <c r="BU167" s="52" cm="1">
        <f t="array" ref="BU167">A128068646C_Latest</f>
        <v>3.9289999999999998</v>
      </c>
      <c r="BV167" s="52" cm="1">
        <f t="array" ref="BV167">A127971982J_Latest</f>
        <v>1.3680000000000001</v>
      </c>
      <c r="BW167" s="52" cm="1">
        <f t="array" ref="BW167">A127991070R_Latest</f>
        <v>2.589</v>
      </c>
      <c r="BX167" s="52" cm="1">
        <f t="array" ref="BX167">A127971722L_Latest</f>
        <v>2.0379999999999998</v>
      </c>
      <c r="BY167" s="52" cm="1">
        <f t="array" ref="BY167">A128010214W_Latest</f>
        <v>2.831</v>
      </c>
      <c r="BZ167" s="52" cm="1">
        <f t="array" ref="BZ167">A127990766V_Latest</f>
        <v>0.51400000000000001</v>
      </c>
      <c r="CA167" s="52" cm="1">
        <f t="array" ref="CA167">A128029634T_Latest</f>
        <v>4.7119999999999997</v>
      </c>
      <c r="CB167" s="52" cm="1">
        <f t="array" ref="CB167">A127971782R_Latest</f>
        <v>1.38</v>
      </c>
      <c r="CC167" s="52" cm="1">
        <f t="array" ref="CC167">A128010270R_Latest</f>
        <v>9.6829999999999998</v>
      </c>
      <c r="CD167" s="52" cm="1">
        <f t="array" ref="CD167">A127952138W_Latest</f>
        <v>7.5940000000000003</v>
      </c>
      <c r="CE167" s="52" cm="1">
        <f t="array" ref="CE167">A128088246R_Latest</f>
        <v>11.164</v>
      </c>
      <c r="CF167" s="52" cm="1">
        <f t="array" ref="CF167">A128049218C_Latest</f>
        <v>1.2789999999999999</v>
      </c>
      <c r="CG167" s="52" cm="1">
        <f t="array" ref="CG167">A128088294J_Latest</f>
        <v>1.0669999999999999</v>
      </c>
      <c r="CH167" s="52" t="e" cm="1">
        <f t="array" ref="CH167">A128049258W_Latest</f>
        <v>#NAME?</v>
      </c>
      <c r="CI167" s="52" cm="1">
        <f t="array" ref="CI167">A128029206W_Latest</f>
        <v>65.545000000000002</v>
      </c>
      <c r="CJ167" s="52" cm="1">
        <f t="array" ref="CJ167">A128031682A_Latest</f>
        <v>0.52500000000000002</v>
      </c>
      <c r="CK167" s="52" cm="1">
        <f t="array" ref="CK167">A128070694L_Latest</f>
        <v>1.01</v>
      </c>
      <c r="CL167" s="52" cm="1">
        <f t="array" ref="CL167">A128012666W_Latest</f>
        <v>2.4969999999999999</v>
      </c>
      <c r="CM167" s="52" cm="1">
        <f t="array" ref="CM167">A128031922A_Latest</f>
        <v>0</v>
      </c>
      <c r="CN167" s="52" cm="1">
        <f t="array" ref="CN167">A128051446W_Latest</f>
        <v>0</v>
      </c>
      <c r="CO167" s="52" cm="1">
        <f t="array" ref="CO167">A128012714C_Latest</f>
        <v>0.68600000000000005</v>
      </c>
      <c r="CP167" s="52" cm="1">
        <f t="array" ref="CP167">A127993138K_Latest</f>
        <v>1.611</v>
      </c>
      <c r="CQ167" s="52" cm="1">
        <f t="array" ref="CQ167">A127993166V_Latest</f>
        <v>0.436</v>
      </c>
      <c r="CR167" s="52" cm="1">
        <f t="array" ref="CR167">A128070822V_Latest</f>
        <v>0.309</v>
      </c>
      <c r="CS167" s="52" cm="1">
        <f t="array" ref="CS167">A127992854F_Latest</f>
        <v>0.65600000000000003</v>
      </c>
      <c r="CT167" s="52" cm="1">
        <f t="array" ref="CT167">A128090214L_Latest</f>
        <v>1.758</v>
      </c>
      <c r="CU167" s="52" cm="1">
        <f t="array" ref="CU167">A128070522T_Latest</f>
        <v>0</v>
      </c>
      <c r="CV167" s="52" cm="1">
        <f t="array" ref="CV167">A128031734T_Latest</f>
        <v>1.746</v>
      </c>
      <c r="CW167" s="52" cm="1">
        <f t="array" ref="CW167">A128051258L_Latest</f>
        <v>0</v>
      </c>
      <c r="CX167" s="52" cm="1">
        <f t="array" ref="CX167">A128031766K_Latest</f>
        <v>1.48</v>
      </c>
      <c r="CY167" s="52" cm="1">
        <f t="array" ref="CY167">A127992946R_Latest</f>
        <v>3.7450000000000001</v>
      </c>
      <c r="CZ167" s="52" cm="1">
        <f t="array" ref="CZ167">A127954370A_Latest</f>
        <v>5.1589999999999998</v>
      </c>
      <c r="DA167" s="52" cm="1">
        <f t="array" ref="DA167">A127954398C_Latest</f>
        <v>0.23</v>
      </c>
      <c r="DB167" s="52" cm="1">
        <f t="array" ref="DB167">A127993002X_Latest</f>
        <v>0</v>
      </c>
      <c r="DC167" s="52" t="e" cm="1">
        <f t="array" ref="DC167">A127974034L_Latest</f>
        <v>#NAME?</v>
      </c>
      <c r="DD167" s="52" cm="1">
        <f t="array" ref="DD167">A127973486J_Latest</f>
        <v>21.846</v>
      </c>
      <c r="DE167" s="52" cm="1">
        <f t="array" ref="DE167">A127976010F_Latest</f>
        <v>0</v>
      </c>
      <c r="DF167" s="52" cm="1">
        <f t="array" ref="DF167">A128072974T_Latest</f>
        <v>8.1630000000000003</v>
      </c>
      <c r="DG167" s="52" cm="1">
        <f t="array" ref="DG167">A128053622J_Latest</f>
        <v>0.84</v>
      </c>
      <c r="DH167" s="52" cm="1">
        <f t="array" ref="DH167">A128092386V_Latest</f>
        <v>0.45600000000000002</v>
      </c>
      <c r="DI167" s="52" cm="1">
        <f t="array" ref="DI167">A128073058C_Latest</f>
        <v>0.64800000000000002</v>
      </c>
      <c r="DJ167" s="52" cm="1">
        <f t="array" ref="DJ167">A127976322T_Latest</f>
        <v>1.1890000000000001</v>
      </c>
      <c r="DK167" s="52" cm="1">
        <f t="array" ref="DK167">A127995286X_Latest</f>
        <v>2.621</v>
      </c>
      <c r="DL167" s="52" cm="1">
        <f t="array" ref="DL167">A128034226A_Latest</f>
        <v>1.466</v>
      </c>
      <c r="DM167" s="52" cm="1">
        <f t="array" ref="DM167">A128092462K_Latest</f>
        <v>1.242</v>
      </c>
      <c r="DN167" s="52" cm="1">
        <f t="array" ref="DN167">A127976022R_Latest</f>
        <v>0</v>
      </c>
      <c r="DO167" s="52" cm="1">
        <f t="array" ref="DO167">A127995010K_Latest</f>
        <v>1.7130000000000001</v>
      </c>
      <c r="DP167" s="52" cm="1">
        <f t="array" ref="DP167">A127995038L_Latest</f>
        <v>0.39700000000000002</v>
      </c>
      <c r="DQ167" s="52" cm="1">
        <f t="array" ref="DQ167">A128014626R_Latest</f>
        <v>1.948</v>
      </c>
      <c r="DR167" s="52" cm="1">
        <f t="array" ref="DR167">A128053482T_Latest</f>
        <v>0.89500000000000002</v>
      </c>
      <c r="DS167" s="52" cm="1">
        <f t="array" ref="DS167">A127976110R_Latest</f>
        <v>1.774</v>
      </c>
      <c r="DT167" s="52" cm="1">
        <f t="array" ref="DT167">A127976134J_Latest</f>
        <v>3.278</v>
      </c>
      <c r="DU167" s="52" cm="1">
        <f t="array" ref="DU167">A128072914R_Latest</f>
        <v>2.2759999999999998</v>
      </c>
      <c r="DV167" s="52" cm="1">
        <f t="array" ref="DV167">A127976170T_Latest</f>
        <v>0</v>
      </c>
      <c r="DW167" s="52" cm="1">
        <f t="array" ref="DW167">A128053566A_Latest</f>
        <v>0.309</v>
      </c>
      <c r="DX167" s="52" t="e" cm="1">
        <f t="array" ref="DX167">A127976250T_Latest</f>
        <v>#NAME?</v>
      </c>
      <c r="DY167" s="52" cm="1">
        <f t="array" ref="DY167">A128072426C_Latest</f>
        <v>29.216000000000001</v>
      </c>
      <c r="DZ167" s="52" cm="1">
        <f t="array" ref="DZ167">A127958426X_Latest</f>
        <v>0</v>
      </c>
      <c r="EA167" s="52" cm="1">
        <f t="array" ref="EA167">A128075086X_Latest</f>
        <v>0</v>
      </c>
      <c r="EB167" s="52" cm="1">
        <f t="array" ref="EB167">A128094470W_Latest</f>
        <v>0</v>
      </c>
      <c r="EC167" s="52" cm="1">
        <f t="array" ref="EC167">A128036250L_Latest</f>
        <v>0</v>
      </c>
      <c r="ED167" s="52" cm="1">
        <f t="array" ref="ED167">A127997526K_Latest</f>
        <v>0.32700000000000001</v>
      </c>
      <c r="EE167" s="52" cm="1">
        <f t="array" ref="EE167">A127958730T_Latest</f>
        <v>0</v>
      </c>
      <c r="EF167" s="52" cm="1">
        <f t="array" ref="EF167">A128075206F_Latest</f>
        <v>0.51200000000000001</v>
      </c>
      <c r="EG167" s="52" cm="1">
        <f t="array" ref="EG167">A128075234R_Latest</f>
        <v>0.38700000000000001</v>
      </c>
      <c r="EH167" s="52" cm="1">
        <f t="array" ref="EH167">A127997590C_Latest</f>
        <v>0.34100000000000003</v>
      </c>
      <c r="EI167" s="52" cm="1">
        <f t="array" ref="EI167">A128074898L_Latest</f>
        <v>0</v>
      </c>
      <c r="EJ167" s="52" cm="1">
        <f t="array" ref="EJ167">A127997294K_Latest</f>
        <v>0.60299999999999998</v>
      </c>
      <c r="EK167" s="52" cm="1">
        <f t="array" ref="EK167">A127958498K_Latest</f>
        <v>0</v>
      </c>
      <c r="EL167" s="52" cm="1">
        <f t="array" ref="EL167">A128036066L_Latest</f>
        <v>0.47099999999999997</v>
      </c>
      <c r="EM167" s="52" cm="1">
        <f t="array" ref="EM167">A127997342T_Latest</f>
        <v>0.158</v>
      </c>
      <c r="EN167" s="52" cm="1">
        <f t="array" ref="EN167">A127978290W_Latest</f>
        <v>1.177</v>
      </c>
      <c r="EO167" s="52" cm="1">
        <f t="array" ref="EO167">A128055762W_Latest</f>
        <v>1.0529999999999999</v>
      </c>
      <c r="EP167" s="52" cm="1">
        <f t="array" ref="EP167">A128036166W_Latest</f>
        <v>0.65900000000000003</v>
      </c>
      <c r="EQ167" s="52" cm="1">
        <f t="array" ref="EQ167">A128036182W_Latest</f>
        <v>0</v>
      </c>
      <c r="ER167" s="52" cm="1">
        <f t="array" ref="ER167">A128036194F_Latest</f>
        <v>0.14899999999999999</v>
      </c>
      <c r="ES167" s="52" t="e" cm="1">
        <f t="array" ref="ES167">A127978398X_Latest</f>
        <v>#NAME?</v>
      </c>
      <c r="ET167" s="52" cm="1">
        <f t="array" ref="ET167">A127977806F_Latest</f>
        <v>5.8369999999999997</v>
      </c>
      <c r="EU167" s="52" cm="1">
        <f t="array" ref="EU167">A127999482F_Latest</f>
        <v>0</v>
      </c>
      <c r="EV167" s="52" cm="1">
        <f t="array" ref="EV167">A128038278A_Latest</f>
        <v>0</v>
      </c>
      <c r="EW167" s="52" cm="1">
        <f t="array" ref="EW167">A128019066V_Latest</f>
        <v>0</v>
      </c>
      <c r="EX167" s="52" cm="1">
        <f t="array" ref="EX167">A128096506X_Latest</f>
        <v>0</v>
      </c>
      <c r="EY167" s="52" cm="1">
        <f t="array" ref="EY167">A128038342J_Latest</f>
        <v>0.124</v>
      </c>
      <c r="EZ167" s="52" cm="1">
        <f t="array" ref="EZ167">A128019126K_Latest</f>
        <v>0.1</v>
      </c>
      <c r="FA167" s="52" cm="1">
        <f t="array" ref="FA167">A128077474L_Latest</f>
        <v>0.33</v>
      </c>
      <c r="FB167" s="52" cm="1">
        <f t="array" ref="FB167">A128058062L_Latest</f>
        <v>0.253</v>
      </c>
      <c r="FC167" s="52" cm="1">
        <f t="array" ref="FC167">A128058078F_Latest</f>
        <v>0</v>
      </c>
      <c r="FD167" s="52" cm="1">
        <f t="array" ref="FD167">A128038090X_Latest</f>
        <v>0</v>
      </c>
      <c r="FE167" s="52" cm="1">
        <f t="array" ref="FE167">A128018858X_Latest</f>
        <v>0.114</v>
      </c>
      <c r="FF167" s="52" cm="1">
        <f t="array" ref="FF167">A128018882X_Latest</f>
        <v>0.14399999999999999</v>
      </c>
      <c r="FG167" s="52" cm="1">
        <f t="array" ref="FG167">A128096342R_Latest</f>
        <v>0.11899999999999999</v>
      </c>
      <c r="FH167" s="52" cm="1">
        <f t="array" ref="FH167">A128096362X_Latest</f>
        <v>0</v>
      </c>
      <c r="FI167" s="52" cm="1">
        <f t="array" ref="FI167">A127960806T_Latest</f>
        <v>0.32300000000000001</v>
      </c>
      <c r="FJ167" s="52" cm="1">
        <f t="array" ref="FJ167">A127999622W_Latest</f>
        <v>0.49399999999999999</v>
      </c>
      <c r="FK167" s="52" cm="1">
        <f t="array" ref="FK167">A128038194T_Latest</f>
        <v>0.46400000000000002</v>
      </c>
      <c r="FL167" s="52" cm="1">
        <f t="array" ref="FL167">A127999674X_Latest</f>
        <v>0</v>
      </c>
      <c r="FM167" s="52" cm="1">
        <f t="array" ref="FM167">A128057962A_Latest</f>
        <v>0.13100000000000001</v>
      </c>
      <c r="FN167" s="52" t="e" cm="1">
        <f t="array" ref="FN167">A127999726R_Latest</f>
        <v>#NAME?</v>
      </c>
      <c r="FO167" s="52" cm="1">
        <f t="array" ref="FO167">A127960322W_Latest</f>
        <v>2.5960000000000001</v>
      </c>
      <c r="FP167" s="52" cm="1">
        <f t="array" ref="FP167">A128040358T_Latest</f>
        <v>0</v>
      </c>
      <c r="FQ167" s="52" cm="1">
        <f t="array" ref="FQ167">A128079530F_Latest</f>
        <v>0</v>
      </c>
      <c r="FR167" s="52" cm="1">
        <f t="array" ref="FR167">A128098654L_Latest</f>
        <v>0</v>
      </c>
      <c r="FS167" s="52" cm="1">
        <f t="array" ref="FS167">A128021238V_Latest</f>
        <v>0</v>
      </c>
      <c r="FT167" s="52" cm="1">
        <f t="array" ref="FT167">A128040630T_Latest</f>
        <v>0</v>
      </c>
      <c r="FU167" s="52" cm="1">
        <f t="array" ref="FU167">A128079670J_Latest</f>
        <v>0</v>
      </c>
      <c r="FV167" s="52" cm="1">
        <f t="array" ref="FV167">A128040686C_Latest</f>
        <v>0</v>
      </c>
      <c r="FW167" s="52" cm="1">
        <f t="array" ref="FW167">A128001926A_Latest</f>
        <v>0.246</v>
      </c>
      <c r="FX167" s="52" cm="1">
        <f t="array" ref="FX167">A128001938K_Latest</f>
        <v>0</v>
      </c>
      <c r="FY167" s="52" cm="1">
        <f t="array" ref="FY167">A128059890L_Latest</f>
        <v>0.26700000000000002</v>
      </c>
      <c r="FZ167" s="52" cm="1">
        <f t="array" ref="FZ167">A128059902K_Latest</f>
        <v>0</v>
      </c>
      <c r="GA167" s="52" cm="1">
        <f t="array" ref="GA167">A128040414X_Latest</f>
        <v>0</v>
      </c>
      <c r="GB167" s="52" cm="1">
        <f t="array" ref="GB167">A128059926C_Latest</f>
        <v>0.45</v>
      </c>
      <c r="GC167" s="52" cm="1">
        <f t="array" ref="GC167">A128040446T_Latest</f>
        <v>0</v>
      </c>
      <c r="GD167" s="52" cm="1">
        <f t="array" ref="GD167">A128040478K_Latest</f>
        <v>2.7040000000000002</v>
      </c>
      <c r="GE167" s="52" cm="1">
        <f t="array" ref="GE167">A128059958W_Latest</f>
        <v>0.67900000000000005</v>
      </c>
      <c r="GF167" s="52" cm="1">
        <f t="array" ref="GF167">A128001746T_Latest</f>
        <v>1.2989999999999999</v>
      </c>
      <c r="GG167" s="52" cm="1">
        <f t="array" ref="GG167">A127963034J_Latest</f>
        <v>0.192</v>
      </c>
      <c r="GH167" s="52" cm="1">
        <f t="array" ref="GH167">A128040554A_Latest</f>
        <v>0.45800000000000002</v>
      </c>
      <c r="GI167" s="52" t="e" cm="1">
        <f t="array" ref="GI167">A128021182V_Latest</f>
        <v>#NAME?</v>
      </c>
      <c r="GJ167" s="52" cm="1">
        <f t="array" ref="GJ167">A127981890K_Latest</f>
        <v>6.2949999999999999</v>
      </c>
    </row>
    <row r="168" spans="1:192" ht="15" hidden="1" customHeight="1">
      <c r="A168" s="49"/>
      <c r="B168" s="49" t="s">
        <v>12451</v>
      </c>
      <c r="C168" s="62">
        <v>45</v>
      </c>
      <c r="D168" s="52" cm="1">
        <f t="array" ref="D168">A128062078J_Latest</f>
        <v>1.0980000000000001</v>
      </c>
      <c r="E168" s="52" cm="1">
        <f t="array" ref="E168">A127945758C_Latest</f>
        <v>5.0869999999999997</v>
      </c>
      <c r="F168" s="52" cm="1">
        <f t="array" ref="F168">A128042794X_Latest</f>
        <v>18.687000000000001</v>
      </c>
      <c r="G168" s="52" cm="1">
        <f t="array" ref="G168">A128042838R_Latest</f>
        <v>3.8769999999999998</v>
      </c>
      <c r="H168" s="52" cm="1">
        <f t="array" ref="H168">A127945838C_Latest</f>
        <v>15.419</v>
      </c>
      <c r="I168" s="52" cm="1">
        <f t="array" ref="I168">A128062330X_Latest</f>
        <v>8.2140000000000004</v>
      </c>
      <c r="J168" s="52" cm="1">
        <f t="array" ref="J168">A128023370R_Latest</f>
        <v>25.094000000000001</v>
      </c>
      <c r="K168" s="52" cm="1">
        <f t="array" ref="K168">A127965418F_Latest</f>
        <v>28.265000000000001</v>
      </c>
      <c r="L168" s="52" cm="1">
        <f t="array" ref="L168">A128081906J_Latest</f>
        <v>9.2560000000000002</v>
      </c>
      <c r="M168" s="52" cm="1">
        <f t="array" ref="M168">A127965126C_Latest</f>
        <v>8.3469999999999995</v>
      </c>
      <c r="N168" s="52" cm="1">
        <f t="array" ref="N168">A128042618L_Latest</f>
        <v>15.653</v>
      </c>
      <c r="O168" s="52" cm="1">
        <f t="array" ref="O168">A128023114C_Latest</f>
        <v>3.4609999999999999</v>
      </c>
      <c r="P168" s="52" cm="1">
        <f t="array" ref="P168">A127945622T_Latest</f>
        <v>19.661999999999999</v>
      </c>
      <c r="Q168" s="52" cm="1">
        <f t="array" ref="Q168">A128023166F_Latest</f>
        <v>4.7469999999999999</v>
      </c>
      <c r="R168" s="52" cm="1">
        <f t="array" ref="R168">A128042666F_Latest</f>
        <v>29.239000000000001</v>
      </c>
      <c r="S168" s="52" cm="1">
        <f t="array" ref="S168">A127984418K_Latest</f>
        <v>17.149999999999999</v>
      </c>
      <c r="T168" s="52" cm="1">
        <f t="array" ref="T168">A128042690F_Latest</f>
        <v>33.973999999999997</v>
      </c>
      <c r="U168" s="52" cm="1">
        <f t="array" ref="U168">A128062222R_Latest</f>
        <v>5.4880000000000004</v>
      </c>
      <c r="V168" s="52" cm="1">
        <f t="array" ref="V168">A128042738F_Latest</f>
        <v>4.9820000000000002</v>
      </c>
      <c r="W168" s="52" t="e" cm="1">
        <f t="array" ref="W168">A127984498W_Latest</f>
        <v>#NAME?</v>
      </c>
      <c r="X168" s="52" cm="1">
        <f t="array" ref="X168">A127983958F_Latest</f>
        <v>257.69900000000001</v>
      </c>
      <c r="Y168" s="52" cm="1">
        <f t="array" ref="Y168">A128005878T_Latest</f>
        <v>0</v>
      </c>
      <c r="Z168" s="52" cm="1">
        <f t="array" ref="Z168">A127947966J_Latest</f>
        <v>0</v>
      </c>
      <c r="AA168" s="52" cm="1">
        <f t="array" ref="AA168">A127967474K_Latest</f>
        <v>3.782</v>
      </c>
      <c r="AB168" s="52" cm="1">
        <f t="array" ref="AB168">A127948018A_Latest</f>
        <v>0.71099999999999997</v>
      </c>
      <c r="AC168" s="52" cm="1">
        <f t="array" ref="AC168">A127986654X_Latest</f>
        <v>5.6459999999999999</v>
      </c>
      <c r="AD168" s="52" cm="1">
        <f t="array" ref="AD168">A128064466W_Latest</f>
        <v>4.532</v>
      </c>
      <c r="AE168" s="52" cm="1">
        <f t="array" ref="AE168">A128044942A_Latest</f>
        <v>8.5129999999999999</v>
      </c>
      <c r="AF168" s="52" cm="1">
        <f t="array" ref="AF168">A128044954K_Latest</f>
        <v>7.1829999999999998</v>
      </c>
      <c r="AG168" s="52" cm="1">
        <f t="array" ref="AG168">A128025622K_Latest</f>
        <v>1.929</v>
      </c>
      <c r="AH168" s="52" cm="1">
        <f t="array" ref="AH168">A128044678A_Latest</f>
        <v>1.754</v>
      </c>
      <c r="AI168" s="52" cm="1">
        <f t="array" ref="AI168">A128044698K_Latest</f>
        <v>4.4800000000000004</v>
      </c>
      <c r="AJ168" s="52" cm="1">
        <f t="array" ref="AJ168">A128025326T_Latest</f>
        <v>0.63200000000000001</v>
      </c>
      <c r="AK168" s="52" cm="1">
        <f t="array" ref="AK168">A128083806K_Latest</f>
        <v>6.1130000000000004</v>
      </c>
      <c r="AL168" s="52" cm="1">
        <f t="array" ref="AL168">A128044742J_Latest</f>
        <v>1.851</v>
      </c>
      <c r="AM168" s="52" cm="1">
        <f t="array" ref="AM168">A128005990T_Latest</f>
        <v>10.988</v>
      </c>
      <c r="AN168" s="52" cm="1">
        <f t="array" ref="AN168">A127947890X_Latest</f>
        <v>3.2170000000000001</v>
      </c>
      <c r="AO168" s="52" cm="1">
        <f t="array" ref="AO168">A128025418A_Latest</f>
        <v>7.2779999999999996</v>
      </c>
      <c r="AP168" s="52" cm="1">
        <f t="array" ref="AP168">A128044826T_Latest</f>
        <v>0.501</v>
      </c>
      <c r="AQ168" s="52" cm="1">
        <f t="array" ref="AQ168">A128064354C_Latest</f>
        <v>0.64800000000000002</v>
      </c>
      <c r="AR168" s="52" t="e" cm="1">
        <f t="array" ref="AR168">A128083938L_Latest</f>
        <v>#NAME?</v>
      </c>
      <c r="AS168" s="52" cm="1">
        <f t="array" ref="AS168">A128044290F_Latest</f>
        <v>69.757999999999996</v>
      </c>
      <c r="AT168" s="52" cm="1">
        <f t="array" ref="AT168">A128066146W_Latest</f>
        <v>0</v>
      </c>
      <c r="AU168" s="52" cm="1">
        <f t="array" ref="AU168">A127969542L_Latest</f>
        <v>0</v>
      </c>
      <c r="AV168" s="52" cm="1">
        <f t="array" ref="AV168">A127950170K_Latest</f>
        <v>7.2850000000000001</v>
      </c>
      <c r="AW168" s="52" cm="1">
        <f t="array" ref="AW168">A127950194C_Latest</f>
        <v>0.47099999999999997</v>
      </c>
      <c r="AX168" s="52" cm="1">
        <f t="array" ref="AX168">A128008366T_Latest</f>
        <v>3.29</v>
      </c>
      <c r="AY168" s="52" cm="1">
        <f t="array" ref="AY168">A128008378A_Latest</f>
        <v>0.65700000000000003</v>
      </c>
      <c r="AZ168" s="52" cm="1">
        <f t="array" ref="AZ168">A127969666R_Latest</f>
        <v>6.3860000000000001</v>
      </c>
      <c r="BA168" s="52" cm="1">
        <f t="array" ref="BA168">A127988894W_Latest</f>
        <v>9.8800000000000008</v>
      </c>
      <c r="BB168" s="52" cm="1">
        <f t="array" ref="BB168">A127969714W_Latest</f>
        <v>0.59199999999999997</v>
      </c>
      <c r="BC168" s="52" cm="1">
        <f t="array" ref="BC168">A127969366L_Latest</f>
        <v>3.8919999999999999</v>
      </c>
      <c r="BD168" s="52" cm="1">
        <f t="array" ref="BD168">A127988634A_Latest</f>
        <v>4.3780000000000001</v>
      </c>
      <c r="BE168" s="52" cm="1">
        <f t="array" ref="BE168">A128027522L_Latest</f>
        <v>1.5509999999999999</v>
      </c>
      <c r="BF168" s="52" cm="1">
        <f t="array" ref="BF168">A128086026A_Latest</f>
        <v>4.6710000000000003</v>
      </c>
      <c r="BG168" s="52" cm="1">
        <f t="array" ref="BG168">A127950030J_Latest</f>
        <v>0.56899999999999995</v>
      </c>
      <c r="BH168" s="52" cm="1">
        <f t="array" ref="BH168">A128008210W_Latest</f>
        <v>7.359</v>
      </c>
      <c r="BI168" s="52" cm="1">
        <f t="array" ref="BI168">A128008222F_Latest</f>
        <v>3.4769999999999999</v>
      </c>
      <c r="BJ168" s="52" cm="1">
        <f t="array" ref="BJ168">A127950082K_Latest</f>
        <v>11.772</v>
      </c>
      <c r="BK168" s="52" cm="1">
        <f t="array" ref="BK168">A128008246X_Latest</f>
        <v>1.071</v>
      </c>
      <c r="BL168" s="52" cm="1">
        <f t="array" ref="BL168">A128008266J_Latest</f>
        <v>1.899</v>
      </c>
      <c r="BM168" s="52" t="e" cm="1">
        <f t="array" ref="BM168">A128008310F_Latest</f>
        <v>#NAME?</v>
      </c>
      <c r="BN168" s="52" cm="1">
        <f t="array" ref="BN168">A128027074V_Latest</f>
        <v>69.198999999999998</v>
      </c>
      <c r="BO168" s="52" cm="1">
        <f t="array" ref="BO168">A127952022V_Latest</f>
        <v>0</v>
      </c>
      <c r="BP168" s="52" cm="1">
        <f t="array" ref="BP168">A127952202C_Latest</f>
        <v>1.802</v>
      </c>
      <c r="BQ168" s="52" cm="1">
        <f t="array" ref="BQ168">A128068546V_Latest</f>
        <v>5.016</v>
      </c>
      <c r="BR168" s="52" cm="1">
        <f t="array" ref="BR168">A127952254F_Latest</f>
        <v>1.992</v>
      </c>
      <c r="BS168" s="52" cm="1">
        <f t="array" ref="BS168">A128088346X_Latest</f>
        <v>3.3109999999999999</v>
      </c>
      <c r="BT168" s="52" cm="1">
        <f t="array" ref="BT168">A127952306W_Latest</f>
        <v>1.879</v>
      </c>
      <c r="BU168" s="52" cm="1">
        <f t="array" ref="BU168">A128029842K_Latest</f>
        <v>3.4350000000000001</v>
      </c>
      <c r="BV168" s="52" cm="1">
        <f t="array" ref="BV168">A127971986T_Latest</f>
        <v>5.2229999999999999</v>
      </c>
      <c r="BW168" s="52" cm="1">
        <f t="array" ref="BW168">A128010522X_Latest</f>
        <v>3.2149999999999999</v>
      </c>
      <c r="BX168" s="52" cm="1">
        <f t="array" ref="BX168">A128049046V_Latest</f>
        <v>1.4430000000000001</v>
      </c>
      <c r="BY168" s="52" cm="1">
        <f t="array" ref="BY168">A127971742W_Latest</f>
        <v>3.2639999999999998</v>
      </c>
      <c r="BZ168" s="52" cm="1">
        <f t="array" ref="BZ168">A127952066W_Latest</f>
        <v>0.65400000000000003</v>
      </c>
      <c r="CA168" s="52" cm="1">
        <f t="array" ref="CA168">A128049094L_Latest</f>
        <v>5.1360000000000001</v>
      </c>
      <c r="CB168" s="52" cm="1">
        <f t="array" ref="CB168">A127990814A_Latest</f>
        <v>0.54700000000000004</v>
      </c>
      <c r="CC168" s="52" cm="1">
        <f t="array" ref="CC168">A127971798J_Latest</f>
        <v>2.177</v>
      </c>
      <c r="CD168" s="52" cm="1">
        <f t="array" ref="CD168">A128029682K_Latest</f>
        <v>4.5620000000000003</v>
      </c>
      <c r="CE168" s="52" cm="1">
        <f t="array" ref="CE168">A127952158F_Latest</f>
        <v>6.6020000000000003</v>
      </c>
      <c r="CF168" s="52" cm="1">
        <f t="array" ref="CF168">A128010314F_Latest</f>
        <v>2.0579999999999998</v>
      </c>
      <c r="CG168" s="52" cm="1">
        <f t="array" ref="CG168">A127952186R_Latest</f>
        <v>1.2869999999999999</v>
      </c>
      <c r="CH168" s="52" t="e" cm="1">
        <f t="array" ref="CH168">A127971890X_Latest</f>
        <v>#NAME?</v>
      </c>
      <c r="CI168" s="52" cm="1">
        <f t="array" ref="CI168">A127971290V_Latest</f>
        <v>53.603999999999999</v>
      </c>
      <c r="CJ168" s="52" cm="1">
        <f t="array" ref="CJ168">A127954226J_Latest</f>
        <v>0.76600000000000001</v>
      </c>
      <c r="CK168" s="52" cm="1">
        <f t="array" ref="CK168">A128090370R_Latest</f>
        <v>0.22500000000000001</v>
      </c>
      <c r="CL168" s="52" cm="1">
        <f t="array" ref="CL168">A127993062A_Latest</f>
        <v>0.71799999999999997</v>
      </c>
      <c r="CM168" s="52" cm="1">
        <f t="array" ref="CM168">A128031926K_Latest</f>
        <v>0.315</v>
      </c>
      <c r="CN168" s="52" cm="1">
        <f t="array" ref="CN168">A127974090F_Latest</f>
        <v>0.61799999999999999</v>
      </c>
      <c r="CO168" s="52" cm="1">
        <f t="array" ref="CO168">A127954490V_Latest</f>
        <v>0.60599999999999998</v>
      </c>
      <c r="CP168" s="52" cm="1">
        <f t="array" ref="CP168">A128031942K_Latest</f>
        <v>1.94</v>
      </c>
      <c r="CQ168" s="52" cm="1">
        <f t="array" ref="CQ168">A127993170K_Latest</f>
        <v>1.9239999999999999</v>
      </c>
      <c r="CR168" s="52" cm="1">
        <f t="array" ref="CR168">A128031966C_Latest</f>
        <v>1.581</v>
      </c>
      <c r="CS168" s="52" cm="1">
        <f t="array" ref="CS168">A127973878V_Latest</f>
        <v>0.46200000000000002</v>
      </c>
      <c r="CT168" s="52" cm="1">
        <f t="array" ref="CT168">A128070510J_Latest</f>
        <v>2.1259999999999999</v>
      </c>
      <c r="CU168" s="52" cm="1">
        <f t="array" ref="CU168">A128031722J_Latest</f>
        <v>0</v>
      </c>
      <c r="CV168" s="52" cm="1">
        <f t="array" ref="CV168">A128070562K_Latest</f>
        <v>0.309</v>
      </c>
      <c r="CW168" s="52" cm="1">
        <f t="array" ref="CW168">A128051262C_Latest</f>
        <v>0.30599999999999999</v>
      </c>
      <c r="CX168" s="52" cm="1">
        <f t="array" ref="CX168">A127954334T_Latest</f>
        <v>2.617</v>
      </c>
      <c r="CY168" s="52" cm="1">
        <f t="array" ref="CY168">A127954358K_Latest</f>
        <v>1.4530000000000001</v>
      </c>
      <c r="CZ168" s="52" cm="1">
        <f t="array" ref="CZ168">A127992970R_Latest</f>
        <v>2.4350000000000001</v>
      </c>
      <c r="DA168" s="52" cm="1">
        <f t="array" ref="DA168">A128012574L_Latest</f>
        <v>0.28000000000000003</v>
      </c>
      <c r="DB168" s="52" cm="1">
        <f t="array" ref="DB168">A127993006J_Latest</f>
        <v>0.64900000000000002</v>
      </c>
      <c r="DC168" s="52" t="e" cm="1">
        <f t="array" ref="DC168">A127954442A_Latest</f>
        <v>#NAME?</v>
      </c>
      <c r="DD168" s="52" cm="1">
        <f t="array" ref="DD168">A128050790R_Latest</f>
        <v>19.329000000000001</v>
      </c>
      <c r="DE168" s="52" cm="1">
        <f t="array" ref="DE168">A128033866F_Latest</f>
        <v>0</v>
      </c>
      <c r="DF168" s="52" cm="1">
        <f t="array" ref="DF168">A127976222J_Latest</f>
        <v>2.476</v>
      </c>
      <c r="DG168" s="52" cm="1">
        <f t="array" ref="DG168">A127956534W_Latest</f>
        <v>1.6339999999999999</v>
      </c>
      <c r="DH168" s="52" cm="1">
        <f t="array" ref="DH168">A128053634T_Latest</f>
        <v>0</v>
      </c>
      <c r="DI168" s="52" cm="1">
        <f t="array" ref="DI168">A128092398C_Latest</f>
        <v>2.1869999999999998</v>
      </c>
      <c r="DJ168" s="52" cm="1">
        <f t="array" ref="DJ168">A127976326A_Latest</f>
        <v>0.41799999999999998</v>
      </c>
      <c r="DK168" s="52" cm="1">
        <f t="array" ref="DK168">A128034206T_Latest</f>
        <v>2.9329999999999998</v>
      </c>
      <c r="DL168" s="52" cm="1">
        <f t="array" ref="DL168">A127956626F_Latest</f>
        <v>2.1360000000000001</v>
      </c>
      <c r="DM168" s="52" cm="1">
        <f t="array" ref="DM168">A128053730T_Latest</f>
        <v>1.554</v>
      </c>
      <c r="DN168" s="52" cm="1">
        <f t="array" ref="DN168">A127994986V_Latest</f>
        <v>0.437</v>
      </c>
      <c r="DO168" s="52" cm="1">
        <f t="array" ref="DO168">A127956350C_Latest</f>
        <v>1.26</v>
      </c>
      <c r="DP168" s="52" cm="1">
        <f t="array" ref="DP168">A128072854X_Latest</f>
        <v>0.38900000000000001</v>
      </c>
      <c r="DQ168" s="52" cm="1">
        <f t="array" ref="DQ168">A128033938F_Latest</f>
        <v>2.1669999999999998</v>
      </c>
      <c r="DR168" s="52" cm="1">
        <f t="array" ref="DR168">A128092238T_Latest</f>
        <v>1.325</v>
      </c>
      <c r="DS168" s="52" cm="1">
        <f t="array" ref="DS168">A128033978X_Latest</f>
        <v>3.0129999999999999</v>
      </c>
      <c r="DT168" s="52" cm="1">
        <f t="array" ref="DT168">A127995118L_Latest</f>
        <v>3.161</v>
      </c>
      <c r="DU168" s="52" cm="1">
        <f t="array" ref="DU168">A128053538T_Latest</f>
        <v>2.8889999999999998</v>
      </c>
      <c r="DV168" s="52" cm="1">
        <f t="array" ref="DV168">A128053546T_Latest</f>
        <v>1.3320000000000001</v>
      </c>
      <c r="DW168" s="52" cm="1">
        <f t="array" ref="DW168">A127976190A_Latest</f>
        <v>0</v>
      </c>
      <c r="DX168" s="52" t="e" cm="1">
        <f t="array" ref="DX168">A128092342T_Latest</f>
        <v>#NAME?</v>
      </c>
      <c r="DY168" s="52" cm="1">
        <f t="array" ref="DY168">A127994606F_Latest</f>
        <v>29.31</v>
      </c>
      <c r="DZ168" s="52" cm="1">
        <f t="array" ref="DZ168">A127997242J_Latest</f>
        <v>0.33200000000000002</v>
      </c>
      <c r="EA168" s="52" cm="1">
        <f t="array" ref="EA168">A128094438W_Latest</f>
        <v>0.184</v>
      </c>
      <c r="EB168" s="52" cm="1">
        <f t="array" ref="EB168">A128094474F_Latest</f>
        <v>0.127</v>
      </c>
      <c r="EC168" s="52" cm="1">
        <f t="array" ref="EC168">A128094494R_Latest</f>
        <v>0.28499999999999998</v>
      </c>
      <c r="ED168" s="52" cm="1">
        <f t="array" ref="ED168">A128094522L_Latest</f>
        <v>0</v>
      </c>
      <c r="EE168" s="52" cm="1">
        <f t="array" ref="EE168">A127958734A_Latest</f>
        <v>0.122</v>
      </c>
      <c r="EF168" s="52" cm="1">
        <f t="array" ref="EF168">A127978466R_Latest</f>
        <v>0.502</v>
      </c>
      <c r="EG168" s="52" cm="1">
        <f t="array" ref="EG168">A127958762K_Latest</f>
        <v>0.46700000000000003</v>
      </c>
      <c r="EH168" s="52" cm="1">
        <f t="array" ref="EH168">A128036358R_Latest</f>
        <v>0.26400000000000001</v>
      </c>
      <c r="EI168" s="52" cm="1">
        <f t="array" ref="EI168">A127997278K_Latest</f>
        <v>0.13200000000000001</v>
      </c>
      <c r="EJ168" s="52" cm="1">
        <f t="array" ref="EJ168">A127958466T_Latest</f>
        <v>0.14499999999999999</v>
      </c>
      <c r="EK168" s="52" cm="1">
        <f t="array" ref="EK168">A128016638K_Latest</f>
        <v>0</v>
      </c>
      <c r="EL168" s="52" cm="1">
        <f t="array" ref="EL168">A127958514X_Latest</f>
        <v>0.28199999999999997</v>
      </c>
      <c r="EM168" s="52" cm="1">
        <f t="array" ref="EM168">A127958546T_Latest</f>
        <v>0</v>
      </c>
      <c r="EN168" s="52" cm="1">
        <f t="array" ref="EN168">A127958562T_Latest</f>
        <v>1.036</v>
      </c>
      <c r="EO168" s="52" cm="1">
        <f t="array" ref="EO168">A127978298R_Latest</f>
        <v>0.58699999999999997</v>
      </c>
      <c r="EP168" s="52" cm="1">
        <f t="array" ref="EP168">A128016714A_Latest</f>
        <v>1.4330000000000001</v>
      </c>
      <c r="EQ168" s="52" cm="1">
        <f t="array" ref="EQ168">A128016734K_Latest</f>
        <v>0</v>
      </c>
      <c r="ER168" s="52" cm="1">
        <f t="array" ref="ER168">A128055798X_Latest</f>
        <v>0</v>
      </c>
      <c r="ES168" s="52" t="e" cm="1">
        <f t="array" ref="ES168">A128016794L_Latest</f>
        <v>#NAME?</v>
      </c>
      <c r="ET168" s="52" cm="1">
        <f t="array" ref="ET168">A128093982J_Latest</f>
        <v>5.899</v>
      </c>
      <c r="EU168" s="52" cm="1">
        <f t="array" ref="EU168">A128096290X_Latest</f>
        <v>0</v>
      </c>
      <c r="EV168" s="52" cm="1">
        <f t="array" ref="EV168">A127999710W_Latest</f>
        <v>0.4</v>
      </c>
      <c r="EW168" s="52" cm="1">
        <f t="array" ref="EW168">A128058002K_Latest</f>
        <v>0.124</v>
      </c>
      <c r="EX168" s="52" cm="1">
        <f t="array" ref="EX168">A127999746X_Latest</f>
        <v>0.10299999999999999</v>
      </c>
      <c r="EY168" s="52" cm="1">
        <f t="array" ref="EY168">A127980446W_Latest</f>
        <v>9.8000000000000004E-2</v>
      </c>
      <c r="EZ168" s="52" cm="1">
        <f t="array" ref="EZ168">A127999770X_Latest</f>
        <v>0</v>
      </c>
      <c r="FA168" s="52" cm="1">
        <f t="array" ref="FA168">A127960994L_Latest</f>
        <v>0.218</v>
      </c>
      <c r="FB168" s="52" cm="1">
        <f t="array" ref="FB168">A128058066W_Latest</f>
        <v>0.63900000000000001</v>
      </c>
      <c r="FC168" s="52" cm="1">
        <f t="array" ref="FC168">A127980538F_Latest</f>
        <v>0.121</v>
      </c>
      <c r="FD168" s="52" cm="1">
        <f t="array" ref="FD168">A127999506L_Latest</f>
        <v>0</v>
      </c>
      <c r="FE168" s="52" cm="1">
        <f t="array" ref="FE168">A127999530L_Latest</f>
        <v>0</v>
      </c>
      <c r="FF168" s="52" cm="1">
        <f t="array" ref="FF168">A128096326R_Latest</f>
        <v>0</v>
      </c>
      <c r="FG168" s="52" cm="1">
        <f t="array" ref="FG168">A127999562F_Latest</f>
        <v>0.30099999999999999</v>
      </c>
      <c r="FH168" s="52" cm="1">
        <f t="array" ref="FH168">A128077266V_Latest</f>
        <v>0.14799999999999999</v>
      </c>
      <c r="FI168" s="52" cm="1">
        <f t="array" ref="FI168">A127980290L_Latest</f>
        <v>0.41099999999999998</v>
      </c>
      <c r="FJ168" s="52" cm="1">
        <f t="array" ref="FJ168">A127999626F_Latest</f>
        <v>0</v>
      </c>
      <c r="FK168" s="52" cm="1">
        <f t="array" ref="FK168">A128018978T_Latest</f>
        <v>0.89300000000000002</v>
      </c>
      <c r="FL168" s="52" cm="1">
        <f t="array" ref="FL168">A127999678J_Latest</f>
        <v>0.106</v>
      </c>
      <c r="FM168" s="52" cm="1">
        <f t="array" ref="FM168">A128038242X_Latest</f>
        <v>0.31</v>
      </c>
      <c r="FN168" s="52" t="e" cm="1">
        <f t="array" ref="FN168">A128096470J_Latest</f>
        <v>#NAME?</v>
      </c>
      <c r="FO168" s="52" cm="1">
        <f t="array" ref="FO168">A127979786V_Latest</f>
        <v>3.871</v>
      </c>
      <c r="FP168" s="52" cm="1">
        <f t="array" ref="FP168">A127962894R_Latest</f>
        <v>0</v>
      </c>
      <c r="FQ168" s="52" cm="1">
        <f t="array" ref="FQ168">A128001774A_Latest</f>
        <v>0</v>
      </c>
      <c r="FR168" s="52" cm="1">
        <f t="array" ref="FR168">A128079594T_Latest</f>
        <v>0</v>
      </c>
      <c r="FS168" s="52" cm="1">
        <f t="array" ref="FS168">A128079634X_Latest</f>
        <v>0</v>
      </c>
      <c r="FT168" s="52" cm="1">
        <f t="array" ref="FT168">A128098694F_Latest</f>
        <v>0.27</v>
      </c>
      <c r="FU168" s="52" cm="1">
        <f t="array" ref="FU168">A128079674T_Latest</f>
        <v>0</v>
      </c>
      <c r="FV168" s="52" cm="1">
        <f t="array" ref="FV168">A128060086W_Latest</f>
        <v>1.167</v>
      </c>
      <c r="FW168" s="52" cm="1">
        <f t="array" ref="FW168">A128040702T_Latest</f>
        <v>0.81399999999999995</v>
      </c>
      <c r="FX168" s="52" cm="1">
        <f t="array" ref="FX168">A127963210J_Latest</f>
        <v>0</v>
      </c>
      <c r="FY168" s="52" cm="1">
        <f t="array" ref="FY168">A128001614R_Latest</f>
        <v>0.22900000000000001</v>
      </c>
      <c r="FZ168" s="52" cm="1">
        <f t="array" ref="FZ168">A128079338F_Latest</f>
        <v>0</v>
      </c>
      <c r="GA168" s="52" cm="1">
        <f t="array" ref="GA168">A128021046A_Latest</f>
        <v>0.23499999999999999</v>
      </c>
      <c r="GB168" s="52" cm="1">
        <f t="array" ref="GB168">A128098502A_Latest</f>
        <v>0.68300000000000005</v>
      </c>
      <c r="GC168" s="52" cm="1">
        <f t="array" ref="GC168">A128059938L_Latest</f>
        <v>0</v>
      </c>
      <c r="GD168" s="52" cm="1">
        <f t="array" ref="GD168">A128021086V_Latest</f>
        <v>1.6379999999999999</v>
      </c>
      <c r="GE168" s="52" cm="1">
        <f t="array" ref="GE168">A128040490A_Latest</f>
        <v>0.69199999999999995</v>
      </c>
      <c r="GF168" s="52" cm="1">
        <f t="array" ref="GF168">A127982422R_Latest</f>
        <v>0.67300000000000004</v>
      </c>
      <c r="GG168" s="52" cm="1">
        <f t="array" ref="GG168">A127963038T_Latest</f>
        <v>0.14099999999999999</v>
      </c>
      <c r="GH168" s="52" cm="1">
        <f t="array" ref="GH168">A127963066A_Latest</f>
        <v>0.188</v>
      </c>
      <c r="GI168" s="52" t="e" cm="1">
        <f t="array" ref="GI168">A127963098V_Latest</f>
        <v>#NAME?</v>
      </c>
      <c r="GJ168" s="52" cm="1">
        <f t="array" ref="GJ168">A128098082T_Latest</f>
        <v>6.7290000000000001</v>
      </c>
    </row>
    <row r="169" spans="1:192" ht="15" hidden="1" customHeight="1">
      <c r="A169" s="48" t="s">
        <v>12452</v>
      </c>
      <c r="B169" s="49"/>
      <c r="C169" s="62">
        <v>46</v>
      </c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  <c r="AP169" s="52"/>
      <c r="AQ169" s="52"/>
      <c r="AR169" s="52"/>
      <c r="AS169" s="52"/>
      <c r="AT169" s="52"/>
      <c r="AU169" s="52"/>
      <c r="AV169" s="52"/>
      <c r="AW169" s="52"/>
      <c r="AX169" s="52"/>
      <c r="AY169" s="52"/>
      <c r="AZ169" s="52"/>
      <c r="BA169" s="52"/>
      <c r="BB169" s="52"/>
      <c r="BC169" s="52"/>
      <c r="BD169" s="52"/>
      <c r="BE169" s="52"/>
      <c r="BF169" s="52"/>
      <c r="BG169" s="52"/>
      <c r="BH169" s="52"/>
      <c r="BI169" s="52"/>
      <c r="BJ169" s="52"/>
      <c r="BK169" s="52"/>
      <c r="BL169" s="52"/>
      <c r="BM169" s="52"/>
      <c r="BN169" s="52"/>
      <c r="BO169" s="52"/>
      <c r="BP169" s="52"/>
      <c r="BQ169" s="52"/>
      <c r="BR169" s="52"/>
      <c r="BS169" s="52"/>
      <c r="BT169" s="52"/>
      <c r="BU169" s="52"/>
      <c r="BV169" s="52"/>
      <c r="BW169" s="52"/>
      <c r="BX169" s="52"/>
      <c r="BY169" s="52"/>
      <c r="BZ169" s="52"/>
      <c r="CA169" s="52"/>
      <c r="CB169" s="52"/>
      <c r="CC169" s="52"/>
      <c r="CD169" s="52"/>
      <c r="CE169" s="52"/>
      <c r="CF169" s="52"/>
      <c r="CG169" s="52"/>
      <c r="CH169" s="52"/>
      <c r="CI169" s="52"/>
      <c r="CJ169" s="52"/>
      <c r="CK169" s="52"/>
      <c r="CL169" s="52"/>
      <c r="CM169" s="52"/>
      <c r="CN169" s="52"/>
      <c r="CO169" s="52"/>
      <c r="CP169" s="52"/>
      <c r="CQ169" s="52"/>
      <c r="CR169" s="52"/>
      <c r="CS169" s="52"/>
      <c r="CT169" s="52"/>
      <c r="CU169" s="52"/>
      <c r="CV169" s="52"/>
      <c r="CW169" s="52"/>
      <c r="CX169" s="52"/>
      <c r="CY169" s="52"/>
      <c r="CZ169" s="52"/>
      <c r="DA169" s="52"/>
      <c r="DB169" s="52"/>
      <c r="DC169" s="52"/>
      <c r="DD169" s="52"/>
      <c r="DE169" s="52"/>
      <c r="DF169" s="52"/>
      <c r="DG169" s="52"/>
      <c r="DH169" s="52"/>
      <c r="DI169" s="52"/>
      <c r="DJ169" s="52"/>
      <c r="DK169" s="52"/>
      <c r="DL169" s="52"/>
      <c r="DM169" s="52"/>
      <c r="DN169" s="52"/>
      <c r="DO169" s="52"/>
      <c r="DP169" s="52"/>
      <c r="DQ169" s="52"/>
      <c r="DR169" s="52"/>
      <c r="DS169" s="52"/>
      <c r="DT169" s="52"/>
      <c r="DU169" s="52"/>
      <c r="DV169" s="52"/>
      <c r="DW169" s="52"/>
      <c r="DX169" s="52"/>
      <c r="DY169" s="52"/>
      <c r="DZ169" s="52"/>
      <c r="EA169" s="52"/>
      <c r="EB169" s="52"/>
      <c r="EC169" s="52"/>
      <c r="ED169" s="52"/>
      <c r="EE169" s="52"/>
      <c r="EF169" s="52"/>
      <c r="EG169" s="52"/>
      <c r="EH169" s="52"/>
      <c r="EI169" s="52"/>
      <c r="EJ169" s="52"/>
      <c r="EK169" s="52"/>
      <c r="EL169" s="52"/>
      <c r="EM169" s="52"/>
      <c r="EN169" s="52"/>
      <c r="EO169" s="52"/>
      <c r="EP169" s="52"/>
      <c r="EQ169" s="52"/>
      <c r="ER169" s="52"/>
      <c r="ES169" s="52"/>
      <c r="ET169" s="52"/>
      <c r="EU169" s="52"/>
      <c r="EV169" s="52"/>
      <c r="EW169" s="52"/>
      <c r="EX169" s="52"/>
      <c r="EY169" s="52"/>
      <c r="EZ169" s="52"/>
      <c r="FA169" s="52"/>
      <c r="FB169" s="52"/>
      <c r="FC169" s="52"/>
      <c r="FD169" s="52"/>
      <c r="FE169" s="52"/>
      <c r="FF169" s="52"/>
      <c r="FG169" s="52"/>
      <c r="FH169" s="52"/>
      <c r="FI169" s="52"/>
      <c r="FJ169" s="52"/>
      <c r="FK169" s="52"/>
      <c r="FL169" s="52"/>
      <c r="FM169" s="52"/>
      <c r="FN169" s="52"/>
      <c r="FO169" s="52"/>
      <c r="FP169" s="52"/>
      <c r="FQ169" s="52"/>
      <c r="FR169" s="52"/>
      <c r="FS169" s="52"/>
      <c r="FT169" s="52"/>
      <c r="FU169" s="52"/>
      <c r="FV169" s="52"/>
      <c r="FW169" s="52"/>
      <c r="FX169" s="52"/>
      <c r="FY169" s="52"/>
      <c r="FZ169" s="52"/>
      <c r="GA169" s="52"/>
      <c r="GB169" s="52"/>
      <c r="GC169" s="52"/>
      <c r="GD169" s="52"/>
      <c r="GE169" s="52"/>
      <c r="GF169" s="52"/>
      <c r="GG169" s="52"/>
      <c r="GH169" s="52"/>
      <c r="GI169" s="52"/>
      <c r="GJ169" s="52"/>
    </row>
    <row r="170" spans="1:192" ht="15" hidden="1" customHeight="1">
      <c r="A170" s="49"/>
      <c r="B170" s="49" t="s">
        <v>12449</v>
      </c>
      <c r="C170" s="62">
        <v>47</v>
      </c>
      <c r="D170" s="52" cm="1">
        <f t="array" ref="D170">A127984258K_Latest</f>
        <v>90.491</v>
      </c>
      <c r="E170" s="52" cm="1">
        <f t="array" ref="E170">A128042762F_Latest</f>
        <v>201.494</v>
      </c>
      <c r="F170" s="52" cm="1">
        <f t="array" ref="F170">A127984526V_Latest</f>
        <v>597.35599999999999</v>
      </c>
      <c r="G170" s="52" cm="1">
        <f t="array" ref="G170">A128042830W_Latest</f>
        <v>119.815</v>
      </c>
      <c r="H170" s="52" cm="1">
        <f t="array" ref="H170">A128062298K_Latest</f>
        <v>615.51099999999997</v>
      </c>
      <c r="I170" s="52" cm="1">
        <f t="array" ref="I170">A128042882X_Latest</f>
        <v>215.10300000000001</v>
      </c>
      <c r="J170" s="52" cm="1">
        <f t="array" ref="J170">A128081846T_Latest</f>
        <v>841.87400000000002</v>
      </c>
      <c r="K170" s="52" cm="1">
        <f t="array" ref="K170">A128081870T_Latest</f>
        <v>459.51900000000001</v>
      </c>
      <c r="L170" s="52" cm="1">
        <f t="array" ref="L170">A128062382A_Latest</f>
        <v>393.54</v>
      </c>
      <c r="M170" s="52" cm="1">
        <f t="array" ref="M170">A128023062L_Latest</f>
        <v>122.494</v>
      </c>
      <c r="N170" s="52" cm="1">
        <f t="array" ref="N170">A128062118R_Latest</f>
        <v>354.327</v>
      </c>
      <c r="O170" s="52" cm="1">
        <f t="array" ref="O170">A127984330T_Latest</f>
        <v>113.63800000000001</v>
      </c>
      <c r="P170" s="52" cm="1">
        <f t="array" ref="P170">A128042650L_Latest</f>
        <v>717.89400000000001</v>
      </c>
      <c r="Q170" s="52" cm="1">
        <f t="array" ref="Q170">A128023162W_Latest</f>
        <v>191.417</v>
      </c>
      <c r="R170" s="52" cm="1">
        <f t="array" ref="R170">A127945654K_Latest</f>
        <v>675.56399999999996</v>
      </c>
      <c r="S170" s="52" cm="1">
        <f t="array" ref="S170">A128062190J_Latest</f>
        <v>840.81700000000001</v>
      </c>
      <c r="T170" s="52" cm="1">
        <f t="array" ref="T170">A128023206L_Latest</f>
        <v>1420.0419999999999</v>
      </c>
      <c r="U170" s="52" cm="1">
        <f t="array" ref="U170">A128023234W_Latest</f>
        <v>115.587</v>
      </c>
      <c r="V170" s="52" cm="1">
        <f t="array" ref="V170">A128062230R_Latest</f>
        <v>250.803</v>
      </c>
      <c r="W170" s="52" t="e" cm="1">
        <f t="array" ref="W170">A128062274T_Latest</f>
        <v>#NAME?</v>
      </c>
      <c r="X170" s="52" cm="1">
        <f t="array" ref="X170">A128003462A_Latest</f>
        <v>8337.2860000000001</v>
      </c>
      <c r="Y170" s="52" cm="1">
        <f t="array" ref="Y170">A127947774R_Latest</f>
        <v>26.11</v>
      </c>
      <c r="Z170" s="52" cm="1">
        <f t="array" ref="Z170">A128006094L_Latest</f>
        <v>26.913</v>
      </c>
      <c r="AA170" s="52" cm="1">
        <f t="array" ref="AA170">A127948010J_Latest</f>
        <v>172.828</v>
      </c>
      <c r="AB170" s="52" cm="1">
        <f t="array" ref="AB170">A128006142V_Latest</f>
        <v>37.085999999999999</v>
      </c>
      <c r="AC170" s="52" cm="1">
        <f t="array" ref="AC170">A128044918A_Latest</f>
        <v>194.26599999999999</v>
      </c>
      <c r="AD170" s="52" cm="1">
        <f t="array" ref="AD170">A127986670X_Latest</f>
        <v>63.043999999999997</v>
      </c>
      <c r="AE170" s="52" cm="1">
        <f t="array" ref="AE170">A127986694T_Latest</f>
        <v>294.91300000000001</v>
      </c>
      <c r="AF170" s="52" cm="1">
        <f t="array" ref="AF170">A127986714R_Latest</f>
        <v>150.685</v>
      </c>
      <c r="AG170" s="52" cm="1">
        <f t="array" ref="AG170">A128006246L_Latest</f>
        <v>122.732</v>
      </c>
      <c r="AH170" s="52" cm="1">
        <f t="array" ref="AH170">A128044674T_Latest</f>
        <v>54.034999999999997</v>
      </c>
      <c r="AI170" s="52" cm="1">
        <f t="array" ref="AI170">A128005914R_Latest</f>
        <v>157.01300000000001</v>
      </c>
      <c r="AJ170" s="52" cm="1">
        <f t="array" ref="AJ170">A128025322J_Latest</f>
        <v>42.99</v>
      </c>
      <c r="AK170" s="52" cm="1">
        <f t="array" ref="AK170">A127967354T_Latest</f>
        <v>260.81099999999998</v>
      </c>
      <c r="AL170" s="52" cm="1">
        <f t="array" ref="AL170">A127967358A_Latest</f>
        <v>61.286999999999999</v>
      </c>
      <c r="AM170" s="52" cm="1">
        <f t="array" ref="AM170">A127986494X_Latest</f>
        <v>203.81800000000001</v>
      </c>
      <c r="AN170" s="52" cm="1">
        <f t="array" ref="AN170">A128083854C_Latest</f>
        <v>250.48</v>
      </c>
      <c r="AO170" s="52" cm="1">
        <f t="array" ref="AO170">A128044802X_Latest</f>
        <v>418.22199999999998</v>
      </c>
      <c r="AP170" s="52" cm="1">
        <f t="array" ref="AP170">A128006058C_Latest</f>
        <v>32.933</v>
      </c>
      <c r="AQ170" s="52" cm="1">
        <f t="array" ref="AQ170">A128064350V_Latest</f>
        <v>73.155000000000001</v>
      </c>
      <c r="AR170" s="52" t="e" cm="1">
        <f t="array" ref="AR170">A128006098W_Latest</f>
        <v>#NAME?</v>
      </c>
      <c r="AS170" s="52" cm="1">
        <f t="array" ref="AS170">A128044286R_Latest</f>
        <v>2643.319</v>
      </c>
      <c r="AT170" s="52" cm="1">
        <f t="array" ref="AT170">A128046854L_Latest</f>
        <v>17.294</v>
      </c>
      <c r="AU170" s="52" cm="1">
        <f t="array" ref="AU170">A127969538W_Latest</f>
        <v>8.2040000000000006</v>
      </c>
      <c r="AV170" s="52" cm="1">
        <f t="array" ref="AV170">A128027726R_Latest</f>
        <v>177.333</v>
      </c>
      <c r="AW170" s="52" cm="1">
        <f t="array" ref="AW170">A127950190V_Latest</f>
        <v>28.927</v>
      </c>
      <c r="AX170" s="52" cm="1">
        <f t="array" ref="AX170">A127950214A_Latest</f>
        <v>171.46799999999999</v>
      </c>
      <c r="AY170" s="52" cm="1">
        <f t="array" ref="AY170">A127988850V_Latest</f>
        <v>61.097000000000001</v>
      </c>
      <c r="AZ170" s="52" cm="1">
        <f t="array" ref="AZ170">A127988870C_Latest</f>
        <v>220.31399999999999</v>
      </c>
      <c r="BA170" s="52" cm="1">
        <f t="array" ref="BA170">A128086226V_Latest</f>
        <v>108.372</v>
      </c>
      <c r="BB170" s="52" cm="1">
        <f t="array" ref="BB170">A127950274C_Latest</f>
        <v>102.51600000000001</v>
      </c>
      <c r="BC170" s="52" cm="1">
        <f t="array" ref="BC170">A128008086X_Latest</f>
        <v>36.073999999999998</v>
      </c>
      <c r="BD170" s="52" cm="1">
        <f t="array" ref="BD170">A128008110L_Latest</f>
        <v>100.914</v>
      </c>
      <c r="BE170" s="52" cm="1">
        <f t="array" ref="BE170">A128066194R_Latest</f>
        <v>28.047000000000001</v>
      </c>
      <c r="BF170" s="52" cm="1">
        <f t="array" ref="BF170">A128008158X_Latest</f>
        <v>201.702</v>
      </c>
      <c r="BG170" s="52" cm="1">
        <f t="array" ref="BG170">A127988678C_Latest</f>
        <v>47.265999999999998</v>
      </c>
      <c r="BH170" s="52" cm="1">
        <f t="array" ref="BH170">A127988694C_Latest</f>
        <v>137.32900000000001</v>
      </c>
      <c r="BI170" s="52" cm="1">
        <f t="array" ref="BI170">A127988722A_Latest</f>
        <v>220.38399999999999</v>
      </c>
      <c r="BJ170" s="52" cm="1">
        <f t="array" ref="BJ170">A128046986R_Latest</f>
        <v>356.61799999999999</v>
      </c>
      <c r="BK170" s="52" cm="1">
        <f t="array" ref="BK170">A128008242R_Latest</f>
        <v>38.414000000000001</v>
      </c>
      <c r="BL170" s="52" cm="1">
        <f t="array" ref="BL170">A127969502V_Latest</f>
        <v>56.194000000000003</v>
      </c>
      <c r="BM170" s="52" t="e" cm="1">
        <f t="array" ref="BM170">A128008302F_Latest</f>
        <v>#NAME?</v>
      </c>
      <c r="BN170" s="52" cm="1">
        <f t="array" ref="BN170">A128085550C_Latest</f>
        <v>2118.4670000000001</v>
      </c>
      <c r="BO170" s="52" cm="1">
        <f t="array" ref="BO170">A127952014V_Latest</f>
        <v>19.100999999999999</v>
      </c>
      <c r="BP170" s="52" cm="1">
        <f t="array" ref="BP170">A128068494C_Latest</f>
        <v>47.5</v>
      </c>
      <c r="BQ170" s="52" cm="1">
        <f t="array" ref="BQ170">A128088322F_Latest</f>
        <v>117.16500000000001</v>
      </c>
      <c r="BR170" s="52" cm="1">
        <f t="array" ref="BR170">A128088338X_Latest</f>
        <v>26.812000000000001</v>
      </c>
      <c r="BS170" s="52" cm="1">
        <f t="array" ref="BS170">A128088342R_Latest</f>
        <v>125.706</v>
      </c>
      <c r="BT170" s="52" cm="1">
        <f t="array" ref="BT170">A127991006W_Latest</f>
        <v>37.101999999999997</v>
      </c>
      <c r="BU170" s="52" cm="1">
        <f t="array" ref="BU170">A128068642V_Latest</f>
        <v>152.70099999999999</v>
      </c>
      <c r="BV170" s="52" cm="1">
        <f t="array" ref="BV170">A128088382J_Latest</f>
        <v>93.915000000000006</v>
      </c>
      <c r="BW170" s="52" cm="1">
        <f t="array" ref="BW170">A128010518J_Latest</f>
        <v>91.795000000000002</v>
      </c>
      <c r="BX170" s="52" cm="1">
        <f t="array" ref="BX170">A127971718W_Latest</f>
        <v>12.538</v>
      </c>
      <c r="BY170" s="52" cm="1">
        <f t="array" ref="BY170">A127952042C_Latest</f>
        <v>48.456000000000003</v>
      </c>
      <c r="BZ170" s="52" cm="1">
        <f t="array" ref="BZ170">A128088158R_Latest</f>
        <v>21.033000000000001</v>
      </c>
      <c r="CA170" s="52" cm="1">
        <f t="array" ref="CA170">A128068398C_Latest</f>
        <v>111.05800000000001</v>
      </c>
      <c r="CB170" s="52" cm="1">
        <f t="array" ref="CB170">A127971778X_Latest</f>
        <v>41.497</v>
      </c>
      <c r="CC170" s="52" cm="1">
        <f t="array" ref="CC170">A128088210L_Latest</f>
        <v>150.798</v>
      </c>
      <c r="CD170" s="52" cm="1">
        <f t="array" ref="CD170">A127971806W_Latest</f>
        <v>178.34</v>
      </c>
      <c r="CE170" s="52" cm="1">
        <f t="array" ref="CE170">A127990870V_Latest</f>
        <v>308.971</v>
      </c>
      <c r="CF170" s="52" cm="1">
        <f t="array" ref="CF170">A128068478C_Latest</f>
        <v>21.548999999999999</v>
      </c>
      <c r="CG170" s="52" cm="1">
        <f t="array" ref="CG170">A128088290X_Latest</f>
        <v>58.801000000000002</v>
      </c>
      <c r="CH170" s="52" t="e" cm="1">
        <f t="array" ref="CH170">A128010398A_Latest</f>
        <v>#NAME?</v>
      </c>
      <c r="CI170" s="52" cm="1">
        <f t="array" ref="CI170">A127971286C_Latest</f>
        <v>1664.837</v>
      </c>
      <c r="CJ170" s="52" cm="1">
        <f t="array" ref="CJ170">A128031678K_Latest</f>
        <v>7.992</v>
      </c>
      <c r="CK170" s="52" cm="1">
        <f t="array" ref="CK170">A128090366X_Latest</f>
        <v>9.6389999999999993</v>
      </c>
      <c r="CL170" s="52" cm="1">
        <f t="array" ref="CL170">A128012662L_Latest</f>
        <v>46.665999999999997</v>
      </c>
      <c r="CM170" s="52" cm="1">
        <f t="array" ref="CM170">A127954470K_Latest</f>
        <v>11.265000000000001</v>
      </c>
      <c r="CN170" s="52" cm="1">
        <f t="array" ref="CN170">A128051442L_Latest</f>
        <v>34.274999999999999</v>
      </c>
      <c r="CO170" s="52" cm="1">
        <f t="array" ref="CO170">A127974118W_Latest</f>
        <v>16.812000000000001</v>
      </c>
      <c r="CP170" s="52" cm="1">
        <f t="array" ref="CP170">A128090470X_Latest</f>
        <v>62.65</v>
      </c>
      <c r="CQ170" s="52" cm="1">
        <f t="array" ref="CQ170">A128051490F_Latest</f>
        <v>32.326000000000001</v>
      </c>
      <c r="CR170" s="52" cm="1">
        <f t="array" ref="CR170">A127993202T_Latest</f>
        <v>22.303000000000001</v>
      </c>
      <c r="CS170" s="52" cm="1">
        <f t="array" ref="CS170">A127973870A_Latest</f>
        <v>7</v>
      </c>
      <c r="CT170" s="52" cm="1">
        <f t="array" ref="CT170">A128090210C_Latest</f>
        <v>19.055</v>
      </c>
      <c r="CU170" s="52" cm="1">
        <f t="array" ref="CU170">A128031718T_Latest</f>
        <v>4.7910000000000004</v>
      </c>
      <c r="CV170" s="52" cm="1">
        <f t="array" ref="CV170">A128012482C_Latest</f>
        <v>44.271000000000001</v>
      </c>
      <c r="CW170" s="52" cm="1">
        <f t="array" ref="CW170">A127954318T_Latest</f>
        <v>10.279</v>
      </c>
      <c r="CX170" s="52" cm="1">
        <f t="array" ref="CX170">A127973954K_Latest</f>
        <v>46.344000000000001</v>
      </c>
      <c r="CY170" s="52" cm="1">
        <f t="array" ref="CY170">A128070618K_Latest</f>
        <v>56.404000000000003</v>
      </c>
      <c r="CZ170" s="52" cm="1">
        <f t="array" ref="CZ170">A128051306V_Latest</f>
        <v>114.86</v>
      </c>
      <c r="DA170" s="52" cm="1">
        <f t="array" ref="DA170">A127973994C_Latest</f>
        <v>4.577</v>
      </c>
      <c r="DB170" s="52" cm="1">
        <f t="array" ref="DB170">A128031854K_Latest</f>
        <v>14.364000000000001</v>
      </c>
      <c r="DC170" s="52" t="e" cm="1">
        <f t="array" ref="DC170">A128012642C_Latest</f>
        <v>#NAME?</v>
      </c>
      <c r="DD170" s="52" cm="1">
        <f t="array" ref="DD170">A128050786X_Latest</f>
        <v>565.87099999999998</v>
      </c>
      <c r="DE170" s="52" cm="1">
        <f t="array" ref="DE170">A128053382J_Latest</f>
        <v>12.198</v>
      </c>
      <c r="DF170" s="52" cm="1">
        <f t="array" ref="DF170">A128014718X_Latest</f>
        <v>102.578</v>
      </c>
      <c r="DG170" s="52" cm="1">
        <f t="array" ref="DG170">A127976266K_Latest</f>
        <v>65.631</v>
      </c>
      <c r="DH170" s="52" cm="1">
        <f t="array" ref="DH170">A127956542W_Latest</f>
        <v>9.2579999999999991</v>
      </c>
      <c r="DI170" s="52" cm="1">
        <f t="array" ref="DI170">A128073054V_Latest</f>
        <v>64.584000000000003</v>
      </c>
      <c r="DJ170" s="52" cm="1">
        <f t="array" ref="DJ170">A128053666K_Latest</f>
        <v>29.481000000000002</v>
      </c>
      <c r="DK170" s="52" cm="1">
        <f t="array" ref="DK170">A128034202J_Latest</f>
        <v>79.218000000000004</v>
      </c>
      <c r="DL170" s="52" cm="1">
        <f t="array" ref="DL170">A127956622W_Latest</f>
        <v>48.77</v>
      </c>
      <c r="DM170" s="52" cm="1">
        <f t="array" ref="DM170">A127976382V_Latest</f>
        <v>40.244</v>
      </c>
      <c r="DN170" s="52" cm="1">
        <f t="array" ref="DN170">A128014578J_Latest</f>
        <v>6.6180000000000003</v>
      </c>
      <c r="DO170" s="52" cm="1">
        <f t="array" ref="DO170">A127956346L_Latest</f>
        <v>21.134</v>
      </c>
      <c r="DP170" s="52" cm="1">
        <f t="array" ref="DP170">A127995034C_Latest</f>
        <v>11.478</v>
      </c>
      <c r="DQ170" s="52" cm="1">
        <f t="array" ref="DQ170">A128053454J_Latest</f>
        <v>61.762</v>
      </c>
      <c r="DR170" s="52" cm="1">
        <f t="array" ref="DR170">A128053478A_Latest</f>
        <v>23.225999999999999</v>
      </c>
      <c r="DS170" s="52" cm="1">
        <f t="array" ref="DS170">A127956406C_Latest</f>
        <v>60.820999999999998</v>
      </c>
      <c r="DT170" s="52" cm="1">
        <f t="array" ref="DT170">A127976130X_Latest</f>
        <v>89.617999999999995</v>
      </c>
      <c r="DU170" s="52" cm="1">
        <f t="array" ref="DU170">A128053534J_Latest</f>
        <v>147.97</v>
      </c>
      <c r="DV170" s="52" cm="1">
        <f t="array" ref="DV170">A128072926X_Latest</f>
        <v>9.9629999999999992</v>
      </c>
      <c r="DW170" s="52" cm="1">
        <f t="array" ref="DW170">A127976182A_Latest</f>
        <v>35.695</v>
      </c>
      <c r="DX170" s="52" t="e" cm="1">
        <f t="array" ref="DX170">A127995194R_Latest</f>
        <v>#NAME?</v>
      </c>
      <c r="DY170" s="52" cm="1">
        <f t="array" ref="DY170">A128091810A_Latest</f>
        <v>920.24400000000003</v>
      </c>
      <c r="DZ170" s="52" cm="1">
        <f t="array" ref="DZ170">A128055662L_Latest</f>
        <v>6.8789999999999996</v>
      </c>
      <c r="EA170" s="52" cm="1">
        <f t="array" ref="EA170">A128055810C_Latest</f>
        <v>2.0539999999999998</v>
      </c>
      <c r="EB170" s="52" cm="1">
        <f t="array" ref="EB170">A127958678V_Latest</f>
        <v>13.438000000000001</v>
      </c>
      <c r="EC170" s="52" cm="1">
        <f t="array" ref="EC170">A128075142F_Latest</f>
        <v>3.2519999999999998</v>
      </c>
      <c r="ED170" s="52" cm="1">
        <f t="array" ref="ED170">A128016842V_Latest</f>
        <v>11.465</v>
      </c>
      <c r="EE170" s="52" cm="1">
        <f t="array" ref="EE170">A127997538V_Latest</f>
        <v>4.8120000000000003</v>
      </c>
      <c r="EF170" s="52" cm="1">
        <f t="array" ref="EF170">A127997558C_Latest</f>
        <v>15.64</v>
      </c>
      <c r="EG170" s="52" cm="1">
        <f t="array" ref="EG170">A127997566C_Latest</f>
        <v>10.856</v>
      </c>
      <c r="EH170" s="52" cm="1">
        <f t="array" ref="EH170">A128094586X_Latest</f>
        <v>7.2889999999999997</v>
      </c>
      <c r="EI170" s="52" cm="1">
        <f t="array" ref="EI170">A128016606T_Latest</f>
        <v>1.1879999999999999</v>
      </c>
      <c r="EJ170" s="52" cm="1">
        <f t="array" ref="EJ170">A128094310K_Latest</f>
        <v>4.7160000000000002</v>
      </c>
      <c r="EK170" s="52" cm="1">
        <f t="array" ref="EK170">A128074938V_Latest</f>
        <v>1.83</v>
      </c>
      <c r="EL170" s="52" cm="1">
        <f t="array" ref="EL170">A127978246L_Latest</f>
        <v>10.456</v>
      </c>
      <c r="EM170" s="52" cm="1">
        <f t="array" ref="EM170">A128074974C_Latest</f>
        <v>3.0910000000000002</v>
      </c>
      <c r="EN170" s="52" cm="1">
        <f t="array" ref="EN170">A128075006L_Latest</f>
        <v>13.472</v>
      </c>
      <c r="EO170" s="52" cm="1">
        <f t="array" ref="EO170">A128036130V_Latest</f>
        <v>18.114999999999998</v>
      </c>
      <c r="EP170" s="52" cm="1">
        <f t="array" ref="EP170">A128094398R_Latest</f>
        <v>36.726999999999997</v>
      </c>
      <c r="EQ170" s="52" cm="1">
        <f t="array" ref="EQ170">A128036178F_Latest</f>
        <v>3.2309999999999999</v>
      </c>
      <c r="ER170" s="52" cm="1">
        <f t="array" ref="ER170">A127978358F_Latest</f>
        <v>5.4119999999999999</v>
      </c>
      <c r="ES170" s="52" t="e" cm="1">
        <f t="array" ref="ES170">A128055834W_Latest</f>
        <v>#NAME?</v>
      </c>
      <c r="ET170" s="52" cm="1">
        <f t="array" ref="ET170">A128093978T_Latest</f>
        <v>173.922</v>
      </c>
      <c r="EU170" s="52" cm="1">
        <f t="array" ref="EU170">A128096286J_Latest</f>
        <v>0.72</v>
      </c>
      <c r="EV170" s="52" cm="1">
        <f t="array" ref="EV170">A127980370L_Latest</f>
        <v>4.6070000000000002</v>
      </c>
      <c r="EW170" s="52" cm="1">
        <f t="array" ref="EW170">A128077386L_Latest</f>
        <v>1.659</v>
      </c>
      <c r="EX170" s="52" cm="1">
        <f t="array" ref="EX170">A128077398W_Latest</f>
        <v>2.069</v>
      </c>
      <c r="EY170" s="52" cm="1">
        <f t="array" ref="EY170">A128077422K_Latest</f>
        <v>4.9139999999999997</v>
      </c>
      <c r="EZ170" s="52" cm="1">
        <f t="array" ref="EZ170">A128019122A_Latest</f>
        <v>0.80300000000000005</v>
      </c>
      <c r="FA170" s="52" cm="1">
        <f t="array" ref="FA170">A128077470C_Latest</f>
        <v>4.6609999999999996</v>
      </c>
      <c r="FB170" s="52" cm="1">
        <f t="array" ref="FB170">A127980526W_Latest</f>
        <v>5.5739999999999998</v>
      </c>
      <c r="FC170" s="52" cm="1">
        <f t="array" ref="FC170">A128077506V_Latest</f>
        <v>3.6539999999999999</v>
      </c>
      <c r="FD170" s="52" cm="1">
        <f t="array" ref="FD170">A127980186L_Latest</f>
        <v>0.96299999999999997</v>
      </c>
      <c r="FE170" s="52" cm="1">
        <f t="array" ref="FE170">A127960722J_Latest</f>
        <v>0.65300000000000002</v>
      </c>
      <c r="FF170" s="52" cm="1">
        <f t="array" ref="FF170">A127999542W_Latest</f>
        <v>1.49</v>
      </c>
      <c r="FG170" s="52" cm="1">
        <f t="array" ref="FG170">A128057834J_Latest</f>
        <v>5.2629999999999999</v>
      </c>
      <c r="FH170" s="52" cm="1">
        <f t="array" ref="FH170">A127960782K_Latest</f>
        <v>2.04</v>
      </c>
      <c r="FI170" s="52" cm="1">
        <f t="array" ref="FI170">A128057886K_Latest</f>
        <v>13.14</v>
      </c>
      <c r="FJ170" s="52" cm="1">
        <f t="array" ref="FJ170">A128057914J_Latest</f>
        <v>9.31</v>
      </c>
      <c r="FK170" s="52" cm="1">
        <f t="array" ref="FK170">A127999654R_Latest</f>
        <v>16.533999999999999</v>
      </c>
      <c r="FL170" s="52" cm="1">
        <f t="array" ref="FL170">A128057930J_Latest</f>
        <v>2.1659999999999999</v>
      </c>
      <c r="FM170" s="52" cm="1">
        <f t="array" ref="FM170">A127980354L_Latest</f>
        <v>4.0229999999999997</v>
      </c>
      <c r="FN170" s="52" t="e" cm="1">
        <f t="array" ref="FN170">A128077374C_Latest</f>
        <v>#NAME?</v>
      </c>
      <c r="FO170" s="52" cm="1">
        <f t="array" ref="FO170">A128057458R_Latest</f>
        <v>84.242000000000004</v>
      </c>
      <c r="FP170" s="52" cm="1">
        <f t="array" ref="FP170">A128001602F_Latest</f>
        <v>0.19700000000000001</v>
      </c>
      <c r="FQ170" s="52" cm="1">
        <f t="array" ref="FQ170">A128060022K_Latest</f>
        <v>0</v>
      </c>
      <c r="FR170" s="52" cm="1">
        <f t="array" ref="FR170">A128021202T_Latest</f>
        <v>2.637</v>
      </c>
      <c r="FS170" s="52" cm="1">
        <f t="array" ref="FS170">A127963122J_Latest</f>
        <v>1.147</v>
      </c>
      <c r="FT170" s="52" cm="1">
        <f t="array" ref="FT170">A128098690W_Latest</f>
        <v>8.8320000000000007</v>
      </c>
      <c r="FU170" s="52" cm="1">
        <f t="array" ref="FU170">A128079666T_Latest</f>
        <v>1.952</v>
      </c>
      <c r="FV170" s="52" cm="1">
        <f t="array" ref="FV170">A127963178V_Latest</f>
        <v>11.776999999999999</v>
      </c>
      <c r="FW170" s="52" cm="1">
        <f t="array" ref="FW170">A128040698L_Latest</f>
        <v>9.0220000000000002</v>
      </c>
      <c r="FX170" s="52" cm="1">
        <f t="array" ref="FX170">A128040738V_Latest</f>
        <v>3.008</v>
      </c>
      <c r="FY170" s="52" cm="1">
        <f t="array" ref="FY170">A128079322L_Latest</f>
        <v>4.08</v>
      </c>
      <c r="FZ170" s="52" cm="1">
        <f t="array" ref="FZ170">A127962918W_Latest</f>
        <v>2.387</v>
      </c>
      <c r="GA170" s="52" cm="1">
        <f t="array" ref="GA170">A128079354F_Latest</f>
        <v>1.98</v>
      </c>
      <c r="GB170" s="52" cm="1">
        <f t="array" ref="GB170">A128021062A_Latest</f>
        <v>22.571999999999999</v>
      </c>
      <c r="GC170" s="52" cm="1">
        <f t="array" ref="GC170">A128021074K_Latest</f>
        <v>2.7320000000000002</v>
      </c>
      <c r="GD170" s="52" cm="1">
        <f t="array" ref="GD170">A127962970F_Latest</f>
        <v>49.841000000000001</v>
      </c>
      <c r="GE170" s="52" cm="1">
        <f t="array" ref="GE170">A128079454R_Latest</f>
        <v>18.167000000000002</v>
      </c>
      <c r="GF170" s="52" cm="1">
        <f t="array" ref="GF170">A128059970L_Latest</f>
        <v>20.14</v>
      </c>
      <c r="GG170" s="52" cm="1">
        <f t="array" ref="GG170">A128098606V_Latest</f>
        <v>2.754</v>
      </c>
      <c r="GH170" s="52" cm="1">
        <f t="array" ref="GH170">A128079514F_Latest</f>
        <v>3.16</v>
      </c>
      <c r="GI170" s="52" t="e" cm="1">
        <f t="array" ref="GI170">A128040594V_Latest</f>
        <v>#NAME?</v>
      </c>
      <c r="GJ170" s="52" cm="1">
        <f t="array" ref="GJ170">A128001218L_Latest</f>
        <v>166.38399999999999</v>
      </c>
    </row>
    <row r="171" spans="1:192" ht="15" hidden="1" customHeight="1">
      <c r="A171" s="49"/>
      <c r="B171" s="49" t="s">
        <v>12453</v>
      </c>
      <c r="C171" s="62">
        <v>48</v>
      </c>
      <c r="D171" s="52" cm="1">
        <f t="array" ref="D171">A127965114V_Latest</f>
        <v>3.0830000000000002</v>
      </c>
      <c r="E171" s="52" cm="1">
        <f t="array" ref="E171">A128042766R_Latest</f>
        <v>11.62</v>
      </c>
      <c r="F171" s="52" cm="1">
        <f t="array" ref="F171">A128042798J_Latest</f>
        <v>18.192</v>
      </c>
      <c r="G171" s="52" cm="1">
        <f t="array" ref="G171">A128042842F_Latest</f>
        <v>3.778</v>
      </c>
      <c r="H171" s="52" cm="1">
        <f t="array" ref="H171">A128062302R_Latest</f>
        <v>14.285</v>
      </c>
      <c r="I171" s="52" cm="1">
        <f t="array" ref="I171">A127945846C_Latest</f>
        <v>9.7910000000000004</v>
      </c>
      <c r="J171" s="52" cm="1">
        <f t="array" ref="J171">A127945862C_Latest</f>
        <v>24.920999999999999</v>
      </c>
      <c r="K171" s="52" cm="1">
        <f t="array" ref="K171">A128081874A_Latest</f>
        <v>13.984999999999999</v>
      </c>
      <c r="L171" s="52" cm="1">
        <f t="array" ref="L171">A128062386K_Latest</f>
        <v>12.871</v>
      </c>
      <c r="M171" s="52" cm="1">
        <f t="array" ref="M171">A127984286V_Latest</f>
        <v>9.9719999999999995</v>
      </c>
      <c r="N171" s="52" cm="1">
        <f t="array" ref="N171">A128023090W_Latest</f>
        <v>21.273</v>
      </c>
      <c r="O171" s="52" cm="1">
        <f t="array" ref="O171">A127965158W_Latest</f>
        <v>3.7080000000000002</v>
      </c>
      <c r="P171" s="52" cm="1">
        <f t="array" ref="P171">A127984338K_Latest</f>
        <v>21.393000000000001</v>
      </c>
      <c r="Q171" s="52" cm="1">
        <f t="array" ref="Q171">A127984370K_Latest</f>
        <v>6.2869999999999999</v>
      </c>
      <c r="R171" s="52" cm="1">
        <f t="array" ref="R171">A128042670W_Latest</f>
        <v>32.270000000000003</v>
      </c>
      <c r="S171" s="52" cm="1">
        <f t="array" ref="S171">A127945682V_Latest</f>
        <v>37.804000000000002</v>
      </c>
      <c r="T171" s="52" cm="1">
        <f t="array" ref="T171">A127945702T_Latest</f>
        <v>43.508000000000003</v>
      </c>
      <c r="U171" s="52" cm="1">
        <f t="array" ref="U171">A128023238F_Latest</f>
        <v>6.6280000000000001</v>
      </c>
      <c r="V171" s="52" cm="1">
        <f t="array" ref="V171">A128003914C_Latest</f>
        <v>6.9050000000000002</v>
      </c>
      <c r="W171" s="52" t="e" cm="1">
        <f t="array" ref="W171">A127965314L_Latest</f>
        <v>#NAME?</v>
      </c>
      <c r="X171" s="52" cm="1">
        <f t="array" ref="X171">A127983962W_Latest</f>
        <v>302.27499999999998</v>
      </c>
      <c r="Y171" s="52" cm="1">
        <f t="array" ref="Y171">A128005882J_Latest</f>
        <v>1.2410000000000001</v>
      </c>
      <c r="Z171" s="52" cm="1">
        <f t="array" ref="Z171">A127967450T_Latest</f>
        <v>1.403</v>
      </c>
      <c r="AA171" s="52" cm="1">
        <f t="array" ref="AA171">A127967478V_Latest</f>
        <v>4.5289999999999999</v>
      </c>
      <c r="AB171" s="52" cm="1">
        <f t="array" ref="AB171">A128025526K_Latest</f>
        <v>1.218</v>
      </c>
      <c r="AC171" s="52" cm="1">
        <f t="array" ref="AC171">A127967506T_Latest</f>
        <v>4.173</v>
      </c>
      <c r="AD171" s="52" cm="1">
        <f t="array" ref="AD171">A128084022F_Latest</f>
        <v>4.2370000000000001</v>
      </c>
      <c r="AE171" s="52" cm="1">
        <f t="array" ref="AE171">A127948078C_Latest</f>
        <v>9.4960000000000004</v>
      </c>
      <c r="AF171" s="52" cm="1">
        <f t="array" ref="AF171">A128025598W_Latest</f>
        <v>4.7569999999999997</v>
      </c>
      <c r="AG171" s="52" cm="1">
        <f t="array" ref="AG171">A127986734X_Latest</f>
        <v>3.2919999999999998</v>
      </c>
      <c r="AH171" s="52" cm="1">
        <f t="array" ref="AH171">A128025282A_Latest</f>
        <v>3.335</v>
      </c>
      <c r="AI171" s="52" cm="1">
        <f t="array" ref="AI171">A128005918X_Latest</f>
        <v>10.558</v>
      </c>
      <c r="AJ171" s="52" cm="1">
        <f t="array" ref="AJ171">A128005954J_Latest</f>
        <v>1.996</v>
      </c>
      <c r="AK171" s="52" cm="1">
        <f t="array" ref="AK171">A127986454F_Latest</f>
        <v>6.0149999999999997</v>
      </c>
      <c r="AL171" s="52" cm="1">
        <f t="array" ref="AL171">A127986482R_Latest</f>
        <v>1.8919999999999999</v>
      </c>
      <c r="AM171" s="52" cm="1">
        <f t="array" ref="AM171">A128044778K_Latest</f>
        <v>10.734999999999999</v>
      </c>
      <c r="AN171" s="52" cm="1">
        <f t="array" ref="AN171">A127986522W_Latest</f>
        <v>8.8979999999999997</v>
      </c>
      <c r="AO171" s="52" cm="1">
        <f t="array" ref="AO171">A128006030A_Latest</f>
        <v>11.551</v>
      </c>
      <c r="AP171" s="52" cm="1">
        <f t="array" ref="AP171">A128083890L_Latest</f>
        <v>1.4039999999999999</v>
      </c>
      <c r="AQ171" s="52" cm="1">
        <f t="array" ref="AQ171">A127947950R_Latest</f>
        <v>3.4710000000000001</v>
      </c>
      <c r="AR171" s="52" t="e" cm="1">
        <f t="array" ref="AR171">A127947982J_Latest</f>
        <v>#NAME?</v>
      </c>
      <c r="AS171" s="52" cm="1">
        <f t="array" ref="AS171">A128024930V_Latest</f>
        <v>94.2</v>
      </c>
      <c r="AT171" s="52" cm="1">
        <f t="array" ref="AT171">A128085966J_Latest</f>
        <v>0.56799999999999995</v>
      </c>
      <c r="AU171" s="52" cm="1">
        <f t="array" ref="AU171">A128047038J_Latest</f>
        <v>0</v>
      </c>
      <c r="AV171" s="52" cm="1">
        <f t="array" ref="AV171">A127969574F_Latest</f>
        <v>7.5519999999999996</v>
      </c>
      <c r="AW171" s="52" cm="1">
        <f t="array" ref="AW171">A128047098K_Latest</f>
        <v>0.65400000000000003</v>
      </c>
      <c r="AX171" s="52" cm="1">
        <f t="array" ref="AX171">A128086182C_Latest</f>
        <v>4.3739999999999997</v>
      </c>
      <c r="AY171" s="52" cm="1">
        <f t="array" ref="AY171">A128027794T_Latest</f>
        <v>1.0980000000000001</v>
      </c>
      <c r="AZ171" s="52" cm="1">
        <f t="array" ref="AZ171">A128086214K_Latest</f>
        <v>8.1910000000000007</v>
      </c>
      <c r="BA171" s="52" cm="1">
        <f t="array" ref="BA171">A127969694X_Latest</f>
        <v>3.0470000000000002</v>
      </c>
      <c r="BB171" s="52" cm="1">
        <f t="array" ref="BB171">A127988914V_Latest</f>
        <v>3.6920000000000002</v>
      </c>
      <c r="BC171" s="52" cm="1">
        <f t="array" ref="BC171">A128046862L_Latest</f>
        <v>3.7440000000000002</v>
      </c>
      <c r="BD171" s="52" cm="1">
        <f t="array" ref="BD171">A128066182F_Latest</f>
        <v>5.2140000000000004</v>
      </c>
      <c r="BE171" s="52" cm="1">
        <f t="array" ref="BE171">A127988646K_Latest</f>
        <v>0.65700000000000003</v>
      </c>
      <c r="BF171" s="52" cm="1">
        <f t="array" ref="BF171">A127950022J_Latest</f>
        <v>5.9349999999999996</v>
      </c>
      <c r="BG171" s="52" cm="1">
        <f t="array" ref="BG171">A127988686C_Latest</f>
        <v>1.5289999999999999</v>
      </c>
      <c r="BH171" s="52" cm="1">
        <f t="array" ref="BH171">A128046938W_Latest</f>
        <v>3.7480000000000002</v>
      </c>
      <c r="BI171" s="52" cm="1">
        <f t="array" ref="BI171">A127969466W_Latest</f>
        <v>8.6340000000000003</v>
      </c>
      <c r="BJ171" s="52" cm="1">
        <f t="array" ref="BJ171">A127969486F_Latest</f>
        <v>9.5990000000000002</v>
      </c>
      <c r="BK171" s="52" cm="1">
        <f t="array" ref="BK171">A128027638R_Latest</f>
        <v>2.7730000000000001</v>
      </c>
      <c r="BL171" s="52" cm="1">
        <f t="array" ref="BL171">A127988790C_Latest</f>
        <v>1.4219999999999999</v>
      </c>
      <c r="BM171" s="52" t="e" cm="1">
        <f t="array" ref="BM171">A128027706F_Latest</f>
        <v>#NAME?</v>
      </c>
      <c r="BN171" s="52" cm="1">
        <f t="array" ref="BN171">A127968998T_Latest</f>
        <v>72.432000000000002</v>
      </c>
      <c r="BO171" s="52" cm="1">
        <f t="array" ref="BO171">A128010162F_Latest</f>
        <v>0.99399999999999999</v>
      </c>
      <c r="BP171" s="52" cm="1">
        <f t="array" ref="BP171">A128068498L_Latest</f>
        <v>1.05</v>
      </c>
      <c r="BQ171" s="52" cm="1">
        <f t="array" ref="BQ171">A127952242W_Latest</f>
        <v>2.6360000000000001</v>
      </c>
      <c r="BR171" s="52" cm="1">
        <f t="array" ref="BR171">A128049274W_Latest</f>
        <v>1.4490000000000001</v>
      </c>
      <c r="BS171" s="52" cm="1">
        <f t="array" ref="BS171">A127952290R_Latest</f>
        <v>4.4880000000000004</v>
      </c>
      <c r="BT171" s="52" cm="1">
        <f t="array" ref="BT171">A127971962X_Latest</f>
        <v>2.637</v>
      </c>
      <c r="BU171" s="52" cm="1">
        <f t="array" ref="BU171">A127991030W_Latest</f>
        <v>3.3450000000000002</v>
      </c>
      <c r="BV171" s="52" cm="1">
        <f t="array" ref="BV171">A128010502R_Latest</f>
        <v>2.569</v>
      </c>
      <c r="BW171" s="52" cm="1">
        <f t="array" ref="BW171">A127952370R_Latest</f>
        <v>3.2029999999999998</v>
      </c>
      <c r="BX171" s="52" cm="1">
        <f t="array" ref="BX171">A128010182R_Latest</f>
        <v>1.992</v>
      </c>
      <c r="BY171" s="52" cm="1">
        <f t="array" ref="BY171">A127952046L_Latest</f>
        <v>2.831</v>
      </c>
      <c r="BZ171" s="52" cm="1">
        <f t="array" ref="BZ171">A127952070L_Latest</f>
        <v>0.51400000000000001</v>
      </c>
      <c r="CA171" s="52" cm="1">
        <f t="array" ref="CA171">A127990802T_Latest</f>
        <v>5.4809999999999999</v>
      </c>
      <c r="CB171" s="52" cm="1">
        <f t="array" ref="CB171">A127971786X_Latest</f>
        <v>1.927</v>
      </c>
      <c r="CC171" s="52" cm="1">
        <f t="array" ref="CC171">A128010274X_Latest</f>
        <v>8.5830000000000002</v>
      </c>
      <c r="CD171" s="52" cm="1">
        <f t="array" ref="CD171">A128029686V_Latest</f>
        <v>9.3439999999999994</v>
      </c>
      <c r="CE171" s="52" cm="1">
        <f t="array" ref="CE171">A128049178W_Latest</f>
        <v>11.79</v>
      </c>
      <c r="CF171" s="52" cm="1">
        <f t="array" ref="CF171">A127971842F_Latest</f>
        <v>2.028</v>
      </c>
      <c r="CG171" s="52" cm="1">
        <f t="array" ref="CG171">A128029730T_Latest</f>
        <v>1.0669999999999999</v>
      </c>
      <c r="CH171" s="52" t="e" cm="1">
        <f t="array" ref="CH171">A128068522A_Latest</f>
        <v>#NAME?</v>
      </c>
      <c r="CI171" s="52" cm="1">
        <f t="array" ref="CI171">A127971294C_Latest</f>
        <v>67.927000000000007</v>
      </c>
      <c r="CJ171" s="52" cm="1">
        <f t="array" ref="CJ171">A127954230X_Latest</f>
        <v>0.28100000000000003</v>
      </c>
      <c r="CK171" s="52" cm="1">
        <f t="array" ref="CK171">A127954430T_Latest</f>
        <v>0.71499999999999997</v>
      </c>
      <c r="CL171" s="52" cm="1">
        <f t="array" ref="CL171">A128090394J_Latest</f>
        <v>2.6349999999999998</v>
      </c>
      <c r="CM171" s="52" cm="1">
        <f t="array" ref="CM171">A127954474V_Latest</f>
        <v>0</v>
      </c>
      <c r="CN171" s="52" cm="1">
        <f t="array" ref="CN171">A127954478C_Latest</f>
        <v>0.28000000000000003</v>
      </c>
      <c r="CO171" s="52" cm="1">
        <f t="array" ref="CO171">A128012718L_Latest</f>
        <v>1.022</v>
      </c>
      <c r="CP171" s="52" cm="1">
        <f t="array" ref="CP171">A127954514A_Latest</f>
        <v>1.306</v>
      </c>
      <c r="CQ171" s="52" cm="1">
        <f t="array" ref="CQ171">A128090482J_Latest</f>
        <v>0.95599999999999996</v>
      </c>
      <c r="CR171" s="52" cm="1">
        <f t="array" ref="CR171">A127974178X_Latest</f>
        <v>0.91700000000000004</v>
      </c>
      <c r="CS171" s="52" cm="1">
        <f t="array" ref="CS171">A128051202A_Latest</f>
        <v>0.27400000000000002</v>
      </c>
      <c r="CT171" s="52" cm="1">
        <f t="array" ref="CT171">A127992870F_Latest</f>
        <v>0.65</v>
      </c>
      <c r="CU171" s="52" cm="1">
        <f t="array" ref="CU171">A127992882R_Latest</f>
        <v>0</v>
      </c>
      <c r="CV171" s="52" cm="1">
        <f t="array" ref="CV171">A127992906W_Latest</f>
        <v>1.746</v>
      </c>
      <c r="CW171" s="52" cm="1">
        <f t="array" ref="CW171">A128012502A_Latest</f>
        <v>0</v>
      </c>
      <c r="CX171" s="52" cm="1">
        <f t="array" ref="CX171">A128012530K_Latest</f>
        <v>2.2080000000000002</v>
      </c>
      <c r="CY171" s="52" cm="1">
        <f t="array" ref="CY171">A127954362A_Latest</f>
        <v>4.0460000000000003</v>
      </c>
      <c r="CZ171" s="52" cm="1">
        <f t="array" ref="CZ171">A127954374K_Latest</f>
        <v>5.0549999999999997</v>
      </c>
      <c r="DA171" s="52" cm="1">
        <f t="array" ref="DA171">A127974002V_Latest</f>
        <v>0.23</v>
      </c>
      <c r="DB171" s="52" cm="1">
        <f t="array" ref="DB171">A128090342F_Latest</f>
        <v>0</v>
      </c>
      <c r="DC171" s="52" t="e" cm="1">
        <f t="array" ref="DC171">A128031882V_Latest</f>
        <v>#NAME?</v>
      </c>
      <c r="DD171" s="52" cm="1">
        <f t="array" ref="DD171">A128089806V_Latest</f>
        <v>22.32</v>
      </c>
      <c r="DE171" s="52" cm="1">
        <f t="array" ref="DE171">A127956306V_Latest</f>
        <v>0</v>
      </c>
      <c r="DF171" s="52" cm="1">
        <f t="array" ref="DF171">A128072978A_Latest</f>
        <v>8.4529999999999994</v>
      </c>
      <c r="DG171" s="52" cm="1">
        <f t="array" ref="DG171">A128092366K_Latest</f>
        <v>0.84</v>
      </c>
      <c r="DH171" s="52" cm="1">
        <f t="array" ref="DH171">A127976298C_Latest</f>
        <v>0.45600000000000002</v>
      </c>
      <c r="DI171" s="52" cm="1">
        <f t="array" ref="DI171">A128073062V_Latest</f>
        <v>0.64800000000000002</v>
      </c>
      <c r="DJ171" s="52" cm="1">
        <f t="array" ref="DJ171">A128034170A_Latest</f>
        <v>0.79800000000000004</v>
      </c>
      <c r="DK171" s="52" cm="1">
        <f t="array" ref="DK171">A128073086L_Latest</f>
        <v>2.2080000000000002</v>
      </c>
      <c r="DL171" s="52" cm="1">
        <f t="array" ref="DL171">A127995306W_Latest</f>
        <v>1.466</v>
      </c>
      <c r="DM171" s="52" cm="1">
        <f t="array" ref="DM171">A128014830X_Latest</f>
        <v>1.621</v>
      </c>
      <c r="DN171" s="52" cm="1">
        <f t="array" ref="DN171">A127956322V_Latest</f>
        <v>0</v>
      </c>
      <c r="DO171" s="52" cm="1">
        <f t="array" ref="DO171">A128014602W_Latest</f>
        <v>1.3029999999999999</v>
      </c>
      <c r="DP171" s="52" cm="1">
        <f t="array" ref="DP171">A127976054J_Latest</f>
        <v>0.39700000000000002</v>
      </c>
      <c r="DQ171" s="52" cm="1">
        <f t="array" ref="DQ171">A128092222X_Latest</f>
        <v>1.1759999999999999</v>
      </c>
      <c r="DR171" s="52" cm="1">
        <f t="array" ref="DR171">A127956382W_Latest</f>
        <v>0.93899999999999995</v>
      </c>
      <c r="DS171" s="52" cm="1">
        <f t="array" ref="DS171">A127976114X_Latest</f>
        <v>2.2250000000000001</v>
      </c>
      <c r="DT171" s="52" cm="1">
        <f t="array" ref="DT171">A128014670X_Latest</f>
        <v>4.6390000000000002</v>
      </c>
      <c r="DU171" s="52" cm="1">
        <f t="array" ref="DU171">A127995126L_Latest</f>
        <v>2.629</v>
      </c>
      <c r="DV171" s="52" cm="1">
        <f t="array" ref="DV171">A128034058A_Latest</f>
        <v>0</v>
      </c>
      <c r="DW171" s="52" cm="1">
        <f t="array" ref="DW171">A127976194K_Latest</f>
        <v>0.309</v>
      </c>
      <c r="DX171" s="52" t="e" cm="1">
        <f t="array" ref="DX171">A127956518W_Latest</f>
        <v>#NAME?</v>
      </c>
      <c r="DY171" s="52" cm="1">
        <f t="array" ref="DY171">A127955982J_Latest</f>
        <v>30.106999999999999</v>
      </c>
      <c r="DZ171" s="52" cm="1">
        <f t="array" ref="DZ171">A128094274L_Latest</f>
        <v>0</v>
      </c>
      <c r="EA171" s="52" cm="1">
        <f t="array" ref="EA171">A127997466V_Latest</f>
        <v>0</v>
      </c>
      <c r="EB171" s="52" cm="1">
        <f t="array" ref="EB171">A128055870F_Latest</f>
        <v>0</v>
      </c>
      <c r="EC171" s="52" cm="1">
        <f t="array" ref="EC171">A127958706T_Latest</f>
        <v>0</v>
      </c>
      <c r="ED171" s="52" cm="1">
        <f t="array" ref="ED171">A128036278R_Latest</f>
        <v>0.2</v>
      </c>
      <c r="EE171" s="52" cm="1">
        <f t="array" ref="EE171">A127958738K_Latest</f>
        <v>0</v>
      </c>
      <c r="EF171" s="52" cm="1">
        <f t="array" ref="EF171">A128075210W_Latest</f>
        <v>0.15</v>
      </c>
      <c r="EG171" s="52" cm="1">
        <f t="array" ref="EG171">A128094558R_Latest</f>
        <v>0.38700000000000001</v>
      </c>
      <c r="EH171" s="52" cm="1">
        <f t="array" ref="EH171">A128094590R_Latest</f>
        <v>0.14599999999999999</v>
      </c>
      <c r="EI171" s="52" cm="1">
        <f t="array" ref="EI171">A128074902T_Latest</f>
        <v>0.13200000000000001</v>
      </c>
      <c r="EJ171" s="52" cm="1">
        <f t="array" ref="EJ171">A128055694F_Latest</f>
        <v>0.60299999999999998</v>
      </c>
      <c r="EK171" s="52" cm="1">
        <f t="array" ref="EK171">A128016642A_Latest</f>
        <v>0</v>
      </c>
      <c r="EL171" s="52" cm="1">
        <f t="array" ref="EL171">A127997326T_Latest</f>
        <v>0.47099999999999997</v>
      </c>
      <c r="EM171" s="52" cm="1">
        <f t="array" ref="EM171">A127978274W_Latest</f>
        <v>0</v>
      </c>
      <c r="EN171" s="52" cm="1">
        <f t="array" ref="EN171">A128016686C_Latest</f>
        <v>1.48</v>
      </c>
      <c r="EO171" s="52" cm="1">
        <f t="array" ref="EO171">A128055766F_Latest</f>
        <v>1.1910000000000001</v>
      </c>
      <c r="EP171" s="52" cm="1">
        <f t="array" ref="EP171">A127978322C_Latest</f>
        <v>0.69</v>
      </c>
      <c r="EQ171" s="52" cm="1">
        <f t="array" ref="EQ171">A127978334L_Latest</f>
        <v>0</v>
      </c>
      <c r="ER171" s="52" cm="1">
        <f t="array" ref="ER171">A128016758C_Latest</f>
        <v>0.14899999999999999</v>
      </c>
      <c r="ES171" s="52" t="e" cm="1">
        <f t="array" ref="ES171">A128055838F_Latest</f>
        <v>#NAME?</v>
      </c>
      <c r="ET171" s="52" cm="1">
        <f t="array" ref="ET171">A128093986T_Latest</f>
        <v>5.6</v>
      </c>
      <c r="EU171" s="52" cm="1">
        <f t="array" ref="EU171">A128038058X_Latest</f>
        <v>0</v>
      </c>
      <c r="EV171" s="52" cm="1">
        <f t="array" ref="EV171">A128057970A_Latest</f>
        <v>0</v>
      </c>
      <c r="EW171" s="52" cm="1">
        <f t="array" ref="EW171">A127960926K_Latest</f>
        <v>0</v>
      </c>
      <c r="EX171" s="52" cm="1">
        <f t="array" ref="EX171">A128019094C_Latest</f>
        <v>0</v>
      </c>
      <c r="EY171" s="52" cm="1">
        <f t="array" ref="EY171">A128096542J_Latest</f>
        <v>0.124</v>
      </c>
      <c r="EZ171" s="52" cm="1">
        <f t="array" ref="EZ171">A127999774J_Latest</f>
        <v>0</v>
      </c>
      <c r="FA171" s="52" cm="1">
        <f t="array" ref="FA171">A128096590A_Latest</f>
        <v>0.224</v>
      </c>
      <c r="FB171" s="52" cm="1">
        <f t="array" ref="FB171">A127980530L_Latest</f>
        <v>0.253</v>
      </c>
      <c r="FC171" s="52" cm="1">
        <f t="array" ref="FC171">A128096606J_Latest</f>
        <v>0</v>
      </c>
      <c r="FD171" s="52" cm="1">
        <f t="array" ref="FD171">A127960694K_Latest</f>
        <v>0</v>
      </c>
      <c r="FE171" s="52" cm="1">
        <f t="array" ref="FE171">A128077226A_Latest</f>
        <v>0.114</v>
      </c>
      <c r="FF171" s="52" cm="1">
        <f t="array" ref="FF171">A128077234A_Latest</f>
        <v>0.14399999999999999</v>
      </c>
      <c r="FG171" s="52" cm="1">
        <f t="array" ref="FG171">A128018894J_Latest</f>
        <v>0.11899999999999999</v>
      </c>
      <c r="FH171" s="52" cm="1">
        <f t="array" ref="FH171">A128057858A_Latest</f>
        <v>0</v>
      </c>
      <c r="FI171" s="52" cm="1">
        <f t="array" ref="FI171">A127999594X_Latest</f>
        <v>0.42399999999999999</v>
      </c>
      <c r="FJ171" s="52" cm="1">
        <f t="array" ref="FJ171">A128018950R_Latest</f>
        <v>0.38400000000000001</v>
      </c>
      <c r="FK171" s="52" cm="1">
        <f t="array" ref="FK171">A127999658X_Latest</f>
        <v>0.89300000000000002</v>
      </c>
      <c r="FL171" s="52" cm="1">
        <f t="array" ref="FL171">A128038218X_Latest</f>
        <v>0</v>
      </c>
      <c r="FM171" s="52" cm="1">
        <f t="array" ref="FM171">A128038246J_Latest</f>
        <v>0.29899999999999999</v>
      </c>
      <c r="FN171" s="52" t="e" cm="1">
        <f t="array" ref="FN171">A128096474T_Latest</f>
        <v>#NAME?</v>
      </c>
      <c r="FO171" s="52" cm="1">
        <f t="array" ref="FO171">A128076806C_Latest</f>
        <v>2.9780000000000002</v>
      </c>
      <c r="FP171" s="52" cm="1">
        <f t="array" ref="FP171">A128059866L_Latest</f>
        <v>0</v>
      </c>
      <c r="FQ171" s="52" cm="1">
        <f t="array" ref="FQ171">A127963090A_Latest</f>
        <v>0</v>
      </c>
      <c r="FR171" s="52" cm="1">
        <f t="array" ref="FR171">A128001830J_Latest</f>
        <v>0</v>
      </c>
      <c r="FS171" s="52" cm="1">
        <f t="array" ref="FS171">A127982506X_Latest</f>
        <v>0</v>
      </c>
      <c r="FT171" s="52" cm="1">
        <f t="array" ref="FT171">A128040634A_Latest</f>
        <v>0</v>
      </c>
      <c r="FU171" s="52" cm="1">
        <f t="array" ref="FU171">A128098710V_Latest</f>
        <v>0</v>
      </c>
      <c r="FV171" s="52" cm="1">
        <f t="array" ref="FV171">A128040690V_Latest</f>
        <v>0</v>
      </c>
      <c r="FW171" s="52" cm="1">
        <f t="array" ref="FW171">A128040706A_Latest</f>
        <v>0.55100000000000005</v>
      </c>
      <c r="FX171" s="52" cm="1">
        <f t="array" ref="FX171">A127982602X_Latest</f>
        <v>0</v>
      </c>
      <c r="FY171" s="52" cm="1">
        <f t="array" ref="FY171">A128098450K_Latest</f>
        <v>0.496</v>
      </c>
      <c r="FZ171" s="52" cm="1">
        <f t="array" ref="FZ171">A127982310W_Latest</f>
        <v>0</v>
      </c>
      <c r="GA171" s="52" cm="1">
        <f t="array" ref="GA171">A128040418J_Latest</f>
        <v>0</v>
      </c>
      <c r="GB171" s="52" cm="1">
        <f t="array" ref="GB171">A128001678A_Latest</f>
        <v>0.45</v>
      </c>
      <c r="GC171" s="52" cm="1">
        <f t="array" ref="GC171">A128079406W_Latest</f>
        <v>0</v>
      </c>
      <c r="GD171" s="52" cm="1">
        <f t="array" ref="GD171">A128079430W_Latest</f>
        <v>2.8679999999999999</v>
      </c>
      <c r="GE171" s="52" cm="1">
        <f t="array" ref="GE171">A127982402F_Latest</f>
        <v>0.66800000000000004</v>
      </c>
      <c r="GF171" s="52" cm="1">
        <f t="array" ref="GF171">A128040518T_Latest</f>
        <v>1.2989999999999999</v>
      </c>
      <c r="GG171" s="52" cm="1">
        <f t="array" ref="GG171">A127963042J_Latest</f>
        <v>0.192</v>
      </c>
      <c r="GH171" s="52" cm="1">
        <f t="array" ref="GH171">A127963070T_Latest</f>
        <v>0.188</v>
      </c>
      <c r="GI171" s="52" t="e" cm="1">
        <f t="array" ref="GI171">A128060026V_Latest</f>
        <v>#NAME?</v>
      </c>
      <c r="GJ171" s="52" cm="1">
        <f t="array" ref="GJ171">A127981894V_Latest</f>
        <v>6.7119999999999997</v>
      </c>
    </row>
    <row r="172" spans="1:192" ht="15" hidden="1" customHeight="1">
      <c r="A172" s="49"/>
      <c r="B172" s="49" t="s">
        <v>12454</v>
      </c>
      <c r="C172" s="62">
        <v>49</v>
      </c>
      <c r="D172" s="52" cm="1">
        <f t="array" ref="D172">A127945546A_Latest</f>
        <v>1.01</v>
      </c>
      <c r="E172" s="52" cm="1">
        <f t="array" ref="E172">A128023274R_Latest</f>
        <v>2.351</v>
      </c>
      <c r="F172" s="52" cm="1">
        <f t="array" ref="F172">A128042802L_Latest</f>
        <v>6.1619999999999999</v>
      </c>
      <c r="G172" s="52" cm="1">
        <f t="array" ref="G172">A128023318F_Latest</f>
        <v>3.194</v>
      </c>
      <c r="H172" s="52" cm="1">
        <f t="array" ref="H172">A128062306X_Latest</f>
        <v>11.904999999999999</v>
      </c>
      <c r="I172" s="52" cm="1">
        <f t="array" ref="I172">A128062334J_Latest</f>
        <v>6.867</v>
      </c>
      <c r="J172" s="52" cm="1">
        <f t="array" ref="J172">A128004014R_Latest</f>
        <v>13.712</v>
      </c>
      <c r="K172" s="52" cm="1">
        <f t="array" ref="K172">A128081878K_Latest</f>
        <v>16.661000000000001</v>
      </c>
      <c r="L172" s="52" cm="1">
        <f t="array" ref="L172">A128004062J_Latest</f>
        <v>1.395</v>
      </c>
      <c r="M172" s="52" cm="1">
        <f t="array" ref="M172">A128023070L_Latest</f>
        <v>6.7869999999999999</v>
      </c>
      <c r="N172" s="52" cm="1">
        <f t="array" ref="N172">A128003778W_Latest</f>
        <v>14.973000000000001</v>
      </c>
      <c r="O172" s="52" cm="1">
        <f t="array" ref="O172">A127945590K_Latest</f>
        <v>1.786</v>
      </c>
      <c r="P172" s="52" cm="1">
        <f t="array" ref="P172">A127984342A_Latest</f>
        <v>12.840999999999999</v>
      </c>
      <c r="Q172" s="52" cm="1">
        <f t="array" ref="Q172">A128003822V_Latest</f>
        <v>0.97</v>
      </c>
      <c r="R172" s="52" cm="1">
        <f t="array" ref="R172">A128062178T_Latest</f>
        <v>16.504999999999999</v>
      </c>
      <c r="S172" s="52" cm="1">
        <f t="array" ref="S172">A128003862L_Latest</f>
        <v>7.2039999999999997</v>
      </c>
      <c r="T172" s="52" cm="1">
        <f t="array" ref="T172">A128062202F_Latest</f>
        <v>18.184000000000001</v>
      </c>
      <c r="U172" s="52" cm="1">
        <f t="array" ref="U172">A128081702F_Latest</f>
        <v>1.5569999999999999</v>
      </c>
      <c r="V172" s="52" cm="1">
        <f t="array" ref="V172">A127945738V_Latest</f>
        <v>5.0839999999999996</v>
      </c>
      <c r="W172" s="52" t="e" cm="1">
        <f t="array" ref="W172">A128023294X_Latest</f>
        <v>#NAME?</v>
      </c>
      <c r="X172" s="52" cm="1">
        <f t="array" ref="X172">A128022654X_Latest</f>
        <v>149.14599999999999</v>
      </c>
      <c r="Y172" s="52" cm="1">
        <f t="array" ref="Y172">A128083710T_Latest</f>
        <v>0</v>
      </c>
      <c r="Z172" s="52" cm="1">
        <f t="array" ref="Z172">A128044862A_Latest</f>
        <v>0</v>
      </c>
      <c r="AA172" s="52" cm="1">
        <f t="array" ref="AA172">A127967482K_Latest</f>
        <v>0.66900000000000004</v>
      </c>
      <c r="AB172" s="52" cm="1">
        <f t="array" ref="AB172">A127967494V_Latest</f>
        <v>0.71099999999999997</v>
      </c>
      <c r="AC172" s="52" cm="1">
        <f t="array" ref="AC172">A127986658J_Latest</f>
        <v>2.5640000000000001</v>
      </c>
      <c r="AD172" s="52" cm="1">
        <f t="array" ref="AD172">A128064470L_Latest</f>
        <v>4.6120000000000001</v>
      </c>
      <c r="AE172" s="52" cm="1">
        <f t="array" ref="AE172">A128006198F_Latest</f>
        <v>5.851</v>
      </c>
      <c r="AF172" s="52" cm="1">
        <f t="array" ref="AF172">A127948090V_Latest</f>
        <v>4.7960000000000003</v>
      </c>
      <c r="AG172" s="52" cm="1">
        <f t="array" ref="AG172">A128025626V_Latest</f>
        <v>0.59099999999999997</v>
      </c>
      <c r="AH172" s="52" cm="1">
        <f t="array" ref="AH172">A128005894T_Latest</f>
        <v>1.1359999999999999</v>
      </c>
      <c r="AI172" s="52" cm="1">
        <f t="array" ref="AI172">A128064222A_Latest</f>
        <v>4.4130000000000003</v>
      </c>
      <c r="AJ172" s="52" cm="1">
        <f t="array" ref="AJ172">A127967322X_Latest</f>
        <v>0</v>
      </c>
      <c r="AK172" s="52" cm="1">
        <f t="array" ref="AK172">A128064266C_Latest</f>
        <v>4.25</v>
      </c>
      <c r="AL172" s="52" cm="1">
        <f t="array" ref="AL172">A128064282C_Latest</f>
        <v>0.82199999999999995</v>
      </c>
      <c r="AM172" s="52" cm="1">
        <f t="array" ref="AM172">A128064302A_Latest</f>
        <v>6.5369999999999999</v>
      </c>
      <c r="AN172" s="52" cm="1">
        <f t="array" ref="AN172">A128006006A_Latest</f>
        <v>1.216</v>
      </c>
      <c r="AO172" s="52" cm="1">
        <f t="array" ref="AO172">A128006034K_Latest</f>
        <v>5.3730000000000002</v>
      </c>
      <c r="AP172" s="52" cm="1">
        <f t="array" ref="AP172">A127947926R_Latest</f>
        <v>0</v>
      </c>
      <c r="AQ172" s="52" cm="1">
        <f t="array" ref="AQ172">A127947954X_Latest</f>
        <v>0.64800000000000002</v>
      </c>
      <c r="AR172" s="52" t="e" cm="1">
        <f t="array" ref="AR172">A127947986T_Latest</f>
        <v>#NAME?</v>
      </c>
      <c r="AS172" s="52" cm="1">
        <f t="array" ref="AS172">A128063866R_Latest</f>
        <v>44.192</v>
      </c>
      <c r="AT172" s="52" cm="1">
        <f t="array" ref="AT172">A128066150L_Latest</f>
        <v>0</v>
      </c>
      <c r="AU172" s="52" cm="1">
        <f t="array" ref="AU172">A127988798W_Latest</f>
        <v>0</v>
      </c>
      <c r="AV172" s="52" cm="1">
        <f t="array" ref="AV172">A128066382X_Latest</f>
        <v>2.1589999999999998</v>
      </c>
      <c r="AW172" s="52" cm="1">
        <f t="array" ref="AW172">A128008350X_Latest</f>
        <v>0.47099999999999997</v>
      </c>
      <c r="AX172" s="52" cm="1">
        <f t="array" ref="AX172">A128027762X_Latest</f>
        <v>2.4449999999999998</v>
      </c>
      <c r="AY172" s="52" cm="1">
        <f t="array" ref="AY172">A127969638F_Latest</f>
        <v>0.46700000000000003</v>
      </c>
      <c r="AZ172" s="52" cm="1">
        <f t="array" ref="AZ172">A128086218V_Latest</f>
        <v>1.8240000000000001</v>
      </c>
      <c r="BA172" s="52" cm="1">
        <f t="array" ref="BA172">A127950258C_Latest</f>
        <v>5.91</v>
      </c>
      <c r="BB172" s="52" cm="1">
        <f t="array" ref="BB172">A127969718F_Latest</f>
        <v>0</v>
      </c>
      <c r="BC172" s="52" cm="1">
        <f t="array" ref="BC172">A128085990J_Latest</f>
        <v>2.883</v>
      </c>
      <c r="BD172" s="52" cm="1">
        <f t="array" ref="BD172">A128066186R_Latest</f>
        <v>5.1609999999999996</v>
      </c>
      <c r="BE172" s="52" cm="1">
        <f t="array" ref="BE172">A128046906C_Latest</f>
        <v>1.5509999999999999</v>
      </c>
      <c r="BF172" s="52" cm="1">
        <f t="array" ref="BF172">A127969426C_Latest</f>
        <v>1.855</v>
      </c>
      <c r="BG172" s="52" cm="1">
        <f t="array" ref="BG172">A128046930C_Latest</f>
        <v>0</v>
      </c>
      <c r="BH172" s="52" cm="1">
        <f t="array" ref="BH172">A127969446L_Latest</f>
        <v>3.5089999999999999</v>
      </c>
      <c r="BI172" s="52" cm="1">
        <f t="array" ref="BI172">A127950070A_Latest</f>
        <v>0.622</v>
      </c>
      <c r="BJ172" s="52" cm="1">
        <f t="array" ref="BJ172">A128066286X_Latest</f>
        <v>4.26</v>
      </c>
      <c r="BK172" s="52" cm="1">
        <f t="array" ref="BK172">A128047014R_Latest</f>
        <v>0</v>
      </c>
      <c r="BL172" s="52" cm="1">
        <f t="array" ref="BL172">A127969506C_Latest</f>
        <v>1.899</v>
      </c>
      <c r="BM172" s="52" t="e" cm="1">
        <f t="array" ref="BM172">A128086134K_Latest</f>
        <v>#NAME?</v>
      </c>
      <c r="BN172" s="52" cm="1">
        <f t="array" ref="BN172">A128027078C_Latest</f>
        <v>35.015999999999998</v>
      </c>
      <c r="BO172" s="52" cm="1">
        <f t="array" ref="BO172">A128088102C_Latest</f>
        <v>0</v>
      </c>
      <c r="BP172" s="52" cm="1">
        <f t="array" ref="BP172">A128029754K_Latest</f>
        <v>1.1719999999999999</v>
      </c>
      <c r="BQ172" s="52" cm="1">
        <f t="array" ref="BQ172">A127952246F_Latest</f>
        <v>1.837</v>
      </c>
      <c r="BR172" s="52" cm="1">
        <f t="array" ref="BR172">A128068566C_Latest</f>
        <v>2.012</v>
      </c>
      <c r="BS172" s="52" cm="1">
        <f t="array" ref="BS172">A128049286F_Latest</f>
        <v>4.2839999999999998</v>
      </c>
      <c r="BT172" s="52" cm="1">
        <f t="array" ref="BT172">A127991010L_Latest</f>
        <v>0.58699999999999997</v>
      </c>
      <c r="BU172" s="52" cm="1">
        <f t="array" ref="BU172">A128068650V_Latest</f>
        <v>1.214</v>
      </c>
      <c r="BV172" s="52" cm="1">
        <f t="array" ref="BV172">A128068670C_Latest</f>
        <v>2.0720000000000001</v>
      </c>
      <c r="BW172" s="52" cm="1">
        <f t="array" ref="BW172">A128068682L_Latest</f>
        <v>0.68300000000000005</v>
      </c>
      <c r="BX172" s="52" cm="1">
        <f t="array" ref="BX172">A128029566A_Latest</f>
        <v>1.488</v>
      </c>
      <c r="BY172" s="52" cm="1">
        <f t="array" ref="BY172">A128029582A_Latest</f>
        <v>2.581</v>
      </c>
      <c r="BZ172" s="52" cm="1">
        <f t="array" ref="BZ172">A128029610X_Latest</f>
        <v>0</v>
      </c>
      <c r="CA172" s="52" cm="1">
        <f t="array" ref="CA172">A128029638A_Latest</f>
        <v>3.1110000000000002</v>
      </c>
      <c r="CB172" s="52" cm="1">
        <f t="array" ref="CB172">A128049110A_Latest</f>
        <v>0</v>
      </c>
      <c r="CC172" s="52" cm="1">
        <f t="array" ref="CC172">A128088214W_Latest</f>
        <v>1.8959999999999999</v>
      </c>
      <c r="CD172" s="52" cm="1">
        <f t="array" ref="CD172">A128088230W_Latest</f>
        <v>2.8119999999999998</v>
      </c>
      <c r="CE172" s="52" cm="1">
        <f t="array" ref="CE172">A128068458V_Latest</f>
        <v>3.569</v>
      </c>
      <c r="CF172" s="52" cm="1">
        <f t="array" ref="CF172">A128029710J_Latest</f>
        <v>0.57599999999999996</v>
      </c>
      <c r="CG172" s="52" cm="1">
        <f t="array" ref="CG172">A128049230V_Latest</f>
        <v>1.2869999999999999</v>
      </c>
      <c r="CH172" s="52" t="e" cm="1">
        <f t="array" ref="CH172">A128088310W_Latest</f>
        <v>#NAME?</v>
      </c>
      <c r="CI172" s="52" cm="1">
        <f t="array" ref="CI172">A128029210L_Latest</f>
        <v>31.181000000000001</v>
      </c>
      <c r="CJ172" s="52" cm="1">
        <f t="array" ref="CJ172">A127973854A_Latest</f>
        <v>1.01</v>
      </c>
      <c r="CK172" s="52" cm="1">
        <f t="array" ref="CK172">A127993014J_Latest</f>
        <v>0.29499999999999998</v>
      </c>
      <c r="CL172" s="52" cm="1">
        <f t="array" ref="CL172">A127974050L_Latest</f>
        <v>0.32500000000000001</v>
      </c>
      <c r="CM172" s="52" cm="1">
        <f t="array" ref="CM172">A127974066F_Latest</f>
        <v>0</v>
      </c>
      <c r="CN172" s="52" cm="1">
        <f t="array" ref="CN172">A128012706C_Latest</f>
        <v>0.33800000000000002</v>
      </c>
      <c r="CO172" s="52" cm="1">
        <f t="array" ref="CO172">A127954494C_Latest</f>
        <v>0.26900000000000002</v>
      </c>
      <c r="CP172" s="52" cm="1">
        <f t="array" ref="CP172">A128090474J_Latest</f>
        <v>1.6579999999999999</v>
      </c>
      <c r="CQ172" s="52" cm="1">
        <f t="array" ref="CQ172">A128051494R_Latest</f>
        <v>1.405</v>
      </c>
      <c r="CR172" s="52" cm="1">
        <f t="array" ref="CR172">A128090494T_Latest</f>
        <v>0</v>
      </c>
      <c r="CS172" s="52" cm="1">
        <f t="array" ref="CS172">A127973882K_Latest</f>
        <v>0.84299999999999997</v>
      </c>
      <c r="CT172" s="52" cm="1">
        <f t="array" ref="CT172">A128031698V_Latest</f>
        <v>1.839</v>
      </c>
      <c r="CU172" s="52" cm="1">
        <f t="array" ref="CU172">A128070526A_Latest</f>
        <v>0</v>
      </c>
      <c r="CV172" s="52" cm="1">
        <f t="array" ref="CV172">A127973910J_Latest</f>
        <v>0.309</v>
      </c>
      <c r="CW172" s="52" cm="1">
        <f t="array" ref="CW172">A127973930T_Latest</f>
        <v>0</v>
      </c>
      <c r="CX172" s="52" cm="1">
        <f t="array" ref="CX172">A128031770A_Latest</f>
        <v>1.1830000000000001</v>
      </c>
      <c r="CY172" s="52" cm="1">
        <f t="array" ref="CY172">A128051294W_Latest</f>
        <v>0.69299999999999995</v>
      </c>
      <c r="CZ172" s="52" cm="1">
        <f t="array" ref="CZ172">A128012566L_Latest</f>
        <v>1.778</v>
      </c>
      <c r="DA172" s="52" cm="1">
        <f t="array" ref="DA172">A128090326F_Latest</f>
        <v>0</v>
      </c>
      <c r="DB172" s="52" cm="1">
        <f t="array" ref="DB172">A128012602K_Latest</f>
        <v>0.64900000000000002</v>
      </c>
      <c r="DC172" s="52" t="e" cm="1">
        <f t="array" ref="DC172">A127993046A_Latest</f>
        <v>#NAME?</v>
      </c>
      <c r="DD172" s="52" cm="1">
        <f t="array" ref="DD172">A128050794X_Latest</f>
        <v>12.595000000000001</v>
      </c>
      <c r="DE172" s="52" cm="1">
        <f t="array" ref="DE172">A128092170J_Latest</f>
        <v>0</v>
      </c>
      <c r="DF172" s="52" cm="1">
        <f t="array" ref="DF172">A128072982T_Latest</f>
        <v>0.747</v>
      </c>
      <c r="DG172" s="52" cm="1">
        <f t="array" ref="DG172">A128073014A_Latest</f>
        <v>1.048</v>
      </c>
      <c r="DH172" s="52" cm="1">
        <f t="array" ref="DH172">A127976302J_Latest</f>
        <v>0</v>
      </c>
      <c r="DI172" s="52" cm="1">
        <f t="array" ref="DI172">A128073066C_Latest</f>
        <v>1.7789999999999999</v>
      </c>
      <c r="DJ172" s="52" cm="1">
        <f t="array" ref="DJ172">A128092414T_Latest</f>
        <v>0.80800000000000005</v>
      </c>
      <c r="DK172" s="52" cm="1">
        <f t="array" ref="DK172">A128092426A_Latest</f>
        <v>2.5139999999999998</v>
      </c>
      <c r="DL172" s="52" cm="1">
        <f t="array" ref="DL172">A128073098W_Latest</f>
        <v>1.865</v>
      </c>
      <c r="DM172" s="52" cm="1">
        <f t="array" ref="DM172">A128092466V_Latest</f>
        <v>0</v>
      </c>
      <c r="DN172" s="52" cm="1">
        <f t="array" ref="DN172">A128014582X_Latest</f>
        <v>0.437</v>
      </c>
      <c r="DO172" s="52" cm="1">
        <f t="array" ref="DO172">A127995014V_Latest</f>
        <v>0.83299999999999996</v>
      </c>
      <c r="DP172" s="52" cm="1">
        <f t="array" ref="DP172">A128092210R_Latest</f>
        <v>0</v>
      </c>
      <c r="DQ172" s="52" cm="1">
        <f t="array" ref="DQ172">A127956374W_Latest</f>
        <v>2.4710000000000001</v>
      </c>
      <c r="DR172" s="52" cm="1">
        <f t="array" ref="DR172">A128053486A_Latest</f>
        <v>0</v>
      </c>
      <c r="DS172" s="52" cm="1">
        <f t="array" ref="DS172">A128092250J_Latest</f>
        <v>2.1</v>
      </c>
      <c r="DT172" s="52" cm="1">
        <f t="array" ref="DT172">A128014674J_Latest</f>
        <v>0.82599999999999996</v>
      </c>
      <c r="DU172" s="52" cm="1">
        <f t="array" ref="DU172">A128034034J_Latest</f>
        <v>1.6819999999999999</v>
      </c>
      <c r="DV172" s="52" cm="1">
        <f t="array" ref="DV172">A128034062T_Latest</f>
        <v>0.875</v>
      </c>
      <c r="DW172" s="52" cm="1">
        <f t="array" ref="DW172">A128072954J_Latest</f>
        <v>0</v>
      </c>
      <c r="DX172" s="52" t="e" cm="1">
        <f t="array" ref="DX172">A127956522L_Latest</f>
        <v>#NAME?</v>
      </c>
      <c r="DY172" s="52" cm="1">
        <f t="array" ref="DY172">A128053006C_Latest</f>
        <v>17.984999999999999</v>
      </c>
      <c r="DZ172" s="52" cm="1">
        <f t="array" ref="DZ172">A127997246T_Latest</f>
        <v>0</v>
      </c>
      <c r="EA172" s="52" cm="1">
        <f t="array" ref="EA172">A128075090R_Latest</f>
        <v>0</v>
      </c>
      <c r="EB172" s="52" cm="1">
        <f t="array" ref="EB172">A127978414L_Latest</f>
        <v>0</v>
      </c>
      <c r="EC172" s="52" cm="1">
        <f t="array" ref="EC172">A128075146R_Latest</f>
        <v>0</v>
      </c>
      <c r="ED172" s="52" cm="1">
        <f t="array" ref="ED172">A128036282F_Latest</f>
        <v>0.127</v>
      </c>
      <c r="EE172" s="52" cm="1">
        <f t="array" ref="EE172">A127997542K_Latest</f>
        <v>0.122</v>
      </c>
      <c r="EF172" s="52" cm="1">
        <f t="array" ref="EF172">A128094546F_Latest</f>
        <v>0.29699999999999999</v>
      </c>
      <c r="EG172" s="52" cm="1">
        <f t="array" ref="EG172">A127958766V_Latest</f>
        <v>0</v>
      </c>
      <c r="EH172" s="52" cm="1">
        <f t="array" ref="EH172">A128016918C_Latest</f>
        <v>0</v>
      </c>
      <c r="EI172" s="52" cm="1">
        <f t="array" ref="EI172">A128016610J_Latest</f>
        <v>0</v>
      </c>
      <c r="EJ172" s="52" cm="1">
        <f t="array" ref="EJ172">A128016630T_Latest</f>
        <v>0.14499999999999999</v>
      </c>
      <c r="EK172" s="52" cm="1">
        <f t="array" ref="EK172">A128074942K_Latest</f>
        <v>0</v>
      </c>
      <c r="EL172" s="52" cm="1">
        <f t="array" ref="EL172">A127958518J_Latest</f>
        <v>0.28199999999999997</v>
      </c>
      <c r="EM172" s="52" cm="1">
        <f t="array" ref="EM172">A127997346A_Latest</f>
        <v>0</v>
      </c>
      <c r="EN172" s="52" cm="1">
        <f t="array" ref="EN172">A127997362A_Latest</f>
        <v>0.73199999999999998</v>
      </c>
      <c r="EO172" s="52" cm="1">
        <f t="array" ref="EO172">A128055770W_Latest</f>
        <v>0.45</v>
      </c>
      <c r="EP172" s="52" cm="1">
        <f t="array" ref="EP172">A127997394V_Latest</f>
        <v>0.88600000000000001</v>
      </c>
      <c r="EQ172" s="52" cm="1">
        <f t="array" ref="EQ172">A127978338W_Latest</f>
        <v>0</v>
      </c>
      <c r="ER172" s="52" cm="1">
        <f t="array" ref="ER172">A128016762V_Latest</f>
        <v>0</v>
      </c>
      <c r="ES172" s="52" t="e" cm="1">
        <f t="array" ref="ES172">A127958654A_Latest</f>
        <v>#NAME?</v>
      </c>
      <c r="ET172" s="52" cm="1">
        <f t="array" ref="ET172">A127958078R_Latest</f>
        <v>3.0409999999999999</v>
      </c>
      <c r="EU172" s="52" cm="1">
        <f t="array" ref="EU172">A127960674A_Latest</f>
        <v>0</v>
      </c>
      <c r="EV172" s="52" cm="1">
        <f t="array" ref="EV172">A127960878C_Latest</f>
        <v>0.13800000000000001</v>
      </c>
      <c r="EW172" s="52" cm="1">
        <f t="array" ref="EW172">A128019070K_Latest</f>
        <v>0.124</v>
      </c>
      <c r="EX172" s="52" cm="1">
        <f t="array" ref="EX172">A127980422C_Latest</f>
        <v>0</v>
      </c>
      <c r="EY172" s="52" cm="1">
        <f t="array" ref="EY172">A128038346T_Latest</f>
        <v>9.8000000000000004E-2</v>
      </c>
      <c r="EZ172" s="52" cm="1">
        <f t="array" ref="EZ172">A128077446C_Latest</f>
        <v>0</v>
      </c>
      <c r="FA172" s="52" cm="1">
        <f t="array" ref="FA172">A128077478W_Latest</f>
        <v>0.14299999999999999</v>
      </c>
      <c r="FB172" s="52" cm="1">
        <f t="array" ref="FB172">A127999806R_Latest</f>
        <v>0.104</v>
      </c>
      <c r="FC172" s="52" cm="1">
        <f t="array" ref="FC172">A127961050W_Latest</f>
        <v>0.121</v>
      </c>
      <c r="FD172" s="52" cm="1">
        <f t="array" ref="FD172">A128038094J_Latest</f>
        <v>0</v>
      </c>
      <c r="FE172" s="52" cm="1">
        <f t="array" ref="FE172">A127980214K_Latest</f>
        <v>0</v>
      </c>
      <c r="FF172" s="52" cm="1">
        <f t="array" ref="FF172">A128018886J_Latest</f>
        <v>0</v>
      </c>
      <c r="FG172" s="52" cm="1">
        <f t="array" ref="FG172">A128077250A_Latest</f>
        <v>0.104</v>
      </c>
      <c r="FH172" s="52" cm="1">
        <f t="array" ref="FH172">A128057862T_Latest</f>
        <v>0.14799999999999999</v>
      </c>
      <c r="FI172" s="52" cm="1">
        <f t="array" ref="FI172">A127999598J_Latest</f>
        <v>0</v>
      </c>
      <c r="FJ172" s="52" cm="1">
        <f t="array" ref="FJ172">A128096386T_Latest</f>
        <v>0.11</v>
      </c>
      <c r="FK172" s="52" cm="1">
        <f t="array" ref="FK172">A128038198A_Latest</f>
        <v>0.46300000000000002</v>
      </c>
      <c r="FL172" s="52" cm="1">
        <f t="array" ref="FL172">A128019002J_Latest</f>
        <v>0.106</v>
      </c>
      <c r="FM172" s="52" cm="1">
        <f t="array" ref="FM172">A128038250X_Latest</f>
        <v>0.14199999999999999</v>
      </c>
      <c r="FN172" s="52" t="e" cm="1">
        <f t="array" ref="FN172">A127960902T_Latest</f>
        <v>#NAME?</v>
      </c>
      <c r="FO172" s="52" cm="1">
        <f t="array" ref="FO172">A128037798L_Latest</f>
        <v>1.7989999999999999</v>
      </c>
      <c r="FP172" s="52" cm="1">
        <f t="array" ref="FP172">A127962898X_Latest</f>
        <v>0</v>
      </c>
      <c r="FQ172" s="52" cm="1">
        <f t="array" ref="FQ172">A128001778K_Latest</f>
        <v>0</v>
      </c>
      <c r="FR172" s="52" cm="1">
        <f t="array" ref="FR172">A128021210T_Latest</f>
        <v>0</v>
      </c>
      <c r="FS172" s="52" cm="1">
        <f t="array" ref="FS172">A128040618A_Latest</f>
        <v>0</v>
      </c>
      <c r="FT172" s="52" cm="1">
        <f t="array" ref="FT172">A128040638K_Latest</f>
        <v>0.27</v>
      </c>
      <c r="FU172" s="52" cm="1">
        <f t="array" ref="FU172">A127982550J_Latest</f>
        <v>0</v>
      </c>
      <c r="FV172" s="52" cm="1">
        <f t="array" ref="FV172">A128060090L_Latest</f>
        <v>0.21099999999999999</v>
      </c>
      <c r="FW172" s="52" cm="1">
        <f t="array" ref="FW172">A128040710T_Latest</f>
        <v>0.50900000000000001</v>
      </c>
      <c r="FX172" s="52" cm="1">
        <f t="array" ref="FX172">A128079726J_Latest</f>
        <v>0</v>
      </c>
      <c r="FY172" s="52" cm="1">
        <f t="array" ref="FY172">A128001618X_Latest</f>
        <v>0</v>
      </c>
      <c r="FZ172" s="52" cm="1">
        <f t="array" ref="FZ172">A127962922L_Latest</f>
        <v>0</v>
      </c>
      <c r="GA172" s="52" cm="1">
        <f t="array" ref="GA172">A127982338X_Latest</f>
        <v>0.23499999999999999</v>
      </c>
      <c r="GB172" s="52" cm="1">
        <f t="array" ref="GB172">A128079366R_Latest</f>
        <v>0.45900000000000002</v>
      </c>
      <c r="GC172" s="52" cm="1">
        <f t="array" ref="GC172">A128098534V_Latest</f>
        <v>0</v>
      </c>
      <c r="GD172" s="52" cm="1">
        <f t="array" ref="GD172">A127962974R_Latest</f>
        <v>0.54700000000000004</v>
      </c>
      <c r="GE172" s="52" cm="1">
        <f t="array" ref="GE172">A127982406R_Latest</f>
        <v>0.47399999999999998</v>
      </c>
      <c r="GF172" s="52" cm="1">
        <f t="array" ref="GF172">A128040522J_Latest</f>
        <v>0.17299999999999999</v>
      </c>
      <c r="GG172" s="52" cm="1">
        <f t="array" ref="GG172">A128098610K_Latest</f>
        <v>0</v>
      </c>
      <c r="GH172" s="52" cm="1">
        <f t="array" ref="GH172">A128059998R_Latest</f>
        <v>0.45800000000000002</v>
      </c>
      <c r="GI172" s="52" t="e" cm="1">
        <f t="array" ref="GI172">A127982482T_Latest</f>
        <v>#NAME?</v>
      </c>
      <c r="GJ172" s="52" cm="1">
        <f t="array" ref="GJ172">A128098086A_Latest</f>
        <v>3.3380000000000001</v>
      </c>
    </row>
    <row r="173" spans="1:192" ht="15" hidden="1" customHeight="1">
      <c r="A173" s="49"/>
      <c r="B173" s="49" t="s">
        <v>12455</v>
      </c>
      <c r="C173" s="62">
        <v>50</v>
      </c>
      <c r="D173" s="52" cm="1">
        <f t="array" ref="D173">A128042594F_Latest</f>
        <v>0.33200000000000002</v>
      </c>
      <c r="E173" s="52" cm="1">
        <f t="array" ref="E173">A127984482C_Latest</f>
        <v>1.5449999999999999</v>
      </c>
      <c r="F173" s="52" cm="1">
        <f t="array" ref="F173">A128081770J_Latest</f>
        <v>5.6660000000000004</v>
      </c>
      <c r="G173" s="52" cm="1">
        <f t="array" ref="G173">A127945830K_Latest</f>
        <v>1.1200000000000001</v>
      </c>
      <c r="H173" s="52" cm="1">
        <f t="array" ref="H173">A128081794A_Latest</f>
        <v>2.4750000000000001</v>
      </c>
      <c r="I173" s="52" cm="1">
        <f t="array" ref="I173">A128062338T_Latest</f>
        <v>1.401</v>
      </c>
      <c r="J173" s="52" cm="1">
        <f t="array" ref="J173">A128004018X_Latest</f>
        <v>11.734</v>
      </c>
      <c r="K173" s="52" cm="1">
        <f t="array" ref="K173">A128081882A_Latest</f>
        <v>9.3940000000000001</v>
      </c>
      <c r="L173" s="52" cm="1">
        <f t="array" ref="L173">A128023398T_Latest</f>
        <v>4.3920000000000003</v>
      </c>
      <c r="M173" s="52" cm="1">
        <f t="array" ref="M173">A127965130V_Latest</f>
        <v>0</v>
      </c>
      <c r="N173" s="52" cm="1">
        <f t="array" ref="N173">A128023094F_Latest</f>
        <v>5.0579999999999998</v>
      </c>
      <c r="O173" s="52" cm="1">
        <f t="array" ref="O173">A127945594V_Latest</f>
        <v>1.6259999999999999</v>
      </c>
      <c r="P173" s="52" cm="1">
        <f t="array" ref="P173">A127945626A_Latest</f>
        <v>5.6909999999999998</v>
      </c>
      <c r="Q173" s="52" cm="1">
        <f t="array" ref="Q173">A128081638X_Latest</f>
        <v>1.673</v>
      </c>
      <c r="R173" s="52" cm="1">
        <f t="array" ref="R173">A127945658V_Latest</f>
        <v>8.4540000000000006</v>
      </c>
      <c r="S173" s="52" cm="1">
        <f t="array" ref="S173">A127945686C_Latest</f>
        <v>2.7440000000000002</v>
      </c>
      <c r="T173" s="52" cm="1">
        <f t="array" ref="T173">A128081694T_Latest</f>
        <v>10.837999999999999</v>
      </c>
      <c r="U173" s="52" cm="1">
        <f t="array" ref="U173">A127945722A_Latest</f>
        <v>3.1819999999999999</v>
      </c>
      <c r="V173" s="52" cm="1">
        <f t="array" ref="V173">A127945742K_Latest</f>
        <v>0</v>
      </c>
      <c r="W173" s="52" t="e" cm="1">
        <f t="array" ref="W173">A127984502A_Latest</f>
        <v>#NAME?</v>
      </c>
      <c r="X173" s="52" cm="1">
        <f t="array" ref="X173">A128061662A_Latest</f>
        <v>77.325000000000003</v>
      </c>
      <c r="Y173" s="52" cm="1">
        <f t="array" ref="Y173">A127967278A_Latest</f>
        <v>0</v>
      </c>
      <c r="Z173" s="52" cm="1">
        <f t="array" ref="Z173">A128044866K_Latest</f>
        <v>0</v>
      </c>
      <c r="AA173" s="52" cm="1">
        <f t="array" ref="AA173">A127967486V_Latest</f>
        <v>0.61599999999999999</v>
      </c>
      <c r="AB173" s="52" cm="1">
        <f t="array" ref="AB173">A127986630F_Latest</f>
        <v>0</v>
      </c>
      <c r="AC173" s="52" cm="1">
        <f t="array" ref="AC173">A127948042A_Latest</f>
        <v>2.0670000000000002</v>
      </c>
      <c r="AD173" s="52" cm="1">
        <f t="array" ref="AD173">A128025566C_Latest</f>
        <v>0.74399999999999999</v>
      </c>
      <c r="AE173" s="52" cm="1">
        <f t="array" ref="AE173">A128025582C_Latest</f>
        <v>3.2290000000000001</v>
      </c>
      <c r="AF173" s="52" cm="1">
        <f t="array" ref="AF173">A128044958V_Latest</f>
        <v>1.62</v>
      </c>
      <c r="AG173" s="52" cm="1">
        <f t="array" ref="AG173">A128006250C_Latest</f>
        <v>0</v>
      </c>
      <c r="AH173" s="52" cm="1">
        <f t="array" ref="AH173">A128064218K_Latest</f>
        <v>0</v>
      </c>
      <c r="AI173" s="52" cm="1">
        <f t="array" ref="AI173">A128083754V_Latest</f>
        <v>0.66900000000000004</v>
      </c>
      <c r="AJ173" s="52" cm="1">
        <f t="array" ref="AJ173">A128064242K_Latest</f>
        <v>0.58299999999999996</v>
      </c>
      <c r="AK173" s="52" cm="1">
        <f t="array" ref="AK173">A128005958T_Latest</f>
        <v>3.258</v>
      </c>
      <c r="AL173" s="52" cm="1">
        <f t="array" ref="AL173">A127967362T_Latest</f>
        <v>0.36199999999999999</v>
      </c>
      <c r="AM173" s="52" cm="1">
        <f t="array" ref="AM173">A128083846C_Latest</f>
        <v>1.9039999999999999</v>
      </c>
      <c r="AN173" s="52" cm="1">
        <f t="array" ref="AN173">A128025394V_Latest</f>
        <v>0.61299999999999999</v>
      </c>
      <c r="AO173" s="52" cm="1">
        <f t="array" ref="AO173">A128006038V_Latest</f>
        <v>1.921</v>
      </c>
      <c r="AP173" s="52" cm="1">
        <f t="array" ref="AP173">A127947930F_Latest</f>
        <v>0.501</v>
      </c>
      <c r="AQ173" s="52" cm="1">
        <f t="array" ref="AQ173">A127967434T_Latest</f>
        <v>0</v>
      </c>
      <c r="AR173" s="52" t="e" cm="1">
        <f t="array" ref="AR173">A127986598T_Latest</f>
        <v>#NAME?</v>
      </c>
      <c r="AS173" s="52" cm="1">
        <f t="array" ref="AS173">A128083314R_Latest</f>
        <v>18.087</v>
      </c>
      <c r="AT173" s="52" cm="1">
        <f t="array" ref="AT173">A128008078X_Latest</f>
        <v>0</v>
      </c>
      <c r="AU173" s="52" cm="1">
        <f t="array" ref="AU173">A127950146K_Latest</f>
        <v>0</v>
      </c>
      <c r="AV173" s="52" cm="1">
        <f t="array" ref="AV173">A127988818V_Latest</f>
        <v>1.917</v>
      </c>
      <c r="AW173" s="52" cm="1">
        <f t="array" ref="AW173">A128047102R_Latest</f>
        <v>0</v>
      </c>
      <c r="AX173" s="52" cm="1">
        <f t="array" ref="AX173">A127969602C_Latest</f>
        <v>0</v>
      </c>
      <c r="AY173" s="52" cm="1">
        <f t="array" ref="AY173">A128086206K_Latest</f>
        <v>0.65700000000000003</v>
      </c>
      <c r="AZ173" s="52" cm="1">
        <f t="array" ref="AZ173">A127969670F_Latest</f>
        <v>3.323</v>
      </c>
      <c r="BA173" s="52" cm="1">
        <f t="array" ref="BA173">A127988898F_Latest</f>
        <v>4.5519999999999996</v>
      </c>
      <c r="BB173" s="52" cm="1">
        <f t="array" ref="BB173">A128047182A_Latest</f>
        <v>0.59199999999999997</v>
      </c>
      <c r="BC173" s="52" cm="1">
        <f t="array" ref="BC173">A127988610J_Latest</f>
        <v>0</v>
      </c>
      <c r="BD173" s="52" cm="1">
        <f t="array" ref="BD173">A127969390L_Latest</f>
        <v>2.83</v>
      </c>
      <c r="BE173" s="52" cm="1">
        <f t="array" ref="BE173">A128046910V_Latest</f>
        <v>0</v>
      </c>
      <c r="BF173" s="52" cm="1">
        <f t="array" ref="BF173">A128046918L_Latest</f>
        <v>2.012</v>
      </c>
      <c r="BG173" s="52" cm="1">
        <f t="array" ref="BG173">A128027570F_Latest</f>
        <v>0.56899999999999995</v>
      </c>
      <c r="BH173" s="52" cm="1">
        <f t="array" ref="BH173">A128086046K_Latest</f>
        <v>2.7629999999999999</v>
      </c>
      <c r="BI173" s="52" cm="1">
        <f t="array" ref="BI173">A127988726K_Latest</f>
        <v>0.69799999999999995</v>
      </c>
      <c r="BJ173" s="52" cm="1">
        <f t="array" ref="BJ173">A128086070K_Latest</f>
        <v>4.9969999999999999</v>
      </c>
      <c r="BK173" s="52" cm="1">
        <f t="array" ref="BK173">A127988770V_Latest</f>
        <v>1.071</v>
      </c>
      <c r="BL173" s="52" cm="1">
        <f t="array" ref="BL173">A127950130T_Latest</f>
        <v>0</v>
      </c>
      <c r="BM173" s="52" t="e" cm="1">
        <f t="array" ref="BM173">A128027710W_Latest</f>
        <v>#NAME?</v>
      </c>
      <c r="BN173" s="52" cm="1">
        <f t="array" ref="BN173">A127949606R_Latest</f>
        <v>25.978999999999999</v>
      </c>
      <c r="BO173" s="52" cm="1">
        <f t="array" ref="BO173">A127971694R_Latest</f>
        <v>0</v>
      </c>
      <c r="BP173" s="52" cm="1">
        <f t="array" ref="BP173">A128068502T_Latest</f>
        <v>0.63</v>
      </c>
      <c r="BQ173" s="52" cm="1">
        <f t="array" ref="BQ173">A127990954C_Latest</f>
        <v>3.133</v>
      </c>
      <c r="BR173" s="52" cm="1">
        <f t="array" ref="BR173">A128049278F_Latest</f>
        <v>0.52</v>
      </c>
      <c r="BS173" s="52" cm="1">
        <f t="array" ref="BS173">A128010470J_Latest</f>
        <v>0</v>
      </c>
      <c r="BT173" s="52" cm="1">
        <f t="array" ref="BT173">A128049306C_Latest</f>
        <v>0</v>
      </c>
      <c r="BU173" s="52" cm="1">
        <f t="array" ref="BU173">A128049334L_Latest</f>
        <v>2.323</v>
      </c>
      <c r="BV173" s="52" cm="1">
        <f t="array" ref="BV173">A128049346W_Latest</f>
        <v>1.9490000000000001</v>
      </c>
      <c r="BW173" s="52" cm="1">
        <f t="array" ref="BW173">A128088398A_Latest</f>
        <v>1.919</v>
      </c>
      <c r="BX173" s="52" cm="1">
        <f t="array" ref="BX173">A128010186X_Latest</f>
        <v>0</v>
      </c>
      <c r="BY173" s="52" cm="1">
        <f t="array" ref="BY173">A128029586K_Latest</f>
        <v>0.68300000000000005</v>
      </c>
      <c r="BZ173" s="52" cm="1">
        <f t="array" ref="BZ173">A128088162F_Latest</f>
        <v>0.65400000000000003</v>
      </c>
      <c r="CA173" s="52" cm="1">
        <f t="array" ref="CA173">A127952086F_Latest</f>
        <v>0</v>
      </c>
      <c r="CB173" s="52" cm="1">
        <f t="array" ref="CB173">A128010250F_Latest</f>
        <v>0</v>
      </c>
      <c r="CC173" s="52" cm="1">
        <f t="array" ref="CC173">A128029662A_Latest</f>
        <v>1.381</v>
      </c>
      <c r="CD173" s="52" cm="1">
        <f t="array" ref="CD173">A128049150V_Latest</f>
        <v>0</v>
      </c>
      <c r="CE173" s="52" cm="1">
        <f t="array" ref="CE173">A128088250F_Latest</f>
        <v>1.7869999999999999</v>
      </c>
      <c r="CF173" s="52" cm="1">
        <f t="array" ref="CF173">A128088274X_Latest</f>
        <v>0.73299999999999998</v>
      </c>
      <c r="CG173" s="52" cm="1">
        <f t="array" ref="CG173">A128010346X_Latest</f>
        <v>0</v>
      </c>
      <c r="CH173" s="52" t="e" cm="1">
        <f t="array" ref="CH173">A127952222L_Latest</f>
        <v>#NAME?</v>
      </c>
      <c r="CI173" s="52" cm="1">
        <f t="array" ref="CI173">A127990390J_Latest</f>
        <v>15.712</v>
      </c>
      <c r="CJ173" s="52" cm="1">
        <f t="array" ref="CJ173">A128090166F_Latest</f>
        <v>0</v>
      </c>
      <c r="CK173" s="52" cm="1">
        <f t="array" ref="CK173">A128012626C_Latest</f>
        <v>0.22500000000000001</v>
      </c>
      <c r="CL173" s="52" cm="1">
        <f t="array" ref="CL173">A128031898L_Latest</f>
        <v>0</v>
      </c>
      <c r="CM173" s="52" cm="1">
        <f t="array" ref="CM173">A127974070W_Latest</f>
        <v>0.315</v>
      </c>
      <c r="CN173" s="52" cm="1">
        <f t="array" ref="CN173">A127974094R_Latest</f>
        <v>0</v>
      </c>
      <c r="CO173" s="52" cm="1">
        <f t="array" ref="CO173">A128090454X_Latest</f>
        <v>0</v>
      </c>
      <c r="CP173" s="52" cm="1">
        <f t="array" ref="CP173">A128012742L_Latest</f>
        <v>0.32300000000000001</v>
      </c>
      <c r="CQ173" s="52" cm="1">
        <f t="array" ref="CQ173">A127974150W_Latest</f>
        <v>0</v>
      </c>
      <c r="CR173" s="52" cm="1">
        <f t="array" ref="CR173">A128031970V_Latest</f>
        <v>0.97199999999999998</v>
      </c>
      <c r="CS173" s="52" cm="1">
        <f t="array" ref="CS173">A128031690A_Latest</f>
        <v>0</v>
      </c>
      <c r="CT173" s="52" cm="1">
        <f t="array" ref="CT173">A127973886V_Latest</f>
        <v>0.45</v>
      </c>
      <c r="CU173" s="52" cm="1">
        <f t="array" ref="CU173">A128070530T_Latest</f>
        <v>0</v>
      </c>
      <c r="CV173" s="52" cm="1">
        <f t="array" ref="CV173">A128070566V_Latest</f>
        <v>0</v>
      </c>
      <c r="CW173" s="52" cm="1">
        <f t="array" ref="CW173">A128090282R_Latest</f>
        <v>0.30599999999999999</v>
      </c>
      <c r="CX173" s="52" cm="1">
        <f t="array" ref="CX173">A128070598L_Latest</f>
        <v>0.70599999999999996</v>
      </c>
      <c r="CY173" s="52" cm="1">
        <f t="array" ref="CY173">A128070622A_Latest</f>
        <v>0.45900000000000002</v>
      </c>
      <c r="CZ173" s="52" cm="1">
        <f t="array" ref="CZ173">A127954378V_Latest</f>
        <v>0.495</v>
      </c>
      <c r="DA173" s="52" cm="1">
        <f t="array" ref="DA173">A128012578W_Latest</f>
        <v>0.28000000000000003</v>
      </c>
      <c r="DB173" s="52" cm="1">
        <f t="array" ref="DB173">A127954410J_Latest</f>
        <v>0</v>
      </c>
      <c r="DC173" s="52" t="e" cm="1">
        <f t="array" ref="DC173">A128031886C_Latest</f>
        <v>#NAME?</v>
      </c>
      <c r="DD173" s="52" cm="1">
        <f t="array" ref="DD173">A128089810K_Latest</f>
        <v>4.53</v>
      </c>
      <c r="DE173" s="52" cm="1">
        <f t="array" ref="DE173">A128014566X_Latest</f>
        <v>0</v>
      </c>
      <c r="DF173" s="52" cm="1">
        <f t="array" ref="DF173">A128053594K_Latest</f>
        <v>0.41</v>
      </c>
      <c r="DG173" s="52" cm="1">
        <f t="array" ref="DG173">A128092370A_Latest</f>
        <v>0</v>
      </c>
      <c r="DH173" s="52" cm="1">
        <f t="array" ref="DH173">A128073034K_Latest</f>
        <v>0</v>
      </c>
      <c r="DI173" s="52" cm="1">
        <f t="array" ref="DI173">A127956554F_Latest</f>
        <v>0.40799999999999997</v>
      </c>
      <c r="DJ173" s="52" cm="1">
        <f t="array" ref="DJ173">A128034174K_Latest</f>
        <v>0</v>
      </c>
      <c r="DK173" s="52" cm="1">
        <f t="array" ref="DK173">A128073090C_Latest</f>
        <v>0.83199999999999996</v>
      </c>
      <c r="DL173" s="52" cm="1">
        <f t="array" ref="DL173">A128034230T_Latest</f>
        <v>0.27</v>
      </c>
      <c r="DM173" s="52" cm="1">
        <f t="array" ref="DM173">A127995330W_Latest</f>
        <v>0.45</v>
      </c>
      <c r="DN173" s="52" cm="1">
        <f t="array" ref="DN173">A128033886R_Latest</f>
        <v>0</v>
      </c>
      <c r="DO173" s="52" cm="1">
        <f t="array" ref="DO173">A128072830F_Latest</f>
        <v>0.42599999999999999</v>
      </c>
      <c r="DP173" s="52" cm="1">
        <f t="array" ref="DP173">A128053442X_Latest</f>
        <v>0.38900000000000001</v>
      </c>
      <c r="DQ173" s="52" cm="1">
        <f t="array" ref="DQ173">A127995062L_Latest</f>
        <v>0</v>
      </c>
      <c r="DR173" s="52" cm="1">
        <f t="array" ref="DR173">A128053490T_Latest</f>
        <v>0.435</v>
      </c>
      <c r="DS173" s="52" cm="1">
        <f t="array" ref="DS173">A128053506X_Latest</f>
        <v>0.46300000000000002</v>
      </c>
      <c r="DT173" s="52" cm="1">
        <f t="array" ref="DT173">A127956426L_Latest</f>
        <v>0.97399999999999998</v>
      </c>
      <c r="DU173" s="52" cm="1">
        <f t="array" ref="DU173">A127956442L_Latest</f>
        <v>0.85299999999999998</v>
      </c>
      <c r="DV173" s="52" cm="1">
        <f t="array" ref="DV173">A128092294K_Latest</f>
        <v>0.45700000000000002</v>
      </c>
      <c r="DW173" s="52" cm="1">
        <f t="array" ref="DW173">A127976198V_Latest</f>
        <v>0</v>
      </c>
      <c r="DX173" s="52" t="e" cm="1">
        <f t="array" ref="DX173">A128034110X_Latest</f>
        <v>#NAME?</v>
      </c>
      <c r="DY173" s="52" cm="1">
        <f t="array" ref="DY173">A128091814K_Latest</f>
        <v>6.3689999999999998</v>
      </c>
      <c r="DZ173" s="52" cm="1">
        <f t="array" ref="DZ173">A128055666W_Latest</f>
        <v>0.33200000000000002</v>
      </c>
      <c r="EA173" s="52" cm="1">
        <f t="array" ref="EA173">A127997470K_Latest</f>
        <v>0.184</v>
      </c>
      <c r="EB173" s="52" cm="1">
        <f t="array" ref="EB173">A127997502T_Latest</f>
        <v>0</v>
      </c>
      <c r="EC173" s="52" cm="1">
        <f t="array" ref="EC173">A128075150F_Latest</f>
        <v>0.28499999999999998</v>
      </c>
      <c r="ED173" s="52" cm="1">
        <f t="array" ref="ED173">A128016846C_Latest</f>
        <v>0</v>
      </c>
      <c r="EE173" s="52" cm="1">
        <f t="array" ref="EE173">A128075194J_Latest</f>
        <v>0</v>
      </c>
      <c r="EF173" s="52" cm="1">
        <f t="array" ref="EF173">A128094550W_Latest</f>
        <v>0.56599999999999995</v>
      </c>
      <c r="EG173" s="52" cm="1">
        <f t="array" ref="EG173">A128075238X_Latest</f>
        <v>0.46700000000000003</v>
      </c>
      <c r="EH173" s="52" cm="1">
        <f t="array" ref="EH173">A128055974X_Latest</f>
        <v>0.45900000000000002</v>
      </c>
      <c r="EI173" s="52" cm="1">
        <f t="array" ref="EI173">A128094290L_Latest</f>
        <v>0</v>
      </c>
      <c r="EJ173" s="52" cm="1">
        <f t="array" ref="EJ173">A127997298V_Latest</f>
        <v>0</v>
      </c>
      <c r="EK173" s="52" cm="1">
        <f t="array" ref="EK173">A128036058L_Latest</f>
        <v>0</v>
      </c>
      <c r="EL173" s="52" cm="1">
        <f t="array" ref="EL173">A128055714C_Latest</f>
        <v>0</v>
      </c>
      <c r="EM173" s="52" cm="1">
        <f t="array" ref="EM173">A128094354L_Latest</f>
        <v>0</v>
      </c>
      <c r="EN173" s="52" cm="1">
        <f t="array" ref="EN173">A128036110K_Latest</f>
        <v>0</v>
      </c>
      <c r="EO173" s="52" cm="1">
        <f t="array" ref="EO173">A128036134C_Latest</f>
        <v>0</v>
      </c>
      <c r="EP173" s="52" cm="1">
        <f t="array" ref="EP173">A127958594K_Latest</f>
        <v>0.51600000000000001</v>
      </c>
      <c r="EQ173" s="52" cm="1">
        <f t="array" ref="EQ173">A128075054F_Latest</f>
        <v>0</v>
      </c>
      <c r="ER173" s="52" cm="1">
        <f t="array" ref="ER173">A128036198R_Latest</f>
        <v>0</v>
      </c>
      <c r="ES173" s="52" t="e" cm="1">
        <f t="array" ref="ES173">A128016798W_Latest</f>
        <v>#NAME?</v>
      </c>
      <c r="ET173" s="52" cm="1">
        <f t="array" ref="ET173">A128074506R_Latest</f>
        <v>2.8109999999999999</v>
      </c>
      <c r="EU173" s="52" cm="1">
        <f t="array" ref="EU173">A127999486R_Latest</f>
        <v>0</v>
      </c>
      <c r="EV173" s="52" cm="1">
        <f t="array" ref="EV173">A128096454J_Latest</f>
        <v>9.5000000000000001E-2</v>
      </c>
      <c r="EW173" s="52" cm="1">
        <f t="array" ref="EW173">A128038302R_Latest</f>
        <v>0</v>
      </c>
      <c r="EX173" s="52" cm="1">
        <f t="array" ref="EX173">A128038326J_Latest</f>
        <v>0</v>
      </c>
      <c r="EY173" s="52" cm="1">
        <f t="array" ref="EY173">A128038350J_Latest</f>
        <v>0</v>
      </c>
      <c r="EZ173" s="52" cm="1">
        <f t="array" ref="EZ173">A127980470W_Latest</f>
        <v>0</v>
      </c>
      <c r="FA173" s="52" cm="1">
        <f t="array" ref="FA173">A128058034C_Latest</f>
        <v>0.18099999999999999</v>
      </c>
      <c r="FB173" s="52" cm="1">
        <f t="array" ref="FB173">A127980534W_Latest</f>
        <v>0.53500000000000003</v>
      </c>
      <c r="FC173" s="52" cm="1">
        <f t="array" ref="FC173">A128096610X_Latest</f>
        <v>0</v>
      </c>
      <c r="FD173" s="52" cm="1">
        <f t="array" ref="FD173">A127960698V_Latest</f>
        <v>0</v>
      </c>
      <c r="FE173" s="52" cm="1">
        <f t="array" ref="FE173">A128018862R_Latest</f>
        <v>0</v>
      </c>
      <c r="FF173" s="52" cm="1">
        <f t="array" ref="FF173">A128057826J_Latest</f>
        <v>0</v>
      </c>
      <c r="FG173" s="52" cm="1">
        <f t="array" ref="FG173">A128018898T_Latest</f>
        <v>0.19800000000000001</v>
      </c>
      <c r="FH173" s="52" cm="1">
        <f t="array" ref="FH173">A127960786V_Latest</f>
        <v>0</v>
      </c>
      <c r="FI173" s="52" cm="1">
        <f t="array" ref="FI173">A128018938X_Latest</f>
        <v>0.311</v>
      </c>
      <c r="FJ173" s="52" cm="1">
        <f t="array" ref="FJ173">A128038186T_Latest</f>
        <v>0</v>
      </c>
      <c r="FK173" s="52" cm="1">
        <f t="array" ref="FK173">A127980334C_Latest</f>
        <v>0</v>
      </c>
      <c r="FL173" s="52" cm="1">
        <f t="array" ref="FL173">A128038222R_Latest</f>
        <v>0</v>
      </c>
      <c r="FM173" s="52" cm="1">
        <f t="array" ref="FM173">A127980358W_Latest</f>
        <v>0</v>
      </c>
      <c r="FN173" s="52" t="e" cm="1">
        <f t="array" ref="FN173">A128019042A_Latest</f>
        <v>#NAME?</v>
      </c>
      <c r="FO173" s="52" cm="1">
        <f t="array" ref="FO173">A127999074V_Latest</f>
        <v>1.321</v>
      </c>
      <c r="FP173" s="52" cm="1">
        <f t="array" ref="FP173">A128040362J_Latest</f>
        <v>0</v>
      </c>
      <c r="FQ173" s="52" cm="1">
        <f t="array" ref="FQ173">A128001782A_Latest</f>
        <v>0</v>
      </c>
      <c r="FR173" s="52" cm="1">
        <f t="array" ref="FR173">A128079598A_Latest</f>
        <v>0</v>
      </c>
      <c r="FS173" s="52" cm="1">
        <f t="array" ref="FS173">A127963126T_Latest</f>
        <v>0</v>
      </c>
      <c r="FT173" s="52" cm="1">
        <f t="array" ref="FT173">A128079654J_Latest</f>
        <v>0</v>
      </c>
      <c r="FU173" s="52" cm="1">
        <f t="array" ref="FU173">A128040662K_Latest</f>
        <v>0</v>
      </c>
      <c r="FV173" s="52" cm="1">
        <f t="array" ref="FV173">A128079690T_Latest</f>
        <v>0.95499999999999996</v>
      </c>
      <c r="FW173" s="52" cm="1">
        <f t="array" ref="FW173">A128079706X_Latest</f>
        <v>0</v>
      </c>
      <c r="FX173" s="52" cm="1">
        <f t="array" ref="FX173">A128001942A_Latest</f>
        <v>0</v>
      </c>
      <c r="FY173" s="52" cm="1">
        <f t="array" ref="FY173">A127982286J_Latest</f>
        <v>0</v>
      </c>
      <c r="FZ173" s="52" cm="1">
        <f t="array" ref="FZ173">A128040398K_Latest</f>
        <v>0</v>
      </c>
      <c r="GA173" s="52" cm="1">
        <f t="array" ref="GA173">A127982342R_Latest</f>
        <v>0</v>
      </c>
      <c r="GB173" s="52" cm="1">
        <f t="array" ref="GB173">A128098506K_Latest</f>
        <v>0.224</v>
      </c>
      <c r="GC173" s="52" cm="1">
        <f t="array" ref="GC173">A128040450J_Latest</f>
        <v>0</v>
      </c>
      <c r="GD173" s="52" cm="1">
        <f t="array" ref="GD173">A128098550V_Latest</f>
        <v>0.92600000000000005</v>
      </c>
      <c r="GE173" s="52" cm="1">
        <f t="array" ref="GE173">A128021102J_Latest</f>
        <v>0</v>
      </c>
      <c r="GF173" s="52" cm="1">
        <f t="array" ref="GF173">A128040526T_Latest</f>
        <v>0.27</v>
      </c>
      <c r="GG173" s="52" cm="1">
        <f t="array" ref="GG173">A127982442X_Latest</f>
        <v>0.14099999999999999</v>
      </c>
      <c r="GH173" s="52" cm="1">
        <f t="array" ref="GH173">A128060002A_Latest</f>
        <v>0</v>
      </c>
      <c r="GI173" s="52" t="e" cm="1">
        <f t="array" ref="GI173">A127982486A_Latest</f>
        <v>#NAME?</v>
      </c>
      <c r="GJ173" s="52" cm="1">
        <f t="array" ref="GJ173">A128078990A_Latest</f>
        <v>2.5169999999999999</v>
      </c>
    </row>
    <row r="174" spans="1:192" ht="15" hidden="1" customHeight="1">
      <c r="A174" s="48" t="s">
        <v>12456</v>
      </c>
      <c r="B174" s="49"/>
      <c r="C174" s="62">
        <v>51</v>
      </c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  <c r="AP174" s="52"/>
      <c r="AQ174" s="52"/>
      <c r="AR174" s="52"/>
      <c r="AS174" s="52"/>
      <c r="AT174" s="52"/>
      <c r="AU174" s="52"/>
      <c r="AV174" s="52"/>
      <c r="AW174" s="52"/>
      <c r="AX174" s="52"/>
      <c r="AY174" s="52"/>
      <c r="AZ174" s="52"/>
      <c r="BA174" s="52"/>
      <c r="BB174" s="52"/>
      <c r="BC174" s="52"/>
      <c r="BD174" s="52"/>
      <c r="BE174" s="52"/>
      <c r="BF174" s="52"/>
      <c r="BG174" s="52"/>
      <c r="BH174" s="52"/>
      <c r="BI174" s="52"/>
      <c r="BJ174" s="52"/>
      <c r="BK174" s="52"/>
      <c r="BL174" s="52"/>
      <c r="BM174" s="52"/>
      <c r="BN174" s="52"/>
      <c r="BO174" s="52"/>
      <c r="BP174" s="52"/>
      <c r="BQ174" s="52"/>
      <c r="BR174" s="52"/>
      <c r="BS174" s="52"/>
      <c r="BT174" s="52"/>
      <c r="BU174" s="52"/>
      <c r="BV174" s="52"/>
      <c r="BW174" s="52"/>
      <c r="BX174" s="52"/>
      <c r="BY174" s="52"/>
      <c r="BZ174" s="52"/>
      <c r="CA174" s="52"/>
      <c r="CB174" s="52"/>
      <c r="CC174" s="52"/>
      <c r="CD174" s="52"/>
      <c r="CE174" s="52"/>
      <c r="CF174" s="52"/>
      <c r="CG174" s="52"/>
      <c r="CH174" s="52"/>
      <c r="CI174" s="52"/>
      <c r="CJ174" s="52"/>
      <c r="CK174" s="52"/>
      <c r="CL174" s="52"/>
      <c r="CM174" s="52"/>
      <c r="CN174" s="52"/>
      <c r="CO174" s="52"/>
      <c r="CP174" s="52"/>
      <c r="CQ174" s="52"/>
      <c r="CR174" s="52"/>
      <c r="CS174" s="52"/>
      <c r="CT174" s="52"/>
      <c r="CU174" s="52"/>
      <c r="CV174" s="52"/>
      <c r="CW174" s="52"/>
      <c r="CX174" s="52"/>
      <c r="CY174" s="52"/>
      <c r="CZ174" s="52"/>
      <c r="DA174" s="52"/>
      <c r="DB174" s="52"/>
      <c r="DC174" s="52"/>
      <c r="DD174" s="52"/>
      <c r="DE174" s="52"/>
      <c r="DF174" s="52"/>
      <c r="DG174" s="52"/>
      <c r="DH174" s="52"/>
      <c r="DI174" s="52"/>
      <c r="DJ174" s="52"/>
      <c r="DK174" s="52"/>
      <c r="DL174" s="52"/>
      <c r="DM174" s="52"/>
      <c r="DN174" s="52"/>
      <c r="DO174" s="52"/>
      <c r="DP174" s="52"/>
      <c r="DQ174" s="52"/>
      <c r="DR174" s="52"/>
      <c r="DS174" s="52"/>
      <c r="DT174" s="52"/>
      <c r="DU174" s="52"/>
      <c r="DV174" s="52"/>
      <c r="DW174" s="52"/>
      <c r="DX174" s="52"/>
      <c r="DY174" s="52"/>
      <c r="DZ174" s="52"/>
      <c r="EA174" s="52"/>
      <c r="EB174" s="52"/>
      <c r="EC174" s="52"/>
      <c r="ED174" s="52"/>
      <c r="EE174" s="52"/>
      <c r="EF174" s="52"/>
      <c r="EG174" s="52"/>
      <c r="EH174" s="52"/>
      <c r="EI174" s="52"/>
      <c r="EJ174" s="52"/>
      <c r="EK174" s="52"/>
      <c r="EL174" s="52"/>
      <c r="EM174" s="52"/>
      <c r="EN174" s="52"/>
      <c r="EO174" s="52"/>
      <c r="EP174" s="52"/>
      <c r="EQ174" s="52"/>
      <c r="ER174" s="52"/>
      <c r="ES174" s="52"/>
      <c r="ET174" s="52"/>
      <c r="EU174" s="52"/>
      <c r="EV174" s="52"/>
      <c r="EW174" s="52"/>
      <c r="EX174" s="52"/>
      <c r="EY174" s="52"/>
      <c r="EZ174" s="52"/>
      <c r="FA174" s="52"/>
      <c r="FB174" s="52"/>
      <c r="FC174" s="52"/>
      <c r="FD174" s="52"/>
      <c r="FE174" s="52"/>
      <c r="FF174" s="52"/>
      <c r="FG174" s="52"/>
      <c r="FH174" s="52"/>
      <c r="FI174" s="52"/>
      <c r="FJ174" s="52"/>
      <c r="FK174" s="52"/>
      <c r="FL174" s="52"/>
      <c r="FM174" s="52"/>
      <c r="FN174" s="52"/>
      <c r="FO174" s="52"/>
      <c r="FP174" s="52"/>
      <c r="FQ174" s="52"/>
      <c r="FR174" s="52"/>
      <c r="FS174" s="52"/>
      <c r="FT174" s="52"/>
      <c r="FU174" s="52"/>
      <c r="FV174" s="52"/>
      <c r="FW174" s="52"/>
      <c r="FX174" s="52"/>
      <c r="FY174" s="52"/>
      <c r="FZ174" s="52"/>
      <c r="GA174" s="52"/>
      <c r="GB174" s="52"/>
      <c r="GC174" s="52"/>
      <c r="GD174" s="52"/>
      <c r="GE174" s="52"/>
      <c r="GF174" s="52"/>
      <c r="GG174" s="52"/>
      <c r="GH174" s="52"/>
      <c r="GI174" s="52"/>
      <c r="GJ174" s="52"/>
    </row>
    <row r="175" spans="1:192" ht="15" hidden="1" customHeight="1">
      <c r="A175" s="49"/>
      <c r="B175" s="49" t="s">
        <v>12457</v>
      </c>
      <c r="C175" s="62">
        <v>52</v>
      </c>
      <c r="D175" s="52" cm="1">
        <f t="array" ref="D175">A128081566X_Latest</f>
        <v>65.251999999999995</v>
      </c>
      <c r="E175" s="52" cm="1">
        <f t="array" ref="E175">A127945762V_Latest</f>
        <v>180.471</v>
      </c>
      <c r="F175" s="52" cm="1">
        <f t="array" ref="F175">A128023302L_Latest</f>
        <v>508.52100000000002</v>
      </c>
      <c r="G175" s="52" cm="1">
        <f t="array" ref="G175">A127945834V_Latest</f>
        <v>112.483</v>
      </c>
      <c r="H175" s="52" cm="1">
        <f t="array" ref="H175">A127965370F_Latest</f>
        <v>518.779</v>
      </c>
      <c r="I175" s="52" cm="1">
        <f t="array" ref="I175">A128081830X_Latest</f>
        <v>191.04599999999999</v>
      </c>
      <c r="J175" s="52" cm="1">
        <f t="array" ref="J175">A128023374X_Latest</f>
        <v>617.04700000000003</v>
      </c>
      <c r="K175" s="52" cm="1">
        <f t="array" ref="K175">A127965422W_Latest</f>
        <v>305.09100000000001</v>
      </c>
      <c r="L175" s="52" cm="1">
        <f t="array" ref="L175">A127984638L_Latest</f>
        <v>302.63299999999998</v>
      </c>
      <c r="M175" s="52" cm="1">
        <f t="array" ref="M175">A128081582X_Latest</f>
        <v>108.283</v>
      </c>
      <c r="N175" s="52" cm="1">
        <f t="array" ref="N175">A128042622C_Latest</f>
        <v>339.25200000000001</v>
      </c>
      <c r="O175" s="52" cm="1">
        <f t="array" ref="O175">A128023118L_Latest</f>
        <v>108.758</v>
      </c>
      <c r="P175" s="52" cm="1">
        <f t="array" ref="P175">A127945630T_Latest</f>
        <v>625.05700000000002</v>
      </c>
      <c r="Q175" s="52" cm="1">
        <f t="array" ref="Q175">A127984374V_Latest</f>
        <v>153.834</v>
      </c>
      <c r="R175" s="52" cm="1">
        <f t="array" ref="R175">A127965230C_Latest</f>
        <v>597.12</v>
      </c>
      <c r="S175" s="52" cm="1">
        <f t="array" ref="S175">A128023194R_Latest</f>
        <v>638.40700000000004</v>
      </c>
      <c r="T175" s="52" cm="1">
        <f t="array" ref="T175">A127965270W_Latest</f>
        <v>1073.924</v>
      </c>
      <c r="U175" s="52" cm="1">
        <f t="array" ref="U175">A127965286R_Latest</f>
        <v>88.781000000000006</v>
      </c>
      <c r="V175" s="52" cm="1">
        <f t="array" ref="V175">A128003918L_Latest</f>
        <v>204.92400000000001</v>
      </c>
      <c r="W175" s="52" t="e" cm="1">
        <f t="array" ref="W175">A128003950L_Latest</f>
        <v>#NAME?</v>
      </c>
      <c r="X175" s="52" cm="1">
        <f t="array" ref="X175">A127964734R_Latest</f>
        <v>6739.6639999999998</v>
      </c>
      <c r="Y175" s="52" cm="1">
        <f t="array" ref="Y175">A127947778X_Latest</f>
        <v>19.303999999999998</v>
      </c>
      <c r="Z175" s="52" cm="1">
        <f t="array" ref="Z175">A128025470K_Latest</f>
        <v>23.308</v>
      </c>
      <c r="AA175" s="52" cm="1">
        <f t="array" ref="AA175">A128083962L_Latest</f>
        <v>145.81299999999999</v>
      </c>
      <c r="AB175" s="52" cm="1">
        <f t="array" ref="AB175">A127967498C_Latest</f>
        <v>35.72</v>
      </c>
      <c r="AC175" s="52" cm="1">
        <f t="array" ref="AC175">A128084018R_Latest</f>
        <v>166.261</v>
      </c>
      <c r="AD175" s="52" cm="1">
        <f t="array" ref="AD175">A128084026R_Latest</f>
        <v>59.423999999999999</v>
      </c>
      <c r="AE175" s="52" cm="1">
        <f t="array" ref="AE175">A128006202K_Latest</f>
        <v>217.54</v>
      </c>
      <c r="AF175" s="52" cm="1">
        <f t="array" ref="AF175">A127967558V_Latest</f>
        <v>104.53400000000001</v>
      </c>
      <c r="AG175" s="52" cm="1">
        <f t="array" ref="AG175">A127948098L_Latest</f>
        <v>93.802999999999997</v>
      </c>
      <c r="AH175" s="52" cm="1">
        <f t="array" ref="AH175">A127947794X_Latest</f>
        <v>43.991999999999997</v>
      </c>
      <c r="AI175" s="52" cm="1">
        <f t="array" ref="AI175">A128064226K_Latest</f>
        <v>146.46299999999999</v>
      </c>
      <c r="AJ175" s="52" cm="1">
        <f t="array" ref="AJ175">A128064246V_Latest</f>
        <v>40.828000000000003</v>
      </c>
      <c r="AK175" s="52" cm="1">
        <f t="array" ref="AK175">A128064270V_Latest</f>
        <v>233.62299999999999</v>
      </c>
      <c r="AL175" s="52" cm="1">
        <f t="array" ref="AL175">A128005974T_Latest</f>
        <v>53.753</v>
      </c>
      <c r="AM175" s="52" cm="1">
        <f t="array" ref="AM175">A128025370A_Latest</f>
        <v>191.19499999999999</v>
      </c>
      <c r="AN175" s="52" cm="1">
        <f t="array" ref="AN175">A128064318V_Latest</f>
        <v>179.93899999999999</v>
      </c>
      <c r="AO175" s="52" cm="1">
        <f t="array" ref="AO175">A128006042K_Latest</f>
        <v>319.15800000000002</v>
      </c>
      <c r="AP175" s="52" cm="1">
        <f t="array" ref="AP175">A128083894W_Latest</f>
        <v>24.657</v>
      </c>
      <c r="AQ175" s="52" cm="1">
        <f t="array" ref="AQ175">A128044838A_Latest</f>
        <v>59.887999999999998</v>
      </c>
      <c r="AR175" s="52" t="e" cm="1">
        <f t="array" ref="AR175">A128083942C_Latest</f>
        <v>#NAME?</v>
      </c>
      <c r="AS175" s="52" cm="1">
        <f t="array" ref="AS175">A128083318X_Latest</f>
        <v>2159.2020000000002</v>
      </c>
      <c r="AT175" s="52" cm="1">
        <f t="array" ref="AT175">A128027486R_Latest</f>
        <v>11.593</v>
      </c>
      <c r="AU175" s="52" cm="1">
        <f t="array" ref="AU175">A127969546W_Latest</f>
        <v>8.2040000000000006</v>
      </c>
      <c r="AV175" s="52" cm="1">
        <f t="array" ref="AV175">A128066386J_Latest</f>
        <v>159.898</v>
      </c>
      <c r="AW175" s="52" cm="1">
        <f t="array" ref="AW175">A127969586R_Latest</f>
        <v>28.172000000000001</v>
      </c>
      <c r="AX175" s="52" cm="1">
        <f t="array" ref="AX175">A128066414F_Latest</f>
        <v>151.28899999999999</v>
      </c>
      <c r="AY175" s="52" cm="1">
        <f t="array" ref="AY175">A127969642W_Latest</f>
        <v>53.246000000000002</v>
      </c>
      <c r="AZ175" s="52" cm="1">
        <f t="array" ref="AZ175">A128027818X_Latest</f>
        <v>163.792</v>
      </c>
      <c r="BA175" s="52" cm="1">
        <f t="array" ref="BA175">A128066458J_Latest</f>
        <v>72.691000000000003</v>
      </c>
      <c r="BB175" s="52" cm="1">
        <f t="array" ref="BB175">A128027854J_Latest</f>
        <v>81.93</v>
      </c>
      <c r="BC175" s="52" cm="1">
        <f t="array" ref="BC175">A127949970K_Latest</f>
        <v>34.026000000000003</v>
      </c>
      <c r="BD175" s="52" cm="1">
        <f t="array" ref="BD175">A127969394W_Latest</f>
        <v>99.278000000000006</v>
      </c>
      <c r="BE175" s="52" cm="1">
        <f t="array" ref="BE175">A127988650A_Latest</f>
        <v>27.603000000000002</v>
      </c>
      <c r="BF175" s="52" cm="1">
        <f t="array" ref="BF175">A127988674V_Latest</f>
        <v>174.85300000000001</v>
      </c>
      <c r="BG175" s="52" cm="1">
        <f t="array" ref="BG175">A127950034T_Latest</f>
        <v>35.758000000000003</v>
      </c>
      <c r="BH175" s="52" cm="1">
        <f t="array" ref="BH175">A128027614W_Latest</f>
        <v>118.43600000000001</v>
      </c>
      <c r="BI175" s="52" cm="1">
        <f t="array" ref="BI175">A128046954W_Latest</f>
        <v>173.65100000000001</v>
      </c>
      <c r="BJ175" s="52" cm="1">
        <f t="array" ref="BJ175">A127969490W_Latest</f>
        <v>275.471</v>
      </c>
      <c r="BK175" s="52" cm="1">
        <f t="array" ref="BK175">A128027642F_Latest</f>
        <v>28.86</v>
      </c>
      <c r="BL175" s="52" cm="1">
        <f t="array" ref="BL175">A127950134A_Latest</f>
        <v>44.673000000000002</v>
      </c>
      <c r="BM175" s="52" t="e" cm="1">
        <f t="array" ref="BM175">A127969558F_Latest</f>
        <v>#NAME?</v>
      </c>
      <c r="BN175" s="52" cm="1">
        <f t="array" ref="BN175">A128085554L_Latest</f>
        <v>1743.422</v>
      </c>
      <c r="BO175" s="52" cm="1">
        <f t="array" ref="BO175">A128029550J_Latest</f>
        <v>13.775</v>
      </c>
      <c r="BP175" s="52" cm="1">
        <f t="array" ref="BP175">A127952206L_Latest</f>
        <v>42.652000000000001</v>
      </c>
      <c r="BQ175" s="52" cm="1">
        <f t="array" ref="BQ175">A128068550K_Latest</f>
        <v>90.384</v>
      </c>
      <c r="BR175" s="52" cm="1">
        <f t="array" ref="BR175">A128068570V_Latest</f>
        <v>25.885000000000002</v>
      </c>
      <c r="BS175" s="52" cm="1">
        <f t="array" ref="BS175">A128029814A_Latest</f>
        <v>100.28</v>
      </c>
      <c r="BT175" s="52" cm="1">
        <f t="array" ref="BT175">A127971966J_Latest</f>
        <v>33.613999999999997</v>
      </c>
      <c r="BU175" s="52" cm="1">
        <f t="array" ref="BU175">A127952322W_Latest</f>
        <v>110.476</v>
      </c>
      <c r="BV175" s="52" cm="1">
        <f t="array" ref="BV175">A128049350L_Latest</f>
        <v>62.064999999999998</v>
      </c>
      <c r="BW175" s="52" cm="1">
        <f t="array" ref="BW175">A128010526J_Latest</f>
        <v>66.701999999999998</v>
      </c>
      <c r="BX175" s="52" cm="1">
        <f t="array" ref="BX175">A128010190R_Latest</f>
        <v>14.167999999999999</v>
      </c>
      <c r="BY175" s="52" cm="1">
        <f t="array" ref="BY175">A128029590A_Latest</f>
        <v>46.658000000000001</v>
      </c>
      <c r="BZ175" s="52" cm="1">
        <f t="array" ref="BZ175">A127990770K_Latest</f>
        <v>20.012</v>
      </c>
      <c r="CA175" s="52" cm="1">
        <f t="array" ref="CA175">A127952090W_Latest</f>
        <v>96.634</v>
      </c>
      <c r="CB175" s="52" cm="1">
        <f t="array" ref="CB175">A128029654A_Latest</f>
        <v>31.417999999999999</v>
      </c>
      <c r="CC175" s="52" cm="1">
        <f t="array" ref="CC175">A128088218F_Latest</f>
        <v>128.12100000000001</v>
      </c>
      <c r="CD175" s="52" cm="1">
        <f t="array" ref="CD175">A128088234F_Latest</f>
        <v>135.87200000000001</v>
      </c>
      <c r="CE175" s="52" cm="1">
        <f t="array" ref="CE175">A128068462K_Latest</f>
        <v>233.167</v>
      </c>
      <c r="CF175" s="52" cm="1">
        <f t="array" ref="CF175">A128049222V_Latest</f>
        <v>17.603999999999999</v>
      </c>
      <c r="CG175" s="52" cm="1">
        <f t="array" ref="CG175">A128049234C_Latest</f>
        <v>46.994</v>
      </c>
      <c r="CH175" s="52" t="e" cm="1">
        <f t="array" ref="CH175">A127971894J_Latest</f>
        <v>#NAME?</v>
      </c>
      <c r="CI175" s="52" cm="1">
        <f t="array" ref="CI175">A128029214W_Latest</f>
        <v>1316.481</v>
      </c>
      <c r="CJ175" s="52" cm="1">
        <f t="array" ref="CJ175">A128051178L_Latest</f>
        <v>6.4710000000000001</v>
      </c>
      <c r="CK175" s="52" cm="1">
        <f t="array" ref="CK175">A128051362L_Latest</f>
        <v>8.9290000000000003</v>
      </c>
      <c r="CL175" s="52" cm="1">
        <f t="array" ref="CL175">A128012670L_Latest</f>
        <v>40.411000000000001</v>
      </c>
      <c r="CM175" s="52" cm="1">
        <f t="array" ref="CM175">A127974074F_Latest</f>
        <v>9.1609999999999996</v>
      </c>
      <c r="CN175" s="52" cm="1">
        <f t="array" ref="CN175">A128070762C_Latest</f>
        <v>27.474</v>
      </c>
      <c r="CO175" s="52" cm="1">
        <f t="array" ref="CO175">A127954498L_Latest</f>
        <v>14.252000000000001</v>
      </c>
      <c r="CP175" s="52" cm="1">
        <f t="array" ref="CP175">A128012746W_Latest</f>
        <v>43.811</v>
      </c>
      <c r="CQ175" s="52" cm="1">
        <f t="array" ref="CQ175">A127974154F_Latest</f>
        <v>18.652999999999999</v>
      </c>
      <c r="CR175" s="52" cm="1">
        <f t="array" ref="CR175">A128051518W_Latest</f>
        <v>16.398</v>
      </c>
      <c r="CS175" s="52" cm="1">
        <f t="array" ref="CS175">A127992858R_Latest</f>
        <v>6.7679999999999998</v>
      </c>
      <c r="CT175" s="52" cm="1">
        <f t="array" ref="CT175">A128051222K_Latest</f>
        <v>19.687999999999999</v>
      </c>
      <c r="CU175" s="52" cm="1">
        <f t="array" ref="CU175">A127954294K_Latest</f>
        <v>3.79</v>
      </c>
      <c r="CV175" s="52" cm="1">
        <f t="array" ref="CV175">A128051246C_Latest</f>
        <v>37.567</v>
      </c>
      <c r="CW175" s="52" cm="1">
        <f t="array" ref="CW175">A127973934A_Latest</f>
        <v>8.64</v>
      </c>
      <c r="CX175" s="52" cm="1">
        <f t="array" ref="CX175">A127973958V_Latest</f>
        <v>40.610999999999997</v>
      </c>
      <c r="CY175" s="52" cm="1">
        <f t="array" ref="CY175">A128012542V_Latest</f>
        <v>45.494</v>
      </c>
      <c r="CZ175" s="52" cm="1">
        <f t="array" ref="CZ175">A127973986C_Latest</f>
        <v>87.906999999999996</v>
      </c>
      <c r="DA175" s="52" cm="1">
        <f t="array" ref="DA175">A128051330V_Latest</f>
        <v>3.7629999999999999</v>
      </c>
      <c r="DB175" s="52" cm="1">
        <f t="array" ref="DB175">A127974018L_Latest</f>
        <v>12.35</v>
      </c>
      <c r="DC175" s="52" t="e" cm="1">
        <f t="array" ref="DC175">A127954446K_Latest</f>
        <v>#NAME?</v>
      </c>
      <c r="DD175" s="52" cm="1">
        <f t="array" ref="DD175">A127953850V_Latest</f>
        <v>452.13799999999998</v>
      </c>
      <c r="DE175" s="52" cm="1">
        <f t="array" ref="DE175">A128014570R_Latest</f>
        <v>8.702</v>
      </c>
      <c r="DF175" s="52" cm="1">
        <f t="array" ref="DF175">A127956494R_Latest</f>
        <v>90.930999999999997</v>
      </c>
      <c r="DG175" s="52" cm="1">
        <f t="array" ref="DG175">A127976270A_Latest</f>
        <v>57.93</v>
      </c>
      <c r="DH175" s="52" cm="1">
        <f t="array" ref="DH175">A128034122J_Latest</f>
        <v>8.3309999999999995</v>
      </c>
      <c r="DI175" s="52" cm="1">
        <f t="array" ref="DI175">A128034150T_Latest</f>
        <v>51.956000000000003</v>
      </c>
      <c r="DJ175" s="52" cm="1">
        <f t="array" ref="DJ175">A128034178V_Latest</f>
        <v>24.675999999999998</v>
      </c>
      <c r="DK175" s="52" cm="1">
        <f t="array" ref="DK175">A128014794A_Latest</f>
        <v>55.884</v>
      </c>
      <c r="DL175" s="52" cm="1">
        <f t="array" ref="DL175">A128014814X_Latest</f>
        <v>30.423999999999999</v>
      </c>
      <c r="DM175" s="52" cm="1">
        <f t="array" ref="DM175">A128073110A_Latest</f>
        <v>33.247</v>
      </c>
      <c r="DN175" s="52" cm="1">
        <f t="array" ref="DN175">A127976026X_Latest</f>
        <v>5.2119999999999997</v>
      </c>
      <c r="DO175" s="52" cm="1">
        <f t="array" ref="DO175">A128053414R_Latest</f>
        <v>19.530999999999999</v>
      </c>
      <c r="DP175" s="52" cm="1">
        <f t="array" ref="DP175">A127995042C_Latest</f>
        <v>11.446</v>
      </c>
      <c r="DQ175" s="52" cm="1">
        <f t="array" ref="DQ175">A128033942W_Latest</f>
        <v>50.67</v>
      </c>
      <c r="DR175" s="52" cm="1">
        <f t="array" ref="DR175">A128014634R_Latest</f>
        <v>18.32</v>
      </c>
      <c r="DS175" s="52" cm="1">
        <f t="array" ref="DS175">A128072894T_Latest</f>
        <v>51.14</v>
      </c>
      <c r="DT175" s="52" cm="1">
        <f t="array" ref="DT175">A128092266A_Latest</f>
        <v>65.72</v>
      </c>
      <c r="DU175" s="52" cm="1">
        <f t="array" ref="DU175">A128034038T_Latest</f>
        <v>100.4</v>
      </c>
      <c r="DV175" s="52" cm="1">
        <f t="array" ref="DV175">A127976174A_Latest</f>
        <v>7.3310000000000004</v>
      </c>
      <c r="DW175" s="52" cm="1">
        <f t="array" ref="DW175">A128092314J_Latest</f>
        <v>28.986999999999998</v>
      </c>
      <c r="DX175" s="52" t="e" cm="1">
        <f t="array" ref="DX175">A128014722R_Latest</f>
        <v>#NAME?</v>
      </c>
      <c r="DY175" s="52" cm="1">
        <f t="array" ref="DY175">A128072430V_Latest</f>
        <v>720.83699999999999</v>
      </c>
      <c r="DZ175" s="52" cm="1">
        <f t="array" ref="DZ175">A128016590K_Latest</f>
        <v>4.58</v>
      </c>
      <c r="EA175" s="52" cm="1">
        <f t="array" ref="EA175">A127958642T_Latest</f>
        <v>1.8069999999999999</v>
      </c>
      <c r="EB175" s="52" cm="1">
        <f t="array" ref="EB175">A127958682K_Latest</f>
        <v>10.356999999999999</v>
      </c>
      <c r="EC175" s="52" cm="1">
        <f t="array" ref="EC175">A128094498X_Latest</f>
        <v>2.6869999999999998</v>
      </c>
      <c r="ED175" s="52" cm="1">
        <f t="array" ref="ED175">A128075170R_Latest</f>
        <v>9.0640000000000001</v>
      </c>
      <c r="EE175" s="52" cm="1">
        <f t="array" ref="EE175">A127978450W_Latest</f>
        <v>3.7519999999999998</v>
      </c>
      <c r="EF175" s="52" cm="1">
        <f t="array" ref="EF175">A128055942F_Latest</f>
        <v>11.561</v>
      </c>
      <c r="EG175" s="52" cm="1">
        <f t="array" ref="EG175">A128055958X_Latest</f>
        <v>5.931</v>
      </c>
      <c r="EH175" s="52" cm="1">
        <f t="array" ref="EH175">A127978494X_Latest</f>
        <v>4.8010000000000002</v>
      </c>
      <c r="EI175" s="52" cm="1">
        <f t="array" ref="EI175">A128016614T_Latest</f>
        <v>0.42399999999999999</v>
      </c>
      <c r="EJ175" s="52" cm="1">
        <f t="array" ref="EJ175">A127958470J_Latest</f>
        <v>4.9000000000000004</v>
      </c>
      <c r="EK175" s="52" cm="1">
        <f t="array" ref="EK175">A128094326C_Latest</f>
        <v>1.83</v>
      </c>
      <c r="EL175" s="52" cm="1">
        <f t="array" ref="EL175">A128055718L_Latest</f>
        <v>8.1829999999999998</v>
      </c>
      <c r="EM175" s="52" cm="1">
        <f t="array" ref="EM175">A128074978L_Latest</f>
        <v>2.3069999999999999</v>
      </c>
      <c r="EN175" s="52" cm="1">
        <f t="array" ref="EN175">A127978294F_Latest</f>
        <v>11.932</v>
      </c>
      <c r="EO175" s="52" cm="1">
        <f t="array" ref="EO175">A128075022L_Latest</f>
        <v>15.154</v>
      </c>
      <c r="EP175" s="52" cm="1">
        <f t="array" ref="EP175">A127997398C_Latest</f>
        <v>26.01</v>
      </c>
      <c r="EQ175" s="52" cm="1">
        <f t="array" ref="EQ175">A128036186F_Latest</f>
        <v>1.9810000000000001</v>
      </c>
      <c r="ER175" s="52" cm="1">
        <f t="array" ref="ER175">A127997450A_Latest</f>
        <v>4.7649999999999997</v>
      </c>
      <c r="ES175" s="52" t="e" cm="1">
        <f t="array" ref="ES175">A128075106W_Latest</f>
        <v>#NAME?</v>
      </c>
      <c r="ET175" s="52" cm="1">
        <f t="array" ref="ET175">A127958082F_Latest</f>
        <v>132.02600000000001</v>
      </c>
      <c r="EU175" s="52" cm="1">
        <f t="array" ref="EU175">A127960678K_Latest</f>
        <v>0.63</v>
      </c>
      <c r="EV175" s="52" cm="1">
        <f t="array" ref="EV175">A127980374W_Latest</f>
        <v>4.6399999999999997</v>
      </c>
      <c r="EW175" s="52" cm="1">
        <f t="array" ref="EW175">A128038306X_Latest</f>
        <v>1.302</v>
      </c>
      <c r="EX175" s="52" cm="1">
        <f t="array" ref="EX175">A128096510R_Latest</f>
        <v>1.8720000000000001</v>
      </c>
      <c r="EY175" s="52" cm="1">
        <f t="array" ref="EY175">A128038354T_Latest</f>
        <v>3.7770000000000001</v>
      </c>
      <c r="EZ175" s="52" cm="1">
        <f t="array" ref="EZ175">A127960974C_Latest</f>
        <v>0.78200000000000003</v>
      </c>
      <c r="FA175" s="52" cm="1">
        <f t="array" ref="FA175">A128058038L_Latest</f>
        <v>4.2060000000000004</v>
      </c>
      <c r="FB175" s="52" cm="1">
        <f t="array" ref="FB175">A127961014L_Latest</f>
        <v>4.7869999999999999</v>
      </c>
      <c r="FC175" s="52" cm="1">
        <f t="array" ref="FC175">A128077510K_Latest</f>
        <v>2.9510000000000001</v>
      </c>
      <c r="FD175" s="52" cm="1">
        <f t="array" ref="FD175">A127999510C_Latest</f>
        <v>0.77</v>
      </c>
      <c r="FE175" s="52" cm="1">
        <f t="array" ref="FE175">A127980218V_Latest</f>
        <v>0.76700000000000002</v>
      </c>
      <c r="FF175" s="52" cm="1">
        <f t="array" ref="FF175">A127980226V_Latest</f>
        <v>1.5149999999999999</v>
      </c>
      <c r="FG175" s="52" cm="1">
        <f t="array" ref="FG175">A128018902W_Latest</f>
        <v>4.5570000000000004</v>
      </c>
      <c r="FH175" s="52" cm="1">
        <f t="array" ref="FH175">A128038174J_Latest</f>
        <v>1.845</v>
      </c>
      <c r="FI175" s="52" cm="1">
        <f t="array" ref="FI175">A128057890A_Latest</f>
        <v>11.459</v>
      </c>
      <c r="FJ175" s="52" cm="1">
        <f t="array" ref="FJ175">A127980314V_Latest</f>
        <v>7.5190000000000001</v>
      </c>
      <c r="FK175" s="52" cm="1">
        <f t="array" ref="FK175">A128077318K_Latest</f>
        <v>15.297000000000001</v>
      </c>
      <c r="FL175" s="52" cm="1">
        <f t="array" ref="FL175">A127999682X_Latest</f>
        <v>2.08</v>
      </c>
      <c r="FM175" s="52" cm="1">
        <f t="array" ref="FM175">A128019010J_Latest</f>
        <v>4.07</v>
      </c>
      <c r="FN175" s="52" t="e" cm="1">
        <f t="array" ref="FN175">A128019046K_Latest</f>
        <v>#NAME?</v>
      </c>
      <c r="FO175" s="52" cm="1">
        <f t="array" ref="FO175">A128018414K_Latest</f>
        <v>74.828000000000003</v>
      </c>
      <c r="FP175" s="52" cm="1">
        <f t="array" ref="FP175">A128079310C_Latest</f>
        <v>0.19700000000000001</v>
      </c>
      <c r="FQ175" s="52" cm="1">
        <f t="array" ref="FQ175">A128079534R_Latest</f>
        <v>0</v>
      </c>
      <c r="FR175" s="52" cm="1">
        <f t="array" ref="FR175">A128079602F_Latest</f>
        <v>2.4249999999999998</v>
      </c>
      <c r="FS175" s="52" cm="1">
        <f t="array" ref="FS175">A127963130J_Latest</f>
        <v>0.65500000000000003</v>
      </c>
      <c r="FT175" s="52" cm="1">
        <f t="array" ref="FT175">A128060058L_Latest</f>
        <v>8.6790000000000003</v>
      </c>
      <c r="FU175" s="52" cm="1">
        <f t="array" ref="FU175">A128079678A_Latest</f>
        <v>1.2989999999999999</v>
      </c>
      <c r="FV175" s="52" cm="1">
        <f t="array" ref="FV175">A127982570T_Latest</f>
        <v>9.7780000000000005</v>
      </c>
      <c r="FW175" s="52" cm="1">
        <f t="array" ref="FW175">A128060102K_Latest</f>
        <v>6.0069999999999997</v>
      </c>
      <c r="FX175" s="52" cm="1">
        <f t="array" ref="FX175">A128001946K_Latest</f>
        <v>2.802</v>
      </c>
      <c r="FY175" s="52" cm="1">
        <f t="array" ref="FY175">A128001622R_Latest</f>
        <v>2.9209999999999998</v>
      </c>
      <c r="FZ175" s="52" cm="1">
        <f t="array" ref="FZ175">A128098482C_Latest</f>
        <v>1.9670000000000001</v>
      </c>
      <c r="GA175" s="52" cm="1">
        <f t="array" ref="GA175">A127982346X_Latest</f>
        <v>1.7350000000000001</v>
      </c>
      <c r="GB175" s="52" cm="1">
        <f t="array" ref="GB175">A128001682T_Latest</f>
        <v>18.969000000000001</v>
      </c>
      <c r="GC175" s="52" cm="1">
        <f t="array" ref="GC175">A128040454T_Latest</f>
        <v>1.794</v>
      </c>
      <c r="GD175" s="52" cm="1">
        <f t="array" ref="GD175">A128001714X_Latest</f>
        <v>44.225000000000001</v>
      </c>
      <c r="GE175" s="52" cm="1">
        <f t="array" ref="GE175">A127962994X_Latest</f>
        <v>15.058</v>
      </c>
      <c r="GF175" s="52" cm="1">
        <f t="array" ref="GF175">A127963010R_Latest</f>
        <v>16.513000000000002</v>
      </c>
      <c r="GG175" s="52" cm="1">
        <f t="array" ref="GG175">A127963046T_Latest</f>
        <v>2.5059999999999998</v>
      </c>
      <c r="GH175" s="52" cm="1">
        <f t="array" ref="GH175">A127982466T_Latest</f>
        <v>3.198</v>
      </c>
      <c r="GI175" s="52" t="e" cm="1">
        <f t="array" ref="GI175">A128040598C_Latest</f>
        <v>#NAME?</v>
      </c>
      <c r="GJ175" s="52" cm="1">
        <f t="array" ref="GJ175">A127981898C_Latest</f>
        <v>140.72800000000001</v>
      </c>
    </row>
    <row r="176" spans="1:192" ht="15" hidden="1" customHeight="1">
      <c r="A176" s="49"/>
      <c r="B176" s="49" t="s">
        <v>12458</v>
      </c>
      <c r="C176" s="62">
        <v>53</v>
      </c>
      <c r="D176" s="52" cm="1">
        <f t="array" ref="D176">A127945550T_Latest</f>
        <v>2.5920000000000001</v>
      </c>
      <c r="E176" s="52" cm="1">
        <f t="array" ref="E176">A128042770F_Latest</f>
        <v>7.5129999999999999</v>
      </c>
      <c r="F176" s="52" cm="1">
        <f t="array" ref="F176">A127984534V_Latest</f>
        <v>23.885000000000002</v>
      </c>
      <c r="G176" s="52" cm="1">
        <f t="array" ref="G176">A128003974F_Latest</f>
        <v>1.214</v>
      </c>
      <c r="H176" s="52" cm="1">
        <f t="array" ref="H176">A127965374R_Latest</f>
        <v>18.321000000000002</v>
      </c>
      <c r="I176" s="52" cm="1">
        <f t="array" ref="I176">A128062342J_Latest</f>
        <v>5.2939999999999996</v>
      </c>
      <c r="J176" s="52" cm="1">
        <f t="array" ref="J176">A127965406W_Latest</f>
        <v>70.201999999999998</v>
      </c>
      <c r="K176" s="52" cm="1">
        <f t="array" ref="K176">A128062370T_Latest</f>
        <v>46.625999999999998</v>
      </c>
      <c r="L176" s="52" cm="1">
        <f t="array" ref="L176">A128042926R_Latest</f>
        <v>20.838000000000001</v>
      </c>
      <c r="M176" s="52" cm="1">
        <f t="array" ref="M176">A128081586J_Latest</f>
        <v>9.1180000000000003</v>
      </c>
      <c r="N176" s="52" cm="1">
        <f t="array" ref="N176">A127965142C_Latest</f>
        <v>18.021000000000001</v>
      </c>
      <c r="O176" s="52" cm="1">
        <f t="array" ref="O176">A128023122C_Latest</f>
        <v>1.7150000000000001</v>
      </c>
      <c r="P176" s="52" cm="1">
        <f t="array" ref="P176">A127965190W_Latest</f>
        <v>30.245999999999999</v>
      </c>
      <c r="Q176" s="52" cm="1">
        <f t="array" ref="Q176">A128023170W_Latest</f>
        <v>9.157</v>
      </c>
      <c r="R176" s="52" cm="1">
        <f t="array" ref="R176">A127984402T_Latest</f>
        <v>35.673000000000002</v>
      </c>
      <c r="S176" s="52" cm="1">
        <f t="array" ref="S176">A128023198X_Latest</f>
        <v>71.75</v>
      </c>
      <c r="T176" s="52" cm="1">
        <f t="array" ref="T176">A128062206R_Latest</f>
        <v>98.887</v>
      </c>
      <c r="U176" s="52" cm="1">
        <f t="array" ref="U176">A128081706R_Latest</f>
        <v>6.3209999999999997</v>
      </c>
      <c r="V176" s="52" cm="1">
        <f t="array" ref="V176">A127945746V_Latest</f>
        <v>12.984999999999999</v>
      </c>
      <c r="W176" s="52" t="e" cm="1">
        <f t="array" ref="W176">A127984506K_Latest</f>
        <v>#NAME?</v>
      </c>
      <c r="X176" s="52" cm="1">
        <f t="array" ref="X176">A128081162C_Latest</f>
        <v>490.35599999999999</v>
      </c>
      <c r="Y176" s="52" cm="1">
        <f t="array" ref="Y176">A128044662J_Latest</f>
        <v>0</v>
      </c>
      <c r="Z176" s="52" cm="1">
        <f t="array" ref="Z176">A127947970X_Latest</f>
        <v>0.71899999999999997</v>
      </c>
      <c r="AA176" s="52" cm="1">
        <f t="array" ref="AA176">A128025514A_Latest</f>
        <v>6.2850000000000001</v>
      </c>
      <c r="AB176" s="52" cm="1">
        <f t="array" ref="AB176">A127948022T_Latest</f>
        <v>0</v>
      </c>
      <c r="AC176" s="52" cm="1">
        <f t="array" ref="AC176">A127948046K_Latest</f>
        <v>6</v>
      </c>
      <c r="AD176" s="52" cm="1">
        <f t="array" ref="AD176">A128006174L_Latest</f>
        <v>0.97799999999999998</v>
      </c>
      <c r="AE176" s="52" cm="1">
        <f t="array" ref="AE176">A128025586L_Latest</f>
        <v>26.974</v>
      </c>
      <c r="AF176" s="52" cm="1">
        <f t="array" ref="AF176">A127967562K_Latest</f>
        <v>18.672999999999998</v>
      </c>
      <c r="AG176" s="52" cm="1">
        <f t="array" ref="AG176">A128006254L_Latest</f>
        <v>6.0140000000000002</v>
      </c>
      <c r="AH176" s="52" cm="1">
        <f t="array" ref="AH176">A128025286K_Latest</f>
        <v>4.6349999999999998</v>
      </c>
      <c r="AI176" s="52" cm="1">
        <f t="array" ref="AI176">A128005922R_Latest</f>
        <v>8.5210000000000008</v>
      </c>
      <c r="AJ176" s="52" cm="1">
        <f t="array" ref="AJ176">A127967326J_Latest</f>
        <v>0.58299999999999996</v>
      </c>
      <c r="AK176" s="52" cm="1">
        <f t="array" ref="AK176">A128083810A_Latest</f>
        <v>6.7910000000000004</v>
      </c>
      <c r="AL176" s="52" cm="1">
        <f t="array" ref="AL176">A128005978A_Latest</f>
        <v>2.7850000000000001</v>
      </c>
      <c r="AM176" s="52" cm="1">
        <f t="array" ref="AM176">A128083850V_Latest</f>
        <v>8.8140000000000001</v>
      </c>
      <c r="AN176" s="52" cm="1">
        <f t="array" ref="AN176">A128044794K_Latest</f>
        <v>23.388000000000002</v>
      </c>
      <c r="AO176" s="52" cm="1">
        <f t="array" ref="AO176">A127986542F_Latest</f>
        <v>24.815999999999999</v>
      </c>
      <c r="AP176" s="52" cm="1">
        <f t="array" ref="AP176">A128006062V_Latest</f>
        <v>2.137</v>
      </c>
      <c r="AQ176" s="52" cm="1">
        <f t="array" ref="AQ176">A128006082C_Latest</f>
        <v>2.9409999999999998</v>
      </c>
      <c r="AR176" s="52" t="e" cm="1">
        <f t="array" ref="AR176">A128083946L_Latest</f>
        <v>#NAME?</v>
      </c>
      <c r="AS176" s="52" cm="1">
        <f t="array" ref="AS176">A127986110A_Latest</f>
        <v>151.05199999999999</v>
      </c>
      <c r="AT176" s="52" cm="1">
        <f t="array" ref="AT176">A127969350V_Latest</f>
        <v>0.64200000000000002</v>
      </c>
      <c r="AU176" s="52" cm="1">
        <f t="array" ref="AU176">A128066338R_Latest</f>
        <v>0</v>
      </c>
      <c r="AV176" s="52" cm="1">
        <f t="array" ref="AV176">A127988822K_Latest</f>
        <v>9.5589999999999993</v>
      </c>
      <c r="AW176" s="52" cm="1">
        <f t="array" ref="AW176">A128047106X_Latest</f>
        <v>0.56899999999999995</v>
      </c>
      <c r="AX176" s="52" cm="1">
        <f t="array" ref="AX176">A127969606L_Latest</f>
        <v>3.661</v>
      </c>
      <c r="AY176" s="52" cm="1">
        <f t="array" ref="AY176">A127969646F_Latest</f>
        <v>0.57499999999999996</v>
      </c>
      <c r="AZ176" s="52" cm="1">
        <f t="array" ref="AZ176">A128066434R_Latest</f>
        <v>16.852</v>
      </c>
      <c r="BA176" s="52" cm="1">
        <f t="array" ref="BA176">A128047162T_Latest</f>
        <v>12.194000000000001</v>
      </c>
      <c r="BB176" s="52" cm="1">
        <f t="array" ref="BB176">A127988918C_Latest</f>
        <v>3.7850000000000001</v>
      </c>
      <c r="BC176" s="52" cm="1">
        <f t="array" ref="BC176">A128008094X_Latest</f>
        <v>2.863</v>
      </c>
      <c r="BD176" s="52" cm="1">
        <f t="array" ref="BD176">A127988638K_Latest</f>
        <v>4.0519999999999996</v>
      </c>
      <c r="BE176" s="52" cm="1">
        <f t="array" ref="BE176">A127950010X_Latest</f>
        <v>0.65700000000000003</v>
      </c>
      <c r="BF176" s="52" cm="1">
        <f t="array" ref="BF176">A128008162R_Latest</f>
        <v>8.9469999999999992</v>
      </c>
      <c r="BG176" s="52" cm="1">
        <f t="array" ref="BG176">A127988690V_Latest</f>
        <v>3.294</v>
      </c>
      <c r="BH176" s="52" cm="1">
        <f t="array" ref="BH176">A128066246F_Latest</f>
        <v>8.0229999999999997</v>
      </c>
      <c r="BI176" s="52" cm="1">
        <f t="array" ref="BI176">A128066266R_Latest</f>
        <v>11.593</v>
      </c>
      <c r="BJ176" s="52" cm="1">
        <f t="array" ref="BJ176">A127950086V_Latest</f>
        <v>26.364000000000001</v>
      </c>
      <c r="BK176" s="52" cm="1">
        <f t="array" ref="BK176">A128047018X_Latest</f>
        <v>0.96299999999999997</v>
      </c>
      <c r="BL176" s="52" cm="1">
        <f t="array" ref="BL176">A127969510V_Latest</f>
        <v>3.9769999999999999</v>
      </c>
      <c r="BM176" s="52" t="e" cm="1">
        <f t="array" ref="BM176">A128066362R_Latest</f>
        <v>#NAME?</v>
      </c>
      <c r="BN176" s="52" cm="1">
        <f t="array" ref="BN176">A128007730J_Latest</f>
        <v>118.571</v>
      </c>
      <c r="BO176" s="52" cm="1">
        <f t="array" ref="BO176">A128049034K_Latest</f>
        <v>0.86499999999999999</v>
      </c>
      <c r="BP176" s="52" cm="1">
        <f t="array" ref="BP176">A128010370X_Latest</f>
        <v>1.2390000000000001</v>
      </c>
      <c r="BQ176" s="52" cm="1">
        <f t="array" ref="BQ176">A128088326R_Latest</f>
        <v>3.9580000000000002</v>
      </c>
      <c r="BR176" s="52" cm="1">
        <f t="array" ref="BR176">A128068574C_Latest</f>
        <v>0</v>
      </c>
      <c r="BS176" s="52" cm="1">
        <f t="array" ref="BS176">A127952294X_Latest</f>
        <v>6.07</v>
      </c>
      <c r="BT176" s="52" cm="1">
        <f t="array" ref="BT176">A127952310L_Latest</f>
        <v>0.78500000000000003</v>
      </c>
      <c r="BU176" s="52" cm="1">
        <f t="array" ref="BU176">A128029846V_Latest</f>
        <v>13.708</v>
      </c>
      <c r="BV176" s="52" cm="1">
        <f t="array" ref="BV176">A128068674L_Latest</f>
        <v>7.5789999999999997</v>
      </c>
      <c r="BW176" s="52" cm="1">
        <f t="array" ref="BW176">A127952374X_Latest</f>
        <v>8.1829999999999998</v>
      </c>
      <c r="BX176" s="52" cm="1">
        <f t="array" ref="BX176">A128010194X_Latest</f>
        <v>0</v>
      </c>
      <c r="BY176" s="52" cm="1">
        <f t="array" ref="BY176">A128088134W_Latest</f>
        <v>2.42</v>
      </c>
      <c r="BZ176" s="52" cm="1">
        <f t="array" ref="BZ176">A128049078L_Latest</f>
        <v>0</v>
      </c>
      <c r="CA176" s="52" cm="1">
        <f t="array" ref="CA176">A127971758R_Latest</f>
        <v>6.1470000000000002</v>
      </c>
      <c r="CB176" s="52" cm="1">
        <f t="array" ref="CB176">A128068414T_Latest</f>
        <v>2.6509999999999998</v>
      </c>
      <c r="CC176" s="52" cm="1">
        <f t="array" ref="CC176">A128049138C_Latest</f>
        <v>7.883</v>
      </c>
      <c r="CD176" s="52" cm="1">
        <f t="array" ref="CD176">A128029690K_Latest</f>
        <v>17.472000000000001</v>
      </c>
      <c r="CE176" s="52" cm="1">
        <f t="array" ref="CE176">A128088254R_Latest</f>
        <v>22.963999999999999</v>
      </c>
      <c r="CF176" s="52" cm="1">
        <f t="array" ref="CF176">A127952170W_Latest</f>
        <v>1.446</v>
      </c>
      <c r="CG176" s="52" cm="1">
        <f t="array" ref="CG176">A128029734A_Latest</f>
        <v>3.036</v>
      </c>
      <c r="CH176" s="52" t="e" cm="1">
        <f t="array" ref="CH176">A128010402F_Latest</f>
        <v>#NAME?</v>
      </c>
      <c r="CI176" s="52" cm="1">
        <f t="array" ref="CI176">A128087694A_Latest</f>
        <v>106.404</v>
      </c>
      <c r="CJ176" s="52" cm="1">
        <f t="array" ref="CJ176">A128090170W_Latest</f>
        <v>0.24399999999999999</v>
      </c>
      <c r="CK176" s="52" cm="1">
        <f t="array" ref="CK176">A127954434A_Latest</f>
        <v>1.181</v>
      </c>
      <c r="CL176" s="52" cm="1">
        <f t="array" ref="CL176">A128070734V_Latest</f>
        <v>1.4810000000000001</v>
      </c>
      <c r="CM176" s="52" cm="1">
        <f t="array" ref="CM176">A128012686F_Latest</f>
        <v>0</v>
      </c>
      <c r="CN176" s="52" cm="1">
        <f t="array" ref="CN176">A128051450L_Latest</f>
        <v>0.77900000000000003</v>
      </c>
      <c r="CO176" s="52" cm="1">
        <f t="array" ref="CO176">A127974122L_Latest</f>
        <v>1.3919999999999999</v>
      </c>
      <c r="CP176" s="52" cm="1">
        <f t="array" ref="CP176">A128031946V_Latest</f>
        <v>2.7749999999999999</v>
      </c>
      <c r="CQ176" s="52" cm="1">
        <f t="array" ref="CQ176">A127993174V_Latest</f>
        <v>3.137</v>
      </c>
      <c r="CR176" s="52" cm="1">
        <f t="array" ref="CR176">A128031974C_Latest</f>
        <v>1.8069999999999999</v>
      </c>
      <c r="CS176" s="52" cm="1">
        <f t="array" ref="CS176">A127992862F_Latest</f>
        <v>0.32700000000000001</v>
      </c>
      <c r="CT176" s="52" cm="1">
        <f t="array" ref="CT176">A127954274A_Latest</f>
        <v>1.4239999999999999</v>
      </c>
      <c r="CU176" s="52" cm="1">
        <f t="array" ref="CU176">A128012466C_Latest</f>
        <v>0.20499999999999999</v>
      </c>
      <c r="CV176" s="52" cm="1">
        <f t="array" ref="CV176">A128051250V_Latest</f>
        <v>3.6560000000000001</v>
      </c>
      <c r="CW176" s="52" cm="1">
        <f t="array" ref="CW176">A128012506K_Latest</f>
        <v>0.248</v>
      </c>
      <c r="CX176" s="52" cm="1">
        <f t="array" ref="CX176">A127992930W_Latest</f>
        <v>2.383</v>
      </c>
      <c r="CY176" s="52" cm="1">
        <f t="array" ref="CY176">A127973974V_Latest</f>
        <v>4.633</v>
      </c>
      <c r="CZ176" s="52" cm="1">
        <f t="array" ref="CZ176">A128031802J_Latest</f>
        <v>9.6470000000000002</v>
      </c>
      <c r="DA176" s="52" cm="1">
        <f t="array" ref="DA176">A127954402J_Latest</f>
        <v>0.22800000000000001</v>
      </c>
      <c r="DB176" s="52" cm="1">
        <f t="array" ref="DB176">A128090346R_Latest</f>
        <v>0.65600000000000003</v>
      </c>
      <c r="DC176" s="52" t="e" cm="1">
        <f t="array" ref="DC176">A128051382W_Latest</f>
        <v>#NAME?</v>
      </c>
      <c r="DD176" s="52" cm="1">
        <f t="array" ref="DD176">A128089814V_Latest</f>
        <v>36.204000000000001</v>
      </c>
      <c r="DE176" s="52" cm="1">
        <f t="array" ref="DE176">A128072790X_Latest</f>
        <v>0.41799999999999998</v>
      </c>
      <c r="DF176" s="52" cm="1">
        <f t="array" ref="DF176">A127976226T_Latest</f>
        <v>4.2640000000000002</v>
      </c>
      <c r="DG176" s="52" cm="1">
        <f t="array" ref="DG176">A128073018K_Latest</f>
        <v>1.835</v>
      </c>
      <c r="DH176" s="52" cm="1">
        <f t="array" ref="DH176">A128092390K_Latest</f>
        <v>0</v>
      </c>
      <c r="DI176" s="52" cm="1">
        <f t="array" ref="DI176">A127956558R_Latest</f>
        <v>1.643</v>
      </c>
      <c r="DJ176" s="52" cm="1">
        <f t="array" ref="DJ176">A127976330T_Latest</f>
        <v>1.393</v>
      </c>
      <c r="DK176" s="52" cm="1">
        <f t="array" ref="DK176">A128014798K_Latest</f>
        <v>8.19</v>
      </c>
      <c r="DL176" s="52" cm="1">
        <f t="array" ref="DL176">A128014818J_Latest</f>
        <v>2.3130000000000002</v>
      </c>
      <c r="DM176" s="52" cm="1">
        <f t="array" ref="DM176">A128073114K_Latest</f>
        <v>0.41199999999999998</v>
      </c>
      <c r="DN176" s="52" cm="1">
        <f t="array" ref="DN176">A127994990K_Latest</f>
        <v>0.50800000000000001</v>
      </c>
      <c r="DO176" s="52" cm="1">
        <f t="array" ref="DO176">A128092202R_Latest</f>
        <v>1.25</v>
      </c>
      <c r="DP176" s="52" cm="1">
        <f t="array" ref="DP176">A128033918W_Latest</f>
        <v>0</v>
      </c>
      <c r="DQ176" s="52" cm="1">
        <f t="array" ref="DQ176">A128033946F_Latest</f>
        <v>2.6429999999999998</v>
      </c>
      <c r="DR176" s="52" cm="1">
        <f t="array" ref="DR176">A128014638X_Latest</f>
        <v>0</v>
      </c>
      <c r="DS176" s="52" cm="1">
        <f t="array" ref="DS176">A128092254T_Latest</f>
        <v>4.2939999999999996</v>
      </c>
      <c r="DT176" s="52" cm="1">
        <f t="array" ref="DT176">A127976138T_Latest</f>
        <v>9.9939999999999998</v>
      </c>
      <c r="DU176" s="52" cm="1">
        <f t="array" ref="DU176">A128014698A_Latest</f>
        <v>11.454000000000001</v>
      </c>
      <c r="DV176" s="52" cm="1">
        <f t="array" ref="DV176">A128053550J_Latest</f>
        <v>1.403</v>
      </c>
      <c r="DW176" s="52" cm="1">
        <f t="array" ref="DW176">A128053570T_Latest</f>
        <v>1.458</v>
      </c>
      <c r="DX176" s="52" t="e" cm="1">
        <f t="array" ref="DX176">A127976254A_Latest</f>
        <v>#NAME?</v>
      </c>
      <c r="DY176" s="52" cm="1">
        <f t="array" ref="DY176">A128053010V_Latest</f>
        <v>53.472000000000001</v>
      </c>
      <c r="DZ176" s="52" cm="1">
        <f t="array" ref="DZ176">A128016594V_Latest</f>
        <v>0.33100000000000002</v>
      </c>
      <c r="EA176" s="52" cm="1">
        <f t="array" ref="EA176">A127958646A_Latest</f>
        <v>0</v>
      </c>
      <c r="EB176" s="52" cm="1">
        <f t="array" ref="EB176">A128036234L_Latest</f>
        <v>0.64700000000000002</v>
      </c>
      <c r="EC176" s="52" cm="1">
        <f t="array" ref="EC176">A128016830K_Latest</f>
        <v>0.28299999999999997</v>
      </c>
      <c r="ED176" s="52" cm="1">
        <f t="array" ref="ED176">A128055898J_Latest</f>
        <v>0</v>
      </c>
      <c r="EE176" s="52" cm="1">
        <f t="array" ref="EE176">A128016862C_Latest</f>
        <v>0.17</v>
      </c>
      <c r="EF176" s="52" cm="1">
        <f t="array" ref="EF176">A127958754K_Latest</f>
        <v>0.89700000000000002</v>
      </c>
      <c r="EG176" s="52" cm="1">
        <f t="array" ref="EG176">A128036346F_Latest</f>
        <v>1.1240000000000001</v>
      </c>
      <c r="EH176" s="52" cm="1">
        <f t="array" ref="EH176">A128075250R_Latest</f>
        <v>0</v>
      </c>
      <c r="EI176" s="52" cm="1">
        <f t="array" ref="EI176">A128094294W_Latest</f>
        <v>0.14499999999999999</v>
      </c>
      <c r="EJ176" s="52" cm="1">
        <f t="array" ref="EJ176">A128036042V_Latest</f>
        <v>0.13</v>
      </c>
      <c r="EK176" s="52" cm="1">
        <f t="array" ref="EK176">A128055702V_Latest</f>
        <v>0</v>
      </c>
      <c r="EL176" s="52" cm="1">
        <f t="array" ref="EL176">A128036070C_Latest</f>
        <v>0.72899999999999998</v>
      </c>
      <c r="EM176" s="52" cm="1">
        <f t="array" ref="EM176">A127958550J_Latest</f>
        <v>0</v>
      </c>
      <c r="EN176" s="52" cm="1">
        <f t="array" ref="EN176">A128075010C_Latest</f>
        <v>0.84299999999999997</v>
      </c>
      <c r="EO176" s="52" cm="1">
        <f t="array" ref="EO176">A127997382K_Latest</f>
        <v>2.2360000000000002</v>
      </c>
      <c r="EP176" s="52" cm="1">
        <f t="array" ref="EP176">A127958598V_Latest</f>
        <v>2.9409999999999998</v>
      </c>
      <c r="EQ176" s="52" cm="1">
        <f t="array" ref="EQ176">A128094406C_Latest</f>
        <v>0.14299999999999999</v>
      </c>
      <c r="ER176" s="52" cm="1">
        <f t="array" ref="ER176">A128094430C_Latest</f>
        <v>0.42199999999999999</v>
      </c>
      <c r="ES176" s="52" t="e" cm="1">
        <f t="array" ref="ES176">A127958658K_Latest</f>
        <v>#NAME?</v>
      </c>
      <c r="ET176" s="52" cm="1">
        <f t="array" ref="ET176">A127958086R_Latest</f>
        <v>11.041</v>
      </c>
      <c r="EU176" s="52" cm="1">
        <f t="array" ref="EU176">A127980174C_Latest</f>
        <v>9.0999999999999998E-2</v>
      </c>
      <c r="EV176" s="52" cm="1">
        <f t="array" ref="EV176">A128096458T_Latest</f>
        <v>0.111</v>
      </c>
      <c r="EW176" s="52" cm="1">
        <f t="array" ref="EW176">A128038310R_Latest</f>
        <v>0.121</v>
      </c>
      <c r="EX176" s="52" cm="1">
        <f t="array" ref="EX176">A127960950K_Latest</f>
        <v>0.10100000000000001</v>
      </c>
      <c r="EY176" s="52" cm="1">
        <f t="array" ref="EY176">A128019114A_Latest</f>
        <v>0.16800000000000001</v>
      </c>
      <c r="EZ176" s="52" cm="1">
        <f t="array" ref="EZ176">A128077450V_Latest</f>
        <v>0</v>
      </c>
      <c r="FA176" s="52" cm="1">
        <f t="array" ref="FA176">A128019130A_Latest</f>
        <v>0.35199999999999998</v>
      </c>
      <c r="FB176" s="52" cm="1">
        <f t="array" ref="FB176">A128019138V_Latest</f>
        <v>0</v>
      </c>
      <c r="FC176" s="52" cm="1">
        <f t="array" ref="FC176">A128058082W_Latest</f>
        <v>0.433</v>
      </c>
      <c r="FD176" s="52" cm="1">
        <f t="array" ref="FD176">A127980190C_Latest</f>
        <v>0.192</v>
      </c>
      <c r="FE176" s="52" cm="1">
        <f t="array" ref="FE176">A128038110W_Latest</f>
        <v>0</v>
      </c>
      <c r="FF176" s="52" cm="1">
        <f t="array" ref="FF176">A128038142R_Latest</f>
        <v>0</v>
      </c>
      <c r="FG176" s="52" cm="1">
        <f t="array" ref="FG176">A128057838T_Latest</f>
        <v>0.39600000000000002</v>
      </c>
      <c r="FH176" s="52" cm="1">
        <f t="array" ref="FH176">A128038178T_Latest</f>
        <v>0</v>
      </c>
      <c r="FI176" s="52" cm="1">
        <f t="array" ref="FI176">A128096370X_Latest</f>
        <v>0.35799999999999998</v>
      </c>
      <c r="FJ176" s="52" cm="1">
        <f t="array" ref="FJ176">A128077298L_Latest</f>
        <v>0.69099999999999995</v>
      </c>
      <c r="FK176" s="52" cm="1">
        <f t="array" ref="FK176">A128096398A_Latest</f>
        <v>0.51200000000000001</v>
      </c>
      <c r="FL176" s="52" cm="1">
        <f t="array" ref="FL176">A128057934T_Latest</f>
        <v>0</v>
      </c>
      <c r="FM176" s="52" cm="1">
        <f t="array" ref="FM176">A128096426X_Latest</f>
        <v>0.11899999999999999</v>
      </c>
      <c r="FN176" s="52" t="e" cm="1">
        <f t="array" ref="FN176">A128057986V_Latest</f>
        <v>#NAME?</v>
      </c>
      <c r="FO176" s="52" cm="1">
        <f t="array" ref="FO176">A127960326F_Latest</f>
        <v>3.6440000000000001</v>
      </c>
      <c r="FP176" s="52" cm="1">
        <f t="array" ref="FP176">A127962902C_Latest</f>
        <v>0</v>
      </c>
      <c r="FQ176" s="52" cm="1">
        <f t="array" ref="FQ176">A128040570A_Latest</f>
        <v>0</v>
      </c>
      <c r="FR176" s="52" cm="1">
        <f t="array" ref="FR176">A128021214A_Latest</f>
        <v>0</v>
      </c>
      <c r="FS176" s="52" cm="1">
        <f t="array" ref="FS176">A127982510R_Latest</f>
        <v>0.25900000000000001</v>
      </c>
      <c r="FT176" s="52" cm="1">
        <f t="array" ref="FT176">A128079658T_Latest</f>
        <v>0</v>
      </c>
      <c r="FU176" s="52" cm="1">
        <f t="array" ref="FU176">A127982554T_Latest</f>
        <v>0</v>
      </c>
      <c r="FV176" s="52" cm="1">
        <f t="array" ref="FV176">A128001898C_Latest</f>
        <v>0.45400000000000001</v>
      </c>
      <c r="FW176" s="52" cm="1">
        <f t="array" ref="FW176">A128098742L_Latest</f>
        <v>1.6060000000000001</v>
      </c>
      <c r="FX176" s="52" cm="1">
        <f t="array" ref="FX176">A128060114V_Latest</f>
        <v>0.20499999999999999</v>
      </c>
      <c r="FY176" s="52" cm="1">
        <f t="array" ref="FY176">A128001626X_Latest</f>
        <v>0.44800000000000001</v>
      </c>
      <c r="FZ176" s="52" cm="1">
        <f t="array" ref="FZ176">A128059906V_Latest</f>
        <v>0.224</v>
      </c>
      <c r="GA176" s="52" cm="1">
        <f t="array" ref="GA176">A128040422X_Latest</f>
        <v>0.26900000000000002</v>
      </c>
      <c r="GB176" s="52" cm="1">
        <f t="array" ref="GB176">A128079370F_Latest</f>
        <v>0.93799999999999994</v>
      </c>
      <c r="GC176" s="52" cm="1">
        <f t="array" ref="GC176">A128098538C_Latest</f>
        <v>0.17899999999999999</v>
      </c>
      <c r="GD176" s="52" cm="1">
        <f t="array" ref="GD176">A127982390J_Latest</f>
        <v>3.0750000000000002</v>
      </c>
      <c r="GE176" s="52" cm="1">
        <f t="array" ref="GE176">A128059962L_Latest</f>
        <v>1.744</v>
      </c>
      <c r="GF176" s="52" cm="1">
        <f t="array" ref="GF176">A128079470R_Latest</f>
        <v>0.189</v>
      </c>
      <c r="GG176" s="52" cm="1">
        <f t="array" ref="GG176">A128079494J_Latest</f>
        <v>0</v>
      </c>
      <c r="GH176" s="52" cm="1">
        <f t="array" ref="GH176">A128040558K_Latest</f>
        <v>0.376</v>
      </c>
      <c r="GI176" s="52" t="e" cm="1">
        <f t="array" ref="GI176">A128079570X_Latest</f>
        <v>#NAME?</v>
      </c>
      <c r="GJ176" s="52" cm="1">
        <f t="array" ref="GJ176">A127981902J_Latest</f>
        <v>9.968</v>
      </c>
    </row>
    <row r="177" spans="1:192" ht="15" hidden="1" customHeight="1">
      <c r="A177" s="49"/>
      <c r="B177" s="49" t="s">
        <v>12459</v>
      </c>
      <c r="C177" s="62">
        <v>54</v>
      </c>
      <c r="D177" s="52" cm="1">
        <f t="array" ref="D177">A127984262A_Latest</f>
        <v>4.9509999999999996</v>
      </c>
      <c r="E177" s="52" cm="1">
        <f t="array" ref="E177">A128023278X_Latest</f>
        <v>4.3360000000000003</v>
      </c>
      <c r="F177" s="52" cm="1">
        <f t="array" ref="F177">A127965322L_Latest</f>
        <v>17.489000000000001</v>
      </c>
      <c r="G177" s="52" cm="1">
        <f t="array" ref="G177">A128081778A_Latest</f>
        <v>4.0380000000000003</v>
      </c>
      <c r="H177" s="52" cm="1">
        <f t="array" ref="H177">A127984566L_Latest</f>
        <v>18.620999999999999</v>
      </c>
      <c r="I177" s="52" cm="1">
        <f t="array" ref="I177">A127945850V_Latest</f>
        <v>6.0330000000000004</v>
      </c>
      <c r="J177" s="52" cm="1">
        <f t="array" ref="J177">A128042894J_Latest</f>
        <v>56.067</v>
      </c>
      <c r="K177" s="52" cm="1">
        <f t="array" ref="K177">A128081886K_Latest</f>
        <v>18.733000000000001</v>
      </c>
      <c r="L177" s="52" cm="1">
        <f t="array" ref="L177">A127965442F_Latest</f>
        <v>13.266999999999999</v>
      </c>
      <c r="M177" s="52" cm="1">
        <f t="array" ref="M177">A128081590X_Latest</f>
        <v>4.5129999999999999</v>
      </c>
      <c r="N177" s="52" cm="1">
        <f t="array" ref="N177">A128081610W_Latest</f>
        <v>10.430999999999999</v>
      </c>
      <c r="O177" s="52" cm="1">
        <f t="array" ref="O177">A128042642L_Latest</f>
        <v>5.3819999999999997</v>
      </c>
      <c r="P177" s="52" cm="1">
        <f t="array" ref="P177">A128042654W_Latest</f>
        <v>26.76</v>
      </c>
      <c r="Q177" s="52" cm="1">
        <f t="array" ref="Q177">A127965214C_Latest</f>
        <v>11.961</v>
      </c>
      <c r="R177" s="52" cm="1">
        <f t="array" ref="R177">A128042674F_Latest</f>
        <v>23.181999999999999</v>
      </c>
      <c r="S177" s="52" cm="1">
        <f t="array" ref="S177">A127965242L_Latest</f>
        <v>66.106999999999999</v>
      </c>
      <c r="T177" s="52" cm="1">
        <f t="array" ref="T177">A128042694R_Latest</f>
        <v>101.71899999999999</v>
      </c>
      <c r="U177" s="52" cm="1">
        <f t="array" ref="U177">A127984458C_Latest</f>
        <v>7.52</v>
      </c>
      <c r="V177" s="52" cm="1">
        <f t="array" ref="V177">A128062238J_Latest</f>
        <v>13.513999999999999</v>
      </c>
      <c r="W177" s="52" t="e" cm="1">
        <f t="array" ref="W177">A128003954W_Latest</f>
        <v>#NAME?</v>
      </c>
      <c r="X177" s="52" cm="1">
        <f t="array" ref="X177">A127945202W_Latest</f>
        <v>414.625</v>
      </c>
      <c r="Y177" s="52" cm="1">
        <f t="array" ref="Y177">A128044666T_Latest</f>
        <v>2.048</v>
      </c>
      <c r="Z177" s="52" cm="1">
        <f t="array" ref="Z177">A127986586J_Latest</f>
        <v>0</v>
      </c>
      <c r="AA177" s="52" cm="1">
        <f t="array" ref="AA177">A128006118V_Latest</f>
        <v>6.335</v>
      </c>
      <c r="AB177" s="52" cm="1">
        <f t="array" ref="AB177">A127986634R_Latest</f>
        <v>1.204</v>
      </c>
      <c r="AC177" s="52" cm="1">
        <f t="array" ref="AC177">A127967510J_Latest</f>
        <v>6.7430000000000003</v>
      </c>
      <c r="AD177" s="52" cm="1">
        <f t="array" ref="AD177">A127948066V_Latest</f>
        <v>2.0249999999999999</v>
      </c>
      <c r="AE177" s="52" cm="1">
        <f t="array" ref="AE177">A127967538K_Latest</f>
        <v>13.667</v>
      </c>
      <c r="AF177" s="52" cm="1">
        <f t="array" ref="AF177">A128064502V_Latest</f>
        <v>3.2919999999999998</v>
      </c>
      <c r="AG177" s="52" cm="1">
        <f t="array" ref="AG177">A128006258W_Latest</f>
        <v>3.9729999999999999</v>
      </c>
      <c r="AH177" s="52" cm="1">
        <f t="array" ref="AH177">A127947798J_Latest</f>
        <v>2.7629999999999999</v>
      </c>
      <c r="AI177" s="52" cm="1">
        <f t="array" ref="AI177">A128005926X_Latest</f>
        <v>5.2619999999999996</v>
      </c>
      <c r="AJ177" s="52" cm="1">
        <f t="array" ref="AJ177">A128025330J_Latest</f>
        <v>1.9870000000000001</v>
      </c>
      <c r="AK177" s="52" cm="1">
        <f t="array" ref="AK177">A127986458R_Latest</f>
        <v>7.6639999999999997</v>
      </c>
      <c r="AL177" s="52" cm="1">
        <f t="array" ref="AL177">A128044746T_Latest</f>
        <v>3.1539999999999999</v>
      </c>
      <c r="AM177" s="52" cm="1">
        <f t="array" ref="AM177">A128064306K_Latest</f>
        <v>8.7010000000000005</v>
      </c>
      <c r="AN177" s="52" cm="1">
        <f t="array" ref="AN177">A128006010T_Latest</f>
        <v>19.777999999999999</v>
      </c>
      <c r="AO177" s="52" cm="1">
        <f t="array" ref="AO177">A128025422T_Latest</f>
        <v>27.832000000000001</v>
      </c>
      <c r="AP177" s="52" cm="1">
        <f t="array" ref="AP177">A127947934R_Latest</f>
        <v>1.272</v>
      </c>
      <c r="AQ177" s="52" cm="1">
        <f t="array" ref="AQ177">A128025454K_Latest</f>
        <v>6.5890000000000004</v>
      </c>
      <c r="AR177" s="52" t="e" cm="1">
        <f t="array" ref="AR177">A128044882K_Latest</f>
        <v>#NAME?</v>
      </c>
      <c r="AS177" s="52" cm="1">
        <f t="array" ref="AS177">A128083322R_Latest</f>
        <v>124.288</v>
      </c>
      <c r="AT177" s="52" cm="1">
        <f t="array" ref="AT177">A127949954K_Latest</f>
        <v>0.51400000000000001</v>
      </c>
      <c r="AU177" s="52" cm="1">
        <f t="array" ref="AU177">A127950150A_Latest</f>
        <v>0</v>
      </c>
      <c r="AV177" s="52" cm="1">
        <f t="array" ref="AV177">A128008330R_Latest</f>
        <v>2.89</v>
      </c>
      <c r="AW177" s="52" cm="1">
        <f t="array" ref="AW177">A128066398T_Latest</f>
        <v>0</v>
      </c>
      <c r="AX177" s="52" cm="1">
        <f t="array" ref="AX177">A127969610C_Latest</f>
        <v>2.0760000000000001</v>
      </c>
      <c r="AY177" s="52" cm="1">
        <f t="array" ref="AY177">A127950226K_Latest</f>
        <v>1.1180000000000001</v>
      </c>
      <c r="AZ177" s="52" cm="1">
        <f t="array" ref="AZ177">A127950250K_Latest</f>
        <v>19.206</v>
      </c>
      <c r="BA177" s="52" cm="1">
        <f t="array" ref="BA177">A128008402R_Latest</f>
        <v>2.048</v>
      </c>
      <c r="BB177" s="52" cm="1">
        <f t="array" ref="BB177">A128047186K_Latest</f>
        <v>1.3089999999999999</v>
      </c>
      <c r="BC177" s="52" cm="1">
        <f t="array" ref="BC177">A128027494R_Latest</f>
        <v>0.72799999999999998</v>
      </c>
      <c r="BD177" s="52" cm="1">
        <f t="array" ref="BD177">A128086002J_Latest</f>
        <v>1.3049999999999999</v>
      </c>
      <c r="BE177" s="52" cm="1">
        <f t="array" ref="BE177">A128008130W_Latest</f>
        <v>1.4319999999999999</v>
      </c>
      <c r="BF177" s="52" cm="1">
        <f t="array" ref="BF177">A128027530L_Latest</f>
        <v>6.6529999999999996</v>
      </c>
      <c r="BG177" s="52" cm="1">
        <f t="array" ref="BG177">A128008190X_Latest</f>
        <v>1.8049999999999999</v>
      </c>
      <c r="BH177" s="52" cm="1">
        <f t="array" ref="BH177">A128008214F_Latest</f>
        <v>5.3949999999999996</v>
      </c>
      <c r="BI177" s="52" cm="1">
        <f t="array" ref="BI177">A127969470L_Latest</f>
        <v>18.157</v>
      </c>
      <c r="BJ177" s="52" cm="1">
        <f t="array" ref="BJ177">A128066290R_Latest</f>
        <v>23.437999999999999</v>
      </c>
      <c r="BK177" s="52" cm="1">
        <f t="array" ref="BK177">A128066306W_Latest</f>
        <v>3.6930000000000001</v>
      </c>
      <c r="BL177" s="52" cm="1">
        <f t="array" ref="BL177">A128047026X_Latest</f>
        <v>3.0659999999999998</v>
      </c>
      <c r="BM177" s="52" t="e" cm="1">
        <f t="array" ref="BM177">A127969562W_Latest</f>
        <v>#NAME?</v>
      </c>
      <c r="BN177" s="52" cm="1">
        <f t="array" ref="BN177">A128007734T_Latest</f>
        <v>94.834000000000003</v>
      </c>
      <c r="BO177" s="52" cm="1">
        <f t="array" ref="BO177">A127990730T_Latest</f>
        <v>1.3169999999999999</v>
      </c>
      <c r="BP177" s="52" cm="1">
        <f t="array" ref="BP177">A128029758V_Latest</f>
        <v>1.1970000000000001</v>
      </c>
      <c r="BQ177" s="52" cm="1">
        <f t="array" ref="BQ177">A128088330F_Latest</f>
        <v>5.0199999999999996</v>
      </c>
      <c r="BR177" s="52" cm="1">
        <f t="array" ref="BR177">A127952258R_Latest</f>
        <v>1.7909999999999999</v>
      </c>
      <c r="BS177" s="52" cm="1">
        <f t="array" ref="BS177">A128068586L_Latest</f>
        <v>5.2210000000000001</v>
      </c>
      <c r="BT177" s="52" cm="1">
        <f t="array" ref="BT177">A127991014W_Latest</f>
        <v>1.4510000000000001</v>
      </c>
      <c r="BU177" s="52" cm="1">
        <f t="array" ref="BU177">A127952326F_Latest</f>
        <v>10.07</v>
      </c>
      <c r="BV177" s="52" cm="1">
        <f t="array" ref="BV177">A128010506X_Latest</f>
        <v>7.4370000000000003</v>
      </c>
      <c r="BW177" s="52" cm="1">
        <f t="array" ref="BW177">A128088402F_Latest</f>
        <v>5.2919999999999998</v>
      </c>
      <c r="BX177" s="52" cm="1">
        <f t="array" ref="BX177">A128010198J_Latest</f>
        <v>0</v>
      </c>
      <c r="BY177" s="52" cm="1">
        <f t="array" ref="BY177">A127990758V_Latest</f>
        <v>1.33</v>
      </c>
      <c r="BZ177" s="52" cm="1">
        <f t="array" ref="BZ177">A128088166R_Latest</f>
        <v>1.204</v>
      </c>
      <c r="CA177" s="52" cm="1">
        <f t="array" ref="CA177">A128049098W_Latest</f>
        <v>6.5129999999999999</v>
      </c>
      <c r="CB177" s="52" cm="1">
        <f t="array" ref="CB177">A128049114K_Latest</f>
        <v>3.0009999999999999</v>
      </c>
      <c r="CC177" s="52" cm="1">
        <f t="array" ref="CC177">A127990834K_Latest</f>
        <v>2.6459999999999999</v>
      </c>
      <c r="CD177" s="52" cm="1">
        <f t="array" ref="CD177">A128029694V_Latest</f>
        <v>14.818</v>
      </c>
      <c r="CE177" s="52" cm="1">
        <f t="array" ref="CE177">A128049182L_Latest</f>
        <v>23.126999999999999</v>
      </c>
      <c r="CF177" s="52" cm="1">
        <f t="array" ref="CF177">A127971846R_Latest</f>
        <v>1.9450000000000001</v>
      </c>
      <c r="CG177" s="52" cm="1">
        <f t="array" ref="CG177">A128010350R_Latest</f>
        <v>2.4470000000000001</v>
      </c>
      <c r="CH177" s="52" t="e" cm="1">
        <f t="array" ref="CH177">A128088314F_Latest</f>
        <v>#NAME?</v>
      </c>
      <c r="CI177" s="52" cm="1">
        <f t="array" ref="CI177">A127990394T_Latest</f>
        <v>95.826999999999998</v>
      </c>
      <c r="CJ177" s="52" cm="1">
        <f t="array" ref="CJ177">A128012426K_Latest</f>
        <v>0</v>
      </c>
      <c r="CK177" s="52" cm="1">
        <f t="array" ref="CK177">A127993018T_Latest</f>
        <v>0</v>
      </c>
      <c r="CL177" s="52" cm="1">
        <f t="array" ref="CL177">A128051406C_Latest</f>
        <v>1.681</v>
      </c>
      <c r="CM177" s="52" cm="1">
        <f t="array" ref="CM177">A128051426L_Latest</f>
        <v>0.68600000000000005</v>
      </c>
      <c r="CN177" s="52" cm="1">
        <f t="array" ref="CN177">A127993098C_Latest</f>
        <v>0.60499999999999998</v>
      </c>
      <c r="CO177" s="52" cm="1">
        <f t="array" ref="CO177">A127993118A_Latest</f>
        <v>0</v>
      </c>
      <c r="CP177" s="52" cm="1">
        <f t="array" ref="CP177">A128070806V_Latest</f>
        <v>6.6310000000000002</v>
      </c>
      <c r="CQ177" s="52" cm="1">
        <f t="array" ref="CQ177">A127974158R_Latest</f>
        <v>2.6579999999999999</v>
      </c>
      <c r="CR177" s="52" cm="1">
        <f t="array" ref="CR177">A128051522L_Latest</f>
        <v>0.27600000000000002</v>
      </c>
      <c r="CS177" s="52" cm="1">
        <f t="array" ref="CS177">A128051206K_Latest</f>
        <v>0.38400000000000001</v>
      </c>
      <c r="CT177" s="52" cm="1">
        <f t="array" ref="CT177">A128090218W_Latest</f>
        <v>0.36099999999999999</v>
      </c>
      <c r="CU177" s="52" cm="1">
        <f t="array" ref="CU177">A128012470V_Latest</f>
        <v>0.32600000000000001</v>
      </c>
      <c r="CV177" s="52" cm="1">
        <f t="array" ref="CV177">A127992910L_Latest</f>
        <v>0.92600000000000005</v>
      </c>
      <c r="CW177" s="52" cm="1">
        <f t="array" ref="CW177">A127954322J_Latest</f>
        <v>0.81</v>
      </c>
      <c r="CX177" s="52" cm="1">
        <f t="array" ref="CX177">A128090298J_Latest</f>
        <v>1.7949999999999999</v>
      </c>
      <c r="CY177" s="52" cm="1">
        <f t="array" ref="CY177">A128051298F_Latest</f>
        <v>2.85</v>
      </c>
      <c r="CZ177" s="52" cm="1">
        <f t="array" ref="CZ177">A128012570C_Latest</f>
        <v>9.5389999999999997</v>
      </c>
      <c r="DA177" s="52" cm="1">
        <f t="array" ref="DA177">A128012582L_Latest</f>
        <v>0.32300000000000001</v>
      </c>
      <c r="DB177" s="52" cm="1">
        <f t="array" ref="DB177">A128012606V_Latest</f>
        <v>0.62</v>
      </c>
      <c r="DC177" s="52" t="e" cm="1">
        <f t="array" ref="DC177">A128070718V_Latest</f>
        <v>#NAME?</v>
      </c>
      <c r="DD177" s="52" cm="1">
        <f t="array" ref="DD177">A128070114F_Latest</f>
        <v>30.471</v>
      </c>
      <c r="DE177" s="52" cm="1">
        <f t="array" ref="DE177">A128053386T_Latest</f>
        <v>0.47499999999999998</v>
      </c>
      <c r="DF177" s="52" cm="1">
        <f t="array" ref="DF177">A128072986A_Latest</f>
        <v>2.8479999999999999</v>
      </c>
      <c r="DG177" s="52" cm="1">
        <f t="array" ref="DG177">A127995226W_Latest</f>
        <v>0.91900000000000004</v>
      </c>
      <c r="DH177" s="52" cm="1">
        <f t="array" ref="DH177">A128034126T_Latest</f>
        <v>0</v>
      </c>
      <c r="DI177" s="52" cm="1">
        <f t="array" ref="DI177">A127956562F_Latest</f>
        <v>3.2770000000000001</v>
      </c>
      <c r="DJ177" s="52" cm="1">
        <f t="array" ref="DJ177">A128034182K_Latest</f>
        <v>1.4390000000000001</v>
      </c>
      <c r="DK177" s="52" cm="1">
        <f t="array" ref="DK177">A128092430T_Latest</f>
        <v>5.1159999999999997</v>
      </c>
      <c r="DL177" s="52" cm="1">
        <f t="array" ref="DL177">A128092446K_Latest</f>
        <v>1.8540000000000001</v>
      </c>
      <c r="DM177" s="52" cm="1">
        <f t="array" ref="DM177">A128014834J_Latest</f>
        <v>1.653</v>
      </c>
      <c r="DN177" s="52" cm="1">
        <f t="array" ref="DN177">A127956326C_Latest</f>
        <v>0</v>
      </c>
      <c r="DO177" s="52" cm="1">
        <f t="array" ref="DO177">A127995018C_Latest</f>
        <v>2.0259999999999998</v>
      </c>
      <c r="DP177" s="52" cm="1">
        <f t="array" ref="DP177">A128053446J_Latest</f>
        <v>0.432</v>
      </c>
      <c r="DQ177" s="52" cm="1">
        <f t="array" ref="DQ177">A128014630F_Latest</f>
        <v>3.1829999999999998</v>
      </c>
      <c r="DR177" s="52" cm="1">
        <f t="array" ref="DR177">A127956386F_Latest</f>
        <v>2.4289999999999998</v>
      </c>
      <c r="DS177" s="52" cm="1">
        <f t="array" ref="DS177">A127956410V_Latest</f>
        <v>1.593</v>
      </c>
      <c r="DT177" s="52" cm="1">
        <f t="array" ref="DT177">A128053518J_Latest</f>
        <v>7.3310000000000004</v>
      </c>
      <c r="DU177" s="52" cm="1">
        <f t="array" ref="DU177">A127995130C_Latest</f>
        <v>11.818</v>
      </c>
      <c r="DV177" s="52" cm="1">
        <f t="array" ref="DV177">A127956470W_Latest</f>
        <v>0</v>
      </c>
      <c r="DW177" s="52" cm="1">
        <f t="array" ref="DW177">A128034078K_Latest</f>
        <v>0.438</v>
      </c>
      <c r="DX177" s="52" t="e" cm="1">
        <f t="array" ref="DX177">A128092346A_Latest</f>
        <v>#NAME?</v>
      </c>
      <c r="DY177" s="52" cm="1">
        <f t="array" ref="DY177">A128053014C_Latest</f>
        <v>46.83</v>
      </c>
      <c r="DZ177" s="52" cm="1">
        <f t="array" ref="DZ177">A127958430R_Latest</f>
        <v>0.59699999999999998</v>
      </c>
      <c r="EA177" s="52" cm="1">
        <f t="array" ref="EA177">A128016786L_Latest</f>
        <v>0.29199999999999998</v>
      </c>
      <c r="EB177" s="52" cm="1">
        <f t="array" ref="EB177">A127958686V_Latest</f>
        <v>0.64400000000000002</v>
      </c>
      <c r="EC177" s="52" cm="1">
        <f t="array" ref="EC177">A128094502C_Latest</f>
        <v>0.159</v>
      </c>
      <c r="ED177" s="52" cm="1">
        <f t="array" ref="ED177">A128036286R_Latest</f>
        <v>0.13800000000000001</v>
      </c>
      <c r="EE177" s="52" cm="1">
        <f t="array" ref="EE177">A128055922W_Latest</f>
        <v>0</v>
      </c>
      <c r="EF177" s="52" cm="1">
        <f t="array" ref="EF177">A128075214F_Latest</f>
        <v>0.878</v>
      </c>
      <c r="EG177" s="52" cm="1">
        <f t="array" ref="EG177">A128075242R_Latest</f>
        <v>0.46899999999999997</v>
      </c>
      <c r="EH177" s="52" cm="1">
        <f t="array" ref="EH177">A128036362F_Latest</f>
        <v>0.67</v>
      </c>
      <c r="EI177" s="52" cm="1">
        <f t="array" ref="EI177">A128036014K_Latest</f>
        <v>0.42</v>
      </c>
      <c r="EJ177" s="52" cm="1">
        <f t="array" ref="EJ177">A128074914A_Latest</f>
        <v>0.14699999999999999</v>
      </c>
      <c r="EK177" s="52" cm="1">
        <f t="array" ref="EK177">A128055706C_Latest</f>
        <v>0</v>
      </c>
      <c r="EL177" s="52" cm="1">
        <f t="array" ref="EL177">A127958522X_Latest</f>
        <v>0.30599999999999999</v>
      </c>
      <c r="EM177" s="52" cm="1">
        <f t="array" ref="EM177">A128094358W_Latest</f>
        <v>0.20799999999999999</v>
      </c>
      <c r="EN177" s="52" cm="1">
        <f t="array" ref="EN177">A128016690V_Latest</f>
        <v>0.57299999999999995</v>
      </c>
      <c r="EO177" s="52" cm="1">
        <f t="array" ref="EO177">A128036138L_Latest</f>
        <v>1.569</v>
      </c>
      <c r="EP177" s="52" cm="1">
        <f t="array" ref="EP177">A127958602X_Latest</f>
        <v>3.5720000000000001</v>
      </c>
      <c r="EQ177" s="52" cm="1">
        <f t="array" ref="EQ177">A127978342L_Latest</f>
        <v>0.28599999999999998</v>
      </c>
      <c r="ER177" s="52" cm="1">
        <f t="array" ref="ER177">A128036202V_Latest</f>
        <v>0</v>
      </c>
      <c r="ES177" s="52" t="e" cm="1">
        <f t="array" ref="ES177">A128055842W_Latest</f>
        <v>#NAME?</v>
      </c>
      <c r="ET177" s="52" cm="1">
        <f t="array" ref="ET177">A127996858L_Latest</f>
        <v>10.927</v>
      </c>
      <c r="EU177" s="52" cm="1">
        <f t="array" ref="EU177">A128057790T_Latest</f>
        <v>0</v>
      </c>
      <c r="EV177" s="52" cm="1">
        <f t="array" ref="EV177">A128096462J_Latest</f>
        <v>0</v>
      </c>
      <c r="EW177" s="52" cm="1">
        <f t="array" ref="EW177">A128019074V_Latest</f>
        <v>0</v>
      </c>
      <c r="EX177" s="52" cm="1">
        <f t="array" ref="EX177">A128019098L_Latest</f>
        <v>0.19800000000000001</v>
      </c>
      <c r="EY177" s="52" cm="1">
        <f t="array" ref="EY177">A128077426V_Latest</f>
        <v>0.35499999999999998</v>
      </c>
      <c r="EZ177" s="52" cm="1">
        <f t="array" ref="EZ177">A127960978L_Latest</f>
        <v>0</v>
      </c>
      <c r="FA177" s="52" cm="1">
        <f t="array" ref="FA177">A128058042C_Latest</f>
        <v>0.22700000000000001</v>
      </c>
      <c r="FB177" s="52" cm="1">
        <f t="array" ref="FB177">A127961018W_Latest</f>
        <v>0.45900000000000002</v>
      </c>
      <c r="FC177" s="52" cm="1">
        <f t="array" ref="FC177">A128096614J_Latest</f>
        <v>9.2999999999999999E-2</v>
      </c>
      <c r="FD177" s="52" cm="1">
        <f t="array" ref="FD177">A127999514L_Latest</f>
        <v>0</v>
      </c>
      <c r="FE177" s="52" cm="1">
        <f t="array" ref="FE177">A127960726T_Latest</f>
        <v>0</v>
      </c>
      <c r="FF177" s="52" cm="1">
        <f t="array" ref="FF177">A127999546F_Latest</f>
        <v>0</v>
      </c>
      <c r="FG177" s="52" cm="1">
        <f t="array" ref="FG177">A128096346X_Latest</f>
        <v>0.373</v>
      </c>
      <c r="FH177" s="52" cm="1">
        <f t="array" ref="FH177">A127980270C_Latest</f>
        <v>0</v>
      </c>
      <c r="FI177" s="52" cm="1">
        <f t="array" ref="FI177">A128038182J_Latest</f>
        <v>0.39100000000000001</v>
      </c>
      <c r="FJ177" s="52" cm="1">
        <f t="array" ref="FJ177">A127999630W_Latest</f>
        <v>0.44500000000000001</v>
      </c>
      <c r="FK177" s="52" cm="1">
        <f t="array" ref="FK177">A128077322A_Latest</f>
        <v>0.68500000000000005</v>
      </c>
      <c r="FL177" s="52" cm="1">
        <f t="array" ref="FL177">A128096414R_Latest</f>
        <v>0</v>
      </c>
      <c r="FM177" s="52" cm="1">
        <f t="array" ref="FM177">A128096430R_Latest</f>
        <v>0.122</v>
      </c>
      <c r="FN177" s="52" t="e" cm="1">
        <f t="array" ref="FN177">A128096478A_Latest</f>
        <v>#NAME?</v>
      </c>
      <c r="FO177" s="52" cm="1">
        <f t="array" ref="FO177">A128057462F_Latest</f>
        <v>3.3490000000000002</v>
      </c>
      <c r="FP177" s="52" cm="1">
        <f t="array" ref="FP177">A127982266X_Latest</f>
        <v>0</v>
      </c>
      <c r="FQ177" s="52" cm="1">
        <f t="array" ref="FQ177">A128021162K_Latest</f>
        <v>0</v>
      </c>
      <c r="FR177" s="52" cm="1">
        <f t="array" ref="FR177">A128040606T_Latest</f>
        <v>0</v>
      </c>
      <c r="FS177" s="52" cm="1">
        <f t="array" ref="FS177">A128079638J_Latest</f>
        <v>0</v>
      </c>
      <c r="FT177" s="52" cm="1">
        <f t="array" ref="FT177">A128001866K_Latest</f>
        <v>0.20499999999999999</v>
      </c>
      <c r="FU177" s="52" cm="1">
        <f t="array" ref="FU177">A128040666V_Latest</f>
        <v>0</v>
      </c>
      <c r="FV177" s="52" cm="1">
        <f t="array" ref="FV177">A128098726L_Latest</f>
        <v>0.27100000000000002</v>
      </c>
      <c r="FW177" s="52" cm="1">
        <f t="array" ref="FW177">A128040714A_Latest</f>
        <v>0.51600000000000001</v>
      </c>
      <c r="FX177" s="52" cm="1">
        <f t="array" ref="FX177">A128040746V_Latest</f>
        <v>0</v>
      </c>
      <c r="FY177" s="52" cm="1">
        <f t="array" ref="FY177">A128021006J_Latest</f>
        <v>0.219</v>
      </c>
      <c r="FZ177" s="52" cm="1">
        <f t="array" ref="FZ177">A128040402R_Latest</f>
        <v>0</v>
      </c>
      <c r="GA177" s="52" cm="1">
        <f t="array" ref="GA177">A128079358R_Latest</f>
        <v>0</v>
      </c>
      <c r="GB177" s="52" cm="1">
        <f t="array" ref="GB177">A128079374R_Latest</f>
        <v>1.1439999999999999</v>
      </c>
      <c r="GC177" s="52" cm="1">
        <f t="array" ref="GC177">A128040458A_Latest</f>
        <v>0.55400000000000005</v>
      </c>
      <c r="GD177" s="52" cm="1">
        <f t="array" ref="GD177">A128079434F_Latest</f>
        <v>2.0880000000000001</v>
      </c>
      <c r="GE177" s="52" cm="1">
        <f t="array" ref="GE177">A128079462R_Latest</f>
        <v>1.159</v>
      </c>
      <c r="GF177" s="52" cm="1">
        <f t="array" ref="GF177">A127982426X_Latest</f>
        <v>1.71</v>
      </c>
      <c r="GG177" s="52" cm="1">
        <f t="array" ref="GG177">A127963050J_Latest</f>
        <v>0</v>
      </c>
      <c r="GH177" s="52" cm="1">
        <f t="array" ref="GH177">A128021134A_Latest</f>
        <v>0.23100000000000001</v>
      </c>
      <c r="GI177" s="52" t="e" cm="1">
        <f t="array" ref="GI177">A128021186C_Latest</f>
        <v>#NAME?</v>
      </c>
      <c r="GJ177" s="52" cm="1">
        <f t="array" ref="GJ177">A128001222C_Latest</f>
        <v>8.0980000000000008</v>
      </c>
    </row>
    <row r="178" spans="1:192" ht="15" hidden="1" customHeight="1">
      <c r="A178" s="49"/>
      <c r="B178" s="49" t="s">
        <v>12460</v>
      </c>
      <c r="C178" s="62">
        <v>55</v>
      </c>
      <c r="D178" s="52" cm="1">
        <f t="array" ref="D178">A128081570R_Latest</f>
        <v>22.122</v>
      </c>
      <c r="E178" s="52" cm="1">
        <f t="array" ref="E178">A128081734X_Latest</f>
        <v>26.26</v>
      </c>
      <c r="F178" s="52" cm="1">
        <f t="array" ref="F178">A127984538C_Latest</f>
        <v>84.427000000000007</v>
      </c>
      <c r="G178" s="52" cm="1">
        <f t="array" ref="G178">A128062286A_Latest</f>
        <v>10.875999999999999</v>
      </c>
      <c r="H178" s="52" cm="1">
        <f t="array" ref="H178">A127984570C_Latest</f>
        <v>92.245000000000005</v>
      </c>
      <c r="I178" s="52" cm="1">
        <f t="array" ref="I178">A128023346R_Latest</f>
        <v>30.888999999999999</v>
      </c>
      <c r="J178" s="52" cm="1">
        <f t="array" ref="J178">A127984594W_Latest</f>
        <v>150.96799999999999</v>
      </c>
      <c r="K178" s="52" cm="1">
        <f t="array" ref="K178">A128062374A_Latest</f>
        <v>129.108</v>
      </c>
      <c r="L178" s="52" cm="1">
        <f t="array" ref="L178">A128062390A_Latest</f>
        <v>76.183999999999997</v>
      </c>
      <c r="M178" s="52" cm="1">
        <f t="array" ref="M178">A128023074W_Latest</f>
        <v>17.34</v>
      </c>
      <c r="N178" s="52" cm="1">
        <f t="array" ref="N178">A127984314T_Latest</f>
        <v>30.960999999999999</v>
      </c>
      <c r="O178" s="52" cm="1">
        <f t="array" ref="O178">A127945598C_Latest</f>
        <v>5.7519999999999998</v>
      </c>
      <c r="P178" s="52" cm="1">
        <f t="array" ref="P178">A128023138W_Latest</f>
        <v>78.86</v>
      </c>
      <c r="Q178" s="52" cm="1">
        <f t="array" ref="Q178">A127984378C_Latest</f>
        <v>26.398</v>
      </c>
      <c r="R178" s="52" cm="1">
        <f t="array" ref="R178">A127945662K_Latest</f>
        <v>79.207999999999998</v>
      </c>
      <c r="S178" s="52" cm="1">
        <f t="array" ref="S178">A127965246W_Latest</f>
        <v>114.66500000000001</v>
      </c>
      <c r="T178" s="52" cm="1">
        <f t="array" ref="T178">A127945706A_Latest</f>
        <v>219.71700000000001</v>
      </c>
      <c r="U178" s="52" cm="1">
        <f t="array" ref="U178">A128042706L_Latest</f>
        <v>24.331</v>
      </c>
      <c r="V178" s="52" cm="1">
        <f t="array" ref="V178">A128003922C_Latest</f>
        <v>31.369</v>
      </c>
      <c r="W178" s="52" t="e" cm="1">
        <f t="array" ref="W178">A128081754J_Latest</f>
        <v>#NAME?</v>
      </c>
      <c r="X178" s="52" cm="1">
        <f t="array" ref="X178">A128081166L_Latest</f>
        <v>1251.68</v>
      </c>
      <c r="Y178" s="52" cm="1">
        <f t="array" ref="Y178">A128083714A_Latest</f>
        <v>5.9980000000000002</v>
      </c>
      <c r="Z178" s="52" cm="1">
        <f t="array" ref="Z178">A128025474V_Latest</f>
        <v>4.2889999999999997</v>
      </c>
      <c r="AA178" s="52" cm="1">
        <f t="array" ref="AA178">A128083966W_Latest</f>
        <v>22.384</v>
      </c>
      <c r="AB178" s="52" cm="1">
        <f t="array" ref="AB178">A127948026A_Latest</f>
        <v>2.0920000000000001</v>
      </c>
      <c r="AC178" s="52" cm="1">
        <f t="array" ref="AC178">A127967514T_Latest</f>
        <v>24.898</v>
      </c>
      <c r="AD178" s="52" cm="1">
        <f t="array" ref="AD178">A127986674J_Latest</f>
        <v>10.210000000000001</v>
      </c>
      <c r="AE178" s="52" cm="1">
        <f t="array" ref="AE178">A127967542A_Latest</f>
        <v>56.003</v>
      </c>
      <c r="AF178" s="52" cm="1">
        <f t="array" ref="AF178">A128064506C_Latest</f>
        <v>35.357999999999997</v>
      </c>
      <c r="AG178" s="52" cm="1">
        <f t="array" ref="AG178">A127986738J_Latest</f>
        <v>22.826000000000001</v>
      </c>
      <c r="AH178" s="52" cm="1">
        <f t="array" ref="AH178">A128005898A_Latest</f>
        <v>7.1159999999999997</v>
      </c>
      <c r="AI178" s="52" cm="1">
        <f t="array" ref="AI178">A128083758C_Latest</f>
        <v>13.164</v>
      </c>
      <c r="AJ178" s="52" cm="1">
        <f t="array" ref="AJ178">A127967330X_Latest</f>
        <v>2.8130000000000002</v>
      </c>
      <c r="AK178" s="52" cm="1">
        <f t="array" ref="AK178">A128083814K_Latest</f>
        <v>27.001000000000001</v>
      </c>
      <c r="AL178" s="52" cm="1">
        <f t="array" ref="AL178">A128005982T_Latest</f>
        <v>4.6719999999999997</v>
      </c>
      <c r="AM178" s="52" cm="1">
        <f t="array" ref="AM178">A127986498J_Latest</f>
        <v>15.881</v>
      </c>
      <c r="AN178" s="52" cm="1">
        <f t="array" ref="AN178">A127947894J_Latest</f>
        <v>38.729999999999997</v>
      </c>
      <c r="AO178" s="52" cm="1">
        <f t="array" ref="AO178">A128025426A_Latest</f>
        <v>65.263000000000005</v>
      </c>
      <c r="AP178" s="52" cm="1">
        <f t="array" ref="AP178">A128083898F_Latest</f>
        <v>6.7720000000000002</v>
      </c>
      <c r="AQ178" s="52" cm="1">
        <f t="array" ref="AQ178">A127967438A_Latest</f>
        <v>7.8550000000000004</v>
      </c>
      <c r="AR178" s="52" t="e" cm="1">
        <f t="array" ref="AR178">A128006102A_Latest</f>
        <v>#NAME?</v>
      </c>
      <c r="AS178" s="52" cm="1">
        <f t="array" ref="AS178">A127966906K_Latest</f>
        <v>373.327</v>
      </c>
      <c r="AT178" s="52" cm="1">
        <f t="array" ref="AT178">A128066154W_Latest</f>
        <v>5.1120000000000001</v>
      </c>
      <c r="AU178" s="52" cm="1">
        <f t="array" ref="AU178">A127969550L_Latest</f>
        <v>0</v>
      </c>
      <c r="AV178" s="52" cm="1">
        <f t="array" ref="AV178">A128008334X_Latest</f>
        <v>19.721</v>
      </c>
      <c r="AW178" s="52" cm="1">
        <f t="array" ref="AW178">A127950198L_Latest</f>
        <v>1.3109999999999999</v>
      </c>
      <c r="AX178" s="52" cm="1">
        <f t="array" ref="AX178">A128027766J_Latest</f>
        <v>23.547999999999998</v>
      </c>
      <c r="AY178" s="52" cm="1">
        <f t="array" ref="AY178">A127988854C_Latest</f>
        <v>8.3789999999999996</v>
      </c>
      <c r="AZ178" s="52" cm="1">
        <f t="array" ref="AZ178">A128066438X_Latest</f>
        <v>33.801000000000002</v>
      </c>
      <c r="BA178" s="52" cm="1">
        <f t="array" ref="BA178">A128027838J_Latest</f>
        <v>34.948</v>
      </c>
      <c r="BB178" s="52" cm="1">
        <f t="array" ref="BB178">A128027858T_Latest</f>
        <v>19.776</v>
      </c>
      <c r="BC178" s="52" cm="1">
        <f t="array" ref="BC178">A127969370C_Latest</f>
        <v>5.0830000000000002</v>
      </c>
      <c r="BD178" s="52" cm="1">
        <f t="array" ref="BD178">A127949986C_Latest</f>
        <v>10.01</v>
      </c>
      <c r="BE178" s="52" cm="1">
        <f t="array" ref="BE178">A128066202C_Latest</f>
        <v>0.56299999999999994</v>
      </c>
      <c r="BF178" s="52" cm="1">
        <f t="array" ref="BF178">A127950026T_Latest</f>
        <v>21.687000000000001</v>
      </c>
      <c r="BG178" s="52" cm="1">
        <f t="array" ref="BG178">A128027574R_Latest</f>
        <v>8.5069999999999997</v>
      </c>
      <c r="BH178" s="52" cm="1">
        <f t="array" ref="BH178">A128027618F_Latest</f>
        <v>16.021999999999998</v>
      </c>
      <c r="BI178" s="52" cm="1">
        <f t="array" ref="BI178">A128046958F_Latest</f>
        <v>27.748000000000001</v>
      </c>
      <c r="BJ178" s="52" cm="1">
        <f t="array" ref="BJ178">A128046990F_Latest</f>
        <v>50.758000000000003</v>
      </c>
      <c r="BK178" s="52" cm="1">
        <f t="array" ref="BK178">A128086090V_Latest</f>
        <v>8.7430000000000003</v>
      </c>
      <c r="BL178" s="52" cm="1">
        <f t="array" ref="BL178">A128008270X_Latest</f>
        <v>7.7990000000000004</v>
      </c>
      <c r="BM178" s="52" t="e" cm="1">
        <f t="array" ref="BM178">A127969566F_Latest</f>
        <v>#NAME?</v>
      </c>
      <c r="BN178" s="52" cm="1">
        <f t="array" ref="BN178">A127988202W_Latest</f>
        <v>303.51600000000002</v>
      </c>
      <c r="BO178" s="52" cm="1">
        <f t="array" ref="BO178">A128088106L_Latest</f>
        <v>4.1369999999999996</v>
      </c>
      <c r="BP178" s="52" cm="1">
        <f t="array" ref="BP178">A128010374J_Latest</f>
        <v>5.2640000000000002</v>
      </c>
      <c r="BQ178" s="52" cm="1">
        <f t="array" ref="BQ178">A128029782V_Latest</f>
        <v>26.105</v>
      </c>
      <c r="BR178" s="52" cm="1">
        <f t="array" ref="BR178">A127952262F_Latest</f>
        <v>3.7170000000000001</v>
      </c>
      <c r="BS178" s="52" cm="1">
        <f t="array" ref="BS178">A128068590C_Latest</f>
        <v>23.581</v>
      </c>
      <c r="BT178" s="52" cm="1">
        <f t="array" ref="BT178">A128068622K_Latest</f>
        <v>4.476</v>
      </c>
      <c r="BU178" s="52" cm="1">
        <f t="array" ref="BU178">A128068654C_Latest</f>
        <v>25.812000000000001</v>
      </c>
      <c r="BV178" s="52" cm="1">
        <f t="array" ref="BV178">A127971990J_Latest</f>
        <v>23.423999999999999</v>
      </c>
      <c r="BW178" s="52" cm="1">
        <f t="array" ref="BW178">A128068686W_Latest</f>
        <v>17.422999999999998</v>
      </c>
      <c r="BX178" s="52" cm="1">
        <f t="array" ref="BX178">A127952038L_Latest</f>
        <v>1.85</v>
      </c>
      <c r="BY178" s="52" cm="1">
        <f t="array" ref="BY178">A127990762K_Latest</f>
        <v>4.1429999999999998</v>
      </c>
      <c r="BZ178" s="52" cm="1">
        <f t="array" ref="BZ178">A128049082C_Latest</f>
        <v>0.98499999999999999</v>
      </c>
      <c r="CA178" s="52" cm="1">
        <f t="array" ref="CA178">A127971762F_Latest</f>
        <v>11.612</v>
      </c>
      <c r="CB178" s="52" cm="1">
        <f t="array" ref="CB178">A128010254R_Latest</f>
        <v>6.3540000000000001</v>
      </c>
      <c r="CC178" s="52" cm="1">
        <f t="array" ref="CC178">A127990838V_Latest</f>
        <v>24.007000000000001</v>
      </c>
      <c r="CD178" s="52" cm="1">
        <f t="array" ref="CD178">A127952142L_Latest</f>
        <v>23.027000000000001</v>
      </c>
      <c r="CE178" s="52" cm="1">
        <f t="array" ref="CE178">A127990874C_Latest</f>
        <v>47.478999999999999</v>
      </c>
      <c r="CF178" s="52" cm="1">
        <f t="array" ref="CF178">A128068482V_Latest</f>
        <v>3.89</v>
      </c>
      <c r="CG178" s="52" cm="1">
        <f t="array" ref="CG178">A127971858X_Latest</f>
        <v>8.6780000000000008</v>
      </c>
      <c r="CH178" s="52" t="e" cm="1">
        <f t="array" ref="CH178">A127971898T_Latest</f>
        <v>#NAME?</v>
      </c>
      <c r="CI178" s="52" cm="1">
        <f t="array" ref="CI178">A127990398A_Latest</f>
        <v>265.964</v>
      </c>
      <c r="CJ178" s="52" cm="1">
        <f t="array" ref="CJ178">A127954234J_Latest</f>
        <v>2.5670000000000002</v>
      </c>
      <c r="CK178" s="52" cm="1">
        <f t="array" ref="CK178">A128012630V_Latest</f>
        <v>1.1359999999999999</v>
      </c>
      <c r="CL178" s="52" cm="1">
        <f t="array" ref="CL178">A127954462K_Latest</f>
        <v>6.3070000000000004</v>
      </c>
      <c r="CM178" s="52" cm="1">
        <f t="array" ref="CM178">A128090418R_Latest</f>
        <v>1.7330000000000001</v>
      </c>
      <c r="CN178" s="52" cm="1">
        <f t="array" ref="CN178">A128051454W_Latest</f>
        <v>6.0339999999999998</v>
      </c>
      <c r="CO178" s="52" cm="1">
        <f t="array" ref="CO178">A127993122T_Latest</f>
        <v>2.4590000000000001</v>
      </c>
      <c r="CP178" s="52" cm="1">
        <f t="array" ref="CP178">A127993142A_Latest</f>
        <v>13.316000000000001</v>
      </c>
      <c r="CQ178" s="52" cm="1">
        <f t="array" ref="CQ178">A128012762W_Latest</f>
        <v>10.238</v>
      </c>
      <c r="CR178" s="52" cm="1">
        <f t="array" ref="CR178">A128051526W_Latest</f>
        <v>5.7110000000000003</v>
      </c>
      <c r="CS178" s="52" cm="1">
        <f t="array" ref="CS178">A128051210A_Latest</f>
        <v>0.63900000000000001</v>
      </c>
      <c r="CT178" s="52" cm="1">
        <f t="array" ref="CT178">A128090222L_Latest</f>
        <v>1.4670000000000001</v>
      </c>
      <c r="CU178" s="52" cm="1">
        <f t="array" ref="CU178">A128012474C_Latest</f>
        <v>0.67500000000000004</v>
      </c>
      <c r="CV178" s="52" cm="1">
        <f t="array" ref="CV178">A128090258R_Latest</f>
        <v>4.1760000000000002</v>
      </c>
      <c r="CW178" s="52" cm="1">
        <f t="array" ref="CW178">A128051266L_Latest</f>
        <v>0.88700000000000001</v>
      </c>
      <c r="CX178" s="52" cm="1">
        <f t="array" ref="CX178">A127992934F_Latest</f>
        <v>5.9180000000000001</v>
      </c>
      <c r="CY178" s="52" cm="1">
        <f t="array" ref="CY178">A128012546C_Latest</f>
        <v>8.6259999999999994</v>
      </c>
      <c r="CZ178" s="52" cm="1">
        <f t="array" ref="CZ178">A128031806T_Latest</f>
        <v>15.362</v>
      </c>
      <c r="DA178" s="52" cm="1">
        <f t="array" ref="DA178">A128070658C_Latest</f>
        <v>0.77300000000000002</v>
      </c>
      <c r="DB178" s="52" cm="1">
        <f t="array" ref="DB178">A127993010X_Latest</f>
        <v>1.3879999999999999</v>
      </c>
      <c r="DC178" s="52" t="e" cm="1">
        <f t="array" ref="DC178">A128012646L_Latest</f>
        <v>#NAME?</v>
      </c>
      <c r="DD178" s="52" cm="1">
        <f t="array" ref="DD178">A127992454V_Latest</f>
        <v>89.41</v>
      </c>
      <c r="DE178" s="52" cm="1">
        <f t="array" ref="DE178">A128072794J_Latest</f>
        <v>2.6030000000000002</v>
      </c>
      <c r="DF178" s="52" cm="1">
        <f t="array" ref="DF178">A128072990T_Latest</f>
        <v>15.173999999999999</v>
      </c>
      <c r="DG178" s="52" cm="1">
        <f t="array" ref="DG178">A127956538F_Latest</f>
        <v>7.4210000000000003</v>
      </c>
      <c r="DH178" s="52" cm="1">
        <f t="array" ref="DH178">A128073038V_Latest</f>
        <v>1.3839999999999999</v>
      </c>
      <c r="DI178" s="52" cm="1">
        <f t="array" ref="DI178">A128053658K_Latest</f>
        <v>10.542</v>
      </c>
      <c r="DJ178" s="52" cm="1">
        <f t="array" ref="DJ178">A128014790T_Latest</f>
        <v>3.5790000000000002</v>
      </c>
      <c r="DK178" s="52" cm="1">
        <f t="array" ref="DK178">A127995290R_Latest</f>
        <v>15.583</v>
      </c>
      <c r="DL178" s="52" cm="1">
        <f t="array" ref="DL178">A128034234A_Latest</f>
        <v>17.780999999999999</v>
      </c>
      <c r="DM178" s="52" cm="1">
        <f t="array" ref="DM178">A127976386C_Latest</f>
        <v>7.7279999999999998</v>
      </c>
      <c r="DN178" s="52" cm="1">
        <f t="array" ref="DN178">A128092186A_Latest</f>
        <v>1.335</v>
      </c>
      <c r="DO178" s="52" cm="1">
        <f t="array" ref="DO178">A127976042X_Latest</f>
        <v>1.694</v>
      </c>
      <c r="DP178" s="52" cm="1">
        <f t="array" ref="DP178">A128072858J_Latest</f>
        <v>0.38600000000000001</v>
      </c>
      <c r="DQ178" s="52" cm="1">
        <f t="array" ref="DQ178">A128033950W_Latest</f>
        <v>9.3810000000000002</v>
      </c>
      <c r="DR178" s="52" cm="1">
        <f t="array" ref="DR178">A127995090W_Latest</f>
        <v>4.6970000000000001</v>
      </c>
      <c r="DS178" s="52" cm="1">
        <f t="array" ref="DS178">A128033982R_Latest</f>
        <v>8.5820000000000007</v>
      </c>
      <c r="DT178" s="52" cm="1">
        <f t="array" ref="DT178">A127976142J_Latest</f>
        <v>13.013</v>
      </c>
      <c r="DU178" s="52" cm="1">
        <f t="array" ref="DU178">A127956446W_Latest</f>
        <v>29.462</v>
      </c>
      <c r="DV178" s="52" cm="1">
        <f t="array" ref="DV178">A128092298V_Latest</f>
        <v>2.56</v>
      </c>
      <c r="DW178" s="52" cm="1">
        <f t="array" ref="DW178">A128092318T_Latest</f>
        <v>5.1210000000000004</v>
      </c>
      <c r="DX178" s="52" t="e" cm="1">
        <f t="array" ref="DX178">A128092350T_Latest</f>
        <v>#NAME?</v>
      </c>
      <c r="DY178" s="52" cm="1">
        <f t="array" ref="DY178">A128033502T_Latest</f>
        <v>158.02500000000001</v>
      </c>
      <c r="DZ178" s="52" cm="1">
        <f t="array" ref="DZ178">A127997250J_Latest</f>
        <v>1.7030000000000001</v>
      </c>
      <c r="EA178" s="52" cm="1">
        <f t="array" ref="EA178">A128055814L_Latest</f>
        <v>0.13900000000000001</v>
      </c>
      <c r="EB178" s="52" cm="1">
        <f t="array" ref="EB178">A128016810A_Latest</f>
        <v>1.9179999999999999</v>
      </c>
      <c r="EC178" s="52" cm="1">
        <f t="array" ref="EC178">A128075154R_Latest</f>
        <v>0.40799999999999997</v>
      </c>
      <c r="ED178" s="52" cm="1">
        <f t="array" ref="ED178">A128016850V_Latest</f>
        <v>2.59</v>
      </c>
      <c r="EE178" s="52" cm="1">
        <f t="array" ref="EE178">A128016866L_Latest</f>
        <v>1.0129999999999999</v>
      </c>
      <c r="EF178" s="52" cm="1">
        <f t="array" ref="EF178">A127978470F_Latest</f>
        <v>3.3180000000000001</v>
      </c>
      <c r="EG178" s="52" cm="1">
        <f t="array" ref="EG178">A128094562F_Latest</f>
        <v>4.1870000000000003</v>
      </c>
      <c r="EH178" s="52" cm="1">
        <f t="array" ref="EH178">A128075254X_Latest</f>
        <v>2.423</v>
      </c>
      <c r="EI178" s="52" cm="1">
        <f t="array" ref="EI178">A128016618A_Latest</f>
        <v>0.33</v>
      </c>
      <c r="EJ178" s="52" cm="1">
        <f t="array" ref="EJ178">A128036046C_Latest</f>
        <v>0.28599999999999998</v>
      </c>
      <c r="EK178" s="52" cm="1">
        <f t="array" ref="EK178">A128016646K_Latest</f>
        <v>0</v>
      </c>
      <c r="EL178" s="52" cm="1">
        <f t="array" ref="EL178">A127997330J_Latest</f>
        <v>1.992</v>
      </c>
      <c r="EM178" s="52" cm="1">
        <f t="array" ref="EM178">A128074982C_Latest</f>
        <v>0.73299999999999998</v>
      </c>
      <c r="EN178" s="52" cm="1">
        <f t="array" ref="EN178">A128055742L_Latest</f>
        <v>2.3370000000000002</v>
      </c>
      <c r="EO178" s="52" cm="1">
        <f t="array" ref="EO178">A128036142C_Latest</f>
        <v>0.79600000000000004</v>
      </c>
      <c r="EP178" s="52" cm="1">
        <f t="array" ref="EP178">A128094402V_Latest</f>
        <v>6.2960000000000003</v>
      </c>
      <c r="EQ178" s="52" cm="1">
        <f t="array" ref="EQ178">A127978346W_Latest</f>
        <v>0.82</v>
      </c>
      <c r="ER178" s="52" cm="1">
        <f t="array" ref="ER178">A128055802C_Latest</f>
        <v>0.374</v>
      </c>
      <c r="ES178" s="52" t="e" cm="1">
        <f t="array" ref="ES178">A128016802A_Latest</f>
        <v>#NAME?</v>
      </c>
      <c r="ET178" s="52" cm="1">
        <f t="array" ref="ET178">A128093990J_Latest</f>
        <v>31.664000000000001</v>
      </c>
      <c r="EU178" s="52" cm="1">
        <f t="array" ref="EU178">A128096294J_Latest</f>
        <v>0</v>
      </c>
      <c r="EV178" s="52" cm="1">
        <f t="array" ref="EV178">A127960882V_Latest</f>
        <v>0.25600000000000001</v>
      </c>
      <c r="EW178" s="52" cm="1">
        <f t="array" ref="EW178">A128019078C_Latest</f>
        <v>0.36099999999999999</v>
      </c>
      <c r="EX178" s="52" cm="1">
        <f t="array" ref="EX178">A127980426L_Latest</f>
        <v>0</v>
      </c>
      <c r="EY178" s="52" cm="1">
        <f t="array" ref="EY178">A127999754X_Latest</f>
        <v>0.83499999999999996</v>
      </c>
      <c r="EZ178" s="52" cm="1">
        <f t="array" ref="EZ178">A128038370T_Latest</f>
        <v>0.121</v>
      </c>
      <c r="FA178" s="52" cm="1">
        <f t="array" ref="FA178">A128077482L_Latest</f>
        <v>0.42399999999999999</v>
      </c>
      <c r="FB178" s="52" cm="1">
        <f t="array" ref="FB178">A128058070L_Latest</f>
        <v>1.22</v>
      </c>
      <c r="FC178" s="52" cm="1">
        <f t="array" ref="FC178">A128077514V_Latest</f>
        <v>0.29799999999999999</v>
      </c>
      <c r="FD178" s="52" cm="1">
        <f t="array" ref="FD178">A127960702X_Latest</f>
        <v>0</v>
      </c>
      <c r="FE178" s="52" cm="1">
        <f t="array" ref="FE178">A127999534W_Latest</f>
        <v>0</v>
      </c>
      <c r="FF178" s="52" cm="1">
        <f t="array" ref="FF178">A128057830X_Latest</f>
        <v>0.11799999999999999</v>
      </c>
      <c r="FG178" s="52" cm="1">
        <f t="array" ref="FG178">A127999566R_Latest</f>
        <v>0.35799999999999998</v>
      </c>
      <c r="FH178" s="52" cm="1">
        <f t="array" ref="FH178">A128018918R_Latest</f>
        <v>0.34300000000000003</v>
      </c>
      <c r="FI178" s="52" cm="1">
        <f t="array" ref="FI178">A128077282V_Latest</f>
        <v>1.665</v>
      </c>
      <c r="FJ178" s="52" cm="1">
        <f t="array" ref="FJ178">A128057918T_Latest</f>
        <v>1.149</v>
      </c>
      <c r="FK178" s="52" cm="1">
        <f t="array" ref="FK178">A128096402F_Latest</f>
        <v>1.397</v>
      </c>
      <c r="FL178" s="52" cm="1">
        <f t="array" ref="FL178">A128057938A_Latest</f>
        <v>0.192</v>
      </c>
      <c r="FM178" s="52" cm="1">
        <f t="array" ref="FM178">A128077346V_Latest</f>
        <v>0.153</v>
      </c>
      <c r="FN178" s="52" t="e" cm="1">
        <f t="array" ref="FN178">A128077378L_Latest</f>
        <v>#NAME?</v>
      </c>
      <c r="FO178" s="52" cm="1">
        <f t="array" ref="FO178">A127960330W_Latest</f>
        <v>8.8879999999999999</v>
      </c>
      <c r="FP178" s="52" cm="1">
        <f t="array" ref="FP178">A128098434K_Latest</f>
        <v>0</v>
      </c>
      <c r="FQ178" s="52" cm="1">
        <f t="array" ref="FQ178">A127982478A_Latest</f>
        <v>0</v>
      </c>
      <c r="FR178" s="52" cm="1">
        <f t="array" ref="FR178">A128021218K_Latest</f>
        <v>0.21099999999999999</v>
      </c>
      <c r="FS178" s="52" cm="1">
        <f t="array" ref="FS178">A128040622T_Latest</f>
        <v>0.23200000000000001</v>
      </c>
      <c r="FT178" s="52" cm="1">
        <f t="array" ref="FT178">A128001870A_Latest</f>
        <v>0.218</v>
      </c>
      <c r="FU178" s="52" cm="1">
        <f t="array" ref="FU178">A128001886V_Latest</f>
        <v>0.65300000000000002</v>
      </c>
      <c r="FV178" s="52" cm="1">
        <f t="array" ref="FV178">A128001902J_Latest</f>
        <v>2.7109999999999999</v>
      </c>
      <c r="FW178" s="52" cm="1">
        <f t="array" ref="FW178">A128040718K_Latest</f>
        <v>1.9530000000000001</v>
      </c>
      <c r="FX178" s="52" cm="1">
        <f t="array" ref="FX178">A127982606J_Latest</f>
        <v>0</v>
      </c>
      <c r="FY178" s="52" cm="1">
        <f t="array" ref="FY178">A127982290X_Latest</f>
        <v>0.98699999999999999</v>
      </c>
      <c r="FZ178" s="52" cm="1">
        <f t="array" ref="FZ178">A128021026T_Latest</f>
        <v>0.19600000000000001</v>
      </c>
      <c r="GA178" s="52" cm="1">
        <f t="array" ref="GA178">A128001650X_Latest</f>
        <v>0.21099999999999999</v>
      </c>
      <c r="GB178" s="52" cm="1">
        <f t="array" ref="GB178">A128098510A_Latest</f>
        <v>2.6539999999999999</v>
      </c>
      <c r="GC178" s="52" cm="1">
        <f t="array" ref="GC178">A128098542V_Latest</f>
        <v>0.20499999999999999</v>
      </c>
      <c r="GD178" s="52" cm="1">
        <f t="array" ref="GD178">A128059950C_Latest</f>
        <v>4.7949999999999999</v>
      </c>
      <c r="GE178" s="52" cm="1">
        <f t="array" ref="GE178">A128098570C_Latest</f>
        <v>1.577</v>
      </c>
      <c r="GF178" s="52" cm="1">
        <f t="array" ref="GF178">A128040530J_Latest</f>
        <v>3.7</v>
      </c>
      <c r="GG178" s="52" cm="1">
        <f t="array" ref="GG178">A128021122T_Latest</f>
        <v>0.58199999999999996</v>
      </c>
      <c r="GH178" s="52" cm="1">
        <f t="array" ref="GH178">A128098630V_Latest</f>
        <v>0</v>
      </c>
      <c r="GI178" s="52" t="e" cm="1">
        <f t="array" ref="GI178">A127982490T_Latest</f>
        <v>#NAME?</v>
      </c>
      <c r="GJ178" s="52" cm="1">
        <f t="array" ref="GJ178">A128020626C_Latest</f>
        <v>20.885999999999999</v>
      </c>
    </row>
    <row r="179" spans="1:192" ht="15" hidden="1" customHeight="1">
      <c r="A179" s="48" t="s">
        <v>12461</v>
      </c>
      <c r="B179" s="49"/>
      <c r="C179" s="62">
        <v>56</v>
      </c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52"/>
      <c r="AQ179" s="52"/>
      <c r="AR179" s="52"/>
      <c r="AS179" s="52"/>
      <c r="AT179" s="52"/>
      <c r="AU179" s="52"/>
      <c r="AV179" s="52"/>
      <c r="AW179" s="52"/>
      <c r="AX179" s="52"/>
      <c r="AY179" s="52"/>
      <c r="AZ179" s="52"/>
      <c r="BA179" s="52"/>
      <c r="BB179" s="52"/>
      <c r="BC179" s="52"/>
      <c r="BD179" s="52"/>
      <c r="BE179" s="52"/>
      <c r="BF179" s="52"/>
      <c r="BG179" s="52"/>
      <c r="BH179" s="52"/>
      <c r="BI179" s="52"/>
      <c r="BJ179" s="52"/>
      <c r="BK179" s="52"/>
      <c r="BL179" s="52"/>
      <c r="BM179" s="52"/>
      <c r="BN179" s="52"/>
      <c r="BO179" s="52"/>
      <c r="BP179" s="52"/>
      <c r="BQ179" s="52"/>
      <c r="BR179" s="52"/>
      <c r="BS179" s="52"/>
      <c r="BT179" s="52"/>
      <c r="BU179" s="52"/>
      <c r="BV179" s="52"/>
      <c r="BW179" s="52"/>
      <c r="BX179" s="52"/>
      <c r="BY179" s="52"/>
      <c r="BZ179" s="52"/>
      <c r="CA179" s="52"/>
      <c r="CB179" s="52"/>
      <c r="CC179" s="52"/>
      <c r="CD179" s="52"/>
      <c r="CE179" s="52"/>
      <c r="CF179" s="52"/>
      <c r="CG179" s="52"/>
      <c r="CH179" s="52"/>
      <c r="CI179" s="52"/>
      <c r="CJ179" s="52"/>
      <c r="CK179" s="52"/>
      <c r="CL179" s="52"/>
      <c r="CM179" s="52"/>
      <c r="CN179" s="52"/>
      <c r="CO179" s="52"/>
      <c r="CP179" s="52"/>
      <c r="CQ179" s="52"/>
      <c r="CR179" s="52"/>
      <c r="CS179" s="52"/>
      <c r="CT179" s="52"/>
      <c r="CU179" s="52"/>
      <c r="CV179" s="52"/>
      <c r="CW179" s="52"/>
      <c r="CX179" s="52"/>
      <c r="CY179" s="52"/>
      <c r="CZ179" s="52"/>
      <c r="DA179" s="52"/>
      <c r="DB179" s="52"/>
      <c r="DC179" s="52"/>
      <c r="DD179" s="52"/>
      <c r="DE179" s="52"/>
      <c r="DF179" s="52"/>
      <c r="DG179" s="52"/>
      <c r="DH179" s="52"/>
      <c r="DI179" s="52"/>
      <c r="DJ179" s="52"/>
      <c r="DK179" s="52"/>
      <c r="DL179" s="52"/>
      <c r="DM179" s="52"/>
      <c r="DN179" s="52"/>
      <c r="DO179" s="52"/>
      <c r="DP179" s="52"/>
      <c r="DQ179" s="52"/>
      <c r="DR179" s="52"/>
      <c r="DS179" s="52"/>
      <c r="DT179" s="52"/>
      <c r="DU179" s="52"/>
      <c r="DV179" s="52"/>
      <c r="DW179" s="52"/>
      <c r="DX179" s="52"/>
      <c r="DY179" s="52"/>
      <c r="DZ179" s="52"/>
      <c r="EA179" s="52"/>
      <c r="EB179" s="52"/>
      <c r="EC179" s="52"/>
      <c r="ED179" s="52"/>
      <c r="EE179" s="52"/>
      <c r="EF179" s="52"/>
      <c r="EG179" s="52"/>
      <c r="EH179" s="52"/>
      <c r="EI179" s="52"/>
      <c r="EJ179" s="52"/>
      <c r="EK179" s="52"/>
      <c r="EL179" s="52"/>
      <c r="EM179" s="52"/>
      <c r="EN179" s="52"/>
      <c r="EO179" s="52"/>
      <c r="EP179" s="52"/>
      <c r="EQ179" s="52"/>
      <c r="ER179" s="52"/>
      <c r="ES179" s="52"/>
      <c r="ET179" s="52"/>
      <c r="EU179" s="52"/>
      <c r="EV179" s="52"/>
      <c r="EW179" s="52"/>
      <c r="EX179" s="52"/>
      <c r="EY179" s="52"/>
      <c r="EZ179" s="52"/>
      <c r="FA179" s="52"/>
      <c r="FB179" s="52"/>
      <c r="FC179" s="52"/>
      <c r="FD179" s="52"/>
      <c r="FE179" s="52"/>
      <c r="FF179" s="52"/>
      <c r="FG179" s="52"/>
      <c r="FH179" s="52"/>
      <c r="FI179" s="52"/>
      <c r="FJ179" s="52"/>
      <c r="FK179" s="52"/>
      <c r="FL179" s="52"/>
      <c r="FM179" s="52"/>
      <c r="FN179" s="52"/>
      <c r="FO179" s="52"/>
      <c r="FP179" s="52"/>
      <c r="FQ179" s="52"/>
      <c r="FR179" s="52"/>
      <c r="FS179" s="52"/>
      <c r="FT179" s="52"/>
      <c r="FU179" s="52"/>
      <c r="FV179" s="52"/>
      <c r="FW179" s="52"/>
      <c r="FX179" s="52"/>
      <c r="FY179" s="52"/>
      <c r="FZ179" s="52"/>
      <c r="GA179" s="52"/>
      <c r="GB179" s="52"/>
      <c r="GC179" s="52"/>
      <c r="GD179" s="52"/>
      <c r="GE179" s="52"/>
      <c r="GF179" s="52"/>
      <c r="GG179" s="52"/>
      <c r="GH179" s="52"/>
      <c r="GI179" s="52"/>
      <c r="GJ179" s="52"/>
    </row>
    <row r="180" spans="1:192" ht="15" hidden="1" customHeight="1">
      <c r="A180" s="49"/>
      <c r="B180" s="49" t="s">
        <v>12462</v>
      </c>
      <c r="C180" s="62">
        <v>57</v>
      </c>
      <c r="D180" s="52" cm="1">
        <f t="array" ref="D180">A127945554A_Latest</f>
        <v>9.5690000000000008</v>
      </c>
      <c r="E180" s="52" cm="1">
        <f t="array" ref="E180">A127965306L_Latest</f>
        <v>48.991</v>
      </c>
      <c r="F180" s="52" cm="1">
        <f t="array" ref="F180">A128081774T_Latest</f>
        <v>105.968</v>
      </c>
      <c r="G180" s="52" cm="1">
        <f t="array" ref="G180">A127984550V_Latest</f>
        <v>25.164000000000001</v>
      </c>
      <c r="H180" s="52" cm="1">
        <f t="array" ref="H180">A128042874X_Latest</f>
        <v>99.161000000000001</v>
      </c>
      <c r="I180" s="52" cm="1">
        <f t="array" ref="I180">A128081834J_Latest</f>
        <v>32.743000000000002</v>
      </c>
      <c r="J180" s="52" cm="1">
        <f t="array" ref="J180">A128004022R_Latest</f>
        <v>140.32900000000001</v>
      </c>
      <c r="K180" s="52" cm="1">
        <f t="array" ref="K180">A128042914F_Latest</f>
        <v>106.164</v>
      </c>
      <c r="L180" s="52" cm="1">
        <f t="array" ref="L180">A128004066T_Latest</f>
        <v>55.066000000000003</v>
      </c>
      <c r="M180" s="52" cm="1">
        <f t="array" ref="M180">A128081594J_Latest</f>
        <v>33.933999999999997</v>
      </c>
      <c r="N180" s="52" cm="1">
        <f t="array" ref="N180">A128081614F_Latest</f>
        <v>107.254</v>
      </c>
      <c r="O180" s="52" cm="1">
        <f t="array" ref="O180">A128023126L_Latest</f>
        <v>21.122</v>
      </c>
      <c r="P180" s="52" cm="1">
        <f t="array" ref="P180">A128062146X_Latest</f>
        <v>196.55099999999999</v>
      </c>
      <c r="Q180" s="52" cm="1">
        <f t="array" ref="Q180">A128023174F_Latest</f>
        <v>31.975999999999999</v>
      </c>
      <c r="R180" s="52" cm="1">
        <f t="array" ref="R180">A128003838L_Latest</f>
        <v>186.46799999999999</v>
      </c>
      <c r="S180" s="52" cm="1">
        <f t="array" ref="S180">A127965250L_Latest</f>
        <v>153.756</v>
      </c>
      <c r="T180" s="52" cm="1">
        <f t="array" ref="T180">A127984442K_Latest</f>
        <v>235.101</v>
      </c>
      <c r="U180" s="52" cm="1">
        <f t="array" ref="U180">A127965290F_Latest</f>
        <v>24.536000000000001</v>
      </c>
      <c r="V180" s="52" cm="1">
        <f t="array" ref="V180">A127965298X_Latest</f>
        <v>33.716000000000001</v>
      </c>
      <c r="W180" s="52" t="e" cm="1">
        <f t="array" ref="W180">A127984510A_Latest</f>
        <v>#NAME?</v>
      </c>
      <c r="X180" s="52" cm="1">
        <f t="array" ref="X180">A127945206F_Latest</f>
        <v>1647.569</v>
      </c>
      <c r="Y180" s="52" cm="1">
        <f t="array" ref="Y180">A127986426W_Latest</f>
        <v>1.2410000000000001</v>
      </c>
      <c r="Z180" s="52" cm="1">
        <f t="array" ref="Z180">A128025478C_Latest</f>
        <v>6.181</v>
      </c>
      <c r="AA180" s="52" cm="1">
        <f t="array" ref="AA180">A128044898C_Latest</f>
        <v>28.553000000000001</v>
      </c>
      <c r="AB180" s="52" cm="1">
        <f t="array" ref="AB180">A128083990W_Latest</f>
        <v>5.4660000000000002</v>
      </c>
      <c r="AC180" s="52" cm="1">
        <f t="array" ref="AC180">A127948050A_Latest</f>
        <v>29.516999999999999</v>
      </c>
      <c r="AD180" s="52" cm="1">
        <f t="array" ref="AD180">A128006178W_Latest</f>
        <v>11.247</v>
      </c>
      <c r="AE180" s="52" cm="1">
        <f t="array" ref="AE180">A128025590C_Latest</f>
        <v>52.189</v>
      </c>
      <c r="AF180" s="52" cm="1">
        <f t="array" ref="AF180">A128084074J_Latest</f>
        <v>27.038</v>
      </c>
      <c r="AG180" s="52" cm="1">
        <f t="array" ref="AG180">A127948102T_Latest</f>
        <v>15.28</v>
      </c>
      <c r="AH180" s="52" cm="1">
        <f t="array" ref="AH180">A127986442W_Latest</f>
        <v>9.8810000000000002</v>
      </c>
      <c r="AI180" s="52" cm="1">
        <f t="array" ref="AI180">A128083762V_Latest</f>
        <v>40.57</v>
      </c>
      <c r="AJ180" s="52" cm="1">
        <f t="array" ref="AJ180">A127967334J_Latest</f>
        <v>7.8410000000000002</v>
      </c>
      <c r="AK180" s="52" cm="1">
        <f t="array" ref="AK180">A127947842F_Latest</f>
        <v>62.146000000000001</v>
      </c>
      <c r="AL180" s="52" cm="1">
        <f t="array" ref="AL180">A127967366A_Latest</f>
        <v>9.7840000000000007</v>
      </c>
      <c r="AM180" s="52" cm="1">
        <f t="array" ref="AM180">A127967370T_Latest</f>
        <v>62.408000000000001</v>
      </c>
      <c r="AN180" s="52" cm="1">
        <f t="array" ref="AN180">A127967390A_Latest</f>
        <v>43.965000000000003</v>
      </c>
      <c r="AO180" s="52" cm="1">
        <f t="array" ref="AO180">A127947902W_Latest</f>
        <v>56.429000000000002</v>
      </c>
      <c r="AP180" s="52" cm="1">
        <f t="array" ref="AP180">A128025438K_Latest</f>
        <v>9.3629999999999995</v>
      </c>
      <c r="AQ180" s="52" cm="1">
        <f t="array" ref="AQ180">A128006086L_Latest</f>
        <v>13.388999999999999</v>
      </c>
      <c r="AR180" s="52" t="e" cm="1">
        <f t="array" ref="AR180">A127967462A_Latest</f>
        <v>#NAME?</v>
      </c>
      <c r="AS180" s="52" cm="1">
        <f t="array" ref="AS180">A128005510V_Latest</f>
        <v>492.48599999999999</v>
      </c>
      <c r="AT180" s="52" cm="1">
        <f t="array" ref="AT180">A127988578V_Latest</f>
        <v>0.56799999999999995</v>
      </c>
      <c r="AU180" s="52" cm="1">
        <f t="array" ref="AU180">A128086126K_Latest</f>
        <v>2.1110000000000002</v>
      </c>
      <c r="AV180" s="52" cm="1">
        <f t="array" ref="AV180">A128008338J_Latest</f>
        <v>33.938000000000002</v>
      </c>
      <c r="AW180" s="52" cm="1">
        <f t="array" ref="AW180">A127950202T_Latest</f>
        <v>5.83</v>
      </c>
      <c r="AX180" s="52" cm="1">
        <f t="array" ref="AX180">A128027770X_Latest</f>
        <v>26.033999999999999</v>
      </c>
      <c r="AY180" s="52" cm="1">
        <f t="array" ref="AY180">A127950230A_Latest</f>
        <v>8.2270000000000003</v>
      </c>
      <c r="AZ180" s="52" cm="1">
        <f t="array" ref="AZ180">A128008390T_Latest</f>
        <v>33.037999999999997</v>
      </c>
      <c r="BA180" s="52" cm="1">
        <f t="array" ref="BA180">A128066462X_Latest</f>
        <v>32.484999999999999</v>
      </c>
      <c r="BB180" s="52" cm="1">
        <f t="array" ref="BB180">A128066474J_Latest</f>
        <v>11.816000000000001</v>
      </c>
      <c r="BC180" s="52" cm="1">
        <f t="array" ref="BC180">A128046866W_Latest</f>
        <v>14.558999999999999</v>
      </c>
      <c r="BD180" s="52" cm="1">
        <f t="array" ref="BD180">A127949990V_Latest</f>
        <v>31.259</v>
      </c>
      <c r="BE180" s="52" cm="1">
        <f t="array" ref="BE180">A127988654K_Latest</f>
        <v>6.718</v>
      </c>
      <c r="BF180" s="52" cm="1">
        <f t="array" ref="BF180">A128066218W_Latest</f>
        <v>53.466000000000001</v>
      </c>
      <c r="BG180" s="52" cm="1">
        <f t="array" ref="BG180">A128066230L_Latest</f>
        <v>7.2759999999999998</v>
      </c>
      <c r="BH180" s="52" cm="1">
        <f t="array" ref="BH180">A128086050A_Latest</f>
        <v>36.328000000000003</v>
      </c>
      <c r="BI180" s="52" cm="1">
        <f t="array" ref="BI180">A128066270F_Latest</f>
        <v>37.238999999999997</v>
      </c>
      <c r="BJ180" s="52" cm="1">
        <f t="array" ref="BJ180">A127988750K_Latest</f>
        <v>61.953000000000003</v>
      </c>
      <c r="BK180" s="52" cm="1">
        <f t="array" ref="BK180">A128008250R_Latest</f>
        <v>7.2110000000000003</v>
      </c>
      <c r="BL180" s="52" cm="1">
        <f t="array" ref="BL180">A128086114A_Latest</f>
        <v>8.1460000000000008</v>
      </c>
      <c r="BM180" s="52" t="e" cm="1">
        <f t="array" ref="BM180">A128047058T_Latest</f>
        <v>#NAME?</v>
      </c>
      <c r="BN180" s="52" cm="1">
        <f t="array" ref="BN180">A128065838T_Latest</f>
        <v>418.20400000000001</v>
      </c>
      <c r="BO180" s="52" cm="1">
        <f t="array" ref="BO180">A128010166R_Latest</f>
        <v>3.992</v>
      </c>
      <c r="BP180" s="52" cm="1">
        <f t="array" ref="BP180">A128010378T_Latest</f>
        <v>10.39</v>
      </c>
      <c r="BQ180" s="52" cm="1">
        <f t="array" ref="BQ180">A128029786C_Latest</f>
        <v>25.256</v>
      </c>
      <c r="BR180" s="52" cm="1">
        <f t="array" ref="BR180">A127952266R_Latest</f>
        <v>8.8179999999999996</v>
      </c>
      <c r="BS180" s="52" cm="1">
        <f t="array" ref="BS180">A127952298J_Latest</f>
        <v>25.141999999999999</v>
      </c>
      <c r="BT180" s="52" cm="1">
        <f t="array" ref="BT180">A128068626V_Latest</f>
        <v>7.0270000000000001</v>
      </c>
      <c r="BU180" s="52" cm="1">
        <f t="array" ref="BU180">A127971974J_Latest</f>
        <v>20.43</v>
      </c>
      <c r="BV180" s="52" cm="1">
        <f t="array" ref="BV180">A127971994T_Latest</f>
        <v>26.12</v>
      </c>
      <c r="BW180" s="52" cm="1">
        <f t="array" ref="BW180">A128010530X_Latest</f>
        <v>15.394</v>
      </c>
      <c r="BX180" s="52" cm="1">
        <f t="array" ref="BX180">A128068358K_Latest</f>
        <v>4.8650000000000002</v>
      </c>
      <c r="BY180" s="52" cm="1">
        <f t="array" ref="BY180">A127952050C_Latest</f>
        <v>18.611999999999998</v>
      </c>
      <c r="BZ180" s="52" cm="1">
        <f t="array" ref="BZ180">A127971750W_Latest</f>
        <v>3.4980000000000002</v>
      </c>
      <c r="CA180" s="52" cm="1">
        <f t="array" ref="CA180">A127990806A_Latest</f>
        <v>36.024000000000001</v>
      </c>
      <c r="CB180" s="52" cm="1">
        <f t="array" ref="CB180">A128010258X_Latest</f>
        <v>8.5109999999999992</v>
      </c>
      <c r="CC180" s="52" cm="1">
        <f t="array" ref="CC180">A127990842K_Latest</f>
        <v>33.581000000000003</v>
      </c>
      <c r="CD180" s="52" cm="1">
        <f t="array" ref="CD180">A128010298T_Latest</f>
        <v>34.636000000000003</v>
      </c>
      <c r="CE180" s="52" cm="1">
        <f t="array" ref="CE180">A127971822W_Latest</f>
        <v>67.335999999999999</v>
      </c>
      <c r="CF180" s="52" cm="1">
        <f t="array" ref="CF180">A128088278J_Latest</f>
        <v>3.968</v>
      </c>
      <c r="CG180" s="52" cm="1">
        <f t="array" ref="CG180">A128068486C_Latest</f>
        <v>6.048</v>
      </c>
      <c r="CH180" s="52" t="e" cm="1">
        <f t="array" ref="CH180">A128049262L_Latest</f>
        <v>#NAME?</v>
      </c>
      <c r="CI180" s="52" cm="1">
        <f t="array" ref="CI180">A127971298L_Latest</f>
        <v>359.649</v>
      </c>
      <c r="CJ180" s="52" cm="1">
        <f t="array" ref="CJ180">A128070470A_Latest</f>
        <v>1.468</v>
      </c>
      <c r="CK180" s="52" cm="1">
        <f t="array" ref="CK180">A128051366W_Latest</f>
        <v>4.18</v>
      </c>
      <c r="CL180" s="52" cm="1">
        <f t="array" ref="CL180">A128012674W_Latest</f>
        <v>6.1420000000000003</v>
      </c>
      <c r="CM180" s="52" cm="1">
        <f t="array" ref="CM180">A128070742V_Latest</f>
        <v>1.07</v>
      </c>
      <c r="CN180" s="52" cm="1">
        <f t="array" ref="CN180">A128090438X_Latest</f>
        <v>4.5039999999999996</v>
      </c>
      <c r="CO180" s="52" cm="1">
        <f t="array" ref="CO180">A128012722C_Latest</f>
        <v>3.089</v>
      </c>
      <c r="CP180" s="52" cm="1">
        <f t="array" ref="CP180">A128070810K_Latest</f>
        <v>11.156000000000001</v>
      </c>
      <c r="CQ180" s="52" cm="1">
        <f t="array" ref="CQ180">A128051498X_Latest</f>
        <v>4.5170000000000003</v>
      </c>
      <c r="CR180" s="52" cm="1">
        <f t="array" ref="CR180">A127993210T_Latest</f>
        <v>3.69</v>
      </c>
      <c r="CS180" s="52" cm="1">
        <f t="array" ref="CS180">A128031694K_Latest</f>
        <v>1.2949999999999999</v>
      </c>
      <c r="CT180" s="52" cm="1">
        <f t="array" ref="CT180">A127954278K_Latest</f>
        <v>6.4420000000000002</v>
      </c>
      <c r="CU180" s="52" cm="1">
        <f t="array" ref="CU180">A128051234V_Latest</f>
        <v>0.54400000000000004</v>
      </c>
      <c r="CV180" s="52" cm="1">
        <f t="array" ref="CV180">A128012486L_Latest</f>
        <v>14.154999999999999</v>
      </c>
      <c r="CW180" s="52" cm="1">
        <f t="array" ref="CW180">A128031754A_Latest</f>
        <v>0.55600000000000005</v>
      </c>
      <c r="CX180" s="52" cm="1">
        <f t="array" ref="CX180">A127954338A_Latest</f>
        <v>12.484</v>
      </c>
      <c r="CY180" s="52" cm="1">
        <f t="array" ref="CY180">A128090314W_Latest</f>
        <v>12.417</v>
      </c>
      <c r="CZ180" s="52" cm="1">
        <f t="array" ref="CZ180">A127992974X_Latest</f>
        <v>19.402000000000001</v>
      </c>
      <c r="DA180" s="52" cm="1">
        <f t="array" ref="DA180">A127992982X_Latest</f>
        <v>0.28000000000000003</v>
      </c>
      <c r="DB180" s="52" cm="1">
        <f t="array" ref="DB180">A128070678L_Latest</f>
        <v>1.607</v>
      </c>
      <c r="DC180" s="52" t="e" cm="1">
        <f t="array" ref="DC180">A127974038W_Latest</f>
        <v>#NAME?</v>
      </c>
      <c r="DD180" s="52" cm="1">
        <f t="array" ref="DD180">A127953854C_Latest</f>
        <v>108.998</v>
      </c>
      <c r="DE180" s="52" cm="1">
        <f t="array" ref="DE180">A128092174T_Latest</f>
        <v>1.0229999999999999</v>
      </c>
      <c r="DF180" s="52" cm="1">
        <f t="array" ref="DF180">A127976230J_Latest</f>
        <v>24.346</v>
      </c>
      <c r="DG180" s="52" cm="1">
        <f t="array" ref="DG180">A128073022A_Latest</f>
        <v>9.2810000000000006</v>
      </c>
      <c r="DH180" s="52" cm="1">
        <f t="array" ref="DH180">A128014762J_Latest</f>
        <v>2.3559999999999999</v>
      </c>
      <c r="DI180" s="52" cm="1">
        <f t="array" ref="DI180">A127995262F_Latest</f>
        <v>9.7029999999999994</v>
      </c>
      <c r="DJ180" s="52" cm="1">
        <f t="array" ref="DJ180">A127976334A_Latest</f>
        <v>2.931</v>
      </c>
      <c r="DK180" s="52" cm="1">
        <f t="array" ref="DK180">A128053686V_Latest</f>
        <v>16.303000000000001</v>
      </c>
      <c r="DL180" s="52" cm="1">
        <f t="array" ref="DL180">A127995310L_Latest</f>
        <v>9.3460000000000001</v>
      </c>
      <c r="DM180" s="52" cm="1">
        <f t="array" ref="DM180">A128034246K_Latest</f>
        <v>6.79</v>
      </c>
      <c r="DN180" s="52" cm="1">
        <f t="array" ref="DN180">A128072814F_Latest</f>
        <v>1.266</v>
      </c>
      <c r="DO180" s="52" cm="1">
        <f t="array" ref="DO180">A127995022V_Latest</f>
        <v>7.8239999999999998</v>
      </c>
      <c r="DP180" s="52" cm="1">
        <f t="array" ref="DP180">A127956362L_Latest</f>
        <v>1.4</v>
      </c>
      <c r="DQ180" s="52" cm="1">
        <f t="array" ref="DQ180">A128053458T_Latest</f>
        <v>19.451000000000001</v>
      </c>
      <c r="DR180" s="52" cm="1">
        <f t="array" ref="DR180">A128014642R_Latest</f>
        <v>4.7969999999999997</v>
      </c>
      <c r="DS180" s="52" cm="1">
        <f t="array" ref="DS180">A128072898A_Latest</f>
        <v>13.864000000000001</v>
      </c>
      <c r="DT180" s="52" cm="1">
        <f t="array" ref="DT180">A128034010R_Latest</f>
        <v>15.641</v>
      </c>
      <c r="DU180" s="52" cm="1">
        <f t="array" ref="DU180">A128072918X_Latest</f>
        <v>16.367000000000001</v>
      </c>
      <c r="DV180" s="52" cm="1">
        <f t="array" ref="DV180">A128072930R_Latest</f>
        <v>2.65</v>
      </c>
      <c r="DW180" s="52" cm="1">
        <f t="array" ref="DW180">A128053574A_Latest</f>
        <v>2.4180000000000001</v>
      </c>
      <c r="DX180" s="52" t="e" cm="1">
        <f t="array" ref="DX180">A128014726X_Latest</f>
        <v>#NAME?</v>
      </c>
      <c r="DY180" s="52" cm="1">
        <f t="array" ref="DY180">A128033506A_Latest</f>
        <v>167.75800000000001</v>
      </c>
      <c r="DZ180" s="52" cm="1">
        <f t="array" ref="DZ180">A127997254T_Latest</f>
        <v>1.2769999999999999</v>
      </c>
      <c r="EA180" s="52" cm="1">
        <f t="array" ref="EA180">A128036218L_Latest</f>
        <v>0.47599999999999998</v>
      </c>
      <c r="EB180" s="52" cm="1">
        <f t="array" ref="EB180">A127958690K_Latest</f>
        <v>2.2149999999999999</v>
      </c>
      <c r="EC180" s="52" cm="1">
        <f t="array" ref="EC180">A128075158X_Latest</f>
        <v>0.69399999999999995</v>
      </c>
      <c r="ED180" s="52" cm="1">
        <f t="array" ref="ED180">A127958714T_Latest</f>
        <v>2.069</v>
      </c>
      <c r="EE180" s="52" cm="1">
        <f t="array" ref="EE180">A128036298X_Latest</f>
        <v>0.122</v>
      </c>
      <c r="EF180" s="52" cm="1">
        <f t="array" ref="EF180">A128036314L_Latest</f>
        <v>2.7450000000000001</v>
      </c>
      <c r="EG180" s="52" cm="1">
        <f t="array" ref="EG180">A128036350W_Latest</f>
        <v>1.9610000000000001</v>
      </c>
      <c r="EH180" s="52" cm="1">
        <f t="array" ref="EH180">A128036366R_Latest</f>
        <v>1.0229999999999999</v>
      </c>
      <c r="EI180" s="52" cm="1">
        <f t="array" ref="EI180">A127997282A_Latest</f>
        <v>0.29799999999999999</v>
      </c>
      <c r="EJ180" s="52" cm="1">
        <f t="array" ref="EJ180">A127958474T_Latest</f>
        <v>2.1070000000000002</v>
      </c>
      <c r="EK180" s="52" cm="1">
        <f t="array" ref="EK180">A128074946V_Latest</f>
        <v>0</v>
      </c>
      <c r="EL180" s="52" cm="1">
        <f t="array" ref="EL180">A128036074L_Latest</f>
        <v>2.7639999999999998</v>
      </c>
      <c r="EM180" s="52" cm="1">
        <f t="array" ref="EM180">A127997350T_Latest</f>
        <v>0.433</v>
      </c>
      <c r="EN180" s="52" cm="1">
        <f t="array" ref="EN180">A128016694C_Latest</f>
        <v>4.6429999999999998</v>
      </c>
      <c r="EO180" s="52" cm="1">
        <f t="array" ref="EO180">A128036146L_Latest</f>
        <v>3.5819999999999999</v>
      </c>
      <c r="EP180" s="52" cm="1">
        <f t="array" ref="EP180">A127978326L_Latest</f>
        <v>5.5119999999999996</v>
      </c>
      <c r="EQ180" s="52" cm="1">
        <f t="array" ref="EQ180">A128094410V_Latest</f>
        <v>0.16900000000000001</v>
      </c>
      <c r="ER180" s="52" cm="1">
        <f t="array" ref="ER180">A127997454K_Latest</f>
        <v>0.27900000000000003</v>
      </c>
      <c r="ES180" s="52" t="e" cm="1">
        <f t="array" ref="ES180">A128055846F_Latest</f>
        <v>#NAME?</v>
      </c>
      <c r="ET180" s="52" cm="1">
        <f t="array" ref="ET180">A127977810W_Latest</f>
        <v>32.366999999999997</v>
      </c>
      <c r="EU180" s="52" cm="1">
        <f t="array" ref="EU180">A127999490F_Latest</f>
        <v>0</v>
      </c>
      <c r="EV180" s="52" cm="1">
        <f t="array" ref="EV180">A127980378F_Latest</f>
        <v>1.3069999999999999</v>
      </c>
      <c r="EW180" s="52" cm="1">
        <f t="array" ref="EW180">A127960930A_Latest</f>
        <v>0.124</v>
      </c>
      <c r="EX180" s="52" cm="1">
        <f t="array" ref="EX180">A128038330X_Latest</f>
        <v>0.67100000000000004</v>
      </c>
      <c r="EY180" s="52" cm="1">
        <f t="array" ref="EY180">A128096546T_Latest</f>
        <v>0.70299999999999996</v>
      </c>
      <c r="EZ180" s="52" cm="1">
        <f t="array" ref="EZ180">A128096562T_Latest</f>
        <v>0.1</v>
      </c>
      <c r="FA180" s="52" cm="1">
        <f t="array" ref="FA180">A128038382A_Latest</f>
        <v>1.0780000000000001</v>
      </c>
      <c r="FB180" s="52" cm="1">
        <f t="array" ref="FB180">A128038398V_Latest</f>
        <v>1.7749999999999999</v>
      </c>
      <c r="FC180" s="52" cm="1">
        <f t="array" ref="FC180">A128096618T_Latest</f>
        <v>0.85499999999999998</v>
      </c>
      <c r="FD180" s="52" cm="1">
        <f t="array" ref="FD180">A128077214T_Latest</f>
        <v>0.32100000000000001</v>
      </c>
      <c r="FE180" s="52" cm="1">
        <f t="array" ref="FE180">A128096314F_Latest</f>
        <v>0.20899999999999999</v>
      </c>
      <c r="FF180" s="52" cm="1">
        <f t="array" ref="FF180">A127960750T_Latest</f>
        <v>0.14399999999999999</v>
      </c>
      <c r="FG180" s="52" cm="1">
        <f t="array" ref="FG180">A128096350R_Latest</f>
        <v>0.77100000000000002</v>
      </c>
      <c r="FH180" s="52" cm="1">
        <f t="array" ref="FH180">A127960790K_Latest</f>
        <v>0.14799999999999999</v>
      </c>
      <c r="FI180" s="52" cm="1">
        <f t="array" ref="FI180">A128077286C_Latest</f>
        <v>4.01</v>
      </c>
      <c r="FJ180" s="52" cm="1">
        <f t="array" ref="FJ180">A128096390J_Latest</f>
        <v>1.887</v>
      </c>
      <c r="FK180" s="52" cm="1">
        <f t="array" ref="FK180">A127999662R_Latest</f>
        <v>3.8210000000000002</v>
      </c>
      <c r="FL180" s="52" cm="1">
        <f t="array" ref="FL180">A128057942T_Latest</f>
        <v>0.106</v>
      </c>
      <c r="FM180" s="52" cm="1">
        <f t="array" ref="FM180">A128038254J_Latest</f>
        <v>0.59399999999999997</v>
      </c>
      <c r="FN180" s="52" t="e" cm="1">
        <f t="array" ref="FN180">A128096482T_Latest</f>
        <v>#NAME?</v>
      </c>
      <c r="FO180" s="52" cm="1">
        <f t="array" ref="FO180">A128037802T_Latest</f>
        <v>18.622</v>
      </c>
      <c r="FP180" s="52" cm="1">
        <f t="array" ref="FP180">A128040366T_Latest</f>
        <v>0</v>
      </c>
      <c r="FQ180" s="52" cm="1">
        <f t="array" ref="FQ180">A128001786K_Latest</f>
        <v>0</v>
      </c>
      <c r="FR180" s="52" cm="1">
        <f t="array" ref="FR180">A128079606R_Latest</f>
        <v>0.45800000000000002</v>
      </c>
      <c r="FS180" s="52" cm="1">
        <f t="array" ref="FS180">A127982514X_Latest</f>
        <v>0.25900000000000001</v>
      </c>
      <c r="FT180" s="52" cm="1">
        <f t="array" ref="FT180">A128098698R_Latest</f>
        <v>1.4890000000000001</v>
      </c>
      <c r="FU180" s="52" cm="1">
        <f t="array" ref="FU180">A128040670K_Latest</f>
        <v>0</v>
      </c>
      <c r="FV180" s="52" cm="1">
        <f t="array" ref="FV180">A127982574A_Latest</f>
        <v>3.39</v>
      </c>
      <c r="FW180" s="52" cm="1">
        <f t="array" ref="FW180">A128098746W_Latest</f>
        <v>2.9220000000000002</v>
      </c>
      <c r="FX180" s="52" cm="1">
        <f t="array" ref="FX180">A128079730X_Latest</f>
        <v>0.218</v>
      </c>
      <c r="FY180" s="52" cm="1">
        <f t="array" ref="FY180">A128098454V_Latest</f>
        <v>1.4490000000000001</v>
      </c>
      <c r="FZ180" s="52" cm="1">
        <f t="array" ref="FZ180">A128001634X_Latest</f>
        <v>0.23</v>
      </c>
      <c r="GA180" s="52" cm="1">
        <f t="array" ref="GA180">A128021050T_Latest</f>
        <v>0.97599999999999998</v>
      </c>
      <c r="GB180" s="52" cm="1">
        <f t="array" ref="GB180">A128098514K_Latest</f>
        <v>7.774</v>
      </c>
      <c r="GC180" s="52" cm="1">
        <f t="array" ref="GC180">A128079410L_Latest</f>
        <v>0.47199999999999998</v>
      </c>
      <c r="GD180" s="52" cm="1">
        <f t="array" ref="GD180">A128040482A_Latest</f>
        <v>19.151</v>
      </c>
      <c r="GE180" s="52" cm="1">
        <f t="array" ref="GE180">A128059966W_Latest</f>
        <v>4.3890000000000002</v>
      </c>
      <c r="GF180" s="52" cm="1">
        <f t="array" ref="GF180">A128079474X_Latest</f>
        <v>4.282</v>
      </c>
      <c r="GG180" s="52" cm="1">
        <f t="array" ref="GG180">A128040542T_Latest</f>
        <v>0.78900000000000003</v>
      </c>
      <c r="GH180" s="52" cm="1">
        <f t="array" ref="GH180">A128079518R_Latest</f>
        <v>1.236</v>
      </c>
      <c r="GI180" s="52" t="e" cm="1">
        <f t="array" ref="GI180">A128060030K_Latest</f>
        <v>#NAME?</v>
      </c>
      <c r="GJ180" s="52" cm="1">
        <f t="array" ref="GJ180">A128020630V_Latest</f>
        <v>49.484999999999999</v>
      </c>
    </row>
    <row r="181" spans="1:192" ht="15" hidden="1" customHeight="1">
      <c r="A181" s="49"/>
      <c r="B181" s="49" t="s">
        <v>12463</v>
      </c>
      <c r="C181" s="62">
        <v>58</v>
      </c>
      <c r="D181" s="52" cm="1">
        <f t="array" ref="D181">A128023046L_Latest</f>
        <v>85.346999999999994</v>
      </c>
      <c r="E181" s="52" cm="1">
        <f t="array" ref="E181">A128062262J_Latest</f>
        <v>169.59</v>
      </c>
      <c r="F181" s="52" cm="1">
        <f t="array" ref="F181">A127965326W_Latest</f>
        <v>528.35400000000004</v>
      </c>
      <c r="G181" s="52" cm="1">
        <f t="array" ref="G181">A128042846R_Latest</f>
        <v>103.447</v>
      </c>
      <c r="H181" s="52" cm="1">
        <f t="array" ref="H181">A127984578W_Latest</f>
        <v>548.80600000000004</v>
      </c>
      <c r="I181" s="52" cm="1">
        <f t="array" ref="I181">A128004002F_Latest</f>
        <v>200.51900000000001</v>
      </c>
      <c r="J181" s="52" cm="1">
        <f t="array" ref="J181">A127984602K_Latest</f>
        <v>753.95399999999995</v>
      </c>
      <c r="K181" s="52" cm="1">
        <f t="array" ref="K181">A128042918R_Latest</f>
        <v>393.39499999999998</v>
      </c>
      <c r="L181" s="52" cm="1">
        <f t="array" ref="L181">A128023402W_Latest</f>
        <v>357.85599999999999</v>
      </c>
      <c r="M181" s="52" cm="1">
        <f t="array" ref="M181">A127945566K_Latest</f>
        <v>105.32</v>
      </c>
      <c r="N181" s="52" cm="1">
        <f t="array" ref="N181">A127965146L_Latest</f>
        <v>291.411</v>
      </c>
      <c r="O181" s="52" cm="1">
        <f t="array" ref="O181">A128023130C_Latest</f>
        <v>100.486</v>
      </c>
      <c r="P181" s="52" cm="1">
        <f t="array" ref="P181">A128042658F_Latest</f>
        <v>564.37199999999996</v>
      </c>
      <c r="Q181" s="52" cm="1">
        <f t="array" ref="Q181">A127984382V_Latest</f>
        <v>169.374</v>
      </c>
      <c r="R181" s="52" cm="1">
        <f t="array" ref="R181">A128003842C_Latest</f>
        <v>548.71500000000003</v>
      </c>
      <c r="S181" s="52" cm="1">
        <f t="array" ref="S181">A127965254W_Latest</f>
        <v>737.173</v>
      </c>
      <c r="T181" s="52" cm="1">
        <f t="array" ref="T181">A127965274F_Latest</f>
        <v>1259.145</v>
      </c>
      <c r="U181" s="52" cm="1">
        <f t="array" ref="U181">A128081710F_Latest</f>
        <v>102.417</v>
      </c>
      <c r="V181" s="52" cm="1">
        <f t="array" ref="V181">A127945750K_Latest</f>
        <v>229.07599999999999</v>
      </c>
      <c r="W181" s="52" t="e" cm="1">
        <f t="array" ref="W181">A127945790C_Latest</f>
        <v>#NAME?</v>
      </c>
      <c r="X181" s="52" cm="1">
        <f t="array" ref="X181">A128061666K_Latest</f>
        <v>7248.7560000000003</v>
      </c>
      <c r="Y181" s="52" cm="1">
        <f t="array" ref="Y181">A128025266A_Latest</f>
        <v>26.11</v>
      </c>
      <c r="Z181" s="52" cm="1">
        <f t="array" ref="Z181">A127947974J_Latest</f>
        <v>22.135000000000002</v>
      </c>
      <c r="AA181" s="52" cm="1">
        <f t="array" ref="AA181">A128083970L_Latest</f>
        <v>152.26300000000001</v>
      </c>
      <c r="AB181" s="52" cm="1">
        <f t="array" ref="AB181">A127948030T_Latest</f>
        <v>33.549999999999997</v>
      </c>
      <c r="AC181" s="52" cm="1">
        <f t="array" ref="AC181">A127967518A_Latest</f>
        <v>174.38399999999999</v>
      </c>
      <c r="AD181" s="52" cm="1">
        <f t="array" ref="AD181">A127948070K_Latest</f>
        <v>61.39</v>
      </c>
      <c r="AE181" s="52" cm="1">
        <f t="array" ref="AE181">A128084058J_Latest</f>
        <v>261.995</v>
      </c>
      <c r="AF181" s="52" cm="1">
        <f t="array" ref="AF181">A128025602A_Latest</f>
        <v>134.81899999999999</v>
      </c>
      <c r="AG181" s="52" cm="1">
        <f t="array" ref="AG181">A127967574V_Latest</f>
        <v>111.33499999999999</v>
      </c>
      <c r="AH181" s="52" cm="1">
        <f t="array" ref="AH181">A128083734K_Latest</f>
        <v>48.625</v>
      </c>
      <c r="AI181" s="52" cm="1">
        <f t="array" ref="AI181">A128083766C_Latest</f>
        <v>132.84100000000001</v>
      </c>
      <c r="AJ181" s="52" cm="1">
        <f t="array" ref="AJ181">A128083782C_Latest</f>
        <v>38.372</v>
      </c>
      <c r="AK181" s="52" cm="1">
        <f t="array" ref="AK181">A127986462F_Latest</f>
        <v>212.93199999999999</v>
      </c>
      <c r="AL181" s="52" cm="1">
        <f t="array" ref="AL181">A127947862R_Latest</f>
        <v>54.579000000000001</v>
      </c>
      <c r="AM181" s="52" cm="1">
        <f t="array" ref="AM181">A128025374K_Latest</f>
        <v>162.184</v>
      </c>
      <c r="AN181" s="52" cm="1">
        <f t="array" ref="AN181">A127967394K_Latest</f>
        <v>217.87</v>
      </c>
      <c r="AO181" s="52" cm="1">
        <f t="array" ref="AO181">A127967418T_Latest</f>
        <v>380.63900000000001</v>
      </c>
      <c r="AP181" s="52" cm="1">
        <f t="array" ref="AP181">A128064338C_Latest</f>
        <v>25.474</v>
      </c>
      <c r="AQ181" s="52" cm="1">
        <f t="array" ref="AQ181">A128064362C_Latest</f>
        <v>63.884999999999998</v>
      </c>
      <c r="AR181" s="52" t="e" cm="1">
        <f t="array" ref="AR181">A128044886V_Latest</f>
        <v>#NAME?</v>
      </c>
      <c r="AS181" s="52" cm="1">
        <f t="array" ref="AS181">A127986114K_Latest</f>
        <v>2315.3829999999998</v>
      </c>
      <c r="AT181" s="52" cm="1">
        <f t="array" ref="AT181">A128085974J_Latest</f>
        <v>17.294</v>
      </c>
      <c r="AU181" s="52" cm="1">
        <f t="array" ref="AU181">A127969554W_Latest</f>
        <v>6.093</v>
      </c>
      <c r="AV181" s="52" cm="1">
        <f t="array" ref="AV181">A128066390X_Latest</f>
        <v>158.12899999999999</v>
      </c>
      <c r="AW181" s="52" cm="1">
        <f t="array" ref="AW181">A127969590F_Latest</f>
        <v>24.222000000000001</v>
      </c>
      <c r="AX181" s="52" cm="1">
        <f t="array" ref="AX181">A127969614L_Latest</f>
        <v>154.54</v>
      </c>
      <c r="AY181" s="52" cm="1">
        <f t="array" ref="AY181">A128027802F_Latest</f>
        <v>55.091999999999999</v>
      </c>
      <c r="AZ181" s="52" cm="1">
        <f t="array" ref="AZ181">A128027822R_Latest</f>
        <v>200.614</v>
      </c>
      <c r="BA181" s="52" cm="1">
        <f t="array" ref="BA181">A128086230K_Latest</f>
        <v>89.396000000000001</v>
      </c>
      <c r="BB181" s="52" cm="1">
        <f t="array" ref="BB181">A128086246C_Latest</f>
        <v>94.983999999999995</v>
      </c>
      <c r="BC181" s="52" cm="1">
        <f t="array" ref="BC181">A128085994T_Latest</f>
        <v>28.140999999999998</v>
      </c>
      <c r="BD181" s="52" cm="1">
        <f t="array" ref="BD181">A128027510C_Latest</f>
        <v>83.385999999999996</v>
      </c>
      <c r="BE181" s="52" cm="1">
        <f t="array" ref="BE181">A127988658V_Latest</f>
        <v>23.536999999999999</v>
      </c>
      <c r="BF181" s="52" cm="1">
        <f t="array" ref="BF181">A128027534W_Latest</f>
        <v>158.673</v>
      </c>
      <c r="BG181" s="52" cm="1">
        <f t="array" ref="BG181">A128027578X_Latest</f>
        <v>42.088000000000001</v>
      </c>
      <c r="BH181" s="52" cm="1">
        <f t="array" ref="BH181">A127988710T_Latest</f>
        <v>111.548</v>
      </c>
      <c r="BI181" s="52" cm="1">
        <f t="array" ref="BI181">A128066274R_Latest</f>
        <v>193.91</v>
      </c>
      <c r="BJ181" s="52" cm="1">
        <f t="array" ref="BJ181">A127988754V_Latest</f>
        <v>314.07799999999997</v>
      </c>
      <c r="BK181" s="52" cm="1">
        <f t="array" ref="BK181">A127988774C_Latest</f>
        <v>35.046999999999997</v>
      </c>
      <c r="BL181" s="52" cm="1">
        <f t="array" ref="BL181">A127950138K_Latest</f>
        <v>51.368000000000002</v>
      </c>
      <c r="BM181" s="52" t="e" cm="1">
        <f t="array" ref="BM181">A128008314R_Latest</f>
        <v>#NAME?</v>
      </c>
      <c r="BN181" s="52" cm="1">
        <f t="array" ref="BN181">A128065842J_Latest</f>
        <v>1842.14</v>
      </c>
      <c r="BO181" s="52" cm="1">
        <f t="array" ref="BO181">A128010170F_Latest</f>
        <v>16.103000000000002</v>
      </c>
      <c r="BP181" s="52" cm="1">
        <f t="array" ref="BP181">A128049250C_Latest</f>
        <v>39.960999999999999</v>
      </c>
      <c r="BQ181" s="52" cm="1">
        <f t="array" ref="BQ181">A128010422R_Latest</f>
        <v>100.211</v>
      </c>
      <c r="BR181" s="52" cm="1">
        <f t="array" ref="BR181">A128068578L_Latest</f>
        <v>22.576000000000001</v>
      </c>
      <c r="BS181" s="52" cm="1">
        <f t="array" ref="BS181">A128029818K_Latest</f>
        <v>110.009</v>
      </c>
      <c r="BT181" s="52" cm="1">
        <f t="array" ref="BT181">A128010482T_Latest</f>
        <v>33.298999999999999</v>
      </c>
      <c r="BU181" s="52" cm="1">
        <f t="array" ref="BU181">A128088370X_Latest</f>
        <v>139.63399999999999</v>
      </c>
      <c r="BV181" s="52" cm="1">
        <f t="array" ref="BV181">A127952346R_Latest</f>
        <v>74.385000000000005</v>
      </c>
      <c r="BW181" s="52" cm="1">
        <f t="array" ref="BW181">A128088406R_Latest</f>
        <v>82.204999999999998</v>
      </c>
      <c r="BX181" s="52" cm="1">
        <f t="array" ref="BX181">A128029570T_Latest</f>
        <v>11.153</v>
      </c>
      <c r="BY181" s="52" cm="1">
        <f t="array" ref="BY181">A128088142W_Latest</f>
        <v>35.938000000000002</v>
      </c>
      <c r="BZ181" s="52" cm="1">
        <f t="array" ref="BZ181">A128029618T_Latest</f>
        <v>18.702000000000002</v>
      </c>
      <c r="CA181" s="52" cm="1">
        <f t="array" ref="CA181">A128088186X_Latest</f>
        <v>84.882000000000005</v>
      </c>
      <c r="CB181" s="52" cm="1">
        <f t="array" ref="CB181">A127971790R_Latest</f>
        <v>34.914000000000001</v>
      </c>
      <c r="CC181" s="52" cm="1">
        <f t="array" ref="CC181">A128029670A_Latest</f>
        <v>129.077</v>
      </c>
      <c r="CD181" s="52" cm="1">
        <f t="array" ref="CD181">A128029698C_Latest</f>
        <v>156.55099999999999</v>
      </c>
      <c r="CE181" s="52" cm="1">
        <f t="array" ref="CE181">A127952162W_Latest</f>
        <v>259.40100000000001</v>
      </c>
      <c r="CF181" s="52" cm="1">
        <f t="array" ref="CF181">A128029714T_Latest</f>
        <v>20.917999999999999</v>
      </c>
      <c r="CG181" s="52" cm="1">
        <f t="array" ref="CG181">A128029738K_Latest</f>
        <v>55.106999999999999</v>
      </c>
      <c r="CH181" s="52" t="e" cm="1">
        <f t="array" ref="CH181">A128010406R_Latest</f>
        <v>#NAME?</v>
      </c>
      <c r="CI181" s="52" cm="1">
        <f t="array" ref="CI181">A128087698K_Latest</f>
        <v>1425.027</v>
      </c>
      <c r="CJ181" s="52" cm="1">
        <f t="array" ref="CJ181">A128090174F_Latest</f>
        <v>7.8140000000000001</v>
      </c>
      <c r="CK181" s="52" cm="1">
        <f t="array" ref="CK181">A128070698W_Latest</f>
        <v>7.0670000000000002</v>
      </c>
      <c r="CL181" s="52" cm="1">
        <f t="array" ref="CL181">A127974054W_Latest</f>
        <v>43.738999999999997</v>
      </c>
      <c r="CM181" s="52" cm="1">
        <f t="array" ref="CM181">A127974078R_Latest</f>
        <v>10.509</v>
      </c>
      <c r="CN181" s="52" cm="1">
        <f t="array" ref="CN181">A127974098X_Latest</f>
        <v>30.388999999999999</v>
      </c>
      <c r="CO181" s="52" cm="1">
        <f t="array" ref="CO181">A127954502T_Latest</f>
        <v>15.013999999999999</v>
      </c>
      <c r="CP181" s="52" cm="1">
        <f t="array" ref="CP181">A127993146K_Latest</f>
        <v>55.377000000000002</v>
      </c>
      <c r="CQ181" s="52" cm="1">
        <f t="array" ref="CQ181">A127974162F_Latest</f>
        <v>30.169</v>
      </c>
      <c r="CR181" s="52" cm="1">
        <f t="array" ref="CR181">A127954546V_Latest</f>
        <v>20.501999999999999</v>
      </c>
      <c r="CS181" s="52" cm="1">
        <f t="array" ref="CS181">A128051214K_Latest</f>
        <v>6.8220000000000001</v>
      </c>
      <c r="CT181" s="52" cm="1">
        <f t="array" ref="CT181">A128090226W_Latest</f>
        <v>16.498000000000001</v>
      </c>
      <c r="CU181" s="52" cm="1">
        <f t="array" ref="CU181">A128090246F_Latest</f>
        <v>4.4530000000000003</v>
      </c>
      <c r="CV181" s="52" cm="1">
        <f t="array" ref="CV181">A128070574V_Latest</f>
        <v>32.170999999999999</v>
      </c>
      <c r="CW181" s="52" cm="1">
        <f t="array" ref="CW181">A127954326T_Latest</f>
        <v>10.029</v>
      </c>
      <c r="CX181" s="52" cm="1">
        <f t="array" ref="CX181">A127954342T_Latest</f>
        <v>38.222999999999999</v>
      </c>
      <c r="CY181" s="52" cm="1">
        <f t="array" ref="CY181">A128051302K_Latest</f>
        <v>49.185000000000002</v>
      </c>
      <c r="CZ181" s="52" cm="1">
        <f t="array" ref="CZ181">A128051314V_Latest</f>
        <v>103.053</v>
      </c>
      <c r="DA181" s="52" cm="1">
        <f t="array" ref="DA181">A128012586W_Latest</f>
        <v>4.8070000000000004</v>
      </c>
      <c r="DB181" s="52" cm="1">
        <f t="array" ref="DB181">A128051342C_Latest</f>
        <v>13.407</v>
      </c>
      <c r="DC181" s="52" t="e" cm="1">
        <f t="array" ref="DC181">A128051390W_Latest</f>
        <v>#NAME?</v>
      </c>
      <c r="DD181" s="52" cm="1">
        <f t="array" ref="DD181">A128089822V_Latest</f>
        <v>499.226</v>
      </c>
      <c r="DE181" s="52" cm="1">
        <f t="array" ref="DE181">A128033870W_Latest</f>
        <v>11.175000000000001</v>
      </c>
      <c r="DF181" s="52" cm="1">
        <f t="array" ref="DF181">A128053598V_Latest</f>
        <v>88.870999999999995</v>
      </c>
      <c r="DG181" s="52" cm="1">
        <f t="array" ref="DG181">A128014746J_Latest</f>
        <v>58.823999999999998</v>
      </c>
      <c r="DH181" s="52" cm="1">
        <f t="array" ref="DH181">A127976306T_Latest</f>
        <v>7.3579999999999997</v>
      </c>
      <c r="DI181" s="52" cm="1">
        <f t="array" ref="DI181">A128034154A_Latest</f>
        <v>57.715000000000003</v>
      </c>
      <c r="DJ181" s="52" cm="1">
        <f t="array" ref="DJ181">A127995274R_Latest</f>
        <v>28.155999999999999</v>
      </c>
      <c r="DK181" s="52" cm="1">
        <f t="array" ref="DK181">A128092434A_Latest</f>
        <v>68.47</v>
      </c>
      <c r="DL181" s="52" cm="1">
        <f t="array" ref="DL181">A128073102A_Latest</f>
        <v>43.024999999999999</v>
      </c>
      <c r="DM181" s="52" cm="1">
        <f t="array" ref="DM181">A127976390V_Latest</f>
        <v>36.25</v>
      </c>
      <c r="DN181" s="52" cm="1">
        <f t="array" ref="DN181">A127994994V_Latest</f>
        <v>5.7880000000000003</v>
      </c>
      <c r="DO181" s="52" cm="1">
        <f t="array" ref="DO181">A128072838X_Latest</f>
        <v>16.677</v>
      </c>
      <c r="DP181" s="52" cm="1">
        <f t="array" ref="DP181">A128072862X_Latest</f>
        <v>10.864000000000001</v>
      </c>
      <c r="DQ181" s="52" cm="1">
        <f t="array" ref="DQ181">A127995070L_Latest</f>
        <v>46.426000000000002</v>
      </c>
      <c r="DR181" s="52" cm="1">
        <f t="array" ref="DR181">A128072886T_Latest</f>
        <v>20.648</v>
      </c>
      <c r="DS181" s="52" cm="1">
        <f t="array" ref="DS181">A128092258A_Latest</f>
        <v>51.744999999999997</v>
      </c>
      <c r="DT181" s="52" cm="1">
        <f t="array" ref="DT181">A128092270T_Latest</f>
        <v>80.417000000000002</v>
      </c>
      <c r="DU181" s="52" cm="1">
        <f t="array" ref="DU181">A128092278K_Latest</f>
        <v>136.767</v>
      </c>
      <c r="DV181" s="52" cm="1">
        <f t="array" ref="DV181">A127995150L_Latest</f>
        <v>8.6440000000000001</v>
      </c>
      <c r="DW181" s="52" cm="1">
        <f t="array" ref="DW181">A127976202X_Latest</f>
        <v>33.587000000000003</v>
      </c>
      <c r="DX181" s="52" t="e" cm="1">
        <f t="array" ref="DX181">A127956526W_Latest</f>
        <v>#NAME?</v>
      </c>
      <c r="DY181" s="52" cm="1">
        <f t="array" ref="DY181">A127955990J_Latest</f>
        <v>811.40700000000004</v>
      </c>
      <c r="DZ181" s="52" cm="1">
        <f t="array" ref="DZ181">A128035994K_Latest</f>
        <v>5.9340000000000002</v>
      </c>
      <c r="EA181" s="52" cm="1">
        <f t="array" ref="EA181">A128094442L_Latest</f>
        <v>1.762</v>
      </c>
      <c r="EB181" s="52" cm="1">
        <f t="array" ref="EB181">A127958698C_Latest</f>
        <v>11.351000000000001</v>
      </c>
      <c r="EC181" s="52" cm="1">
        <f t="array" ref="EC181">A127978426W_Latest</f>
        <v>2.8439999999999999</v>
      </c>
      <c r="ED181" s="52" cm="1">
        <f t="array" ref="ED181">A128036290F_Latest</f>
        <v>9.7230000000000008</v>
      </c>
      <c r="EE181" s="52" cm="1">
        <f t="array" ref="EE181">A128036306L_Latest</f>
        <v>4.8120000000000003</v>
      </c>
      <c r="EF181" s="52" cm="1">
        <f t="array" ref="EF181">A128075218R_Latest</f>
        <v>13.907999999999999</v>
      </c>
      <c r="EG181" s="52" cm="1">
        <f t="array" ref="EG181">A128055962R_Latest</f>
        <v>9.75</v>
      </c>
      <c r="EH181" s="52" cm="1">
        <f t="array" ref="EH181">A128055982X_Latest</f>
        <v>6.8710000000000004</v>
      </c>
      <c r="EI181" s="52" cm="1">
        <f t="array" ref="EI181">A128094298F_Latest</f>
        <v>1.022</v>
      </c>
      <c r="EJ181" s="52" cm="1">
        <f t="array" ref="EJ181">A127958478A_Latest</f>
        <v>3.3559999999999999</v>
      </c>
      <c r="EK181" s="52" cm="1">
        <f t="array" ref="EK181">A128074954V_Latest</f>
        <v>1.83</v>
      </c>
      <c r="EL181" s="52" cm="1">
        <f t="array" ref="EL181">A128016670K_Latest</f>
        <v>8.4450000000000003</v>
      </c>
      <c r="EM181" s="52" cm="1">
        <f t="array" ref="EM181">A127978278F_Latest</f>
        <v>2.8159999999999998</v>
      </c>
      <c r="EN181" s="52" cm="1">
        <f t="array" ref="EN181">A128094370L_Latest</f>
        <v>11.042</v>
      </c>
      <c r="EO181" s="52" cm="1">
        <f t="array" ref="EO181">A127958574A_Latest</f>
        <v>16.173999999999999</v>
      </c>
      <c r="EP181" s="52" cm="1">
        <f t="array" ref="EP181">A128075038F_Latest</f>
        <v>33.307000000000002</v>
      </c>
      <c r="EQ181" s="52" cm="1">
        <f t="array" ref="EQ181">A127997434A_Latest</f>
        <v>3.0609999999999999</v>
      </c>
      <c r="ER181" s="52" cm="1">
        <f t="array" ref="ER181">A128016766C_Latest</f>
        <v>5.282</v>
      </c>
      <c r="ES181" s="52" t="e" cm="1">
        <f t="array" ref="ES181">A127997486C_Latest</f>
        <v>#NAME?</v>
      </c>
      <c r="ET181" s="52" cm="1">
        <f t="array" ref="ET181">A128055282K_Latest</f>
        <v>153.291</v>
      </c>
      <c r="EU181" s="52" cm="1">
        <f t="array" ref="EU181">A128018842F_Latest</f>
        <v>0.72</v>
      </c>
      <c r="EV181" s="52" cm="1">
        <f t="array" ref="EV181">A127960890V_Latest</f>
        <v>3.7</v>
      </c>
      <c r="EW181" s="52" cm="1">
        <f t="array" ref="EW181">A128077390C_Latest</f>
        <v>1.659</v>
      </c>
      <c r="EX181" s="52" cm="1">
        <f t="array" ref="EX181">A128038334J_Latest</f>
        <v>1.5009999999999999</v>
      </c>
      <c r="EY181" s="52" cm="1">
        <f t="array" ref="EY181">A128096550J_Latest</f>
        <v>4.4329999999999998</v>
      </c>
      <c r="EZ181" s="52" cm="1">
        <f t="array" ref="EZ181">A128096566A_Latest</f>
        <v>0.80300000000000005</v>
      </c>
      <c r="FA181" s="52" cm="1">
        <f t="array" ref="FA181">A128058046L_Latest</f>
        <v>4.1310000000000002</v>
      </c>
      <c r="FB181" s="52" cm="1">
        <f t="array" ref="FB181">A127999810F_Latest</f>
        <v>4.6909999999999998</v>
      </c>
      <c r="FC181" s="52" cm="1">
        <f t="array" ref="FC181">A128077518C_Latest</f>
        <v>2.919</v>
      </c>
      <c r="FD181" s="52" cm="1">
        <f t="array" ref="FD181">A128018846R_Latest</f>
        <v>0.64200000000000002</v>
      </c>
      <c r="FE181" s="52" cm="1">
        <f t="array" ref="FE181">A128057814X_Latest</f>
        <v>0.55800000000000005</v>
      </c>
      <c r="FF181" s="52" cm="1">
        <f t="array" ref="FF181">A127960754A_Latest</f>
        <v>1.49</v>
      </c>
      <c r="FG181" s="52" cm="1">
        <f t="array" ref="FG181">A128038162X_Latest</f>
        <v>4.9119999999999999</v>
      </c>
      <c r="FH181" s="52" cm="1">
        <f t="array" ref="FH181">A127960794V_Latest</f>
        <v>2.04</v>
      </c>
      <c r="FI181" s="52" cm="1">
        <f t="array" ref="FI181">A127999602L_Latest</f>
        <v>9.8640000000000008</v>
      </c>
      <c r="FJ181" s="52" cm="1">
        <f t="array" ref="FJ181">A127960818A_Latest</f>
        <v>7.9169999999999998</v>
      </c>
      <c r="FK181" s="52" cm="1">
        <f t="array" ref="FK181">A127960826A_Latest</f>
        <v>14.07</v>
      </c>
      <c r="FL181" s="52" cm="1">
        <f t="array" ref="FL181">A127960858V_Latest</f>
        <v>2.1659999999999999</v>
      </c>
      <c r="FM181" s="52" cm="1">
        <f t="array" ref="FM181">A128096434X_Latest</f>
        <v>3.87</v>
      </c>
      <c r="FN181" s="52" t="e" cm="1">
        <f t="array" ref="FN181">A128019054K_Latest</f>
        <v>#NAME?</v>
      </c>
      <c r="FO181" s="52" cm="1">
        <f t="array" ref="FO181">A127960334F_Latest</f>
        <v>72.087000000000003</v>
      </c>
      <c r="FP181" s="52" cm="1">
        <f t="array" ref="FP181">A128098438V_Latest</f>
        <v>0.19700000000000001</v>
      </c>
      <c r="FQ181" s="52" cm="1">
        <f t="array" ref="FQ181">A128040578V_Latest</f>
        <v>0</v>
      </c>
      <c r="FR181" s="52" cm="1">
        <f t="array" ref="FR181">A128021222A_Latest</f>
        <v>2.1779999999999999</v>
      </c>
      <c r="FS181" s="52" cm="1">
        <f t="array" ref="FS181">A127982522X_Latest</f>
        <v>0.88700000000000001</v>
      </c>
      <c r="FT181" s="52" cm="1">
        <f t="array" ref="FT181">A128040642A_Latest</f>
        <v>7.6130000000000004</v>
      </c>
      <c r="FU181" s="52" cm="1">
        <f t="array" ref="FU181">A128021254V_Latest</f>
        <v>1.952</v>
      </c>
      <c r="FV181" s="52" cm="1">
        <f t="array" ref="FV181">A128079694A_Latest</f>
        <v>9.8239999999999998</v>
      </c>
      <c r="FW181" s="52" cm="1">
        <f t="array" ref="FW181">A128079710R_Latest</f>
        <v>7.1589999999999998</v>
      </c>
      <c r="FX181" s="52" cm="1">
        <f t="array" ref="FX181">A128040750K_Latest</f>
        <v>2.79</v>
      </c>
      <c r="FY181" s="52" cm="1">
        <f t="array" ref="FY181">A128040382T_Latest</f>
        <v>3.1259999999999999</v>
      </c>
      <c r="FZ181" s="52" cm="1">
        <f t="array" ref="FZ181">A127962926W_Latest</f>
        <v>2.157</v>
      </c>
      <c r="GA181" s="52" cm="1">
        <f t="array" ref="GA181">A127982350R_Latest</f>
        <v>1.2390000000000001</v>
      </c>
      <c r="GB181" s="52" cm="1">
        <f t="array" ref="GB181">A128079382R_Latest</f>
        <v>15.93</v>
      </c>
      <c r="GC181" s="52" cm="1">
        <f t="array" ref="GC181">A128021078V_Latest</f>
        <v>2.2610000000000001</v>
      </c>
      <c r="GD181" s="52" cm="1">
        <f t="array" ref="GD181">A128079438R_Latest</f>
        <v>35.031999999999996</v>
      </c>
      <c r="GE181" s="52" cm="1">
        <f t="array" ref="GE181">A127962998J_Latest</f>
        <v>15.148999999999999</v>
      </c>
      <c r="GF181" s="52" cm="1">
        <f t="array" ref="GF181">A127963014X_Latest</f>
        <v>17.829999999999998</v>
      </c>
      <c r="GG181" s="52" cm="1">
        <f t="array" ref="GG181">A128098614V_Latest</f>
        <v>2.2989999999999999</v>
      </c>
      <c r="GH181" s="52" cm="1">
        <f t="array" ref="GH181">A127963074A_Latest</f>
        <v>2.57</v>
      </c>
      <c r="GI181" s="52" t="e" cm="1">
        <f t="array" ref="GI181">A128021190V_Latest</f>
        <v>#NAME?</v>
      </c>
      <c r="GJ181" s="52" cm="1">
        <f t="array" ref="GJ181">A127981906T_Latest</f>
        <v>130.19499999999999</v>
      </c>
    </row>
    <row r="182" spans="1:192" ht="15" hidden="1" customHeight="1">
      <c r="A182" s="48" t="s">
        <v>12408</v>
      </c>
      <c r="B182" s="49"/>
      <c r="C182" s="62">
        <v>59</v>
      </c>
      <c r="D182" s="52" cm="1">
        <f t="array" ref="D182">A128062070R_Latest</f>
        <v>94.915999999999997</v>
      </c>
      <c r="E182" s="52" cm="1">
        <f t="array" ref="E182">A128042758R_Latest</f>
        <v>218.58</v>
      </c>
      <c r="F182" s="52" cm="1">
        <f t="array" ref="F182">A127945814K_Latest</f>
        <v>634.322</v>
      </c>
      <c r="G182" s="52" cm="1">
        <f t="array" ref="G182">A128042826F_Latest</f>
        <v>128.61099999999999</v>
      </c>
      <c r="H182" s="52" cm="1">
        <f t="array" ref="H182">A128003982F_Latest</f>
        <v>647.96699999999998</v>
      </c>
      <c r="I182" s="52" cm="1">
        <f t="array" ref="I182">A128081822X_Latest</f>
        <v>233.261</v>
      </c>
      <c r="J182" s="52" cm="1">
        <f t="array" ref="J182">A127984590L_Latest</f>
        <v>894.28300000000002</v>
      </c>
      <c r="K182" s="52" cm="1">
        <f t="array" ref="K182">A128023382X_Latest</f>
        <v>499.55900000000003</v>
      </c>
      <c r="L182" s="52" cm="1">
        <f t="array" ref="L182">A127984634C_Latest</f>
        <v>412.923</v>
      </c>
      <c r="M182" s="52" cm="1">
        <f t="array" ref="M182">A128062094J_Latest</f>
        <v>139.25399999999999</v>
      </c>
      <c r="N182" s="52" cm="1">
        <f t="array" ref="N182">A127984302J_Latest</f>
        <v>398.66500000000002</v>
      </c>
      <c r="O182" s="52" cm="1">
        <f t="array" ref="O182">A127965154L_Latest</f>
        <v>121.608</v>
      </c>
      <c r="P182" s="52" cm="1">
        <f t="array" ref="P182">A127945618A_Latest</f>
        <v>760.923</v>
      </c>
      <c r="Q182" s="52" cm="1">
        <f t="array" ref="Q182">A127984366V_Latest</f>
        <v>201.351</v>
      </c>
      <c r="R182" s="52" cm="1">
        <f t="array" ref="R182">A127945650A_Latest</f>
        <v>735.18299999999999</v>
      </c>
      <c r="S182" s="52" cm="1">
        <f t="array" ref="S182">A128003858W_Latest</f>
        <v>890.92899999999997</v>
      </c>
      <c r="T182" s="52" cm="1">
        <f t="array" ref="T182">A127945698L_Latest</f>
        <v>1494.2460000000001</v>
      </c>
      <c r="U182" s="52" cm="1">
        <f t="array" ref="U182">A128081698A_Latest</f>
        <v>126.953</v>
      </c>
      <c r="V182" s="52" cm="1">
        <f t="array" ref="V182">A127965294R_Latest</f>
        <v>262.79199999999997</v>
      </c>
      <c r="W182" s="52" t="e" cm="1">
        <f t="array" ref="W182">A128081750X_Latest</f>
        <v>#NAME?</v>
      </c>
      <c r="X182" s="52" cm="1">
        <f t="array" ref="X182">A127983954W_Latest</f>
        <v>8896.3250000000007</v>
      </c>
      <c r="Y182" s="52" cm="1">
        <f t="array" ref="Y182">A128025262T_Latest</f>
        <v>27.35</v>
      </c>
      <c r="Z182" s="52" cm="1">
        <f t="array" ref="Z182">A128064382L_Latest</f>
        <v>28.315999999999999</v>
      </c>
      <c r="AA182" s="52" cm="1">
        <f t="array" ref="AA182">A127948006T_Latest</f>
        <v>180.816</v>
      </c>
      <c r="AB182" s="52" cm="1">
        <f t="array" ref="AB182">A128006138C_Latest</f>
        <v>39.015000000000001</v>
      </c>
      <c r="AC182" s="52" cm="1">
        <f t="array" ref="AC182">A128084014F_Latest</f>
        <v>203.90100000000001</v>
      </c>
      <c r="AD182" s="52" cm="1">
        <f t="array" ref="AD182">A128006170C_Latest</f>
        <v>72.637</v>
      </c>
      <c r="AE182" s="52" cm="1">
        <f t="array" ref="AE182">A128064482W_Latest</f>
        <v>314.18400000000003</v>
      </c>
      <c r="AF182" s="52" cm="1">
        <f t="array" ref="AF182">A128025594L_Latest</f>
        <v>161.857</v>
      </c>
      <c r="AG182" s="52" cm="1">
        <f t="array" ref="AG182">A127986730R_Latest</f>
        <v>126.61499999999999</v>
      </c>
      <c r="AH182" s="52" cm="1">
        <f t="array" ref="AH182">A127967294A_Latest</f>
        <v>58.506</v>
      </c>
      <c r="AI182" s="52" cm="1">
        <f t="array" ref="AI182">A127967318J_Latest</f>
        <v>173.411</v>
      </c>
      <c r="AJ182" s="52" cm="1">
        <f t="array" ref="AJ182">A128083778L_Latest</f>
        <v>46.212000000000003</v>
      </c>
      <c r="AK182" s="52" cm="1">
        <f t="array" ref="AK182">A127947838R_Latest</f>
        <v>275.07900000000001</v>
      </c>
      <c r="AL182" s="52" cm="1">
        <f t="array" ref="AL182">A127947854R_Latest</f>
        <v>64.364000000000004</v>
      </c>
      <c r="AM182" s="52" cm="1">
        <f t="array" ref="AM182">A127947878J_Latest</f>
        <v>224.59200000000001</v>
      </c>
      <c r="AN182" s="52" cm="1">
        <f t="array" ref="AN182">A127986518F_Latest</f>
        <v>261.83600000000001</v>
      </c>
      <c r="AO182" s="52" cm="1">
        <f t="array" ref="AO182">A128083866L_Latest</f>
        <v>437.06799999999998</v>
      </c>
      <c r="AP182" s="52" cm="1">
        <f t="array" ref="AP182">A128025434A_Latest</f>
        <v>34.837000000000003</v>
      </c>
      <c r="AQ182" s="52" cm="1">
        <f t="array" ref="AQ182">A128064346C_Latest</f>
        <v>77.274000000000001</v>
      </c>
      <c r="AR182" s="52" t="e" cm="1">
        <f t="array" ref="AR182">A128083930V_Latest</f>
        <v>#NAME?</v>
      </c>
      <c r="AS182" s="52" cm="1">
        <f t="array" ref="AS182">A128005506C_Latest</f>
        <v>2807.8690000000001</v>
      </c>
      <c r="AT182" s="52" cm="1">
        <f t="array" ref="AT182">A128046850C_Latest</f>
        <v>17.861000000000001</v>
      </c>
      <c r="AU182" s="52" cm="1">
        <f t="array" ref="AU182">A127969534L_Latest</f>
        <v>8.2040000000000006</v>
      </c>
      <c r="AV182" s="52" cm="1">
        <f t="array" ref="AV182">A128086158C_Latest</f>
        <v>192.06800000000001</v>
      </c>
      <c r="AW182" s="52" cm="1">
        <f t="array" ref="AW182">A128027738X_Latest</f>
        <v>30.052</v>
      </c>
      <c r="AX182" s="52" cm="1">
        <f t="array" ref="AX182">A127969598X_Latest</f>
        <v>180.57400000000001</v>
      </c>
      <c r="AY182" s="52" cm="1">
        <f t="array" ref="AY182">A127969634W_Latest</f>
        <v>63.317999999999998</v>
      </c>
      <c r="AZ182" s="52" cm="1">
        <f t="array" ref="AZ182">A128008386A_Latest</f>
        <v>233.65199999999999</v>
      </c>
      <c r="BA182" s="52" cm="1">
        <f t="array" ref="BA182">A127988890L_Latest</f>
        <v>121.881</v>
      </c>
      <c r="BB182" s="52" cm="1">
        <f t="array" ref="BB182">A127969710L_Latest</f>
        <v>106.8</v>
      </c>
      <c r="BC182" s="52" cm="1">
        <f t="array" ref="BC182">A127949966V_Latest</f>
        <v>42.7</v>
      </c>
      <c r="BD182" s="52" cm="1">
        <f t="array" ref="BD182">A127949982V_Latest</f>
        <v>114.645</v>
      </c>
      <c r="BE182" s="52" cm="1">
        <f t="array" ref="BE182">A127969406V_Latest</f>
        <v>30.254999999999999</v>
      </c>
      <c r="BF182" s="52" cm="1">
        <f t="array" ref="BF182">A127969422V_Latest</f>
        <v>212.14</v>
      </c>
      <c r="BG182" s="52" cm="1">
        <f t="array" ref="BG182">A128027566R_Latest</f>
        <v>49.365000000000002</v>
      </c>
      <c r="BH182" s="52" cm="1">
        <f t="array" ref="BH182">A128027610L_Latest</f>
        <v>147.875</v>
      </c>
      <c r="BI182" s="52" cm="1">
        <f t="array" ref="BI182">A127969462L_Latest</f>
        <v>231.149</v>
      </c>
      <c r="BJ182" s="52" cm="1">
        <f t="array" ref="BJ182">A128066282R_Latest</f>
        <v>376.03</v>
      </c>
      <c r="BK182" s="52" cm="1">
        <f t="array" ref="BK182">A128008238X_Latest</f>
        <v>42.258000000000003</v>
      </c>
      <c r="BL182" s="52" cm="1">
        <f t="array" ref="BL182">A127950122T_Latest</f>
        <v>59.514000000000003</v>
      </c>
      <c r="BM182" s="52" t="e" cm="1">
        <f t="array" ref="BM182">A128047054J_Latest</f>
        <v>#NAME?</v>
      </c>
      <c r="BN182" s="52" cm="1">
        <f t="array" ref="BN182">A128027070K_Latest</f>
        <v>2260.3440000000001</v>
      </c>
      <c r="BO182" s="52" cm="1">
        <f t="array" ref="BO182">A128010158R_Latest</f>
        <v>20.094999999999999</v>
      </c>
      <c r="BP182" s="52" cm="1">
        <f t="array" ref="BP182">A127990914K_Latest</f>
        <v>50.351999999999997</v>
      </c>
      <c r="BQ182" s="52" cm="1">
        <f t="array" ref="BQ182">A127952238F_Latest</f>
        <v>125.467</v>
      </c>
      <c r="BR182" s="52" cm="1">
        <f t="array" ref="BR182">A128029802T_Latest</f>
        <v>31.393000000000001</v>
      </c>
      <c r="BS182" s="52" cm="1">
        <f t="array" ref="BS182">A127952286X_Latest</f>
        <v>135.15100000000001</v>
      </c>
      <c r="BT182" s="52" cm="1">
        <f t="array" ref="BT182">A128049302V_Latest</f>
        <v>40.326000000000001</v>
      </c>
      <c r="BU182" s="52" cm="1">
        <f t="array" ref="BU182">A128068638C_Latest</f>
        <v>160.065</v>
      </c>
      <c r="BV182" s="52" cm="1">
        <f t="array" ref="BV182">A127971978T_Latest</f>
        <v>100.506</v>
      </c>
      <c r="BW182" s="52" cm="1">
        <f t="array" ref="BW182">A128068678W_Latest</f>
        <v>97.599000000000004</v>
      </c>
      <c r="BX182" s="52" cm="1">
        <f t="array" ref="BX182">A128049042K_Latest</f>
        <v>16.018000000000001</v>
      </c>
      <c r="BY182" s="52" cm="1">
        <f t="array" ref="BY182">A128088130L_Latest</f>
        <v>54.55</v>
      </c>
      <c r="BZ182" s="52" cm="1">
        <f t="array" ref="BZ182">A128010226F_Latest</f>
        <v>22.2</v>
      </c>
      <c r="CA182" s="52" cm="1">
        <f t="array" ref="CA182">A127990794C_Latest</f>
        <v>120.90600000000001</v>
      </c>
      <c r="CB182" s="52" cm="1">
        <f t="array" ref="CB182">A127971774R_Latest</f>
        <v>43.423999999999999</v>
      </c>
      <c r="CC182" s="52" cm="1">
        <f t="array" ref="CC182">A127990830A_Latest</f>
        <v>162.65799999999999</v>
      </c>
      <c r="CD182" s="52" cm="1">
        <f t="array" ref="CD182">A128010294J_Latest</f>
        <v>191.18799999999999</v>
      </c>
      <c r="CE182" s="52" cm="1">
        <f t="array" ref="CE182">A128068454K_Latest</f>
        <v>326.73700000000002</v>
      </c>
      <c r="CF182" s="52" cm="1">
        <f t="array" ref="CF182">A128049210K_Latest</f>
        <v>24.885999999999999</v>
      </c>
      <c r="CG182" s="52" cm="1">
        <f t="array" ref="CG182">A128029726A_Latest</f>
        <v>61.155000000000001</v>
      </c>
      <c r="CH182" s="52" t="e" cm="1">
        <f t="array" ref="CH182">A127952218W_Latest</f>
        <v>#NAME?</v>
      </c>
      <c r="CI182" s="52" cm="1">
        <f t="array" ref="CI182">A128087690T_Latest</f>
        <v>1784.6759999999999</v>
      </c>
      <c r="CJ182" s="52" cm="1">
        <f t="array" ref="CJ182">A127954222X_Latest</f>
        <v>9.282</v>
      </c>
      <c r="CK182" s="52" cm="1">
        <f t="array" ref="CK182">A128051358W_Latest</f>
        <v>11.247</v>
      </c>
      <c r="CL182" s="52" cm="1">
        <f t="array" ref="CL182">A127993058K_Latest</f>
        <v>49.881</v>
      </c>
      <c r="CM182" s="52" cm="1">
        <f t="array" ref="CM182">A127954466V_Latest</f>
        <v>11.58</v>
      </c>
      <c r="CN182" s="52" cm="1">
        <f t="array" ref="CN182">A128051438W_Latest</f>
        <v>34.893000000000001</v>
      </c>
      <c r="CO182" s="52" cm="1">
        <f t="array" ref="CO182">A127954482V_Latest</f>
        <v>18.103000000000002</v>
      </c>
      <c r="CP182" s="52" cm="1">
        <f t="array" ref="CP182">A128051470W_Latest</f>
        <v>66.533000000000001</v>
      </c>
      <c r="CQ182" s="52" cm="1">
        <f t="array" ref="CQ182">A127974146F_Latest</f>
        <v>34.686</v>
      </c>
      <c r="CR182" s="52" cm="1">
        <f t="array" ref="CR182">A127974174R_Latest</f>
        <v>24.192</v>
      </c>
      <c r="CS182" s="52" cm="1">
        <f t="array" ref="CS182">A128090182F_Latest</f>
        <v>8.1170000000000009</v>
      </c>
      <c r="CT182" s="52" cm="1">
        <f t="array" ref="CT182">A128090206L_Latest</f>
        <v>22.94</v>
      </c>
      <c r="CU182" s="52" cm="1">
        <f t="array" ref="CU182">A127954290A_Latest</f>
        <v>4.9960000000000004</v>
      </c>
      <c r="CV182" s="52" cm="1">
        <f t="array" ref="CV182">A128070558V_Latest</f>
        <v>46.325000000000003</v>
      </c>
      <c r="CW182" s="52" cm="1">
        <f t="array" ref="CW182">A127973926A_Latest</f>
        <v>10.584</v>
      </c>
      <c r="CX182" s="52" cm="1">
        <f t="array" ref="CX182">A127992926F_Latest</f>
        <v>50.707000000000001</v>
      </c>
      <c r="CY182" s="52" cm="1">
        <f t="array" ref="CY182">A128031778V_Latest</f>
        <v>61.601999999999997</v>
      </c>
      <c r="CZ182" s="52" cm="1">
        <f t="array" ref="CZ182">A128012562C_Latest</f>
        <v>122.455</v>
      </c>
      <c r="DA182" s="52" cm="1">
        <f t="array" ref="DA182">A127954394V_Latest</f>
        <v>5.0869999999999997</v>
      </c>
      <c r="DB182" s="52" cm="1">
        <f t="array" ref="DB182">A128090338R_Latest</f>
        <v>15.013</v>
      </c>
      <c r="DC182" s="52" t="e" cm="1">
        <f t="array" ref="DC182">A128051378F_Latest</f>
        <v>#NAME?</v>
      </c>
      <c r="DD182" s="52" cm="1">
        <f t="array" ref="DD182">A128012050X_Latest</f>
        <v>608.22400000000005</v>
      </c>
      <c r="DE182" s="52" cm="1">
        <f t="array" ref="DE182">A127994974K_Latest</f>
        <v>12.198</v>
      </c>
      <c r="DF182" s="52" cm="1">
        <f t="array" ref="DF182">A127976218T_Latest</f>
        <v>113.217</v>
      </c>
      <c r="DG182" s="52" cm="1">
        <f t="array" ref="DG182">A127995222L_Latest</f>
        <v>68.105000000000004</v>
      </c>
      <c r="DH182" s="52" cm="1">
        <f t="array" ref="DH182">A128034118T_Latest</f>
        <v>9.7149999999999999</v>
      </c>
      <c r="DI182" s="52" cm="1">
        <f t="array" ref="DI182">A128014774T_Latest</f>
        <v>67.418000000000006</v>
      </c>
      <c r="DJ182" s="52" cm="1">
        <f t="array" ref="DJ182">A128034166K_Latest</f>
        <v>31.087</v>
      </c>
      <c r="DK182" s="52" cm="1">
        <f t="array" ref="DK182">A128053678V_Latest</f>
        <v>84.772999999999996</v>
      </c>
      <c r="DL182" s="52" cm="1">
        <f t="array" ref="DL182">A128014810R_Latest</f>
        <v>52.372</v>
      </c>
      <c r="DM182" s="52" cm="1">
        <f t="array" ref="DM182">A127976378C_Latest</f>
        <v>43.04</v>
      </c>
      <c r="DN182" s="52" cm="1">
        <f t="array" ref="DN182">A128053406R_Latest</f>
        <v>7.0540000000000003</v>
      </c>
      <c r="DO182" s="52" cm="1">
        <f t="array" ref="DO182">A127956342C_Latest</f>
        <v>24.501000000000001</v>
      </c>
      <c r="DP182" s="52" cm="1">
        <f t="array" ref="DP182">A128033914L_Latest</f>
        <v>12.263999999999999</v>
      </c>
      <c r="DQ182" s="52" cm="1">
        <f t="array" ref="DQ182">A127976078A_Latest</f>
        <v>65.876999999999995</v>
      </c>
      <c r="DR182" s="52" cm="1">
        <f t="array" ref="DR182">A127995082W_Latest</f>
        <v>25.445</v>
      </c>
      <c r="DS182" s="52" cm="1">
        <f t="array" ref="DS182">A128033974R_Latest</f>
        <v>65.608999999999995</v>
      </c>
      <c r="DT182" s="52" cm="1">
        <f t="array" ref="DT182">A128014666J_Latest</f>
        <v>96.057000000000002</v>
      </c>
      <c r="DU182" s="52" cm="1">
        <f t="array" ref="DU182">A128014690J_Latest</f>
        <v>153.13399999999999</v>
      </c>
      <c r="DV182" s="52" cm="1">
        <f t="array" ref="DV182">A127976166A_Latest</f>
        <v>11.295</v>
      </c>
      <c r="DW182" s="52" cm="1">
        <f t="array" ref="DW182">A127995166F_Latest</f>
        <v>36.003999999999998</v>
      </c>
      <c r="DX182" s="52" t="e" cm="1">
        <f t="array" ref="DX182">A128092338A_Latest</f>
        <v>#NAME?</v>
      </c>
      <c r="DY182" s="52" cm="1">
        <f t="array" ref="DY182">A128072422V_Latest</f>
        <v>979.16499999999996</v>
      </c>
      <c r="DZ182" s="52" cm="1">
        <f t="array" ref="DZ182">A127978202K_Latest</f>
        <v>7.2110000000000003</v>
      </c>
      <c r="EA182" s="52" cm="1">
        <f t="array" ref="EA182">A128016782C_Latest</f>
        <v>2.238</v>
      </c>
      <c r="EB182" s="52" cm="1">
        <f t="array" ref="EB182">A128094466F_Latest</f>
        <v>13.566000000000001</v>
      </c>
      <c r="EC182" s="52" cm="1">
        <f t="array" ref="EC182">A128055878X_Latest</f>
        <v>3.5379999999999998</v>
      </c>
      <c r="ED182" s="52" cm="1">
        <f t="array" ref="ED182">A128036274F_Latest</f>
        <v>11.792</v>
      </c>
      <c r="EE182" s="52" cm="1">
        <f t="array" ref="EE182">A127958726A_Latest</f>
        <v>4.9349999999999996</v>
      </c>
      <c r="EF182" s="52" cm="1">
        <f t="array" ref="EF182">A128055938R_Latest</f>
        <v>16.652999999999999</v>
      </c>
      <c r="EG182" s="52" cm="1">
        <f t="array" ref="EG182">A128036338F_Latest</f>
        <v>11.711</v>
      </c>
      <c r="EH182" s="52" cm="1">
        <f t="array" ref="EH182">A128055970R_Latest</f>
        <v>7.8940000000000001</v>
      </c>
      <c r="EI182" s="52" cm="1">
        <f t="array" ref="EI182">A128016602J_Latest</f>
        <v>1.32</v>
      </c>
      <c r="EJ182" s="52" cm="1">
        <f t="array" ref="EJ182">A127997290A_Latest</f>
        <v>5.4630000000000001</v>
      </c>
      <c r="EK182" s="52" cm="1">
        <f t="array" ref="EK182">A128055698R_Latest</f>
        <v>1.83</v>
      </c>
      <c r="EL182" s="52" cm="1">
        <f t="array" ref="EL182">A128016666V_Latest</f>
        <v>11.209</v>
      </c>
      <c r="EM182" s="52" cm="1">
        <f t="array" ref="EM182">A128055726L_Latest</f>
        <v>3.2490000000000001</v>
      </c>
      <c r="EN182" s="52" cm="1">
        <f t="array" ref="EN182">A127958558A_Latest</f>
        <v>15.685</v>
      </c>
      <c r="EO182" s="52" cm="1">
        <f t="array" ref="EO182">A127997378V_Latest</f>
        <v>19.754999999999999</v>
      </c>
      <c r="EP182" s="52" cm="1">
        <f t="array" ref="EP182">A127978314C_Latest</f>
        <v>38.819000000000003</v>
      </c>
      <c r="EQ182" s="52" cm="1">
        <f t="array" ref="EQ182">A127958618T_Latest</f>
        <v>3.2309999999999999</v>
      </c>
      <c r="ER182" s="52" cm="1">
        <f t="array" ref="ER182">A128075070F_Latest</f>
        <v>5.5609999999999999</v>
      </c>
      <c r="ES182" s="52" t="e" cm="1">
        <f t="array" ref="ES182">A128094458F_Latest</f>
        <v>#NAME?</v>
      </c>
      <c r="ET182" s="52" cm="1">
        <f t="array" ref="ET182">A128093974J_Latest</f>
        <v>185.65799999999999</v>
      </c>
      <c r="EU182" s="52" cm="1">
        <f t="array" ref="EU182">A128018838R_Latest</f>
        <v>0.72</v>
      </c>
      <c r="EV182" s="52" cm="1">
        <f t="array" ref="EV182">A128019026A_Latest</f>
        <v>5.0069999999999997</v>
      </c>
      <c r="EW182" s="52" cm="1">
        <f t="array" ref="EW182">A128077382C_Latest</f>
        <v>1.7829999999999999</v>
      </c>
      <c r="EX182" s="52" cm="1">
        <f t="array" ref="EX182">A127999742R_Latest</f>
        <v>2.1709999999999998</v>
      </c>
      <c r="EY182" s="52" cm="1">
        <f t="array" ref="EY182">A128096538T_Latest</f>
        <v>5.1360000000000001</v>
      </c>
      <c r="EZ182" s="52" cm="1">
        <f t="array" ref="EZ182">A127980466F_Latest</f>
        <v>0.90300000000000002</v>
      </c>
      <c r="FA182" s="52" cm="1">
        <f t="array" ref="FA182">A128077466L_Latest</f>
        <v>5.2089999999999996</v>
      </c>
      <c r="FB182" s="52" cm="1">
        <f t="array" ref="FB182">A128058058W_Latest</f>
        <v>6.4660000000000002</v>
      </c>
      <c r="FC182" s="52" cm="1">
        <f t="array" ref="FC182">A128038414J_Latest</f>
        <v>3.774</v>
      </c>
      <c r="FD182" s="52" cm="1">
        <f t="array" ref="FD182">A128038082X_Latest</f>
        <v>0.96299999999999997</v>
      </c>
      <c r="FE182" s="52" cm="1">
        <f t="array" ref="FE182">A128038106F_Latest</f>
        <v>0.76700000000000002</v>
      </c>
      <c r="FF182" s="52" cm="1">
        <f t="array" ref="FF182">A128018874X_Latest</f>
        <v>1.6339999999999999</v>
      </c>
      <c r="FG182" s="52" cm="1">
        <f t="array" ref="FG182">A127960770A_Latest</f>
        <v>5.6829999999999998</v>
      </c>
      <c r="FH182" s="52" cm="1">
        <f t="array" ref="FH182">A127980266L_Latest</f>
        <v>2.1880000000000002</v>
      </c>
      <c r="FI182" s="52" cm="1">
        <f t="array" ref="FI182">A128018934R_Latest</f>
        <v>13.874000000000001</v>
      </c>
      <c r="FJ182" s="52" cm="1">
        <f t="array" ref="FJ182">A127999618F_Latest</f>
        <v>9.8049999999999997</v>
      </c>
      <c r="FK182" s="52" cm="1">
        <f t="array" ref="FK182">A127960822T_Latest</f>
        <v>17.890999999999998</v>
      </c>
      <c r="FL182" s="52" cm="1">
        <f t="array" ref="FL182">A128018998A_Latest</f>
        <v>2.2709999999999999</v>
      </c>
      <c r="FM182" s="52" cm="1">
        <f t="array" ref="FM182">A127999698T_Latest</f>
        <v>4.4640000000000004</v>
      </c>
      <c r="FN182" s="52" t="e" cm="1">
        <f t="array" ref="FN182">A128077370V_Latest</f>
        <v>#NAME?</v>
      </c>
      <c r="FO182" s="52" cm="1">
        <f t="array" ref="FO182">A127999070K_Latest</f>
        <v>90.709000000000003</v>
      </c>
      <c r="FP182" s="52" cm="1">
        <f t="array" ref="FP182">A128098430A_Latest</f>
        <v>0.19700000000000001</v>
      </c>
      <c r="FQ182" s="52" cm="1">
        <f t="array" ref="FQ182">A128021154K_Latest</f>
        <v>0</v>
      </c>
      <c r="FR182" s="52" cm="1">
        <f t="array" ref="FR182">A128001826T_Latest</f>
        <v>2.637</v>
      </c>
      <c r="FS182" s="52" cm="1">
        <f t="array" ref="FS182">A128001850T_Latest</f>
        <v>1.147</v>
      </c>
      <c r="FT182" s="52" cm="1">
        <f t="array" ref="FT182">A128060054C_Latest</f>
        <v>9.1020000000000003</v>
      </c>
      <c r="FU182" s="52" cm="1">
        <f t="array" ref="FU182">A128098706C_Latest</f>
        <v>1.952</v>
      </c>
      <c r="FV182" s="52" cm="1">
        <f t="array" ref="FV182">A128001890K_Latest</f>
        <v>13.214</v>
      </c>
      <c r="FW182" s="52" cm="1">
        <f t="array" ref="FW182">A127982590A_Latest</f>
        <v>10.081</v>
      </c>
      <c r="FX182" s="52" cm="1">
        <f t="array" ref="FX182">A128021290C_Latest</f>
        <v>3.008</v>
      </c>
      <c r="FY182" s="52" cm="1">
        <f t="array" ref="FY182">A127982282X_Latest</f>
        <v>4.5759999999999996</v>
      </c>
      <c r="FZ182" s="52" cm="1">
        <f t="array" ref="FZ182">A128001630R_Latest</f>
        <v>2.387</v>
      </c>
      <c r="GA182" s="52" cm="1">
        <f t="array" ref="GA182">A128098494L_Latest</f>
        <v>2.2149999999999999</v>
      </c>
      <c r="GB182" s="52" cm="1">
        <f t="array" ref="GB182">A128021058K_Latest</f>
        <v>23.704000000000001</v>
      </c>
      <c r="GC182" s="52" cm="1">
        <f t="array" ref="GC182">A128021070A_Latest</f>
        <v>2.7320000000000002</v>
      </c>
      <c r="GD182" s="52" cm="1">
        <f t="array" ref="GD182">A128021082K_Latest</f>
        <v>54.183</v>
      </c>
      <c r="GE182" s="52" cm="1">
        <f t="array" ref="GE182">A128021098C_Latest</f>
        <v>19.538</v>
      </c>
      <c r="GF182" s="52" cm="1">
        <f t="array" ref="GF182">A127963006X_Latest</f>
        <v>22.111999999999998</v>
      </c>
      <c r="GG182" s="52" cm="1">
        <f t="array" ref="GG182">A128059982W_Latest</f>
        <v>3.0880000000000001</v>
      </c>
      <c r="GH182" s="52" cm="1">
        <f t="array" ref="GH182">A128040550T_Latest</f>
        <v>3.806</v>
      </c>
      <c r="GI182" s="52" t="e" cm="1">
        <f t="array" ref="GI182">A128021178C_Latest</f>
        <v>#NAME?</v>
      </c>
      <c r="GJ182" s="52" cm="1">
        <f t="array" ref="GJ182">A127981886V_Latest</f>
        <v>179.68</v>
      </c>
    </row>
    <row r="183" spans="1:192" ht="15" hidden="1" customHeight="1"/>
    <row r="184" spans="1:192" ht="15" hidden="1" customHeight="1"/>
    <row r="185" spans="1:192" ht="15" hidden="1" customHeight="1"/>
    <row r="186" spans="1:192" ht="15" hidden="1" customHeight="1">
      <c r="D186" s="62">
        <v>1</v>
      </c>
      <c r="E186" s="62">
        <v>3</v>
      </c>
      <c r="F186" s="62">
        <v>5</v>
      </c>
      <c r="G186" s="62">
        <v>7</v>
      </c>
      <c r="H186" s="62">
        <v>9</v>
      </c>
      <c r="I186" s="62">
        <v>11</v>
      </c>
      <c r="J186" s="62">
        <v>13</v>
      </c>
      <c r="K186" s="62">
        <v>15</v>
      </c>
      <c r="L186" s="62">
        <v>17</v>
      </c>
      <c r="M186" s="62">
        <v>19</v>
      </c>
      <c r="N186" s="62">
        <v>21</v>
      </c>
      <c r="O186" s="62">
        <v>23</v>
      </c>
      <c r="P186" s="62">
        <v>25</v>
      </c>
      <c r="Q186" s="62">
        <v>27</v>
      </c>
      <c r="R186" s="62">
        <v>29</v>
      </c>
      <c r="S186" s="62">
        <v>31</v>
      </c>
      <c r="T186" s="62">
        <v>33</v>
      </c>
      <c r="U186" s="62">
        <v>35</v>
      </c>
      <c r="V186" s="62">
        <v>37</v>
      </c>
      <c r="W186" s="62">
        <v>39</v>
      </c>
      <c r="X186" s="62">
        <v>41</v>
      </c>
      <c r="Y186" s="62">
        <v>43</v>
      </c>
      <c r="Z186" s="62">
        <v>45</v>
      </c>
      <c r="AA186" s="62">
        <v>47</v>
      </c>
      <c r="AB186" s="62">
        <v>49</v>
      </c>
      <c r="AC186" s="62">
        <v>51</v>
      </c>
      <c r="AD186" s="62">
        <v>53</v>
      </c>
      <c r="AE186" s="62">
        <v>55</v>
      </c>
      <c r="AF186" s="62">
        <v>57</v>
      </c>
      <c r="AG186" s="62">
        <v>59</v>
      </c>
      <c r="AH186" s="62">
        <v>61</v>
      </c>
      <c r="AI186" s="62">
        <v>63</v>
      </c>
      <c r="AJ186" s="62">
        <v>65</v>
      </c>
      <c r="AK186" s="62">
        <v>67</v>
      </c>
      <c r="AL186" s="62">
        <v>69</v>
      </c>
      <c r="AM186" s="62">
        <v>71</v>
      </c>
      <c r="AN186" s="62">
        <v>73</v>
      </c>
      <c r="AO186" s="62">
        <v>75</v>
      </c>
      <c r="AP186" s="62">
        <v>77</v>
      </c>
      <c r="AQ186" s="62">
        <v>79</v>
      </c>
      <c r="AR186" s="62">
        <v>81</v>
      </c>
      <c r="AS186" s="62">
        <v>83</v>
      </c>
      <c r="AT186" s="62">
        <v>85</v>
      </c>
      <c r="AU186" s="62">
        <v>87</v>
      </c>
      <c r="AV186" s="62">
        <v>89</v>
      </c>
      <c r="AW186" s="62">
        <v>91</v>
      </c>
      <c r="AX186" s="62">
        <v>93</v>
      </c>
      <c r="AY186" s="62">
        <v>95</v>
      </c>
      <c r="AZ186" s="62">
        <v>97</v>
      </c>
      <c r="BA186" s="62">
        <v>99</v>
      </c>
      <c r="BB186" s="62">
        <v>101</v>
      </c>
      <c r="BC186" s="62">
        <v>103</v>
      </c>
      <c r="BD186" s="62">
        <v>105</v>
      </c>
      <c r="BE186" s="62">
        <v>107</v>
      </c>
      <c r="BF186" s="62">
        <v>109</v>
      </c>
      <c r="BG186" s="62">
        <v>111</v>
      </c>
      <c r="BH186" s="62">
        <v>113</v>
      </c>
      <c r="BI186" s="62">
        <v>115</v>
      </c>
      <c r="BJ186" s="62">
        <v>117</v>
      </c>
      <c r="BK186" s="62">
        <v>119</v>
      </c>
      <c r="BL186" s="62">
        <v>121</v>
      </c>
      <c r="BM186" s="62">
        <v>123</v>
      </c>
      <c r="BN186" s="62">
        <v>125</v>
      </c>
      <c r="BO186" s="62">
        <v>127</v>
      </c>
      <c r="BP186" s="62">
        <v>129</v>
      </c>
      <c r="BQ186" s="62">
        <v>131</v>
      </c>
      <c r="BR186" s="62">
        <v>133</v>
      </c>
      <c r="BS186" s="62">
        <v>135</v>
      </c>
      <c r="BT186" s="62">
        <v>137</v>
      </c>
      <c r="BU186" s="62">
        <v>139</v>
      </c>
      <c r="BV186" s="62">
        <v>141</v>
      </c>
      <c r="BW186" s="62">
        <v>143</v>
      </c>
      <c r="BX186" s="62">
        <v>145</v>
      </c>
      <c r="BY186" s="62">
        <v>147</v>
      </c>
      <c r="BZ186" s="62">
        <v>149</v>
      </c>
      <c r="CA186" s="62">
        <v>151</v>
      </c>
      <c r="CB186" s="62">
        <v>153</v>
      </c>
      <c r="CC186" s="62">
        <v>155</v>
      </c>
      <c r="CD186" s="62">
        <v>157</v>
      </c>
      <c r="CE186" s="62">
        <v>159</v>
      </c>
      <c r="CF186" s="62">
        <v>161</v>
      </c>
      <c r="CG186" s="62">
        <v>163</v>
      </c>
      <c r="CH186" s="62">
        <v>165</v>
      </c>
      <c r="CI186" s="62">
        <v>167</v>
      </c>
      <c r="CJ186" s="62">
        <v>169</v>
      </c>
      <c r="CK186" s="62">
        <v>171</v>
      </c>
      <c r="CL186" s="62">
        <v>173</v>
      </c>
      <c r="CM186" s="62">
        <v>175</v>
      </c>
      <c r="CN186" s="62">
        <v>177</v>
      </c>
      <c r="CO186" s="62">
        <v>179</v>
      </c>
      <c r="CP186" s="62">
        <v>181</v>
      </c>
      <c r="CQ186" s="62">
        <v>183</v>
      </c>
      <c r="CR186" s="62">
        <v>185</v>
      </c>
      <c r="CS186" s="62">
        <v>187</v>
      </c>
      <c r="CT186" s="62">
        <v>189</v>
      </c>
      <c r="CU186" s="62">
        <v>191</v>
      </c>
      <c r="CV186" s="62">
        <v>193</v>
      </c>
      <c r="CW186" s="62">
        <v>195</v>
      </c>
      <c r="CX186" s="62">
        <v>197</v>
      </c>
      <c r="CY186" s="62">
        <v>199</v>
      </c>
      <c r="CZ186" s="62">
        <v>201</v>
      </c>
      <c r="DA186" s="62">
        <v>203</v>
      </c>
      <c r="DB186" s="62">
        <v>205</v>
      </c>
      <c r="DC186" s="62">
        <v>207</v>
      </c>
      <c r="DD186" s="62">
        <v>209</v>
      </c>
      <c r="DE186" s="62">
        <v>211</v>
      </c>
      <c r="DF186" s="62">
        <v>213</v>
      </c>
      <c r="DG186" s="62">
        <v>215</v>
      </c>
      <c r="DH186" s="62">
        <v>217</v>
      </c>
      <c r="DI186" s="62">
        <v>219</v>
      </c>
      <c r="DJ186" s="62">
        <v>221</v>
      </c>
      <c r="DK186" s="62">
        <v>223</v>
      </c>
      <c r="DL186" s="62">
        <v>225</v>
      </c>
      <c r="DM186" s="62">
        <v>227</v>
      </c>
      <c r="DN186" s="62">
        <v>229</v>
      </c>
      <c r="DO186" s="62">
        <v>231</v>
      </c>
      <c r="DP186" s="62">
        <v>233</v>
      </c>
      <c r="DQ186" s="62">
        <v>235</v>
      </c>
      <c r="DR186" s="62">
        <v>237</v>
      </c>
      <c r="DS186" s="62">
        <v>239</v>
      </c>
      <c r="DT186" s="62">
        <v>241</v>
      </c>
      <c r="DU186" s="62">
        <v>243</v>
      </c>
      <c r="DV186" s="62">
        <v>245</v>
      </c>
      <c r="DW186" s="62">
        <v>247</v>
      </c>
      <c r="DX186" s="62">
        <v>249</v>
      </c>
      <c r="DY186" s="62">
        <v>251</v>
      </c>
      <c r="DZ186" s="62">
        <v>253</v>
      </c>
      <c r="EA186" s="62">
        <v>255</v>
      </c>
      <c r="EB186" s="62">
        <v>257</v>
      </c>
      <c r="EC186" s="62">
        <v>259</v>
      </c>
      <c r="ED186" s="62">
        <v>261</v>
      </c>
      <c r="EE186" s="62">
        <v>263</v>
      </c>
      <c r="EF186" s="62">
        <v>265</v>
      </c>
      <c r="EG186" s="62">
        <v>267</v>
      </c>
      <c r="EH186" s="62">
        <v>269</v>
      </c>
      <c r="EI186" s="62">
        <v>271</v>
      </c>
      <c r="EJ186" s="62">
        <v>273</v>
      </c>
      <c r="EK186" s="62">
        <v>275</v>
      </c>
      <c r="EL186" s="62">
        <v>277</v>
      </c>
      <c r="EM186" s="62">
        <v>279</v>
      </c>
      <c r="EN186" s="62">
        <v>281</v>
      </c>
      <c r="EO186" s="62">
        <v>283</v>
      </c>
      <c r="EP186" s="62">
        <v>285</v>
      </c>
      <c r="EQ186" s="62">
        <v>287</v>
      </c>
      <c r="ER186" s="62">
        <v>289</v>
      </c>
      <c r="ES186" s="62">
        <v>291</v>
      </c>
      <c r="ET186" s="62">
        <v>293</v>
      </c>
      <c r="EU186" s="62">
        <v>295</v>
      </c>
      <c r="EV186" s="62">
        <v>297</v>
      </c>
      <c r="EW186" s="62">
        <v>299</v>
      </c>
      <c r="EX186" s="62">
        <v>301</v>
      </c>
      <c r="EY186" s="62">
        <v>303</v>
      </c>
      <c r="EZ186" s="62">
        <v>305</v>
      </c>
      <c r="FA186" s="62">
        <v>307</v>
      </c>
      <c r="FB186" s="62">
        <v>309</v>
      </c>
      <c r="FC186" s="62">
        <v>311</v>
      </c>
      <c r="FD186" s="62">
        <v>313</v>
      </c>
      <c r="FE186" s="62">
        <v>315</v>
      </c>
      <c r="FF186" s="62">
        <v>317</v>
      </c>
      <c r="FG186" s="62">
        <v>319</v>
      </c>
      <c r="FH186" s="62">
        <v>321</v>
      </c>
      <c r="FI186" s="62">
        <v>323</v>
      </c>
      <c r="FJ186" s="62">
        <v>325</v>
      </c>
      <c r="FK186" s="62">
        <v>327</v>
      </c>
      <c r="FL186" s="62">
        <v>329</v>
      </c>
      <c r="FM186" s="62">
        <v>331</v>
      </c>
      <c r="FN186" s="62">
        <v>333</v>
      </c>
      <c r="FO186" s="62">
        <v>335</v>
      </c>
      <c r="FP186" s="62">
        <v>337</v>
      </c>
      <c r="FQ186" s="62">
        <v>339</v>
      </c>
      <c r="FR186" s="62">
        <v>341</v>
      </c>
      <c r="FS186" s="62">
        <v>343</v>
      </c>
      <c r="FT186" s="62">
        <v>345</v>
      </c>
      <c r="FU186" s="62">
        <v>347</v>
      </c>
      <c r="FV186" s="62">
        <v>349</v>
      </c>
      <c r="FW186" s="62">
        <v>351</v>
      </c>
      <c r="FX186" s="62">
        <v>353</v>
      </c>
      <c r="FY186" s="62">
        <v>355</v>
      </c>
      <c r="FZ186" s="62">
        <v>357</v>
      </c>
      <c r="GA186" s="62">
        <v>359</v>
      </c>
      <c r="GB186" s="62">
        <v>361</v>
      </c>
      <c r="GC186" s="62">
        <v>363</v>
      </c>
      <c r="GD186" s="62">
        <v>365</v>
      </c>
      <c r="GE186" s="62">
        <v>367</v>
      </c>
      <c r="GF186" s="62">
        <v>369</v>
      </c>
      <c r="GG186" s="62">
        <v>371</v>
      </c>
      <c r="GH186" s="62">
        <v>373</v>
      </c>
      <c r="GI186" s="62">
        <v>375</v>
      </c>
      <c r="GJ186" s="62">
        <v>377</v>
      </c>
    </row>
    <row r="187" spans="1:192" ht="15" hidden="1" customHeight="1">
      <c r="D187" s="65" t="s">
        <v>12402</v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5" t="s">
        <v>12490</v>
      </c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5" t="s">
        <v>12491</v>
      </c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5" t="s">
        <v>12492</v>
      </c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5" t="s">
        <v>12493</v>
      </c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62"/>
      <c r="CX187" s="62"/>
      <c r="CY187" s="62"/>
      <c r="CZ187" s="62"/>
      <c r="DA187" s="62"/>
      <c r="DB187" s="62"/>
      <c r="DC187" s="62"/>
      <c r="DD187" s="62"/>
      <c r="DE187" s="65" t="s">
        <v>12494</v>
      </c>
      <c r="DF187" s="62"/>
      <c r="DG187" s="62"/>
      <c r="DH187" s="62"/>
      <c r="DI187" s="62"/>
      <c r="DJ187" s="62"/>
      <c r="DK187" s="62"/>
      <c r="DL187" s="62"/>
      <c r="DM187" s="62"/>
      <c r="DN187" s="62"/>
      <c r="DO187" s="62"/>
      <c r="DP187" s="62"/>
      <c r="DQ187" s="62"/>
      <c r="DR187" s="62"/>
      <c r="DS187" s="62"/>
      <c r="DT187" s="62"/>
      <c r="DU187" s="62"/>
      <c r="DV187" s="62"/>
      <c r="DW187" s="62"/>
      <c r="DX187" s="62"/>
      <c r="DY187" s="62"/>
      <c r="DZ187" s="65" t="s">
        <v>12495</v>
      </c>
      <c r="EA187" s="62"/>
      <c r="EB187" s="62"/>
      <c r="EC187" s="62"/>
      <c r="ED187" s="62"/>
      <c r="EE187" s="62"/>
      <c r="EF187" s="62"/>
      <c r="EG187" s="62"/>
      <c r="EH187" s="62"/>
      <c r="EI187" s="62"/>
      <c r="EJ187" s="62"/>
      <c r="EK187" s="62"/>
      <c r="EL187" s="62"/>
      <c r="EM187" s="62"/>
      <c r="EN187" s="62"/>
      <c r="EO187" s="62"/>
      <c r="EP187" s="62"/>
      <c r="EQ187" s="62"/>
      <c r="ER187" s="62"/>
      <c r="ES187" s="62"/>
      <c r="ET187" s="62"/>
      <c r="EU187" s="65" t="s">
        <v>12496</v>
      </c>
      <c r="EV187" s="62"/>
      <c r="EW187" s="62"/>
      <c r="EX187" s="62"/>
      <c r="EY187" s="62"/>
      <c r="EZ187" s="62"/>
      <c r="FA187" s="62"/>
      <c r="FB187" s="62"/>
      <c r="FC187" s="62"/>
      <c r="FD187" s="62"/>
      <c r="FE187" s="62"/>
      <c r="FF187" s="62"/>
      <c r="FG187" s="62"/>
      <c r="FH187" s="62"/>
      <c r="FI187" s="62"/>
      <c r="FJ187" s="62"/>
      <c r="FK187" s="62"/>
      <c r="FL187" s="62"/>
      <c r="FM187" s="62"/>
      <c r="FN187" s="62"/>
      <c r="FO187" s="62"/>
      <c r="FP187" s="65" t="s">
        <v>12497</v>
      </c>
      <c r="FQ187" s="62"/>
      <c r="FR187" s="62"/>
      <c r="FS187" s="62"/>
      <c r="FT187" s="62"/>
      <c r="FU187" s="62"/>
      <c r="FV187" s="62"/>
      <c r="FW187" s="62"/>
      <c r="FX187" s="62"/>
      <c r="FY187" s="62"/>
      <c r="FZ187" s="62"/>
      <c r="GA187" s="62"/>
      <c r="GB187" s="62"/>
      <c r="GC187" s="62"/>
      <c r="GD187" s="62"/>
      <c r="GE187" s="62"/>
      <c r="GF187" s="62"/>
      <c r="GG187" s="62"/>
      <c r="GH187" s="62"/>
      <c r="GI187" s="62"/>
      <c r="GJ187" s="62"/>
    </row>
    <row r="188" spans="1:192" ht="15" hidden="1" customHeight="1">
      <c r="A188" s="36"/>
      <c r="B188" s="36"/>
      <c r="C188" s="36"/>
      <c r="D188" s="66" t="s">
        <v>12406</v>
      </c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75" t="s">
        <v>12498</v>
      </c>
      <c r="X188" s="74" t="s">
        <v>12408</v>
      </c>
      <c r="Y188" s="66" t="s">
        <v>12406</v>
      </c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66"/>
      <c r="AO188" s="66"/>
      <c r="AP188" s="66"/>
      <c r="AQ188" s="66"/>
      <c r="AR188" s="75" t="s">
        <v>12498</v>
      </c>
      <c r="AS188" s="74" t="s">
        <v>12408</v>
      </c>
      <c r="AT188" s="66" t="s">
        <v>12406</v>
      </c>
      <c r="AU188" s="66"/>
      <c r="AV188" s="66"/>
      <c r="AW188" s="66"/>
      <c r="AX188" s="66"/>
      <c r="AY188" s="66"/>
      <c r="AZ188" s="66"/>
      <c r="BA188" s="66"/>
      <c r="BB188" s="66"/>
      <c r="BC188" s="66"/>
      <c r="BD188" s="66"/>
      <c r="BE188" s="66"/>
      <c r="BF188" s="66"/>
      <c r="BG188" s="66"/>
      <c r="BH188" s="66"/>
      <c r="BI188" s="66"/>
      <c r="BJ188" s="66"/>
      <c r="BK188" s="66"/>
      <c r="BL188" s="66"/>
      <c r="BM188" s="75" t="s">
        <v>12498</v>
      </c>
      <c r="BN188" s="74" t="s">
        <v>12408</v>
      </c>
      <c r="BO188" s="66" t="s">
        <v>12406</v>
      </c>
      <c r="BP188" s="66"/>
      <c r="BQ188" s="66"/>
      <c r="BR188" s="66"/>
      <c r="BS188" s="66"/>
      <c r="BT188" s="66"/>
      <c r="BU188" s="66"/>
      <c r="BV188" s="66"/>
      <c r="BW188" s="66"/>
      <c r="BX188" s="66"/>
      <c r="BY188" s="66"/>
      <c r="BZ188" s="66"/>
      <c r="CA188" s="66"/>
      <c r="CB188" s="66"/>
      <c r="CC188" s="66"/>
      <c r="CD188" s="66"/>
      <c r="CE188" s="66"/>
      <c r="CF188" s="66"/>
      <c r="CG188" s="66"/>
      <c r="CH188" s="75" t="s">
        <v>12498</v>
      </c>
      <c r="CI188" s="74" t="s">
        <v>12408</v>
      </c>
      <c r="CJ188" s="66" t="s">
        <v>12406</v>
      </c>
      <c r="CK188" s="66"/>
      <c r="CL188" s="66"/>
      <c r="CM188" s="66"/>
      <c r="CN188" s="66"/>
      <c r="CO188" s="66"/>
      <c r="CP188" s="66"/>
      <c r="CQ188" s="66"/>
      <c r="CR188" s="66"/>
      <c r="CS188" s="66"/>
      <c r="CT188" s="66"/>
      <c r="CU188" s="66"/>
      <c r="CV188" s="66"/>
      <c r="CW188" s="66"/>
      <c r="CX188" s="66"/>
      <c r="CY188" s="66"/>
      <c r="CZ188" s="66"/>
      <c r="DA188" s="66"/>
      <c r="DB188" s="66"/>
      <c r="DC188" s="75" t="s">
        <v>12498</v>
      </c>
      <c r="DD188" s="74" t="s">
        <v>12408</v>
      </c>
      <c r="DE188" s="66" t="s">
        <v>12406</v>
      </c>
      <c r="DF188" s="66"/>
      <c r="DG188" s="66"/>
      <c r="DH188" s="66"/>
      <c r="DI188" s="66"/>
      <c r="DJ188" s="66"/>
      <c r="DK188" s="66"/>
      <c r="DL188" s="66"/>
      <c r="DM188" s="66"/>
      <c r="DN188" s="66"/>
      <c r="DO188" s="66"/>
      <c r="DP188" s="66"/>
      <c r="DQ188" s="66"/>
      <c r="DR188" s="66"/>
      <c r="DS188" s="66"/>
      <c r="DT188" s="66"/>
      <c r="DU188" s="66"/>
      <c r="DV188" s="66"/>
      <c r="DW188" s="66"/>
      <c r="DX188" s="75" t="s">
        <v>12498</v>
      </c>
      <c r="DY188" s="74" t="s">
        <v>12408</v>
      </c>
      <c r="DZ188" s="66" t="s">
        <v>12406</v>
      </c>
      <c r="EA188" s="66"/>
      <c r="EB188" s="66"/>
      <c r="EC188" s="66"/>
      <c r="ED188" s="66"/>
      <c r="EE188" s="66"/>
      <c r="EF188" s="66"/>
      <c r="EG188" s="66"/>
      <c r="EH188" s="66"/>
      <c r="EI188" s="66"/>
      <c r="EJ188" s="66"/>
      <c r="EK188" s="66"/>
      <c r="EL188" s="66"/>
      <c r="EM188" s="66"/>
      <c r="EN188" s="66"/>
      <c r="EO188" s="66"/>
      <c r="EP188" s="66"/>
      <c r="EQ188" s="66"/>
      <c r="ER188" s="66"/>
      <c r="ES188" s="75" t="s">
        <v>12498</v>
      </c>
      <c r="ET188" s="74" t="s">
        <v>12408</v>
      </c>
      <c r="EU188" s="66" t="s">
        <v>12406</v>
      </c>
      <c r="EV188" s="66"/>
      <c r="EW188" s="66"/>
      <c r="EX188" s="66"/>
      <c r="EY188" s="66"/>
      <c r="EZ188" s="66"/>
      <c r="FA188" s="66"/>
      <c r="FB188" s="66"/>
      <c r="FC188" s="66"/>
      <c r="FD188" s="66"/>
      <c r="FE188" s="66"/>
      <c r="FF188" s="66"/>
      <c r="FG188" s="66"/>
      <c r="FH188" s="66"/>
      <c r="FI188" s="66"/>
      <c r="FJ188" s="66"/>
      <c r="FK188" s="66"/>
      <c r="FL188" s="66"/>
      <c r="FM188" s="66"/>
      <c r="FN188" s="75" t="s">
        <v>12498</v>
      </c>
      <c r="FO188" s="74" t="s">
        <v>12408</v>
      </c>
      <c r="FP188" s="66" t="s">
        <v>12406</v>
      </c>
      <c r="FQ188" s="66"/>
      <c r="FR188" s="66"/>
      <c r="FS188" s="66"/>
      <c r="FT188" s="66"/>
      <c r="FU188" s="66"/>
      <c r="FV188" s="66"/>
      <c r="FW188" s="66"/>
      <c r="FX188" s="66"/>
      <c r="FY188" s="66"/>
      <c r="FZ188" s="66"/>
      <c r="GA188" s="66"/>
      <c r="GB188" s="66"/>
      <c r="GC188" s="66"/>
      <c r="GD188" s="66"/>
      <c r="GE188" s="66"/>
      <c r="GF188" s="66"/>
      <c r="GG188" s="66"/>
      <c r="GH188" s="66"/>
      <c r="GI188" s="75" t="s">
        <v>12498</v>
      </c>
      <c r="GJ188" s="74" t="s">
        <v>12408</v>
      </c>
    </row>
    <row r="189" spans="1:192" ht="15" hidden="1" customHeight="1">
      <c r="A189" s="36"/>
      <c r="B189" s="36"/>
      <c r="C189" s="36"/>
      <c r="D189" s="67" t="s">
        <v>12405</v>
      </c>
      <c r="E189" s="42" t="s">
        <v>12472</v>
      </c>
      <c r="F189" s="42" t="s">
        <v>12473</v>
      </c>
      <c r="G189" s="42" t="s">
        <v>12474</v>
      </c>
      <c r="H189" s="42" t="s">
        <v>12475</v>
      </c>
      <c r="I189" s="42" t="s">
        <v>12476</v>
      </c>
      <c r="J189" s="42" t="s">
        <v>12477</v>
      </c>
      <c r="K189" s="42" t="s">
        <v>12478</v>
      </c>
      <c r="L189" s="42" t="s">
        <v>12479</v>
      </c>
      <c r="M189" s="42" t="s">
        <v>12480</v>
      </c>
      <c r="N189" s="42" t="s">
        <v>12481</v>
      </c>
      <c r="O189" s="42" t="s">
        <v>12482</v>
      </c>
      <c r="P189" s="42" t="s">
        <v>12483</v>
      </c>
      <c r="Q189" s="42" t="s">
        <v>12484</v>
      </c>
      <c r="R189" s="42" t="s">
        <v>12485</v>
      </c>
      <c r="S189" s="42" t="s">
        <v>12486</v>
      </c>
      <c r="T189" s="42" t="s">
        <v>12487</v>
      </c>
      <c r="U189" s="42" t="s">
        <v>12488</v>
      </c>
      <c r="V189" s="42" t="s">
        <v>12489</v>
      </c>
      <c r="W189" s="75"/>
      <c r="X189" s="74"/>
      <c r="Y189" s="67" t="s">
        <v>12405</v>
      </c>
      <c r="Z189" s="42" t="s">
        <v>12472</v>
      </c>
      <c r="AA189" s="42" t="s">
        <v>12473</v>
      </c>
      <c r="AB189" s="42" t="s">
        <v>12474</v>
      </c>
      <c r="AC189" s="42" t="s">
        <v>12475</v>
      </c>
      <c r="AD189" s="42" t="s">
        <v>12476</v>
      </c>
      <c r="AE189" s="42" t="s">
        <v>12477</v>
      </c>
      <c r="AF189" s="42" t="s">
        <v>12478</v>
      </c>
      <c r="AG189" s="42" t="s">
        <v>12479</v>
      </c>
      <c r="AH189" s="42" t="s">
        <v>12480</v>
      </c>
      <c r="AI189" s="42" t="s">
        <v>12481</v>
      </c>
      <c r="AJ189" s="42" t="s">
        <v>12482</v>
      </c>
      <c r="AK189" s="42" t="s">
        <v>12483</v>
      </c>
      <c r="AL189" s="42" t="s">
        <v>12484</v>
      </c>
      <c r="AM189" s="42" t="s">
        <v>12485</v>
      </c>
      <c r="AN189" s="42" t="s">
        <v>12486</v>
      </c>
      <c r="AO189" s="42" t="s">
        <v>12487</v>
      </c>
      <c r="AP189" s="42" t="s">
        <v>12488</v>
      </c>
      <c r="AQ189" s="42" t="s">
        <v>12489</v>
      </c>
      <c r="AR189" s="75"/>
      <c r="AS189" s="74"/>
      <c r="AT189" s="67" t="s">
        <v>12405</v>
      </c>
      <c r="AU189" s="42" t="s">
        <v>12472</v>
      </c>
      <c r="AV189" s="42" t="s">
        <v>12473</v>
      </c>
      <c r="AW189" s="42" t="s">
        <v>12474</v>
      </c>
      <c r="AX189" s="42" t="s">
        <v>12475</v>
      </c>
      <c r="AY189" s="42" t="s">
        <v>12476</v>
      </c>
      <c r="AZ189" s="42" t="s">
        <v>12477</v>
      </c>
      <c r="BA189" s="42" t="s">
        <v>12478</v>
      </c>
      <c r="BB189" s="42" t="s">
        <v>12479</v>
      </c>
      <c r="BC189" s="42" t="s">
        <v>12480</v>
      </c>
      <c r="BD189" s="42" t="s">
        <v>12481</v>
      </c>
      <c r="BE189" s="42" t="s">
        <v>12482</v>
      </c>
      <c r="BF189" s="42" t="s">
        <v>12483</v>
      </c>
      <c r="BG189" s="42" t="s">
        <v>12484</v>
      </c>
      <c r="BH189" s="42" t="s">
        <v>12485</v>
      </c>
      <c r="BI189" s="42" t="s">
        <v>12486</v>
      </c>
      <c r="BJ189" s="42" t="s">
        <v>12487</v>
      </c>
      <c r="BK189" s="42" t="s">
        <v>12488</v>
      </c>
      <c r="BL189" s="42" t="s">
        <v>12489</v>
      </c>
      <c r="BM189" s="75"/>
      <c r="BN189" s="74"/>
      <c r="BO189" s="67" t="s">
        <v>12405</v>
      </c>
      <c r="BP189" s="42" t="s">
        <v>12472</v>
      </c>
      <c r="BQ189" s="42" t="s">
        <v>12473</v>
      </c>
      <c r="BR189" s="42" t="s">
        <v>12474</v>
      </c>
      <c r="BS189" s="42" t="s">
        <v>12475</v>
      </c>
      <c r="BT189" s="42" t="s">
        <v>12476</v>
      </c>
      <c r="BU189" s="42" t="s">
        <v>12477</v>
      </c>
      <c r="BV189" s="42" t="s">
        <v>12478</v>
      </c>
      <c r="BW189" s="42" t="s">
        <v>12479</v>
      </c>
      <c r="BX189" s="42" t="s">
        <v>12480</v>
      </c>
      <c r="BY189" s="42" t="s">
        <v>12481</v>
      </c>
      <c r="BZ189" s="42" t="s">
        <v>12482</v>
      </c>
      <c r="CA189" s="42" t="s">
        <v>12483</v>
      </c>
      <c r="CB189" s="42" t="s">
        <v>12484</v>
      </c>
      <c r="CC189" s="42" t="s">
        <v>12485</v>
      </c>
      <c r="CD189" s="42" t="s">
        <v>12486</v>
      </c>
      <c r="CE189" s="42" t="s">
        <v>12487</v>
      </c>
      <c r="CF189" s="42" t="s">
        <v>12488</v>
      </c>
      <c r="CG189" s="42" t="s">
        <v>12489</v>
      </c>
      <c r="CH189" s="75"/>
      <c r="CI189" s="74"/>
      <c r="CJ189" s="67" t="s">
        <v>12405</v>
      </c>
      <c r="CK189" s="42" t="s">
        <v>12472</v>
      </c>
      <c r="CL189" s="42" t="s">
        <v>12473</v>
      </c>
      <c r="CM189" s="42" t="s">
        <v>12474</v>
      </c>
      <c r="CN189" s="42" t="s">
        <v>12475</v>
      </c>
      <c r="CO189" s="42" t="s">
        <v>12476</v>
      </c>
      <c r="CP189" s="42" t="s">
        <v>12477</v>
      </c>
      <c r="CQ189" s="42" t="s">
        <v>12478</v>
      </c>
      <c r="CR189" s="42" t="s">
        <v>12479</v>
      </c>
      <c r="CS189" s="42" t="s">
        <v>12480</v>
      </c>
      <c r="CT189" s="42" t="s">
        <v>12481</v>
      </c>
      <c r="CU189" s="42" t="s">
        <v>12482</v>
      </c>
      <c r="CV189" s="42" t="s">
        <v>12483</v>
      </c>
      <c r="CW189" s="42" t="s">
        <v>12484</v>
      </c>
      <c r="CX189" s="42" t="s">
        <v>12485</v>
      </c>
      <c r="CY189" s="42" t="s">
        <v>12486</v>
      </c>
      <c r="CZ189" s="42" t="s">
        <v>12487</v>
      </c>
      <c r="DA189" s="42" t="s">
        <v>12488</v>
      </c>
      <c r="DB189" s="42" t="s">
        <v>12489</v>
      </c>
      <c r="DC189" s="75"/>
      <c r="DD189" s="74"/>
      <c r="DE189" s="67" t="s">
        <v>12405</v>
      </c>
      <c r="DF189" s="42" t="s">
        <v>12472</v>
      </c>
      <c r="DG189" s="42" t="s">
        <v>12473</v>
      </c>
      <c r="DH189" s="42" t="s">
        <v>12474</v>
      </c>
      <c r="DI189" s="42" t="s">
        <v>12475</v>
      </c>
      <c r="DJ189" s="42" t="s">
        <v>12476</v>
      </c>
      <c r="DK189" s="42" t="s">
        <v>12477</v>
      </c>
      <c r="DL189" s="42" t="s">
        <v>12478</v>
      </c>
      <c r="DM189" s="42" t="s">
        <v>12479</v>
      </c>
      <c r="DN189" s="42" t="s">
        <v>12480</v>
      </c>
      <c r="DO189" s="42" t="s">
        <v>12481</v>
      </c>
      <c r="DP189" s="42" t="s">
        <v>12482</v>
      </c>
      <c r="DQ189" s="42" t="s">
        <v>12483</v>
      </c>
      <c r="DR189" s="42" t="s">
        <v>12484</v>
      </c>
      <c r="DS189" s="42" t="s">
        <v>12485</v>
      </c>
      <c r="DT189" s="42" t="s">
        <v>12486</v>
      </c>
      <c r="DU189" s="42" t="s">
        <v>12487</v>
      </c>
      <c r="DV189" s="42" t="s">
        <v>12488</v>
      </c>
      <c r="DW189" s="42" t="s">
        <v>12489</v>
      </c>
      <c r="DX189" s="75"/>
      <c r="DY189" s="74"/>
      <c r="DZ189" s="67" t="s">
        <v>12405</v>
      </c>
      <c r="EA189" s="42" t="s">
        <v>12472</v>
      </c>
      <c r="EB189" s="42" t="s">
        <v>12473</v>
      </c>
      <c r="EC189" s="42" t="s">
        <v>12474</v>
      </c>
      <c r="ED189" s="42" t="s">
        <v>12475</v>
      </c>
      <c r="EE189" s="42" t="s">
        <v>12476</v>
      </c>
      <c r="EF189" s="42" t="s">
        <v>12477</v>
      </c>
      <c r="EG189" s="42" t="s">
        <v>12478</v>
      </c>
      <c r="EH189" s="42" t="s">
        <v>12479</v>
      </c>
      <c r="EI189" s="42" t="s">
        <v>12480</v>
      </c>
      <c r="EJ189" s="42" t="s">
        <v>12481</v>
      </c>
      <c r="EK189" s="42" t="s">
        <v>12482</v>
      </c>
      <c r="EL189" s="42" t="s">
        <v>12483</v>
      </c>
      <c r="EM189" s="42" t="s">
        <v>12484</v>
      </c>
      <c r="EN189" s="42" t="s">
        <v>12485</v>
      </c>
      <c r="EO189" s="42" t="s">
        <v>12486</v>
      </c>
      <c r="EP189" s="42" t="s">
        <v>12487</v>
      </c>
      <c r="EQ189" s="42" t="s">
        <v>12488</v>
      </c>
      <c r="ER189" s="42" t="s">
        <v>12489</v>
      </c>
      <c r="ES189" s="75"/>
      <c r="ET189" s="74"/>
      <c r="EU189" s="67" t="s">
        <v>12405</v>
      </c>
      <c r="EV189" s="42" t="s">
        <v>12472</v>
      </c>
      <c r="EW189" s="42" t="s">
        <v>12473</v>
      </c>
      <c r="EX189" s="42" t="s">
        <v>12474</v>
      </c>
      <c r="EY189" s="42" t="s">
        <v>12475</v>
      </c>
      <c r="EZ189" s="42" t="s">
        <v>12476</v>
      </c>
      <c r="FA189" s="42" t="s">
        <v>12477</v>
      </c>
      <c r="FB189" s="42" t="s">
        <v>12478</v>
      </c>
      <c r="FC189" s="42" t="s">
        <v>12479</v>
      </c>
      <c r="FD189" s="42" t="s">
        <v>12480</v>
      </c>
      <c r="FE189" s="42" t="s">
        <v>12481</v>
      </c>
      <c r="FF189" s="42" t="s">
        <v>12482</v>
      </c>
      <c r="FG189" s="42" t="s">
        <v>12483</v>
      </c>
      <c r="FH189" s="42" t="s">
        <v>12484</v>
      </c>
      <c r="FI189" s="42" t="s">
        <v>12485</v>
      </c>
      <c r="FJ189" s="42" t="s">
        <v>12486</v>
      </c>
      <c r="FK189" s="42" t="s">
        <v>12487</v>
      </c>
      <c r="FL189" s="42" t="s">
        <v>12488</v>
      </c>
      <c r="FM189" s="42" t="s">
        <v>12489</v>
      </c>
      <c r="FN189" s="75"/>
      <c r="FO189" s="74"/>
      <c r="FP189" s="67" t="s">
        <v>12405</v>
      </c>
      <c r="FQ189" s="42" t="s">
        <v>12472</v>
      </c>
      <c r="FR189" s="42" t="s">
        <v>12473</v>
      </c>
      <c r="FS189" s="42" t="s">
        <v>12474</v>
      </c>
      <c r="FT189" s="42" t="s">
        <v>12475</v>
      </c>
      <c r="FU189" s="42" t="s">
        <v>12476</v>
      </c>
      <c r="FV189" s="42" t="s">
        <v>12477</v>
      </c>
      <c r="FW189" s="42" t="s">
        <v>12478</v>
      </c>
      <c r="FX189" s="42" t="s">
        <v>12479</v>
      </c>
      <c r="FY189" s="42" t="s">
        <v>12480</v>
      </c>
      <c r="FZ189" s="42" t="s">
        <v>12481</v>
      </c>
      <c r="GA189" s="42" t="s">
        <v>12482</v>
      </c>
      <c r="GB189" s="42" t="s">
        <v>12483</v>
      </c>
      <c r="GC189" s="42" t="s">
        <v>12484</v>
      </c>
      <c r="GD189" s="42" t="s">
        <v>12485</v>
      </c>
      <c r="GE189" s="42" t="s">
        <v>12486</v>
      </c>
      <c r="GF189" s="42" t="s">
        <v>12487</v>
      </c>
      <c r="GG189" s="42" t="s">
        <v>12488</v>
      </c>
      <c r="GH189" s="42" t="s">
        <v>12489</v>
      </c>
      <c r="GI189" s="75"/>
      <c r="GJ189" s="74"/>
    </row>
    <row r="190" spans="1:192" ht="15" hidden="1" customHeight="1">
      <c r="A190" s="68" t="s">
        <v>12499</v>
      </c>
      <c r="B190" s="36"/>
      <c r="C190" s="36"/>
      <c r="D190" s="44" t="s">
        <v>12409</v>
      </c>
      <c r="E190" s="44" t="s">
        <v>12409</v>
      </c>
      <c r="F190" s="44" t="s">
        <v>12409</v>
      </c>
      <c r="G190" s="44" t="s">
        <v>12409</v>
      </c>
      <c r="H190" s="44" t="s">
        <v>12409</v>
      </c>
      <c r="I190" s="44" t="s">
        <v>12409</v>
      </c>
      <c r="J190" s="44" t="s">
        <v>12409</v>
      </c>
      <c r="K190" s="44" t="s">
        <v>12409</v>
      </c>
      <c r="L190" s="44" t="s">
        <v>12409</v>
      </c>
      <c r="M190" s="44" t="s">
        <v>12409</v>
      </c>
      <c r="N190" s="44" t="s">
        <v>12409</v>
      </c>
      <c r="O190" s="44" t="s">
        <v>12409</v>
      </c>
      <c r="P190" s="44" t="s">
        <v>12409</v>
      </c>
      <c r="Q190" s="44" t="s">
        <v>12409</v>
      </c>
      <c r="R190" s="44" t="s">
        <v>12409</v>
      </c>
      <c r="S190" s="44" t="s">
        <v>12409</v>
      </c>
      <c r="T190" s="44" t="s">
        <v>12409</v>
      </c>
      <c r="U190" s="44" t="s">
        <v>12409</v>
      </c>
      <c r="V190" s="44" t="s">
        <v>12409</v>
      </c>
      <c r="W190" s="44" t="s">
        <v>12409</v>
      </c>
      <c r="X190" s="44" t="s">
        <v>12409</v>
      </c>
      <c r="Y190" s="44" t="s">
        <v>12409</v>
      </c>
      <c r="Z190" s="44" t="s">
        <v>12409</v>
      </c>
      <c r="AA190" s="44" t="s">
        <v>12409</v>
      </c>
      <c r="AB190" s="44" t="s">
        <v>12409</v>
      </c>
      <c r="AC190" s="44" t="s">
        <v>12409</v>
      </c>
      <c r="AD190" s="44" t="s">
        <v>12409</v>
      </c>
      <c r="AE190" s="44" t="s">
        <v>12409</v>
      </c>
      <c r="AF190" s="44" t="s">
        <v>12409</v>
      </c>
      <c r="AG190" s="44" t="s">
        <v>12409</v>
      </c>
      <c r="AH190" s="44" t="s">
        <v>12409</v>
      </c>
      <c r="AI190" s="44" t="s">
        <v>12409</v>
      </c>
      <c r="AJ190" s="44" t="s">
        <v>12409</v>
      </c>
      <c r="AK190" s="44" t="s">
        <v>12409</v>
      </c>
      <c r="AL190" s="44" t="s">
        <v>12409</v>
      </c>
      <c r="AM190" s="44" t="s">
        <v>12409</v>
      </c>
      <c r="AN190" s="44" t="s">
        <v>12409</v>
      </c>
      <c r="AO190" s="44" t="s">
        <v>12409</v>
      </c>
      <c r="AP190" s="44" t="s">
        <v>12409</v>
      </c>
      <c r="AQ190" s="44" t="s">
        <v>12409</v>
      </c>
      <c r="AR190" s="44" t="s">
        <v>12409</v>
      </c>
      <c r="AS190" s="44" t="s">
        <v>12409</v>
      </c>
      <c r="AT190" s="44" t="s">
        <v>12409</v>
      </c>
      <c r="AU190" s="44" t="s">
        <v>12409</v>
      </c>
      <c r="AV190" s="44" t="s">
        <v>12409</v>
      </c>
      <c r="AW190" s="44" t="s">
        <v>12409</v>
      </c>
      <c r="AX190" s="44" t="s">
        <v>12409</v>
      </c>
      <c r="AY190" s="44" t="s">
        <v>12409</v>
      </c>
      <c r="AZ190" s="44" t="s">
        <v>12409</v>
      </c>
      <c r="BA190" s="44" t="s">
        <v>12409</v>
      </c>
      <c r="BB190" s="44" t="s">
        <v>12409</v>
      </c>
      <c r="BC190" s="44" t="s">
        <v>12409</v>
      </c>
      <c r="BD190" s="44" t="s">
        <v>12409</v>
      </c>
      <c r="BE190" s="44" t="s">
        <v>12409</v>
      </c>
      <c r="BF190" s="44" t="s">
        <v>12409</v>
      </c>
      <c r="BG190" s="44" t="s">
        <v>12409</v>
      </c>
      <c r="BH190" s="44" t="s">
        <v>12409</v>
      </c>
      <c r="BI190" s="44" t="s">
        <v>12409</v>
      </c>
      <c r="BJ190" s="44" t="s">
        <v>12409</v>
      </c>
      <c r="BK190" s="44" t="s">
        <v>12409</v>
      </c>
      <c r="BL190" s="44" t="s">
        <v>12409</v>
      </c>
      <c r="BM190" s="44" t="s">
        <v>12409</v>
      </c>
      <c r="BN190" s="44" t="s">
        <v>12409</v>
      </c>
      <c r="BO190" s="44" t="s">
        <v>12409</v>
      </c>
      <c r="BP190" s="44" t="s">
        <v>12409</v>
      </c>
      <c r="BQ190" s="44" t="s">
        <v>12409</v>
      </c>
      <c r="BR190" s="44" t="s">
        <v>12409</v>
      </c>
      <c r="BS190" s="44" t="s">
        <v>12409</v>
      </c>
      <c r="BT190" s="44" t="s">
        <v>12409</v>
      </c>
      <c r="BU190" s="44" t="s">
        <v>12409</v>
      </c>
      <c r="BV190" s="44" t="s">
        <v>12409</v>
      </c>
      <c r="BW190" s="44" t="s">
        <v>12409</v>
      </c>
      <c r="BX190" s="44" t="s">
        <v>12409</v>
      </c>
      <c r="BY190" s="44" t="s">
        <v>12409</v>
      </c>
      <c r="BZ190" s="44" t="s">
        <v>12409</v>
      </c>
      <c r="CA190" s="44" t="s">
        <v>12409</v>
      </c>
      <c r="CB190" s="44" t="s">
        <v>12409</v>
      </c>
      <c r="CC190" s="44" t="s">
        <v>12409</v>
      </c>
      <c r="CD190" s="44" t="s">
        <v>12409</v>
      </c>
      <c r="CE190" s="44" t="s">
        <v>12409</v>
      </c>
      <c r="CF190" s="44" t="s">
        <v>12409</v>
      </c>
      <c r="CG190" s="44" t="s">
        <v>12409</v>
      </c>
      <c r="CH190" s="44" t="s">
        <v>12409</v>
      </c>
      <c r="CI190" s="44" t="s">
        <v>12409</v>
      </c>
      <c r="CJ190" s="44" t="s">
        <v>12409</v>
      </c>
      <c r="CK190" s="44" t="s">
        <v>12409</v>
      </c>
      <c r="CL190" s="44" t="s">
        <v>12409</v>
      </c>
      <c r="CM190" s="44" t="s">
        <v>12409</v>
      </c>
      <c r="CN190" s="44" t="s">
        <v>12409</v>
      </c>
      <c r="CO190" s="44" t="s">
        <v>12409</v>
      </c>
      <c r="CP190" s="44" t="s">
        <v>12409</v>
      </c>
      <c r="CQ190" s="44" t="s">
        <v>12409</v>
      </c>
      <c r="CR190" s="44" t="s">
        <v>12409</v>
      </c>
      <c r="CS190" s="44" t="s">
        <v>12409</v>
      </c>
      <c r="CT190" s="44" t="s">
        <v>12409</v>
      </c>
      <c r="CU190" s="44" t="s">
        <v>12409</v>
      </c>
      <c r="CV190" s="44" t="s">
        <v>12409</v>
      </c>
      <c r="CW190" s="44" t="s">
        <v>12409</v>
      </c>
      <c r="CX190" s="44" t="s">
        <v>12409</v>
      </c>
      <c r="CY190" s="44" t="s">
        <v>12409</v>
      </c>
      <c r="CZ190" s="44" t="s">
        <v>12409</v>
      </c>
      <c r="DA190" s="44" t="s">
        <v>12409</v>
      </c>
      <c r="DB190" s="44" t="s">
        <v>12409</v>
      </c>
      <c r="DC190" s="44" t="s">
        <v>12409</v>
      </c>
      <c r="DD190" s="44" t="s">
        <v>12409</v>
      </c>
      <c r="DE190" s="44" t="s">
        <v>12409</v>
      </c>
      <c r="DF190" s="44" t="s">
        <v>12409</v>
      </c>
      <c r="DG190" s="44" t="s">
        <v>12409</v>
      </c>
      <c r="DH190" s="44" t="s">
        <v>12409</v>
      </c>
      <c r="DI190" s="44" t="s">
        <v>12409</v>
      </c>
      <c r="DJ190" s="44" t="s">
        <v>12409</v>
      </c>
      <c r="DK190" s="44" t="s">
        <v>12409</v>
      </c>
      <c r="DL190" s="44" t="s">
        <v>12409</v>
      </c>
      <c r="DM190" s="44" t="s">
        <v>12409</v>
      </c>
      <c r="DN190" s="44" t="s">
        <v>12409</v>
      </c>
      <c r="DO190" s="44" t="s">
        <v>12409</v>
      </c>
      <c r="DP190" s="44" t="s">
        <v>12409</v>
      </c>
      <c r="DQ190" s="44" t="s">
        <v>12409</v>
      </c>
      <c r="DR190" s="44" t="s">
        <v>12409</v>
      </c>
      <c r="DS190" s="44" t="s">
        <v>12409</v>
      </c>
      <c r="DT190" s="44" t="s">
        <v>12409</v>
      </c>
      <c r="DU190" s="44" t="s">
        <v>12409</v>
      </c>
      <c r="DV190" s="44" t="s">
        <v>12409</v>
      </c>
      <c r="DW190" s="44" t="s">
        <v>12409</v>
      </c>
      <c r="DX190" s="44" t="s">
        <v>12409</v>
      </c>
      <c r="DY190" s="44" t="s">
        <v>12409</v>
      </c>
      <c r="DZ190" s="44" t="s">
        <v>12409</v>
      </c>
      <c r="EA190" s="44" t="s">
        <v>12409</v>
      </c>
      <c r="EB190" s="44" t="s">
        <v>12409</v>
      </c>
      <c r="EC190" s="44" t="s">
        <v>12409</v>
      </c>
      <c r="ED190" s="44" t="s">
        <v>12409</v>
      </c>
      <c r="EE190" s="44" t="s">
        <v>12409</v>
      </c>
      <c r="EF190" s="44" t="s">
        <v>12409</v>
      </c>
      <c r="EG190" s="44" t="s">
        <v>12409</v>
      </c>
      <c r="EH190" s="44" t="s">
        <v>12409</v>
      </c>
      <c r="EI190" s="44" t="s">
        <v>12409</v>
      </c>
      <c r="EJ190" s="44" t="s">
        <v>12409</v>
      </c>
      <c r="EK190" s="44" t="s">
        <v>12409</v>
      </c>
      <c r="EL190" s="44" t="s">
        <v>12409</v>
      </c>
      <c r="EM190" s="44" t="s">
        <v>12409</v>
      </c>
      <c r="EN190" s="44" t="s">
        <v>12409</v>
      </c>
      <c r="EO190" s="44" t="s">
        <v>12409</v>
      </c>
      <c r="EP190" s="44" t="s">
        <v>12409</v>
      </c>
      <c r="EQ190" s="44" t="s">
        <v>12409</v>
      </c>
      <c r="ER190" s="44" t="s">
        <v>12409</v>
      </c>
      <c r="ES190" s="44" t="s">
        <v>12409</v>
      </c>
      <c r="ET190" s="44" t="s">
        <v>12409</v>
      </c>
      <c r="EU190" s="44" t="s">
        <v>12409</v>
      </c>
      <c r="EV190" s="44" t="s">
        <v>12409</v>
      </c>
      <c r="EW190" s="44" t="s">
        <v>12409</v>
      </c>
      <c r="EX190" s="44" t="s">
        <v>12409</v>
      </c>
      <c r="EY190" s="44" t="s">
        <v>12409</v>
      </c>
      <c r="EZ190" s="44" t="s">
        <v>12409</v>
      </c>
      <c r="FA190" s="44" t="s">
        <v>12409</v>
      </c>
      <c r="FB190" s="44" t="s">
        <v>12409</v>
      </c>
      <c r="FC190" s="44" t="s">
        <v>12409</v>
      </c>
      <c r="FD190" s="44" t="s">
        <v>12409</v>
      </c>
      <c r="FE190" s="44" t="s">
        <v>12409</v>
      </c>
      <c r="FF190" s="44" t="s">
        <v>12409</v>
      </c>
      <c r="FG190" s="44" t="s">
        <v>12409</v>
      </c>
      <c r="FH190" s="44" t="s">
        <v>12409</v>
      </c>
      <c r="FI190" s="44" t="s">
        <v>12409</v>
      </c>
      <c r="FJ190" s="44" t="s">
        <v>12409</v>
      </c>
      <c r="FK190" s="44" t="s">
        <v>12409</v>
      </c>
      <c r="FL190" s="44" t="s">
        <v>12409</v>
      </c>
      <c r="FM190" s="44" t="s">
        <v>12409</v>
      </c>
      <c r="FN190" s="44" t="s">
        <v>12409</v>
      </c>
      <c r="FO190" s="44" t="s">
        <v>12409</v>
      </c>
      <c r="FP190" s="44" t="s">
        <v>12409</v>
      </c>
      <c r="FQ190" s="44" t="s">
        <v>12409</v>
      </c>
      <c r="FR190" s="44" t="s">
        <v>12409</v>
      </c>
      <c r="FS190" s="44" t="s">
        <v>12409</v>
      </c>
      <c r="FT190" s="44" t="s">
        <v>12409</v>
      </c>
      <c r="FU190" s="44" t="s">
        <v>12409</v>
      </c>
      <c r="FV190" s="44" t="s">
        <v>12409</v>
      </c>
      <c r="FW190" s="44" t="s">
        <v>12409</v>
      </c>
      <c r="FX190" s="44" t="s">
        <v>12409</v>
      </c>
      <c r="FY190" s="44" t="s">
        <v>12409</v>
      </c>
      <c r="FZ190" s="44" t="s">
        <v>12409</v>
      </c>
      <c r="GA190" s="44" t="s">
        <v>12409</v>
      </c>
      <c r="GB190" s="44" t="s">
        <v>12409</v>
      </c>
      <c r="GC190" s="44" t="s">
        <v>12409</v>
      </c>
      <c r="GD190" s="44" t="s">
        <v>12409</v>
      </c>
      <c r="GE190" s="44" t="s">
        <v>12409</v>
      </c>
      <c r="GF190" s="44" t="s">
        <v>12409</v>
      </c>
      <c r="GG190" s="44" t="s">
        <v>12409</v>
      </c>
      <c r="GH190" s="44" t="s">
        <v>12409</v>
      </c>
      <c r="GI190" s="44" t="s">
        <v>12409</v>
      </c>
      <c r="GJ190" s="44" t="s">
        <v>12409</v>
      </c>
    </row>
    <row r="191" spans="1:192" ht="15" hidden="1" customHeight="1">
      <c r="A191" s="45" t="s">
        <v>12410</v>
      </c>
      <c r="B191" s="46"/>
      <c r="C191" s="46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  <c r="BO191" s="47"/>
      <c r="BP191" s="47"/>
      <c r="BQ191" s="47"/>
      <c r="BR191" s="47"/>
      <c r="BS191" s="47"/>
      <c r="BT191" s="47"/>
      <c r="BU191" s="47"/>
      <c r="BV191" s="47"/>
      <c r="BW191" s="47"/>
      <c r="BX191" s="47"/>
      <c r="BY191" s="47"/>
      <c r="BZ191" s="47"/>
      <c r="CA191" s="47"/>
      <c r="CB191" s="47"/>
      <c r="CC191" s="47"/>
      <c r="CD191" s="47"/>
      <c r="CE191" s="47"/>
      <c r="CF191" s="47"/>
      <c r="CG191" s="47"/>
      <c r="CH191" s="47"/>
      <c r="CI191" s="47"/>
      <c r="CJ191" s="47"/>
      <c r="CK191" s="47"/>
      <c r="CL191" s="47"/>
      <c r="CM191" s="47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/>
      <c r="CX191" s="47"/>
      <c r="CY191" s="47"/>
      <c r="CZ191" s="47"/>
      <c r="DA191" s="47"/>
      <c r="DB191" s="47"/>
      <c r="DC191" s="47"/>
      <c r="DD191" s="47"/>
      <c r="DE191" s="47"/>
      <c r="DF191" s="47"/>
      <c r="DG191" s="47"/>
      <c r="DH191" s="47"/>
      <c r="DI191" s="47"/>
      <c r="DJ191" s="47"/>
      <c r="DK191" s="47"/>
      <c r="DL191" s="47"/>
      <c r="DM191" s="47"/>
      <c r="DN191" s="47"/>
      <c r="DO191" s="47"/>
      <c r="DP191" s="47"/>
      <c r="DQ191" s="47"/>
      <c r="DR191" s="47"/>
      <c r="DS191" s="47"/>
      <c r="DT191" s="47"/>
      <c r="DU191" s="47"/>
      <c r="DV191" s="47"/>
      <c r="DW191" s="47"/>
      <c r="DX191" s="47"/>
      <c r="DY191" s="47"/>
      <c r="DZ191" s="47"/>
      <c r="EA191" s="47"/>
      <c r="EB191" s="47"/>
      <c r="EC191" s="47"/>
      <c r="ED191" s="47"/>
      <c r="EE191" s="47"/>
      <c r="EF191" s="47"/>
      <c r="EG191" s="47"/>
      <c r="EH191" s="47"/>
      <c r="EI191" s="47"/>
      <c r="EJ191" s="47"/>
      <c r="EK191" s="47"/>
      <c r="EL191" s="47"/>
      <c r="EM191" s="47"/>
      <c r="EN191" s="47"/>
      <c r="EO191" s="47"/>
      <c r="EP191" s="47"/>
      <c r="EQ191" s="47"/>
      <c r="ER191" s="47"/>
      <c r="ES191" s="47"/>
      <c r="ET191" s="47"/>
      <c r="EU191" s="47"/>
      <c r="EV191" s="47"/>
      <c r="EW191" s="47"/>
      <c r="EX191" s="47"/>
      <c r="EY191" s="47"/>
      <c r="EZ191" s="47"/>
      <c r="FA191" s="47"/>
      <c r="FB191" s="47"/>
      <c r="FC191" s="47"/>
      <c r="FD191" s="47"/>
      <c r="FE191" s="47"/>
      <c r="FF191" s="47"/>
      <c r="FG191" s="47"/>
      <c r="FH191" s="47"/>
      <c r="FI191" s="47"/>
      <c r="FJ191" s="47"/>
      <c r="FK191" s="47"/>
      <c r="FL191" s="47"/>
      <c r="FM191" s="47"/>
      <c r="FN191" s="47"/>
      <c r="FO191" s="47"/>
      <c r="FP191" s="47"/>
      <c r="FQ191" s="47"/>
      <c r="FR191" s="47"/>
      <c r="FS191" s="47"/>
      <c r="FT191" s="47"/>
      <c r="FU191" s="47"/>
      <c r="FV191" s="47"/>
      <c r="FW191" s="47"/>
      <c r="FX191" s="47"/>
      <c r="FY191" s="47"/>
      <c r="FZ191" s="47"/>
      <c r="GA191" s="47"/>
      <c r="GB191" s="47"/>
      <c r="GC191" s="47"/>
      <c r="GD191" s="47"/>
      <c r="GE191" s="47"/>
      <c r="GF191" s="47"/>
      <c r="GG191" s="47"/>
      <c r="GH191" s="47"/>
      <c r="GI191" s="47"/>
      <c r="GJ191" s="47"/>
    </row>
    <row r="192" spans="1:192" ht="15" hidden="1" customHeight="1">
      <c r="A192" s="48" t="s">
        <v>12411</v>
      </c>
      <c r="B192" s="49"/>
      <c r="C192" s="49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1"/>
    </row>
    <row r="193" spans="1:192" ht="15" hidden="1" customHeight="1">
      <c r="A193" s="49"/>
      <c r="B193" s="49" t="s">
        <v>12412</v>
      </c>
      <c r="C193" s="62">
        <v>1</v>
      </c>
      <c r="D193" t="s">
        <v>330</v>
      </c>
      <c r="E193" t="s">
        <v>364</v>
      </c>
      <c r="F193" t="s">
        <v>398</v>
      </c>
      <c r="G193" t="s">
        <v>432</v>
      </c>
      <c r="H193" t="s">
        <v>466</v>
      </c>
      <c r="I193" t="s">
        <v>500</v>
      </c>
      <c r="J193" t="s">
        <v>784</v>
      </c>
      <c r="K193" t="s">
        <v>818</v>
      </c>
      <c r="L193" t="s">
        <v>852</v>
      </c>
      <c r="M193" t="s">
        <v>886</v>
      </c>
      <c r="N193" t="s">
        <v>920</v>
      </c>
      <c r="O193" t="s">
        <v>954</v>
      </c>
      <c r="P193" t="s">
        <v>988</v>
      </c>
      <c r="Q193" t="s">
        <v>1272</v>
      </c>
      <c r="R193" t="s">
        <v>1306</v>
      </c>
      <c r="S193" t="s">
        <v>1340</v>
      </c>
      <c r="T193" t="s">
        <v>1374</v>
      </c>
      <c r="U193" t="s">
        <v>1408</v>
      </c>
      <c r="V193" t="s">
        <v>1442</v>
      </c>
      <c r="W193" t="s">
        <v>12501</v>
      </c>
      <c r="X193" t="s">
        <v>295</v>
      </c>
      <c r="Y193" t="s">
        <v>1767</v>
      </c>
      <c r="Z193" t="s">
        <v>1801</v>
      </c>
      <c r="AA193" t="s">
        <v>1835</v>
      </c>
      <c r="AB193" t="s">
        <v>1869</v>
      </c>
      <c r="AC193" t="s">
        <v>1903</v>
      </c>
      <c r="AD193" t="s">
        <v>1937</v>
      </c>
      <c r="AE193" t="s">
        <v>1971</v>
      </c>
      <c r="AF193" t="s">
        <v>2005</v>
      </c>
      <c r="AG193" t="s">
        <v>2289</v>
      </c>
      <c r="AH193" t="s">
        <v>2323</v>
      </c>
      <c r="AI193" t="s">
        <v>2357</v>
      </c>
      <c r="AJ193" t="s">
        <v>2391</v>
      </c>
      <c r="AK193" t="s">
        <v>2425</v>
      </c>
      <c r="AL193" t="s">
        <v>2459</v>
      </c>
      <c r="AM193" t="s">
        <v>2493</v>
      </c>
      <c r="AN193" t="s">
        <v>2777</v>
      </c>
      <c r="AO193" t="s">
        <v>2811</v>
      </c>
      <c r="AP193" t="s">
        <v>2845</v>
      </c>
      <c r="AQ193" t="s">
        <v>2879</v>
      </c>
      <c r="AR193" t="s">
        <v>12502</v>
      </c>
      <c r="AS193" t="s">
        <v>1482</v>
      </c>
      <c r="AT193" t="s">
        <v>2954</v>
      </c>
      <c r="AU193" t="s">
        <v>2988</v>
      </c>
      <c r="AV193" t="s">
        <v>3272</v>
      </c>
      <c r="AW193" t="s">
        <v>3306</v>
      </c>
      <c r="AX193" t="s">
        <v>3340</v>
      </c>
      <c r="AY193" t="s">
        <v>3374</v>
      </c>
      <c r="AZ193" t="s">
        <v>3408</v>
      </c>
      <c r="BA193" t="s">
        <v>3442</v>
      </c>
      <c r="BB193" t="s">
        <v>3476</v>
      </c>
      <c r="BC193" t="s">
        <v>3510</v>
      </c>
      <c r="BD193" t="s">
        <v>3794</v>
      </c>
      <c r="BE193" t="s">
        <v>3828</v>
      </c>
      <c r="BF193" t="s">
        <v>3862</v>
      </c>
      <c r="BG193" t="s">
        <v>3896</v>
      </c>
      <c r="BH193" t="s">
        <v>3930</v>
      </c>
      <c r="BI193" t="s">
        <v>3964</v>
      </c>
      <c r="BJ193" t="s">
        <v>3998</v>
      </c>
      <c r="BK193" t="s">
        <v>4282</v>
      </c>
      <c r="BL193" t="s">
        <v>4316</v>
      </c>
      <c r="BM193" t="s">
        <v>12503</v>
      </c>
      <c r="BN193" t="s">
        <v>2919</v>
      </c>
      <c r="BO193" t="s">
        <v>4391</v>
      </c>
      <c r="BP193" t="s">
        <v>4425</v>
      </c>
      <c r="BQ193" t="s">
        <v>4459</v>
      </c>
      <c r="BR193" t="s">
        <v>4493</v>
      </c>
      <c r="BS193" t="s">
        <v>4777</v>
      </c>
      <c r="BT193" t="s">
        <v>4811</v>
      </c>
      <c r="BU193" t="s">
        <v>4845</v>
      </c>
      <c r="BV193" t="s">
        <v>4879</v>
      </c>
      <c r="BW193" t="s">
        <v>4913</v>
      </c>
      <c r="BX193" t="s">
        <v>4947</v>
      </c>
      <c r="BY193" t="s">
        <v>4981</v>
      </c>
      <c r="BZ193" t="s">
        <v>5265</v>
      </c>
      <c r="CA193" t="s">
        <v>5299</v>
      </c>
      <c r="CB193" t="s">
        <v>5333</v>
      </c>
      <c r="CC193" t="s">
        <v>5367</v>
      </c>
      <c r="CD193" t="s">
        <v>5401</v>
      </c>
      <c r="CE193" t="s">
        <v>5435</v>
      </c>
      <c r="CF193" t="s">
        <v>5469</v>
      </c>
      <c r="CG193" t="s">
        <v>5503</v>
      </c>
      <c r="CH193" t="s">
        <v>12504</v>
      </c>
      <c r="CI193" t="s">
        <v>4356</v>
      </c>
      <c r="CJ193" t="s">
        <v>5828</v>
      </c>
      <c r="CK193" t="s">
        <v>5862</v>
      </c>
      <c r="CL193" t="s">
        <v>5896</v>
      </c>
      <c r="CM193" t="s">
        <v>5930</v>
      </c>
      <c r="CN193" t="s">
        <v>5964</v>
      </c>
      <c r="CO193" t="s">
        <v>5998</v>
      </c>
      <c r="CP193" t="s">
        <v>6282</v>
      </c>
      <c r="CQ193" t="s">
        <v>6316</v>
      </c>
      <c r="CR193" t="s">
        <v>6350</v>
      </c>
      <c r="CS193" t="s">
        <v>6384</v>
      </c>
      <c r="CT193" t="s">
        <v>6418</v>
      </c>
      <c r="CU193" t="s">
        <v>6452</v>
      </c>
      <c r="CV193" t="s">
        <v>6486</v>
      </c>
      <c r="CW193" t="s">
        <v>6770</v>
      </c>
      <c r="CX193" t="s">
        <v>6804</v>
      </c>
      <c r="CY193" t="s">
        <v>6838</v>
      </c>
      <c r="CZ193" t="s">
        <v>6872</v>
      </c>
      <c r="DA193" t="s">
        <v>6906</v>
      </c>
      <c r="DB193" t="s">
        <v>6940</v>
      </c>
      <c r="DC193" t="s">
        <v>12505</v>
      </c>
      <c r="DD193" t="s">
        <v>5793</v>
      </c>
      <c r="DE193" t="s">
        <v>7265</v>
      </c>
      <c r="DF193" t="s">
        <v>7299</v>
      </c>
      <c r="DG193" t="s">
        <v>7333</v>
      </c>
      <c r="DH193" t="s">
        <v>7367</v>
      </c>
      <c r="DI193" t="s">
        <v>7401</v>
      </c>
      <c r="DJ193" t="s">
        <v>7435</v>
      </c>
      <c r="DK193" t="s">
        <v>7469</v>
      </c>
      <c r="DL193" t="s">
        <v>7503</v>
      </c>
      <c r="DM193" t="s">
        <v>7787</v>
      </c>
      <c r="DN193" t="s">
        <v>7821</v>
      </c>
      <c r="DO193" t="s">
        <v>7855</v>
      </c>
      <c r="DP193" t="s">
        <v>7889</v>
      </c>
      <c r="DQ193" t="s">
        <v>7923</v>
      </c>
      <c r="DR193" t="s">
        <v>7957</v>
      </c>
      <c r="DS193" t="s">
        <v>7991</v>
      </c>
      <c r="DT193" t="s">
        <v>8275</v>
      </c>
      <c r="DU193" t="s">
        <v>8309</v>
      </c>
      <c r="DV193" t="s">
        <v>8343</v>
      </c>
      <c r="DW193" t="s">
        <v>8377</v>
      </c>
      <c r="DX193" t="s">
        <v>12506</v>
      </c>
      <c r="DY193" t="s">
        <v>6980</v>
      </c>
      <c r="DZ193" t="s">
        <v>8452</v>
      </c>
      <c r="EA193" t="s">
        <v>8486</v>
      </c>
      <c r="EB193" t="s">
        <v>8770</v>
      </c>
      <c r="EC193" t="s">
        <v>8804</v>
      </c>
      <c r="ED193" t="s">
        <v>8838</v>
      </c>
      <c r="EE193" t="s">
        <v>8872</v>
      </c>
      <c r="EF193" t="s">
        <v>8906</v>
      </c>
      <c r="EG193" t="s">
        <v>8940</v>
      </c>
      <c r="EH193" t="s">
        <v>8974</v>
      </c>
      <c r="EI193" t="s">
        <v>9008</v>
      </c>
      <c r="EJ193" t="s">
        <v>9292</v>
      </c>
      <c r="EK193" t="s">
        <v>9326</v>
      </c>
      <c r="EL193" t="s">
        <v>9360</v>
      </c>
      <c r="EM193" t="s">
        <v>9394</v>
      </c>
      <c r="EN193" t="s">
        <v>9428</v>
      </c>
      <c r="EO193" t="s">
        <v>9462</v>
      </c>
      <c r="EP193" t="s">
        <v>9496</v>
      </c>
      <c r="EQ193" t="s">
        <v>9780</v>
      </c>
      <c r="ER193" t="s">
        <v>9814</v>
      </c>
      <c r="ES193" t="s">
        <v>12507</v>
      </c>
      <c r="ET193" t="s">
        <v>8417</v>
      </c>
      <c r="EU193" t="s">
        <v>9889</v>
      </c>
      <c r="EV193" t="s">
        <v>9923</v>
      </c>
      <c r="EW193" t="s">
        <v>9957</v>
      </c>
      <c r="EX193" t="s">
        <v>9991</v>
      </c>
      <c r="EY193" t="s">
        <v>10275</v>
      </c>
      <c r="EZ193" t="s">
        <v>10309</v>
      </c>
      <c r="FA193" t="s">
        <v>10343</v>
      </c>
      <c r="FB193" t="s">
        <v>10377</v>
      </c>
      <c r="FC193" t="s">
        <v>10411</v>
      </c>
      <c r="FD193" t="s">
        <v>10445</v>
      </c>
      <c r="FE193" t="s">
        <v>10479</v>
      </c>
      <c r="FF193" t="s">
        <v>10763</v>
      </c>
      <c r="FG193" t="s">
        <v>10797</v>
      </c>
      <c r="FH193" t="s">
        <v>10831</v>
      </c>
      <c r="FI193" t="s">
        <v>10865</v>
      </c>
      <c r="FJ193" t="s">
        <v>10899</v>
      </c>
      <c r="FK193" t="s">
        <v>10933</v>
      </c>
      <c r="FL193" t="s">
        <v>10967</v>
      </c>
      <c r="FM193" t="s">
        <v>11001</v>
      </c>
      <c r="FN193" t="s">
        <v>12508</v>
      </c>
      <c r="FO193" t="s">
        <v>9854</v>
      </c>
      <c r="FP193" t="s">
        <v>11326</v>
      </c>
      <c r="FQ193" t="s">
        <v>11360</v>
      </c>
      <c r="FR193" t="s">
        <v>11394</v>
      </c>
      <c r="FS193" t="s">
        <v>11428</v>
      </c>
      <c r="FT193" t="s">
        <v>11462</v>
      </c>
      <c r="FU193" t="s">
        <v>11496</v>
      </c>
      <c r="FV193" t="s">
        <v>11780</v>
      </c>
      <c r="FW193" t="s">
        <v>11814</v>
      </c>
      <c r="FX193" t="s">
        <v>11848</v>
      </c>
      <c r="FY193" t="s">
        <v>11882</v>
      </c>
      <c r="FZ193" t="s">
        <v>11916</v>
      </c>
      <c r="GA193" t="s">
        <v>11950</v>
      </c>
      <c r="GB193" t="s">
        <v>11984</v>
      </c>
      <c r="GC193" t="s">
        <v>12201</v>
      </c>
      <c r="GD193" t="s">
        <v>12235</v>
      </c>
      <c r="GE193" t="s">
        <v>12269</v>
      </c>
      <c r="GF193" t="s">
        <v>12303</v>
      </c>
      <c r="GG193" t="s">
        <v>12337</v>
      </c>
      <c r="GH193" t="s">
        <v>12371</v>
      </c>
      <c r="GI193" t="s">
        <v>12509</v>
      </c>
      <c r="GJ193" t="s">
        <v>11291</v>
      </c>
    </row>
    <row r="194" spans="1:192" ht="15" hidden="1" customHeight="1">
      <c r="A194" s="49"/>
      <c r="B194" s="49" t="s">
        <v>12407</v>
      </c>
      <c r="C194" s="62">
        <v>2</v>
      </c>
      <c r="D194" t="s">
        <v>12510</v>
      </c>
      <c r="E194" t="s">
        <v>12511</v>
      </c>
      <c r="F194" t="s">
        <v>12512</v>
      </c>
      <c r="G194" t="s">
        <v>12513</v>
      </c>
      <c r="H194" t="s">
        <v>12514</v>
      </c>
      <c r="I194" t="s">
        <v>12515</v>
      </c>
      <c r="J194" t="s">
        <v>12516</v>
      </c>
      <c r="K194" t="s">
        <v>12517</v>
      </c>
      <c r="L194" t="s">
        <v>12518</v>
      </c>
      <c r="M194" t="s">
        <v>12519</v>
      </c>
      <c r="N194" t="s">
        <v>12520</v>
      </c>
      <c r="O194" t="s">
        <v>12521</v>
      </c>
      <c r="P194" t="s">
        <v>12522</v>
      </c>
      <c r="Q194" t="s">
        <v>12523</v>
      </c>
      <c r="R194" t="s">
        <v>12524</v>
      </c>
      <c r="S194" t="s">
        <v>12525</v>
      </c>
      <c r="T194" t="s">
        <v>12526</v>
      </c>
      <c r="U194" t="s">
        <v>12527</v>
      </c>
      <c r="V194" t="s">
        <v>12528</v>
      </c>
      <c r="W194" t="s">
        <v>12529</v>
      </c>
      <c r="X194" t="s">
        <v>296</v>
      </c>
      <c r="Y194" t="s">
        <v>12530</v>
      </c>
      <c r="Z194" t="s">
        <v>12531</v>
      </c>
      <c r="AA194" t="s">
        <v>12532</v>
      </c>
      <c r="AB194" t="s">
        <v>12533</v>
      </c>
      <c r="AC194" t="s">
        <v>12534</v>
      </c>
      <c r="AD194" t="s">
        <v>12535</v>
      </c>
      <c r="AE194" t="s">
        <v>12536</v>
      </c>
      <c r="AF194" t="s">
        <v>12537</v>
      </c>
      <c r="AG194" t="s">
        <v>12538</v>
      </c>
      <c r="AH194" t="s">
        <v>12539</v>
      </c>
      <c r="AI194" t="s">
        <v>12540</v>
      </c>
      <c r="AJ194" t="s">
        <v>12541</v>
      </c>
      <c r="AK194" t="s">
        <v>12542</v>
      </c>
      <c r="AL194" t="s">
        <v>12543</v>
      </c>
      <c r="AM194" t="s">
        <v>12544</v>
      </c>
      <c r="AN194" t="s">
        <v>12545</v>
      </c>
      <c r="AO194" t="s">
        <v>12546</v>
      </c>
      <c r="AP194" t="s">
        <v>12547</v>
      </c>
      <c r="AQ194" t="s">
        <v>12548</v>
      </c>
      <c r="AR194" t="s">
        <v>12549</v>
      </c>
      <c r="AS194" t="s">
        <v>1483</v>
      </c>
      <c r="AT194" t="s">
        <v>12550</v>
      </c>
      <c r="AU194" t="s">
        <v>12551</v>
      </c>
      <c r="AV194" t="s">
        <v>12552</v>
      </c>
      <c r="AW194" t="s">
        <v>12553</v>
      </c>
      <c r="AX194" t="s">
        <v>12554</v>
      </c>
      <c r="AY194" t="s">
        <v>12555</v>
      </c>
      <c r="AZ194" t="s">
        <v>12556</v>
      </c>
      <c r="BA194" t="s">
        <v>12557</v>
      </c>
      <c r="BB194" t="s">
        <v>12558</v>
      </c>
      <c r="BC194" t="s">
        <v>12559</v>
      </c>
      <c r="BD194" t="s">
        <v>12560</v>
      </c>
      <c r="BE194" t="s">
        <v>12561</v>
      </c>
      <c r="BF194" t="s">
        <v>12562</v>
      </c>
      <c r="BG194" t="s">
        <v>12563</v>
      </c>
      <c r="BH194" t="s">
        <v>12564</v>
      </c>
      <c r="BI194" t="s">
        <v>12565</v>
      </c>
      <c r="BJ194" t="s">
        <v>12566</v>
      </c>
      <c r="BK194" t="s">
        <v>12567</v>
      </c>
      <c r="BL194" t="s">
        <v>12568</v>
      </c>
      <c r="BM194" t="s">
        <v>12569</v>
      </c>
      <c r="BN194" t="s">
        <v>2920</v>
      </c>
      <c r="BO194" t="s">
        <v>12570</v>
      </c>
      <c r="BP194" t="s">
        <v>12571</v>
      </c>
      <c r="BQ194" t="s">
        <v>12572</v>
      </c>
      <c r="BR194" t="s">
        <v>12573</v>
      </c>
      <c r="BS194" t="s">
        <v>12574</v>
      </c>
      <c r="BT194" t="s">
        <v>12575</v>
      </c>
      <c r="BU194" t="s">
        <v>12576</v>
      </c>
      <c r="BV194" t="s">
        <v>12577</v>
      </c>
      <c r="BW194" t="s">
        <v>12578</v>
      </c>
      <c r="BX194" t="s">
        <v>12579</v>
      </c>
      <c r="BY194" t="s">
        <v>12580</v>
      </c>
      <c r="BZ194" t="s">
        <v>12581</v>
      </c>
      <c r="CA194" t="s">
        <v>12582</v>
      </c>
      <c r="CB194" t="s">
        <v>12583</v>
      </c>
      <c r="CC194" t="s">
        <v>12584</v>
      </c>
      <c r="CD194" t="s">
        <v>12585</v>
      </c>
      <c r="CE194" t="s">
        <v>12586</v>
      </c>
      <c r="CF194" t="s">
        <v>12587</v>
      </c>
      <c r="CG194" t="s">
        <v>12588</v>
      </c>
      <c r="CH194" t="s">
        <v>12589</v>
      </c>
      <c r="CI194" t="s">
        <v>4357</v>
      </c>
      <c r="CJ194" t="s">
        <v>12590</v>
      </c>
      <c r="CK194" t="s">
        <v>12591</v>
      </c>
      <c r="CL194" t="s">
        <v>12592</v>
      </c>
      <c r="CM194" t="s">
        <v>12593</v>
      </c>
      <c r="CN194" t="s">
        <v>12594</v>
      </c>
      <c r="CO194" t="s">
        <v>12595</v>
      </c>
      <c r="CP194" t="s">
        <v>12596</v>
      </c>
      <c r="CQ194" t="s">
        <v>12597</v>
      </c>
      <c r="CR194" t="s">
        <v>12598</v>
      </c>
      <c r="CS194" t="s">
        <v>12599</v>
      </c>
      <c r="CT194" t="s">
        <v>12600</v>
      </c>
      <c r="CU194" t="s">
        <v>12601</v>
      </c>
      <c r="CV194" t="s">
        <v>12602</v>
      </c>
      <c r="CW194" t="s">
        <v>12603</v>
      </c>
      <c r="CX194" t="s">
        <v>12604</v>
      </c>
      <c r="CY194" t="s">
        <v>12605</v>
      </c>
      <c r="CZ194" t="s">
        <v>12606</v>
      </c>
      <c r="DA194" t="s">
        <v>12607</v>
      </c>
      <c r="DB194" t="s">
        <v>12608</v>
      </c>
      <c r="DC194" t="s">
        <v>12609</v>
      </c>
      <c r="DD194" t="s">
        <v>5794</v>
      </c>
      <c r="DE194" t="s">
        <v>12610</v>
      </c>
      <c r="DF194" t="s">
        <v>12611</v>
      </c>
      <c r="DG194" t="s">
        <v>12612</v>
      </c>
      <c r="DH194" t="s">
        <v>12613</v>
      </c>
      <c r="DI194" t="s">
        <v>12614</v>
      </c>
      <c r="DJ194" t="s">
        <v>12615</v>
      </c>
      <c r="DK194" t="s">
        <v>12616</v>
      </c>
      <c r="DL194" t="s">
        <v>12617</v>
      </c>
      <c r="DM194" t="s">
        <v>12618</v>
      </c>
      <c r="DN194" t="s">
        <v>12619</v>
      </c>
      <c r="DO194" t="s">
        <v>12620</v>
      </c>
      <c r="DP194" t="s">
        <v>12621</v>
      </c>
      <c r="DQ194" t="s">
        <v>12622</v>
      </c>
      <c r="DR194" t="s">
        <v>12623</v>
      </c>
      <c r="DS194" t="s">
        <v>12624</v>
      </c>
      <c r="DT194" t="s">
        <v>12625</v>
      </c>
      <c r="DU194" t="s">
        <v>12626</v>
      </c>
      <c r="DV194" t="s">
        <v>12627</v>
      </c>
      <c r="DW194" t="s">
        <v>12628</v>
      </c>
      <c r="DX194" t="s">
        <v>12629</v>
      </c>
      <c r="DY194" t="s">
        <v>6981</v>
      </c>
      <c r="DZ194" t="s">
        <v>12630</v>
      </c>
      <c r="EA194" t="s">
        <v>12631</v>
      </c>
      <c r="EB194" t="s">
        <v>12632</v>
      </c>
      <c r="EC194" t="s">
        <v>12633</v>
      </c>
      <c r="ED194" t="s">
        <v>12634</v>
      </c>
      <c r="EE194" t="s">
        <v>12635</v>
      </c>
      <c r="EF194" t="s">
        <v>12636</v>
      </c>
      <c r="EG194" t="s">
        <v>12637</v>
      </c>
      <c r="EH194" t="s">
        <v>12638</v>
      </c>
      <c r="EI194" t="s">
        <v>12639</v>
      </c>
      <c r="EJ194" t="s">
        <v>12640</v>
      </c>
      <c r="EK194" t="s">
        <v>12641</v>
      </c>
      <c r="EL194" t="s">
        <v>12642</v>
      </c>
      <c r="EM194" t="s">
        <v>12643</v>
      </c>
      <c r="EN194" t="s">
        <v>12644</v>
      </c>
      <c r="EO194" t="s">
        <v>12645</v>
      </c>
      <c r="EP194" t="s">
        <v>12646</v>
      </c>
      <c r="EQ194" t="s">
        <v>12647</v>
      </c>
      <c r="ER194" t="s">
        <v>12648</v>
      </c>
      <c r="ES194" t="s">
        <v>12649</v>
      </c>
      <c r="ET194" t="s">
        <v>8418</v>
      </c>
      <c r="EU194" t="s">
        <v>12650</v>
      </c>
      <c r="EV194" t="s">
        <v>12651</v>
      </c>
      <c r="EW194" t="s">
        <v>12652</v>
      </c>
      <c r="EX194" t="s">
        <v>12653</v>
      </c>
      <c r="EY194" t="s">
        <v>12654</v>
      </c>
      <c r="EZ194" t="s">
        <v>12655</v>
      </c>
      <c r="FA194" t="s">
        <v>12656</v>
      </c>
      <c r="FB194" t="s">
        <v>12657</v>
      </c>
      <c r="FC194" t="s">
        <v>12658</v>
      </c>
      <c r="FD194" t="s">
        <v>12659</v>
      </c>
      <c r="FE194" t="s">
        <v>12660</v>
      </c>
      <c r="FF194" t="s">
        <v>12661</v>
      </c>
      <c r="FG194" t="s">
        <v>12662</v>
      </c>
      <c r="FH194" t="s">
        <v>12663</v>
      </c>
      <c r="FI194" t="s">
        <v>12664</v>
      </c>
      <c r="FJ194" t="s">
        <v>12665</v>
      </c>
      <c r="FK194" t="s">
        <v>12666</v>
      </c>
      <c r="FL194" t="s">
        <v>12667</v>
      </c>
      <c r="FM194" t="s">
        <v>12668</v>
      </c>
      <c r="FN194" t="s">
        <v>12669</v>
      </c>
      <c r="FO194" t="s">
        <v>9855</v>
      </c>
      <c r="FP194" t="s">
        <v>12670</v>
      </c>
      <c r="FQ194" t="s">
        <v>12671</v>
      </c>
      <c r="FR194" t="s">
        <v>12672</v>
      </c>
      <c r="FS194" t="s">
        <v>12673</v>
      </c>
      <c r="FT194" t="s">
        <v>12674</v>
      </c>
      <c r="FU194" t="s">
        <v>12675</v>
      </c>
      <c r="FV194" t="s">
        <v>12676</v>
      </c>
      <c r="FW194" t="s">
        <v>12677</v>
      </c>
      <c r="FX194" t="s">
        <v>12678</v>
      </c>
      <c r="FY194" t="s">
        <v>12679</v>
      </c>
      <c r="FZ194" t="s">
        <v>12680</v>
      </c>
      <c r="GA194" t="s">
        <v>12681</v>
      </c>
      <c r="GB194" t="s">
        <v>12682</v>
      </c>
      <c r="GC194" t="s">
        <v>12683</v>
      </c>
      <c r="GD194" t="s">
        <v>12684</v>
      </c>
      <c r="GE194" t="s">
        <v>12685</v>
      </c>
      <c r="GF194" t="s">
        <v>12686</v>
      </c>
      <c r="GG194" t="s">
        <v>12687</v>
      </c>
      <c r="GH194" t="s">
        <v>12688</v>
      </c>
      <c r="GI194" t="s">
        <v>12689</v>
      </c>
      <c r="GJ194" t="s">
        <v>11292</v>
      </c>
    </row>
    <row r="195" spans="1:192" ht="15" hidden="1" customHeight="1">
      <c r="A195" s="48" t="s">
        <v>12414</v>
      </c>
      <c r="B195" s="49"/>
      <c r="C195" s="62">
        <v>3</v>
      </c>
    </row>
    <row r="196" spans="1:192" ht="15" hidden="1" customHeight="1">
      <c r="A196" s="49"/>
      <c r="B196" s="49" t="s">
        <v>12415</v>
      </c>
      <c r="C196" s="62">
        <v>4</v>
      </c>
      <c r="D196" t="s">
        <v>298</v>
      </c>
      <c r="E196" t="s">
        <v>332</v>
      </c>
      <c r="F196" t="s">
        <v>366</v>
      </c>
      <c r="G196" t="s">
        <v>400</v>
      </c>
      <c r="H196" t="s">
        <v>434</v>
      </c>
      <c r="I196" t="s">
        <v>468</v>
      </c>
      <c r="J196" t="s">
        <v>502</v>
      </c>
      <c r="K196" t="s">
        <v>786</v>
      </c>
      <c r="L196" t="s">
        <v>820</v>
      </c>
      <c r="M196" t="s">
        <v>854</v>
      </c>
      <c r="N196" t="s">
        <v>888</v>
      </c>
      <c r="O196" t="s">
        <v>922</v>
      </c>
      <c r="P196" t="s">
        <v>956</v>
      </c>
      <c r="Q196" t="s">
        <v>990</v>
      </c>
      <c r="R196" t="s">
        <v>1274</v>
      </c>
      <c r="S196" t="s">
        <v>1308</v>
      </c>
      <c r="T196" t="s">
        <v>1342</v>
      </c>
      <c r="U196" t="s">
        <v>1376</v>
      </c>
      <c r="V196" t="s">
        <v>1410</v>
      </c>
      <c r="W196" t="s">
        <v>1444</v>
      </c>
      <c r="X196" t="s">
        <v>263</v>
      </c>
      <c r="Y196" t="s">
        <v>1485</v>
      </c>
      <c r="Z196" t="s">
        <v>1769</v>
      </c>
      <c r="AA196" t="s">
        <v>1803</v>
      </c>
      <c r="AB196" t="s">
        <v>1837</v>
      </c>
      <c r="AC196" t="s">
        <v>1871</v>
      </c>
      <c r="AD196" t="s">
        <v>1905</v>
      </c>
      <c r="AE196" t="s">
        <v>1939</v>
      </c>
      <c r="AF196" t="s">
        <v>1973</v>
      </c>
      <c r="AG196" t="s">
        <v>2007</v>
      </c>
      <c r="AH196" t="s">
        <v>2291</v>
      </c>
      <c r="AI196" t="s">
        <v>2325</v>
      </c>
      <c r="AJ196" t="s">
        <v>2359</v>
      </c>
      <c r="AK196" t="s">
        <v>2393</v>
      </c>
      <c r="AL196" t="s">
        <v>2427</v>
      </c>
      <c r="AM196" t="s">
        <v>2461</v>
      </c>
      <c r="AN196" t="s">
        <v>2495</v>
      </c>
      <c r="AO196" t="s">
        <v>2779</v>
      </c>
      <c r="AP196" t="s">
        <v>2813</v>
      </c>
      <c r="AQ196" t="s">
        <v>2847</v>
      </c>
      <c r="AR196" t="s">
        <v>2881</v>
      </c>
      <c r="AS196" t="s">
        <v>1450</v>
      </c>
      <c r="AT196" t="s">
        <v>2922</v>
      </c>
      <c r="AU196" t="s">
        <v>2956</v>
      </c>
      <c r="AV196" t="s">
        <v>2990</v>
      </c>
      <c r="AW196" t="s">
        <v>3274</v>
      </c>
      <c r="AX196" t="s">
        <v>3308</v>
      </c>
      <c r="AY196" t="s">
        <v>3342</v>
      </c>
      <c r="AZ196" t="s">
        <v>3376</v>
      </c>
      <c r="BA196" t="s">
        <v>3410</v>
      </c>
      <c r="BB196" t="s">
        <v>3444</v>
      </c>
      <c r="BC196" t="s">
        <v>3478</v>
      </c>
      <c r="BD196" t="s">
        <v>3762</v>
      </c>
      <c r="BE196" t="s">
        <v>3796</v>
      </c>
      <c r="BF196" t="s">
        <v>3830</v>
      </c>
      <c r="BG196" t="s">
        <v>3864</v>
      </c>
      <c r="BH196" t="s">
        <v>3898</v>
      </c>
      <c r="BI196" t="s">
        <v>3932</v>
      </c>
      <c r="BJ196" t="s">
        <v>3966</v>
      </c>
      <c r="BK196" t="s">
        <v>4000</v>
      </c>
      <c r="BL196" t="s">
        <v>4284</v>
      </c>
      <c r="BM196" t="s">
        <v>4318</v>
      </c>
      <c r="BN196" t="s">
        <v>2887</v>
      </c>
      <c r="BO196" t="s">
        <v>4359</v>
      </c>
      <c r="BP196" t="s">
        <v>4393</v>
      </c>
      <c r="BQ196" t="s">
        <v>4427</v>
      </c>
      <c r="BR196" t="s">
        <v>4461</v>
      </c>
      <c r="BS196" t="s">
        <v>4495</v>
      </c>
      <c r="BT196" t="s">
        <v>4779</v>
      </c>
      <c r="BU196" t="s">
        <v>4813</v>
      </c>
      <c r="BV196" t="s">
        <v>4847</v>
      </c>
      <c r="BW196" t="s">
        <v>4881</v>
      </c>
      <c r="BX196" t="s">
        <v>4915</v>
      </c>
      <c r="BY196" t="s">
        <v>4949</v>
      </c>
      <c r="BZ196" t="s">
        <v>4983</v>
      </c>
      <c r="CA196" t="s">
        <v>5267</v>
      </c>
      <c r="CB196" t="s">
        <v>5301</v>
      </c>
      <c r="CC196" t="s">
        <v>5335</v>
      </c>
      <c r="CD196" t="s">
        <v>5369</v>
      </c>
      <c r="CE196" t="s">
        <v>5403</v>
      </c>
      <c r="CF196" t="s">
        <v>5437</v>
      </c>
      <c r="CG196" t="s">
        <v>5471</v>
      </c>
      <c r="CH196" t="s">
        <v>5505</v>
      </c>
      <c r="CI196" t="s">
        <v>4324</v>
      </c>
      <c r="CJ196" t="s">
        <v>5796</v>
      </c>
      <c r="CK196" t="s">
        <v>5830</v>
      </c>
      <c r="CL196" t="s">
        <v>5864</v>
      </c>
      <c r="CM196" t="s">
        <v>5898</v>
      </c>
      <c r="CN196" t="s">
        <v>5932</v>
      </c>
      <c r="CO196" t="s">
        <v>5966</v>
      </c>
      <c r="CP196" t="s">
        <v>6000</v>
      </c>
      <c r="CQ196" t="s">
        <v>6284</v>
      </c>
      <c r="CR196" t="s">
        <v>6318</v>
      </c>
      <c r="CS196" t="s">
        <v>6352</v>
      </c>
      <c r="CT196" t="s">
        <v>6386</v>
      </c>
      <c r="CU196" t="s">
        <v>6420</v>
      </c>
      <c r="CV196" t="s">
        <v>6454</v>
      </c>
      <c r="CW196" t="s">
        <v>6488</v>
      </c>
      <c r="CX196" t="s">
        <v>6772</v>
      </c>
      <c r="CY196" t="s">
        <v>6806</v>
      </c>
      <c r="CZ196" t="s">
        <v>6840</v>
      </c>
      <c r="DA196" t="s">
        <v>6874</v>
      </c>
      <c r="DB196" t="s">
        <v>6908</v>
      </c>
      <c r="DC196" t="s">
        <v>6942</v>
      </c>
      <c r="DD196" t="s">
        <v>5511</v>
      </c>
      <c r="DE196" t="s">
        <v>6983</v>
      </c>
      <c r="DF196" t="s">
        <v>7267</v>
      </c>
      <c r="DG196" t="s">
        <v>7301</v>
      </c>
      <c r="DH196" t="s">
        <v>7335</v>
      </c>
      <c r="DI196" t="s">
        <v>7369</v>
      </c>
      <c r="DJ196" t="s">
        <v>7403</v>
      </c>
      <c r="DK196" t="s">
        <v>7437</v>
      </c>
      <c r="DL196" t="s">
        <v>7471</v>
      </c>
      <c r="DM196" t="s">
        <v>7505</v>
      </c>
      <c r="DN196" t="s">
        <v>7789</v>
      </c>
      <c r="DO196" t="s">
        <v>7823</v>
      </c>
      <c r="DP196" t="s">
        <v>7857</v>
      </c>
      <c r="DQ196" t="s">
        <v>7891</v>
      </c>
      <c r="DR196" t="s">
        <v>7925</v>
      </c>
      <c r="DS196" t="s">
        <v>7959</v>
      </c>
      <c r="DT196" t="s">
        <v>7993</v>
      </c>
      <c r="DU196" t="s">
        <v>8277</v>
      </c>
      <c r="DV196" t="s">
        <v>8311</v>
      </c>
      <c r="DW196" t="s">
        <v>8345</v>
      </c>
      <c r="DX196" t="s">
        <v>8379</v>
      </c>
      <c r="DY196" t="s">
        <v>6948</v>
      </c>
      <c r="DZ196" t="s">
        <v>8420</v>
      </c>
      <c r="EA196" t="s">
        <v>8454</v>
      </c>
      <c r="EB196" t="s">
        <v>8488</v>
      </c>
      <c r="EC196" t="s">
        <v>8772</v>
      </c>
      <c r="ED196" t="s">
        <v>8806</v>
      </c>
      <c r="EE196" t="s">
        <v>8840</v>
      </c>
      <c r="EF196" t="s">
        <v>8874</v>
      </c>
      <c r="EG196" t="s">
        <v>8908</v>
      </c>
      <c r="EH196" t="s">
        <v>8942</v>
      </c>
      <c r="EI196" t="s">
        <v>8976</v>
      </c>
      <c r="EJ196" t="s">
        <v>9010</v>
      </c>
      <c r="EK196" t="s">
        <v>9294</v>
      </c>
      <c r="EL196" t="s">
        <v>9328</v>
      </c>
      <c r="EM196" t="s">
        <v>9362</v>
      </c>
      <c r="EN196" t="s">
        <v>9396</v>
      </c>
      <c r="EO196" t="s">
        <v>9430</v>
      </c>
      <c r="EP196" t="s">
        <v>9464</v>
      </c>
      <c r="EQ196" t="s">
        <v>9498</v>
      </c>
      <c r="ER196" t="s">
        <v>9782</v>
      </c>
      <c r="ES196" t="s">
        <v>9816</v>
      </c>
      <c r="ET196" t="s">
        <v>8385</v>
      </c>
      <c r="EU196" t="s">
        <v>9857</v>
      </c>
      <c r="EV196" t="s">
        <v>9891</v>
      </c>
      <c r="EW196" t="s">
        <v>9925</v>
      </c>
      <c r="EX196" t="s">
        <v>9959</v>
      </c>
      <c r="EY196" t="s">
        <v>9993</v>
      </c>
      <c r="EZ196" t="s">
        <v>10277</v>
      </c>
      <c r="FA196" t="s">
        <v>10311</v>
      </c>
      <c r="FB196" t="s">
        <v>10345</v>
      </c>
      <c r="FC196" t="s">
        <v>10379</v>
      </c>
      <c r="FD196" t="s">
        <v>10413</v>
      </c>
      <c r="FE196" t="s">
        <v>10447</v>
      </c>
      <c r="FF196" t="s">
        <v>10481</v>
      </c>
      <c r="FG196" t="s">
        <v>10765</v>
      </c>
      <c r="FH196" t="s">
        <v>10799</v>
      </c>
      <c r="FI196" t="s">
        <v>10833</v>
      </c>
      <c r="FJ196" t="s">
        <v>10867</v>
      </c>
      <c r="FK196" t="s">
        <v>10901</v>
      </c>
      <c r="FL196" t="s">
        <v>10935</v>
      </c>
      <c r="FM196" t="s">
        <v>10969</v>
      </c>
      <c r="FN196" t="s">
        <v>11003</v>
      </c>
      <c r="FO196" t="s">
        <v>9822</v>
      </c>
      <c r="FP196" t="s">
        <v>11294</v>
      </c>
      <c r="FQ196" t="s">
        <v>11328</v>
      </c>
      <c r="FR196" t="s">
        <v>11362</v>
      </c>
      <c r="FS196" t="s">
        <v>11396</v>
      </c>
      <c r="FT196" t="s">
        <v>11430</v>
      </c>
      <c r="FU196" t="s">
        <v>11464</v>
      </c>
      <c r="FV196" t="s">
        <v>11498</v>
      </c>
      <c r="FW196" t="s">
        <v>11782</v>
      </c>
      <c r="FX196" t="s">
        <v>11816</v>
      </c>
      <c r="FY196" t="s">
        <v>11850</v>
      </c>
      <c r="FZ196" t="s">
        <v>11884</v>
      </c>
      <c r="GA196" t="s">
        <v>11918</v>
      </c>
      <c r="GB196" t="s">
        <v>11952</v>
      </c>
      <c r="GC196" t="s">
        <v>11986</v>
      </c>
      <c r="GD196" t="s">
        <v>12203</v>
      </c>
      <c r="GE196" t="s">
        <v>12237</v>
      </c>
      <c r="GF196" t="s">
        <v>12271</v>
      </c>
      <c r="GG196" t="s">
        <v>12305</v>
      </c>
      <c r="GH196" t="s">
        <v>12339</v>
      </c>
      <c r="GI196" t="s">
        <v>12373</v>
      </c>
      <c r="GJ196" t="s">
        <v>11009</v>
      </c>
    </row>
    <row r="197" spans="1:192" ht="15" hidden="1" customHeight="1">
      <c r="A197" s="49"/>
      <c r="B197" s="49" t="s">
        <v>12416</v>
      </c>
      <c r="C197" s="62">
        <v>5</v>
      </c>
      <c r="D197" t="s">
        <v>329</v>
      </c>
      <c r="E197" t="s">
        <v>363</v>
      </c>
      <c r="F197" t="s">
        <v>397</v>
      </c>
      <c r="G197" t="s">
        <v>431</v>
      </c>
      <c r="H197" t="s">
        <v>465</v>
      </c>
      <c r="I197" t="s">
        <v>499</v>
      </c>
      <c r="J197" t="s">
        <v>783</v>
      </c>
      <c r="K197" t="s">
        <v>817</v>
      </c>
      <c r="L197" t="s">
        <v>851</v>
      </c>
      <c r="M197" t="s">
        <v>885</v>
      </c>
      <c r="N197" t="s">
        <v>919</v>
      </c>
      <c r="O197" t="s">
        <v>953</v>
      </c>
      <c r="P197" t="s">
        <v>987</v>
      </c>
      <c r="Q197" t="s">
        <v>1271</v>
      </c>
      <c r="R197" t="s">
        <v>1305</v>
      </c>
      <c r="S197" t="s">
        <v>1339</v>
      </c>
      <c r="T197" t="s">
        <v>1373</v>
      </c>
      <c r="U197" t="s">
        <v>1407</v>
      </c>
      <c r="V197" t="s">
        <v>1441</v>
      </c>
      <c r="W197" t="s">
        <v>1448</v>
      </c>
      <c r="X197" t="s">
        <v>294</v>
      </c>
      <c r="Y197" t="s">
        <v>1766</v>
      </c>
      <c r="Z197" t="s">
        <v>1800</v>
      </c>
      <c r="AA197" t="s">
        <v>1834</v>
      </c>
      <c r="AB197" t="s">
        <v>1868</v>
      </c>
      <c r="AC197" t="s">
        <v>1902</v>
      </c>
      <c r="AD197" t="s">
        <v>1936</v>
      </c>
      <c r="AE197" t="s">
        <v>1970</v>
      </c>
      <c r="AF197" t="s">
        <v>2004</v>
      </c>
      <c r="AG197" t="s">
        <v>2288</v>
      </c>
      <c r="AH197" t="s">
        <v>2322</v>
      </c>
      <c r="AI197" t="s">
        <v>2356</v>
      </c>
      <c r="AJ197" t="s">
        <v>2390</v>
      </c>
      <c r="AK197" t="s">
        <v>2424</v>
      </c>
      <c r="AL197" t="s">
        <v>2458</v>
      </c>
      <c r="AM197" t="s">
        <v>2492</v>
      </c>
      <c r="AN197" t="s">
        <v>2776</v>
      </c>
      <c r="AO197" t="s">
        <v>2810</v>
      </c>
      <c r="AP197" t="s">
        <v>2844</v>
      </c>
      <c r="AQ197" t="s">
        <v>2878</v>
      </c>
      <c r="AR197" t="s">
        <v>2885</v>
      </c>
      <c r="AS197" t="s">
        <v>1481</v>
      </c>
      <c r="AT197" t="s">
        <v>2953</v>
      </c>
      <c r="AU197" t="s">
        <v>2987</v>
      </c>
      <c r="AV197" t="s">
        <v>3271</v>
      </c>
      <c r="AW197" t="s">
        <v>3305</v>
      </c>
      <c r="AX197" t="s">
        <v>3339</v>
      </c>
      <c r="AY197" t="s">
        <v>3373</v>
      </c>
      <c r="AZ197" t="s">
        <v>3407</v>
      </c>
      <c r="BA197" t="s">
        <v>3441</v>
      </c>
      <c r="BB197" t="s">
        <v>3475</v>
      </c>
      <c r="BC197" t="s">
        <v>3509</v>
      </c>
      <c r="BD197" t="s">
        <v>3793</v>
      </c>
      <c r="BE197" t="s">
        <v>3827</v>
      </c>
      <c r="BF197" t="s">
        <v>3861</v>
      </c>
      <c r="BG197" t="s">
        <v>3895</v>
      </c>
      <c r="BH197" t="s">
        <v>3929</v>
      </c>
      <c r="BI197" t="s">
        <v>3963</v>
      </c>
      <c r="BJ197" t="s">
        <v>3997</v>
      </c>
      <c r="BK197" t="s">
        <v>4281</v>
      </c>
      <c r="BL197" t="s">
        <v>4315</v>
      </c>
      <c r="BM197" t="s">
        <v>4322</v>
      </c>
      <c r="BN197" t="s">
        <v>2918</v>
      </c>
      <c r="BO197" t="s">
        <v>4390</v>
      </c>
      <c r="BP197" t="s">
        <v>4424</v>
      </c>
      <c r="BQ197" t="s">
        <v>4458</v>
      </c>
      <c r="BR197" t="s">
        <v>4492</v>
      </c>
      <c r="BS197" t="s">
        <v>4776</v>
      </c>
      <c r="BT197" t="s">
        <v>4810</v>
      </c>
      <c r="BU197" t="s">
        <v>4844</v>
      </c>
      <c r="BV197" t="s">
        <v>4878</v>
      </c>
      <c r="BW197" t="s">
        <v>4912</v>
      </c>
      <c r="BX197" t="s">
        <v>4946</v>
      </c>
      <c r="BY197" t="s">
        <v>4980</v>
      </c>
      <c r="BZ197" t="s">
        <v>5264</v>
      </c>
      <c r="CA197" t="s">
        <v>5298</v>
      </c>
      <c r="CB197" t="s">
        <v>5332</v>
      </c>
      <c r="CC197" t="s">
        <v>5366</v>
      </c>
      <c r="CD197" t="s">
        <v>5400</v>
      </c>
      <c r="CE197" t="s">
        <v>5434</v>
      </c>
      <c r="CF197" t="s">
        <v>5468</v>
      </c>
      <c r="CG197" t="s">
        <v>5502</v>
      </c>
      <c r="CH197" t="s">
        <v>5509</v>
      </c>
      <c r="CI197" t="s">
        <v>4355</v>
      </c>
      <c r="CJ197" t="s">
        <v>5827</v>
      </c>
      <c r="CK197" t="s">
        <v>5861</v>
      </c>
      <c r="CL197" t="s">
        <v>5895</v>
      </c>
      <c r="CM197" t="s">
        <v>5929</v>
      </c>
      <c r="CN197" t="s">
        <v>5963</v>
      </c>
      <c r="CO197" t="s">
        <v>5997</v>
      </c>
      <c r="CP197" t="s">
        <v>6281</v>
      </c>
      <c r="CQ197" t="s">
        <v>6315</v>
      </c>
      <c r="CR197" t="s">
        <v>6349</v>
      </c>
      <c r="CS197" t="s">
        <v>6383</v>
      </c>
      <c r="CT197" t="s">
        <v>6417</v>
      </c>
      <c r="CU197" t="s">
        <v>6451</v>
      </c>
      <c r="CV197" t="s">
        <v>6485</v>
      </c>
      <c r="CW197" t="s">
        <v>6769</v>
      </c>
      <c r="CX197" t="s">
        <v>6803</v>
      </c>
      <c r="CY197" t="s">
        <v>6837</v>
      </c>
      <c r="CZ197" t="s">
        <v>6871</v>
      </c>
      <c r="DA197" t="s">
        <v>6905</v>
      </c>
      <c r="DB197" t="s">
        <v>6939</v>
      </c>
      <c r="DC197" t="s">
        <v>6946</v>
      </c>
      <c r="DD197" t="s">
        <v>5792</v>
      </c>
      <c r="DE197" t="s">
        <v>7264</v>
      </c>
      <c r="DF197" t="s">
        <v>7298</v>
      </c>
      <c r="DG197" t="s">
        <v>7332</v>
      </c>
      <c r="DH197" t="s">
        <v>7366</v>
      </c>
      <c r="DI197" t="s">
        <v>7400</v>
      </c>
      <c r="DJ197" t="s">
        <v>7434</v>
      </c>
      <c r="DK197" t="s">
        <v>7468</v>
      </c>
      <c r="DL197" t="s">
        <v>7502</v>
      </c>
      <c r="DM197" t="s">
        <v>7786</v>
      </c>
      <c r="DN197" t="s">
        <v>7820</v>
      </c>
      <c r="DO197" t="s">
        <v>7854</v>
      </c>
      <c r="DP197" t="s">
        <v>7888</v>
      </c>
      <c r="DQ197" t="s">
        <v>7922</v>
      </c>
      <c r="DR197" t="s">
        <v>7956</v>
      </c>
      <c r="DS197" t="s">
        <v>7990</v>
      </c>
      <c r="DT197" t="s">
        <v>8274</v>
      </c>
      <c r="DU197" t="s">
        <v>8308</v>
      </c>
      <c r="DV197" t="s">
        <v>8342</v>
      </c>
      <c r="DW197" t="s">
        <v>8376</v>
      </c>
      <c r="DX197" t="s">
        <v>8383</v>
      </c>
      <c r="DY197" t="s">
        <v>6979</v>
      </c>
      <c r="DZ197" t="s">
        <v>8451</v>
      </c>
      <c r="EA197" t="s">
        <v>8485</v>
      </c>
      <c r="EB197" t="s">
        <v>8769</v>
      </c>
      <c r="EC197" t="s">
        <v>8803</v>
      </c>
      <c r="ED197" t="s">
        <v>8837</v>
      </c>
      <c r="EE197" t="s">
        <v>8871</v>
      </c>
      <c r="EF197" t="s">
        <v>8905</v>
      </c>
      <c r="EG197" t="s">
        <v>8939</v>
      </c>
      <c r="EH197" t="s">
        <v>8973</v>
      </c>
      <c r="EI197" t="s">
        <v>9007</v>
      </c>
      <c r="EJ197" t="s">
        <v>9291</v>
      </c>
      <c r="EK197" t="s">
        <v>9325</v>
      </c>
      <c r="EL197" t="s">
        <v>9359</v>
      </c>
      <c r="EM197" t="s">
        <v>9393</v>
      </c>
      <c r="EN197" t="s">
        <v>9427</v>
      </c>
      <c r="EO197" t="s">
        <v>9461</v>
      </c>
      <c r="EP197" t="s">
        <v>9495</v>
      </c>
      <c r="EQ197" t="s">
        <v>9779</v>
      </c>
      <c r="ER197" t="s">
        <v>9813</v>
      </c>
      <c r="ES197" t="s">
        <v>9820</v>
      </c>
      <c r="ET197" t="s">
        <v>8416</v>
      </c>
      <c r="EU197" t="s">
        <v>9888</v>
      </c>
      <c r="EV197" t="s">
        <v>9922</v>
      </c>
      <c r="EW197" t="s">
        <v>9956</v>
      </c>
      <c r="EX197" t="s">
        <v>9990</v>
      </c>
      <c r="EY197" t="s">
        <v>10274</v>
      </c>
      <c r="EZ197" t="s">
        <v>10308</v>
      </c>
      <c r="FA197" t="s">
        <v>10342</v>
      </c>
      <c r="FB197" t="s">
        <v>10376</v>
      </c>
      <c r="FC197" t="s">
        <v>10410</v>
      </c>
      <c r="FD197" t="s">
        <v>10444</v>
      </c>
      <c r="FE197" t="s">
        <v>10478</v>
      </c>
      <c r="FF197" t="s">
        <v>10762</v>
      </c>
      <c r="FG197" t="s">
        <v>10796</v>
      </c>
      <c r="FH197" t="s">
        <v>10830</v>
      </c>
      <c r="FI197" t="s">
        <v>10864</v>
      </c>
      <c r="FJ197" t="s">
        <v>10898</v>
      </c>
      <c r="FK197" t="s">
        <v>10932</v>
      </c>
      <c r="FL197" t="s">
        <v>10966</v>
      </c>
      <c r="FM197" t="s">
        <v>11000</v>
      </c>
      <c r="FN197" t="s">
        <v>11007</v>
      </c>
      <c r="FO197" t="s">
        <v>9853</v>
      </c>
      <c r="FP197" t="s">
        <v>11325</v>
      </c>
      <c r="FQ197" t="s">
        <v>11359</v>
      </c>
      <c r="FR197" t="s">
        <v>11393</v>
      </c>
      <c r="FS197" t="s">
        <v>11427</v>
      </c>
      <c r="FT197" t="s">
        <v>11461</v>
      </c>
      <c r="FU197" t="s">
        <v>11495</v>
      </c>
      <c r="FV197" t="s">
        <v>11779</v>
      </c>
      <c r="FW197" t="s">
        <v>11813</v>
      </c>
      <c r="FX197" t="s">
        <v>11847</v>
      </c>
      <c r="FY197" t="s">
        <v>11881</v>
      </c>
      <c r="FZ197" t="s">
        <v>11915</v>
      </c>
      <c r="GA197" t="s">
        <v>11949</v>
      </c>
      <c r="GB197" t="s">
        <v>11983</v>
      </c>
      <c r="GC197" t="s">
        <v>12200</v>
      </c>
      <c r="GD197" t="s">
        <v>12234</v>
      </c>
      <c r="GE197" t="s">
        <v>12268</v>
      </c>
      <c r="GF197" t="s">
        <v>12302</v>
      </c>
      <c r="GG197" t="s">
        <v>12336</v>
      </c>
      <c r="GH197" t="s">
        <v>12370</v>
      </c>
      <c r="GI197" t="s">
        <v>12377</v>
      </c>
      <c r="GJ197" t="s">
        <v>11290</v>
      </c>
    </row>
    <row r="198" spans="1:192" ht="15" hidden="1" customHeight="1">
      <c r="A198" s="48" t="s">
        <v>12408</v>
      </c>
      <c r="B198" s="49"/>
      <c r="C198" s="62">
        <v>6</v>
      </c>
      <c r="D198" t="s">
        <v>297</v>
      </c>
      <c r="E198" t="s">
        <v>331</v>
      </c>
      <c r="F198" t="s">
        <v>365</v>
      </c>
      <c r="G198" t="s">
        <v>399</v>
      </c>
      <c r="H198" t="s">
        <v>433</v>
      </c>
      <c r="I198" t="s">
        <v>467</v>
      </c>
      <c r="J198" t="s">
        <v>501</v>
      </c>
      <c r="K198" t="s">
        <v>785</v>
      </c>
      <c r="L198" t="s">
        <v>819</v>
      </c>
      <c r="M198" t="s">
        <v>853</v>
      </c>
      <c r="N198" t="s">
        <v>887</v>
      </c>
      <c r="O198" t="s">
        <v>921</v>
      </c>
      <c r="P198" t="s">
        <v>955</v>
      </c>
      <c r="Q198" t="s">
        <v>989</v>
      </c>
      <c r="R198" t="s">
        <v>1273</v>
      </c>
      <c r="S198" t="s">
        <v>1307</v>
      </c>
      <c r="T198" t="s">
        <v>1341</v>
      </c>
      <c r="U198" t="s">
        <v>1375</v>
      </c>
      <c r="V198" t="s">
        <v>1409</v>
      </c>
      <c r="W198" t="s">
        <v>1443</v>
      </c>
      <c r="X198" t="s">
        <v>262</v>
      </c>
      <c r="Y198" t="s">
        <v>1484</v>
      </c>
      <c r="Z198" t="s">
        <v>1768</v>
      </c>
      <c r="AA198" t="s">
        <v>1802</v>
      </c>
      <c r="AB198" t="s">
        <v>1836</v>
      </c>
      <c r="AC198" t="s">
        <v>1870</v>
      </c>
      <c r="AD198" t="s">
        <v>1904</v>
      </c>
      <c r="AE198" t="s">
        <v>1938</v>
      </c>
      <c r="AF198" t="s">
        <v>1972</v>
      </c>
      <c r="AG198" t="s">
        <v>2006</v>
      </c>
      <c r="AH198" t="s">
        <v>2290</v>
      </c>
      <c r="AI198" t="s">
        <v>2324</v>
      </c>
      <c r="AJ198" t="s">
        <v>2358</v>
      </c>
      <c r="AK198" t="s">
        <v>2392</v>
      </c>
      <c r="AL198" t="s">
        <v>2426</v>
      </c>
      <c r="AM198" t="s">
        <v>2460</v>
      </c>
      <c r="AN198" t="s">
        <v>2494</v>
      </c>
      <c r="AO198" t="s">
        <v>2778</v>
      </c>
      <c r="AP198" t="s">
        <v>2812</v>
      </c>
      <c r="AQ198" t="s">
        <v>2846</v>
      </c>
      <c r="AR198" t="s">
        <v>2880</v>
      </c>
      <c r="AS198" t="s">
        <v>1449</v>
      </c>
      <c r="AT198" t="s">
        <v>2921</v>
      </c>
      <c r="AU198" t="s">
        <v>2955</v>
      </c>
      <c r="AV198" t="s">
        <v>2989</v>
      </c>
      <c r="AW198" t="s">
        <v>3273</v>
      </c>
      <c r="AX198" t="s">
        <v>3307</v>
      </c>
      <c r="AY198" t="s">
        <v>3341</v>
      </c>
      <c r="AZ198" t="s">
        <v>3375</v>
      </c>
      <c r="BA198" t="s">
        <v>3409</v>
      </c>
      <c r="BB198" t="s">
        <v>3443</v>
      </c>
      <c r="BC198" t="s">
        <v>3477</v>
      </c>
      <c r="BD198" t="s">
        <v>3511</v>
      </c>
      <c r="BE198" t="s">
        <v>3795</v>
      </c>
      <c r="BF198" t="s">
        <v>3829</v>
      </c>
      <c r="BG198" t="s">
        <v>3863</v>
      </c>
      <c r="BH198" t="s">
        <v>3897</v>
      </c>
      <c r="BI198" t="s">
        <v>3931</v>
      </c>
      <c r="BJ198" t="s">
        <v>3965</v>
      </c>
      <c r="BK198" t="s">
        <v>3999</v>
      </c>
      <c r="BL198" t="s">
        <v>4283</v>
      </c>
      <c r="BM198" t="s">
        <v>4317</v>
      </c>
      <c r="BN198" t="s">
        <v>2886</v>
      </c>
      <c r="BO198" t="s">
        <v>4358</v>
      </c>
      <c r="BP198" t="s">
        <v>4392</v>
      </c>
      <c r="BQ198" t="s">
        <v>4426</v>
      </c>
      <c r="BR198" t="s">
        <v>4460</v>
      </c>
      <c r="BS198" t="s">
        <v>4494</v>
      </c>
      <c r="BT198" t="s">
        <v>4778</v>
      </c>
      <c r="BU198" t="s">
        <v>4812</v>
      </c>
      <c r="BV198" t="s">
        <v>4846</v>
      </c>
      <c r="BW198" t="s">
        <v>4880</v>
      </c>
      <c r="BX198" t="s">
        <v>4914</v>
      </c>
      <c r="BY198" t="s">
        <v>4948</v>
      </c>
      <c r="BZ198" t="s">
        <v>4982</v>
      </c>
      <c r="CA198" t="s">
        <v>5266</v>
      </c>
      <c r="CB198" t="s">
        <v>5300</v>
      </c>
      <c r="CC198" t="s">
        <v>5334</v>
      </c>
      <c r="CD198" t="s">
        <v>5368</v>
      </c>
      <c r="CE198" t="s">
        <v>5402</v>
      </c>
      <c r="CF198" t="s">
        <v>5436</v>
      </c>
      <c r="CG198" t="s">
        <v>5470</v>
      </c>
      <c r="CH198" t="s">
        <v>5504</v>
      </c>
      <c r="CI198" t="s">
        <v>4323</v>
      </c>
      <c r="CJ198" t="s">
        <v>5795</v>
      </c>
      <c r="CK198" t="s">
        <v>5829</v>
      </c>
      <c r="CL198" t="s">
        <v>5863</v>
      </c>
      <c r="CM198" t="s">
        <v>5897</v>
      </c>
      <c r="CN198" t="s">
        <v>5931</v>
      </c>
      <c r="CO198" t="s">
        <v>5965</v>
      </c>
      <c r="CP198" t="s">
        <v>5999</v>
      </c>
      <c r="CQ198" t="s">
        <v>6283</v>
      </c>
      <c r="CR198" t="s">
        <v>6317</v>
      </c>
      <c r="CS198" t="s">
        <v>6351</v>
      </c>
      <c r="CT198" t="s">
        <v>6385</v>
      </c>
      <c r="CU198" t="s">
        <v>6419</v>
      </c>
      <c r="CV198" t="s">
        <v>6453</v>
      </c>
      <c r="CW198" t="s">
        <v>6487</v>
      </c>
      <c r="CX198" t="s">
        <v>6771</v>
      </c>
      <c r="CY198" t="s">
        <v>6805</v>
      </c>
      <c r="CZ198" t="s">
        <v>6839</v>
      </c>
      <c r="DA198" t="s">
        <v>6873</v>
      </c>
      <c r="DB198" t="s">
        <v>6907</v>
      </c>
      <c r="DC198" t="s">
        <v>6941</v>
      </c>
      <c r="DD198" t="s">
        <v>5510</v>
      </c>
      <c r="DE198" t="s">
        <v>6982</v>
      </c>
      <c r="DF198" t="s">
        <v>7266</v>
      </c>
      <c r="DG198" t="s">
        <v>7300</v>
      </c>
      <c r="DH198" t="s">
        <v>7334</v>
      </c>
      <c r="DI198" t="s">
        <v>7368</v>
      </c>
      <c r="DJ198" t="s">
        <v>7402</v>
      </c>
      <c r="DK198" t="s">
        <v>7436</v>
      </c>
      <c r="DL198" t="s">
        <v>7470</v>
      </c>
      <c r="DM198" t="s">
        <v>7504</v>
      </c>
      <c r="DN198" t="s">
        <v>7788</v>
      </c>
      <c r="DO198" t="s">
        <v>7822</v>
      </c>
      <c r="DP198" t="s">
        <v>7856</v>
      </c>
      <c r="DQ198" t="s">
        <v>7890</v>
      </c>
      <c r="DR198" t="s">
        <v>7924</v>
      </c>
      <c r="DS198" t="s">
        <v>7958</v>
      </c>
      <c r="DT198" t="s">
        <v>7992</v>
      </c>
      <c r="DU198" t="s">
        <v>8276</v>
      </c>
      <c r="DV198" t="s">
        <v>8310</v>
      </c>
      <c r="DW198" t="s">
        <v>8344</v>
      </c>
      <c r="DX198" t="s">
        <v>8378</v>
      </c>
      <c r="DY198" t="s">
        <v>6947</v>
      </c>
      <c r="DZ198" t="s">
        <v>8419</v>
      </c>
      <c r="EA198" t="s">
        <v>8453</v>
      </c>
      <c r="EB198" t="s">
        <v>8487</v>
      </c>
      <c r="EC198" t="s">
        <v>8771</v>
      </c>
      <c r="ED198" t="s">
        <v>8805</v>
      </c>
      <c r="EE198" t="s">
        <v>8839</v>
      </c>
      <c r="EF198" t="s">
        <v>8873</v>
      </c>
      <c r="EG198" t="s">
        <v>8907</v>
      </c>
      <c r="EH198" t="s">
        <v>8941</v>
      </c>
      <c r="EI198" t="s">
        <v>8975</v>
      </c>
      <c r="EJ198" t="s">
        <v>9009</v>
      </c>
      <c r="EK198" t="s">
        <v>9293</v>
      </c>
      <c r="EL198" t="s">
        <v>9327</v>
      </c>
      <c r="EM198" t="s">
        <v>9361</v>
      </c>
      <c r="EN198" t="s">
        <v>9395</v>
      </c>
      <c r="EO198" t="s">
        <v>9429</v>
      </c>
      <c r="EP198" t="s">
        <v>9463</v>
      </c>
      <c r="EQ198" t="s">
        <v>9497</v>
      </c>
      <c r="ER198" t="s">
        <v>9781</v>
      </c>
      <c r="ES198" t="s">
        <v>9815</v>
      </c>
      <c r="ET198" t="s">
        <v>8384</v>
      </c>
      <c r="EU198" t="s">
        <v>9856</v>
      </c>
      <c r="EV198" t="s">
        <v>9890</v>
      </c>
      <c r="EW198" t="s">
        <v>9924</v>
      </c>
      <c r="EX198" t="s">
        <v>9958</v>
      </c>
      <c r="EY198" t="s">
        <v>9992</v>
      </c>
      <c r="EZ198" t="s">
        <v>10276</v>
      </c>
      <c r="FA198" t="s">
        <v>10310</v>
      </c>
      <c r="FB198" t="s">
        <v>10344</v>
      </c>
      <c r="FC198" t="s">
        <v>10378</v>
      </c>
      <c r="FD198" t="s">
        <v>10412</v>
      </c>
      <c r="FE198" t="s">
        <v>10446</v>
      </c>
      <c r="FF198" t="s">
        <v>10480</v>
      </c>
      <c r="FG198" t="s">
        <v>10764</v>
      </c>
      <c r="FH198" t="s">
        <v>10798</v>
      </c>
      <c r="FI198" t="s">
        <v>10832</v>
      </c>
      <c r="FJ198" t="s">
        <v>10866</v>
      </c>
      <c r="FK198" t="s">
        <v>10900</v>
      </c>
      <c r="FL198" t="s">
        <v>10934</v>
      </c>
      <c r="FM198" t="s">
        <v>10968</v>
      </c>
      <c r="FN198" t="s">
        <v>11002</v>
      </c>
      <c r="FO198" t="s">
        <v>9821</v>
      </c>
      <c r="FP198" t="s">
        <v>11293</v>
      </c>
      <c r="FQ198" t="s">
        <v>11327</v>
      </c>
      <c r="FR198" t="s">
        <v>11361</v>
      </c>
      <c r="FS198" t="s">
        <v>11395</v>
      </c>
      <c r="FT198" t="s">
        <v>11429</v>
      </c>
      <c r="FU198" t="s">
        <v>11463</v>
      </c>
      <c r="FV198" t="s">
        <v>11497</v>
      </c>
      <c r="FW198" t="s">
        <v>11781</v>
      </c>
      <c r="FX198" t="s">
        <v>11815</v>
      </c>
      <c r="FY198" t="s">
        <v>11849</v>
      </c>
      <c r="FZ198" t="s">
        <v>11883</v>
      </c>
      <c r="GA198" t="s">
        <v>11917</v>
      </c>
      <c r="GB198" t="s">
        <v>11951</v>
      </c>
      <c r="GC198" t="s">
        <v>11985</v>
      </c>
      <c r="GD198" t="s">
        <v>12202</v>
      </c>
      <c r="GE198" t="s">
        <v>12236</v>
      </c>
      <c r="GF198" t="s">
        <v>12270</v>
      </c>
      <c r="GG198" t="s">
        <v>12304</v>
      </c>
      <c r="GH198" t="s">
        <v>12338</v>
      </c>
      <c r="GI198" t="s">
        <v>12372</v>
      </c>
      <c r="GJ198" t="s">
        <v>11008</v>
      </c>
    </row>
    <row r="199" spans="1:192" ht="15" hidden="1" customHeight="1">
      <c r="A199" s="45" t="s">
        <v>12417</v>
      </c>
      <c r="B199" s="55"/>
      <c r="C199" s="62">
        <v>7</v>
      </c>
    </row>
    <row r="200" spans="1:192" ht="15" hidden="1" customHeight="1">
      <c r="A200" s="48" t="s">
        <v>12418</v>
      </c>
      <c r="B200" s="49"/>
      <c r="C200" s="62">
        <v>8</v>
      </c>
    </row>
    <row r="201" spans="1:192" ht="15" hidden="1" customHeight="1">
      <c r="A201" s="49"/>
      <c r="B201" s="49" t="s">
        <v>12419</v>
      </c>
      <c r="C201" s="62">
        <v>9</v>
      </c>
      <c r="D201" t="s">
        <v>299</v>
      </c>
      <c r="E201" t="s">
        <v>333</v>
      </c>
      <c r="F201" t="s">
        <v>367</v>
      </c>
      <c r="G201" t="s">
        <v>401</v>
      </c>
      <c r="H201" t="s">
        <v>435</v>
      </c>
      <c r="I201" t="s">
        <v>469</v>
      </c>
      <c r="J201" t="s">
        <v>503</v>
      </c>
      <c r="K201" t="s">
        <v>787</v>
      </c>
      <c r="L201" t="s">
        <v>821</v>
      </c>
      <c r="M201" t="s">
        <v>855</v>
      </c>
      <c r="N201" t="s">
        <v>889</v>
      </c>
      <c r="O201" t="s">
        <v>923</v>
      </c>
      <c r="P201" t="s">
        <v>957</v>
      </c>
      <c r="Q201" t="s">
        <v>991</v>
      </c>
      <c r="R201" t="s">
        <v>1275</v>
      </c>
      <c r="S201" t="s">
        <v>1309</v>
      </c>
      <c r="T201" t="s">
        <v>1343</v>
      </c>
      <c r="U201" t="s">
        <v>1377</v>
      </c>
      <c r="V201" t="s">
        <v>1411</v>
      </c>
      <c r="W201" t="s">
        <v>1445</v>
      </c>
      <c r="X201" t="s">
        <v>264</v>
      </c>
      <c r="Y201" t="s">
        <v>1486</v>
      </c>
      <c r="Z201" t="s">
        <v>1770</v>
      </c>
      <c r="AA201" t="s">
        <v>1804</v>
      </c>
      <c r="AB201" t="s">
        <v>1838</v>
      </c>
      <c r="AC201" t="s">
        <v>1872</v>
      </c>
      <c r="AD201" t="s">
        <v>1906</v>
      </c>
      <c r="AE201" t="s">
        <v>1940</v>
      </c>
      <c r="AF201" t="s">
        <v>1974</v>
      </c>
      <c r="AG201" t="s">
        <v>2008</v>
      </c>
      <c r="AH201" t="s">
        <v>2292</v>
      </c>
      <c r="AI201" t="s">
        <v>2326</v>
      </c>
      <c r="AJ201" t="s">
        <v>2360</v>
      </c>
      <c r="AK201" t="s">
        <v>2394</v>
      </c>
      <c r="AL201" t="s">
        <v>2428</v>
      </c>
      <c r="AM201" t="s">
        <v>2462</v>
      </c>
      <c r="AN201" t="s">
        <v>2496</v>
      </c>
      <c r="AO201" t="s">
        <v>2780</v>
      </c>
      <c r="AP201" t="s">
        <v>2814</v>
      </c>
      <c r="AQ201" t="s">
        <v>2848</v>
      </c>
      <c r="AR201" t="s">
        <v>2882</v>
      </c>
      <c r="AS201" t="s">
        <v>1451</v>
      </c>
      <c r="AT201" t="s">
        <v>2923</v>
      </c>
      <c r="AU201" t="s">
        <v>2957</v>
      </c>
      <c r="AV201" t="s">
        <v>2991</v>
      </c>
      <c r="AW201" t="s">
        <v>3275</v>
      </c>
      <c r="AX201" t="s">
        <v>3309</v>
      </c>
      <c r="AY201" t="s">
        <v>3343</v>
      </c>
      <c r="AZ201" t="s">
        <v>3377</v>
      </c>
      <c r="BA201" t="s">
        <v>3411</v>
      </c>
      <c r="BB201" t="s">
        <v>3445</v>
      </c>
      <c r="BC201" t="s">
        <v>3479</v>
      </c>
      <c r="BD201" t="s">
        <v>3763</v>
      </c>
      <c r="BE201" t="s">
        <v>3797</v>
      </c>
      <c r="BF201" t="s">
        <v>3831</v>
      </c>
      <c r="BG201" t="s">
        <v>3865</v>
      </c>
      <c r="BH201" t="s">
        <v>3899</v>
      </c>
      <c r="BI201" t="s">
        <v>3933</v>
      </c>
      <c r="BJ201" t="s">
        <v>3967</v>
      </c>
      <c r="BK201" t="s">
        <v>4001</v>
      </c>
      <c r="BL201" t="s">
        <v>4285</v>
      </c>
      <c r="BM201" t="s">
        <v>4319</v>
      </c>
      <c r="BN201" t="s">
        <v>2888</v>
      </c>
      <c r="BO201" t="s">
        <v>4360</v>
      </c>
      <c r="BP201" t="s">
        <v>4394</v>
      </c>
      <c r="BQ201" t="s">
        <v>4428</v>
      </c>
      <c r="BR201" t="s">
        <v>4462</v>
      </c>
      <c r="BS201" t="s">
        <v>4496</v>
      </c>
      <c r="BT201" t="s">
        <v>4780</v>
      </c>
      <c r="BU201" t="s">
        <v>4814</v>
      </c>
      <c r="BV201" t="s">
        <v>4848</v>
      </c>
      <c r="BW201" t="s">
        <v>4882</v>
      </c>
      <c r="BX201" t="s">
        <v>4916</v>
      </c>
      <c r="BY201" t="s">
        <v>4950</v>
      </c>
      <c r="BZ201" t="s">
        <v>4984</v>
      </c>
      <c r="CA201" t="s">
        <v>5268</v>
      </c>
      <c r="CB201" t="s">
        <v>5302</v>
      </c>
      <c r="CC201" t="s">
        <v>5336</v>
      </c>
      <c r="CD201" t="s">
        <v>5370</v>
      </c>
      <c r="CE201" t="s">
        <v>5404</v>
      </c>
      <c r="CF201" t="s">
        <v>5438</v>
      </c>
      <c r="CG201" t="s">
        <v>5472</v>
      </c>
      <c r="CH201" t="s">
        <v>5506</v>
      </c>
      <c r="CI201" t="s">
        <v>4325</v>
      </c>
      <c r="CJ201" t="s">
        <v>5797</v>
      </c>
      <c r="CK201" t="s">
        <v>5831</v>
      </c>
      <c r="CL201" t="s">
        <v>5865</v>
      </c>
      <c r="CM201" t="s">
        <v>5899</v>
      </c>
      <c r="CN201" t="s">
        <v>5933</v>
      </c>
      <c r="CO201" t="s">
        <v>5967</v>
      </c>
      <c r="CP201" t="s">
        <v>6001</v>
      </c>
      <c r="CQ201" t="s">
        <v>6285</v>
      </c>
      <c r="CR201" t="s">
        <v>6319</v>
      </c>
      <c r="CS201" t="s">
        <v>6353</v>
      </c>
      <c r="CT201" t="s">
        <v>6387</v>
      </c>
      <c r="CU201" t="s">
        <v>6421</v>
      </c>
      <c r="CV201" t="s">
        <v>6455</v>
      </c>
      <c r="CW201" t="s">
        <v>6489</v>
      </c>
      <c r="CX201" t="s">
        <v>6773</v>
      </c>
      <c r="CY201" t="s">
        <v>6807</v>
      </c>
      <c r="CZ201" t="s">
        <v>6841</v>
      </c>
      <c r="DA201" t="s">
        <v>6875</v>
      </c>
      <c r="DB201" t="s">
        <v>6909</v>
      </c>
      <c r="DC201" t="s">
        <v>6943</v>
      </c>
      <c r="DD201" t="s">
        <v>5762</v>
      </c>
      <c r="DE201" t="s">
        <v>6984</v>
      </c>
      <c r="DF201" t="s">
        <v>7268</v>
      </c>
      <c r="DG201" t="s">
        <v>7302</v>
      </c>
      <c r="DH201" t="s">
        <v>7336</v>
      </c>
      <c r="DI201" t="s">
        <v>7370</v>
      </c>
      <c r="DJ201" t="s">
        <v>7404</v>
      </c>
      <c r="DK201" t="s">
        <v>7438</v>
      </c>
      <c r="DL201" t="s">
        <v>7472</v>
      </c>
      <c r="DM201" t="s">
        <v>7506</v>
      </c>
      <c r="DN201" t="s">
        <v>7790</v>
      </c>
      <c r="DO201" t="s">
        <v>7824</v>
      </c>
      <c r="DP201" t="s">
        <v>7858</v>
      </c>
      <c r="DQ201" t="s">
        <v>7892</v>
      </c>
      <c r="DR201" t="s">
        <v>7926</v>
      </c>
      <c r="DS201" t="s">
        <v>7960</v>
      </c>
      <c r="DT201" t="s">
        <v>7994</v>
      </c>
      <c r="DU201" t="s">
        <v>8278</v>
      </c>
      <c r="DV201" t="s">
        <v>8312</v>
      </c>
      <c r="DW201" t="s">
        <v>8346</v>
      </c>
      <c r="DX201" t="s">
        <v>8380</v>
      </c>
      <c r="DY201" t="s">
        <v>6949</v>
      </c>
      <c r="DZ201" t="s">
        <v>8421</v>
      </c>
      <c r="EA201" t="s">
        <v>8455</v>
      </c>
      <c r="EB201" t="s">
        <v>8489</v>
      </c>
      <c r="EC201" t="s">
        <v>8773</v>
      </c>
      <c r="ED201" t="s">
        <v>8807</v>
      </c>
      <c r="EE201" t="s">
        <v>8841</v>
      </c>
      <c r="EF201" t="s">
        <v>8875</v>
      </c>
      <c r="EG201" t="s">
        <v>8909</v>
      </c>
      <c r="EH201" t="s">
        <v>8943</v>
      </c>
      <c r="EI201" t="s">
        <v>8977</v>
      </c>
      <c r="EJ201" t="s">
        <v>9011</v>
      </c>
      <c r="EK201" t="s">
        <v>9295</v>
      </c>
      <c r="EL201" t="s">
        <v>9329</v>
      </c>
      <c r="EM201" t="s">
        <v>9363</v>
      </c>
      <c r="EN201" t="s">
        <v>9397</v>
      </c>
      <c r="EO201" t="s">
        <v>9431</v>
      </c>
      <c r="EP201" t="s">
        <v>9465</v>
      </c>
      <c r="EQ201" t="s">
        <v>9499</v>
      </c>
      <c r="ER201" t="s">
        <v>9783</v>
      </c>
      <c r="ES201" t="s">
        <v>9817</v>
      </c>
      <c r="ET201" t="s">
        <v>8386</v>
      </c>
      <c r="EU201" t="s">
        <v>9858</v>
      </c>
      <c r="EV201" t="s">
        <v>9892</v>
      </c>
      <c r="EW201" t="s">
        <v>9926</v>
      </c>
      <c r="EX201" t="s">
        <v>9960</v>
      </c>
      <c r="EY201" t="s">
        <v>9994</v>
      </c>
      <c r="EZ201" t="s">
        <v>10278</v>
      </c>
      <c r="FA201" t="s">
        <v>10312</v>
      </c>
      <c r="FB201" t="s">
        <v>10346</v>
      </c>
      <c r="FC201" t="s">
        <v>10380</v>
      </c>
      <c r="FD201" t="s">
        <v>10414</v>
      </c>
      <c r="FE201" t="s">
        <v>10448</v>
      </c>
      <c r="FF201" t="s">
        <v>10482</v>
      </c>
      <c r="FG201" t="s">
        <v>10766</v>
      </c>
      <c r="FH201" t="s">
        <v>10800</v>
      </c>
      <c r="FI201" t="s">
        <v>10834</v>
      </c>
      <c r="FJ201" t="s">
        <v>10868</v>
      </c>
      <c r="FK201" t="s">
        <v>10902</v>
      </c>
      <c r="FL201" t="s">
        <v>10936</v>
      </c>
      <c r="FM201" t="s">
        <v>10970</v>
      </c>
      <c r="FN201" t="s">
        <v>11004</v>
      </c>
      <c r="FO201" t="s">
        <v>9823</v>
      </c>
      <c r="FP201" t="s">
        <v>11295</v>
      </c>
      <c r="FQ201" t="s">
        <v>11329</v>
      </c>
      <c r="FR201" t="s">
        <v>11363</v>
      </c>
      <c r="FS201" t="s">
        <v>11397</v>
      </c>
      <c r="FT201" t="s">
        <v>11431</v>
      </c>
      <c r="FU201" t="s">
        <v>11465</v>
      </c>
      <c r="FV201" t="s">
        <v>11499</v>
      </c>
      <c r="FW201" t="s">
        <v>11783</v>
      </c>
      <c r="FX201" t="s">
        <v>11817</v>
      </c>
      <c r="FY201" t="s">
        <v>11851</v>
      </c>
      <c r="FZ201" t="s">
        <v>11885</v>
      </c>
      <c r="GA201" t="s">
        <v>11919</v>
      </c>
      <c r="GB201" t="s">
        <v>11953</v>
      </c>
      <c r="GC201" t="s">
        <v>11987</v>
      </c>
      <c r="GD201" t="s">
        <v>12204</v>
      </c>
      <c r="GE201" t="s">
        <v>12238</v>
      </c>
      <c r="GF201" t="s">
        <v>12272</v>
      </c>
      <c r="GG201" t="s">
        <v>12306</v>
      </c>
      <c r="GH201" t="s">
        <v>12340</v>
      </c>
      <c r="GI201" t="s">
        <v>12374</v>
      </c>
      <c r="GJ201" t="s">
        <v>11010</v>
      </c>
    </row>
    <row r="202" spans="1:192" ht="15" hidden="1" customHeight="1">
      <c r="A202" s="49"/>
      <c r="B202" s="49" t="s">
        <v>12420</v>
      </c>
      <c r="C202" s="62">
        <v>10</v>
      </c>
      <c r="D202" t="s">
        <v>314</v>
      </c>
      <c r="E202" t="s">
        <v>348</v>
      </c>
      <c r="F202" t="s">
        <v>382</v>
      </c>
      <c r="G202" t="s">
        <v>416</v>
      </c>
      <c r="H202" t="s">
        <v>450</v>
      </c>
      <c r="I202" t="s">
        <v>484</v>
      </c>
      <c r="J202" t="s">
        <v>768</v>
      </c>
      <c r="K202" t="s">
        <v>802</v>
      </c>
      <c r="L202" t="s">
        <v>836</v>
      </c>
      <c r="M202" t="s">
        <v>870</v>
      </c>
      <c r="N202" t="s">
        <v>904</v>
      </c>
      <c r="O202" t="s">
        <v>938</v>
      </c>
      <c r="P202" t="s">
        <v>972</v>
      </c>
      <c r="Q202" t="s">
        <v>1006</v>
      </c>
      <c r="R202" t="s">
        <v>1290</v>
      </c>
      <c r="S202" t="s">
        <v>1324</v>
      </c>
      <c r="T202" t="s">
        <v>1358</v>
      </c>
      <c r="U202" t="s">
        <v>1392</v>
      </c>
      <c r="V202" t="s">
        <v>1426</v>
      </c>
      <c r="W202" t="s">
        <v>12690</v>
      </c>
      <c r="X202" t="s">
        <v>279</v>
      </c>
      <c r="Y202" t="s">
        <v>1501</v>
      </c>
      <c r="Z202" t="s">
        <v>1785</v>
      </c>
      <c r="AA202" t="s">
        <v>1819</v>
      </c>
      <c r="AB202" t="s">
        <v>1853</v>
      </c>
      <c r="AC202" t="s">
        <v>1887</v>
      </c>
      <c r="AD202" t="s">
        <v>1921</v>
      </c>
      <c r="AE202" t="s">
        <v>1955</v>
      </c>
      <c r="AF202" t="s">
        <v>1989</v>
      </c>
      <c r="AG202" t="s">
        <v>2273</v>
      </c>
      <c r="AH202" t="s">
        <v>2307</v>
      </c>
      <c r="AI202" t="s">
        <v>2341</v>
      </c>
      <c r="AJ202" t="s">
        <v>2375</v>
      </c>
      <c r="AK202" t="s">
        <v>2409</v>
      </c>
      <c r="AL202" t="s">
        <v>2443</v>
      </c>
      <c r="AM202" t="s">
        <v>2477</v>
      </c>
      <c r="AN202" t="s">
        <v>2511</v>
      </c>
      <c r="AO202" t="s">
        <v>2795</v>
      </c>
      <c r="AP202" t="s">
        <v>2829</v>
      </c>
      <c r="AQ202" t="s">
        <v>2863</v>
      </c>
      <c r="AR202" t="s">
        <v>12691</v>
      </c>
      <c r="AS202" t="s">
        <v>1466</v>
      </c>
      <c r="AT202" t="s">
        <v>2938</v>
      </c>
      <c r="AU202" t="s">
        <v>2972</v>
      </c>
      <c r="AV202" t="s">
        <v>3006</v>
      </c>
      <c r="AW202" t="s">
        <v>3290</v>
      </c>
      <c r="AX202" t="s">
        <v>3324</v>
      </c>
      <c r="AY202" t="s">
        <v>3358</v>
      </c>
      <c r="AZ202" t="s">
        <v>3392</v>
      </c>
      <c r="BA202" t="s">
        <v>3426</v>
      </c>
      <c r="BB202" t="s">
        <v>3460</v>
      </c>
      <c r="BC202" t="s">
        <v>3494</v>
      </c>
      <c r="BD202" t="s">
        <v>3778</v>
      </c>
      <c r="BE202" t="s">
        <v>3812</v>
      </c>
      <c r="BF202" t="s">
        <v>3846</v>
      </c>
      <c r="BG202" t="s">
        <v>3880</v>
      </c>
      <c r="BH202" t="s">
        <v>3914</v>
      </c>
      <c r="BI202" t="s">
        <v>3948</v>
      </c>
      <c r="BJ202" t="s">
        <v>3982</v>
      </c>
      <c r="BK202" t="s">
        <v>4266</v>
      </c>
      <c r="BL202" t="s">
        <v>4300</v>
      </c>
      <c r="BM202" t="s">
        <v>12692</v>
      </c>
      <c r="BN202" t="s">
        <v>2903</v>
      </c>
      <c r="BO202" t="s">
        <v>4375</v>
      </c>
      <c r="BP202" t="s">
        <v>4409</v>
      </c>
      <c r="BQ202" t="s">
        <v>4443</v>
      </c>
      <c r="BR202" t="s">
        <v>4477</v>
      </c>
      <c r="BS202" t="s">
        <v>4511</v>
      </c>
      <c r="BT202" t="s">
        <v>4795</v>
      </c>
      <c r="BU202" t="s">
        <v>4829</v>
      </c>
      <c r="BV202" t="s">
        <v>4863</v>
      </c>
      <c r="BW202" t="s">
        <v>4897</v>
      </c>
      <c r="BX202" t="s">
        <v>4931</v>
      </c>
      <c r="BY202" t="s">
        <v>4965</v>
      </c>
      <c r="BZ202" t="s">
        <v>4999</v>
      </c>
      <c r="CA202" t="s">
        <v>5283</v>
      </c>
      <c r="CB202" t="s">
        <v>5317</v>
      </c>
      <c r="CC202" t="s">
        <v>5351</v>
      </c>
      <c r="CD202" t="s">
        <v>5385</v>
      </c>
      <c r="CE202" t="s">
        <v>5419</v>
      </c>
      <c r="CF202" t="s">
        <v>5453</v>
      </c>
      <c r="CG202" t="s">
        <v>5487</v>
      </c>
      <c r="CH202" t="s">
        <v>12693</v>
      </c>
      <c r="CI202" t="s">
        <v>4340</v>
      </c>
      <c r="CJ202" t="s">
        <v>5812</v>
      </c>
      <c r="CK202" t="s">
        <v>5846</v>
      </c>
      <c r="CL202" t="s">
        <v>5880</v>
      </c>
      <c r="CM202" t="s">
        <v>5914</v>
      </c>
      <c r="CN202" t="s">
        <v>5948</v>
      </c>
      <c r="CO202" t="s">
        <v>5982</v>
      </c>
      <c r="CP202" t="s">
        <v>6266</v>
      </c>
      <c r="CQ202" t="s">
        <v>6300</v>
      </c>
      <c r="CR202" t="s">
        <v>6334</v>
      </c>
      <c r="CS202" t="s">
        <v>6368</v>
      </c>
      <c r="CT202" t="s">
        <v>6402</v>
      </c>
      <c r="CU202" t="s">
        <v>6436</v>
      </c>
      <c r="CV202" t="s">
        <v>6470</v>
      </c>
      <c r="CW202" t="s">
        <v>6504</v>
      </c>
      <c r="CX202" t="s">
        <v>6788</v>
      </c>
      <c r="CY202" t="s">
        <v>6822</v>
      </c>
      <c r="CZ202" t="s">
        <v>6856</v>
      </c>
      <c r="DA202" t="s">
        <v>6890</v>
      </c>
      <c r="DB202" t="s">
        <v>6924</v>
      </c>
      <c r="DC202" t="s">
        <v>12694</v>
      </c>
      <c r="DD202" t="s">
        <v>5777</v>
      </c>
      <c r="DE202" t="s">
        <v>6999</v>
      </c>
      <c r="DF202" t="s">
        <v>7283</v>
      </c>
      <c r="DG202" t="s">
        <v>7317</v>
      </c>
      <c r="DH202" t="s">
        <v>7351</v>
      </c>
      <c r="DI202" t="s">
        <v>7385</v>
      </c>
      <c r="DJ202" t="s">
        <v>7419</v>
      </c>
      <c r="DK202" t="s">
        <v>7453</v>
      </c>
      <c r="DL202" t="s">
        <v>7487</v>
      </c>
      <c r="DM202" t="s">
        <v>7771</v>
      </c>
      <c r="DN202" t="s">
        <v>7805</v>
      </c>
      <c r="DO202" t="s">
        <v>7839</v>
      </c>
      <c r="DP202" t="s">
        <v>7873</v>
      </c>
      <c r="DQ202" t="s">
        <v>7907</v>
      </c>
      <c r="DR202" t="s">
        <v>7941</v>
      </c>
      <c r="DS202" t="s">
        <v>7975</v>
      </c>
      <c r="DT202" t="s">
        <v>8009</v>
      </c>
      <c r="DU202" t="s">
        <v>8293</v>
      </c>
      <c r="DV202" t="s">
        <v>8327</v>
      </c>
      <c r="DW202" t="s">
        <v>8361</v>
      </c>
      <c r="DX202" t="s">
        <v>12695</v>
      </c>
      <c r="DY202" t="s">
        <v>6964</v>
      </c>
      <c r="DZ202" t="s">
        <v>8436</v>
      </c>
      <c r="EA202" t="s">
        <v>8470</v>
      </c>
      <c r="EB202" t="s">
        <v>8504</v>
      </c>
      <c r="EC202" t="s">
        <v>8788</v>
      </c>
      <c r="ED202" t="s">
        <v>8822</v>
      </c>
      <c r="EE202" t="s">
        <v>8856</v>
      </c>
      <c r="EF202" t="s">
        <v>8890</v>
      </c>
      <c r="EG202" t="s">
        <v>8924</v>
      </c>
      <c r="EH202" t="s">
        <v>8958</v>
      </c>
      <c r="EI202" t="s">
        <v>8992</v>
      </c>
      <c r="EJ202" t="s">
        <v>9276</v>
      </c>
      <c r="EK202" t="s">
        <v>9310</v>
      </c>
      <c r="EL202" t="s">
        <v>9344</v>
      </c>
      <c r="EM202" t="s">
        <v>9378</v>
      </c>
      <c r="EN202" t="s">
        <v>9412</v>
      </c>
      <c r="EO202" t="s">
        <v>9446</v>
      </c>
      <c r="EP202" t="s">
        <v>9480</v>
      </c>
      <c r="EQ202" t="s">
        <v>9764</v>
      </c>
      <c r="ER202" t="s">
        <v>9798</v>
      </c>
      <c r="ES202" t="s">
        <v>12696</v>
      </c>
      <c r="ET202" t="s">
        <v>8401</v>
      </c>
      <c r="EU202" t="s">
        <v>9873</v>
      </c>
      <c r="EV202" t="s">
        <v>9907</v>
      </c>
      <c r="EW202" t="s">
        <v>9941</v>
      </c>
      <c r="EX202" t="s">
        <v>9975</v>
      </c>
      <c r="EY202" t="s">
        <v>10009</v>
      </c>
      <c r="EZ202" t="s">
        <v>10293</v>
      </c>
      <c r="FA202" t="s">
        <v>10327</v>
      </c>
      <c r="FB202" t="s">
        <v>10361</v>
      </c>
      <c r="FC202" t="s">
        <v>10395</v>
      </c>
      <c r="FD202" t="s">
        <v>10429</v>
      </c>
      <c r="FE202" t="s">
        <v>10463</v>
      </c>
      <c r="FF202" t="s">
        <v>10497</v>
      </c>
      <c r="FG202" t="s">
        <v>10781</v>
      </c>
      <c r="FH202" t="s">
        <v>10815</v>
      </c>
      <c r="FI202" t="s">
        <v>10849</v>
      </c>
      <c r="FJ202" t="s">
        <v>10883</v>
      </c>
      <c r="FK202" t="s">
        <v>10917</v>
      </c>
      <c r="FL202" t="s">
        <v>10951</v>
      </c>
      <c r="FM202" t="s">
        <v>10985</v>
      </c>
      <c r="FN202" t="s">
        <v>12697</v>
      </c>
      <c r="FO202" t="s">
        <v>9838</v>
      </c>
      <c r="FP202" t="s">
        <v>11310</v>
      </c>
      <c r="FQ202" t="s">
        <v>11344</v>
      </c>
      <c r="FR202" t="s">
        <v>11378</v>
      </c>
      <c r="FS202" t="s">
        <v>11412</v>
      </c>
      <c r="FT202" t="s">
        <v>11446</v>
      </c>
      <c r="FU202" t="s">
        <v>11480</v>
      </c>
      <c r="FV202" t="s">
        <v>11764</v>
      </c>
      <c r="FW202" t="s">
        <v>11798</v>
      </c>
      <c r="FX202" t="s">
        <v>11832</v>
      </c>
      <c r="FY202" t="s">
        <v>11866</v>
      </c>
      <c r="FZ202" t="s">
        <v>11900</v>
      </c>
      <c r="GA202" t="s">
        <v>11934</v>
      </c>
      <c r="GB202" t="s">
        <v>11968</v>
      </c>
      <c r="GC202" t="s">
        <v>12002</v>
      </c>
      <c r="GD202" t="s">
        <v>12219</v>
      </c>
      <c r="GE202" t="s">
        <v>12253</v>
      </c>
      <c r="GF202" t="s">
        <v>12287</v>
      </c>
      <c r="GG202" t="s">
        <v>12321</v>
      </c>
      <c r="GH202" t="s">
        <v>12355</v>
      </c>
      <c r="GI202" t="s">
        <v>12698</v>
      </c>
      <c r="GJ202" t="s">
        <v>11275</v>
      </c>
    </row>
    <row r="203" spans="1:192" ht="15" hidden="1" customHeight="1">
      <c r="A203" s="48" t="s">
        <v>12408</v>
      </c>
      <c r="B203" s="49"/>
      <c r="C203" s="62">
        <v>11</v>
      </c>
      <c r="D203" t="s">
        <v>298</v>
      </c>
      <c r="E203" t="s">
        <v>332</v>
      </c>
      <c r="F203" t="s">
        <v>366</v>
      </c>
      <c r="G203" t="s">
        <v>400</v>
      </c>
      <c r="H203" t="s">
        <v>434</v>
      </c>
      <c r="I203" t="s">
        <v>468</v>
      </c>
      <c r="J203" t="s">
        <v>502</v>
      </c>
      <c r="K203" t="s">
        <v>786</v>
      </c>
      <c r="L203" t="s">
        <v>820</v>
      </c>
      <c r="M203" t="s">
        <v>854</v>
      </c>
      <c r="N203" t="s">
        <v>888</v>
      </c>
      <c r="O203" t="s">
        <v>922</v>
      </c>
      <c r="P203" t="s">
        <v>956</v>
      </c>
      <c r="Q203" t="s">
        <v>990</v>
      </c>
      <c r="R203" t="s">
        <v>1274</v>
      </c>
      <c r="S203" t="s">
        <v>1308</v>
      </c>
      <c r="T203" t="s">
        <v>1342</v>
      </c>
      <c r="U203" t="s">
        <v>1376</v>
      </c>
      <c r="V203" t="s">
        <v>1410</v>
      </c>
      <c r="W203" t="s">
        <v>1444</v>
      </c>
      <c r="X203" t="s">
        <v>263</v>
      </c>
      <c r="Y203" t="s">
        <v>1485</v>
      </c>
      <c r="Z203" t="s">
        <v>1769</v>
      </c>
      <c r="AA203" t="s">
        <v>1803</v>
      </c>
      <c r="AB203" t="s">
        <v>1837</v>
      </c>
      <c r="AC203" t="s">
        <v>1871</v>
      </c>
      <c r="AD203" t="s">
        <v>1905</v>
      </c>
      <c r="AE203" t="s">
        <v>1939</v>
      </c>
      <c r="AF203" t="s">
        <v>1973</v>
      </c>
      <c r="AG203" t="s">
        <v>2007</v>
      </c>
      <c r="AH203" t="s">
        <v>2291</v>
      </c>
      <c r="AI203" t="s">
        <v>2325</v>
      </c>
      <c r="AJ203" t="s">
        <v>2359</v>
      </c>
      <c r="AK203" t="s">
        <v>2393</v>
      </c>
      <c r="AL203" t="s">
        <v>2427</v>
      </c>
      <c r="AM203" t="s">
        <v>2461</v>
      </c>
      <c r="AN203" t="s">
        <v>2495</v>
      </c>
      <c r="AO203" t="s">
        <v>2779</v>
      </c>
      <c r="AP203" t="s">
        <v>2813</v>
      </c>
      <c r="AQ203" t="s">
        <v>2847</v>
      </c>
      <c r="AR203" t="s">
        <v>2881</v>
      </c>
      <c r="AS203" t="s">
        <v>1450</v>
      </c>
      <c r="AT203" t="s">
        <v>2922</v>
      </c>
      <c r="AU203" t="s">
        <v>2956</v>
      </c>
      <c r="AV203" t="s">
        <v>2990</v>
      </c>
      <c r="AW203" t="s">
        <v>3274</v>
      </c>
      <c r="AX203" t="s">
        <v>3308</v>
      </c>
      <c r="AY203" t="s">
        <v>3342</v>
      </c>
      <c r="AZ203" t="s">
        <v>3376</v>
      </c>
      <c r="BA203" t="s">
        <v>3410</v>
      </c>
      <c r="BB203" t="s">
        <v>3444</v>
      </c>
      <c r="BC203" t="s">
        <v>3478</v>
      </c>
      <c r="BD203" t="s">
        <v>3762</v>
      </c>
      <c r="BE203" t="s">
        <v>3796</v>
      </c>
      <c r="BF203" t="s">
        <v>3830</v>
      </c>
      <c r="BG203" t="s">
        <v>3864</v>
      </c>
      <c r="BH203" t="s">
        <v>3898</v>
      </c>
      <c r="BI203" t="s">
        <v>3932</v>
      </c>
      <c r="BJ203" t="s">
        <v>3966</v>
      </c>
      <c r="BK203" t="s">
        <v>4000</v>
      </c>
      <c r="BL203" t="s">
        <v>4284</v>
      </c>
      <c r="BM203" t="s">
        <v>4318</v>
      </c>
      <c r="BN203" t="s">
        <v>2887</v>
      </c>
      <c r="BO203" t="s">
        <v>4359</v>
      </c>
      <c r="BP203" t="s">
        <v>4393</v>
      </c>
      <c r="BQ203" t="s">
        <v>4427</v>
      </c>
      <c r="BR203" t="s">
        <v>4461</v>
      </c>
      <c r="BS203" t="s">
        <v>4495</v>
      </c>
      <c r="BT203" t="s">
        <v>4779</v>
      </c>
      <c r="BU203" t="s">
        <v>4813</v>
      </c>
      <c r="BV203" t="s">
        <v>4847</v>
      </c>
      <c r="BW203" t="s">
        <v>4881</v>
      </c>
      <c r="BX203" t="s">
        <v>4915</v>
      </c>
      <c r="BY203" t="s">
        <v>4949</v>
      </c>
      <c r="BZ203" t="s">
        <v>4983</v>
      </c>
      <c r="CA203" t="s">
        <v>5267</v>
      </c>
      <c r="CB203" t="s">
        <v>5301</v>
      </c>
      <c r="CC203" t="s">
        <v>5335</v>
      </c>
      <c r="CD203" t="s">
        <v>5369</v>
      </c>
      <c r="CE203" t="s">
        <v>5403</v>
      </c>
      <c r="CF203" t="s">
        <v>5437</v>
      </c>
      <c r="CG203" t="s">
        <v>5471</v>
      </c>
      <c r="CH203" t="s">
        <v>5505</v>
      </c>
      <c r="CI203" t="s">
        <v>4324</v>
      </c>
      <c r="CJ203" t="s">
        <v>5796</v>
      </c>
      <c r="CK203" t="s">
        <v>5830</v>
      </c>
      <c r="CL203" t="s">
        <v>5864</v>
      </c>
      <c r="CM203" t="s">
        <v>5898</v>
      </c>
      <c r="CN203" t="s">
        <v>5932</v>
      </c>
      <c r="CO203" t="s">
        <v>5966</v>
      </c>
      <c r="CP203" t="s">
        <v>6000</v>
      </c>
      <c r="CQ203" t="s">
        <v>6284</v>
      </c>
      <c r="CR203" t="s">
        <v>6318</v>
      </c>
      <c r="CS203" t="s">
        <v>6352</v>
      </c>
      <c r="CT203" t="s">
        <v>6386</v>
      </c>
      <c r="CU203" t="s">
        <v>6420</v>
      </c>
      <c r="CV203" t="s">
        <v>6454</v>
      </c>
      <c r="CW203" t="s">
        <v>6488</v>
      </c>
      <c r="CX203" t="s">
        <v>6772</v>
      </c>
      <c r="CY203" t="s">
        <v>6806</v>
      </c>
      <c r="CZ203" t="s">
        <v>6840</v>
      </c>
      <c r="DA203" t="s">
        <v>6874</v>
      </c>
      <c r="DB203" t="s">
        <v>6908</v>
      </c>
      <c r="DC203" t="s">
        <v>6942</v>
      </c>
      <c r="DD203" t="s">
        <v>5511</v>
      </c>
      <c r="DE203" t="s">
        <v>6983</v>
      </c>
      <c r="DF203" t="s">
        <v>7267</v>
      </c>
      <c r="DG203" t="s">
        <v>7301</v>
      </c>
      <c r="DH203" t="s">
        <v>7335</v>
      </c>
      <c r="DI203" t="s">
        <v>7369</v>
      </c>
      <c r="DJ203" t="s">
        <v>7403</v>
      </c>
      <c r="DK203" t="s">
        <v>7437</v>
      </c>
      <c r="DL203" t="s">
        <v>7471</v>
      </c>
      <c r="DM203" t="s">
        <v>7505</v>
      </c>
      <c r="DN203" t="s">
        <v>7789</v>
      </c>
      <c r="DO203" t="s">
        <v>7823</v>
      </c>
      <c r="DP203" t="s">
        <v>7857</v>
      </c>
      <c r="DQ203" t="s">
        <v>7891</v>
      </c>
      <c r="DR203" t="s">
        <v>7925</v>
      </c>
      <c r="DS203" t="s">
        <v>7959</v>
      </c>
      <c r="DT203" t="s">
        <v>7993</v>
      </c>
      <c r="DU203" t="s">
        <v>8277</v>
      </c>
      <c r="DV203" t="s">
        <v>8311</v>
      </c>
      <c r="DW203" t="s">
        <v>8345</v>
      </c>
      <c r="DX203" t="s">
        <v>8379</v>
      </c>
      <c r="DY203" t="s">
        <v>6948</v>
      </c>
      <c r="DZ203" t="s">
        <v>8420</v>
      </c>
      <c r="EA203" t="s">
        <v>8454</v>
      </c>
      <c r="EB203" t="s">
        <v>8488</v>
      </c>
      <c r="EC203" t="s">
        <v>8772</v>
      </c>
      <c r="ED203" t="s">
        <v>8806</v>
      </c>
      <c r="EE203" t="s">
        <v>8840</v>
      </c>
      <c r="EF203" t="s">
        <v>8874</v>
      </c>
      <c r="EG203" t="s">
        <v>8908</v>
      </c>
      <c r="EH203" t="s">
        <v>8942</v>
      </c>
      <c r="EI203" t="s">
        <v>8976</v>
      </c>
      <c r="EJ203" t="s">
        <v>9010</v>
      </c>
      <c r="EK203" t="s">
        <v>9294</v>
      </c>
      <c r="EL203" t="s">
        <v>9328</v>
      </c>
      <c r="EM203" t="s">
        <v>9362</v>
      </c>
      <c r="EN203" t="s">
        <v>9396</v>
      </c>
      <c r="EO203" t="s">
        <v>9430</v>
      </c>
      <c r="EP203" t="s">
        <v>9464</v>
      </c>
      <c r="EQ203" t="s">
        <v>9498</v>
      </c>
      <c r="ER203" t="s">
        <v>9782</v>
      </c>
      <c r="ES203" t="s">
        <v>9816</v>
      </c>
      <c r="ET203" t="s">
        <v>8385</v>
      </c>
      <c r="EU203" t="s">
        <v>9857</v>
      </c>
      <c r="EV203" t="s">
        <v>9891</v>
      </c>
      <c r="EW203" t="s">
        <v>9925</v>
      </c>
      <c r="EX203" t="s">
        <v>9959</v>
      </c>
      <c r="EY203" t="s">
        <v>9993</v>
      </c>
      <c r="EZ203" t="s">
        <v>10277</v>
      </c>
      <c r="FA203" t="s">
        <v>10311</v>
      </c>
      <c r="FB203" t="s">
        <v>10345</v>
      </c>
      <c r="FC203" t="s">
        <v>10379</v>
      </c>
      <c r="FD203" t="s">
        <v>10413</v>
      </c>
      <c r="FE203" t="s">
        <v>10447</v>
      </c>
      <c r="FF203" t="s">
        <v>10481</v>
      </c>
      <c r="FG203" t="s">
        <v>10765</v>
      </c>
      <c r="FH203" t="s">
        <v>10799</v>
      </c>
      <c r="FI203" t="s">
        <v>10833</v>
      </c>
      <c r="FJ203" t="s">
        <v>10867</v>
      </c>
      <c r="FK203" t="s">
        <v>10901</v>
      </c>
      <c r="FL203" t="s">
        <v>10935</v>
      </c>
      <c r="FM203" t="s">
        <v>10969</v>
      </c>
      <c r="FN203" t="s">
        <v>11003</v>
      </c>
      <c r="FO203" t="s">
        <v>9822</v>
      </c>
      <c r="FP203" t="s">
        <v>11294</v>
      </c>
      <c r="FQ203" t="s">
        <v>11328</v>
      </c>
      <c r="FR203" t="s">
        <v>11362</v>
      </c>
      <c r="FS203" t="s">
        <v>11396</v>
      </c>
      <c r="FT203" t="s">
        <v>11430</v>
      </c>
      <c r="FU203" t="s">
        <v>11464</v>
      </c>
      <c r="FV203" t="s">
        <v>11498</v>
      </c>
      <c r="FW203" t="s">
        <v>11782</v>
      </c>
      <c r="FX203" t="s">
        <v>11816</v>
      </c>
      <c r="FY203" t="s">
        <v>11850</v>
      </c>
      <c r="FZ203" t="s">
        <v>11884</v>
      </c>
      <c r="GA203" t="s">
        <v>11918</v>
      </c>
      <c r="GB203" t="s">
        <v>11952</v>
      </c>
      <c r="GC203" t="s">
        <v>11986</v>
      </c>
      <c r="GD203" t="s">
        <v>12203</v>
      </c>
      <c r="GE203" t="s">
        <v>12237</v>
      </c>
      <c r="GF203" t="s">
        <v>12271</v>
      </c>
      <c r="GG203" t="s">
        <v>12305</v>
      </c>
      <c r="GH203" t="s">
        <v>12339</v>
      </c>
      <c r="GI203" t="s">
        <v>12373</v>
      </c>
      <c r="GJ203" t="s">
        <v>11009</v>
      </c>
    </row>
    <row r="204" spans="1:192" ht="15" hidden="1" customHeight="1">
      <c r="A204" s="45" t="s">
        <v>12421</v>
      </c>
      <c r="B204" s="55"/>
      <c r="C204" s="62">
        <v>12</v>
      </c>
    </row>
    <row r="205" spans="1:192" ht="15" hidden="1" customHeight="1">
      <c r="A205" s="48" t="s">
        <v>12422</v>
      </c>
      <c r="B205" s="49"/>
      <c r="C205" s="62">
        <v>13</v>
      </c>
    </row>
    <row r="206" spans="1:192" ht="15" hidden="1" customHeight="1">
      <c r="A206" s="48"/>
      <c r="B206" s="49" t="s">
        <v>12423</v>
      </c>
      <c r="C206" s="62">
        <v>14</v>
      </c>
      <c r="D206" t="s">
        <v>313</v>
      </c>
      <c r="E206" t="s">
        <v>347</v>
      </c>
      <c r="F206" t="s">
        <v>381</v>
      </c>
      <c r="G206" t="s">
        <v>415</v>
      </c>
      <c r="H206" t="s">
        <v>449</v>
      </c>
      <c r="I206" t="s">
        <v>483</v>
      </c>
      <c r="J206" t="s">
        <v>767</v>
      </c>
      <c r="K206" t="s">
        <v>801</v>
      </c>
      <c r="L206" t="s">
        <v>835</v>
      </c>
      <c r="M206" t="s">
        <v>869</v>
      </c>
      <c r="N206" t="s">
        <v>903</v>
      </c>
      <c r="O206" t="s">
        <v>937</v>
      </c>
      <c r="P206" t="s">
        <v>971</v>
      </c>
      <c r="Q206" t="s">
        <v>1005</v>
      </c>
      <c r="R206" t="s">
        <v>1289</v>
      </c>
      <c r="S206" t="s">
        <v>1323</v>
      </c>
      <c r="T206" t="s">
        <v>1357</v>
      </c>
      <c r="U206" t="s">
        <v>1391</v>
      </c>
      <c r="V206" t="s">
        <v>1425</v>
      </c>
      <c r="W206" t="s">
        <v>1447</v>
      </c>
      <c r="X206" t="s">
        <v>278</v>
      </c>
      <c r="Y206" t="s">
        <v>1500</v>
      </c>
      <c r="Z206" t="s">
        <v>1784</v>
      </c>
      <c r="AA206" t="s">
        <v>1818</v>
      </c>
      <c r="AB206" t="s">
        <v>1852</v>
      </c>
      <c r="AC206" t="s">
        <v>1886</v>
      </c>
      <c r="AD206" t="s">
        <v>1920</v>
      </c>
      <c r="AE206" t="s">
        <v>1954</v>
      </c>
      <c r="AF206" t="s">
        <v>1988</v>
      </c>
      <c r="AG206" t="s">
        <v>2272</v>
      </c>
      <c r="AH206" t="s">
        <v>2306</v>
      </c>
      <c r="AI206" t="s">
        <v>2340</v>
      </c>
      <c r="AJ206" t="s">
        <v>2374</v>
      </c>
      <c r="AK206" t="s">
        <v>2408</v>
      </c>
      <c r="AL206" t="s">
        <v>2442</v>
      </c>
      <c r="AM206" t="s">
        <v>2476</v>
      </c>
      <c r="AN206" t="s">
        <v>2510</v>
      </c>
      <c r="AO206" t="s">
        <v>2794</v>
      </c>
      <c r="AP206" t="s">
        <v>2828</v>
      </c>
      <c r="AQ206" t="s">
        <v>2862</v>
      </c>
      <c r="AR206" t="s">
        <v>2884</v>
      </c>
      <c r="AS206" t="s">
        <v>1465</v>
      </c>
      <c r="AT206" t="s">
        <v>2937</v>
      </c>
      <c r="AU206" t="s">
        <v>2971</v>
      </c>
      <c r="AV206" t="s">
        <v>3005</v>
      </c>
      <c r="AW206" t="s">
        <v>3289</v>
      </c>
      <c r="AX206" t="s">
        <v>3323</v>
      </c>
      <c r="AY206" t="s">
        <v>3357</v>
      </c>
      <c r="AZ206" t="s">
        <v>3391</v>
      </c>
      <c r="BA206" t="s">
        <v>3425</v>
      </c>
      <c r="BB206" t="s">
        <v>3459</v>
      </c>
      <c r="BC206" t="s">
        <v>3493</v>
      </c>
      <c r="BD206" t="s">
        <v>3777</v>
      </c>
      <c r="BE206" t="s">
        <v>3811</v>
      </c>
      <c r="BF206" t="s">
        <v>3845</v>
      </c>
      <c r="BG206" t="s">
        <v>3879</v>
      </c>
      <c r="BH206" t="s">
        <v>3913</v>
      </c>
      <c r="BI206" t="s">
        <v>3947</v>
      </c>
      <c r="BJ206" t="s">
        <v>3981</v>
      </c>
      <c r="BK206" t="s">
        <v>4265</v>
      </c>
      <c r="BL206" t="s">
        <v>4299</v>
      </c>
      <c r="BM206" t="s">
        <v>4321</v>
      </c>
      <c r="BN206" t="s">
        <v>2902</v>
      </c>
      <c r="BO206" t="s">
        <v>4374</v>
      </c>
      <c r="BP206" t="s">
        <v>4408</v>
      </c>
      <c r="BQ206" t="s">
        <v>4442</v>
      </c>
      <c r="BR206" t="s">
        <v>4476</v>
      </c>
      <c r="BS206" t="s">
        <v>4510</v>
      </c>
      <c r="BT206" t="s">
        <v>4794</v>
      </c>
      <c r="BU206" t="s">
        <v>4828</v>
      </c>
      <c r="BV206" t="s">
        <v>4862</v>
      </c>
      <c r="BW206" t="s">
        <v>4896</v>
      </c>
      <c r="BX206" t="s">
        <v>4930</v>
      </c>
      <c r="BY206" t="s">
        <v>4964</v>
      </c>
      <c r="BZ206" t="s">
        <v>4998</v>
      </c>
      <c r="CA206" t="s">
        <v>5282</v>
      </c>
      <c r="CB206" t="s">
        <v>5316</v>
      </c>
      <c r="CC206" t="s">
        <v>5350</v>
      </c>
      <c r="CD206" t="s">
        <v>5384</v>
      </c>
      <c r="CE206" t="s">
        <v>5418</v>
      </c>
      <c r="CF206" t="s">
        <v>5452</v>
      </c>
      <c r="CG206" t="s">
        <v>5486</v>
      </c>
      <c r="CH206" t="s">
        <v>5508</v>
      </c>
      <c r="CI206" t="s">
        <v>4339</v>
      </c>
      <c r="CJ206" t="s">
        <v>5811</v>
      </c>
      <c r="CK206" t="s">
        <v>5845</v>
      </c>
      <c r="CL206" t="s">
        <v>5879</v>
      </c>
      <c r="CM206" t="s">
        <v>5913</v>
      </c>
      <c r="CN206" t="s">
        <v>5947</v>
      </c>
      <c r="CO206" t="s">
        <v>5981</v>
      </c>
      <c r="CP206" t="s">
        <v>6265</v>
      </c>
      <c r="CQ206" t="s">
        <v>6299</v>
      </c>
      <c r="CR206" t="s">
        <v>6333</v>
      </c>
      <c r="CS206" t="s">
        <v>6367</v>
      </c>
      <c r="CT206" t="s">
        <v>6401</v>
      </c>
      <c r="CU206" t="s">
        <v>6435</v>
      </c>
      <c r="CV206" t="s">
        <v>6469</v>
      </c>
      <c r="CW206" t="s">
        <v>6503</v>
      </c>
      <c r="CX206" t="s">
        <v>6787</v>
      </c>
      <c r="CY206" t="s">
        <v>6821</v>
      </c>
      <c r="CZ206" t="s">
        <v>6855</v>
      </c>
      <c r="DA206" t="s">
        <v>6889</v>
      </c>
      <c r="DB206" t="s">
        <v>6923</v>
      </c>
      <c r="DC206" t="s">
        <v>6945</v>
      </c>
      <c r="DD206" t="s">
        <v>5776</v>
      </c>
      <c r="DE206" t="s">
        <v>6998</v>
      </c>
      <c r="DF206" t="s">
        <v>7282</v>
      </c>
      <c r="DG206" t="s">
        <v>7316</v>
      </c>
      <c r="DH206" t="s">
        <v>7350</v>
      </c>
      <c r="DI206" t="s">
        <v>7384</v>
      </c>
      <c r="DJ206" t="s">
        <v>7418</v>
      </c>
      <c r="DK206" t="s">
        <v>7452</v>
      </c>
      <c r="DL206" t="s">
        <v>7486</v>
      </c>
      <c r="DM206" t="s">
        <v>7770</v>
      </c>
      <c r="DN206" t="s">
        <v>7804</v>
      </c>
      <c r="DO206" t="s">
        <v>7838</v>
      </c>
      <c r="DP206" t="s">
        <v>7872</v>
      </c>
      <c r="DQ206" t="s">
        <v>7906</v>
      </c>
      <c r="DR206" t="s">
        <v>7940</v>
      </c>
      <c r="DS206" t="s">
        <v>7974</v>
      </c>
      <c r="DT206" t="s">
        <v>8008</v>
      </c>
      <c r="DU206" t="s">
        <v>8292</v>
      </c>
      <c r="DV206" t="s">
        <v>8326</v>
      </c>
      <c r="DW206" t="s">
        <v>8360</v>
      </c>
      <c r="DX206" t="s">
        <v>8382</v>
      </c>
      <c r="DY206" t="s">
        <v>6963</v>
      </c>
      <c r="DZ206" t="s">
        <v>8435</v>
      </c>
      <c r="EA206" t="s">
        <v>8469</v>
      </c>
      <c r="EB206" t="s">
        <v>8503</v>
      </c>
      <c r="EC206" t="s">
        <v>8787</v>
      </c>
      <c r="ED206" t="s">
        <v>8821</v>
      </c>
      <c r="EE206" t="s">
        <v>8855</v>
      </c>
      <c r="EF206" t="s">
        <v>8889</v>
      </c>
      <c r="EG206" t="s">
        <v>8923</v>
      </c>
      <c r="EH206" t="s">
        <v>8957</v>
      </c>
      <c r="EI206" t="s">
        <v>8991</v>
      </c>
      <c r="EJ206" t="s">
        <v>9275</v>
      </c>
      <c r="EK206" t="s">
        <v>9309</v>
      </c>
      <c r="EL206" t="s">
        <v>9343</v>
      </c>
      <c r="EM206" t="s">
        <v>9377</v>
      </c>
      <c r="EN206" t="s">
        <v>9411</v>
      </c>
      <c r="EO206" t="s">
        <v>9445</v>
      </c>
      <c r="EP206" t="s">
        <v>9479</v>
      </c>
      <c r="EQ206" t="s">
        <v>9763</v>
      </c>
      <c r="ER206" t="s">
        <v>9797</v>
      </c>
      <c r="ES206" t="s">
        <v>9819</v>
      </c>
      <c r="ET206" t="s">
        <v>8400</v>
      </c>
      <c r="EU206" t="s">
        <v>9872</v>
      </c>
      <c r="EV206" t="s">
        <v>9906</v>
      </c>
      <c r="EW206" t="s">
        <v>9940</v>
      </c>
      <c r="EX206" t="s">
        <v>9974</v>
      </c>
      <c r="EY206" t="s">
        <v>10008</v>
      </c>
      <c r="EZ206" t="s">
        <v>10292</v>
      </c>
      <c r="FA206" t="s">
        <v>10326</v>
      </c>
      <c r="FB206" t="s">
        <v>10360</v>
      </c>
      <c r="FC206" t="s">
        <v>10394</v>
      </c>
      <c r="FD206" t="s">
        <v>10428</v>
      </c>
      <c r="FE206" t="s">
        <v>10462</v>
      </c>
      <c r="FF206" t="s">
        <v>10496</v>
      </c>
      <c r="FG206" t="s">
        <v>10780</v>
      </c>
      <c r="FH206" t="s">
        <v>10814</v>
      </c>
      <c r="FI206" t="s">
        <v>10848</v>
      </c>
      <c r="FJ206" t="s">
        <v>10882</v>
      </c>
      <c r="FK206" t="s">
        <v>10916</v>
      </c>
      <c r="FL206" t="s">
        <v>10950</v>
      </c>
      <c r="FM206" t="s">
        <v>10984</v>
      </c>
      <c r="FN206" t="s">
        <v>11006</v>
      </c>
      <c r="FO206" t="s">
        <v>9837</v>
      </c>
      <c r="FP206" t="s">
        <v>11309</v>
      </c>
      <c r="FQ206" t="s">
        <v>11343</v>
      </c>
      <c r="FR206" t="s">
        <v>11377</v>
      </c>
      <c r="FS206" t="s">
        <v>11411</v>
      </c>
      <c r="FT206" t="s">
        <v>11445</v>
      </c>
      <c r="FU206" t="s">
        <v>11479</v>
      </c>
      <c r="FV206" t="s">
        <v>11763</v>
      </c>
      <c r="FW206" t="s">
        <v>11797</v>
      </c>
      <c r="FX206" t="s">
        <v>11831</v>
      </c>
      <c r="FY206" t="s">
        <v>11865</v>
      </c>
      <c r="FZ206" t="s">
        <v>11899</v>
      </c>
      <c r="GA206" t="s">
        <v>11933</v>
      </c>
      <c r="GB206" t="s">
        <v>11967</v>
      </c>
      <c r="GC206" t="s">
        <v>12001</v>
      </c>
      <c r="GD206" t="s">
        <v>12218</v>
      </c>
      <c r="GE206" t="s">
        <v>12252</v>
      </c>
      <c r="GF206" t="s">
        <v>12286</v>
      </c>
      <c r="GG206" t="s">
        <v>12320</v>
      </c>
      <c r="GH206" t="s">
        <v>12354</v>
      </c>
      <c r="GI206" t="s">
        <v>12376</v>
      </c>
      <c r="GJ206" t="s">
        <v>11274</v>
      </c>
    </row>
    <row r="207" spans="1:192" ht="15" hidden="1" customHeight="1">
      <c r="A207" s="49"/>
      <c r="B207" s="49" t="s">
        <v>12424</v>
      </c>
      <c r="C207" s="62">
        <v>15</v>
      </c>
      <c r="D207" t="s">
        <v>300</v>
      </c>
      <c r="E207" t="s">
        <v>334</v>
      </c>
      <c r="F207" t="s">
        <v>368</v>
      </c>
      <c r="G207" t="s">
        <v>402</v>
      </c>
      <c r="H207" t="s">
        <v>436</v>
      </c>
      <c r="I207" t="s">
        <v>470</v>
      </c>
      <c r="J207" t="s">
        <v>504</v>
      </c>
      <c r="K207" t="s">
        <v>788</v>
      </c>
      <c r="L207" t="s">
        <v>822</v>
      </c>
      <c r="M207" t="s">
        <v>856</v>
      </c>
      <c r="N207" t="s">
        <v>890</v>
      </c>
      <c r="O207" t="s">
        <v>924</v>
      </c>
      <c r="P207" t="s">
        <v>958</v>
      </c>
      <c r="Q207" t="s">
        <v>992</v>
      </c>
      <c r="R207" t="s">
        <v>1276</v>
      </c>
      <c r="S207" t="s">
        <v>1310</v>
      </c>
      <c r="T207" t="s">
        <v>1344</v>
      </c>
      <c r="U207" t="s">
        <v>1378</v>
      </c>
      <c r="V207" t="s">
        <v>1412</v>
      </c>
      <c r="W207" t="s">
        <v>1446</v>
      </c>
      <c r="X207" t="s">
        <v>265</v>
      </c>
      <c r="Y207" t="s">
        <v>1487</v>
      </c>
      <c r="Z207" t="s">
        <v>1771</v>
      </c>
      <c r="AA207" t="s">
        <v>1805</v>
      </c>
      <c r="AB207" t="s">
        <v>1839</v>
      </c>
      <c r="AC207" t="s">
        <v>1873</v>
      </c>
      <c r="AD207" t="s">
        <v>1907</v>
      </c>
      <c r="AE207" t="s">
        <v>1941</v>
      </c>
      <c r="AF207" t="s">
        <v>1975</v>
      </c>
      <c r="AG207" t="s">
        <v>2009</v>
      </c>
      <c r="AH207" t="s">
        <v>2293</v>
      </c>
      <c r="AI207" t="s">
        <v>2327</v>
      </c>
      <c r="AJ207" t="s">
        <v>2361</v>
      </c>
      <c r="AK207" t="s">
        <v>2395</v>
      </c>
      <c r="AL207" t="s">
        <v>2429</v>
      </c>
      <c r="AM207" t="s">
        <v>2463</v>
      </c>
      <c r="AN207" t="s">
        <v>2497</v>
      </c>
      <c r="AO207" t="s">
        <v>2781</v>
      </c>
      <c r="AP207" t="s">
        <v>2815</v>
      </c>
      <c r="AQ207" t="s">
        <v>2849</v>
      </c>
      <c r="AR207" t="s">
        <v>2883</v>
      </c>
      <c r="AS207" t="s">
        <v>1452</v>
      </c>
      <c r="AT207" t="s">
        <v>2924</v>
      </c>
      <c r="AU207" t="s">
        <v>2958</v>
      </c>
      <c r="AV207" t="s">
        <v>2992</v>
      </c>
      <c r="AW207" t="s">
        <v>3276</v>
      </c>
      <c r="AX207" t="s">
        <v>3310</v>
      </c>
      <c r="AY207" t="s">
        <v>3344</v>
      </c>
      <c r="AZ207" t="s">
        <v>3378</v>
      </c>
      <c r="BA207" t="s">
        <v>3412</v>
      </c>
      <c r="BB207" t="s">
        <v>3446</v>
      </c>
      <c r="BC207" t="s">
        <v>3480</v>
      </c>
      <c r="BD207" t="s">
        <v>3764</v>
      </c>
      <c r="BE207" t="s">
        <v>3798</v>
      </c>
      <c r="BF207" t="s">
        <v>3832</v>
      </c>
      <c r="BG207" t="s">
        <v>3866</v>
      </c>
      <c r="BH207" t="s">
        <v>3900</v>
      </c>
      <c r="BI207" t="s">
        <v>3934</v>
      </c>
      <c r="BJ207" t="s">
        <v>3968</v>
      </c>
      <c r="BK207" t="s">
        <v>4002</v>
      </c>
      <c r="BL207" t="s">
        <v>4286</v>
      </c>
      <c r="BM207" t="s">
        <v>4320</v>
      </c>
      <c r="BN207" t="s">
        <v>2889</v>
      </c>
      <c r="BO207" t="s">
        <v>4361</v>
      </c>
      <c r="BP207" t="s">
        <v>4395</v>
      </c>
      <c r="BQ207" t="s">
        <v>4429</v>
      </c>
      <c r="BR207" t="s">
        <v>4463</v>
      </c>
      <c r="BS207" t="s">
        <v>4497</v>
      </c>
      <c r="BT207" t="s">
        <v>4781</v>
      </c>
      <c r="BU207" t="s">
        <v>4815</v>
      </c>
      <c r="BV207" t="s">
        <v>4849</v>
      </c>
      <c r="BW207" t="s">
        <v>4883</v>
      </c>
      <c r="BX207" t="s">
        <v>4917</v>
      </c>
      <c r="BY207" t="s">
        <v>4951</v>
      </c>
      <c r="BZ207" t="s">
        <v>4985</v>
      </c>
      <c r="CA207" t="s">
        <v>5269</v>
      </c>
      <c r="CB207" t="s">
        <v>5303</v>
      </c>
      <c r="CC207" t="s">
        <v>5337</v>
      </c>
      <c r="CD207" t="s">
        <v>5371</v>
      </c>
      <c r="CE207" t="s">
        <v>5405</v>
      </c>
      <c r="CF207" t="s">
        <v>5439</v>
      </c>
      <c r="CG207" t="s">
        <v>5473</v>
      </c>
      <c r="CH207" t="s">
        <v>5507</v>
      </c>
      <c r="CI207" t="s">
        <v>4326</v>
      </c>
      <c r="CJ207" t="s">
        <v>5798</v>
      </c>
      <c r="CK207" t="s">
        <v>5832</v>
      </c>
      <c r="CL207" t="s">
        <v>5866</v>
      </c>
      <c r="CM207" t="s">
        <v>5900</v>
      </c>
      <c r="CN207" t="s">
        <v>5934</v>
      </c>
      <c r="CO207" t="s">
        <v>5968</v>
      </c>
      <c r="CP207" t="s">
        <v>6002</v>
      </c>
      <c r="CQ207" t="s">
        <v>6286</v>
      </c>
      <c r="CR207" t="s">
        <v>6320</v>
      </c>
      <c r="CS207" t="s">
        <v>6354</v>
      </c>
      <c r="CT207" t="s">
        <v>6388</v>
      </c>
      <c r="CU207" t="s">
        <v>6422</v>
      </c>
      <c r="CV207" t="s">
        <v>6456</v>
      </c>
      <c r="CW207" t="s">
        <v>6490</v>
      </c>
      <c r="CX207" t="s">
        <v>6774</v>
      </c>
      <c r="CY207" t="s">
        <v>6808</v>
      </c>
      <c r="CZ207" t="s">
        <v>6842</v>
      </c>
      <c r="DA207" t="s">
        <v>6876</v>
      </c>
      <c r="DB207" t="s">
        <v>6910</v>
      </c>
      <c r="DC207" t="s">
        <v>6944</v>
      </c>
      <c r="DD207" t="s">
        <v>5763</v>
      </c>
      <c r="DE207" t="s">
        <v>6985</v>
      </c>
      <c r="DF207" t="s">
        <v>7269</v>
      </c>
      <c r="DG207" t="s">
        <v>7303</v>
      </c>
      <c r="DH207" t="s">
        <v>7337</v>
      </c>
      <c r="DI207" t="s">
        <v>7371</v>
      </c>
      <c r="DJ207" t="s">
        <v>7405</v>
      </c>
      <c r="DK207" t="s">
        <v>7439</v>
      </c>
      <c r="DL207" t="s">
        <v>7473</v>
      </c>
      <c r="DM207" t="s">
        <v>7507</v>
      </c>
      <c r="DN207" t="s">
        <v>7791</v>
      </c>
      <c r="DO207" t="s">
        <v>7825</v>
      </c>
      <c r="DP207" t="s">
        <v>7859</v>
      </c>
      <c r="DQ207" t="s">
        <v>7893</v>
      </c>
      <c r="DR207" t="s">
        <v>7927</v>
      </c>
      <c r="DS207" t="s">
        <v>7961</v>
      </c>
      <c r="DT207" t="s">
        <v>7995</v>
      </c>
      <c r="DU207" t="s">
        <v>8279</v>
      </c>
      <c r="DV207" t="s">
        <v>8313</v>
      </c>
      <c r="DW207" t="s">
        <v>8347</v>
      </c>
      <c r="DX207" t="s">
        <v>8381</v>
      </c>
      <c r="DY207" t="s">
        <v>6950</v>
      </c>
      <c r="DZ207" t="s">
        <v>8422</v>
      </c>
      <c r="EA207" t="s">
        <v>8456</v>
      </c>
      <c r="EB207" t="s">
        <v>8490</v>
      </c>
      <c r="EC207" t="s">
        <v>8774</v>
      </c>
      <c r="ED207" t="s">
        <v>8808</v>
      </c>
      <c r="EE207" t="s">
        <v>8842</v>
      </c>
      <c r="EF207" t="s">
        <v>8876</v>
      </c>
      <c r="EG207" t="s">
        <v>8910</v>
      </c>
      <c r="EH207" t="s">
        <v>8944</v>
      </c>
      <c r="EI207" t="s">
        <v>8978</v>
      </c>
      <c r="EJ207" t="s">
        <v>9262</v>
      </c>
      <c r="EK207" t="s">
        <v>9296</v>
      </c>
      <c r="EL207" t="s">
        <v>9330</v>
      </c>
      <c r="EM207" t="s">
        <v>9364</v>
      </c>
      <c r="EN207" t="s">
        <v>9398</v>
      </c>
      <c r="EO207" t="s">
        <v>9432</v>
      </c>
      <c r="EP207" t="s">
        <v>9466</v>
      </c>
      <c r="EQ207" t="s">
        <v>9500</v>
      </c>
      <c r="ER207" t="s">
        <v>9784</v>
      </c>
      <c r="ES207" t="s">
        <v>9818</v>
      </c>
      <c r="ET207" t="s">
        <v>8387</v>
      </c>
      <c r="EU207" t="s">
        <v>9859</v>
      </c>
      <c r="EV207" t="s">
        <v>9893</v>
      </c>
      <c r="EW207" t="s">
        <v>9927</v>
      </c>
      <c r="EX207" t="s">
        <v>9961</v>
      </c>
      <c r="EY207" t="s">
        <v>9995</v>
      </c>
      <c r="EZ207" t="s">
        <v>10279</v>
      </c>
      <c r="FA207" t="s">
        <v>10313</v>
      </c>
      <c r="FB207" t="s">
        <v>10347</v>
      </c>
      <c r="FC207" t="s">
        <v>10381</v>
      </c>
      <c r="FD207" t="s">
        <v>10415</v>
      </c>
      <c r="FE207" t="s">
        <v>10449</v>
      </c>
      <c r="FF207" t="s">
        <v>10483</v>
      </c>
      <c r="FG207" t="s">
        <v>10767</v>
      </c>
      <c r="FH207" t="s">
        <v>10801</v>
      </c>
      <c r="FI207" t="s">
        <v>10835</v>
      </c>
      <c r="FJ207" t="s">
        <v>10869</v>
      </c>
      <c r="FK207" t="s">
        <v>10903</v>
      </c>
      <c r="FL207" t="s">
        <v>10937</v>
      </c>
      <c r="FM207" t="s">
        <v>10971</v>
      </c>
      <c r="FN207" t="s">
        <v>11005</v>
      </c>
      <c r="FO207" t="s">
        <v>9824</v>
      </c>
      <c r="FP207" t="s">
        <v>11296</v>
      </c>
      <c r="FQ207" t="s">
        <v>11330</v>
      </c>
      <c r="FR207" t="s">
        <v>11364</v>
      </c>
      <c r="FS207" t="s">
        <v>11398</v>
      </c>
      <c r="FT207" t="s">
        <v>11432</v>
      </c>
      <c r="FU207" t="s">
        <v>11466</v>
      </c>
      <c r="FV207" t="s">
        <v>11500</v>
      </c>
      <c r="FW207" t="s">
        <v>11784</v>
      </c>
      <c r="FX207" t="s">
        <v>11818</v>
      </c>
      <c r="FY207" t="s">
        <v>11852</v>
      </c>
      <c r="FZ207" t="s">
        <v>11886</v>
      </c>
      <c r="GA207" t="s">
        <v>11920</v>
      </c>
      <c r="GB207" t="s">
        <v>11954</v>
      </c>
      <c r="GC207" t="s">
        <v>11988</v>
      </c>
      <c r="GD207" t="s">
        <v>12205</v>
      </c>
      <c r="GE207" t="s">
        <v>12239</v>
      </c>
      <c r="GF207" t="s">
        <v>12273</v>
      </c>
      <c r="GG207" t="s">
        <v>12307</v>
      </c>
      <c r="GH207" t="s">
        <v>12341</v>
      </c>
      <c r="GI207" t="s">
        <v>12375</v>
      </c>
      <c r="GJ207" t="s">
        <v>11011</v>
      </c>
    </row>
    <row r="208" spans="1:192" ht="15" hidden="1" customHeight="1">
      <c r="A208" s="48" t="s">
        <v>12408</v>
      </c>
      <c r="B208" s="48"/>
      <c r="C208" s="62">
        <v>16</v>
      </c>
      <c r="D208" t="s">
        <v>299</v>
      </c>
      <c r="E208" t="s">
        <v>333</v>
      </c>
      <c r="F208" t="s">
        <v>367</v>
      </c>
      <c r="G208" t="s">
        <v>401</v>
      </c>
      <c r="H208" t="s">
        <v>435</v>
      </c>
      <c r="I208" t="s">
        <v>469</v>
      </c>
      <c r="J208" t="s">
        <v>503</v>
      </c>
      <c r="K208" t="s">
        <v>787</v>
      </c>
      <c r="L208" t="s">
        <v>821</v>
      </c>
      <c r="M208" t="s">
        <v>855</v>
      </c>
      <c r="N208" t="s">
        <v>889</v>
      </c>
      <c r="O208" t="s">
        <v>923</v>
      </c>
      <c r="P208" t="s">
        <v>957</v>
      </c>
      <c r="Q208" t="s">
        <v>991</v>
      </c>
      <c r="R208" t="s">
        <v>1275</v>
      </c>
      <c r="S208" t="s">
        <v>1309</v>
      </c>
      <c r="T208" t="s">
        <v>1343</v>
      </c>
      <c r="U208" t="s">
        <v>1377</v>
      </c>
      <c r="V208" t="s">
        <v>1411</v>
      </c>
      <c r="W208" t="s">
        <v>1445</v>
      </c>
      <c r="X208" t="s">
        <v>264</v>
      </c>
      <c r="Y208" t="s">
        <v>1486</v>
      </c>
      <c r="Z208" t="s">
        <v>1770</v>
      </c>
      <c r="AA208" t="s">
        <v>1804</v>
      </c>
      <c r="AB208" t="s">
        <v>1838</v>
      </c>
      <c r="AC208" t="s">
        <v>1872</v>
      </c>
      <c r="AD208" t="s">
        <v>1906</v>
      </c>
      <c r="AE208" t="s">
        <v>1940</v>
      </c>
      <c r="AF208" t="s">
        <v>1974</v>
      </c>
      <c r="AG208" t="s">
        <v>2008</v>
      </c>
      <c r="AH208" t="s">
        <v>2292</v>
      </c>
      <c r="AI208" t="s">
        <v>2326</v>
      </c>
      <c r="AJ208" t="s">
        <v>2360</v>
      </c>
      <c r="AK208" t="s">
        <v>2394</v>
      </c>
      <c r="AL208" t="s">
        <v>2428</v>
      </c>
      <c r="AM208" t="s">
        <v>2462</v>
      </c>
      <c r="AN208" t="s">
        <v>2496</v>
      </c>
      <c r="AO208" t="s">
        <v>2780</v>
      </c>
      <c r="AP208" t="s">
        <v>2814</v>
      </c>
      <c r="AQ208" t="s">
        <v>2848</v>
      </c>
      <c r="AR208" t="s">
        <v>2882</v>
      </c>
      <c r="AS208" t="s">
        <v>1451</v>
      </c>
      <c r="AT208" t="s">
        <v>2923</v>
      </c>
      <c r="AU208" t="s">
        <v>2957</v>
      </c>
      <c r="AV208" t="s">
        <v>2991</v>
      </c>
      <c r="AW208" t="s">
        <v>3275</v>
      </c>
      <c r="AX208" t="s">
        <v>3309</v>
      </c>
      <c r="AY208" t="s">
        <v>3343</v>
      </c>
      <c r="AZ208" t="s">
        <v>3377</v>
      </c>
      <c r="BA208" t="s">
        <v>3411</v>
      </c>
      <c r="BB208" t="s">
        <v>3445</v>
      </c>
      <c r="BC208" t="s">
        <v>3479</v>
      </c>
      <c r="BD208" t="s">
        <v>3763</v>
      </c>
      <c r="BE208" t="s">
        <v>3797</v>
      </c>
      <c r="BF208" t="s">
        <v>3831</v>
      </c>
      <c r="BG208" t="s">
        <v>3865</v>
      </c>
      <c r="BH208" t="s">
        <v>3899</v>
      </c>
      <c r="BI208" t="s">
        <v>3933</v>
      </c>
      <c r="BJ208" t="s">
        <v>3967</v>
      </c>
      <c r="BK208" t="s">
        <v>4001</v>
      </c>
      <c r="BL208" t="s">
        <v>4285</v>
      </c>
      <c r="BM208" t="s">
        <v>4319</v>
      </c>
      <c r="BN208" t="s">
        <v>2888</v>
      </c>
      <c r="BO208" t="s">
        <v>4360</v>
      </c>
      <c r="BP208" t="s">
        <v>4394</v>
      </c>
      <c r="BQ208" t="s">
        <v>4428</v>
      </c>
      <c r="BR208" t="s">
        <v>4462</v>
      </c>
      <c r="BS208" t="s">
        <v>4496</v>
      </c>
      <c r="BT208" t="s">
        <v>4780</v>
      </c>
      <c r="BU208" t="s">
        <v>4814</v>
      </c>
      <c r="BV208" t="s">
        <v>4848</v>
      </c>
      <c r="BW208" t="s">
        <v>4882</v>
      </c>
      <c r="BX208" t="s">
        <v>4916</v>
      </c>
      <c r="BY208" t="s">
        <v>4950</v>
      </c>
      <c r="BZ208" t="s">
        <v>4984</v>
      </c>
      <c r="CA208" t="s">
        <v>5268</v>
      </c>
      <c r="CB208" t="s">
        <v>5302</v>
      </c>
      <c r="CC208" t="s">
        <v>5336</v>
      </c>
      <c r="CD208" t="s">
        <v>5370</v>
      </c>
      <c r="CE208" t="s">
        <v>5404</v>
      </c>
      <c r="CF208" t="s">
        <v>5438</v>
      </c>
      <c r="CG208" t="s">
        <v>5472</v>
      </c>
      <c r="CH208" t="s">
        <v>5506</v>
      </c>
      <c r="CI208" t="s">
        <v>4325</v>
      </c>
      <c r="CJ208" t="s">
        <v>5797</v>
      </c>
      <c r="CK208" t="s">
        <v>5831</v>
      </c>
      <c r="CL208" t="s">
        <v>5865</v>
      </c>
      <c r="CM208" t="s">
        <v>5899</v>
      </c>
      <c r="CN208" t="s">
        <v>5933</v>
      </c>
      <c r="CO208" t="s">
        <v>5967</v>
      </c>
      <c r="CP208" t="s">
        <v>6001</v>
      </c>
      <c r="CQ208" t="s">
        <v>6285</v>
      </c>
      <c r="CR208" t="s">
        <v>6319</v>
      </c>
      <c r="CS208" t="s">
        <v>6353</v>
      </c>
      <c r="CT208" t="s">
        <v>6387</v>
      </c>
      <c r="CU208" t="s">
        <v>6421</v>
      </c>
      <c r="CV208" t="s">
        <v>6455</v>
      </c>
      <c r="CW208" t="s">
        <v>6489</v>
      </c>
      <c r="CX208" t="s">
        <v>6773</v>
      </c>
      <c r="CY208" t="s">
        <v>6807</v>
      </c>
      <c r="CZ208" t="s">
        <v>6841</v>
      </c>
      <c r="DA208" t="s">
        <v>6875</v>
      </c>
      <c r="DB208" t="s">
        <v>6909</v>
      </c>
      <c r="DC208" t="s">
        <v>6943</v>
      </c>
      <c r="DD208" t="s">
        <v>5762</v>
      </c>
      <c r="DE208" t="s">
        <v>6984</v>
      </c>
      <c r="DF208" t="s">
        <v>7268</v>
      </c>
      <c r="DG208" t="s">
        <v>7302</v>
      </c>
      <c r="DH208" t="s">
        <v>7336</v>
      </c>
      <c r="DI208" t="s">
        <v>7370</v>
      </c>
      <c r="DJ208" t="s">
        <v>7404</v>
      </c>
      <c r="DK208" t="s">
        <v>7438</v>
      </c>
      <c r="DL208" t="s">
        <v>7472</v>
      </c>
      <c r="DM208" t="s">
        <v>7506</v>
      </c>
      <c r="DN208" t="s">
        <v>7790</v>
      </c>
      <c r="DO208" t="s">
        <v>7824</v>
      </c>
      <c r="DP208" t="s">
        <v>7858</v>
      </c>
      <c r="DQ208" t="s">
        <v>7892</v>
      </c>
      <c r="DR208" t="s">
        <v>7926</v>
      </c>
      <c r="DS208" t="s">
        <v>7960</v>
      </c>
      <c r="DT208" t="s">
        <v>7994</v>
      </c>
      <c r="DU208" t="s">
        <v>8278</v>
      </c>
      <c r="DV208" t="s">
        <v>8312</v>
      </c>
      <c r="DW208" t="s">
        <v>8346</v>
      </c>
      <c r="DX208" t="s">
        <v>8380</v>
      </c>
      <c r="DY208" t="s">
        <v>6949</v>
      </c>
      <c r="DZ208" t="s">
        <v>8421</v>
      </c>
      <c r="EA208" t="s">
        <v>8455</v>
      </c>
      <c r="EB208" t="s">
        <v>8489</v>
      </c>
      <c r="EC208" t="s">
        <v>8773</v>
      </c>
      <c r="ED208" t="s">
        <v>8807</v>
      </c>
      <c r="EE208" t="s">
        <v>8841</v>
      </c>
      <c r="EF208" t="s">
        <v>8875</v>
      </c>
      <c r="EG208" t="s">
        <v>8909</v>
      </c>
      <c r="EH208" t="s">
        <v>8943</v>
      </c>
      <c r="EI208" t="s">
        <v>8977</v>
      </c>
      <c r="EJ208" t="s">
        <v>9011</v>
      </c>
      <c r="EK208" t="s">
        <v>9295</v>
      </c>
      <c r="EL208" t="s">
        <v>9329</v>
      </c>
      <c r="EM208" t="s">
        <v>9363</v>
      </c>
      <c r="EN208" t="s">
        <v>9397</v>
      </c>
      <c r="EO208" t="s">
        <v>9431</v>
      </c>
      <c r="EP208" t="s">
        <v>9465</v>
      </c>
      <c r="EQ208" t="s">
        <v>9499</v>
      </c>
      <c r="ER208" t="s">
        <v>9783</v>
      </c>
      <c r="ES208" t="s">
        <v>9817</v>
      </c>
      <c r="ET208" t="s">
        <v>8386</v>
      </c>
      <c r="EU208" t="s">
        <v>9858</v>
      </c>
      <c r="EV208" t="s">
        <v>9892</v>
      </c>
      <c r="EW208" t="s">
        <v>9926</v>
      </c>
      <c r="EX208" t="s">
        <v>9960</v>
      </c>
      <c r="EY208" t="s">
        <v>9994</v>
      </c>
      <c r="EZ208" t="s">
        <v>10278</v>
      </c>
      <c r="FA208" t="s">
        <v>10312</v>
      </c>
      <c r="FB208" t="s">
        <v>10346</v>
      </c>
      <c r="FC208" t="s">
        <v>10380</v>
      </c>
      <c r="FD208" t="s">
        <v>10414</v>
      </c>
      <c r="FE208" t="s">
        <v>10448</v>
      </c>
      <c r="FF208" t="s">
        <v>10482</v>
      </c>
      <c r="FG208" t="s">
        <v>10766</v>
      </c>
      <c r="FH208" t="s">
        <v>10800</v>
      </c>
      <c r="FI208" t="s">
        <v>10834</v>
      </c>
      <c r="FJ208" t="s">
        <v>10868</v>
      </c>
      <c r="FK208" t="s">
        <v>10902</v>
      </c>
      <c r="FL208" t="s">
        <v>10936</v>
      </c>
      <c r="FM208" t="s">
        <v>10970</v>
      </c>
      <c r="FN208" t="s">
        <v>11004</v>
      </c>
      <c r="FO208" t="s">
        <v>9823</v>
      </c>
      <c r="FP208" t="s">
        <v>11295</v>
      </c>
      <c r="FQ208" t="s">
        <v>11329</v>
      </c>
      <c r="FR208" t="s">
        <v>11363</v>
      </c>
      <c r="FS208" t="s">
        <v>11397</v>
      </c>
      <c r="FT208" t="s">
        <v>11431</v>
      </c>
      <c r="FU208" t="s">
        <v>11465</v>
      </c>
      <c r="FV208" t="s">
        <v>11499</v>
      </c>
      <c r="FW208" t="s">
        <v>11783</v>
      </c>
      <c r="FX208" t="s">
        <v>11817</v>
      </c>
      <c r="FY208" t="s">
        <v>11851</v>
      </c>
      <c r="FZ208" t="s">
        <v>11885</v>
      </c>
      <c r="GA208" t="s">
        <v>11919</v>
      </c>
      <c r="GB208" t="s">
        <v>11953</v>
      </c>
      <c r="GC208" t="s">
        <v>11987</v>
      </c>
      <c r="GD208" t="s">
        <v>12204</v>
      </c>
      <c r="GE208" t="s">
        <v>12238</v>
      </c>
      <c r="GF208" t="s">
        <v>12272</v>
      </c>
      <c r="GG208" t="s">
        <v>12306</v>
      </c>
      <c r="GH208" t="s">
        <v>12340</v>
      </c>
      <c r="GI208" t="s">
        <v>12374</v>
      </c>
      <c r="GJ208" t="s">
        <v>11010</v>
      </c>
    </row>
    <row r="209" spans="1:192" ht="15" hidden="1" customHeight="1">
      <c r="A209" s="45" t="s">
        <v>12500</v>
      </c>
      <c r="B209" s="55"/>
      <c r="C209" s="62">
        <v>17</v>
      </c>
    </row>
    <row r="210" spans="1:192" ht="15" hidden="1" customHeight="1">
      <c r="A210" s="48" t="s">
        <v>12426</v>
      </c>
      <c r="B210" s="56"/>
      <c r="C210" s="62">
        <v>18</v>
      </c>
    </row>
    <row r="211" spans="1:192" ht="15" hidden="1" customHeight="1">
      <c r="A211" s="49"/>
      <c r="B211" s="49" t="s">
        <v>12427</v>
      </c>
      <c r="C211" s="62">
        <v>19</v>
      </c>
      <c r="D211" t="s">
        <v>301</v>
      </c>
      <c r="E211" t="s">
        <v>335</v>
      </c>
      <c r="F211" t="s">
        <v>369</v>
      </c>
      <c r="G211" t="s">
        <v>403</v>
      </c>
      <c r="H211" t="s">
        <v>437</v>
      </c>
      <c r="I211" t="s">
        <v>471</v>
      </c>
      <c r="J211" t="s">
        <v>505</v>
      </c>
      <c r="K211" t="s">
        <v>789</v>
      </c>
      <c r="L211" t="s">
        <v>823</v>
      </c>
      <c r="M211" t="s">
        <v>857</v>
      </c>
      <c r="N211" t="s">
        <v>891</v>
      </c>
      <c r="O211" t="s">
        <v>925</v>
      </c>
      <c r="P211" t="s">
        <v>959</v>
      </c>
      <c r="Q211" t="s">
        <v>993</v>
      </c>
      <c r="R211" t="s">
        <v>1277</v>
      </c>
      <c r="S211" t="s">
        <v>1311</v>
      </c>
      <c r="T211" t="s">
        <v>1345</v>
      </c>
      <c r="U211" t="s">
        <v>1379</v>
      </c>
      <c r="V211" t="s">
        <v>1413</v>
      </c>
      <c r="W211" t="s">
        <v>12699</v>
      </c>
      <c r="X211" t="s">
        <v>266</v>
      </c>
      <c r="Y211" t="s">
        <v>1488</v>
      </c>
      <c r="Z211" t="s">
        <v>1772</v>
      </c>
      <c r="AA211" t="s">
        <v>1806</v>
      </c>
      <c r="AB211" t="s">
        <v>1840</v>
      </c>
      <c r="AC211" t="s">
        <v>1874</v>
      </c>
      <c r="AD211" t="s">
        <v>1908</v>
      </c>
      <c r="AE211" t="s">
        <v>1942</v>
      </c>
      <c r="AF211" t="s">
        <v>1976</v>
      </c>
      <c r="AG211" t="s">
        <v>2010</v>
      </c>
      <c r="AH211" t="s">
        <v>2294</v>
      </c>
      <c r="AI211" t="s">
        <v>2328</v>
      </c>
      <c r="AJ211" t="s">
        <v>2362</v>
      </c>
      <c r="AK211" t="s">
        <v>2396</v>
      </c>
      <c r="AL211" t="s">
        <v>2430</v>
      </c>
      <c r="AM211" t="s">
        <v>2464</v>
      </c>
      <c r="AN211" t="s">
        <v>2498</v>
      </c>
      <c r="AO211" t="s">
        <v>2782</v>
      </c>
      <c r="AP211" t="s">
        <v>2816</v>
      </c>
      <c r="AQ211" t="s">
        <v>2850</v>
      </c>
      <c r="AR211" t="s">
        <v>12700</v>
      </c>
      <c r="AS211" t="s">
        <v>1453</v>
      </c>
      <c r="AT211" t="s">
        <v>2925</v>
      </c>
      <c r="AU211" t="s">
        <v>2959</v>
      </c>
      <c r="AV211" t="s">
        <v>2993</v>
      </c>
      <c r="AW211" t="s">
        <v>3277</v>
      </c>
      <c r="AX211" t="s">
        <v>3311</v>
      </c>
      <c r="AY211" t="s">
        <v>3345</v>
      </c>
      <c r="AZ211" t="s">
        <v>3379</v>
      </c>
      <c r="BA211" t="s">
        <v>3413</v>
      </c>
      <c r="BB211" t="s">
        <v>3447</v>
      </c>
      <c r="BC211" t="s">
        <v>3481</v>
      </c>
      <c r="BD211" t="s">
        <v>3765</v>
      </c>
      <c r="BE211" t="s">
        <v>3799</v>
      </c>
      <c r="BF211" t="s">
        <v>3833</v>
      </c>
      <c r="BG211" t="s">
        <v>3867</v>
      </c>
      <c r="BH211" t="s">
        <v>3901</v>
      </c>
      <c r="BI211" t="s">
        <v>3935</v>
      </c>
      <c r="BJ211" t="s">
        <v>3969</v>
      </c>
      <c r="BK211" t="s">
        <v>4003</v>
      </c>
      <c r="BL211" t="s">
        <v>4287</v>
      </c>
      <c r="BM211" t="s">
        <v>12701</v>
      </c>
      <c r="BN211" t="s">
        <v>2890</v>
      </c>
      <c r="BO211" t="s">
        <v>4362</v>
      </c>
      <c r="BP211" t="s">
        <v>4396</v>
      </c>
      <c r="BQ211" t="s">
        <v>4430</v>
      </c>
      <c r="BR211" t="s">
        <v>4464</v>
      </c>
      <c r="BS211" t="s">
        <v>4498</v>
      </c>
      <c r="BT211" t="s">
        <v>4782</v>
      </c>
      <c r="BU211" t="s">
        <v>4816</v>
      </c>
      <c r="BV211" t="s">
        <v>4850</v>
      </c>
      <c r="BW211" t="s">
        <v>4884</v>
      </c>
      <c r="BX211" t="s">
        <v>4918</v>
      </c>
      <c r="BY211" t="s">
        <v>4952</v>
      </c>
      <c r="BZ211" t="s">
        <v>4986</v>
      </c>
      <c r="CA211" t="s">
        <v>5270</v>
      </c>
      <c r="CB211" t="s">
        <v>5304</v>
      </c>
      <c r="CC211" t="s">
        <v>5338</v>
      </c>
      <c r="CD211" t="s">
        <v>5372</v>
      </c>
      <c r="CE211" t="s">
        <v>5406</v>
      </c>
      <c r="CF211" t="s">
        <v>5440</v>
      </c>
      <c r="CG211" t="s">
        <v>5474</v>
      </c>
      <c r="CH211" t="s">
        <v>12702</v>
      </c>
      <c r="CI211" t="s">
        <v>4327</v>
      </c>
      <c r="CJ211" t="s">
        <v>5799</v>
      </c>
      <c r="CK211" t="s">
        <v>5833</v>
      </c>
      <c r="CL211" t="s">
        <v>5867</v>
      </c>
      <c r="CM211" t="s">
        <v>5901</v>
      </c>
      <c r="CN211" t="s">
        <v>5935</v>
      </c>
      <c r="CO211" t="s">
        <v>5969</v>
      </c>
      <c r="CP211" t="s">
        <v>6003</v>
      </c>
      <c r="CQ211" t="s">
        <v>6287</v>
      </c>
      <c r="CR211" t="s">
        <v>6321</v>
      </c>
      <c r="CS211" t="s">
        <v>6355</v>
      </c>
      <c r="CT211" t="s">
        <v>6389</v>
      </c>
      <c r="CU211" t="s">
        <v>6423</v>
      </c>
      <c r="CV211" t="s">
        <v>6457</v>
      </c>
      <c r="CW211" t="s">
        <v>6491</v>
      </c>
      <c r="CX211" t="s">
        <v>6775</v>
      </c>
      <c r="CY211" t="s">
        <v>6809</v>
      </c>
      <c r="CZ211" t="s">
        <v>6843</v>
      </c>
      <c r="DA211" t="s">
        <v>6877</v>
      </c>
      <c r="DB211" t="s">
        <v>6911</v>
      </c>
      <c r="DC211" t="s">
        <v>12703</v>
      </c>
      <c r="DD211" t="s">
        <v>5764</v>
      </c>
      <c r="DE211" t="s">
        <v>6986</v>
      </c>
      <c r="DF211" t="s">
        <v>7270</v>
      </c>
      <c r="DG211" t="s">
        <v>7304</v>
      </c>
      <c r="DH211" t="s">
        <v>7338</v>
      </c>
      <c r="DI211" t="s">
        <v>7372</v>
      </c>
      <c r="DJ211" t="s">
        <v>7406</v>
      </c>
      <c r="DK211" t="s">
        <v>7440</v>
      </c>
      <c r="DL211" t="s">
        <v>7474</v>
      </c>
      <c r="DM211" t="s">
        <v>7508</v>
      </c>
      <c r="DN211" t="s">
        <v>7792</v>
      </c>
      <c r="DO211" t="s">
        <v>7826</v>
      </c>
      <c r="DP211" t="s">
        <v>7860</v>
      </c>
      <c r="DQ211" t="s">
        <v>7894</v>
      </c>
      <c r="DR211" t="s">
        <v>7928</v>
      </c>
      <c r="DS211" t="s">
        <v>7962</v>
      </c>
      <c r="DT211" t="s">
        <v>7996</v>
      </c>
      <c r="DU211" t="s">
        <v>8280</v>
      </c>
      <c r="DV211" t="s">
        <v>8314</v>
      </c>
      <c r="DW211" t="s">
        <v>8348</v>
      </c>
      <c r="DX211" t="s">
        <v>12704</v>
      </c>
      <c r="DY211" t="s">
        <v>6951</v>
      </c>
      <c r="DZ211" t="s">
        <v>8423</v>
      </c>
      <c r="EA211" t="s">
        <v>8457</v>
      </c>
      <c r="EB211" t="s">
        <v>8491</v>
      </c>
      <c r="EC211" t="s">
        <v>8775</v>
      </c>
      <c r="ED211" t="s">
        <v>8809</v>
      </c>
      <c r="EE211" t="s">
        <v>8843</v>
      </c>
      <c r="EF211" t="s">
        <v>8877</v>
      </c>
      <c r="EG211" t="s">
        <v>8911</v>
      </c>
      <c r="EH211" t="s">
        <v>8945</v>
      </c>
      <c r="EI211" t="s">
        <v>8979</v>
      </c>
      <c r="EJ211" t="s">
        <v>9263</v>
      </c>
      <c r="EK211" t="s">
        <v>9297</v>
      </c>
      <c r="EL211" t="s">
        <v>9331</v>
      </c>
      <c r="EM211" t="s">
        <v>9365</v>
      </c>
      <c r="EN211" t="s">
        <v>9399</v>
      </c>
      <c r="EO211" t="s">
        <v>9433</v>
      </c>
      <c r="EP211" t="s">
        <v>9467</v>
      </c>
      <c r="EQ211" t="s">
        <v>9501</v>
      </c>
      <c r="ER211" t="s">
        <v>9785</v>
      </c>
      <c r="ES211" t="s">
        <v>12705</v>
      </c>
      <c r="ET211" t="s">
        <v>8388</v>
      </c>
      <c r="EU211" t="s">
        <v>9860</v>
      </c>
      <c r="EV211" t="s">
        <v>9894</v>
      </c>
      <c r="EW211" t="s">
        <v>9928</v>
      </c>
      <c r="EX211" t="s">
        <v>9962</v>
      </c>
      <c r="EY211" t="s">
        <v>9996</v>
      </c>
      <c r="EZ211" t="s">
        <v>10280</v>
      </c>
      <c r="FA211" t="s">
        <v>10314</v>
      </c>
      <c r="FB211" t="s">
        <v>10348</v>
      </c>
      <c r="FC211" t="s">
        <v>10382</v>
      </c>
      <c r="FD211" t="s">
        <v>10416</v>
      </c>
      <c r="FE211" t="s">
        <v>10450</v>
      </c>
      <c r="FF211" t="s">
        <v>10484</v>
      </c>
      <c r="FG211" t="s">
        <v>10768</v>
      </c>
      <c r="FH211" t="s">
        <v>10802</v>
      </c>
      <c r="FI211" t="s">
        <v>10836</v>
      </c>
      <c r="FJ211" t="s">
        <v>10870</v>
      </c>
      <c r="FK211" t="s">
        <v>10904</v>
      </c>
      <c r="FL211" t="s">
        <v>10938</v>
      </c>
      <c r="FM211" t="s">
        <v>10972</v>
      </c>
      <c r="FN211" t="s">
        <v>12706</v>
      </c>
      <c r="FO211" t="s">
        <v>9825</v>
      </c>
      <c r="FP211" t="s">
        <v>11297</v>
      </c>
      <c r="FQ211" t="s">
        <v>11331</v>
      </c>
      <c r="FR211" t="s">
        <v>11365</v>
      </c>
      <c r="FS211" t="s">
        <v>11399</v>
      </c>
      <c r="FT211" t="s">
        <v>11433</v>
      </c>
      <c r="FU211" t="s">
        <v>11467</v>
      </c>
      <c r="FV211" t="s">
        <v>11501</v>
      </c>
      <c r="FW211" t="s">
        <v>11785</v>
      </c>
      <c r="FX211" t="s">
        <v>11819</v>
      </c>
      <c r="FY211" t="s">
        <v>11853</v>
      </c>
      <c r="FZ211" t="s">
        <v>11887</v>
      </c>
      <c r="GA211" t="s">
        <v>11921</v>
      </c>
      <c r="GB211" t="s">
        <v>11955</v>
      </c>
      <c r="GC211" t="s">
        <v>11989</v>
      </c>
      <c r="GD211" t="s">
        <v>12206</v>
      </c>
      <c r="GE211" t="s">
        <v>12240</v>
      </c>
      <c r="GF211" t="s">
        <v>12274</v>
      </c>
      <c r="GG211" t="s">
        <v>12308</v>
      </c>
      <c r="GH211" t="s">
        <v>12342</v>
      </c>
      <c r="GI211" t="s">
        <v>12707</v>
      </c>
      <c r="GJ211" t="s">
        <v>11262</v>
      </c>
    </row>
    <row r="212" spans="1:192" ht="15" hidden="1" customHeight="1">
      <c r="A212" s="49"/>
      <c r="B212" s="49" t="s">
        <v>12428</v>
      </c>
      <c r="C212" s="62">
        <v>20</v>
      </c>
      <c r="D212" t="s">
        <v>302</v>
      </c>
      <c r="E212" t="s">
        <v>336</v>
      </c>
      <c r="F212" t="s">
        <v>370</v>
      </c>
      <c r="G212" t="s">
        <v>404</v>
      </c>
      <c r="H212" t="s">
        <v>438</v>
      </c>
      <c r="I212" t="s">
        <v>472</v>
      </c>
      <c r="J212" t="s">
        <v>506</v>
      </c>
      <c r="K212" t="s">
        <v>790</v>
      </c>
      <c r="L212" t="s">
        <v>824</v>
      </c>
      <c r="M212" t="s">
        <v>858</v>
      </c>
      <c r="N212" t="s">
        <v>892</v>
      </c>
      <c r="O212" t="s">
        <v>926</v>
      </c>
      <c r="P212" t="s">
        <v>960</v>
      </c>
      <c r="Q212" t="s">
        <v>994</v>
      </c>
      <c r="R212" t="s">
        <v>1278</v>
      </c>
      <c r="S212" t="s">
        <v>1312</v>
      </c>
      <c r="T212" t="s">
        <v>1346</v>
      </c>
      <c r="U212" t="s">
        <v>1380</v>
      </c>
      <c r="V212" t="s">
        <v>1414</v>
      </c>
      <c r="W212" t="s">
        <v>12708</v>
      </c>
      <c r="X212" t="s">
        <v>267</v>
      </c>
      <c r="Y212" t="s">
        <v>1489</v>
      </c>
      <c r="Z212" t="s">
        <v>1773</v>
      </c>
      <c r="AA212" t="s">
        <v>1807</v>
      </c>
      <c r="AB212" t="s">
        <v>1841</v>
      </c>
      <c r="AC212" t="s">
        <v>1875</v>
      </c>
      <c r="AD212" t="s">
        <v>1909</v>
      </c>
      <c r="AE212" t="s">
        <v>1943</v>
      </c>
      <c r="AF212" t="s">
        <v>1977</v>
      </c>
      <c r="AG212" t="s">
        <v>2011</v>
      </c>
      <c r="AH212" t="s">
        <v>2295</v>
      </c>
      <c r="AI212" t="s">
        <v>2329</v>
      </c>
      <c r="AJ212" t="s">
        <v>2363</v>
      </c>
      <c r="AK212" t="s">
        <v>2397</v>
      </c>
      <c r="AL212" t="s">
        <v>2431</v>
      </c>
      <c r="AM212" t="s">
        <v>2465</v>
      </c>
      <c r="AN212" t="s">
        <v>2499</v>
      </c>
      <c r="AO212" t="s">
        <v>2783</v>
      </c>
      <c r="AP212" t="s">
        <v>2817</v>
      </c>
      <c r="AQ212" t="s">
        <v>2851</v>
      </c>
      <c r="AR212" t="s">
        <v>12709</v>
      </c>
      <c r="AS212" t="s">
        <v>1454</v>
      </c>
      <c r="AT212" t="s">
        <v>2926</v>
      </c>
      <c r="AU212" t="s">
        <v>2960</v>
      </c>
      <c r="AV212" t="s">
        <v>2994</v>
      </c>
      <c r="AW212" t="s">
        <v>3278</v>
      </c>
      <c r="AX212" t="s">
        <v>3312</v>
      </c>
      <c r="AY212" t="s">
        <v>3346</v>
      </c>
      <c r="AZ212" t="s">
        <v>3380</v>
      </c>
      <c r="BA212" t="s">
        <v>3414</v>
      </c>
      <c r="BB212" t="s">
        <v>3448</v>
      </c>
      <c r="BC212" t="s">
        <v>3482</v>
      </c>
      <c r="BD212" t="s">
        <v>3766</v>
      </c>
      <c r="BE212" t="s">
        <v>3800</v>
      </c>
      <c r="BF212" t="s">
        <v>3834</v>
      </c>
      <c r="BG212" t="s">
        <v>3868</v>
      </c>
      <c r="BH212" t="s">
        <v>3902</v>
      </c>
      <c r="BI212" t="s">
        <v>3936</v>
      </c>
      <c r="BJ212" t="s">
        <v>3970</v>
      </c>
      <c r="BK212" t="s">
        <v>4004</v>
      </c>
      <c r="BL212" t="s">
        <v>4288</v>
      </c>
      <c r="BM212" t="s">
        <v>12710</v>
      </c>
      <c r="BN212" t="s">
        <v>2891</v>
      </c>
      <c r="BO212" t="s">
        <v>4363</v>
      </c>
      <c r="BP212" t="s">
        <v>4397</v>
      </c>
      <c r="BQ212" t="s">
        <v>4431</v>
      </c>
      <c r="BR212" t="s">
        <v>4465</v>
      </c>
      <c r="BS212" t="s">
        <v>4499</v>
      </c>
      <c r="BT212" t="s">
        <v>4783</v>
      </c>
      <c r="BU212" t="s">
        <v>4817</v>
      </c>
      <c r="BV212" t="s">
        <v>4851</v>
      </c>
      <c r="BW212" t="s">
        <v>4885</v>
      </c>
      <c r="BX212" t="s">
        <v>4919</v>
      </c>
      <c r="BY212" t="s">
        <v>4953</v>
      </c>
      <c r="BZ212" t="s">
        <v>4987</v>
      </c>
      <c r="CA212" t="s">
        <v>5271</v>
      </c>
      <c r="CB212" t="s">
        <v>5305</v>
      </c>
      <c r="CC212" t="s">
        <v>5339</v>
      </c>
      <c r="CD212" t="s">
        <v>5373</v>
      </c>
      <c r="CE212" t="s">
        <v>5407</v>
      </c>
      <c r="CF212" t="s">
        <v>5441</v>
      </c>
      <c r="CG212" t="s">
        <v>5475</v>
      </c>
      <c r="CH212" t="s">
        <v>12711</v>
      </c>
      <c r="CI212" t="s">
        <v>4328</v>
      </c>
      <c r="CJ212" t="s">
        <v>5800</v>
      </c>
      <c r="CK212" t="s">
        <v>5834</v>
      </c>
      <c r="CL212" t="s">
        <v>5868</v>
      </c>
      <c r="CM212" t="s">
        <v>5902</v>
      </c>
      <c r="CN212" t="s">
        <v>5936</v>
      </c>
      <c r="CO212" t="s">
        <v>5970</v>
      </c>
      <c r="CP212" t="s">
        <v>6004</v>
      </c>
      <c r="CQ212" t="s">
        <v>6288</v>
      </c>
      <c r="CR212" t="s">
        <v>6322</v>
      </c>
      <c r="CS212" t="s">
        <v>6356</v>
      </c>
      <c r="CT212" t="s">
        <v>6390</v>
      </c>
      <c r="CU212" t="s">
        <v>6424</v>
      </c>
      <c r="CV212" t="s">
        <v>6458</v>
      </c>
      <c r="CW212" t="s">
        <v>6492</v>
      </c>
      <c r="CX212" t="s">
        <v>6776</v>
      </c>
      <c r="CY212" t="s">
        <v>6810</v>
      </c>
      <c r="CZ212" t="s">
        <v>6844</v>
      </c>
      <c r="DA212" t="s">
        <v>6878</v>
      </c>
      <c r="DB212" t="s">
        <v>6912</v>
      </c>
      <c r="DC212" t="s">
        <v>12712</v>
      </c>
      <c r="DD212" t="s">
        <v>5765</v>
      </c>
      <c r="DE212" t="s">
        <v>6987</v>
      </c>
      <c r="DF212" t="s">
        <v>7271</v>
      </c>
      <c r="DG212" t="s">
        <v>7305</v>
      </c>
      <c r="DH212" t="s">
        <v>7339</v>
      </c>
      <c r="DI212" t="s">
        <v>7373</v>
      </c>
      <c r="DJ212" t="s">
        <v>7407</v>
      </c>
      <c r="DK212" t="s">
        <v>7441</v>
      </c>
      <c r="DL212" t="s">
        <v>7475</v>
      </c>
      <c r="DM212" t="s">
        <v>7509</v>
      </c>
      <c r="DN212" t="s">
        <v>7793</v>
      </c>
      <c r="DO212" t="s">
        <v>7827</v>
      </c>
      <c r="DP212" t="s">
        <v>7861</v>
      </c>
      <c r="DQ212" t="s">
        <v>7895</v>
      </c>
      <c r="DR212" t="s">
        <v>7929</v>
      </c>
      <c r="DS212" t="s">
        <v>7963</v>
      </c>
      <c r="DT212" t="s">
        <v>7997</v>
      </c>
      <c r="DU212" t="s">
        <v>8281</v>
      </c>
      <c r="DV212" t="s">
        <v>8315</v>
      </c>
      <c r="DW212" t="s">
        <v>8349</v>
      </c>
      <c r="DX212" t="s">
        <v>12713</v>
      </c>
      <c r="DY212" t="s">
        <v>6952</v>
      </c>
      <c r="DZ212" t="s">
        <v>8424</v>
      </c>
      <c r="EA212" t="s">
        <v>8458</v>
      </c>
      <c r="EB212" t="s">
        <v>8492</v>
      </c>
      <c r="EC212" t="s">
        <v>8776</v>
      </c>
      <c r="ED212" t="s">
        <v>8810</v>
      </c>
      <c r="EE212" t="s">
        <v>8844</v>
      </c>
      <c r="EF212" t="s">
        <v>8878</v>
      </c>
      <c r="EG212" t="s">
        <v>8912</v>
      </c>
      <c r="EH212" t="s">
        <v>8946</v>
      </c>
      <c r="EI212" t="s">
        <v>8980</v>
      </c>
      <c r="EJ212" t="s">
        <v>9264</v>
      </c>
      <c r="EK212" t="s">
        <v>9298</v>
      </c>
      <c r="EL212" t="s">
        <v>9332</v>
      </c>
      <c r="EM212" t="s">
        <v>9366</v>
      </c>
      <c r="EN212" t="s">
        <v>9400</v>
      </c>
      <c r="EO212" t="s">
        <v>9434</v>
      </c>
      <c r="EP212" t="s">
        <v>9468</v>
      </c>
      <c r="EQ212" t="s">
        <v>9502</v>
      </c>
      <c r="ER212" t="s">
        <v>9786</v>
      </c>
      <c r="ES212" t="s">
        <v>12714</v>
      </c>
      <c r="ET212" t="s">
        <v>8389</v>
      </c>
      <c r="EU212" t="s">
        <v>9861</v>
      </c>
      <c r="EV212" t="s">
        <v>9895</v>
      </c>
      <c r="EW212" t="s">
        <v>9929</v>
      </c>
      <c r="EX212" t="s">
        <v>9963</v>
      </c>
      <c r="EY212" t="s">
        <v>9997</v>
      </c>
      <c r="EZ212" t="s">
        <v>10281</v>
      </c>
      <c r="FA212" t="s">
        <v>10315</v>
      </c>
      <c r="FB212" t="s">
        <v>10349</v>
      </c>
      <c r="FC212" t="s">
        <v>10383</v>
      </c>
      <c r="FD212" t="s">
        <v>10417</v>
      </c>
      <c r="FE212" t="s">
        <v>10451</v>
      </c>
      <c r="FF212" t="s">
        <v>10485</v>
      </c>
      <c r="FG212" t="s">
        <v>10769</v>
      </c>
      <c r="FH212" t="s">
        <v>10803</v>
      </c>
      <c r="FI212" t="s">
        <v>10837</v>
      </c>
      <c r="FJ212" t="s">
        <v>10871</v>
      </c>
      <c r="FK212" t="s">
        <v>10905</v>
      </c>
      <c r="FL212" t="s">
        <v>10939</v>
      </c>
      <c r="FM212" t="s">
        <v>10973</v>
      </c>
      <c r="FN212" t="s">
        <v>12715</v>
      </c>
      <c r="FO212" t="s">
        <v>9826</v>
      </c>
      <c r="FP212" t="s">
        <v>11298</v>
      </c>
      <c r="FQ212" t="s">
        <v>11332</v>
      </c>
      <c r="FR212" t="s">
        <v>11366</v>
      </c>
      <c r="FS212" t="s">
        <v>11400</v>
      </c>
      <c r="FT212" t="s">
        <v>11434</v>
      </c>
      <c r="FU212" t="s">
        <v>11468</v>
      </c>
      <c r="FV212" t="s">
        <v>11502</v>
      </c>
      <c r="FW212" t="s">
        <v>11786</v>
      </c>
      <c r="FX212" t="s">
        <v>11820</v>
      </c>
      <c r="FY212" t="s">
        <v>11854</v>
      </c>
      <c r="FZ212" t="s">
        <v>11888</v>
      </c>
      <c r="GA212" t="s">
        <v>11922</v>
      </c>
      <c r="GB212" t="s">
        <v>11956</v>
      </c>
      <c r="GC212" t="s">
        <v>11990</v>
      </c>
      <c r="GD212" t="s">
        <v>12207</v>
      </c>
      <c r="GE212" t="s">
        <v>12241</v>
      </c>
      <c r="GF212" t="s">
        <v>12275</v>
      </c>
      <c r="GG212" t="s">
        <v>12309</v>
      </c>
      <c r="GH212" t="s">
        <v>12343</v>
      </c>
      <c r="GI212" t="s">
        <v>12716</v>
      </c>
      <c r="GJ212" t="s">
        <v>11263</v>
      </c>
    </row>
    <row r="213" spans="1:192" ht="15" hidden="1" customHeight="1">
      <c r="A213" s="48" t="s">
        <v>12429</v>
      </c>
      <c r="B213" s="49"/>
      <c r="C213" s="62">
        <v>21</v>
      </c>
    </row>
    <row r="214" spans="1:192" ht="15" hidden="1" customHeight="1">
      <c r="A214" s="49"/>
      <c r="B214" s="49" t="s">
        <v>12430</v>
      </c>
      <c r="C214" s="62">
        <v>22</v>
      </c>
      <c r="D214" t="s">
        <v>303</v>
      </c>
      <c r="E214" t="s">
        <v>337</v>
      </c>
      <c r="F214" t="s">
        <v>371</v>
      </c>
      <c r="G214" t="s">
        <v>405</v>
      </c>
      <c r="H214" t="s">
        <v>439</v>
      </c>
      <c r="I214" t="s">
        <v>473</v>
      </c>
      <c r="J214" t="s">
        <v>507</v>
      </c>
      <c r="K214" t="s">
        <v>791</v>
      </c>
      <c r="L214" t="s">
        <v>825</v>
      </c>
      <c r="M214" t="s">
        <v>859</v>
      </c>
      <c r="N214" t="s">
        <v>893</v>
      </c>
      <c r="O214" t="s">
        <v>927</v>
      </c>
      <c r="P214" t="s">
        <v>961</v>
      </c>
      <c r="Q214" t="s">
        <v>995</v>
      </c>
      <c r="R214" t="s">
        <v>1279</v>
      </c>
      <c r="S214" t="s">
        <v>1313</v>
      </c>
      <c r="T214" t="s">
        <v>1347</v>
      </c>
      <c r="U214" t="s">
        <v>1381</v>
      </c>
      <c r="V214" t="s">
        <v>1415</v>
      </c>
      <c r="W214" t="s">
        <v>12717</v>
      </c>
      <c r="X214" t="s">
        <v>268</v>
      </c>
      <c r="Y214" t="s">
        <v>1490</v>
      </c>
      <c r="Z214" t="s">
        <v>1774</v>
      </c>
      <c r="AA214" t="s">
        <v>1808</v>
      </c>
      <c r="AB214" t="s">
        <v>1842</v>
      </c>
      <c r="AC214" t="s">
        <v>1876</v>
      </c>
      <c r="AD214" t="s">
        <v>1910</v>
      </c>
      <c r="AE214" t="s">
        <v>1944</v>
      </c>
      <c r="AF214" t="s">
        <v>1978</v>
      </c>
      <c r="AG214" t="s">
        <v>2262</v>
      </c>
      <c r="AH214" t="s">
        <v>2296</v>
      </c>
      <c r="AI214" t="s">
        <v>2330</v>
      </c>
      <c r="AJ214" t="s">
        <v>2364</v>
      </c>
      <c r="AK214" t="s">
        <v>2398</v>
      </c>
      <c r="AL214" t="s">
        <v>2432</v>
      </c>
      <c r="AM214" t="s">
        <v>2466</v>
      </c>
      <c r="AN214" t="s">
        <v>2500</v>
      </c>
      <c r="AO214" t="s">
        <v>2784</v>
      </c>
      <c r="AP214" t="s">
        <v>2818</v>
      </c>
      <c r="AQ214" t="s">
        <v>2852</v>
      </c>
      <c r="AR214" t="s">
        <v>12718</v>
      </c>
      <c r="AS214" t="s">
        <v>1455</v>
      </c>
      <c r="AT214" t="s">
        <v>2927</v>
      </c>
      <c r="AU214" t="s">
        <v>2961</v>
      </c>
      <c r="AV214" t="s">
        <v>2995</v>
      </c>
      <c r="AW214" t="s">
        <v>3279</v>
      </c>
      <c r="AX214" t="s">
        <v>3313</v>
      </c>
      <c r="AY214" t="s">
        <v>3347</v>
      </c>
      <c r="AZ214" t="s">
        <v>3381</v>
      </c>
      <c r="BA214" t="s">
        <v>3415</v>
      </c>
      <c r="BB214" t="s">
        <v>3449</v>
      </c>
      <c r="BC214" t="s">
        <v>3483</v>
      </c>
      <c r="BD214" t="s">
        <v>3767</v>
      </c>
      <c r="BE214" t="s">
        <v>3801</v>
      </c>
      <c r="BF214" t="s">
        <v>3835</v>
      </c>
      <c r="BG214" t="s">
        <v>3869</v>
      </c>
      <c r="BH214" t="s">
        <v>3903</v>
      </c>
      <c r="BI214" t="s">
        <v>3937</v>
      </c>
      <c r="BJ214" t="s">
        <v>3971</v>
      </c>
      <c r="BK214" t="s">
        <v>4005</v>
      </c>
      <c r="BL214" t="s">
        <v>4289</v>
      </c>
      <c r="BM214" t="s">
        <v>12719</v>
      </c>
      <c r="BN214" t="s">
        <v>2892</v>
      </c>
      <c r="BO214" t="s">
        <v>4364</v>
      </c>
      <c r="BP214" t="s">
        <v>4398</v>
      </c>
      <c r="BQ214" t="s">
        <v>4432</v>
      </c>
      <c r="BR214" t="s">
        <v>4466</v>
      </c>
      <c r="BS214" t="s">
        <v>4500</v>
      </c>
      <c r="BT214" t="s">
        <v>4784</v>
      </c>
      <c r="BU214" t="s">
        <v>4818</v>
      </c>
      <c r="BV214" t="s">
        <v>4852</v>
      </c>
      <c r="BW214" t="s">
        <v>4886</v>
      </c>
      <c r="BX214" t="s">
        <v>4920</v>
      </c>
      <c r="BY214" t="s">
        <v>4954</v>
      </c>
      <c r="BZ214" t="s">
        <v>4988</v>
      </c>
      <c r="CA214" t="s">
        <v>5272</v>
      </c>
      <c r="CB214" t="s">
        <v>5306</v>
      </c>
      <c r="CC214" t="s">
        <v>5340</v>
      </c>
      <c r="CD214" t="s">
        <v>5374</v>
      </c>
      <c r="CE214" t="s">
        <v>5408</v>
      </c>
      <c r="CF214" t="s">
        <v>5442</v>
      </c>
      <c r="CG214" t="s">
        <v>5476</v>
      </c>
      <c r="CH214" t="s">
        <v>12720</v>
      </c>
      <c r="CI214" t="s">
        <v>4329</v>
      </c>
      <c r="CJ214" t="s">
        <v>5801</v>
      </c>
      <c r="CK214" t="s">
        <v>5835</v>
      </c>
      <c r="CL214" t="s">
        <v>5869</v>
      </c>
      <c r="CM214" t="s">
        <v>5903</v>
      </c>
      <c r="CN214" t="s">
        <v>5937</v>
      </c>
      <c r="CO214" t="s">
        <v>5971</v>
      </c>
      <c r="CP214" t="s">
        <v>6005</v>
      </c>
      <c r="CQ214" t="s">
        <v>6289</v>
      </c>
      <c r="CR214" t="s">
        <v>6323</v>
      </c>
      <c r="CS214" t="s">
        <v>6357</v>
      </c>
      <c r="CT214" t="s">
        <v>6391</v>
      </c>
      <c r="CU214" t="s">
        <v>6425</v>
      </c>
      <c r="CV214" t="s">
        <v>6459</v>
      </c>
      <c r="CW214" t="s">
        <v>6493</v>
      </c>
      <c r="CX214" t="s">
        <v>6777</v>
      </c>
      <c r="CY214" t="s">
        <v>6811</v>
      </c>
      <c r="CZ214" t="s">
        <v>6845</v>
      </c>
      <c r="DA214" t="s">
        <v>6879</v>
      </c>
      <c r="DB214" t="s">
        <v>6913</v>
      </c>
      <c r="DC214" t="s">
        <v>12721</v>
      </c>
      <c r="DD214" t="s">
        <v>5766</v>
      </c>
      <c r="DE214" t="s">
        <v>6988</v>
      </c>
      <c r="DF214" t="s">
        <v>7272</v>
      </c>
      <c r="DG214" t="s">
        <v>7306</v>
      </c>
      <c r="DH214" t="s">
        <v>7340</v>
      </c>
      <c r="DI214" t="s">
        <v>7374</v>
      </c>
      <c r="DJ214" t="s">
        <v>7408</v>
      </c>
      <c r="DK214" t="s">
        <v>7442</v>
      </c>
      <c r="DL214" t="s">
        <v>7476</v>
      </c>
      <c r="DM214" t="s">
        <v>7510</v>
      </c>
      <c r="DN214" t="s">
        <v>7794</v>
      </c>
      <c r="DO214" t="s">
        <v>7828</v>
      </c>
      <c r="DP214" t="s">
        <v>7862</v>
      </c>
      <c r="DQ214" t="s">
        <v>7896</v>
      </c>
      <c r="DR214" t="s">
        <v>7930</v>
      </c>
      <c r="DS214" t="s">
        <v>7964</v>
      </c>
      <c r="DT214" t="s">
        <v>7998</v>
      </c>
      <c r="DU214" t="s">
        <v>8282</v>
      </c>
      <c r="DV214" t="s">
        <v>8316</v>
      </c>
      <c r="DW214" t="s">
        <v>8350</v>
      </c>
      <c r="DX214" t="s">
        <v>12722</v>
      </c>
      <c r="DY214" t="s">
        <v>6953</v>
      </c>
      <c r="DZ214" t="s">
        <v>8425</v>
      </c>
      <c r="EA214" t="s">
        <v>8459</v>
      </c>
      <c r="EB214" t="s">
        <v>8493</v>
      </c>
      <c r="EC214" t="s">
        <v>8777</v>
      </c>
      <c r="ED214" t="s">
        <v>8811</v>
      </c>
      <c r="EE214" t="s">
        <v>8845</v>
      </c>
      <c r="EF214" t="s">
        <v>8879</v>
      </c>
      <c r="EG214" t="s">
        <v>8913</v>
      </c>
      <c r="EH214" t="s">
        <v>8947</v>
      </c>
      <c r="EI214" t="s">
        <v>8981</v>
      </c>
      <c r="EJ214" t="s">
        <v>9265</v>
      </c>
      <c r="EK214" t="s">
        <v>9299</v>
      </c>
      <c r="EL214" t="s">
        <v>9333</v>
      </c>
      <c r="EM214" t="s">
        <v>9367</v>
      </c>
      <c r="EN214" t="s">
        <v>9401</v>
      </c>
      <c r="EO214" t="s">
        <v>9435</v>
      </c>
      <c r="EP214" t="s">
        <v>9469</v>
      </c>
      <c r="EQ214" t="s">
        <v>9503</v>
      </c>
      <c r="ER214" t="s">
        <v>9787</v>
      </c>
      <c r="ES214" t="s">
        <v>12723</v>
      </c>
      <c r="ET214" t="s">
        <v>8390</v>
      </c>
      <c r="EU214" t="s">
        <v>9862</v>
      </c>
      <c r="EV214" t="s">
        <v>9896</v>
      </c>
      <c r="EW214" t="s">
        <v>9930</v>
      </c>
      <c r="EX214" t="s">
        <v>9964</v>
      </c>
      <c r="EY214" t="s">
        <v>9998</v>
      </c>
      <c r="EZ214" t="s">
        <v>10282</v>
      </c>
      <c r="FA214" t="s">
        <v>10316</v>
      </c>
      <c r="FB214" t="s">
        <v>10350</v>
      </c>
      <c r="FC214" t="s">
        <v>10384</v>
      </c>
      <c r="FD214" t="s">
        <v>10418</v>
      </c>
      <c r="FE214" t="s">
        <v>10452</v>
      </c>
      <c r="FF214" t="s">
        <v>10486</v>
      </c>
      <c r="FG214" t="s">
        <v>10770</v>
      </c>
      <c r="FH214" t="s">
        <v>10804</v>
      </c>
      <c r="FI214" t="s">
        <v>10838</v>
      </c>
      <c r="FJ214" t="s">
        <v>10872</v>
      </c>
      <c r="FK214" t="s">
        <v>10906</v>
      </c>
      <c r="FL214" t="s">
        <v>10940</v>
      </c>
      <c r="FM214" t="s">
        <v>10974</v>
      </c>
      <c r="FN214" t="s">
        <v>12724</v>
      </c>
      <c r="FO214" t="s">
        <v>9827</v>
      </c>
      <c r="FP214" t="s">
        <v>11299</v>
      </c>
      <c r="FQ214" t="s">
        <v>11333</v>
      </c>
      <c r="FR214" t="s">
        <v>11367</v>
      </c>
      <c r="FS214" t="s">
        <v>11401</v>
      </c>
      <c r="FT214" t="s">
        <v>11435</v>
      </c>
      <c r="FU214" t="s">
        <v>11469</v>
      </c>
      <c r="FV214" t="s">
        <v>11503</v>
      </c>
      <c r="FW214" t="s">
        <v>11787</v>
      </c>
      <c r="FX214" t="s">
        <v>11821</v>
      </c>
      <c r="FY214" t="s">
        <v>11855</v>
      </c>
      <c r="FZ214" t="s">
        <v>11889</v>
      </c>
      <c r="GA214" t="s">
        <v>11923</v>
      </c>
      <c r="GB214" t="s">
        <v>11957</v>
      </c>
      <c r="GC214" t="s">
        <v>11991</v>
      </c>
      <c r="GD214" t="s">
        <v>12208</v>
      </c>
      <c r="GE214" t="s">
        <v>12242</v>
      </c>
      <c r="GF214" t="s">
        <v>12276</v>
      </c>
      <c r="GG214" t="s">
        <v>12310</v>
      </c>
      <c r="GH214" t="s">
        <v>12344</v>
      </c>
      <c r="GI214" t="s">
        <v>12725</v>
      </c>
      <c r="GJ214" t="s">
        <v>11264</v>
      </c>
    </row>
    <row r="215" spans="1:192" ht="15" hidden="1" customHeight="1">
      <c r="A215" s="49"/>
      <c r="B215" s="49" t="s">
        <v>12431</v>
      </c>
      <c r="C215" s="62">
        <v>23</v>
      </c>
      <c r="D215" t="s">
        <v>304</v>
      </c>
      <c r="E215" t="s">
        <v>338</v>
      </c>
      <c r="F215" t="s">
        <v>372</v>
      </c>
      <c r="G215" t="s">
        <v>406</v>
      </c>
      <c r="H215" t="s">
        <v>440</v>
      </c>
      <c r="I215" t="s">
        <v>474</v>
      </c>
      <c r="J215" t="s">
        <v>508</v>
      </c>
      <c r="K215" t="s">
        <v>792</v>
      </c>
      <c r="L215" t="s">
        <v>826</v>
      </c>
      <c r="M215" t="s">
        <v>860</v>
      </c>
      <c r="N215" t="s">
        <v>894</v>
      </c>
      <c r="O215" t="s">
        <v>928</v>
      </c>
      <c r="P215" t="s">
        <v>962</v>
      </c>
      <c r="Q215" t="s">
        <v>996</v>
      </c>
      <c r="R215" t="s">
        <v>1280</v>
      </c>
      <c r="S215" t="s">
        <v>1314</v>
      </c>
      <c r="T215" t="s">
        <v>1348</v>
      </c>
      <c r="U215" t="s">
        <v>1382</v>
      </c>
      <c r="V215" t="s">
        <v>1416</v>
      </c>
      <c r="W215" t="s">
        <v>12726</v>
      </c>
      <c r="X215" t="s">
        <v>269</v>
      </c>
      <c r="Y215" t="s">
        <v>1491</v>
      </c>
      <c r="Z215" t="s">
        <v>1775</v>
      </c>
      <c r="AA215" t="s">
        <v>1809</v>
      </c>
      <c r="AB215" t="s">
        <v>1843</v>
      </c>
      <c r="AC215" t="s">
        <v>1877</v>
      </c>
      <c r="AD215" t="s">
        <v>1911</v>
      </c>
      <c r="AE215" t="s">
        <v>1945</v>
      </c>
      <c r="AF215" t="s">
        <v>1979</v>
      </c>
      <c r="AG215" t="s">
        <v>2263</v>
      </c>
      <c r="AH215" t="s">
        <v>2297</v>
      </c>
      <c r="AI215" t="s">
        <v>2331</v>
      </c>
      <c r="AJ215" t="s">
        <v>2365</v>
      </c>
      <c r="AK215" t="s">
        <v>2399</v>
      </c>
      <c r="AL215" t="s">
        <v>2433</v>
      </c>
      <c r="AM215" t="s">
        <v>2467</v>
      </c>
      <c r="AN215" t="s">
        <v>2501</v>
      </c>
      <c r="AO215" t="s">
        <v>2785</v>
      </c>
      <c r="AP215" t="s">
        <v>2819</v>
      </c>
      <c r="AQ215" t="s">
        <v>2853</v>
      </c>
      <c r="AR215" t="s">
        <v>12727</v>
      </c>
      <c r="AS215" t="s">
        <v>1456</v>
      </c>
      <c r="AT215" t="s">
        <v>2928</v>
      </c>
      <c r="AU215" t="s">
        <v>2962</v>
      </c>
      <c r="AV215" t="s">
        <v>2996</v>
      </c>
      <c r="AW215" t="s">
        <v>3280</v>
      </c>
      <c r="AX215" t="s">
        <v>3314</v>
      </c>
      <c r="AY215" t="s">
        <v>3348</v>
      </c>
      <c r="AZ215" t="s">
        <v>3382</v>
      </c>
      <c r="BA215" t="s">
        <v>3416</v>
      </c>
      <c r="BB215" t="s">
        <v>3450</v>
      </c>
      <c r="BC215" t="s">
        <v>3484</v>
      </c>
      <c r="BD215" t="s">
        <v>3768</v>
      </c>
      <c r="BE215" t="s">
        <v>3802</v>
      </c>
      <c r="BF215" t="s">
        <v>3836</v>
      </c>
      <c r="BG215" t="s">
        <v>3870</v>
      </c>
      <c r="BH215" t="s">
        <v>3904</v>
      </c>
      <c r="BI215" t="s">
        <v>3938</v>
      </c>
      <c r="BJ215" t="s">
        <v>3972</v>
      </c>
      <c r="BK215" t="s">
        <v>4006</v>
      </c>
      <c r="BL215" t="s">
        <v>4290</v>
      </c>
      <c r="BM215" t="s">
        <v>12728</v>
      </c>
      <c r="BN215" t="s">
        <v>2893</v>
      </c>
      <c r="BO215" t="s">
        <v>4365</v>
      </c>
      <c r="BP215" t="s">
        <v>4399</v>
      </c>
      <c r="BQ215" t="s">
        <v>4433</v>
      </c>
      <c r="BR215" t="s">
        <v>4467</v>
      </c>
      <c r="BS215" t="s">
        <v>4501</v>
      </c>
      <c r="BT215" t="s">
        <v>4785</v>
      </c>
      <c r="BU215" t="s">
        <v>4819</v>
      </c>
      <c r="BV215" t="s">
        <v>4853</v>
      </c>
      <c r="BW215" t="s">
        <v>4887</v>
      </c>
      <c r="BX215" t="s">
        <v>4921</v>
      </c>
      <c r="BY215" t="s">
        <v>4955</v>
      </c>
      <c r="BZ215" t="s">
        <v>4989</v>
      </c>
      <c r="CA215" t="s">
        <v>5273</v>
      </c>
      <c r="CB215" t="s">
        <v>5307</v>
      </c>
      <c r="CC215" t="s">
        <v>5341</v>
      </c>
      <c r="CD215" t="s">
        <v>5375</v>
      </c>
      <c r="CE215" t="s">
        <v>5409</v>
      </c>
      <c r="CF215" t="s">
        <v>5443</v>
      </c>
      <c r="CG215" t="s">
        <v>5477</v>
      </c>
      <c r="CH215" t="s">
        <v>12729</v>
      </c>
      <c r="CI215" t="s">
        <v>4330</v>
      </c>
      <c r="CJ215" t="s">
        <v>5802</v>
      </c>
      <c r="CK215" t="s">
        <v>5836</v>
      </c>
      <c r="CL215" t="s">
        <v>5870</v>
      </c>
      <c r="CM215" t="s">
        <v>5904</v>
      </c>
      <c r="CN215" t="s">
        <v>5938</v>
      </c>
      <c r="CO215" t="s">
        <v>5972</v>
      </c>
      <c r="CP215" t="s">
        <v>6006</v>
      </c>
      <c r="CQ215" t="s">
        <v>6290</v>
      </c>
      <c r="CR215" t="s">
        <v>6324</v>
      </c>
      <c r="CS215" t="s">
        <v>6358</v>
      </c>
      <c r="CT215" t="s">
        <v>6392</v>
      </c>
      <c r="CU215" t="s">
        <v>6426</v>
      </c>
      <c r="CV215" t="s">
        <v>6460</v>
      </c>
      <c r="CW215" t="s">
        <v>6494</v>
      </c>
      <c r="CX215" t="s">
        <v>6778</v>
      </c>
      <c r="CY215" t="s">
        <v>6812</v>
      </c>
      <c r="CZ215" t="s">
        <v>6846</v>
      </c>
      <c r="DA215" t="s">
        <v>6880</v>
      </c>
      <c r="DB215" t="s">
        <v>6914</v>
      </c>
      <c r="DC215" t="s">
        <v>12730</v>
      </c>
      <c r="DD215" t="s">
        <v>5767</v>
      </c>
      <c r="DE215" t="s">
        <v>6989</v>
      </c>
      <c r="DF215" t="s">
        <v>7273</v>
      </c>
      <c r="DG215" t="s">
        <v>7307</v>
      </c>
      <c r="DH215" t="s">
        <v>7341</v>
      </c>
      <c r="DI215" t="s">
        <v>7375</v>
      </c>
      <c r="DJ215" t="s">
        <v>7409</v>
      </c>
      <c r="DK215" t="s">
        <v>7443</v>
      </c>
      <c r="DL215" t="s">
        <v>7477</v>
      </c>
      <c r="DM215" t="s">
        <v>7511</v>
      </c>
      <c r="DN215" t="s">
        <v>7795</v>
      </c>
      <c r="DO215" t="s">
        <v>7829</v>
      </c>
      <c r="DP215" t="s">
        <v>7863</v>
      </c>
      <c r="DQ215" t="s">
        <v>7897</v>
      </c>
      <c r="DR215" t="s">
        <v>7931</v>
      </c>
      <c r="DS215" t="s">
        <v>7965</v>
      </c>
      <c r="DT215" t="s">
        <v>7999</v>
      </c>
      <c r="DU215" t="s">
        <v>8283</v>
      </c>
      <c r="DV215" t="s">
        <v>8317</v>
      </c>
      <c r="DW215" t="s">
        <v>8351</v>
      </c>
      <c r="DX215" t="s">
        <v>12731</v>
      </c>
      <c r="DY215" t="s">
        <v>6954</v>
      </c>
      <c r="DZ215" t="s">
        <v>8426</v>
      </c>
      <c r="EA215" t="s">
        <v>8460</v>
      </c>
      <c r="EB215" t="s">
        <v>8494</v>
      </c>
      <c r="EC215" t="s">
        <v>8778</v>
      </c>
      <c r="ED215" t="s">
        <v>8812</v>
      </c>
      <c r="EE215" t="s">
        <v>8846</v>
      </c>
      <c r="EF215" t="s">
        <v>8880</v>
      </c>
      <c r="EG215" t="s">
        <v>8914</v>
      </c>
      <c r="EH215" t="s">
        <v>8948</v>
      </c>
      <c r="EI215" t="s">
        <v>8982</v>
      </c>
      <c r="EJ215" t="s">
        <v>9266</v>
      </c>
      <c r="EK215" t="s">
        <v>9300</v>
      </c>
      <c r="EL215" t="s">
        <v>9334</v>
      </c>
      <c r="EM215" t="s">
        <v>9368</v>
      </c>
      <c r="EN215" t="s">
        <v>9402</v>
      </c>
      <c r="EO215" t="s">
        <v>9436</v>
      </c>
      <c r="EP215" t="s">
        <v>9470</v>
      </c>
      <c r="EQ215" t="s">
        <v>9504</v>
      </c>
      <c r="ER215" t="s">
        <v>9788</v>
      </c>
      <c r="ES215" t="s">
        <v>12732</v>
      </c>
      <c r="ET215" t="s">
        <v>8391</v>
      </c>
      <c r="EU215" t="s">
        <v>9863</v>
      </c>
      <c r="EV215" t="s">
        <v>9897</v>
      </c>
      <c r="EW215" t="s">
        <v>9931</v>
      </c>
      <c r="EX215" t="s">
        <v>9965</v>
      </c>
      <c r="EY215" t="s">
        <v>9999</v>
      </c>
      <c r="EZ215" t="s">
        <v>10283</v>
      </c>
      <c r="FA215" t="s">
        <v>10317</v>
      </c>
      <c r="FB215" t="s">
        <v>10351</v>
      </c>
      <c r="FC215" t="s">
        <v>10385</v>
      </c>
      <c r="FD215" t="s">
        <v>10419</v>
      </c>
      <c r="FE215" t="s">
        <v>10453</v>
      </c>
      <c r="FF215" t="s">
        <v>10487</v>
      </c>
      <c r="FG215" t="s">
        <v>10771</v>
      </c>
      <c r="FH215" t="s">
        <v>10805</v>
      </c>
      <c r="FI215" t="s">
        <v>10839</v>
      </c>
      <c r="FJ215" t="s">
        <v>10873</v>
      </c>
      <c r="FK215" t="s">
        <v>10907</v>
      </c>
      <c r="FL215" t="s">
        <v>10941</v>
      </c>
      <c r="FM215" t="s">
        <v>10975</v>
      </c>
      <c r="FN215" t="s">
        <v>12733</v>
      </c>
      <c r="FO215" t="s">
        <v>9828</v>
      </c>
      <c r="FP215" t="s">
        <v>11300</v>
      </c>
      <c r="FQ215" t="s">
        <v>11334</v>
      </c>
      <c r="FR215" t="s">
        <v>11368</v>
      </c>
      <c r="FS215" t="s">
        <v>11402</v>
      </c>
      <c r="FT215" t="s">
        <v>11436</v>
      </c>
      <c r="FU215" t="s">
        <v>11470</v>
      </c>
      <c r="FV215" t="s">
        <v>11504</v>
      </c>
      <c r="FW215" t="s">
        <v>11788</v>
      </c>
      <c r="FX215" t="s">
        <v>11822</v>
      </c>
      <c r="FY215" t="s">
        <v>11856</v>
      </c>
      <c r="FZ215" t="s">
        <v>11890</v>
      </c>
      <c r="GA215" t="s">
        <v>11924</v>
      </c>
      <c r="GB215" t="s">
        <v>11958</v>
      </c>
      <c r="GC215" t="s">
        <v>11992</v>
      </c>
      <c r="GD215" t="s">
        <v>12209</v>
      </c>
      <c r="GE215" t="s">
        <v>12243</v>
      </c>
      <c r="GF215" t="s">
        <v>12277</v>
      </c>
      <c r="GG215" t="s">
        <v>12311</v>
      </c>
      <c r="GH215" t="s">
        <v>12345</v>
      </c>
      <c r="GI215" t="s">
        <v>12734</v>
      </c>
      <c r="GJ215" t="s">
        <v>11265</v>
      </c>
    </row>
    <row r="216" spans="1:192" ht="15" hidden="1" customHeight="1">
      <c r="A216" s="48" t="s">
        <v>12432</v>
      </c>
      <c r="B216" s="49"/>
      <c r="C216" s="62">
        <v>24</v>
      </c>
    </row>
    <row r="217" spans="1:192" ht="15" hidden="1" customHeight="1">
      <c r="A217" s="49"/>
      <c r="B217" s="49" t="s">
        <v>12433</v>
      </c>
      <c r="C217" s="62">
        <v>25</v>
      </c>
      <c r="D217" t="s">
        <v>305</v>
      </c>
      <c r="E217" t="s">
        <v>339</v>
      </c>
      <c r="F217" t="s">
        <v>373</v>
      </c>
      <c r="G217" t="s">
        <v>407</v>
      </c>
      <c r="H217" t="s">
        <v>441</v>
      </c>
      <c r="I217" t="s">
        <v>475</v>
      </c>
      <c r="J217" t="s">
        <v>509</v>
      </c>
      <c r="K217" t="s">
        <v>793</v>
      </c>
      <c r="L217" t="s">
        <v>827</v>
      </c>
      <c r="M217" t="s">
        <v>861</v>
      </c>
      <c r="N217" t="s">
        <v>895</v>
      </c>
      <c r="O217" t="s">
        <v>929</v>
      </c>
      <c r="P217" t="s">
        <v>963</v>
      </c>
      <c r="Q217" t="s">
        <v>997</v>
      </c>
      <c r="R217" t="s">
        <v>1281</v>
      </c>
      <c r="S217" t="s">
        <v>1315</v>
      </c>
      <c r="T217" t="s">
        <v>1349</v>
      </c>
      <c r="U217" t="s">
        <v>1383</v>
      </c>
      <c r="V217" t="s">
        <v>1417</v>
      </c>
      <c r="W217" t="s">
        <v>12735</v>
      </c>
      <c r="X217" t="s">
        <v>270</v>
      </c>
      <c r="Y217" t="s">
        <v>1492</v>
      </c>
      <c r="Z217" t="s">
        <v>1776</v>
      </c>
      <c r="AA217" t="s">
        <v>1810</v>
      </c>
      <c r="AB217" t="s">
        <v>1844</v>
      </c>
      <c r="AC217" t="s">
        <v>1878</v>
      </c>
      <c r="AD217" t="s">
        <v>1912</v>
      </c>
      <c r="AE217" t="s">
        <v>1946</v>
      </c>
      <c r="AF217" t="s">
        <v>1980</v>
      </c>
      <c r="AG217" t="s">
        <v>2264</v>
      </c>
      <c r="AH217" t="s">
        <v>2298</v>
      </c>
      <c r="AI217" t="s">
        <v>2332</v>
      </c>
      <c r="AJ217" t="s">
        <v>2366</v>
      </c>
      <c r="AK217" t="s">
        <v>2400</v>
      </c>
      <c r="AL217" t="s">
        <v>2434</v>
      </c>
      <c r="AM217" t="s">
        <v>2468</v>
      </c>
      <c r="AN217" t="s">
        <v>2502</v>
      </c>
      <c r="AO217" t="s">
        <v>2786</v>
      </c>
      <c r="AP217" t="s">
        <v>2820</v>
      </c>
      <c r="AQ217" t="s">
        <v>2854</v>
      </c>
      <c r="AR217" t="s">
        <v>12736</v>
      </c>
      <c r="AS217" t="s">
        <v>1457</v>
      </c>
      <c r="AT217" t="s">
        <v>2929</v>
      </c>
      <c r="AU217" t="s">
        <v>2963</v>
      </c>
      <c r="AV217" t="s">
        <v>2997</v>
      </c>
      <c r="AW217" t="s">
        <v>3281</v>
      </c>
      <c r="AX217" t="s">
        <v>3315</v>
      </c>
      <c r="AY217" t="s">
        <v>3349</v>
      </c>
      <c r="AZ217" t="s">
        <v>3383</v>
      </c>
      <c r="BA217" t="s">
        <v>3417</v>
      </c>
      <c r="BB217" t="s">
        <v>3451</v>
      </c>
      <c r="BC217" t="s">
        <v>3485</v>
      </c>
      <c r="BD217" t="s">
        <v>3769</v>
      </c>
      <c r="BE217" t="s">
        <v>3803</v>
      </c>
      <c r="BF217" t="s">
        <v>3837</v>
      </c>
      <c r="BG217" t="s">
        <v>3871</v>
      </c>
      <c r="BH217" t="s">
        <v>3905</v>
      </c>
      <c r="BI217" t="s">
        <v>3939</v>
      </c>
      <c r="BJ217" t="s">
        <v>3973</v>
      </c>
      <c r="BK217" t="s">
        <v>4007</v>
      </c>
      <c r="BL217" t="s">
        <v>4291</v>
      </c>
      <c r="BM217" t="s">
        <v>12737</v>
      </c>
      <c r="BN217" t="s">
        <v>2894</v>
      </c>
      <c r="BO217" t="s">
        <v>4366</v>
      </c>
      <c r="BP217" t="s">
        <v>4400</v>
      </c>
      <c r="BQ217" t="s">
        <v>4434</v>
      </c>
      <c r="BR217" t="s">
        <v>4468</v>
      </c>
      <c r="BS217" t="s">
        <v>4502</v>
      </c>
      <c r="BT217" t="s">
        <v>4786</v>
      </c>
      <c r="BU217" t="s">
        <v>4820</v>
      </c>
      <c r="BV217" t="s">
        <v>4854</v>
      </c>
      <c r="BW217" t="s">
        <v>4888</v>
      </c>
      <c r="BX217" t="s">
        <v>4922</v>
      </c>
      <c r="BY217" t="s">
        <v>4956</v>
      </c>
      <c r="BZ217" t="s">
        <v>4990</v>
      </c>
      <c r="CA217" t="s">
        <v>5274</v>
      </c>
      <c r="CB217" t="s">
        <v>5308</v>
      </c>
      <c r="CC217" t="s">
        <v>5342</v>
      </c>
      <c r="CD217" t="s">
        <v>5376</v>
      </c>
      <c r="CE217" t="s">
        <v>5410</v>
      </c>
      <c r="CF217" t="s">
        <v>5444</v>
      </c>
      <c r="CG217" t="s">
        <v>5478</v>
      </c>
      <c r="CH217" t="s">
        <v>12738</v>
      </c>
      <c r="CI217" t="s">
        <v>4331</v>
      </c>
      <c r="CJ217" t="s">
        <v>5803</v>
      </c>
      <c r="CK217" t="s">
        <v>5837</v>
      </c>
      <c r="CL217" t="s">
        <v>5871</v>
      </c>
      <c r="CM217" t="s">
        <v>5905</v>
      </c>
      <c r="CN217" t="s">
        <v>5939</v>
      </c>
      <c r="CO217" t="s">
        <v>5973</v>
      </c>
      <c r="CP217" t="s">
        <v>6007</v>
      </c>
      <c r="CQ217" t="s">
        <v>6291</v>
      </c>
      <c r="CR217" t="s">
        <v>6325</v>
      </c>
      <c r="CS217" t="s">
        <v>6359</v>
      </c>
      <c r="CT217" t="s">
        <v>6393</v>
      </c>
      <c r="CU217" t="s">
        <v>6427</v>
      </c>
      <c r="CV217" t="s">
        <v>6461</v>
      </c>
      <c r="CW217" t="s">
        <v>6495</v>
      </c>
      <c r="CX217" t="s">
        <v>6779</v>
      </c>
      <c r="CY217" t="s">
        <v>6813</v>
      </c>
      <c r="CZ217" t="s">
        <v>6847</v>
      </c>
      <c r="DA217" t="s">
        <v>6881</v>
      </c>
      <c r="DB217" t="s">
        <v>6915</v>
      </c>
      <c r="DC217" t="s">
        <v>12739</v>
      </c>
      <c r="DD217" t="s">
        <v>5768</v>
      </c>
      <c r="DE217" t="s">
        <v>6990</v>
      </c>
      <c r="DF217" t="s">
        <v>7274</v>
      </c>
      <c r="DG217" t="s">
        <v>7308</v>
      </c>
      <c r="DH217" t="s">
        <v>7342</v>
      </c>
      <c r="DI217" t="s">
        <v>7376</v>
      </c>
      <c r="DJ217" t="s">
        <v>7410</v>
      </c>
      <c r="DK217" t="s">
        <v>7444</v>
      </c>
      <c r="DL217" t="s">
        <v>7478</v>
      </c>
      <c r="DM217" t="s">
        <v>7762</v>
      </c>
      <c r="DN217" t="s">
        <v>7796</v>
      </c>
      <c r="DO217" t="s">
        <v>7830</v>
      </c>
      <c r="DP217" t="s">
        <v>7864</v>
      </c>
      <c r="DQ217" t="s">
        <v>7898</v>
      </c>
      <c r="DR217" t="s">
        <v>7932</v>
      </c>
      <c r="DS217" t="s">
        <v>7966</v>
      </c>
      <c r="DT217" t="s">
        <v>8000</v>
      </c>
      <c r="DU217" t="s">
        <v>8284</v>
      </c>
      <c r="DV217" t="s">
        <v>8318</v>
      </c>
      <c r="DW217" t="s">
        <v>8352</v>
      </c>
      <c r="DX217" t="s">
        <v>12740</v>
      </c>
      <c r="DY217" t="s">
        <v>6955</v>
      </c>
      <c r="DZ217" t="s">
        <v>8427</v>
      </c>
      <c r="EA217" t="s">
        <v>8461</v>
      </c>
      <c r="EB217" t="s">
        <v>8495</v>
      </c>
      <c r="EC217" t="s">
        <v>8779</v>
      </c>
      <c r="ED217" t="s">
        <v>8813</v>
      </c>
      <c r="EE217" t="s">
        <v>8847</v>
      </c>
      <c r="EF217" t="s">
        <v>8881</v>
      </c>
      <c r="EG217" t="s">
        <v>8915</v>
      </c>
      <c r="EH217" t="s">
        <v>8949</v>
      </c>
      <c r="EI217" t="s">
        <v>8983</v>
      </c>
      <c r="EJ217" t="s">
        <v>9267</v>
      </c>
      <c r="EK217" t="s">
        <v>9301</v>
      </c>
      <c r="EL217" t="s">
        <v>9335</v>
      </c>
      <c r="EM217" t="s">
        <v>9369</v>
      </c>
      <c r="EN217" t="s">
        <v>9403</v>
      </c>
      <c r="EO217" t="s">
        <v>9437</v>
      </c>
      <c r="EP217" t="s">
        <v>9471</v>
      </c>
      <c r="EQ217" t="s">
        <v>9505</v>
      </c>
      <c r="ER217" t="s">
        <v>9789</v>
      </c>
      <c r="ES217" t="s">
        <v>12741</v>
      </c>
      <c r="ET217" t="s">
        <v>8392</v>
      </c>
      <c r="EU217" t="s">
        <v>9864</v>
      </c>
      <c r="EV217" t="s">
        <v>9898</v>
      </c>
      <c r="EW217" t="s">
        <v>9932</v>
      </c>
      <c r="EX217" t="s">
        <v>9966</v>
      </c>
      <c r="EY217" t="s">
        <v>10000</v>
      </c>
      <c r="EZ217" t="s">
        <v>10284</v>
      </c>
      <c r="FA217" t="s">
        <v>10318</v>
      </c>
      <c r="FB217" t="s">
        <v>10352</v>
      </c>
      <c r="FC217" t="s">
        <v>10386</v>
      </c>
      <c r="FD217" t="s">
        <v>10420</v>
      </c>
      <c r="FE217" t="s">
        <v>10454</v>
      </c>
      <c r="FF217" t="s">
        <v>10488</v>
      </c>
      <c r="FG217" t="s">
        <v>10772</v>
      </c>
      <c r="FH217" t="s">
        <v>10806</v>
      </c>
      <c r="FI217" t="s">
        <v>10840</v>
      </c>
      <c r="FJ217" t="s">
        <v>10874</v>
      </c>
      <c r="FK217" t="s">
        <v>10908</v>
      </c>
      <c r="FL217" t="s">
        <v>10942</v>
      </c>
      <c r="FM217" t="s">
        <v>10976</v>
      </c>
      <c r="FN217" t="s">
        <v>12742</v>
      </c>
      <c r="FO217" t="s">
        <v>9829</v>
      </c>
      <c r="FP217" t="s">
        <v>11301</v>
      </c>
      <c r="FQ217" t="s">
        <v>11335</v>
      </c>
      <c r="FR217" t="s">
        <v>11369</v>
      </c>
      <c r="FS217" t="s">
        <v>11403</v>
      </c>
      <c r="FT217" t="s">
        <v>11437</v>
      </c>
      <c r="FU217" t="s">
        <v>11471</v>
      </c>
      <c r="FV217" t="s">
        <v>11505</v>
      </c>
      <c r="FW217" t="s">
        <v>11789</v>
      </c>
      <c r="FX217" t="s">
        <v>11823</v>
      </c>
      <c r="FY217" t="s">
        <v>11857</v>
      </c>
      <c r="FZ217" t="s">
        <v>11891</v>
      </c>
      <c r="GA217" t="s">
        <v>11925</v>
      </c>
      <c r="GB217" t="s">
        <v>11959</v>
      </c>
      <c r="GC217" t="s">
        <v>11993</v>
      </c>
      <c r="GD217" t="s">
        <v>12210</v>
      </c>
      <c r="GE217" t="s">
        <v>12244</v>
      </c>
      <c r="GF217" t="s">
        <v>12278</v>
      </c>
      <c r="GG217" t="s">
        <v>12312</v>
      </c>
      <c r="GH217" t="s">
        <v>12346</v>
      </c>
      <c r="GI217" t="s">
        <v>12743</v>
      </c>
      <c r="GJ217" t="s">
        <v>11266</v>
      </c>
    </row>
    <row r="218" spans="1:192" ht="15" hidden="1" customHeight="1">
      <c r="A218" s="49"/>
      <c r="B218" s="49" t="s">
        <v>12434</v>
      </c>
      <c r="C218" s="62">
        <v>26</v>
      </c>
      <c r="D218" t="s">
        <v>306</v>
      </c>
      <c r="E218" t="s">
        <v>340</v>
      </c>
      <c r="F218" t="s">
        <v>374</v>
      </c>
      <c r="G218" t="s">
        <v>408</v>
      </c>
      <c r="H218" t="s">
        <v>442</v>
      </c>
      <c r="I218" t="s">
        <v>476</v>
      </c>
      <c r="J218" t="s">
        <v>510</v>
      </c>
      <c r="K218" t="s">
        <v>794</v>
      </c>
      <c r="L218" t="s">
        <v>828</v>
      </c>
      <c r="M218" t="s">
        <v>862</v>
      </c>
      <c r="N218" t="s">
        <v>896</v>
      </c>
      <c r="O218" t="s">
        <v>930</v>
      </c>
      <c r="P218" t="s">
        <v>964</v>
      </c>
      <c r="Q218" t="s">
        <v>998</v>
      </c>
      <c r="R218" t="s">
        <v>1282</v>
      </c>
      <c r="S218" t="s">
        <v>1316</v>
      </c>
      <c r="T218" t="s">
        <v>1350</v>
      </c>
      <c r="U218" t="s">
        <v>1384</v>
      </c>
      <c r="V218" t="s">
        <v>1418</v>
      </c>
      <c r="W218" t="s">
        <v>12744</v>
      </c>
      <c r="X218" t="s">
        <v>271</v>
      </c>
      <c r="Y218" t="s">
        <v>1493</v>
      </c>
      <c r="Z218" t="s">
        <v>1777</v>
      </c>
      <c r="AA218" t="s">
        <v>1811</v>
      </c>
      <c r="AB218" t="s">
        <v>1845</v>
      </c>
      <c r="AC218" t="s">
        <v>1879</v>
      </c>
      <c r="AD218" t="s">
        <v>1913</v>
      </c>
      <c r="AE218" t="s">
        <v>1947</v>
      </c>
      <c r="AF218" t="s">
        <v>1981</v>
      </c>
      <c r="AG218" t="s">
        <v>2265</v>
      </c>
      <c r="AH218" t="s">
        <v>2299</v>
      </c>
      <c r="AI218" t="s">
        <v>2333</v>
      </c>
      <c r="AJ218" t="s">
        <v>2367</v>
      </c>
      <c r="AK218" t="s">
        <v>2401</v>
      </c>
      <c r="AL218" t="s">
        <v>2435</v>
      </c>
      <c r="AM218" t="s">
        <v>2469</v>
      </c>
      <c r="AN218" t="s">
        <v>2503</v>
      </c>
      <c r="AO218" t="s">
        <v>2787</v>
      </c>
      <c r="AP218" t="s">
        <v>2821</v>
      </c>
      <c r="AQ218" t="s">
        <v>2855</v>
      </c>
      <c r="AR218" t="s">
        <v>12745</v>
      </c>
      <c r="AS218" t="s">
        <v>1458</v>
      </c>
      <c r="AT218" t="s">
        <v>2930</v>
      </c>
      <c r="AU218" t="s">
        <v>2964</v>
      </c>
      <c r="AV218" t="s">
        <v>2998</v>
      </c>
      <c r="AW218" t="s">
        <v>3282</v>
      </c>
      <c r="AX218" t="s">
        <v>3316</v>
      </c>
      <c r="AY218" t="s">
        <v>3350</v>
      </c>
      <c r="AZ218" t="s">
        <v>3384</v>
      </c>
      <c r="BA218" t="s">
        <v>3418</v>
      </c>
      <c r="BB218" t="s">
        <v>3452</v>
      </c>
      <c r="BC218" t="s">
        <v>3486</v>
      </c>
      <c r="BD218" t="s">
        <v>3770</v>
      </c>
      <c r="BE218" t="s">
        <v>3804</v>
      </c>
      <c r="BF218" t="s">
        <v>3838</v>
      </c>
      <c r="BG218" t="s">
        <v>3872</v>
      </c>
      <c r="BH218" t="s">
        <v>3906</v>
      </c>
      <c r="BI218" t="s">
        <v>3940</v>
      </c>
      <c r="BJ218" t="s">
        <v>3974</v>
      </c>
      <c r="BK218" t="s">
        <v>4008</v>
      </c>
      <c r="BL218" t="s">
        <v>4292</v>
      </c>
      <c r="BM218" t="s">
        <v>12746</v>
      </c>
      <c r="BN218" t="s">
        <v>2895</v>
      </c>
      <c r="BO218" t="s">
        <v>4367</v>
      </c>
      <c r="BP218" t="s">
        <v>4401</v>
      </c>
      <c r="BQ218" t="s">
        <v>4435</v>
      </c>
      <c r="BR218" t="s">
        <v>4469</v>
      </c>
      <c r="BS218" t="s">
        <v>4503</v>
      </c>
      <c r="BT218" t="s">
        <v>4787</v>
      </c>
      <c r="BU218" t="s">
        <v>4821</v>
      </c>
      <c r="BV218" t="s">
        <v>4855</v>
      </c>
      <c r="BW218" t="s">
        <v>4889</v>
      </c>
      <c r="BX218" t="s">
        <v>4923</v>
      </c>
      <c r="BY218" t="s">
        <v>4957</v>
      </c>
      <c r="BZ218" t="s">
        <v>4991</v>
      </c>
      <c r="CA218" t="s">
        <v>5275</v>
      </c>
      <c r="CB218" t="s">
        <v>5309</v>
      </c>
      <c r="CC218" t="s">
        <v>5343</v>
      </c>
      <c r="CD218" t="s">
        <v>5377</v>
      </c>
      <c r="CE218" t="s">
        <v>5411</v>
      </c>
      <c r="CF218" t="s">
        <v>5445</v>
      </c>
      <c r="CG218" t="s">
        <v>5479</v>
      </c>
      <c r="CH218" t="s">
        <v>12747</v>
      </c>
      <c r="CI218" t="s">
        <v>4332</v>
      </c>
      <c r="CJ218" t="s">
        <v>5804</v>
      </c>
      <c r="CK218" t="s">
        <v>5838</v>
      </c>
      <c r="CL218" t="s">
        <v>5872</v>
      </c>
      <c r="CM218" t="s">
        <v>5906</v>
      </c>
      <c r="CN218" t="s">
        <v>5940</v>
      </c>
      <c r="CO218" t="s">
        <v>5974</v>
      </c>
      <c r="CP218" t="s">
        <v>6008</v>
      </c>
      <c r="CQ218" t="s">
        <v>6292</v>
      </c>
      <c r="CR218" t="s">
        <v>6326</v>
      </c>
      <c r="CS218" t="s">
        <v>6360</v>
      </c>
      <c r="CT218" t="s">
        <v>6394</v>
      </c>
      <c r="CU218" t="s">
        <v>6428</v>
      </c>
      <c r="CV218" t="s">
        <v>6462</v>
      </c>
      <c r="CW218" t="s">
        <v>6496</v>
      </c>
      <c r="CX218" t="s">
        <v>6780</v>
      </c>
      <c r="CY218" t="s">
        <v>6814</v>
      </c>
      <c r="CZ218" t="s">
        <v>6848</v>
      </c>
      <c r="DA218" t="s">
        <v>6882</v>
      </c>
      <c r="DB218" t="s">
        <v>6916</v>
      </c>
      <c r="DC218" t="s">
        <v>12748</v>
      </c>
      <c r="DD218" t="s">
        <v>5769</v>
      </c>
      <c r="DE218" t="s">
        <v>6991</v>
      </c>
      <c r="DF218" t="s">
        <v>7275</v>
      </c>
      <c r="DG218" t="s">
        <v>7309</v>
      </c>
      <c r="DH218" t="s">
        <v>7343</v>
      </c>
      <c r="DI218" t="s">
        <v>7377</v>
      </c>
      <c r="DJ218" t="s">
        <v>7411</v>
      </c>
      <c r="DK218" t="s">
        <v>7445</v>
      </c>
      <c r="DL218" t="s">
        <v>7479</v>
      </c>
      <c r="DM218" t="s">
        <v>7763</v>
      </c>
      <c r="DN218" t="s">
        <v>7797</v>
      </c>
      <c r="DO218" t="s">
        <v>7831</v>
      </c>
      <c r="DP218" t="s">
        <v>7865</v>
      </c>
      <c r="DQ218" t="s">
        <v>7899</v>
      </c>
      <c r="DR218" t="s">
        <v>7933</v>
      </c>
      <c r="DS218" t="s">
        <v>7967</v>
      </c>
      <c r="DT218" t="s">
        <v>8001</v>
      </c>
      <c r="DU218" t="s">
        <v>8285</v>
      </c>
      <c r="DV218" t="s">
        <v>8319</v>
      </c>
      <c r="DW218" t="s">
        <v>8353</v>
      </c>
      <c r="DX218" t="s">
        <v>12749</v>
      </c>
      <c r="DY218" t="s">
        <v>6956</v>
      </c>
      <c r="DZ218" t="s">
        <v>8428</v>
      </c>
      <c r="EA218" t="s">
        <v>8462</v>
      </c>
      <c r="EB218" t="s">
        <v>8496</v>
      </c>
      <c r="EC218" t="s">
        <v>8780</v>
      </c>
      <c r="ED218" t="s">
        <v>8814</v>
      </c>
      <c r="EE218" t="s">
        <v>8848</v>
      </c>
      <c r="EF218" t="s">
        <v>8882</v>
      </c>
      <c r="EG218" t="s">
        <v>8916</v>
      </c>
      <c r="EH218" t="s">
        <v>8950</v>
      </c>
      <c r="EI218" t="s">
        <v>8984</v>
      </c>
      <c r="EJ218" t="s">
        <v>9268</v>
      </c>
      <c r="EK218" t="s">
        <v>9302</v>
      </c>
      <c r="EL218" t="s">
        <v>9336</v>
      </c>
      <c r="EM218" t="s">
        <v>9370</v>
      </c>
      <c r="EN218" t="s">
        <v>9404</v>
      </c>
      <c r="EO218" t="s">
        <v>9438</v>
      </c>
      <c r="EP218" t="s">
        <v>9472</v>
      </c>
      <c r="EQ218" t="s">
        <v>9506</v>
      </c>
      <c r="ER218" t="s">
        <v>9790</v>
      </c>
      <c r="ES218" t="s">
        <v>12750</v>
      </c>
      <c r="ET218" t="s">
        <v>8393</v>
      </c>
      <c r="EU218" t="s">
        <v>9865</v>
      </c>
      <c r="EV218" t="s">
        <v>9899</v>
      </c>
      <c r="EW218" t="s">
        <v>9933</v>
      </c>
      <c r="EX218" t="s">
        <v>9967</v>
      </c>
      <c r="EY218" t="s">
        <v>10001</v>
      </c>
      <c r="EZ218" t="s">
        <v>10285</v>
      </c>
      <c r="FA218" t="s">
        <v>10319</v>
      </c>
      <c r="FB218" t="s">
        <v>10353</v>
      </c>
      <c r="FC218" t="s">
        <v>10387</v>
      </c>
      <c r="FD218" t="s">
        <v>10421</v>
      </c>
      <c r="FE218" t="s">
        <v>10455</v>
      </c>
      <c r="FF218" t="s">
        <v>10489</v>
      </c>
      <c r="FG218" t="s">
        <v>10773</v>
      </c>
      <c r="FH218" t="s">
        <v>10807</v>
      </c>
      <c r="FI218" t="s">
        <v>10841</v>
      </c>
      <c r="FJ218" t="s">
        <v>10875</v>
      </c>
      <c r="FK218" t="s">
        <v>10909</v>
      </c>
      <c r="FL218" t="s">
        <v>10943</v>
      </c>
      <c r="FM218" t="s">
        <v>10977</v>
      </c>
      <c r="FN218" t="s">
        <v>12751</v>
      </c>
      <c r="FO218" t="s">
        <v>9830</v>
      </c>
      <c r="FP218" t="s">
        <v>11302</v>
      </c>
      <c r="FQ218" t="s">
        <v>11336</v>
      </c>
      <c r="FR218" t="s">
        <v>11370</v>
      </c>
      <c r="FS218" t="s">
        <v>11404</v>
      </c>
      <c r="FT218" t="s">
        <v>11438</v>
      </c>
      <c r="FU218" t="s">
        <v>11472</v>
      </c>
      <c r="FV218" t="s">
        <v>11506</v>
      </c>
      <c r="FW218" t="s">
        <v>11790</v>
      </c>
      <c r="FX218" t="s">
        <v>11824</v>
      </c>
      <c r="FY218" t="s">
        <v>11858</v>
      </c>
      <c r="FZ218" t="s">
        <v>11892</v>
      </c>
      <c r="GA218" t="s">
        <v>11926</v>
      </c>
      <c r="GB218" t="s">
        <v>11960</v>
      </c>
      <c r="GC218" t="s">
        <v>11994</v>
      </c>
      <c r="GD218" t="s">
        <v>12211</v>
      </c>
      <c r="GE218" t="s">
        <v>12245</v>
      </c>
      <c r="GF218" t="s">
        <v>12279</v>
      </c>
      <c r="GG218" t="s">
        <v>12313</v>
      </c>
      <c r="GH218" t="s">
        <v>12347</v>
      </c>
      <c r="GI218" t="s">
        <v>12752</v>
      </c>
      <c r="GJ218" t="s">
        <v>11267</v>
      </c>
    </row>
    <row r="219" spans="1:192" ht="15" hidden="1" customHeight="1">
      <c r="A219" s="49"/>
      <c r="B219" s="49" t="s">
        <v>12435</v>
      </c>
      <c r="C219" s="62">
        <v>27</v>
      </c>
      <c r="D219" t="s">
        <v>307</v>
      </c>
      <c r="E219" t="s">
        <v>341</v>
      </c>
      <c r="F219" t="s">
        <v>375</v>
      </c>
      <c r="G219" t="s">
        <v>409</v>
      </c>
      <c r="H219" t="s">
        <v>443</v>
      </c>
      <c r="I219" t="s">
        <v>477</v>
      </c>
      <c r="J219" t="s">
        <v>511</v>
      </c>
      <c r="K219" t="s">
        <v>795</v>
      </c>
      <c r="L219" t="s">
        <v>829</v>
      </c>
      <c r="M219" t="s">
        <v>863</v>
      </c>
      <c r="N219" t="s">
        <v>897</v>
      </c>
      <c r="O219" t="s">
        <v>931</v>
      </c>
      <c r="P219" t="s">
        <v>965</v>
      </c>
      <c r="Q219" t="s">
        <v>999</v>
      </c>
      <c r="R219" t="s">
        <v>1283</v>
      </c>
      <c r="S219" t="s">
        <v>1317</v>
      </c>
      <c r="T219" t="s">
        <v>1351</v>
      </c>
      <c r="U219" t="s">
        <v>1385</v>
      </c>
      <c r="V219" t="s">
        <v>1419</v>
      </c>
      <c r="W219" t="s">
        <v>12753</v>
      </c>
      <c r="X219" t="s">
        <v>272</v>
      </c>
      <c r="Y219" t="s">
        <v>1494</v>
      </c>
      <c r="Z219" t="s">
        <v>1778</v>
      </c>
      <c r="AA219" t="s">
        <v>1812</v>
      </c>
      <c r="AB219" t="s">
        <v>1846</v>
      </c>
      <c r="AC219" t="s">
        <v>1880</v>
      </c>
      <c r="AD219" t="s">
        <v>1914</v>
      </c>
      <c r="AE219" t="s">
        <v>1948</v>
      </c>
      <c r="AF219" t="s">
        <v>1982</v>
      </c>
      <c r="AG219" t="s">
        <v>2266</v>
      </c>
      <c r="AH219" t="s">
        <v>2300</v>
      </c>
      <c r="AI219" t="s">
        <v>2334</v>
      </c>
      <c r="AJ219" t="s">
        <v>2368</v>
      </c>
      <c r="AK219" t="s">
        <v>2402</v>
      </c>
      <c r="AL219" t="s">
        <v>2436</v>
      </c>
      <c r="AM219" t="s">
        <v>2470</v>
      </c>
      <c r="AN219" t="s">
        <v>2504</v>
      </c>
      <c r="AO219" t="s">
        <v>2788</v>
      </c>
      <c r="AP219" t="s">
        <v>2822</v>
      </c>
      <c r="AQ219" t="s">
        <v>2856</v>
      </c>
      <c r="AR219" t="s">
        <v>12754</v>
      </c>
      <c r="AS219" t="s">
        <v>1459</v>
      </c>
      <c r="AT219" t="s">
        <v>2931</v>
      </c>
      <c r="AU219" t="s">
        <v>2965</v>
      </c>
      <c r="AV219" t="s">
        <v>2999</v>
      </c>
      <c r="AW219" t="s">
        <v>3283</v>
      </c>
      <c r="AX219" t="s">
        <v>3317</v>
      </c>
      <c r="AY219" t="s">
        <v>3351</v>
      </c>
      <c r="AZ219" t="s">
        <v>3385</v>
      </c>
      <c r="BA219" t="s">
        <v>3419</v>
      </c>
      <c r="BB219" t="s">
        <v>3453</v>
      </c>
      <c r="BC219" t="s">
        <v>3487</v>
      </c>
      <c r="BD219" t="s">
        <v>3771</v>
      </c>
      <c r="BE219" t="s">
        <v>3805</v>
      </c>
      <c r="BF219" t="s">
        <v>3839</v>
      </c>
      <c r="BG219" t="s">
        <v>3873</v>
      </c>
      <c r="BH219" t="s">
        <v>3907</v>
      </c>
      <c r="BI219" t="s">
        <v>3941</v>
      </c>
      <c r="BJ219" t="s">
        <v>3975</v>
      </c>
      <c r="BK219" t="s">
        <v>4009</v>
      </c>
      <c r="BL219" t="s">
        <v>4293</v>
      </c>
      <c r="BM219" t="s">
        <v>12755</v>
      </c>
      <c r="BN219" t="s">
        <v>2896</v>
      </c>
      <c r="BO219" t="s">
        <v>4368</v>
      </c>
      <c r="BP219" t="s">
        <v>4402</v>
      </c>
      <c r="BQ219" t="s">
        <v>4436</v>
      </c>
      <c r="BR219" t="s">
        <v>4470</v>
      </c>
      <c r="BS219" t="s">
        <v>4504</v>
      </c>
      <c r="BT219" t="s">
        <v>4788</v>
      </c>
      <c r="BU219" t="s">
        <v>4822</v>
      </c>
      <c r="BV219" t="s">
        <v>4856</v>
      </c>
      <c r="BW219" t="s">
        <v>4890</v>
      </c>
      <c r="BX219" t="s">
        <v>4924</v>
      </c>
      <c r="BY219" t="s">
        <v>4958</v>
      </c>
      <c r="BZ219" t="s">
        <v>4992</v>
      </c>
      <c r="CA219" t="s">
        <v>5276</v>
      </c>
      <c r="CB219" t="s">
        <v>5310</v>
      </c>
      <c r="CC219" t="s">
        <v>5344</v>
      </c>
      <c r="CD219" t="s">
        <v>5378</v>
      </c>
      <c r="CE219" t="s">
        <v>5412</v>
      </c>
      <c r="CF219" t="s">
        <v>5446</v>
      </c>
      <c r="CG219" t="s">
        <v>5480</v>
      </c>
      <c r="CH219" t="s">
        <v>12756</v>
      </c>
      <c r="CI219" t="s">
        <v>4333</v>
      </c>
      <c r="CJ219" t="s">
        <v>5805</v>
      </c>
      <c r="CK219" t="s">
        <v>5839</v>
      </c>
      <c r="CL219" t="s">
        <v>5873</v>
      </c>
      <c r="CM219" t="s">
        <v>5907</v>
      </c>
      <c r="CN219" t="s">
        <v>5941</v>
      </c>
      <c r="CO219" t="s">
        <v>5975</v>
      </c>
      <c r="CP219" t="s">
        <v>6009</v>
      </c>
      <c r="CQ219" t="s">
        <v>6293</v>
      </c>
      <c r="CR219" t="s">
        <v>6327</v>
      </c>
      <c r="CS219" t="s">
        <v>6361</v>
      </c>
      <c r="CT219" t="s">
        <v>6395</v>
      </c>
      <c r="CU219" t="s">
        <v>6429</v>
      </c>
      <c r="CV219" t="s">
        <v>6463</v>
      </c>
      <c r="CW219" t="s">
        <v>6497</v>
      </c>
      <c r="CX219" t="s">
        <v>6781</v>
      </c>
      <c r="CY219" t="s">
        <v>6815</v>
      </c>
      <c r="CZ219" t="s">
        <v>6849</v>
      </c>
      <c r="DA219" t="s">
        <v>6883</v>
      </c>
      <c r="DB219" t="s">
        <v>6917</v>
      </c>
      <c r="DC219" t="s">
        <v>12757</v>
      </c>
      <c r="DD219" t="s">
        <v>5770</v>
      </c>
      <c r="DE219" t="s">
        <v>6992</v>
      </c>
      <c r="DF219" t="s">
        <v>7276</v>
      </c>
      <c r="DG219" t="s">
        <v>7310</v>
      </c>
      <c r="DH219" t="s">
        <v>7344</v>
      </c>
      <c r="DI219" t="s">
        <v>7378</v>
      </c>
      <c r="DJ219" t="s">
        <v>7412</v>
      </c>
      <c r="DK219" t="s">
        <v>7446</v>
      </c>
      <c r="DL219" t="s">
        <v>7480</v>
      </c>
      <c r="DM219" t="s">
        <v>7764</v>
      </c>
      <c r="DN219" t="s">
        <v>7798</v>
      </c>
      <c r="DO219" t="s">
        <v>7832</v>
      </c>
      <c r="DP219" t="s">
        <v>7866</v>
      </c>
      <c r="DQ219" t="s">
        <v>7900</v>
      </c>
      <c r="DR219" t="s">
        <v>7934</v>
      </c>
      <c r="DS219" t="s">
        <v>7968</v>
      </c>
      <c r="DT219" t="s">
        <v>8002</v>
      </c>
      <c r="DU219" t="s">
        <v>8286</v>
      </c>
      <c r="DV219" t="s">
        <v>8320</v>
      </c>
      <c r="DW219" t="s">
        <v>8354</v>
      </c>
      <c r="DX219" t="s">
        <v>12758</v>
      </c>
      <c r="DY219" t="s">
        <v>6957</v>
      </c>
      <c r="DZ219" t="s">
        <v>8429</v>
      </c>
      <c r="EA219" t="s">
        <v>8463</v>
      </c>
      <c r="EB219" t="s">
        <v>8497</v>
      </c>
      <c r="EC219" t="s">
        <v>8781</v>
      </c>
      <c r="ED219" t="s">
        <v>8815</v>
      </c>
      <c r="EE219" t="s">
        <v>8849</v>
      </c>
      <c r="EF219" t="s">
        <v>8883</v>
      </c>
      <c r="EG219" t="s">
        <v>8917</v>
      </c>
      <c r="EH219" t="s">
        <v>8951</v>
      </c>
      <c r="EI219" t="s">
        <v>8985</v>
      </c>
      <c r="EJ219" t="s">
        <v>9269</v>
      </c>
      <c r="EK219" t="s">
        <v>9303</v>
      </c>
      <c r="EL219" t="s">
        <v>9337</v>
      </c>
      <c r="EM219" t="s">
        <v>9371</v>
      </c>
      <c r="EN219" t="s">
        <v>9405</v>
      </c>
      <c r="EO219" t="s">
        <v>9439</v>
      </c>
      <c r="EP219" t="s">
        <v>9473</v>
      </c>
      <c r="EQ219" t="s">
        <v>9507</v>
      </c>
      <c r="ER219" t="s">
        <v>9791</v>
      </c>
      <c r="ES219" t="s">
        <v>12759</v>
      </c>
      <c r="ET219" t="s">
        <v>8394</v>
      </c>
      <c r="EU219" t="s">
        <v>9866</v>
      </c>
      <c r="EV219" t="s">
        <v>9900</v>
      </c>
      <c r="EW219" t="s">
        <v>9934</v>
      </c>
      <c r="EX219" t="s">
        <v>9968</v>
      </c>
      <c r="EY219" t="s">
        <v>10002</v>
      </c>
      <c r="EZ219" t="s">
        <v>10286</v>
      </c>
      <c r="FA219" t="s">
        <v>10320</v>
      </c>
      <c r="FB219" t="s">
        <v>10354</v>
      </c>
      <c r="FC219" t="s">
        <v>10388</v>
      </c>
      <c r="FD219" t="s">
        <v>10422</v>
      </c>
      <c r="FE219" t="s">
        <v>10456</v>
      </c>
      <c r="FF219" t="s">
        <v>10490</v>
      </c>
      <c r="FG219" t="s">
        <v>10774</v>
      </c>
      <c r="FH219" t="s">
        <v>10808</v>
      </c>
      <c r="FI219" t="s">
        <v>10842</v>
      </c>
      <c r="FJ219" t="s">
        <v>10876</v>
      </c>
      <c r="FK219" t="s">
        <v>10910</v>
      </c>
      <c r="FL219" t="s">
        <v>10944</v>
      </c>
      <c r="FM219" t="s">
        <v>10978</v>
      </c>
      <c r="FN219" t="s">
        <v>12760</v>
      </c>
      <c r="FO219" t="s">
        <v>9831</v>
      </c>
      <c r="FP219" t="s">
        <v>11303</v>
      </c>
      <c r="FQ219" t="s">
        <v>11337</v>
      </c>
      <c r="FR219" t="s">
        <v>11371</v>
      </c>
      <c r="FS219" t="s">
        <v>11405</v>
      </c>
      <c r="FT219" t="s">
        <v>11439</v>
      </c>
      <c r="FU219" t="s">
        <v>11473</v>
      </c>
      <c r="FV219" t="s">
        <v>11507</v>
      </c>
      <c r="FW219" t="s">
        <v>11791</v>
      </c>
      <c r="FX219" t="s">
        <v>11825</v>
      </c>
      <c r="FY219" t="s">
        <v>11859</v>
      </c>
      <c r="FZ219" t="s">
        <v>11893</v>
      </c>
      <c r="GA219" t="s">
        <v>11927</v>
      </c>
      <c r="GB219" t="s">
        <v>11961</v>
      </c>
      <c r="GC219" t="s">
        <v>11995</v>
      </c>
      <c r="GD219" t="s">
        <v>12212</v>
      </c>
      <c r="GE219" t="s">
        <v>12246</v>
      </c>
      <c r="GF219" t="s">
        <v>12280</v>
      </c>
      <c r="GG219" t="s">
        <v>12314</v>
      </c>
      <c r="GH219" t="s">
        <v>12348</v>
      </c>
      <c r="GI219" t="s">
        <v>12761</v>
      </c>
      <c r="GJ219" t="s">
        <v>11268</v>
      </c>
    </row>
    <row r="220" spans="1:192" ht="15" hidden="1" customHeight="1">
      <c r="A220" s="48" t="s">
        <v>12436</v>
      </c>
      <c r="B220" s="49"/>
      <c r="C220" s="62">
        <v>28</v>
      </c>
    </row>
    <row r="221" spans="1:192" ht="15" hidden="1" customHeight="1">
      <c r="A221" s="49"/>
      <c r="B221" s="49" t="s">
        <v>12437</v>
      </c>
      <c r="C221" s="62">
        <v>29</v>
      </c>
      <c r="D221" t="s">
        <v>308</v>
      </c>
      <c r="E221" t="s">
        <v>342</v>
      </c>
      <c r="F221" t="s">
        <v>376</v>
      </c>
      <c r="G221" t="s">
        <v>410</v>
      </c>
      <c r="H221" t="s">
        <v>444</v>
      </c>
      <c r="I221" t="s">
        <v>478</v>
      </c>
      <c r="J221" t="s">
        <v>762</v>
      </c>
      <c r="K221" t="s">
        <v>796</v>
      </c>
      <c r="L221" t="s">
        <v>830</v>
      </c>
      <c r="M221" t="s">
        <v>864</v>
      </c>
      <c r="N221" t="s">
        <v>898</v>
      </c>
      <c r="O221" t="s">
        <v>932</v>
      </c>
      <c r="P221" t="s">
        <v>966</v>
      </c>
      <c r="Q221" t="s">
        <v>1000</v>
      </c>
      <c r="R221" t="s">
        <v>1284</v>
      </c>
      <c r="S221" t="s">
        <v>1318</v>
      </c>
      <c r="T221" t="s">
        <v>1352</v>
      </c>
      <c r="U221" t="s">
        <v>1386</v>
      </c>
      <c r="V221" t="s">
        <v>1420</v>
      </c>
      <c r="W221" t="s">
        <v>12762</v>
      </c>
      <c r="X221" t="s">
        <v>273</v>
      </c>
      <c r="Y221" t="s">
        <v>1495</v>
      </c>
      <c r="Z221" t="s">
        <v>1779</v>
      </c>
      <c r="AA221" t="s">
        <v>1813</v>
      </c>
      <c r="AB221" t="s">
        <v>1847</v>
      </c>
      <c r="AC221" t="s">
        <v>1881</v>
      </c>
      <c r="AD221" t="s">
        <v>1915</v>
      </c>
      <c r="AE221" t="s">
        <v>1949</v>
      </c>
      <c r="AF221" t="s">
        <v>1983</v>
      </c>
      <c r="AG221" t="s">
        <v>2267</v>
      </c>
      <c r="AH221" t="s">
        <v>2301</v>
      </c>
      <c r="AI221" t="s">
        <v>2335</v>
      </c>
      <c r="AJ221" t="s">
        <v>2369</v>
      </c>
      <c r="AK221" t="s">
        <v>2403</v>
      </c>
      <c r="AL221" t="s">
        <v>2437</v>
      </c>
      <c r="AM221" t="s">
        <v>2471</v>
      </c>
      <c r="AN221" t="s">
        <v>2505</v>
      </c>
      <c r="AO221" t="s">
        <v>2789</v>
      </c>
      <c r="AP221" t="s">
        <v>2823</v>
      </c>
      <c r="AQ221" t="s">
        <v>2857</v>
      </c>
      <c r="AR221" t="s">
        <v>12763</v>
      </c>
      <c r="AS221" t="s">
        <v>1460</v>
      </c>
      <c r="AT221" t="s">
        <v>2932</v>
      </c>
      <c r="AU221" t="s">
        <v>2966</v>
      </c>
      <c r="AV221" t="s">
        <v>3000</v>
      </c>
      <c r="AW221" t="s">
        <v>3284</v>
      </c>
      <c r="AX221" t="s">
        <v>3318</v>
      </c>
      <c r="AY221" t="s">
        <v>3352</v>
      </c>
      <c r="AZ221" t="s">
        <v>3386</v>
      </c>
      <c r="BA221" t="s">
        <v>3420</v>
      </c>
      <c r="BB221" t="s">
        <v>3454</v>
      </c>
      <c r="BC221" t="s">
        <v>3488</v>
      </c>
      <c r="BD221" t="s">
        <v>3772</v>
      </c>
      <c r="BE221" t="s">
        <v>3806</v>
      </c>
      <c r="BF221" t="s">
        <v>3840</v>
      </c>
      <c r="BG221" t="s">
        <v>3874</v>
      </c>
      <c r="BH221" t="s">
        <v>3908</v>
      </c>
      <c r="BI221" t="s">
        <v>3942</v>
      </c>
      <c r="BJ221" t="s">
        <v>3976</v>
      </c>
      <c r="BK221" t="s">
        <v>4010</v>
      </c>
      <c r="BL221" t="s">
        <v>4294</v>
      </c>
      <c r="BM221" t="s">
        <v>12764</v>
      </c>
      <c r="BN221" t="s">
        <v>2897</v>
      </c>
      <c r="BO221" t="s">
        <v>4369</v>
      </c>
      <c r="BP221" t="s">
        <v>4403</v>
      </c>
      <c r="BQ221" t="s">
        <v>4437</v>
      </c>
      <c r="BR221" t="s">
        <v>4471</v>
      </c>
      <c r="BS221" t="s">
        <v>4505</v>
      </c>
      <c r="BT221" t="s">
        <v>4789</v>
      </c>
      <c r="BU221" t="s">
        <v>4823</v>
      </c>
      <c r="BV221" t="s">
        <v>4857</v>
      </c>
      <c r="BW221" t="s">
        <v>4891</v>
      </c>
      <c r="BX221" t="s">
        <v>4925</v>
      </c>
      <c r="BY221" t="s">
        <v>4959</v>
      </c>
      <c r="BZ221" t="s">
        <v>4993</v>
      </c>
      <c r="CA221" t="s">
        <v>5277</v>
      </c>
      <c r="CB221" t="s">
        <v>5311</v>
      </c>
      <c r="CC221" t="s">
        <v>5345</v>
      </c>
      <c r="CD221" t="s">
        <v>5379</v>
      </c>
      <c r="CE221" t="s">
        <v>5413</v>
      </c>
      <c r="CF221" t="s">
        <v>5447</v>
      </c>
      <c r="CG221" t="s">
        <v>5481</v>
      </c>
      <c r="CH221" t="s">
        <v>12765</v>
      </c>
      <c r="CI221" t="s">
        <v>4334</v>
      </c>
      <c r="CJ221" t="s">
        <v>5806</v>
      </c>
      <c r="CK221" t="s">
        <v>5840</v>
      </c>
      <c r="CL221" t="s">
        <v>5874</v>
      </c>
      <c r="CM221" t="s">
        <v>5908</v>
      </c>
      <c r="CN221" t="s">
        <v>5942</v>
      </c>
      <c r="CO221" t="s">
        <v>5976</v>
      </c>
      <c r="CP221" t="s">
        <v>6010</v>
      </c>
      <c r="CQ221" t="s">
        <v>6294</v>
      </c>
      <c r="CR221" t="s">
        <v>6328</v>
      </c>
      <c r="CS221" t="s">
        <v>6362</v>
      </c>
      <c r="CT221" t="s">
        <v>6396</v>
      </c>
      <c r="CU221" t="s">
        <v>6430</v>
      </c>
      <c r="CV221" t="s">
        <v>6464</v>
      </c>
      <c r="CW221" t="s">
        <v>6498</v>
      </c>
      <c r="CX221" t="s">
        <v>6782</v>
      </c>
      <c r="CY221" t="s">
        <v>6816</v>
      </c>
      <c r="CZ221" t="s">
        <v>6850</v>
      </c>
      <c r="DA221" t="s">
        <v>6884</v>
      </c>
      <c r="DB221" t="s">
        <v>6918</v>
      </c>
      <c r="DC221" t="s">
        <v>12766</v>
      </c>
      <c r="DD221" t="s">
        <v>5771</v>
      </c>
      <c r="DE221" t="s">
        <v>6993</v>
      </c>
      <c r="DF221" t="s">
        <v>7277</v>
      </c>
      <c r="DG221" t="s">
        <v>7311</v>
      </c>
      <c r="DH221" t="s">
        <v>7345</v>
      </c>
      <c r="DI221" t="s">
        <v>7379</v>
      </c>
      <c r="DJ221" t="s">
        <v>7413</v>
      </c>
      <c r="DK221" t="s">
        <v>7447</v>
      </c>
      <c r="DL221" t="s">
        <v>7481</v>
      </c>
      <c r="DM221" t="s">
        <v>7765</v>
      </c>
      <c r="DN221" t="s">
        <v>7799</v>
      </c>
      <c r="DO221" t="s">
        <v>7833</v>
      </c>
      <c r="DP221" t="s">
        <v>7867</v>
      </c>
      <c r="DQ221" t="s">
        <v>7901</v>
      </c>
      <c r="DR221" t="s">
        <v>7935</v>
      </c>
      <c r="DS221" t="s">
        <v>7969</v>
      </c>
      <c r="DT221" t="s">
        <v>8003</v>
      </c>
      <c r="DU221" t="s">
        <v>8287</v>
      </c>
      <c r="DV221" t="s">
        <v>8321</v>
      </c>
      <c r="DW221" t="s">
        <v>8355</v>
      </c>
      <c r="DX221" t="s">
        <v>12767</v>
      </c>
      <c r="DY221" t="s">
        <v>6958</v>
      </c>
      <c r="DZ221" t="s">
        <v>8430</v>
      </c>
      <c r="EA221" t="s">
        <v>8464</v>
      </c>
      <c r="EB221" t="s">
        <v>8498</v>
      </c>
      <c r="EC221" t="s">
        <v>8782</v>
      </c>
      <c r="ED221" t="s">
        <v>8816</v>
      </c>
      <c r="EE221" t="s">
        <v>8850</v>
      </c>
      <c r="EF221" t="s">
        <v>8884</v>
      </c>
      <c r="EG221" t="s">
        <v>8918</v>
      </c>
      <c r="EH221" t="s">
        <v>8952</v>
      </c>
      <c r="EI221" t="s">
        <v>8986</v>
      </c>
      <c r="EJ221" t="s">
        <v>9270</v>
      </c>
      <c r="EK221" t="s">
        <v>9304</v>
      </c>
      <c r="EL221" t="s">
        <v>9338</v>
      </c>
      <c r="EM221" t="s">
        <v>9372</v>
      </c>
      <c r="EN221" t="s">
        <v>9406</v>
      </c>
      <c r="EO221" t="s">
        <v>9440</v>
      </c>
      <c r="EP221" t="s">
        <v>9474</v>
      </c>
      <c r="EQ221" t="s">
        <v>9508</v>
      </c>
      <c r="ER221" t="s">
        <v>9792</v>
      </c>
      <c r="ES221" t="s">
        <v>12768</v>
      </c>
      <c r="ET221" t="s">
        <v>8395</v>
      </c>
      <c r="EU221" t="s">
        <v>9867</v>
      </c>
      <c r="EV221" t="s">
        <v>9901</v>
      </c>
      <c r="EW221" t="s">
        <v>9935</v>
      </c>
      <c r="EX221" t="s">
        <v>9969</v>
      </c>
      <c r="EY221" t="s">
        <v>10003</v>
      </c>
      <c r="EZ221" t="s">
        <v>10287</v>
      </c>
      <c r="FA221" t="s">
        <v>10321</v>
      </c>
      <c r="FB221" t="s">
        <v>10355</v>
      </c>
      <c r="FC221" t="s">
        <v>10389</v>
      </c>
      <c r="FD221" t="s">
        <v>10423</v>
      </c>
      <c r="FE221" t="s">
        <v>10457</v>
      </c>
      <c r="FF221" t="s">
        <v>10491</v>
      </c>
      <c r="FG221" t="s">
        <v>10775</v>
      </c>
      <c r="FH221" t="s">
        <v>10809</v>
      </c>
      <c r="FI221" t="s">
        <v>10843</v>
      </c>
      <c r="FJ221" t="s">
        <v>10877</v>
      </c>
      <c r="FK221" t="s">
        <v>10911</v>
      </c>
      <c r="FL221" t="s">
        <v>10945</v>
      </c>
      <c r="FM221" t="s">
        <v>10979</v>
      </c>
      <c r="FN221" t="s">
        <v>12769</v>
      </c>
      <c r="FO221" t="s">
        <v>9832</v>
      </c>
      <c r="FP221" t="s">
        <v>11304</v>
      </c>
      <c r="FQ221" t="s">
        <v>11338</v>
      </c>
      <c r="FR221" t="s">
        <v>11372</v>
      </c>
      <c r="FS221" t="s">
        <v>11406</v>
      </c>
      <c r="FT221" t="s">
        <v>11440</v>
      </c>
      <c r="FU221" t="s">
        <v>11474</v>
      </c>
      <c r="FV221" t="s">
        <v>11508</v>
      </c>
      <c r="FW221" t="s">
        <v>11792</v>
      </c>
      <c r="FX221" t="s">
        <v>11826</v>
      </c>
      <c r="FY221" t="s">
        <v>11860</v>
      </c>
      <c r="FZ221" t="s">
        <v>11894</v>
      </c>
      <c r="GA221" t="s">
        <v>11928</v>
      </c>
      <c r="GB221" t="s">
        <v>11962</v>
      </c>
      <c r="GC221" t="s">
        <v>11996</v>
      </c>
      <c r="GD221" t="s">
        <v>12213</v>
      </c>
      <c r="GE221" t="s">
        <v>12247</v>
      </c>
      <c r="GF221" t="s">
        <v>12281</v>
      </c>
      <c r="GG221" t="s">
        <v>12315</v>
      </c>
      <c r="GH221" t="s">
        <v>12349</v>
      </c>
      <c r="GI221" t="s">
        <v>12770</v>
      </c>
      <c r="GJ221" t="s">
        <v>11269</v>
      </c>
    </row>
    <row r="222" spans="1:192" ht="15" hidden="1" customHeight="1">
      <c r="A222" s="49"/>
      <c r="B222" s="49" t="s">
        <v>12438</v>
      </c>
      <c r="C222" s="62">
        <v>30</v>
      </c>
      <c r="D222" t="s">
        <v>309</v>
      </c>
      <c r="E222" t="s">
        <v>343</v>
      </c>
      <c r="F222" t="s">
        <v>377</v>
      </c>
      <c r="G222" t="s">
        <v>411</v>
      </c>
      <c r="H222" t="s">
        <v>445</v>
      </c>
      <c r="I222" t="s">
        <v>479</v>
      </c>
      <c r="J222" t="s">
        <v>763</v>
      </c>
      <c r="K222" t="s">
        <v>797</v>
      </c>
      <c r="L222" t="s">
        <v>831</v>
      </c>
      <c r="M222" t="s">
        <v>865</v>
      </c>
      <c r="N222" t="s">
        <v>899</v>
      </c>
      <c r="O222" t="s">
        <v>933</v>
      </c>
      <c r="P222" t="s">
        <v>967</v>
      </c>
      <c r="Q222" t="s">
        <v>1001</v>
      </c>
      <c r="R222" t="s">
        <v>1285</v>
      </c>
      <c r="S222" t="s">
        <v>1319</v>
      </c>
      <c r="T222" t="s">
        <v>1353</v>
      </c>
      <c r="U222" t="s">
        <v>1387</v>
      </c>
      <c r="V222" t="s">
        <v>1421</v>
      </c>
      <c r="W222" t="s">
        <v>12771</v>
      </c>
      <c r="X222" t="s">
        <v>274</v>
      </c>
      <c r="Y222" t="s">
        <v>1496</v>
      </c>
      <c r="Z222" t="s">
        <v>1780</v>
      </c>
      <c r="AA222" t="s">
        <v>1814</v>
      </c>
      <c r="AB222" t="s">
        <v>1848</v>
      </c>
      <c r="AC222" t="s">
        <v>1882</v>
      </c>
      <c r="AD222" t="s">
        <v>1916</v>
      </c>
      <c r="AE222" t="s">
        <v>1950</v>
      </c>
      <c r="AF222" t="s">
        <v>1984</v>
      </c>
      <c r="AG222" t="s">
        <v>2268</v>
      </c>
      <c r="AH222" t="s">
        <v>2302</v>
      </c>
      <c r="AI222" t="s">
        <v>2336</v>
      </c>
      <c r="AJ222" t="s">
        <v>2370</v>
      </c>
      <c r="AK222" t="s">
        <v>2404</v>
      </c>
      <c r="AL222" t="s">
        <v>2438</v>
      </c>
      <c r="AM222" t="s">
        <v>2472</v>
      </c>
      <c r="AN222" t="s">
        <v>2506</v>
      </c>
      <c r="AO222" t="s">
        <v>2790</v>
      </c>
      <c r="AP222" t="s">
        <v>2824</v>
      </c>
      <c r="AQ222" t="s">
        <v>2858</v>
      </c>
      <c r="AR222" t="s">
        <v>12772</v>
      </c>
      <c r="AS222" t="s">
        <v>1461</v>
      </c>
      <c r="AT222" t="s">
        <v>2933</v>
      </c>
      <c r="AU222" t="s">
        <v>2967</v>
      </c>
      <c r="AV222" t="s">
        <v>3001</v>
      </c>
      <c r="AW222" t="s">
        <v>3285</v>
      </c>
      <c r="AX222" t="s">
        <v>3319</v>
      </c>
      <c r="AY222" t="s">
        <v>3353</v>
      </c>
      <c r="AZ222" t="s">
        <v>3387</v>
      </c>
      <c r="BA222" t="s">
        <v>3421</v>
      </c>
      <c r="BB222" t="s">
        <v>3455</v>
      </c>
      <c r="BC222" t="s">
        <v>3489</v>
      </c>
      <c r="BD222" t="s">
        <v>3773</v>
      </c>
      <c r="BE222" t="s">
        <v>3807</v>
      </c>
      <c r="BF222" t="s">
        <v>3841</v>
      </c>
      <c r="BG222" t="s">
        <v>3875</v>
      </c>
      <c r="BH222" t="s">
        <v>3909</v>
      </c>
      <c r="BI222" t="s">
        <v>3943</v>
      </c>
      <c r="BJ222" t="s">
        <v>3977</v>
      </c>
      <c r="BK222" t="s">
        <v>4011</v>
      </c>
      <c r="BL222" t="s">
        <v>4295</v>
      </c>
      <c r="BM222" t="s">
        <v>12773</v>
      </c>
      <c r="BN222" t="s">
        <v>2898</v>
      </c>
      <c r="BO222" t="s">
        <v>4370</v>
      </c>
      <c r="BP222" t="s">
        <v>4404</v>
      </c>
      <c r="BQ222" t="s">
        <v>4438</v>
      </c>
      <c r="BR222" t="s">
        <v>4472</v>
      </c>
      <c r="BS222" t="s">
        <v>4506</v>
      </c>
      <c r="BT222" t="s">
        <v>4790</v>
      </c>
      <c r="BU222" t="s">
        <v>4824</v>
      </c>
      <c r="BV222" t="s">
        <v>4858</v>
      </c>
      <c r="BW222" t="s">
        <v>4892</v>
      </c>
      <c r="BX222" t="s">
        <v>4926</v>
      </c>
      <c r="BY222" t="s">
        <v>4960</v>
      </c>
      <c r="BZ222" t="s">
        <v>4994</v>
      </c>
      <c r="CA222" t="s">
        <v>5278</v>
      </c>
      <c r="CB222" t="s">
        <v>5312</v>
      </c>
      <c r="CC222" t="s">
        <v>5346</v>
      </c>
      <c r="CD222" t="s">
        <v>5380</v>
      </c>
      <c r="CE222" t="s">
        <v>5414</v>
      </c>
      <c r="CF222" t="s">
        <v>5448</v>
      </c>
      <c r="CG222" t="s">
        <v>5482</v>
      </c>
      <c r="CH222" t="s">
        <v>12774</v>
      </c>
      <c r="CI222" t="s">
        <v>4335</v>
      </c>
      <c r="CJ222" t="s">
        <v>5807</v>
      </c>
      <c r="CK222" t="s">
        <v>5841</v>
      </c>
      <c r="CL222" t="s">
        <v>5875</v>
      </c>
      <c r="CM222" t="s">
        <v>5909</v>
      </c>
      <c r="CN222" t="s">
        <v>5943</v>
      </c>
      <c r="CO222" t="s">
        <v>5977</v>
      </c>
      <c r="CP222" t="s">
        <v>6011</v>
      </c>
      <c r="CQ222" t="s">
        <v>6295</v>
      </c>
      <c r="CR222" t="s">
        <v>6329</v>
      </c>
      <c r="CS222" t="s">
        <v>6363</v>
      </c>
      <c r="CT222" t="s">
        <v>6397</v>
      </c>
      <c r="CU222" t="s">
        <v>6431</v>
      </c>
      <c r="CV222" t="s">
        <v>6465</v>
      </c>
      <c r="CW222" t="s">
        <v>6499</v>
      </c>
      <c r="CX222" t="s">
        <v>6783</v>
      </c>
      <c r="CY222" t="s">
        <v>6817</v>
      </c>
      <c r="CZ222" t="s">
        <v>6851</v>
      </c>
      <c r="DA222" t="s">
        <v>6885</v>
      </c>
      <c r="DB222" t="s">
        <v>6919</v>
      </c>
      <c r="DC222" t="s">
        <v>12775</v>
      </c>
      <c r="DD222" t="s">
        <v>5772</v>
      </c>
      <c r="DE222" t="s">
        <v>6994</v>
      </c>
      <c r="DF222" t="s">
        <v>7278</v>
      </c>
      <c r="DG222" t="s">
        <v>7312</v>
      </c>
      <c r="DH222" t="s">
        <v>7346</v>
      </c>
      <c r="DI222" t="s">
        <v>7380</v>
      </c>
      <c r="DJ222" t="s">
        <v>7414</v>
      </c>
      <c r="DK222" t="s">
        <v>7448</v>
      </c>
      <c r="DL222" t="s">
        <v>7482</v>
      </c>
      <c r="DM222" t="s">
        <v>7766</v>
      </c>
      <c r="DN222" t="s">
        <v>7800</v>
      </c>
      <c r="DO222" t="s">
        <v>7834</v>
      </c>
      <c r="DP222" t="s">
        <v>7868</v>
      </c>
      <c r="DQ222" t="s">
        <v>7902</v>
      </c>
      <c r="DR222" t="s">
        <v>7936</v>
      </c>
      <c r="DS222" t="s">
        <v>7970</v>
      </c>
      <c r="DT222" t="s">
        <v>8004</v>
      </c>
      <c r="DU222" t="s">
        <v>8288</v>
      </c>
      <c r="DV222" t="s">
        <v>8322</v>
      </c>
      <c r="DW222" t="s">
        <v>8356</v>
      </c>
      <c r="DX222" t="s">
        <v>12776</v>
      </c>
      <c r="DY222" t="s">
        <v>6959</v>
      </c>
      <c r="DZ222" t="s">
        <v>8431</v>
      </c>
      <c r="EA222" t="s">
        <v>8465</v>
      </c>
      <c r="EB222" t="s">
        <v>8499</v>
      </c>
      <c r="EC222" t="s">
        <v>8783</v>
      </c>
      <c r="ED222" t="s">
        <v>8817</v>
      </c>
      <c r="EE222" t="s">
        <v>8851</v>
      </c>
      <c r="EF222" t="s">
        <v>8885</v>
      </c>
      <c r="EG222" t="s">
        <v>8919</v>
      </c>
      <c r="EH222" t="s">
        <v>8953</v>
      </c>
      <c r="EI222" t="s">
        <v>8987</v>
      </c>
      <c r="EJ222" t="s">
        <v>9271</v>
      </c>
      <c r="EK222" t="s">
        <v>9305</v>
      </c>
      <c r="EL222" t="s">
        <v>9339</v>
      </c>
      <c r="EM222" t="s">
        <v>9373</v>
      </c>
      <c r="EN222" t="s">
        <v>9407</v>
      </c>
      <c r="EO222" t="s">
        <v>9441</v>
      </c>
      <c r="EP222" t="s">
        <v>9475</v>
      </c>
      <c r="EQ222" t="s">
        <v>9509</v>
      </c>
      <c r="ER222" t="s">
        <v>9793</v>
      </c>
      <c r="ES222" t="s">
        <v>12777</v>
      </c>
      <c r="ET222" t="s">
        <v>8396</v>
      </c>
      <c r="EU222" t="s">
        <v>9868</v>
      </c>
      <c r="EV222" t="s">
        <v>9902</v>
      </c>
      <c r="EW222" t="s">
        <v>9936</v>
      </c>
      <c r="EX222" t="s">
        <v>9970</v>
      </c>
      <c r="EY222" t="s">
        <v>10004</v>
      </c>
      <c r="EZ222" t="s">
        <v>10288</v>
      </c>
      <c r="FA222" t="s">
        <v>10322</v>
      </c>
      <c r="FB222" t="s">
        <v>10356</v>
      </c>
      <c r="FC222" t="s">
        <v>10390</v>
      </c>
      <c r="FD222" t="s">
        <v>10424</v>
      </c>
      <c r="FE222" t="s">
        <v>10458</v>
      </c>
      <c r="FF222" t="s">
        <v>10492</v>
      </c>
      <c r="FG222" t="s">
        <v>10776</v>
      </c>
      <c r="FH222" t="s">
        <v>10810</v>
      </c>
      <c r="FI222" t="s">
        <v>10844</v>
      </c>
      <c r="FJ222" t="s">
        <v>10878</v>
      </c>
      <c r="FK222" t="s">
        <v>10912</v>
      </c>
      <c r="FL222" t="s">
        <v>10946</v>
      </c>
      <c r="FM222" t="s">
        <v>10980</v>
      </c>
      <c r="FN222" t="s">
        <v>12778</v>
      </c>
      <c r="FO222" t="s">
        <v>9833</v>
      </c>
      <c r="FP222" t="s">
        <v>11305</v>
      </c>
      <c r="FQ222" t="s">
        <v>11339</v>
      </c>
      <c r="FR222" t="s">
        <v>11373</v>
      </c>
      <c r="FS222" t="s">
        <v>11407</v>
      </c>
      <c r="FT222" t="s">
        <v>11441</v>
      </c>
      <c r="FU222" t="s">
        <v>11475</v>
      </c>
      <c r="FV222" t="s">
        <v>11509</v>
      </c>
      <c r="FW222" t="s">
        <v>11793</v>
      </c>
      <c r="FX222" t="s">
        <v>11827</v>
      </c>
      <c r="FY222" t="s">
        <v>11861</v>
      </c>
      <c r="FZ222" t="s">
        <v>11895</v>
      </c>
      <c r="GA222" t="s">
        <v>11929</v>
      </c>
      <c r="GB222" t="s">
        <v>11963</v>
      </c>
      <c r="GC222" t="s">
        <v>11997</v>
      </c>
      <c r="GD222" t="s">
        <v>12214</v>
      </c>
      <c r="GE222" t="s">
        <v>12248</v>
      </c>
      <c r="GF222" t="s">
        <v>12282</v>
      </c>
      <c r="GG222" t="s">
        <v>12316</v>
      </c>
      <c r="GH222" t="s">
        <v>12350</v>
      </c>
      <c r="GI222" t="s">
        <v>12779</v>
      </c>
      <c r="GJ222" t="s">
        <v>11270</v>
      </c>
    </row>
    <row r="223" spans="1:192" ht="15" hidden="1" customHeight="1">
      <c r="A223" s="49"/>
      <c r="B223" s="49" t="s">
        <v>12439</v>
      </c>
      <c r="C223" s="62">
        <v>31</v>
      </c>
      <c r="D223" t="s">
        <v>310</v>
      </c>
      <c r="E223" t="s">
        <v>344</v>
      </c>
      <c r="F223" t="s">
        <v>378</v>
      </c>
      <c r="G223" t="s">
        <v>412</v>
      </c>
      <c r="H223" t="s">
        <v>446</v>
      </c>
      <c r="I223" t="s">
        <v>480</v>
      </c>
      <c r="J223" t="s">
        <v>764</v>
      </c>
      <c r="K223" t="s">
        <v>798</v>
      </c>
      <c r="L223" t="s">
        <v>832</v>
      </c>
      <c r="M223" t="s">
        <v>866</v>
      </c>
      <c r="N223" t="s">
        <v>900</v>
      </c>
      <c r="O223" t="s">
        <v>934</v>
      </c>
      <c r="P223" t="s">
        <v>968</v>
      </c>
      <c r="Q223" t="s">
        <v>1002</v>
      </c>
      <c r="R223" t="s">
        <v>1286</v>
      </c>
      <c r="S223" t="s">
        <v>1320</v>
      </c>
      <c r="T223" t="s">
        <v>1354</v>
      </c>
      <c r="U223" t="s">
        <v>1388</v>
      </c>
      <c r="V223" t="s">
        <v>1422</v>
      </c>
      <c r="W223" t="s">
        <v>12780</v>
      </c>
      <c r="X223" t="s">
        <v>275</v>
      </c>
      <c r="Y223" t="s">
        <v>1497</v>
      </c>
      <c r="Z223" t="s">
        <v>1781</v>
      </c>
      <c r="AA223" t="s">
        <v>1815</v>
      </c>
      <c r="AB223" t="s">
        <v>1849</v>
      </c>
      <c r="AC223" t="s">
        <v>1883</v>
      </c>
      <c r="AD223" t="s">
        <v>1917</v>
      </c>
      <c r="AE223" t="s">
        <v>1951</v>
      </c>
      <c r="AF223" t="s">
        <v>1985</v>
      </c>
      <c r="AG223" t="s">
        <v>2269</v>
      </c>
      <c r="AH223" t="s">
        <v>2303</v>
      </c>
      <c r="AI223" t="s">
        <v>2337</v>
      </c>
      <c r="AJ223" t="s">
        <v>2371</v>
      </c>
      <c r="AK223" t="s">
        <v>2405</v>
      </c>
      <c r="AL223" t="s">
        <v>2439</v>
      </c>
      <c r="AM223" t="s">
        <v>2473</v>
      </c>
      <c r="AN223" t="s">
        <v>2507</v>
      </c>
      <c r="AO223" t="s">
        <v>2791</v>
      </c>
      <c r="AP223" t="s">
        <v>2825</v>
      </c>
      <c r="AQ223" t="s">
        <v>2859</v>
      </c>
      <c r="AR223" t="s">
        <v>12781</v>
      </c>
      <c r="AS223" t="s">
        <v>1462</v>
      </c>
      <c r="AT223" t="s">
        <v>2934</v>
      </c>
      <c r="AU223" t="s">
        <v>2968</v>
      </c>
      <c r="AV223" t="s">
        <v>3002</v>
      </c>
      <c r="AW223" t="s">
        <v>3286</v>
      </c>
      <c r="AX223" t="s">
        <v>3320</v>
      </c>
      <c r="AY223" t="s">
        <v>3354</v>
      </c>
      <c r="AZ223" t="s">
        <v>3388</v>
      </c>
      <c r="BA223" t="s">
        <v>3422</v>
      </c>
      <c r="BB223" t="s">
        <v>3456</v>
      </c>
      <c r="BC223" t="s">
        <v>3490</v>
      </c>
      <c r="BD223" t="s">
        <v>3774</v>
      </c>
      <c r="BE223" t="s">
        <v>3808</v>
      </c>
      <c r="BF223" t="s">
        <v>3842</v>
      </c>
      <c r="BG223" t="s">
        <v>3876</v>
      </c>
      <c r="BH223" t="s">
        <v>3910</v>
      </c>
      <c r="BI223" t="s">
        <v>3944</v>
      </c>
      <c r="BJ223" t="s">
        <v>3978</v>
      </c>
      <c r="BK223" t="s">
        <v>4262</v>
      </c>
      <c r="BL223" t="s">
        <v>4296</v>
      </c>
      <c r="BM223" t="s">
        <v>12782</v>
      </c>
      <c r="BN223" t="s">
        <v>2899</v>
      </c>
      <c r="BO223" t="s">
        <v>4371</v>
      </c>
      <c r="BP223" t="s">
        <v>4405</v>
      </c>
      <c r="BQ223" t="s">
        <v>4439</v>
      </c>
      <c r="BR223" t="s">
        <v>4473</v>
      </c>
      <c r="BS223" t="s">
        <v>4507</v>
      </c>
      <c r="BT223" t="s">
        <v>4791</v>
      </c>
      <c r="BU223" t="s">
        <v>4825</v>
      </c>
      <c r="BV223" t="s">
        <v>4859</v>
      </c>
      <c r="BW223" t="s">
        <v>4893</v>
      </c>
      <c r="BX223" t="s">
        <v>4927</v>
      </c>
      <c r="BY223" t="s">
        <v>4961</v>
      </c>
      <c r="BZ223" t="s">
        <v>4995</v>
      </c>
      <c r="CA223" t="s">
        <v>5279</v>
      </c>
      <c r="CB223" t="s">
        <v>5313</v>
      </c>
      <c r="CC223" t="s">
        <v>5347</v>
      </c>
      <c r="CD223" t="s">
        <v>5381</v>
      </c>
      <c r="CE223" t="s">
        <v>5415</v>
      </c>
      <c r="CF223" t="s">
        <v>5449</v>
      </c>
      <c r="CG223" t="s">
        <v>5483</v>
      </c>
      <c r="CH223" t="s">
        <v>12783</v>
      </c>
      <c r="CI223" t="s">
        <v>4336</v>
      </c>
      <c r="CJ223" t="s">
        <v>5808</v>
      </c>
      <c r="CK223" t="s">
        <v>5842</v>
      </c>
      <c r="CL223" t="s">
        <v>5876</v>
      </c>
      <c r="CM223" t="s">
        <v>5910</v>
      </c>
      <c r="CN223" t="s">
        <v>5944</v>
      </c>
      <c r="CO223" t="s">
        <v>5978</v>
      </c>
      <c r="CP223" t="s">
        <v>6262</v>
      </c>
      <c r="CQ223" t="s">
        <v>6296</v>
      </c>
      <c r="CR223" t="s">
        <v>6330</v>
      </c>
      <c r="CS223" t="s">
        <v>6364</v>
      </c>
      <c r="CT223" t="s">
        <v>6398</v>
      </c>
      <c r="CU223" t="s">
        <v>6432</v>
      </c>
      <c r="CV223" t="s">
        <v>6466</v>
      </c>
      <c r="CW223" t="s">
        <v>6500</v>
      </c>
      <c r="CX223" t="s">
        <v>6784</v>
      </c>
      <c r="CY223" t="s">
        <v>6818</v>
      </c>
      <c r="CZ223" t="s">
        <v>6852</v>
      </c>
      <c r="DA223" t="s">
        <v>6886</v>
      </c>
      <c r="DB223" t="s">
        <v>6920</v>
      </c>
      <c r="DC223" t="s">
        <v>12784</v>
      </c>
      <c r="DD223" t="s">
        <v>5773</v>
      </c>
      <c r="DE223" t="s">
        <v>6995</v>
      </c>
      <c r="DF223" t="s">
        <v>7279</v>
      </c>
      <c r="DG223" t="s">
        <v>7313</v>
      </c>
      <c r="DH223" t="s">
        <v>7347</v>
      </c>
      <c r="DI223" t="s">
        <v>7381</v>
      </c>
      <c r="DJ223" t="s">
        <v>7415</v>
      </c>
      <c r="DK223" t="s">
        <v>7449</v>
      </c>
      <c r="DL223" t="s">
        <v>7483</v>
      </c>
      <c r="DM223" t="s">
        <v>7767</v>
      </c>
      <c r="DN223" t="s">
        <v>7801</v>
      </c>
      <c r="DO223" t="s">
        <v>7835</v>
      </c>
      <c r="DP223" t="s">
        <v>7869</v>
      </c>
      <c r="DQ223" t="s">
        <v>7903</v>
      </c>
      <c r="DR223" t="s">
        <v>7937</v>
      </c>
      <c r="DS223" t="s">
        <v>7971</v>
      </c>
      <c r="DT223" t="s">
        <v>8005</v>
      </c>
      <c r="DU223" t="s">
        <v>8289</v>
      </c>
      <c r="DV223" t="s">
        <v>8323</v>
      </c>
      <c r="DW223" t="s">
        <v>8357</v>
      </c>
      <c r="DX223" t="s">
        <v>12785</v>
      </c>
      <c r="DY223" t="s">
        <v>6960</v>
      </c>
      <c r="DZ223" t="s">
        <v>8432</v>
      </c>
      <c r="EA223" t="s">
        <v>8466</v>
      </c>
      <c r="EB223" t="s">
        <v>8500</v>
      </c>
      <c r="EC223" t="s">
        <v>8784</v>
      </c>
      <c r="ED223" t="s">
        <v>8818</v>
      </c>
      <c r="EE223" t="s">
        <v>8852</v>
      </c>
      <c r="EF223" t="s">
        <v>8886</v>
      </c>
      <c r="EG223" t="s">
        <v>8920</v>
      </c>
      <c r="EH223" t="s">
        <v>8954</v>
      </c>
      <c r="EI223" t="s">
        <v>8988</v>
      </c>
      <c r="EJ223" t="s">
        <v>9272</v>
      </c>
      <c r="EK223" t="s">
        <v>9306</v>
      </c>
      <c r="EL223" t="s">
        <v>9340</v>
      </c>
      <c r="EM223" t="s">
        <v>9374</v>
      </c>
      <c r="EN223" t="s">
        <v>9408</v>
      </c>
      <c r="EO223" t="s">
        <v>9442</v>
      </c>
      <c r="EP223" t="s">
        <v>9476</v>
      </c>
      <c r="EQ223" t="s">
        <v>9510</v>
      </c>
      <c r="ER223" t="s">
        <v>9794</v>
      </c>
      <c r="ES223" t="s">
        <v>12786</v>
      </c>
      <c r="ET223" t="s">
        <v>8397</v>
      </c>
      <c r="EU223" t="s">
        <v>9869</v>
      </c>
      <c r="EV223" t="s">
        <v>9903</v>
      </c>
      <c r="EW223" t="s">
        <v>9937</v>
      </c>
      <c r="EX223" t="s">
        <v>9971</v>
      </c>
      <c r="EY223" t="s">
        <v>10005</v>
      </c>
      <c r="EZ223" t="s">
        <v>10289</v>
      </c>
      <c r="FA223" t="s">
        <v>10323</v>
      </c>
      <c r="FB223" t="s">
        <v>10357</v>
      </c>
      <c r="FC223" t="s">
        <v>10391</v>
      </c>
      <c r="FD223" t="s">
        <v>10425</v>
      </c>
      <c r="FE223" t="s">
        <v>10459</v>
      </c>
      <c r="FF223" t="s">
        <v>10493</v>
      </c>
      <c r="FG223" t="s">
        <v>10777</v>
      </c>
      <c r="FH223" t="s">
        <v>10811</v>
      </c>
      <c r="FI223" t="s">
        <v>10845</v>
      </c>
      <c r="FJ223" t="s">
        <v>10879</v>
      </c>
      <c r="FK223" t="s">
        <v>10913</v>
      </c>
      <c r="FL223" t="s">
        <v>10947</v>
      </c>
      <c r="FM223" t="s">
        <v>10981</v>
      </c>
      <c r="FN223" t="s">
        <v>12787</v>
      </c>
      <c r="FO223" t="s">
        <v>9834</v>
      </c>
      <c r="FP223" t="s">
        <v>11306</v>
      </c>
      <c r="FQ223" t="s">
        <v>11340</v>
      </c>
      <c r="FR223" t="s">
        <v>11374</v>
      </c>
      <c r="FS223" t="s">
        <v>11408</v>
      </c>
      <c r="FT223" t="s">
        <v>11442</v>
      </c>
      <c r="FU223" t="s">
        <v>11476</v>
      </c>
      <c r="FV223" t="s">
        <v>11510</v>
      </c>
      <c r="FW223" t="s">
        <v>11794</v>
      </c>
      <c r="FX223" t="s">
        <v>11828</v>
      </c>
      <c r="FY223" t="s">
        <v>11862</v>
      </c>
      <c r="FZ223" t="s">
        <v>11896</v>
      </c>
      <c r="GA223" t="s">
        <v>11930</v>
      </c>
      <c r="GB223" t="s">
        <v>11964</v>
      </c>
      <c r="GC223" t="s">
        <v>11998</v>
      </c>
      <c r="GD223" t="s">
        <v>12215</v>
      </c>
      <c r="GE223" t="s">
        <v>12249</v>
      </c>
      <c r="GF223" t="s">
        <v>12283</v>
      </c>
      <c r="GG223" t="s">
        <v>12317</v>
      </c>
      <c r="GH223" t="s">
        <v>12351</v>
      </c>
      <c r="GI223" t="s">
        <v>12788</v>
      </c>
      <c r="GJ223" t="s">
        <v>11271</v>
      </c>
    </row>
    <row r="224" spans="1:192" ht="15" hidden="1" customHeight="1">
      <c r="A224" s="48" t="s">
        <v>12440</v>
      </c>
      <c r="B224" s="49"/>
      <c r="C224" s="62">
        <v>32</v>
      </c>
    </row>
    <row r="225" spans="1:192" ht="15" hidden="1" customHeight="1">
      <c r="A225" s="49"/>
      <c r="B225" s="49" t="s">
        <v>12441</v>
      </c>
      <c r="C225" s="62">
        <v>33</v>
      </c>
      <c r="D225" t="s">
        <v>311</v>
      </c>
      <c r="E225" t="s">
        <v>345</v>
      </c>
      <c r="F225" t="s">
        <v>379</v>
      </c>
      <c r="G225" t="s">
        <v>413</v>
      </c>
      <c r="H225" t="s">
        <v>447</v>
      </c>
      <c r="I225" t="s">
        <v>481</v>
      </c>
      <c r="J225" t="s">
        <v>765</v>
      </c>
      <c r="K225" t="s">
        <v>799</v>
      </c>
      <c r="L225" t="s">
        <v>833</v>
      </c>
      <c r="M225" t="s">
        <v>867</v>
      </c>
      <c r="N225" t="s">
        <v>901</v>
      </c>
      <c r="O225" t="s">
        <v>935</v>
      </c>
      <c r="P225" t="s">
        <v>969</v>
      </c>
      <c r="Q225" t="s">
        <v>1003</v>
      </c>
      <c r="R225" t="s">
        <v>1287</v>
      </c>
      <c r="S225" t="s">
        <v>1321</v>
      </c>
      <c r="T225" t="s">
        <v>1355</v>
      </c>
      <c r="U225" t="s">
        <v>1389</v>
      </c>
      <c r="V225" t="s">
        <v>1423</v>
      </c>
      <c r="W225" t="s">
        <v>12789</v>
      </c>
      <c r="X225" t="s">
        <v>276</v>
      </c>
      <c r="Y225" t="s">
        <v>1498</v>
      </c>
      <c r="Z225" t="s">
        <v>1782</v>
      </c>
      <c r="AA225" t="s">
        <v>1816</v>
      </c>
      <c r="AB225" t="s">
        <v>1850</v>
      </c>
      <c r="AC225" t="s">
        <v>1884</v>
      </c>
      <c r="AD225" t="s">
        <v>1918</v>
      </c>
      <c r="AE225" t="s">
        <v>1952</v>
      </c>
      <c r="AF225" t="s">
        <v>1986</v>
      </c>
      <c r="AG225" t="s">
        <v>2270</v>
      </c>
      <c r="AH225" t="s">
        <v>2304</v>
      </c>
      <c r="AI225" t="s">
        <v>2338</v>
      </c>
      <c r="AJ225" t="s">
        <v>2372</v>
      </c>
      <c r="AK225" t="s">
        <v>2406</v>
      </c>
      <c r="AL225" t="s">
        <v>2440</v>
      </c>
      <c r="AM225" t="s">
        <v>2474</v>
      </c>
      <c r="AN225" t="s">
        <v>2508</v>
      </c>
      <c r="AO225" t="s">
        <v>2792</v>
      </c>
      <c r="AP225" t="s">
        <v>2826</v>
      </c>
      <c r="AQ225" t="s">
        <v>2860</v>
      </c>
      <c r="AR225" t="s">
        <v>12790</v>
      </c>
      <c r="AS225" t="s">
        <v>1463</v>
      </c>
      <c r="AT225" t="s">
        <v>2935</v>
      </c>
      <c r="AU225" t="s">
        <v>2969</v>
      </c>
      <c r="AV225" t="s">
        <v>3003</v>
      </c>
      <c r="AW225" t="s">
        <v>3287</v>
      </c>
      <c r="AX225" t="s">
        <v>3321</v>
      </c>
      <c r="AY225" t="s">
        <v>3355</v>
      </c>
      <c r="AZ225" t="s">
        <v>3389</v>
      </c>
      <c r="BA225" t="s">
        <v>3423</v>
      </c>
      <c r="BB225" t="s">
        <v>3457</v>
      </c>
      <c r="BC225" t="s">
        <v>3491</v>
      </c>
      <c r="BD225" t="s">
        <v>3775</v>
      </c>
      <c r="BE225" t="s">
        <v>3809</v>
      </c>
      <c r="BF225" t="s">
        <v>3843</v>
      </c>
      <c r="BG225" t="s">
        <v>3877</v>
      </c>
      <c r="BH225" t="s">
        <v>3911</v>
      </c>
      <c r="BI225" t="s">
        <v>3945</v>
      </c>
      <c r="BJ225" t="s">
        <v>3979</v>
      </c>
      <c r="BK225" t="s">
        <v>4263</v>
      </c>
      <c r="BL225" t="s">
        <v>4297</v>
      </c>
      <c r="BM225" t="s">
        <v>12791</v>
      </c>
      <c r="BN225" t="s">
        <v>2900</v>
      </c>
      <c r="BO225" t="s">
        <v>4372</v>
      </c>
      <c r="BP225" t="s">
        <v>4406</v>
      </c>
      <c r="BQ225" t="s">
        <v>4440</v>
      </c>
      <c r="BR225" t="s">
        <v>4474</v>
      </c>
      <c r="BS225" t="s">
        <v>4508</v>
      </c>
      <c r="BT225" t="s">
        <v>4792</v>
      </c>
      <c r="BU225" t="s">
        <v>4826</v>
      </c>
      <c r="BV225" t="s">
        <v>4860</v>
      </c>
      <c r="BW225" t="s">
        <v>4894</v>
      </c>
      <c r="BX225" t="s">
        <v>4928</v>
      </c>
      <c r="BY225" t="s">
        <v>4962</v>
      </c>
      <c r="BZ225" t="s">
        <v>4996</v>
      </c>
      <c r="CA225" t="s">
        <v>5280</v>
      </c>
      <c r="CB225" t="s">
        <v>5314</v>
      </c>
      <c r="CC225" t="s">
        <v>5348</v>
      </c>
      <c r="CD225" t="s">
        <v>5382</v>
      </c>
      <c r="CE225" t="s">
        <v>5416</v>
      </c>
      <c r="CF225" t="s">
        <v>5450</v>
      </c>
      <c r="CG225" t="s">
        <v>5484</v>
      </c>
      <c r="CH225" t="s">
        <v>12792</v>
      </c>
      <c r="CI225" t="s">
        <v>4337</v>
      </c>
      <c r="CJ225" t="s">
        <v>5809</v>
      </c>
      <c r="CK225" t="s">
        <v>5843</v>
      </c>
      <c r="CL225" t="s">
        <v>5877</v>
      </c>
      <c r="CM225" t="s">
        <v>5911</v>
      </c>
      <c r="CN225" t="s">
        <v>5945</v>
      </c>
      <c r="CO225" t="s">
        <v>5979</v>
      </c>
      <c r="CP225" t="s">
        <v>6263</v>
      </c>
      <c r="CQ225" t="s">
        <v>6297</v>
      </c>
      <c r="CR225" t="s">
        <v>6331</v>
      </c>
      <c r="CS225" t="s">
        <v>6365</v>
      </c>
      <c r="CT225" t="s">
        <v>6399</v>
      </c>
      <c r="CU225" t="s">
        <v>6433</v>
      </c>
      <c r="CV225" t="s">
        <v>6467</v>
      </c>
      <c r="CW225" t="s">
        <v>6501</v>
      </c>
      <c r="CX225" t="s">
        <v>6785</v>
      </c>
      <c r="CY225" t="s">
        <v>6819</v>
      </c>
      <c r="CZ225" t="s">
        <v>6853</v>
      </c>
      <c r="DA225" t="s">
        <v>6887</v>
      </c>
      <c r="DB225" t="s">
        <v>6921</v>
      </c>
      <c r="DC225" t="s">
        <v>12793</v>
      </c>
      <c r="DD225" t="s">
        <v>5774</v>
      </c>
      <c r="DE225" t="s">
        <v>6996</v>
      </c>
      <c r="DF225" t="s">
        <v>7280</v>
      </c>
      <c r="DG225" t="s">
        <v>7314</v>
      </c>
      <c r="DH225" t="s">
        <v>7348</v>
      </c>
      <c r="DI225" t="s">
        <v>7382</v>
      </c>
      <c r="DJ225" t="s">
        <v>7416</v>
      </c>
      <c r="DK225" t="s">
        <v>7450</v>
      </c>
      <c r="DL225" t="s">
        <v>7484</v>
      </c>
      <c r="DM225" t="s">
        <v>7768</v>
      </c>
      <c r="DN225" t="s">
        <v>7802</v>
      </c>
      <c r="DO225" t="s">
        <v>7836</v>
      </c>
      <c r="DP225" t="s">
        <v>7870</v>
      </c>
      <c r="DQ225" t="s">
        <v>7904</v>
      </c>
      <c r="DR225" t="s">
        <v>7938</v>
      </c>
      <c r="DS225" t="s">
        <v>7972</v>
      </c>
      <c r="DT225" t="s">
        <v>8006</v>
      </c>
      <c r="DU225" t="s">
        <v>8290</v>
      </c>
      <c r="DV225" t="s">
        <v>8324</v>
      </c>
      <c r="DW225" t="s">
        <v>8358</v>
      </c>
      <c r="DX225" t="s">
        <v>12794</v>
      </c>
      <c r="DY225" t="s">
        <v>6961</v>
      </c>
      <c r="DZ225" t="s">
        <v>8433</v>
      </c>
      <c r="EA225" t="s">
        <v>8467</v>
      </c>
      <c r="EB225" t="s">
        <v>8501</v>
      </c>
      <c r="EC225" t="s">
        <v>8785</v>
      </c>
      <c r="ED225" t="s">
        <v>8819</v>
      </c>
      <c r="EE225" t="s">
        <v>8853</v>
      </c>
      <c r="EF225" t="s">
        <v>8887</v>
      </c>
      <c r="EG225" t="s">
        <v>8921</v>
      </c>
      <c r="EH225" t="s">
        <v>8955</v>
      </c>
      <c r="EI225" t="s">
        <v>8989</v>
      </c>
      <c r="EJ225" t="s">
        <v>9273</v>
      </c>
      <c r="EK225" t="s">
        <v>9307</v>
      </c>
      <c r="EL225" t="s">
        <v>9341</v>
      </c>
      <c r="EM225" t="s">
        <v>9375</v>
      </c>
      <c r="EN225" t="s">
        <v>9409</v>
      </c>
      <c r="EO225" t="s">
        <v>9443</v>
      </c>
      <c r="EP225" t="s">
        <v>9477</v>
      </c>
      <c r="EQ225" t="s">
        <v>9511</v>
      </c>
      <c r="ER225" t="s">
        <v>9795</v>
      </c>
      <c r="ES225" t="s">
        <v>12795</v>
      </c>
      <c r="ET225" t="s">
        <v>8398</v>
      </c>
      <c r="EU225" t="s">
        <v>9870</v>
      </c>
      <c r="EV225" t="s">
        <v>9904</v>
      </c>
      <c r="EW225" t="s">
        <v>9938</v>
      </c>
      <c r="EX225" t="s">
        <v>9972</v>
      </c>
      <c r="EY225" t="s">
        <v>10006</v>
      </c>
      <c r="EZ225" t="s">
        <v>10290</v>
      </c>
      <c r="FA225" t="s">
        <v>10324</v>
      </c>
      <c r="FB225" t="s">
        <v>10358</v>
      </c>
      <c r="FC225" t="s">
        <v>10392</v>
      </c>
      <c r="FD225" t="s">
        <v>10426</v>
      </c>
      <c r="FE225" t="s">
        <v>10460</v>
      </c>
      <c r="FF225" t="s">
        <v>10494</v>
      </c>
      <c r="FG225" t="s">
        <v>10778</v>
      </c>
      <c r="FH225" t="s">
        <v>10812</v>
      </c>
      <c r="FI225" t="s">
        <v>10846</v>
      </c>
      <c r="FJ225" t="s">
        <v>10880</v>
      </c>
      <c r="FK225" t="s">
        <v>10914</v>
      </c>
      <c r="FL225" t="s">
        <v>10948</v>
      </c>
      <c r="FM225" t="s">
        <v>10982</v>
      </c>
      <c r="FN225" t="s">
        <v>12796</v>
      </c>
      <c r="FO225" t="s">
        <v>9835</v>
      </c>
      <c r="FP225" t="s">
        <v>11307</v>
      </c>
      <c r="FQ225" t="s">
        <v>11341</v>
      </c>
      <c r="FR225" t="s">
        <v>11375</v>
      </c>
      <c r="FS225" t="s">
        <v>11409</v>
      </c>
      <c r="FT225" t="s">
        <v>11443</v>
      </c>
      <c r="FU225" t="s">
        <v>11477</v>
      </c>
      <c r="FV225" t="s">
        <v>11511</v>
      </c>
      <c r="FW225" t="s">
        <v>11795</v>
      </c>
      <c r="FX225" t="s">
        <v>11829</v>
      </c>
      <c r="FY225" t="s">
        <v>11863</v>
      </c>
      <c r="FZ225" t="s">
        <v>11897</v>
      </c>
      <c r="GA225" t="s">
        <v>11931</v>
      </c>
      <c r="GB225" t="s">
        <v>11965</v>
      </c>
      <c r="GC225" t="s">
        <v>11999</v>
      </c>
      <c r="GD225" t="s">
        <v>12216</v>
      </c>
      <c r="GE225" t="s">
        <v>12250</v>
      </c>
      <c r="GF225" t="s">
        <v>12284</v>
      </c>
      <c r="GG225" t="s">
        <v>12318</v>
      </c>
      <c r="GH225" t="s">
        <v>12352</v>
      </c>
      <c r="GI225" t="s">
        <v>12797</v>
      </c>
      <c r="GJ225" t="s">
        <v>11272</v>
      </c>
    </row>
    <row r="226" spans="1:192" ht="15" hidden="1" customHeight="1">
      <c r="A226" s="49"/>
      <c r="B226" s="49" t="s">
        <v>12442</v>
      </c>
      <c r="C226" s="62">
        <v>34</v>
      </c>
      <c r="D226" t="s">
        <v>312</v>
      </c>
      <c r="E226" t="s">
        <v>346</v>
      </c>
      <c r="F226" t="s">
        <v>380</v>
      </c>
      <c r="G226" t="s">
        <v>414</v>
      </c>
      <c r="H226" t="s">
        <v>448</v>
      </c>
      <c r="I226" t="s">
        <v>482</v>
      </c>
      <c r="J226" t="s">
        <v>766</v>
      </c>
      <c r="K226" t="s">
        <v>800</v>
      </c>
      <c r="L226" t="s">
        <v>834</v>
      </c>
      <c r="M226" t="s">
        <v>868</v>
      </c>
      <c r="N226" t="s">
        <v>902</v>
      </c>
      <c r="O226" t="s">
        <v>936</v>
      </c>
      <c r="P226" t="s">
        <v>970</v>
      </c>
      <c r="Q226" t="s">
        <v>1004</v>
      </c>
      <c r="R226" t="s">
        <v>1288</v>
      </c>
      <c r="S226" t="s">
        <v>1322</v>
      </c>
      <c r="T226" t="s">
        <v>1356</v>
      </c>
      <c r="U226" t="s">
        <v>1390</v>
      </c>
      <c r="V226" t="s">
        <v>1424</v>
      </c>
      <c r="W226" t="s">
        <v>12798</v>
      </c>
      <c r="X226" t="s">
        <v>277</v>
      </c>
      <c r="Y226" t="s">
        <v>1499</v>
      </c>
      <c r="Z226" t="s">
        <v>1783</v>
      </c>
      <c r="AA226" t="s">
        <v>1817</v>
      </c>
      <c r="AB226" t="s">
        <v>1851</v>
      </c>
      <c r="AC226" t="s">
        <v>1885</v>
      </c>
      <c r="AD226" t="s">
        <v>1919</v>
      </c>
      <c r="AE226" t="s">
        <v>1953</v>
      </c>
      <c r="AF226" t="s">
        <v>1987</v>
      </c>
      <c r="AG226" t="s">
        <v>2271</v>
      </c>
      <c r="AH226" t="s">
        <v>2305</v>
      </c>
      <c r="AI226" t="s">
        <v>2339</v>
      </c>
      <c r="AJ226" t="s">
        <v>2373</v>
      </c>
      <c r="AK226" t="s">
        <v>2407</v>
      </c>
      <c r="AL226" t="s">
        <v>2441</v>
      </c>
      <c r="AM226" t="s">
        <v>2475</v>
      </c>
      <c r="AN226" t="s">
        <v>2509</v>
      </c>
      <c r="AO226" t="s">
        <v>2793</v>
      </c>
      <c r="AP226" t="s">
        <v>2827</v>
      </c>
      <c r="AQ226" t="s">
        <v>2861</v>
      </c>
      <c r="AR226" t="s">
        <v>12799</v>
      </c>
      <c r="AS226" t="s">
        <v>1464</v>
      </c>
      <c r="AT226" t="s">
        <v>2936</v>
      </c>
      <c r="AU226" t="s">
        <v>2970</v>
      </c>
      <c r="AV226" t="s">
        <v>3004</v>
      </c>
      <c r="AW226" t="s">
        <v>3288</v>
      </c>
      <c r="AX226" t="s">
        <v>3322</v>
      </c>
      <c r="AY226" t="s">
        <v>3356</v>
      </c>
      <c r="AZ226" t="s">
        <v>3390</v>
      </c>
      <c r="BA226" t="s">
        <v>3424</v>
      </c>
      <c r="BB226" t="s">
        <v>3458</v>
      </c>
      <c r="BC226" t="s">
        <v>3492</v>
      </c>
      <c r="BD226" t="s">
        <v>3776</v>
      </c>
      <c r="BE226" t="s">
        <v>3810</v>
      </c>
      <c r="BF226" t="s">
        <v>3844</v>
      </c>
      <c r="BG226" t="s">
        <v>3878</v>
      </c>
      <c r="BH226" t="s">
        <v>3912</v>
      </c>
      <c r="BI226" t="s">
        <v>3946</v>
      </c>
      <c r="BJ226" t="s">
        <v>3980</v>
      </c>
      <c r="BK226" t="s">
        <v>4264</v>
      </c>
      <c r="BL226" t="s">
        <v>4298</v>
      </c>
      <c r="BM226" t="s">
        <v>12800</v>
      </c>
      <c r="BN226" t="s">
        <v>2901</v>
      </c>
      <c r="BO226" t="s">
        <v>4373</v>
      </c>
      <c r="BP226" t="s">
        <v>4407</v>
      </c>
      <c r="BQ226" t="s">
        <v>4441</v>
      </c>
      <c r="BR226" t="s">
        <v>4475</v>
      </c>
      <c r="BS226" t="s">
        <v>4509</v>
      </c>
      <c r="BT226" t="s">
        <v>4793</v>
      </c>
      <c r="BU226" t="s">
        <v>4827</v>
      </c>
      <c r="BV226" t="s">
        <v>4861</v>
      </c>
      <c r="BW226" t="s">
        <v>4895</v>
      </c>
      <c r="BX226" t="s">
        <v>4929</v>
      </c>
      <c r="BY226" t="s">
        <v>4963</v>
      </c>
      <c r="BZ226" t="s">
        <v>4997</v>
      </c>
      <c r="CA226" t="s">
        <v>5281</v>
      </c>
      <c r="CB226" t="s">
        <v>5315</v>
      </c>
      <c r="CC226" t="s">
        <v>5349</v>
      </c>
      <c r="CD226" t="s">
        <v>5383</v>
      </c>
      <c r="CE226" t="s">
        <v>5417</v>
      </c>
      <c r="CF226" t="s">
        <v>5451</v>
      </c>
      <c r="CG226" t="s">
        <v>5485</v>
      </c>
      <c r="CH226" t="s">
        <v>12801</v>
      </c>
      <c r="CI226" t="s">
        <v>4338</v>
      </c>
      <c r="CJ226" t="s">
        <v>5810</v>
      </c>
      <c r="CK226" t="s">
        <v>5844</v>
      </c>
      <c r="CL226" t="s">
        <v>5878</v>
      </c>
      <c r="CM226" t="s">
        <v>5912</v>
      </c>
      <c r="CN226" t="s">
        <v>5946</v>
      </c>
      <c r="CO226" t="s">
        <v>5980</v>
      </c>
      <c r="CP226" t="s">
        <v>6264</v>
      </c>
      <c r="CQ226" t="s">
        <v>6298</v>
      </c>
      <c r="CR226" t="s">
        <v>6332</v>
      </c>
      <c r="CS226" t="s">
        <v>6366</v>
      </c>
      <c r="CT226" t="s">
        <v>6400</v>
      </c>
      <c r="CU226" t="s">
        <v>6434</v>
      </c>
      <c r="CV226" t="s">
        <v>6468</v>
      </c>
      <c r="CW226" t="s">
        <v>6502</v>
      </c>
      <c r="CX226" t="s">
        <v>6786</v>
      </c>
      <c r="CY226" t="s">
        <v>6820</v>
      </c>
      <c r="CZ226" t="s">
        <v>6854</v>
      </c>
      <c r="DA226" t="s">
        <v>6888</v>
      </c>
      <c r="DB226" t="s">
        <v>6922</v>
      </c>
      <c r="DC226" t="s">
        <v>12802</v>
      </c>
      <c r="DD226" t="s">
        <v>5775</v>
      </c>
      <c r="DE226" t="s">
        <v>6997</v>
      </c>
      <c r="DF226" t="s">
        <v>7281</v>
      </c>
      <c r="DG226" t="s">
        <v>7315</v>
      </c>
      <c r="DH226" t="s">
        <v>7349</v>
      </c>
      <c r="DI226" t="s">
        <v>7383</v>
      </c>
      <c r="DJ226" t="s">
        <v>7417</v>
      </c>
      <c r="DK226" t="s">
        <v>7451</v>
      </c>
      <c r="DL226" t="s">
        <v>7485</v>
      </c>
      <c r="DM226" t="s">
        <v>7769</v>
      </c>
      <c r="DN226" t="s">
        <v>7803</v>
      </c>
      <c r="DO226" t="s">
        <v>7837</v>
      </c>
      <c r="DP226" t="s">
        <v>7871</v>
      </c>
      <c r="DQ226" t="s">
        <v>7905</v>
      </c>
      <c r="DR226" t="s">
        <v>7939</v>
      </c>
      <c r="DS226" t="s">
        <v>7973</v>
      </c>
      <c r="DT226" t="s">
        <v>8007</v>
      </c>
      <c r="DU226" t="s">
        <v>8291</v>
      </c>
      <c r="DV226" t="s">
        <v>8325</v>
      </c>
      <c r="DW226" t="s">
        <v>8359</v>
      </c>
      <c r="DX226" t="s">
        <v>12803</v>
      </c>
      <c r="DY226" t="s">
        <v>6962</v>
      </c>
      <c r="DZ226" t="s">
        <v>8434</v>
      </c>
      <c r="EA226" t="s">
        <v>8468</v>
      </c>
      <c r="EB226" t="s">
        <v>8502</v>
      </c>
      <c r="EC226" t="s">
        <v>8786</v>
      </c>
      <c r="ED226" t="s">
        <v>8820</v>
      </c>
      <c r="EE226" t="s">
        <v>8854</v>
      </c>
      <c r="EF226" t="s">
        <v>8888</v>
      </c>
      <c r="EG226" t="s">
        <v>8922</v>
      </c>
      <c r="EH226" t="s">
        <v>8956</v>
      </c>
      <c r="EI226" t="s">
        <v>8990</v>
      </c>
      <c r="EJ226" t="s">
        <v>9274</v>
      </c>
      <c r="EK226" t="s">
        <v>9308</v>
      </c>
      <c r="EL226" t="s">
        <v>9342</v>
      </c>
      <c r="EM226" t="s">
        <v>9376</v>
      </c>
      <c r="EN226" t="s">
        <v>9410</v>
      </c>
      <c r="EO226" t="s">
        <v>9444</v>
      </c>
      <c r="EP226" t="s">
        <v>9478</v>
      </c>
      <c r="EQ226" t="s">
        <v>9762</v>
      </c>
      <c r="ER226" t="s">
        <v>9796</v>
      </c>
      <c r="ES226" t="s">
        <v>12804</v>
      </c>
      <c r="ET226" t="s">
        <v>8399</v>
      </c>
      <c r="EU226" t="s">
        <v>9871</v>
      </c>
      <c r="EV226" t="s">
        <v>9905</v>
      </c>
      <c r="EW226" t="s">
        <v>9939</v>
      </c>
      <c r="EX226" t="s">
        <v>9973</v>
      </c>
      <c r="EY226" t="s">
        <v>10007</v>
      </c>
      <c r="EZ226" t="s">
        <v>10291</v>
      </c>
      <c r="FA226" t="s">
        <v>10325</v>
      </c>
      <c r="FB226" t="s">
        <v>10359</v>
      </c>
      <c r="FC226" t="s">
        <v>10393</v>
      </c>
      <c r="FD226" t="s">
        <v>10427</v>
      </c>
      <c r="FE226" t="s">
        <v>10461</v>
      </c>
      <c r="FF226" t="s">
        <v>10495</v>
      </c>
      <c r="FG226" t="s">
        <v>10779</v>
      </c>
      <c r="FH226" t="s">
        <v>10813</v>
      </c>
      <c r="FI226" t="s">
        <v>10847</v>
      </c>
      <c r="FJ226" t="s">
        <v>10881</v>
      </c>
      <c r="FK226" t="s">
        <v>10915</v>
      </c>
      <c r="FL226" t="s">
        <v>10949</v>
      </c>
      <c r="FM226" t="s">
        <v>10983</v>
      </c>
      <c r="FN226" t="s">
        <v>12805</v>
      </c>
      <c r="FO226" t="s">
        <v>9836</v>
      </c>
      <c r="FP226" t="s">
        <v>11308</v>
      </c>
      <c r="FQ226" t="s">
        <v>11342</v>
      </c>
      <c r="FR226" t="s">
        <v>11376</v>
      </c>
      <c r="FS226" t="s">
        <v>11410</v>
      </c>
      <c r="FT226" t="s">
        <v>11444</v>
      </c>
      <c r="FU226" t="s">
        <v>11478</v>
      </c>
      <c r="FV226" t="s">
        <v>11762</v>
      </c>
      <c r="FW226" t="s">
        <v>11796</v>
      </c>
      <c r="FX226" t="s">
        <v>11830</v>
      </c>
      <c r="FY226" t="s">
        <v>11864</v>
      </c>
      <c r="FZ226" t="s">
        <v>11898</v>
      </c>
      <c r="GA226" t="s">
        <v>11932</v>
      </c>
      <c r="GB226" t="s">
        <v>11966</v>
      </c>
      <c r="GC226" t="s">
        <v>12000</v>
      </c>
      <c r="GD226" t="s">
        <v>12217</v>
      </c>
      <c r="GE226" t="s">
        <v>12251</v>
      </c>
      <c r="GF226" t="s">
        <v>12285</v>
      </c>
      <c r="GG226" t="s">
        <v>12319</v>
      </c>
      <c r="GH226" t="s">
        <v>12353</v>
      </c>
      <c r="GI226" t="s">
        <v>12806</v>
      </c>
      <c r="GJ226" t="s">
        <v>11273</v>
      </c>
    </row>
    <row r="227" spans="1:192" ht="15" hidden="1" customHeight="1">
      <c r="A227" s="48" t="s">
        <v>12408</v>
      </c>
      <c r="B227" s="57"/>
      <c r="C227" s="62">
        <v>35</v>
      </c>
      <c r="D227" t="s">
        <v>300</v>
      </c>
      <c r="E227" t="s">
        <v>334</v>
      </c>
      <c r="F227" t="s">
        <v>368</v>
      </c>
      <c r="G227" t="s">
        <v>402</v>
      </c>
      <c r="H227" t="s">
        <v>436</v>
      </c>
      <c r="I227" t="s">
        <v>470</v>
      </c>
      <c r="J227" t="s">
        <v>504</v>
      </c>
      <c r="K227" t="s">
        <v>788</v>
      </c>
      <c r="L227" t="s">
        <v>822</v>
      </c>
      <c r="M227" t="s">
        <v>856</v>
      </c>
      <c r="N227" t="s">
        <v>890</v>
      </c>
      <c r="O227" t="s">
        <v>924</v>
      </c>
      <c r="P227" t="s">
        <v>958</v>
      </c>
      <c r="Q227" t="s">
        <v>992</v>
      </c>
      <c r="R227" t="s">
        <v>1276</v>
      </c>
      <c r="S227" t="s">
        <v>1310</v>
      </c>
      <c r="T227" t="s">
        <v>1344</v>
      </c>
      <c r="U227" t="s">
        <v>1378</v>
      </c>
      <c r="V227" t="s">
        <v>1412</v>
      </c>
      <c r="W227" t="s">
        <v>1446</v>
      </c>
      <c r="X227" t="s">
        <v>265</v>
      </c>
      <c r="Y227" t="s">
        <v>1487</v>
      </c>
      <c r="Z227" t="s">
        <v>1771</v>
      </c>
      <c r="AA227" t="s">
        <v>1805</v>
      </c>
      <c r="AB227" t="s">
        <v>1839</v>
      </c>
      <c r="AC227" t="s">
        <v>1873</v>
      </c>
      <c r="AD227" t="s">
        <v>1907</v>
      </c>
      <c r="AE227" t="s">
        <v>1941</v>
      </c>
      <c r="AF227" t="s">
        <v>1975</v>
      </c>
      <c r="AG227" t="s">
        <v>2009</v>
      </c>
      <c r="AH227" t="s">
        <v>2293</v>
      </c>
      <c r="AI227" t="s">
        <v>2327</v>
      </c>
      <c r="AJ227" t="s">
        <v>2361</v>
      </c>
      <c r="AK227" t="s">
        <v>2395</v>
      </c>
      <c r="AL227" t="s">
        <v>2429</v>
      </c>
      <c r="AM227" t="s">
        <v>2463</v>
      </c>
      <c r="AN227" t="s">
        <v>2497</v>
      </c>
      <c r="AO227" t="s">
        <v>2781</v>
      </c>
      <c r="AP227" t="s">
        <v>2815</v>
      </c>
      <c r="AQ227" t="s">
        <v>2849</v>
      </c>
      <c r="AR227" t="s">
        <v>2883</v>
      </c>
      <c r="AS227" t="s">
        <v>1452</v>
      </c>
      <c r="AT227" t="s">
        <v>2924</v>
      </c>
      <c r="AU227" t="s">
        <v>2958</v>
      </c>
      <c r="AV227" t="s">
        <v>2992</v>
      </c>
      <c r="AW227" t="s">
        <v>3276</v>
      </c>
      <c r="AX227" t="s">
        <v>3310</v>
      </c>
      <c r="AY227" t="s">
        <v>3344</v>
      </c>
      <c r="AZ227" t="s">
        <v>3378</v>
      </c>
      <c r="BA227" t="s">
        <v>3412</v>
      </c>
      <c r="BB227" t="s">
        <v>3446</v>
      </c>
      <c r="BC227" t="s">
        <v>3480</v>
      </c>
      <c r="BD227" t="s">
        <v>3764</v>
      </c>
      <c r="BE227" t="s">
        <v>3798</v>
      </c>
      <c r="BF227" t="s">
        <v>3832</v>
      </c>
      <c r="BG227" t="s">
        <v>3866</v>
      </c>
      <c r="BH227" t="s">
        <v>3900</v>
      </c>
      <c r="BI227" t="s">
        <v>3934</v>
      </c>
      <c r="BJ227" t="s">
        <v>3968</v>
      </c>
      <c r="BK227" t="s">
        <v>4002</v>
      </c>
      <c r="BL227" t="s">
        <v>4286</v>
      </c>
      <c r="BM227" t="s">
        <v>4320</v>
      </c>
      <c r="BN227" t="s">
        <v>2889</v>
      </c>
      <c r="BO227" t="s">
        <v>4361</v>
      </c>
      <c r="BP227" t="s">
        <v>4395</v>
      </c>
      <c r="BQ227" t="s">
        <v>4429</v>
      </c>
      <c r="BR227" t="s">
        <v>4463</v>
      </c>
      <c r="BS227" t="s">
        <v>4497</v>
      </c>
      <c r="BT227" t="s">
        <v>4781</v>
      </c>
      <c r="BU227" t="s">
        <v>4815</v>
      </c>
      <c r="BV227" t="s">
        <v>4849</v>
      </c>
      <c r="BW227" t="s">
        <v>4883</v>
      </c>
      <c r="BX227" t="s">
        <v>4917</v>
      </c>
      <c r="BY227" t="s">
        <v>4951</v>
      </c>
      <c r="BZ227" t="s">
        <v>4985</v>
      </c>
      <c r="CA227" t="s">
        <v>5269</v>
      </c>
      <c r="CB227" t="s">
        <v>5303</v>
      </c>
      <c r="CC227" t="s">
        <v>5337</v>
      </c>
      <c r="CD227" t="s">
        <v>5371</v>
      </c>
      <c r="CE227" t="s">
        <v>5405</v>
      </c>
      <c r="CF227" t="s">
        <v>5439</v>
      </c>
      <c r="CG227" t="s">
        <v>5473</v>
      </c>
      <c r="CH227" t="s">
        <v>5507</v>
      </c>
      <c r="CI227" t="s">
        <v>4326</v>
      </c>
      <c r="CJ227" t="s">
        <v>5798</v>
      </c>
      <c r="CK227" t="s">
        <v>5832</v>
      </c>
      <c r="CL227" t="s">
        <v>5866</v>
      </c>
      <c r="CM227" t="s">
        <v>5900</v>
      </c>
      <c r="CN227" t="s">
        <v>5934</v>
      </c>
      <c r="CO227" t="s">
        <v>5968</v>
      </c>
      <c r="CP227" t="s">
        <v>6002</v>
      </c>
      <c r="CQ227" t="s">
        <v>6286</v>
      </c>
      <c r="CR227" t="s">
        <v>6320</v>
      </c>
      <c r="CS227" t="s">
        <v>6354</v>
      </c>
      <c r="CT227" t="s">
        <v>6388</v>
      </c>
      <c r="CU227" t="s">
        <v>6422</v>
      </c>
      <c r="CV227" t="s">
        <v>6456</v>
      </c>
      <c r="CW227" t="s">
        <v>6490</v>
      </c>
      <c r="CX227" t="s">
        <v>6774</v>
      </c>
      <c r="CY227" t="s">
        <v>6808</v>
      </c>
      <c r="CZ227" t="s">
        <v>6842</v>
      </c>
      <c r="DA227" t="s">
        <v>6876</v>
      </c>
      <c r="DB227" t="s">
        <v>6910</v>
      </c>
      <c r="DC227" t="s">
        <v>6944</v>
      </c>
      <c r="DD227" t="s">
        <v>5763</v>
      </c>
      <c r="DE227" t="s">
        <v>6985</v>
      </c>
      <c r="DF227" t="s">
        <v>7269</v>
      </c>
      <c r="DG227" t="s">
        <v>7303</v>
      </c>
      <c r="DH227" t="s">
        <v>7337</v>
      </c>
      <c r="DI227" t="s">
        <v>7371</v>
      </c>
      <c r="DJ227" t="s">
        <v>7405</v>
      </c>
      <c r="DK227" t="s">
        <v>7439</v>
      </c>
      <c r="DL227" t="s">
        <v>7473</v>
      </c>
      <c r="DM227" t="s">
        <v>7507</v>
      </c>
      <c r="DN227" t="s">
        <v>7791</v>
      </c>
      <c r="DO227" t="s">
        <v>7825</v>
      </c>
      <c r="DP227" t="s">
        <v>7859</v>
      </c>
      <c r="DQ227" t="s">
        <v>7893</v>
      </c>
      <c r="DR227" t="s">
        <v>7927</v>
      </c>
      <c r="DS227" t="s">
        <v>7961</v>
      </c>
      <c r="DT227" t="s">
        <v>7995</v>
      </c>
      <c r="DU227" t="s">
        <v>8279</v>
      </c>
      <c r="DV227" t="s">
        <v>8313</v>
      </c>
      <c r="DW227" t="s">
        <v>8347</v>
      </c>
      <c r="DX227" t="s">
        <v>8381</v>
      </c>
      <c r="DY227" t="s">
        <v>6950</v>
      </c>
      <c r="DZ227" t="s">
        <v>8422</v>
      </c>
      <c r="EA227" t="s">
        <v>8456</v>
      </c>
      <c r="EB227" t="s">
        <v>8490</v>
      </c>
      <c r="EC227" t="s">
        <v>8774</v>
      </c>
      <c r="ED227" t="s">
        <v>8808</v>
      </c>
      <c r="EE227" t="s">
        <v>8842</v>
      </c>
      <c r="EF227" t="s">
        <v>8876</v>
      </c>
      <c r="EG227" t="s">
        <v>8910</v>
      </c>
      <c r="EH227" t="s">
        <v>8944</v>
      </c>
      <c r="EI227" t="s">
        <v>8978</v>
      </c>
      <c r="EJ227" t="s">
        <v>9262</v>
      </c>
      <c r="EK227" t="s">
        <v>9296</v>
      </c>
      <c r="EL227" t="s">
        <v>9330</v>
      </c>
      <c r="EM227" t="s">
        <v>9364</v>
      </c>
      <c r="EN227" t="s">
        <v>9398</v>
      </c>
      <c r="EO227" t="s">
        <v>9432</v>
      </c>
      <c r="EP227" t="s">
        <v>9466</v>
      </c>
      <c r="EQ227" t="s">
        <v>9500</v>
      </c>
      <c r="ER227" t="s">
        <v>9784</v>
      </c>
      <c r="ES227" t="s">
        <v>9818</v>
      </c>
      <c r="ET227" t="s">
        <v>8387</v>
      </c>
      <c r="EU227" t="s">
        <v>9859</v>
      </c>
      <c r="EV227" t="s">
        <v>9893</v>
      </c>
      <c r="EW227" t="s">
        <v>9927</v>
      </c>
      <c r="EX227" t="s">
        <v>9961</v>
      </c>
      <c r="EY227" t="s">
        <v>9995</v>
      </c>
      <c r="EZ227" t="s">
        <v>10279</v>
      </c>
      <c r="FA227" t="s">
        <v>10313</v>
      </c>
      <c r="FB227" t="s">
        <v>10347</v>
      </c>
      <c r="FC227" t="s">
        <v>10381</v>
      </c>
      <c r="FD227" t="s">
        <v>10415</v>
      </c>
      <c r="FE227" t="s">
        <v>10449</v>
      </c>
      <c r="FF227" t="s">
        <v>10483</v>
      </c>
      <c r="FG227" t="s">
        <v>10767</v>
      </c>
      <c r="FH227" t="s">
        <v>10801</v>
      </c>
      <c r="FI227" t="s">
        <v>10835</v>
      </c>
      <c r="FJ227" t="s">
        <v>10869</v>
      </c>
      <c r="FK227" t="s">
        <v>10903</v>
      </c>
      <c r="FL227" t="s">
        <v>10937</v>
      </c>
      <c r="FM227" t="s">
        <v>10971</v>
      </c>
      <c r="FN227" t="s">
        <v>11005</v>
      </c>
      <c r="FO227" t="s">
        <v>9824</v>
      </c>
      <c r="FP227" t="s">
        <v>11296</v>
      </c>
      <c r="FQ227" t="s">
        <v>11330</v>
      </c>
      <c r="FR227" t="s">
        <v>11364</v>
      </c>
      <c r="FS227" t="s">
        <v>11398</v>
      </c>
      <c r="FT227" t="s">
        <v>11432</v>
      </c>
      <c r="FU227" t="s">
        <v>11466</v>
      </c>
      <c r="FV227" t="s">
        <v>11500</v>
      </c>
      <c r="FW227" t="s">
        <v>11784</v>
      </c>
      <c r="FX227" t="s">
        <v>11818</v>
      </c>
      <c r="FY227" t="s">
        <v>11852</v>
      </c>
      <c r="FZ227" t="s">
        <v>11886</v>
      </c>
      <c r="GA227" t="s">
        <v>11920</v>
      </c>
      <c r="GB227" t="s">
        <v>11954</v>
      </c>
      <c r="GC227" t="s">
        <v>11988</v>
      </c>
      <c r="GD227" t="s">
        <v>12205</v>
      </c>
      <c r="GE227" t="s">
        <v>12239</v>
      </c>
      <c r="GF227" t="s">
        <v>12273</v>
      </c>
      <c r="GG227" t="s">
        <v>12307</v>
      </c>
      <c r="GH227" t="s">
        <v>12341</v>
      </c>
      <c r="GI227" t="s">
        <v>12375</v>
      </c>
      <c r="GJ227" t="s">
        <v>11011</v>
      </c>
    </row>
    <row r="228" spans="1:192" ht="15" hidden="1" customHeight="1">
      <c r="A228" s="45" t="s">
        <v>12443</v>
      </c>
      <c r="B228" s="55"/>
      <c r="C228" s="62">
        <v>36</v>
      </c>
    </row>
    <row r="229" spans="1:192" ht="15" hidden="1" customHeight="1">
      <c r="A229" s="48" t="s">
        <v>12444</v>
      </c>
      <c r="B229" s="49"/>
      <c r="C229" s="62">
        <v>37</v>
      </c>
    </row>
    <row r="230" spans="1:192" ht="15" hidden="1" customHeight="1">
      <c r="A230" s="49"/>
      <c r="B230" s="49" t="s">
        <v>12445</v>
      </c>
      <c r="C230" s="62">
        <v>38</v>
      </c>
      <c r="D230" t="s">
        <v>315</v>
      </c>
      <c r="E230" t="s">
        <v>349</v>
      </c>
      <c r="F230" t="s">
        <v>383</v>
      </c>
      <c r="G230" t="s">
        <v>417</v>
      </c>
      <c r="H230" t="s">
        <v>451</v>
      </c>
      <c r="I230" t="s">
        <v>485</v>
      </c>
      <c r="J230" t="s">
        <v>769</v>
      </c>
      <c r="K230" t="s">
        <v>803</v>
      </c>
      <c r="L230" t="s">
        <v>837</v>
      </c>
      <c r="M230" t="s">
        <v>871</v>
      </c>
      <c r="N230" t="s">
        <v>905</v>
      </c>
      <c r="O230" t="s">
        <v>939</v>
      </c>
      <c r="P230" t="s">
        <v>973</v>
      </c>
      <c r="Q230" t="s">
        <v>1007</v>
      </c>
      <c r="R230" t="s">
        <v>1291</v>
      </c>
      <c r="S230" t="s">
        <v>1325</v>
      </c>
      <c r="T230" t="s">
        <v>1359</v>
      </c>
      <c r="U230" t="s">
        <v>1393</v>
      </c>
      <c r="V230" t="s">
        <v>1427</v>
      </c>
      <c r="W230" t="s">
        <v>12807</v>
      </c>
      <c r="X230" t="s">
        <v>280</v>
      </c>
      <c r="Y230" t="s">
        <v>1502</v>
      </c>
      <c r="Z230" t="s">
        <v>1786</v>
      </c>
      <c r="AA230" t="s">
        <v>1820</v>
      </c>
      <c r="AB230" t="s">
        <v>1854</v>
      </c>
      <c r="AC230" t="s">
        <v>1888</v>
      </c>
      <c r="AD230" t="s">
        <v>1922</v>
      </c>
      <c r="AE230" t="s">
        <v>1956</v>
      </c>
      <c r="AF230" t="s">
        <v>1990</v>
      </c>
      <c r="AG230" t="s">
        <v>2274</v>
      </c>
      <c r="AH230" t="s">
        <v>2308</v>
      </c>
      <c r="AI230" t="s">
        <v>2342</v>
      </c>
      <c r="AJ230" t="s">
        <v>2376</v>
      </c>
      <c r="AK230" t="s">
        <v>2410</v>
      </c>
      <c r="AL230" t="s">
        <v>2444</v>
      </c>
      <c r="AM230" t="s">
        <v>2478</v>
      </c>
      <c r="AN230" t="s">
        <v>2762</v>
      </c>
      <c r="AO230" t="s">
        <v>2796</v>
      </c>
      <c r="AP230" t="s">
        <v>2830</v>
      </c>
      <c r="AQ230" t="s">
        <v>2864</v>
      </c>
      <c r="AR230" t="s">
        <v>12808</v>
      </c>
      <c r="AS230" t="s">
        <v>1467</v>
      </c>
      <c r="AT230" t="s">
        <v>2939</v>
      </c>
      <c r="AU230" t="s">
        <v>2973</v>
      </c>
      <c r="AV230" t="s">
        <v>3007</v>
      </c>
      <c r="AW230" t="s">
        <v>3291</v>
      </c>
      <c r="AX230" t="s">
        <v>3325</v>
      </c>
      <c r="AY230" t="s">
        <v>3359</v>
      </c>
      <c r="AZ230" t="s">
        <v>3393</v>
      </c>
      <c r="BA230" t="s">
        <v>3427</v>
      </c>
      <c r="BB230" t="s">
        <v>3461</v>
      </c>
      <c r="BC230" t="s">
        <v>3495</v>
      </c>
      <c r="BD230" t="s">
        <v>3779</v>
      </c>
      <c r="BE230" t="s">
        <v>3813</v>
      </c>
      <c r="BF230" t="s">
        <v>3847</v>
      </c>
      <c r="BG230" t="s">
        <v>3881</v>
      </c>
      <c r="BH230" t="s">
        <v>3915</v>
      </c>
      <c r="BI230" t="s">
        <v>3949</v>
      </c>
      <c r="BJ230" t="s">
        <v>3983</v>
      </c>
      <c r="BK230" t="s">
        <v>4267</v>
      </c>
      <c r="BL230" t="s">
        <v>4301</v>
      </c>
      <c r="BM230" t="s">
        <v>12809</v>
      </c>
      <c r="BN230" t="s">
        <v>2904</v>
      </c>
      <c r="BO230" t="s">
        <v>4376</v>
      </c>
      <c r="BP230" t="s">
        <v>4410</v>
      </c>
      <c r="BQ230" t="s">
        <v>4444</v>
      </c>
      <c r="BR230" t="s">
        <v>4478</v>
      </c>
      <c r="BS230" t="s">
        <v>4762</v>
      </c>
      <c r="BT230" t="s">
        <v>4796</v>
      </c>
      <c r="BU230" t="s">
        <v>4830</v>
      </c>
      <c r="BV230" t="s">
        <v>4864</v>
      </c>
      <c r="BW230" t="s">
        <v>4898</v>
      </c>
      <c r="BX230" t="s">
        <v>4932</v>
      </c>
      <c r="BY230" t="s">
        <v>4966</v>
      </c>
      <c r="BZ230" t="s">
        <v>5000</v>
      </c>
      <c r="CA230" t="s">
        <v>5284</v>
      </c>
      <c r="CB230" t="s">
        <v>5318</v>
      </c>
      <c r="CC230" t="s">
        <v>5352</v>
      </c>
      <c r="CD230" t="s">
        <v>5386</v>
      </c>
      <c r="CE230" t="s">
        <v>5420</v>
      </c>
      <c r="CF230" t="s">
        <v>5454</v>
      </c>
      <c r="CG230" t="s">
        <v>5488</v>
      </c>
      <c r="CH230" t="s">
        <v>12810</v>
      </c>
      <c r="CI230" t="s">
        <v>4341</v>
      </c>
      <c r="CJ230" t="s">
        <v>5813</v>
      </c>
      <c r="CK230" t="s">
        <v>5847</v>
      </c>
      <c r="CL230" t="s">
        <v>5881</v>
      </c>
      <c r="CM230" t="s">
        <v>5915</v>
      </c>
      <c r="CN230" t="s">
        <v>5949</v>
      </c>
      <c r="CO230" t="s">
        <v>5983</v>
      </c>
      <c r="CP230" t="s">
        <v>6267</v>
      </c>
      <c r="CQ230" t="s">
        <v>6301</v>
      </c>
      <c r="CR230" t="s">
        <v>6335</v>
      </c>
      <c r="CS230" t="s">
        <v>6369</v>
      </c>
      <c r="CT230" t="s">
        <v>6403</v>
      </c>
      <c r="CU230" t="s">
        <v>6437</v>
      </c>
      <c r="CV230" t="s">
        <v>6471</v>
      </c>
      <c r="CW230" t="s">
        <v>6505</v>
      </c>
      <c r="CX230" t="s">
        <v>6789</v>
      </c>
      <c r="CY230" t="s">
        <v>6823</v>
      </c>
      <c r="CZ230" t="s">
        <v>6857</v>
      </c>
      <c r="DA230" t="s">
        <v>6891</v>
      </c>
      <c r="DB230" t="s">
        <v>6925</v>
      </c>
      <c r="DC230" t="s">
        <v>12811</v>
      </c>
      <c r="DD230" t="s">
        <v>5778</v>
      </c>
      <c r="DE230" t="s">
        <v>7000</v>
      </c>
      <c r="DF230" t="s">
        <v>7284</v>
      </c>
      <c r="DG230" t="s">
        <v>7318</v>
      </c>
      <c r="DH230" t="s">
        <v>7352</v>
      </c>
      <c r="DI230" t="s">
        <v>7386</v>
      </c>
      <c r="DJ230" t="s">
        <v>7420</v>
      </c>
      <c r="DK230" t="s">
        <v>7454</v>
      </c>
      <c r="DL230" t="s">
        <v>7488</v>
      </c>
      <c r="DM230" t="s">
        <v>7772</v>
      </c>
      <c r="DN230" t="s">
        <v>7806</v>
      </c>
      <c r="DO230" t="s">
        <v>7840</v>
      </c>
      <c r="DP230" t="s">
        <v>7874</v>
      </c>
      <c r="DQ230" t="s">
        <v>7908</v>
      </c>
      <c r="DR230" t="s">
        <v>7942</v>
      </c>
      <c r="DS230" t="s">
        <v>7976</v>
      </c>
      <c r="DT230" t="s">
        <v>8010</v>
      </c>
      <c r="DU230" t="s">
        <v>8294</v>
      </c>
      <c r="DV230" t="s">
        <v>8328</v>
      </c>
      <c r="DW230" t="s">
        <v>8362</v>
      </c>
      <c r="DX230" t="s">
        <v>12812</v>
      </c>
      <c r="DY230" t="s">
        <v>6965</v>
      </c>
      <c r="DZ230" t="s">
        <v>8437</v>
      </c>
      <c r="EA230" t="s">
        <v>8471</v>
      </c>
      <c r="EB230" t="s">
        <v>8505</v>
      </c>
      <c r="EC230" t="s">
        <v>8789</v>
      </c>
      <c r="ED230" t="s">
        <v>8823</v>
      </c>
      <c r="EE230" t="s">
        <v>8857</v>
      </c>
      <c r="EF230" t="s">
        <v>8891</v>
      </c>
      <c r="EG230" t="s">
        <v>8925</v>
      </c>
      <c r="EH230" t="s">
        <v>8959</v>
      </c>
      <c r="EI230" t="s">
        <v>8993</v>
      </c>
      <c r="EJ230" t="s">
        <v>9277</v>
      </c>
      <c r="EK230" t="s">
        <v>9311</v>
      </c>
      <c r="EL230" t="s">
        <v>9345</v>
      </c>
      <c r="EM230" t="s">
        <v>9379</v>
      </c>
      <c r="EN230" t="s">
        <v>9413</v>
      </c>
      <c r="EO230" t="s">
        <v>9447</v>
      </c>
      <c r="EP230" t="s">
        <v>9481</v>
      </c>
      <c r="EQ230" t="s">
        <v>9765</v>
      </c>
      <c r="ER230" t="s">
        <v>9799</v>
      </c>
      <c r="ES230" t="s">
        <v>12813</v>
      </c>
      <c r="ET230" t="s">
        <v>8402</v>
      </c>
      <c r="EU230" t="s">
        <v>9874</v>
      </c>
      <c r="EV230" t="s">
        <v>9908</v>
      </c>
      <c r="EW230" t="s">
        <v>9942</v>
      </c>
      <c r="EX230" t="s">
        <v>9976</v>
      </c>
      <c r="EY230" t="s">
        <v>10010</v>
      </c>
      <c r="EZ230" t="s">
        <v>10294</v>
      </c>
      <c r="FA230" t="s">
        <v>10328</v>
      </c>
      <c r="FB230" t="s">
        <v>10362</v>
      </c>
      <c r="FC230" t="s">
        <v>10396</v>
      </c>
      <c r="FD230" t="s">
        <v>10430</v>
      </c>
      <c r="FE230" t="s">
        <v>10464</v>
      </c>
      <c r="FF230" t="s">
        <v>10498</v>
      </c>
      <c r="FG230" t="s">
        <v>10782</v>
      </c>
      <c r="FH230" t="s">
        <v>10816</v>
      </c>
      <c r="FI230" t="s">
        <v>10850</v>
      </c>
      <c r="FJ230" t="s">
        <v>10884</v>
      </c>
      <c r="FK230" t="s">
        <v>10918</v>
      </c>
      <c r="FL230" t="s">
        <v>10952</v>
      </c>
      <c r="FM230" t="s">
        <v>10986</v>
      </c>
      <c r="FN230" t="s">
        <v>12814</v>
      </c>
      <c r="FO230" t="s">
        <v>9839</v>
      </c>
      <c r="FP230" t="s">
        <v>11311</v>
      </c>
      <c r="FQ230" t="s">
        <v>11345</v>
      </c>
      <c r="FR230" t="s">
        <v>11379</v>
      </c>
      <c r="FS230" t="s">
        <v>11413</v>
      </c>
      <c r="FT230" t="s">
        <v>11447</v>
      </c>
      <c r="FU230" t="s">
        <v>11481</v>
      </c>
      <c r="FV230" t="s">
        <v>11765</v>
      </c>
      <c r="FW230" t="s">
        <v>11799</v>
      </c>
      <c r="FX230" t="s">
        <v>11833</v>
      </c>
      <c r="FY230" t="s">
        <v>11867</v>
      </c>
      <c r="FZ230" t="s">
        <v>11901</v>
      </c>
      <c r="GA230" t="s">
        <v>11935</v>
      </c>
      <c r="GB230" t="s">
        <v>11969</v>
      </c>
      <c r="GC230" t="s">
        <v>12003</v>
      </c>
      <c r="GD230" t="s">
        <v>12220</v>
      </c>
      <c r="GE230" t="s">
        <v>12254</v>
      </c>
      <c r="GF230" t="s">
        <v>12288</v>
      </c>
      <c r="GG230" t="s">
        <v>12322</v>
      </c>
      <c r="GH230" t="s">
        <v>12356</v>
      </c>
      <c r="GI230" t="s">
        <v>12815</v>
      </c>
      <c r="GJ230" t="s">
        <v>11276</v>
      </c>
    </row>
    <row r="231" spans="1:192" ht="15" hidden="1" customHeight="1">
      <c r="A231" s="49"/>
      <c r="B231" s="49" t="s">
        <v>12446</v>
      </c>
      <c r="C231" s="62">
        <v>39</v>
      </c>
      <c r="D231" t="s">
        <v>328</v>
      </c>
      <c r="E231" t="s">
        <v>362</v>
      </c>
      <c r="F231" t="s">
        <v>396</v>
      </c>
      <c r="G231" t="s">
        <v>430</v>
      </c>
      <c r="H231" t="s">
        <v>464</v>
      </c>
      <c r="I231" t="s">
        <v>498</v>
      </c>
      <c r="J231" t="s">
        <v>782</v>
      </c>
      <c r="K231" t="s">
        <v>816</v>
      </c>
      <c r="L231" t="s">
        <v>850</v>
      </c>
      <c r="M231" t="s">
        <v>884</v>
      </c>
      <c r="N231" t="s">
        <v>918</v>
      </c>
      <c r="O231" t="s">
        <v>952</v>
      </c>
      <c r="P231" t="s">
        <v>986</v>
      </c>
      <c r="Q231" t="s">
        <v>1270</v>
      </c>
      <c r="R231" t="s">
        <v>1304</v>
      </c>
      <c r="S231" t="s">
        <v>1338</v>
      </c>
      <c r="T231" t="s">
        <v>1372</v>
      </c>
      <c r="U231" t="s">
        <v>1406</v>
      </c>
      <c r="V231" t="s">
        <v>1440</v>
      </c>
      <c r="W231" t="s">
        <v>12816</v>
      </c>
      <c r="X231" t="s">
        <v>293</v>
      </c>
      <c r="Y231" t="s">
        <v>1765</v>
      </c>
      <c r="Z231" t="s">
        <v>1799</v>
      </c>
      <c r="AA231" t="s">
        <v>1833</v>
      </c>
      <c r="AB231" t="s">
        <v>1867</v>
      </c>
      <c r="AC231" t="s">
        <v>1901</v>
      </c>
      <c r="AD231" t="s">
        <v>1935</v>
      </c>
      <c r="AE231" t="s">
        <v>1969</v>
      </c>
      <c r="AF231" t="s">
        <v>2003</v>
      </c>
      <c r="AG231" t="s">
        <v>2287</v>
      </c>
      <c r="AH231" t="s">
        <v>2321</v>
      </c>
      <c r="AI231" t="s">
        <v>2355</v>
      </c>
      <c r="AJ231" t="s">
        <v>2389</v>
      </c>
      <c r="AK231" t="s">
        <v>2423</v>
      </c>
      <c r="AL231" t="s">
        <v>2457</v>
      </c>
      <c r="AM231" t="s">
        <v>2491</v>
      </c>
      <c r="AN231" t="s">
        <v>2775</v>
      </c>
      <c r="AO231" t="s">
        <v>2809</v>
      </c>
      <c r="AP231" t="s">
        <v>2843</v>
      </c>
      <c r="AQ231" t="s">
        <v>2877</v>
      </c>
      <c r="AR231" t="s">
        <v>12817</v>
      </c>
      <c r="AS231" t="s">
        <v>1480</v>
      </c>
      <c r="AT231" t="s">
        <v>2952</v>
      </c>
      <c r="AU231" t="s">
        <v>2986</v>
      </c>
      <c r="AV231" t="s">
        <v>3270</v>
      </c>
      <c r="AW231" t="s">
        <v>3304</v>
      </c>
      <c r="AX231" t="s">
        <v>3338</v>
      </c>
      <c r="AY231" t="s">
        <v>3372</v>
      </c>
      <c r="AZ231" t="s">
        <v>3406</v>
      </c>
      <c r="BA231" t="s">
        <v>3440</v>
      </c>
      <c r="BB231" t="s">
        <v>3474</v>
      </c>
      <c r="BC231" t="s">
        <v>3508</v>
      </c>
      <c r="BD231" t="s">
        <v>3792</v>
      </c>
      <c r="BE231" t="s">
        <v>3826</v>
      </c>
      <c r="BF231" t="s">
        <v>3860</v>
      </c>
      <c r="BG231" t="s">
        <v>3894</v>
      </c>
      <c r="BH231" t="s">
        <v>3928</v>
      </c>
      <c r="BI231" t="s">
        <v>3962</v>
      </c>
      <c r="BJ231" t="s">
        <v>3996</v>
      </c>
      <c r="BK231" t="s">
        <v>4280</v>
      </c>
      <c r="BL231" t="s">
        <v>4314</v>
      </c>
      <c r="BM231" t="s">
        <v>12818</v>
      </c>
      <c r="BN231" t="s">
        <v>2917</v>
      </c>
      <c r="BO231" t="s">
        <v>4389</v>
      </c>
      <c r="BP231" t="s">
        <v>4423</v>
      </c>
      <c r="BQ231" t="s">
        <v>4457</v>
      </c>
      <c r="BR231" t="s">
        <v>4491</v>
      </c>
      <c r="BS231" t="s">
        <v>4775</v>
      </c>
      <c r="BT231" t="s">
        <v>4809</v>
      </c>
      <c r="BU231" t="s">
        <v>4843</v>
      </c>
      <c r="BV231" t="s">
        <v>4877</v>
      </c>
      <c r="BW231" t="s">
        <v>4911</v>
      </c>
      <c r="BX231" t="s">
        <v>4945</v>
      </c>
      <c r="BY231" t="s">
        <v>4979</v>
      </c>
      <c r="BZ231" t="s">
        <v>5263</v>
      </c>
      <c r="CA231" t="s">
        <v>5297</v>
      </c>
      <c r="CB231" t="s">
        <v>5331</v>
      </c>
      <c r="CC231" t="s">
        <v>5365</v>
      </c>
      <c r="CD231" t="s">
        <v>5399</v>
      </c>
      <c r="CE231" t="s">
        <v>5433</v>
      </c>
      <c r="CF231" t="s">
        <v>5467</v>
      </c>
      <c r="CG231" t="s">
        <v>5501</v>
      </c>
      <c r="CH231" t="s">
        <v>12819</v>
      </c>
      <c r="CI231" t="s">
        <v>4354</v>
      </c>
      <c r="CJ231" t="s">
        <v>5826</v>
      </c>
      <c r="CK231" t="s">
        <v>5860</v>
      </c>
      <c r="CL231" t="s">
        <v>5894</v>
      </c>
      <c r="CM231" t="s">
        <v>5928</v>
      </c>
      <c r="CN231" t="s">
        <v>5962</v>
      </c>
      <c r="CO231" t="s">
        <v>5996</v>
      </c>
      <c r="CP231" t="s">
        <v>6280</v>
      </c>
      <c r="CQ231" t="s">
        <v>6314</v>
      </c>
      <c r="CR231" t="s">
        <v>6348</v>
      </c>
      <c r="CS231" t="s">
        <v>6382</v>
      </c>
      <c r="CT231" t="s">
        <v>6416</v>
      </c>
      <c r="CU231" t="s">
        <v>6450</v>
      </c>
      <c r="CV231" t="s">
        <v>6484</v>
      </c>
      <c r="CW231" t="s">
        <v>6768</v>
      </c>
      <c r="CX231" t="s">
        <v>6802</v>
      </c>
      <c r="CY231" t="s">
        <v>6836</v>
      </c>
      <c r="CZ231" t="s">
        <v>6870</v>
      </c>
      <c r="DA231" t="s">
        <v>6904</v>
      </c>
      <c r="DB231" t="s">
        <v>6938</v>
      </c>
      <c r="DC231" t="s">
        <v>12820</v>
      </c>
      <c r="DD231" t="s">
        <v>5791</v>
      </c>
      <c r="DE231" t="s">
        <v>7263</v>
      </c>
      <c r="DF231" t="s">
        <v>7297</v>
      </c>
      <c r="DG231" t="s">
        <v>7331</v>
      </c>
      <c r="DH231" t="s">
        <v>7365</v>
      </c>
      <c r="DI231" t="s">
        <v>7399</v>
      </c>
      <c r="DJ231" t="s">
        <v>7433</v>
      </c>
      <c r="DK231" t="s">
        <v>7467</v>
      </c>
      <c r="DL231" t="s">
        <v>7501</v>
      </c>
      <c r="DM231" t="s">
        <v>7785</v>
      </c>
      <c r="DN231" t="s">
        <v>7819</v>
      </c>
      <c r="DO231" t="s">
        <v>7853</v>
      </c>
      <c r="DP231" t="s">
        <v>7887</v>
      </c>
      <c r="DQ231" t="s">
        <v>7921</v>
      </c>
      <c r="DR231" t="s">
        <v>7955</v>
      </c>
      <c r="DS231" t="s">
        <v>7989</v>
      </c>
      <c r="DT231" t="s">
        <v>8273</v>
      </c>
      <c r="DU231" t="s">
        <v>8307</v>
      </c>
      <c r="DV231" t="s">
        <v>8341</v>
      </c>
      <c r="DW231" t="s">
        <v>8375</v>
      </c>
      <c r="DX231" t="s">
        <v>12821</v>
      </c>
      <c r="DY231" t="s">
        <v>6978</v>
      </c>
      <c r="DZ231" t="s">
        <v>8450</v>
      </c>
      <c r="EA231" t="s">
        <v>8484</v>
      </c>
      <c r="EB231" t="s">
        <v>8768</v>
      </c>
      <c r="EC231" t="s">
        <v>8802</v>
      </c>
      <c r="ED231" t="s">
        <v>8836</v>
      </c>
      <c r="EE231" t="s">
        <v>8870</v>
      </c>
      <c r="EF231" t="s">
        <v>8904</v>
      </c>
      <c r="EG231" t="s">
        <v>8938</v>
      </c>
      <c r="EH231" t="s">
        <v>8972</v>
      </c>
      <c r="EI231" t="s">
        <v>9006</v>
      </c>
      <c r="EJ231" t="s">
        <v>9290</v>
      </c>
      <c r="EK231" t="s">
        <v>9324</v>
      </c>
      <c r="EL231" t="s">
        <v>9358</v>
      </c>
      <c r="EM231" t="s">
        <v>9392</v>
      </c>
      <c r="EN231" t="s">
        <v>9426</v>
      </c>
      <c r="EO231" t="s">
        <v>9460</v>
      </c>
      <c r="EP231" t="s">
        <v>9494</v>
      </c>
      <c r="EQ231" t="s">
        <v>9778</v>
      </c>
      <c r="ER231" t="s">
        <v>9812</v>
      </c>
      <c r="ES231" t="s">
        <v>12822</v>
      </c>
      <c r="ET231" t="s">
        <v>8415</v>
      </c>
      <c r="EU231" t="s">
        <v>9887</v>
      </c>
      <c r="EV231" t="s">
        <v>9921</v>
      </c>
      <c r="EW231" t="s">
        <v>9955</v>
      </c>
      <c r="EX231" t="s">
        <v>9989</v>
      </c>
      <c r="EY231" t="s">
        <v>10273</v>
      </c>
      <c r="EZ231" t="s">
        <v>10307</v>
      </c>
      <c r="FA231" t="s">
        <v>10341</v>
      </c>
      <c r="FB231" t="s">
        <v>10375</v>
      </c>
      <c r="FC231" t="s">
        <v>10409</v>
      </c>
      <c r="FD231" t="s">
        <v>10443</v>
      </c>
      <c r="FE231" t="s">
        <v>10477</v>
      </c>
      <c r="FF231" t="s">
        <v>10511</v>
      </c>
      <c r="FG231" t="s">
        <v>10795</v>
      </c>
      <c r="FH231" t="s">
        <v>10829</v>
      </c>
      <c r="FI231" t="s">
        <v>10863</v>
      </c>
      <c r="FJ231" t="s">
        <v>10897</v>
      </c>
      <c r="FK231" t="s">
        <v>10931</v>
      </c>
      <c r="FL231" t="s">
        <v>10965</v>
      </c>
      <c r="FM231" t="s">
        <v>10999</v>
      </c>
      <c r="FN231" t="s">
        <v>12823</v>
      </c>
      <c r="FO231" t="s">
        <v>9852</v>
      </c>
      <c r="FP231" t="s">
        <v>11324</v>
      </c>
      <c r="FQ231" t="s">
        <v>11358</v>
      </c>
      <c r="FR231" t="s">
        <v>11392</v>
      </c>
      <c r="FS231" t="s">
        <v>11426</v>
      </c>
      <c r="FT231" t="s">
        <v>11460</v>
      </c>
      <c r="FU231" t="s">
        <v>11494</v>
      </c>
      <c r="FV231" t="s">
        <v>11778</v>
      </c>
      <c r="FW231" t="s">
        <v>11812</v>
      </c>
      <c r="FX231" t="s">
        <v>11846</v>
      </c>
      <c r="FY231" t="s">
        <v>11880</v>
      </c>
      <c r="FZ231" t="s">
        <v>11914</v>
      </c>
      <c r="GA231" t="s">
        <v>11948</v>
      </c>
      <c r="GB231" t="s">
        <v>11982</v>
      </c>
      <c r="GC231" t="s">
        <v>12199</v>
      </c>
      <c r="GD231" t="s">
        <v>12233</v>
      </c>
      <c r="GE231" t="s">
        <v>12267</v>
      </c>
      <c r="GF231" t="s">
        <v>12301</v>
      </c>
      <c r="GG231" t="s">
        <v>12335</v>
      </c>
      <c r="GH231" t="s">
        <v>12369</v>
      </c>
      <c r="GI231" t="s">
        <v>12824</v>
      </c>
      <c r="GJ231" t="s">
        <v>11289</v>
      </c>
    </row>
    <row r="232" spans="1:192" ht="15" hidden="1" customHeight="1">
      <c r="A232" s="48" t="s">
        <v>12408</v>
      </c>
      <c r="B232" s="49"/>
      <c r="C232" s="62">
        <v>40</v>
      </c>
      <c r="D232" t="s">
        <v>314</v>
      </c>
      <c r="E232" t="s">
        <v>348</v>
      </c>
      <c r="F232" t="s">
        <v>382</v>
      </c>
      <c r="G232" t="s">
        <v>416</v>
      </c>
      <c r="H232" t="s">
        <v>450</v>
      </c>
      <c r="I232" t="s">
        <v>484</v>
      </c>
      <c r="J232" t="s">
        <v>768</v>
      </c>
      <c r="K232" t="s">
        <v>802</v>
      </c>
      <c r="L232" t="s">
        <v>836</v>
      </c>
      <c r="M232" t="s">
        <v>870</v>
      </c>
      <c r="N232" t="s">
        <v>904</v>
      </c>
      <c r="O232" t="s">
        <v>938</v>
      </c>
      <c r="P232" t="s">
        <v>972</v>
      </c>
      <c r="Q232" t="s">
        <v>1006</v>
      </c>
      <c r="R232" t="s">
        <v>1290</v>
      </c>
      <c r="S232" t="s">
        <v>1324</v>
      </c>
      <c r="T232" t="s">
        <v>1358</v>
      </c>
      <c r="U232" t="s">
        <v>1392</v>
      </c>
      <c r="V232" t="s">
        <v>1426</v>
      </c>
      <c r="W232" t="s">
        <v>12690</v>
      </c>
      <c r="X232" t="s">
        <v>279</v>
      </c>
      <c r="Y232" t="s">
        <v>1501</v>
      </c>
      <c r="Z232" t="s">
        <v>1785</v>
      </c>
      <c r="AA232" t="s">
        <v>1819</v>
      </c>
      <c r="AB232" t="s">
        <v>1853</v>
      </c>
      <c r="AC232" t="s">
        <v>1887</v>
      </c>
      <c r="AD232" t="s">
        <v>1921</v>
      </c>
      <c r="AE232" t="s">
        <v>1955</v>
      </c>
      <c r="AF232" t="s">
        <v>1989</v>
      </c>
      <c r="AG232" t="s">
        <v>2273</v>
      </c>
      <c r="AH232" t="s">
        <v>2307</v>
      </c>
      <c r="AI232" t="s">
        <v>2341</v>
      </c>
      <c r="AJ232" t="s">
        <v>2375</v>
      </c>
      <c r="AK232" t="s">
        <v>2409</v>
      </c>
      <c r="AL232" t="s">
        <v>2443</v>
      </c>
      <c r="AM232" t="s">
        <v>2477</v>
      </c>
      <c r="AN232" t="s">
        <v>2511</v>
      </c>
      <c r="AO232" t="s">
        <v>2795</v>
      </c>
      <c r="AP232" t="s">
        <v>2829</v>
      </c>
      <c r="AQ232" t="s">
        <v>2863</v>
      </c>
      <c r="AR232" t="s">
        <v>12691</v>
      </c>
      <c r="AS232" t="s">
        <v>1466</v>
      </c>
      <c r="AT232" t="s">
        <v>2938</v>
      </c>
      <c r="AU232" t="s">
        <v>2972</v>
      </c>
      <c r="AV232" t="s">
        <v>3006</v>
      </c>
      <c r="AW232" t="s">
        <v>3290</v>
      </c>
      <c r="AX232" t="s">
        <v>3324</v>
      </c>
      <c r="AY232" t="s">
        <v>3358</v>
      </c>
      <c r="AZ232" t="s">
        <v>3392</v>
      </c>
      <c r="BA232" t="s">
        <v>3426</v>
      </c>
      <c r="BB232" t="s">
        <v>3460</v>
      </c>
      <c r="BC232" t="s">
        <v>3494</v>
      </c>
      <c r="BD232" t="s">
        <v>3778</v>
      </c>
      <c r="BE232" t="s">
        <v>3812</v>
      </c>
      <c r="BF232" t="s">
        <v>3846</v>
      </c>
      <c r="BG232" t="s">
        <v>3880</v>
      </c>
      <c r="BH232" t="s">
        <v>3914</v>
      </c>
      <c r="BI232" t="s">
        <v>3948</v>
      </c>
      <c r="BJ232" t="s">
        <v>3982</v>
      </c>
      <c r="BK232" t="s">
        <v>4266</v>
      </c>
      <c r="BL232" t="s">
        <v>4300</v>
      </c>
      <c r="BM232" t="s">
        <v>12692</v>
      </c>
      <c r="BN232" t="s">
        <v>2903</v>
      </c>
      <c r="BO232" t="s">
        <v>4375</v>
      </c>
      <c r="BP232" t="s">
        <v>4409</v>
      </c>
      <c r="BQ232" t="s">
        <v>4443</v>
      </c>
      <c r="BR232" t="s">
        <v>4477</v>
      </c>
      <c r="BS232" t="s">
        <v>4511</v>
      </c>
      <c r="BT232" t="s">
        <v>4795</v>
      </c>
      <c r="BU232" t="s">
        <v>4829</v>
      </c>
      <c r="BV232" t="s">
        <v>4863</v>
      </c>
      <c r="BW232" t="s">
        <v>4897</v>
      </c>
      <c r="BX232" t="s">
        <v>4931</v>
      </c>
      <c r="BY232" t="s">
        <v>4965</v>
      </c>
      <c r="BZ232" t="s">
        <v>4999</v>
      </c>
      <c r="CA232" t="s">
        <v>5283</v>
      </c>
      <c r="CB232" t="s">
        <v>5317</v>
      </c>
      <c r="CC232" t="s">
        <v>5351</v>
      </c>
      <c r="CD232" t="s">
        <v>5385</v>
      </c>
      <c r="CE232" t="s">
        <v>5419</v>
      </c>
      <c r="CF232" t="s">
        <v>5453</v>
      </c>
      <c r="CG232" t="s">
        <v>5487</v>
      </c>
      <c r="CH232" t="s">
        <v>12693</v>
      </c>
      <c r="CI232" t="s">
        <v>4340</v>
      </c>
      <c r="CJ232" t="s">
        <v>5812</v>
      </c>
      <c r="CK232" t="s">
        <v>5846</v>
      </c>
      <c r="CL232" t="s">
        <v>5880</v>
      </c>
      <c r="CM232" t="s">
        <v>5914</v>
      </c>
      <c r="CN232" t="s">
        <v>5948</v>
      </c>
      <c r="CO232" t="s">
        <v>5982</v>
      </c>
      <c r="CP232" t="s">
        <v>6266</v>
      </c>
      <c r="CQ232" t="s">
        <v>6300</v>
      </c>
      <c r="CR232" t="s">
        <v>6334</v>
      </c>
      <c r="CS232" t="s">
        <v>6368</v>
      </c>
      <c r="CT232" t="s">
        <v>6402</v>
      </c>
      <c r="CU232" t="s">
        <v>6436</v>
      </c>
      <c r="CV232" t="s">
        <v>6470</v>
      </c>
      <c r="CW232" t="s">
        <v>6504</v>
      </c>
      <c r="CX232" t="s">
        <v>6788</v>
      </c>
      <c r="CY232" t="s">
        <v>6822</v>
      </c>
      <c r="CZ232" t="s">
        <v>6856</v>
      </c>
      <c r="DA232" t="s">
        <v>6890</v>
      </c>
      <c r="DB232" t="s">
        <v>6924</v>
      </c>
      <c r="DC232" t="s">
        <v>12694</v>
      </c>
      <c r="DD232" t="s">
        <v>5777</v>
      </c>
      <c r="DE232" t="s">
        <v>6999</v>
      </c>
      <c r="DF232" t="s">
        <v>7283</v>
      </c>
      <c r="DG232" t="s">
        <v>7317</v>
      </c>
      <c r="DH232" t="s">
        <v>7351</v>
      </c>
      <c r="DI232" t="s">
        <v>7385</v>
      </c>
      <c r="DJ232" t="s">
        <v>7419</v>
      </c>
      <c r="DK232" t="s">
        <v>7453</v>
      </c>
      <c r="DL232" t="s">
        <v>7487</v>
      </c>
      <c r="DM232" t="s">
        <v>7771</v>
      </c>
      <c r="DN232" t="s">
        <v>7805</v>
      </c>
      <c r="DO232" t="s">
        <v>7839</v>
      </c>
      <c r="DP232" t="s">
        <v>7873</v>
      </c>
      <c r="DQ232" t="s">
        <v>7907</v>
      </c>
      <c r="DR232" t="s">
        <v>7941</v>
      </c>
      <c r="DS232" t="s">
        <v>7975</v>
      </c>
      <c r="DT232" t="s">
        <v>8009</v>
      </c>
      <c r="DU232" t="s">
        <v>8293</v>
      </c>
      <c r="DV232" t="s">
        <v>8327</v>
      </c>
      <c r="DW232" t="s">
        <v>8361</v>
      </c>
      <c r="DX232" t="s">
        <v>12695</v>
      </c>
      <c r="DY232" t="s">
        <v>6964</v>
      </c>
      <c r="DZ232" t="s">
        <v>8436</v>
      </c>
      <c r="EA232" t="s">
        <v>8470</v>
      </c>
      <c r="EB232" t="s">
        <v>8504</v>
      </c>
      <c r="EC232" t="s">
        <v>8788</v>
      </c>
      <c r="ED232" t="s">
        <v>8822</v>
      </c>
      <c r="EE232" t="s">
        <v>8856</v>
      </c>
      <c r="EF232" t="s">
        <v>8890</v>
      </c>
      <c r="EG232" t="s">
        <v>8924</v>
      </c>
      <c r="EH232" t="s">
        <v>8958</v>
      </c>
      <c r="EI232" t="s">
        <v>8992</v>
      </c>
      <c r="EJ232" t="s">
        <v>9276</v>
      </c>
      <c r="EK232" t="s">
        <v>9310</v>
      </c>
      <c r="EL232" t="s">
        <v>9344</v>
      </c>
      <c r="EM232" t="s">
        <v>9378</v>
      </c>
      <c r="EN232" t="s">
        <v>9412</v>
      </c>
      <c r="EO232" t="s">
        <v>9446</v>
      </c>
      <c r="EP232" t="s">
        <v>9480</v>
      </c>
      <c r="EQ232" t="s">
        <v>9764</v>
      </c>
      <c r="ER232" t="s">
        <v>9798</v>
      </c>
      <c r="ES232" t="s">
        <v>12696</v>
      </c>
      <c r="ET232" t="s">
        <v>8401</v>
      </c>
      <c r="EU232" t="s">
        <v>9873</v>
      </c>
      <c r="EV232" t="s">
        <v>9907</v>
      </c>
      <c r="EW232" t="s">
        <v>9941</v>
      </c>
      <c r="EX232" t="s">
        <v>9975</v>
      </c>
      <c r="EY232" t="s">
        <v>10009</v>
      </c>
      <c r="EZ232" t="s">
        <v>10293</v>
      </c>
      <c r="FA232" t="s">
        <v>10327</v>
      </c>
      <c r="FB232" t="s">
        <v>10361</v>
      </c>
      <c r="FC232" t="s">
        <v>10395</v>
      </c>
      <c r="FD232" t="s">
        <v>10429</v>
      </c>
      <c r="FE232" t="s">
        <v>10463</v>
      </c>
      <c r="FF232" t="s">
        <v>10497</v>
      </c>
      <c r="FG232" t="s">
        <v>10781</v>
      </c>
      <c r="FH232" t="s">
        <v>10815</v>
      </c>
      <c r="FI232" t="s">
        <v>10849</v>
      </c>
      <c r="FJ232" t="s">
        <v>10883</v>
      </c>
      <c r="FK232" t="s">
        <v>10917</v>
      </c>
      <c r="FL232" t="s">
        <v>10951</v>
      </c>
      <c r="FM232" t="s">
        <v>10985</v>
      </c>
      <c r="FN232" t="s">
        <v>12697</v>
      </c>
      <c r="FO232" t="s">
        <v>9838</v>
      </c>
      <c r="FP232" t="s">
        <v>11310</v>
      </c>
      <c r="FQ232" t="s">
        <v>11344</v>
      </c>
      <c r="FR232" t="s">
        <v>11378</v>
      </c>
      <c r="FS232" t="s">
        <v>11412</v>
      </c>
      <c r="FT232" t="s">
        <v>11446</v>
      </c>
      <c r="FU232" t="s">
        <v>11480</v>
      </c>
      <c r="FV232" t="s">
        <v>11764</v>
      </c>
      <c r="FW232" t="s">
        <v>11798</v>
      </c>
      <c r="FX232" t="s">
        <v>11832</v>
      </c>
      <c r="FY232" t="s">
        <v>11866</v>
      </c>
      <c r="FZ232" t="s">
        <v>11900</v>
      </c>
      <c r="GA232" t="s">
        <v>11934</v>
      </c>
      <c r="GB232" t="s">
        <v>11968</v>
      </c>
      <c r="GC232" t="s">
        <v>12002</v>
      </c>
      <c r="GD232" t="s">
        <v>12219</v>
      </c>
      <c r="GE232" t="s">
        <v>12253</v>
      </c>
      <c r="GF232" t="s">
        <v>12287</v>
      </c>
      <c r="GG232" t="s">
        <v>12321</v>
      </c>
      <c r="GH232" t="s">
        <v>12355</v>
      </c>
      <c r="GI232" t="s">
        <v>12698</v>
      </c>
      <c r="GJ232" t="s">
        <v>11275</v>
      </c>
    </row>
    <row r="233" spans="1:192" ht="15" hidden="1" customHeight="1">
      <c r="A233" s="45" t="s">
        <v>12447</v>
      </c>
      <c r="B233" s="55"/>
      <c r="C233" s="62">
        <v>41</v>
      </c>
    </row>
    <row r="234" spans="1:192" ht="15" hidden="1" customHeight="1">
      <c r="A234" s="48" t="s">
        <v>12448</v>
      </c>
      <c r="B234" s="49"/>
      <c r="C234" s="62">
        <v>42</v>
      </c>
    </row>
    <row r="235" spans="1:192" ht="15" hidden="1" customHeight="1">
      <c r="A235" s="49"/>
      <c r="B235" s="49" t="s">
        <v>12449</v>
      </c>
      <c r="C235" s="62">
        <v>43</v>
      </c>
      <c r="D235" t="s">
        <v>316</v>
      </c>
      <c r="E235" t="s">
        <v>350</v>
      </c>
      <c r="F235" t="s">
        <v>384</v>
      </c>
      <c r="G235" t="s">
        <v>418</v>
      </c>
      <c r="H235" t="s">
        <v>452</v>
      </c>
      <c r="I235" t="s">
        <v>486</v>
      </c>
      <c r="J235" t="s">
        <v>770</v>
      </c>
      <c r="K235" t="s">
        <v>804</v>
      </c>
      <c r="L235" t="s">
        <v>838</v>
      </c>
      <c r="M235" t="s">
        <v>872</v>
      </c>
      <c r="N235" t="s">
        <v>906</v>
      </c>
      <c r="O235" t="s">
        <v>940</v>
      </c>
      <c r="P235" t="s">
        <v>974</v>
      </c>
      <c r="Q235" t="s">
        <v>1008</v>
      </c>
      <c r="R235" t="s">
        <v>1292</v>
      </c>
      <c r="S235" t="s">
        <v>1326</v>
      </c>
      <c r="T235" t="s">
        <v>1360</v>
      </c>
      <c r="U235" t="s">
        <v>1394</v>
      </c>
      <c r="V235" t="s">
        <v>1428</v>
      </c>
      <c r="W235" t="s">
        <v>12825</v>
      </c>
      <c r="X235" t="s">
        <v>281</v>
      </c>
      <c r="Y235" t="s">
        <v>1503</v>
      </c>
      <c r="Z235" t="s">
        <v>1787</v>
      </c>
      <c r="AA235" t="s">
        <v>1821</v>
      </c>
      <c r="AB235" t="s">
        <v>1855</v>
      </c>
      <c r="AC235" t="s">
        <v>1889</v>
      </c>
      <c r="AD235" t="s">
        <v>1923</v>
      </c>
      <c r="AE235" t="s">
        <v>1957</v>
      </c>
      <c r="AF235" t="s">
        <v>1991</v>
      </c>
      <c r="AG235" t="s">
        <v>2275</v>
      </c>
      <c r="AH235" t="s">
        <v>2309</v>
      </c>
      <c r="AI235" t="s">
        <v>2343</v>
      </c>
      <c r="AJ235" t="s">
        <v>2377</v>
      </c>
      <c r="AK235" t="s">
        <v>2411</v>
      </c>
      <c r="AL235" t="s">
        <v>2445</v>
      </c>
      <c r="AM235" t="s">
        <v>2479</v>
      </c>
      <c r="AN235" t="s">
        <v>2763</v>
      </c>
      <c r="AO235" t="s">
        <v>2797</v>
      </c>
      <c r="AP235" t="s">
        <v>2831</v>
      </c>
      <c r="AQ235" t="s">
        <v>2865</v>
      </c>
      <c r="AR235" t="s">
        <v>12826</v>
      </c>
      <c r="AS235" t="s">
        <v>1468</v>
      </c>
      <c r="AT235" t="s">
        <v>2940</v>
      </c>
      <c r="AU235" t="s">
        <v>2974</v>
      </c>
      <c r="AV235" t="s">
        <v>3008</v>
      </c>
      <c r="AW235" t="s">
        <v>3292</v>
      </c>
      <c r="AX235" t="s">
        <v>3326</v>
      </c>
      <c r="AY235" t="s">
        <v>3360</v>
      </c>
      <c r="AZ235" t="s">
        <v>3394</v>
      </c>
      <c r="BA235" t="s">
        <v>3428</v>
      </c>
      <c r="BB235" t="s">
        <v>3462</v>
      </c>
      <c r="BC235" t="s">
        <v>3496</v>
      </c>
      <c r="BD235" t="s">
        <v>3780</v>
      </c>
      <c r="BE235" t="s">
        <v>3814</v>
      </c>
      <c r="BF235" t="s">
        <v>3848</v>
      </c>
      <c r="BG235" t="s">
        <v>3882</v>
      </c>
      <c r="BH235" t="s">
        <v>3916</v>
      </c>
      <c r="BI235" t="s">
        <v>3950</v>
      </c>
      <c r="BJ235" t="s">
        <v>3984</v>
      </c>
      <c r="BK235" t="s">
        <v>4268</v>
      </c>
      <c r="BL235" t="s">
        <v>4302</v>
      </c>
      <c r="BM235" t="s">
        <v>12827</v>
      </c>
      <c r="BN235" t="s">
        <v>2905</v>
      </c>
      <c r="BO235" t="s">
        <v>4377</v>
      </c>
      <c r="BP235" t="s">
        <v>4411</v>
      </c>
      <c r="BQ235" t="s">
        <v>4445</v>
      </c>
      <c r="BR235" t="s">
        <v>4479</v>
      </c>
      <c r="BS235" t="s">
        <v>4763</v>
      </c>
      <c r="BT235" t="s">
        <v>4797</v>
      </c>
      <c r="BU235" t="s">
        <v>4831</v>
      </c>
      <c r="BV235" t="s">
        <v>4865</v>
      </c>
      <c r="BW235" t="s">
        <v>4899</v>
      </c>
      <c r="BX235" t="s">
        <v>4933</v>
      </c>
      <c r="BY235" t="s">
        <v>4967</v>
      </c>
      <c r="BZ235" t="s">
        <v>5001</v>
      </c>
      <c r="CA235" t="s">
        <v>5285</v>
      </c>
      <c r="CB235" t="s">
        <v>5319</v>
      </c>
      <c r="CC235" t="s">
        <v>5353</v>
      </c>
      <c r="CD235" t="s">
        <v>5387</v>
      </c>
      <c r="CE235" t="s">
        <v>5421</v>
      </c>
      <c r="CF235" t="s">
        <v>5455</v>
      </c>
      <c r="CG235" t="s">
        <v>5489</v>
      </c>
      <c r="CH235" t="s">
        <v>12828</v>
      </c>
      <c r="CI235" t="s">
        <v>4342</v>
      </c>
      <c r="CJ235" t="s">
        <v>5814</v>
      </c>
      <c r="CK235" t="s">
        <v>5848</v>
      </c>
      <c r="CL235" t="s">
        <v>5882</v>
      </c>
      <c r="CM235" t="s">
        <v>5916</v>
      </c>
      <c r="CN235" t="s">
        <v>5950</v>
      </c>
      <c r="CO235" t="s">
        <v>5984</v>
      </c>
      <c r="CP235" t="s">
        <v>6268</v>
      </c>
      <c r="CQ235" t="s">
        <v>6302</v>
      </c>
      <c r="CR235" t="s">
        <v>6336</v>
      </c>
      <c r="CS235" t="s">
        <v>6370</v>
      </c>
      <c r="CT235" t="s">
        <v>6404</v>
      </c>
      <c r="CU235" t="s">
        <v>6438</v>
      </c>
      <c r="CV235" t="s">
        <v>6472</v>
      </c>
      <c r="CW235" t="s">
        <v>6506</v>
      </c>
      <c r="CX235" t="s">
        <v>6790</v>
      </c>
      <c r="CY235" t="s">
        <v>6824</v>
      </c>
      <c r="CZ235" t="s">
        <v>6858</v>
      </c>
      <c r="DA235" t="s">
        <v>6892</v>
      </c>
      <c r="DB235" t="s">
        <v>6926</v>
      </c>
      <c r="DC235" t="s">
        <v>12829</v>
      </c>
      <c r="DD235" t="s">
        <v>5779</v>
      </c>
      <c r="DE235" t="s">
        <v>7001</v>
      </c>
      <c r="DF235" t="s">
        <v>7285</v>
      </c>
      <c r="DG235" t="s">
        <v>7319</v>
      </c>
      <c r="DH235" t="s">
        <v>7353</v>
      </c>
      <c r="DI235" t="s">
        <v>7387</v>
      </c>
      <c r="DJ235" t="s">
        <v>7421</v>
      </c>
      <c r="DK235" t="s">
        <v>7455</v>
      </c>
      <c r="DL235" t="s">
        <v>7489</v>
      </c>
      <c r="DM235" t="s">
        <v>7773</v>
      </c>
      <c r="DN235" t="s">
        <v>7807</v>
      </c>
      <c r="DO235" t="s">
        <v>7841</v>
      </c>
      <c r="DP235" t="s">
        <v>7875</v>
      </c>
      <c r="DQ235" t="s">
        <v>7909</v>
      </c>
      <c r="DR235" t="s">
        <v>7943</v>
      </c>
      <c r="DS235" t="s">
        <v>7977</v>
      </c>
      <c r="DT235" t="s">
        <v>8011</v>
      </c>
      <c r="DU235" t="s">
        <v>8295</v>
      </c>
      <c r="DV235" t="s">
        <v>8329</v>
      </c>
      <c r="DW235" t="s">
        <v>8363</v>
      </c>
      <c r="DX235" t="s">
        <v>12830</v>
      </c>
      <c r="DY235" t="s">
        <v>6966</v>
      </c>
      <c r="DZ235" t="s">
        <v>8438</v>
      </c>
      <c r="EA235" t="s">
        <v>8472</v>
      </c>
      <c r="EB235" t="s">
        <v>8506</v>
      </c>
      <c r="EC235" t="s">
        <v>8790</v>
      </c>
      <c r="ED235" t="s">
        <v>8824</v>
      </c>
      <c r="EE235" t="s">
        <v>8858</v>
      </c>
      <c r="EF235" t="s">
        <v>8892</v>
      </c>
      <c r="EG235" t="s">
        <v>8926</v>
      </c>
      <c r="EH235" t="s">
        <v>8960</v>
      </c>
      <c r="EI235" t="s">
        <v>8994</v>
      </c>
      <c r="EJ235" t="s">
        <v>9278</v>
      </c>
      <c r="EK235" t="s">
        <v>9312</v>
      </c>
      <c r="EL235" t="s">
        <v>9346</v>
      </c>
      <c r="EM235" t="s">
        <v>9380</v>
      </c>
      <c r="EN235" t="s">
        <v>9414</v>
      </c>
      <c r="EO235" t="s">
        <v>9448</v>
      </c>
      <c r="EP235" t="s">
        <v>9482</v>
      </c>
      <c r="EQ235" t="s">
        <v>9766</v>
      </c>
      <c r="ER235" t="s">
        <v>9800</v>
      </c>
      <c r="ES235" t="s">
        <v>12831</v>
      </c>
      <c r="ET235" t="s">
        <v>8403</v>
      </c>
      <c r="EU235" t="s">
        <v>9875</v>
      </c>
      <c r="EV235" t="s">
        <v>9909</v>
      </c>
      <c r="EW235" t="s">
        <v>9943</v>
      </c>
      <c r="EX235" t="s">
        <v>9977</v>
      </c>
      <c r="EY235" t="s">
        <v>10011</v>
      </c>
      <c r="EZ235" t="s">
        <v>10295</v>
      </c>
      <c r="FA235" t="s">
        <v>10329</v>
      </c>
      <c r="FB235" t="s">
        <v>10363</v>
      </c>
      <c r="FC235" t="s">
        <v>10397</v>
      </c>
      <c r="FD235" t="s">
        <v>10431</v>
      </c>
      <c r="FE235" t="s">
        <v>10465</v>
      </c>
      <c r="FF235" t="s">
        <v>10499</v>
      </c>
      <c r="FG235" t="s">
        <v>10783</v>
      </c>
      <c r="FH235" t="s">
        <v>10817</v>
      </c>
      <c r="FI235" t="s">
        <v>10851</v>
      </c>
      <c r="FJ235" t="s">
        <v>10885</v>
      </c>
      <c r="FK235" t="s">
        <v>10919</v>
      </c>
      <c r="FL235" t="s">
        <v>10953</v>
      </c>
      <c r="FM235" t="s">
        <v>10987</v>
      </c>
      <c r="FN235" t="s">
        <v>12832</v>
      </c>
      <c r="FO235" t="s">
        <v>9840</v>
      </c>
      <c r="FP235" t="s">
        <v>11312</v>
      </c>
      <c r="FQ235" t="s">
        <v>11346</v>
      </c>
      <c r="FR235" t="s">
        <v>11380</v>
      </c>
      <c r="FS235" t="s">
        <v>11414</v>
      </c>
      <c r="FT235" t="s">
        <v>11448</v>
      </c>
      <c r="FU235" t="s">
        <v>11482</v>
      </c>
      <c r="FV235" t="s">
        <v>11766</v>
      </c>
      <c r="FW235" t="s">
        <v>11800</v>
      </c>
      <c r="FX235" t="s">
        <v>11834</v>
      </c>
      <c r="FY235" t="s">
        <v>11868</v>
      </c>
      <c r="FZ235" t="s">
        <v>11902</v>
      </c>
      <c r="GA235" t="s">
        <v>11936</v>
      </c>
      <c r="GB235" t="s">
        <v>11970</v>
      </c>
      <c r="GC235" t="s">
        <v>12004</v>
      </c>
      <c r="GD235" t="s">
        <v>12221</v>
      </c>
      <c r="GE235" t="s">
        <v>12255</v>
      </c>
      <c r="GF235" t="s">
        <v>12289</v>
      </c>
      <c r="GG235" t="s">
        <v>12323</v>
      </c>
      <c r="GH235" t="s">
        <v>12357</v>
      </c>
      <c r="GI235" t="s">
        <v>12833</v>
      </c>
      <c r="GJ235" t="s">
        <v>11277</v>
      </c>
    </row>
    <row r="236" spans="1:192" ht="15" hidden="1" customHeight="1">
      <c r="A236" s="49"/>
      <c r="B236" s="49" t="s">
        <v>12450</v>
      </c>
      <c r="C236" s="62">
        <v>44</v>
      </c>
      <c r="D236" t="s">
        <v>317</v>
      </c>
      <c r="E236" t="s">
        <v>351</v>
      </c>
      <c r="F236" t="s">
        <v>385</v>
      </c>
      <c r="G236" t="s">
        <v>419</v>
      </c>
      <c r="H236" t="s">
        <v>453</v>
      </c>
      <c r="I236" t="s">
        <v>487</v>
      </c>
      <c r="J236" t="s">
        <v>771</v>
      </c>
      <c r="K236" t="s">
        <v>805</v>
      </c>
      <c r="L236" t="s">
        <v>839</v>
      </c>
      <c r="M236" t="s">
        <v>873</v>
      </c>
      <c r="N236" t="s">
        <v>907</v>
      </c>
      <c r="O236" t="s">
        <v>941</v>
      </c>
      <c r="P236" t="s">
        <v>975</v>
      </c>
      <c r="Q236" t="s">
        <v>1009</v>
      </c>
      <c r="R236" t="s">
        <v>1293</v>
      </c>
      <c r="S236" t="s">
        <v>1327</v>
      </c>
      <c r="T236" t="s">
        <v>1361</v>
      </c>
      <c r="U236" t="s">
        <v>1395</v>
      </c>
      <c r="V236" t="s">
        <v>1429</v>
      </c>
      <c r="W236" t="s">
        <v>12834</v>
      </c>
      <c r="X236" t="s">
        <v>282</v>
      </c>
      <c r="Y236" t="s">
        <v>1504</v>
      </c>
      <c r="Z236" t="s">
        <v>1788</v>
      </c>
      <c r="AA236" t="s">
        <v>1822</v>
      </c>
      <c r="AB236" t="s">
        <v>1856</v>
      </c>
      <c r="AC236" t="s">
        <v>1890</v>
      </c>
      <c r="AD236" t="s">
        <v>1924</v>
      </c>
      <c r="AE236" t="s">
        <v>1958</v>
      </c>
      <c r="AF236" t="s">
        <v>1992</v>
      </c>
      <c r="AG236" t="s">
        <v>2276</v>
      </c>
      <c r="AH236" t="s">
        <v>2310</v>
      </c>
      <c r="AI236" t="s">
        <v>2344</v>
      </c>
      <c r="AJ236" t="s">
        <v>2378</v>
      </c>
      <c r="AK236" t="s">
        <v>2412</v>
      </c>
      <c r="AL236" t="s">
        <v>2446</v>
      </c>
      <c r="AM236" t="s">
        <v>2480</v>
      </c>
      <c r="AN236" t="s">
        <v>2764</v>
      </c>
      <c r="AO236" t="s">
        <v>2798</v>
      </c>
      <c r="AP236" t="s">
        <v>2832</v>
      </c>
      <c r="AQ236" t="s">
        <v>2866</v>
      </c>
      <c r="AR236" t="s">
        <v>12835</v>
      </c>
      <c r="AS236" t="s">
        <v>1469</v>
      </c>
      <c r="AT236" t="s">
        <v>2941</v>
      </c>
      <c r="AU236" t="s">
        <v>2975</v>
      </c>
      <c r="AV236" t="s">
        <v>3009</v>
      </c>
      <c r="AW236" t="s">
        <v>3293</v>
      </c>
      <c r="AX236" t="s">
        <v>3327</v>
      </c>
      <c r="AY236" t="s">
        <v>3361</v>
      </c>
      <c r="AZ236" t="s">
        <v>3395</v>
      </c>
      <c r="BA236" t="s">
        <v>3429</v>
      </c>
      <c r="BB236" t="s">
        <v>3463</v>
      </c>
      <c r="BC236" t="s">
        <v>3497</v>
      </c>
      <c r="BD236" t="s">
        <v>3781</v>
      </c>
      <c r="BE236" t="s">
        <v>3815</v>
      </c>
      <c r="BF236" t="s">
        <v>3849</v>
      </c>
      <c r="BG236" t="s">
        <v>3883</v>
      </c>
      <c r="BH236" t="s">
        <v>3917</v>
      </c>
      <c r="BI236" t="s">
        <v>3951</v>
      </c>
      <c r="BJ236" t="s">
        <v>3985</v>
      </c>
      <c r="BK236" t="s">
        <v>4269</v>
      </c>
      <c r="BL236" t="s">
        <v>4303</v>
      </c>
      <c r="BM236" t="s">
        <v>12836</v>
      </c>
      <c r="BN236" t="s">
        <v>2906</v>
      </c>
      <c r="BO236" t="s">
        <v>4378</v>
      </c>
      <c r="BP236" t="s">
        <v>4412</v>
      </c>
      <c r="BQ236" t="s">
        <v>4446</v>
      </c>
      <c r="BR236" t="s">
        <v>4480</v>
      </c>
      <c r="BS236" t="s">
        <v>4764</v>
      </c>
      <c r="BT236" t="s">
        <v>4798</v>
      </c>
      <c r="BU236" t="s">
        <v>4832</v>
      </c>
      <c r="BV236" t="s">
        <v>4866</v>
      </c>
      <c r="BW236" t="s">
        <v>4900</v>
      </c>
      <c r="BX236" t="s">
        <v>4934</v>
      </c>
      <c r="BY236" t="s">
        <v>4968</v>
      </c>
      <c r="BZ236" t="s">
        <v>5002</v>
      </c>
      <c r="CA236" t="s">
        <v>5286</v>
      </c>
      <c r="CB236" t="s">
        <v>5320</v>
      </c>
      <c r="CC236" t="s">
        <v>5354</v>
      </c>
      <c r="CD236" t="s">
        <v>5388</v>
      </c>
      <c r="CE236" t="s">
        <v>5422</v>
      </c>
      <c r="CF236" t="s">
        <v>5456</v>
      </c>
      <c r="CG236" t="s">
        <v>5490</v>
      </c>
      <c r="CH236" t="s">
        <v>12837</v>
      </c>
      <c r="CI236" t="s">
        <v>4343</v>
      </c>
      <c r="CJ236" t="s">
        <v>5815</v>
      </c>
      <c r="CK236" t="s">
        <v>5849</v>
      </c>
      <c r="CL236" t="s">
        <v>5883</v>
      </c>
      <c r="CM236" t="s">
        <v>5917</v>
      </c>
      <c r="CN236" t="s">
        <v>5951</v>
      </c>
      <c r="CO236" t="s">
        <v>5985</v>
      </c>
      <c r="CP236" t="s">
        <v>6269</v>
      </c>
      <c r="CQ236" t="s">
        <v>6303</v>
      </c>
      <c r="CR236" t="s">
        <v>6337</v>
      </c>
      <c r="CS236" t="s">
        <v>6371</v>
      </c>
      <c r="CT236" t="s">
        <v>6405</v>
      </c>
      <c r="CU236" t="s">
        <v>6439</v>
      </c>
      <c r="CV236" t="s">
        <v>6473</v>
      </c>
      <c r="CW236" t="s">
        <v>6507</v>
      </c>
      <c r="CX236" t="s">
        <v>6791</v>
      </c>
      <c r="CY236" t="s">
        <v>6825</v>
      </c>
      <c r="CZ236" t="s">
        <v>6859</v>
      </c>
      <c r="DA236" t="s">
        <v>6893</v>
      </c>
      <c r="DB236" t="s">
        <v>6927</v>
      </c>
      <c r="DC236" t="s">
        <v>12838</v>
      </c>
      <c r="DD236" t="s">
        <v>5780</v>
      </c>
      <c r="DE236" t="s">
        <v>7002</v>
      </c>
      <c r="DF236" t="s">
        <v>7286</v>
      </c>
      <c r="DG236" t="s">
        <v>7320</v>
      </c>
      <c r="DH236" t="s">
        <v>7354</v>
      </c>
      <c r="DI236" t="s">
        <v>7388</v>
      </c>
      <c r="DJ236" t="s">
        <v>7422</v>
      </c>
      <c r="DK236" t="s">
        <v>7456</v>
      </c>
      <c r="DL236" t="s">
        <v>7490</v>
      </c>
      <c r="DM236" t="s">
        <v>7774</v>
      </c>
      <c r="DN236" t="s">
        <v>7808</v>
      </c>
      <c r="DO236" t="s">
        <v>7842</v>
      </c>
      <c r="DP236" t="s">
        <v>7876</v>
      </c>
      <c r="DQ236" t="s">
        <v>7910</v>
      </c>
      <c r="DR236" t="s">
        <v>7944</v>
      </c>
      <c r="DS236" t="s">
        <v>7978</v>
      </c>
      <c r="DT236" t="s">
        <v>8262</v>
      </c>
      <c r="DU236" t="s">
        <v>8296</v>
      </c>
      <c r="DV236" t="s">
        <v>8330</v>
      </c>
      <c r="DW236" t="s">
        <v>8364</v>
      </c>
      <c r="DX236" t="s">
        <v>12839</v>
      </c>
      <c r="DY236" t="s">
        <v>6967</v>
      </c>
      <c r="DZ236" t="s">
        <v>8439</v>
      </c>
      <c r="EA236" t="s">
        <v>8473</v>
      </c>
      <c r="EB236" t="s">
        <v>8507</v>
      </c>
      <c r="EC236" t="s">
        <v>8791</v>
      </c>
      <c r="ED236" t="s">
        <v>8825</v>
      </c>
      <c r="EE236" t="s">
        <v>8859</v>
      </c>
      <c r="EF236" t="s">
        <v>8893</v>
      </c>
      <c r="EG236" t="s">
        <v>8927</v>
      </c>
      <c r="EH236" t="s">
        <v>8961</v>
      </c>
      <c r="EI236" t="s">
        <v>8995</v>
      </c>
      <c r="EJ236" t="s">
        <v>9279</v>
      </c>
      <c r="EK236" t="s">
        <v>9313</v>
      </c>
      <c r="EL236" t="s">
        <v>9347</v>
      </c>
      <c r="EM236" t="s">
        <v>9381</v>
      </c>
      <c r="EN236" t="s">
        <v>9415</v>
      </c>
      <c r="EO236" t="s">
        <v>9449</v>
      </c>
      <c r="EP236" t="s">
        <v>9483</v>
      </c>
      <c r="EQ236" t="s">
        <v>9767</v>
      </c>
      <c r="ER236" t="s">
        <v>9801</v>
      </c>
      <c r="ES236" t="s">
        <v>12840</v>
      </c>
      <c r="ET236" t="s">
        <v>8404</v>
      </c>
      <c r="EU236" t="s">
        <v>9876</v>
      </c>
      <c r="EV236" t="s">
        <v>9910</v>
      </c>
      <c r="EW236" t="s">
        <v>9944</v>
      </c>
      <c r="EX236" t="s">
        <v>9978</v>
      </c>
      <c r="EY236" t="s">
        <v>10262</v>
      </c>
      <c r="EZ236" t="s">
        <v>10296</v>
      </c>
      <c r="FA236" t="s">
        <v>10330</v>
      </c>
      <c r="FB236" t="s">
        <v>10364</v>
      </c>
      <c r="FC236" t="s">
        <v>10398</v>
      </c>
      <c r="FD236" t="s">
        <v>10432</v>
      </c>
      <c r="FE236" t="s">
        <v>10466</v>
      </c>
      <c r="FF236" t="s">
        <v>10500</v>
      </c>
      <c r="FG236" t="s">
        <v>10784</v>
      </c>
      <c r="FH236" t="s">
        <v>10818</v>
      </c>
      <c r="FI236" t="s">
        <v>10852</v>
      </c>
      <c r="FJ236" t="s">
        <v>10886</v>
      </c>
      <c r="FK236" t="s">
        <v>10920</v>
      </c>
      <c r="FL236" t="s">
        <v>10954</v>
      </c>
      <c r="FM236" t="s">
        <v>10988</v>
      </c>
      <c r="FN236" t="s">
        <v>12841</v>
      </c>
      <c r="FO236" t="s">
        <v>9841</v>
      </c>
      <c r="FP236" t="s">
        <v>11313</v>
      </c>
      <c r="FQ236" t="s">
        <v>11347</v>
      </c>
      <c r="FR236" t="s">
        <v>11381</v>
      </c>
      <c r="FS236" t="s">
        <v>11415</v>
      </c>
      <c r="FT236" t="s">
        <v>11449</v>
      </c>
      <c r="FU236" t="s">
        <v>11483</v>
      </c>
      <c r="FV236" t="s">
        <v>11767</v>
      </c>
      <c r="FW236" t="s">
        <v>11801</v>
      </c>
      <c r="FX236" t="s">
        <v>11835</v>
      </c>
      <c r="FY236" t="s">
        <v>11869</v>
      </c>
      <c r="FZ236" t="s">
        <v>11903</v>
      </c>
      <c r="GA236" t="s">
        <v>11937</v>
      </c>
      <c r="GB236" t="s">
        <v>11971</v>
      </c>
      <c r="GC236" t="s">
        <v>12005</v>
      </c>
      <c r="GD236" t="s">
        <v>12222</v>
      </c>
      <c r="GE236" t="s">
        <v>12256</v>
      </c>
      <c r="GF236" t="s">
        <v>12290</v>
      </c>
      <c r="GG236" t="s">
        <v>12324</v>
      </c>
      <c r="GH236" t="s">
        <v>12358</v>
      </c>
      <c r="GI236" t="s">
        <v>12842</v>
      </c>
      <c r="GJ236" t="s">
        <v>11278</v>
      </c>
    </row>
    <row r="237" spans="1:192" ht="15" hidden="1" customHeight="1">
      <c r="A237" s="49"/>
      <c r="B237" s="49" t="s">
        <v>12451</v>
      </c>
      <c r="C237" s="62">
        <v>45</v>
      </c>
      <c r="D237" t="s">
        <v>318</v>
      </c>
      <c r="E237" t="s">
        <v>352</v>
      </c>
      <c r="F237" t="s">
        <v>386</v>
      </c>
      <c r="G237" t="s">
        <v>420</v>
      </c>
      <c r="H237" t="s">
        <v>454</v>
      </c>
      <c r="I237" t="s">
        <v>488</v>
      </c>
      <c r="J237" t="s">
        <v>772</v>
      </c>
      <c r="K237" t="s">
        <v>806</v>
      </c>
      <c r="L237" t="s">
        <v>840</v>
      </c>
      <c r="M237" t="s">
        <v>874</v>
      </c>
      <c r="N237" t="s">
        <v>908</v>
      </c>
      <c r="O237" t="s">
        <v>942</v>
      </c>
      <c r="P237" t="s">
        <v>976</v>
      </c>
      <c r="Q237" t="s">
        <v>1010</v>
      </c>
      <c r="R237" t="s">
        <v>1294</v>
      </c>
      <c r="S237" t="s">
        <v>1328</v>
      </c>
      <c r="T237" t="s">
        <v>1362</v>
      </c>
      <c r="U237" t="s">
        <v>1396</v>
      </c>
      <c r="V237" t="s">
        <v>1430</v>
      </c>
      <c r="W237" t="s">
        <v>12843</v>
      </c>
      <c r="X237" t="s">
        <v>283</v>
      </c>
      <c r="Y237" t="s">
        <v>1505</v>
      </c>
      <c r="Z237" t="s">
        <v>1789</v>
      </c>
      <c r="AA237" t="s">
        <v>1823</v>
      </c>
      <c r="AB237" t="s">
        <v>1857</v>
      </c>
      <c r="AC237" t="s">
        <v>1891</v>
      </c>
      <c r="AD237" t="s">
        <v>1925</v>
      </c>
      <c r="AE237" t="s">
        <v>1959</v>
      </c>
      <c r="AF237" t="s">
        <v>1993</v>
      </c>
      <c r="AG237" t="s">
        <v>2277</v>
      </c>
      <c r="AH237" t="s">
        <v>2311</v>
      </c>
      <c r="AI237" t="s">
        <v>2345</v>
      </c>
      <c r="AJ237" t="s">
        <v>2379</v>
      </c>
      <c r="AK237" t="s">
        <v>2413</v>
      </c>
      <c r="AL237" t="s">
        <v>2447</v>
      </c>
      <c r="AM237" t="s">
        <v>2481</v>
      </c>
      <c r="AN237" t="s">
        <v>2765</v>
      </c>
      <c r="AO237" t="s">
        <v>2799</v>
      </c>
      <c r="AP237" t="s">
        <v>2833</v>
      </c>
      <c r="AQ237" t="s">
        <v>2867</v>
      </c>
      <c r="AR237" t="s">
        <v>12844</v>
      </c>
      <c r="AS237" t="s">
        <v>1470</v>
      </c>
      <c r="AT237" t="s">
        <v>2942</v>
      </c>
      <c r="AU237" t="s">
        <v>2976</v>
      </c>
      <c r="AV237" t="s">
        <v>3010</v>
      </c>
      <c r="AW237" t="s">
        <v>3294</v>
      </c>
      <c r="AX237" t="s">
        <v>3328</v>
      </c>
      <c r="AY237" t="s">
        <v>3362</v>
      </c>
      <c r="AZ237" t="s">
        <v>3396</v>
      </c>
      <c r="BA237" t="s">
        <v>3430</v>
      </c>
      <c r="BB237" t="s">
        <v>3464</v>
      </c>
      <c r="BC237" t="s">
        <v>3498</v>
      </c>
      <c r="BD237" t="s">
        <v>3782</v>
      </c>
      <c r="BE237" t="s">
        <v>3816</v>
      </c>
      <c r="BF237" t="s">
        <v>3850</v>
      </c>
      <c r="BG237" t="s">
        <v>3884</v>
      </c>
      <c r="BH237" t="s">
        <v>3918</v>
      </c>
      <c r="BI237" t="s">
        <v>3952</v>
      </c>
      <c r="BJ237" t="s">
        <v>3986</v>
      </c>
      <c r="BK237" t="s">
        <v>4270</v>
      </c>
      <c r="BL237" t="s">
        <v>4304</v>
      </c>
      <c r="BM237" t="s">
        <v>12845</v>
      </c>
      <c r="BN237" t="s">
        <v>2907</v>
      </c>
      <c r="BO237" t="s">
        <v>4379</v>
      </c>
      <c r="BP237" t="s">
        <v>4413</v>
      </c>
      <c r="BQ237" t="s">
        <v>4447</v>
      </c>
      <c r="BR237" t="s">
        <v>4481</v>
      </c>
      <c r="BS237" t="s">
        <v>4765</v>
      </c>
      <c r="BT237" t="s">
        <v>4799</v>
      </c>
      <c r="BU237" t="s">
        <v>4833</v>
      </c>
      <c r="BV237" t="s">
        <v>4867</v>
      </c>
      <c r="BW237" t="s">
        <v>4901</v>
      </c>
      <c r="BX237" t="s">
        <v>4935</v>
      </c>
      <c r="BY237" t="s">
        <v>4969</v>
      </c>
      <c r="BZ237" t="s">
        <v>5003</v>
      </c>
      <c r="CA237" t="s">
        <v>5287</v>
      </c>
      <c r="CB237" t="s">
        <v>5321</v>
      </c>
      <c r="CC237" t="s">
        <v>5355</v>
      </c>
      <c r="CD237" t="s">
        <v>5389</v>
      </c>
      <c r="CE237" t="s">
        <v>5423</v>
      </c>
      <c r="CF237" t="s">
        <v>5457</v>
      </c>
      <c r="CG237" t="s">
        <v>5491</v>
      </c>
      <c r="CH237" t="s">
        <v>12846</v>
      </c>
      <c r="CI237" t="s">
        <v>4344</v>
      </c>
      <c r="CJ237" t="s">
        <v>5816</v>
      </c>
      <c r="CK237" t="s">
        <v>5850</v>
      </c>
      <c r="CL237" t="s">
        <v>5884</v>
      </c>
      <c r="CM237" t="s">
        <v>5918</v>
      </c>
      <c r="CN237" t="s">
        <v>5952</v>
      </c>
      <c r="CO237" t="s">
        <v>5986</v>
      </c>
      <c r="CP237" t="s">
        <v>6270</v>
      </c>
      <c r="CQ237" t="s">
        <v>6304</v>
      </c>
      <c r="CR237" t="s">
        <v>6338</v>
      </c>
      <c r="CS237" t="s">
        <v>6372</v>
      </c>
      <c r="CT237" t="s">
        <v>6406</v>
      </c>
      <c r="CU237" t="s">
        <v>6440</v>
      </c>
      <c r="CV237" t="s">
        <v>6474</v>
      </c>
      <c r="CW237" t="s">
        <v>6508</v>
      </c>
      <c r="CX237" t="s">
        <v>6792</v>
      </c>
      <c r="CY237" t="s">
        <v>6826</v>
      </c>
      <c r="CZ237" t="s">
        <v>6860</v>
      </c>
      <c r="DA237" t="s">
        <v>6894</v>
      </c>
      <c r="DB237" t="s">
        <v>6928</v>
      </c>
      <c r="DC237" t="s">
        <v>12847</v>
      </c>
      <c r="DD237" t="s">
        <v>5781</v>
      </c>
      <c r="DE237" t="s">
        <v>7003</v>
      </c>
      <c r="DF237" t="s">
        <v>7287</v>
      </c>
      <c r="DG237" t="s">
        <v>7321</v>
      </c>
      <c r="DH237" t="s">
        <v>7355</v>
      </c>
      <c r="DI237" t="s">
        <v>7389</v>
      </c>
      <c r="DJ237" t="s">
        <v>7423</v>
      </c>
      <c r="DK237" t="s">
        <v>7457</v>
      </c>
      <c r="DL237" t="s">
        <v>7491</v>
      </c>
      <c r="DM237" t="s">
        <v>7775</v>
      </c>
      <c r="DN237" t="s">
        <v>7809</v>
      </c>
      <c r="DO237" t="s">
        <v>7843</v>
      </c>
      <c r="DP237" t="s">
        <v>7877</v>
      </c>
      <c r="DQ237" t="s">
        <v>7911</v>
      </c>
      <c r="DR237" t="s">
        <v>7945</v>
      </c>
      <c r="DS237" t="s">
        <v>7979</v>
      </c>
      <c r="DT237" t="s">
        <v>8263</v>
      </c>
      <c r="DU237" t="s">
        <v>8297</v>
      </c>
      <c r="DV237" t="s">
        <v>8331</v>
      </c>
      <c r="DW237" t="s">
        <v>8365</v>
      </c>
      <c r="DX237" t="s">
        <v>12848</v>
      </c>
      <c r="DY237" t="s">
        <v>6968</v>
      </c>
      <c r="DZ237" t="s">
        <v>8440</v>
      </c>
      <c r="EA237" t="s">
        <v>8474</v>
      </c>
      <c r="EB237" t="s">
        <v>8508</v>
      </c>
      <c r="EC237" t="s">
        <v>8792</v>
      </c>
      <c r="ED237" t="s">
        <v>8826</v>
      </c>
      <c r="EE237" t="s">
        <v>8860</v>
      </c>
      <c r="EF237" t="s">
        <v>8894</v>
      </c>
      <c r="EG237" t="s">
        <v>8928</v>
      </c>
      <c r="EH237" t="s">
        <v>8962</v>
      </c>
      <c r="EI237" t="s">
        <v>8996</v>
      </c>
      <c r="EJ237" t="s">
        <v>9280</v>
      </c>
      <c r="EK237" t="s">
        <v>9314</v>
      </c>
      <c r="EL237" t="s">
        <v>9348</v>
      </c>
      <c r="EM237" t="s">
        <v>9382</v>
      </c>
      <c r="EN237" t="s">
        <v>9416</v>
      </c>
      <c r="EO237" t="s">
        <v>9450</v>
      </c>
      <c r="EP237" t="s">
        <v>9484</v>
      </c>
      <c r="EQ237" t="s">
        <v>9768</v>
      </c>
      <c r="ER237" t="s">
        <v>9802</v>
      </c>
      <c r="ES237" t="s">
        <v>12849</v>
      </c>
      <c r="ET237" t="s">
        <v>8405</v>
      </c>
      <c r="EU237" t="s">
        <v>9877</v>
      </c>
      <c r="EV237" t="s">
        <v>9911</v>
      </c>
      <c r="EW237" t="s">
        <v>9945</v>
      </c>
      <c r="EX237" t="s">
        <v>9979</v>
      </c>
      <c r="EY237" t="s">
        <v>10263</v>
      </c>
      <c r="EZ237" t="s">
        <v>10297</v>
      </c>
      <c r="FA237" t="s">
        <v>10331</v>
      </c>
      <c r="FB237" t="s">
        <v>10365</v>
      </c>
      <c r="FC237" t="s">
        <v>10399</v>
      </c>
      <c r="FD237" t="s">
        <v>10433</v>
      </c>
      <c r="FE237" t="s">
        <v>10467</v>
      </c>
      <c r="FF237" t="s">
        <v>10501</v>
      </c>
      <c r="FG237" t="s">
        <v>10785</v>
      </c>
      <c r="FH237" t="s">
        <v>10819</v>
      </c>
      <c r="FI237" t="s">
        <v>10853</v>
      </c>
      <c r="FJ237" t="s">
        <v>10887</v>
      </c>
      <c r="FK237" t="s">
        <v>10921</v>
      </c>
      <c r="FL237" t="s">
        <v>10955</v>
      </c>
      <c r="FM237" t="s">
        <v>10989</v>
      </c>
      <c r="FN237" t="s">
        <v>12850</v>
      </c>
      <c r="FO237" t="s">
        <v>9842</v>
      </c>
      <c r="FP237" t="s">
        <v>11314</v>
      </c>
      <c r="FQ237" t="s">
        <v>11348</v>
      </c>
      <c r="FR237" t="s">
        <v>11382</v>
      </c>
      <c r="FS237" t="s">
        <v>11416</v>
      </c>
      <c r="FT237" t="s">
        <v>11450</v>
      </c>
      <c r="FU237" t="s">
        <v>11484</v>
      </c>
      <c r="FV237" t="s">
        <v>11768</v>
      </c>
      <c r="FW237" t="s">
        <v>11802</v>
      </c>
      <c r="FX237" t="s">
        <v>11836</v>
      </c>
      <c r="FY237" t="s">
        <v>11870</v>
      </c>
      <c r="FZ237" t="s">
        <v>11904</v>
      </c>
      <c r="GA237" t="s">
        <v>11938</v>
      </c>
      <c r="GB237" t="s">
        <v>11972</v>
      </c>
      <c r="GC237" t="s">
        <v>12006</v>
      </c>
      <c r="GD237" t="s">
        <v>12223</v>
      </c>
      <c r="GE237" t="s">
        <v>12257</v>
      </c>
      <c r="GF237" t="s">
        <v>12291</v>
      </c>
      <c r="GG237" t="s">
        <v>12325</v>
      </c>
      <c r="GH237" t="s">
        <v>12359</v>
      </c>
      <c r="GI237" t="s">
        <v>12851</v>
      </c>
      <c r="GJ237" t="s">
        <v>11279</v>
      </c>
    </row>
    <row r="238" spans="1:192" ht="15" hidden="1" customHeight="1">
      <c r="A238" s="48" t="s">
        <v>12452</v>
      </c>
      <c r="B238" s="49"/>
      <c r="C238" s="62">
        <v>46</v>
      </c>
    </row>
    <row r="239" spans="1:192" ht="15" hidden="1" customHeight="1">
      <c r="A239" s="49"/>
      <c r="B239" s="49" t="s">
        <v>12449</v>
      </c>
      <c r="C239" s="62">
        <v>47</v>
      </c>
      <c r="D239" t="s">
        <v>316</v>
      </c>
      <c r="E239" t="s">
        <v>350</v>
      </c>
      <c r="F239" t="s">
        <v>384</v>
      </c>
      <c r="G239" t="s">
        <v>418</v>
      </c>
      <c r="H239" t="s">
        <v>452</v>
      </c>
      <c r="I239" t="s">
        <v>486</v>
      </c>
      <c r="J239" t="s">
        <v>770</v>
      </c>
      <c r="K239" t="s">
        <v>804</v>
      </c>
      <c r="L239" t="s">
        <v>838</v>
      </c>
      <c r="M239" t="s">
        <v>872</v>
      </c>
      <c r="N239" t="s">
        <v>906</v>
      </c>
      <c r="O239" t="s">
        <v>940</v>
      </c>
      <c r="P239" t="s">
        <v>974</v>
      </c>
      <c r="Q239" t="s">
        <v>1008</v>
      </c>
      <c r="R239" t="s">
        <v>1292</v>
      </c>
      <c r="S239" t="s">
        <v>1326</v>
      </c>
      <c r="T239" t="s">
        <v>1360</v>
      </c>
      <c r="U239" t="s">
        <v>1394</v>
      </c>
      <c r="V239" t="s">
        <v>1428</v>
      </c>
      <c r="W239" t="s">
        <v>12825</v>
      </c>
      <c r="X239" t="s">
        <v>281</v>
      </c>
      <c r="Y239" t="s">
        <v>1503</v>
      </c>
      <c r="Z239" t="s">
        <v>1787</v>
      </c>
      <c r="AA239" t="s">
        <v>1821</v>
      </c>
      <c r="AB239" t="s">
        <v>1855</v>
      </c>
      <c r="AC239" t="s">
        <v>1889</v>
      </c>
      <c r="AD239" t="s">
        <v>1923</v>
      </c>
      <c r="AE239" t="s">
        <v>1957</v>
      </c>
      <c r="AF239" t="s">
        <v>1991</v>
      </c>
      <c r="AG239" t="s">
        <v>2275</v>
      </c>
      <c r="AH239" t="s">
        <v>2309</v>
      </c>
      <c r="AI239" t="s">
        <v>2343</v>
      </c>
      <c r="AJ239" t="s">
        <v>2377</v>
      </c>
      <c r="AK239" t="s">
        <v>2411</v>
      </c>
      <c r="AL239" t="s">
        <v>2445</v>
      </c>
      <c r="AM239" t="s">
        <v>2479</v>
      </c>
      <c r="AN239" t="s">
        <v>2763</v>
      </c>
      <c r="AO239" t="s">
        <v>2797</v>
      </c>
      <c r="AP239" t="s">
        <v>2831</v>
      </c>
      <c r="AQ239" t="s">
        <v>2865</v>
      </c>
      <c r="AR239" t="s">
        <v>12826</v>
      </c>
      <c r="AS239" t="s">
        <v>1468</v>
      </c>
      <c r="AT239" t="s">
        <v>2940</v>
      </c>
      <c r="AU239" t="s">
        <v>2974</v>
      </c>
      <c r="AV239" t="s">
        <v>3008</v>
      </c>
      <c r="AW239" t="s">
        <v>3292</v>
      </c>
      <c r="AX239" t="s">
        <v>3326</v>
      </c>
      <c r="AY239" t="s">
        <v>3360</v>
      </c>
      <c r="AZ239" t="s">
        <v>3394</v>
      </c>
      <c r="BA239" t="s">
        <v>3428</v>
      </c>
      <c r="BB239" t="s">
        <v>3462</v>
      </c>
      <c r="BC239" t="s">
        <v>3496</v>
      </c>
      <c r="BD239" t="s">
        <v>3780</v>
      </c>
      <c r="BE239" t="s">
        <v>3814</v>
      </c>
      <c r="BF239" t="s">
        <v>3848</v>
      </c>
      <c r="BG239" t="s">
        <v>3882</v>
      </c>
      <c r="BH239" t="s">
        <v>3916</v>
      </c>
      <c r="BI239" t="s">
        <v>3950</v>
      </c>
      <c r="BJ239" t="s">
        <v>3984</v>
      </c>
      <c r="BK239" t="s">
        <v>4268</v>
      </c>
      <c r="BL239" t="s">
        <v>4302</v>
      </c>
      <c r="BM239" t="s">
        <v>12827</v>
      </c>
      <c r="BN239" t="s">
        <v>2905</v>
      </c>
      <c r="BO239" t="s">
        <v>4377</v>
      </c>
      <c r="BP239" t="s">
        <v>4411</v>
      </c>
      <c r="BQ239" t="s">
        <v>4445</v>
      </c>
      <c r="BR239" t="s">
        <v>4479</v>
      </c>
      <c r="BS239" t="s">
        <v>4763</v>
      </c>
      <c r="BT239" t="s">
        <v>4797</v>
      </c>
      <c r="BU239" t="s">
        <v>4831</v>
      </c>
      <c r="BV239" t="s">
        <v>4865</v>
      </c>
      <c r="BW239" t="s">
        <v>4899</v>
      </c>
      <c r="BX239" t="s">
        <v>4933</v>
      </c>
      <c r="BY239" t="s">
        <v>4967</v>
      </c>
      <c r="BZ239" t="s">
        <v>5001</v>
      </c>
      <c r="CA239" t="s">
        <v>5285</v>
      </c>
      <c r="CB239" t="s">
        <v>5319</v>
      </c>
      <c r="CC239" t="s">
        <v>5353</v>
      </c>
      <c r="CD239" t="s">
        <v>5387</v>
      </c>
      <c r="CE239" t="s">
        <v>5421</v>
      </c>
      <c r="CF239" t="s">
        <v>5455</v>
      </c>
      <c r="CG239" t="s">
        <v>5489</v>
      </c>
      <c r="CH239" t="s">
        <v>12828</v>
      </c>
      <c r="CI239" t="s">
        <v>4342</v>
      </c>
      <c r="CJ239" t="s">
        <v>5814</v>
      </c>
      <c r="CK239" t="s">
        <v>5848</v>
      </c>
      <c r="CL239" t="s">
        <v>5882</v>
      </c>
      <c r="CM239" t="s">
        <v>5916</v>
      </c>
      <c r="CN239" t="s">
        <v>5950</v>
      </c>
      <c r="CO239" t="s">
        <v>5984</v>
      </c>
      <c r="CP239" t="s">
        <v>6268</v>
      </c>
      <c r="CQ239" t="s">
        <v>6302</v>
      </c>
      <c r="CR239" t="s">
        <v>6336</v>
      </c>
      <c r="CS239" t="s">
        <v>6370</v>
      </c>
      <c r="CT239" t="s">
        <v>6404</v>
      </c>
      <c r="CU239" t="s">
        <v>6438</v>
      </c>
      <c r="CV239" t="s">
        <v>6472</v>
      </c>
      <c r="CW239" t="s">
        <v>6506</v>
      </c>
      <c r="CX239" t="s">
        <v>6790</v>
      </c>
      <c r="CY239" t="s">
        <v>6824</v>
      </c>
      <c r="CZ239" t="s">
        <v>6858</v>
      </c>
      <c r="DA239" t="s">
        <v>6892</v>
      </c>
      <c r="DB239" t="s">
        <v>6926</v>
      </c>
      <c r="DC239" t="s">
        <v>12829</v>
      </c>
      <c r="DD239" t="s">
        <v>5779</v>
      </c>
      <c r="DE239" t="s">
        <v>7001</v>
      </c>
      <c r="DF239" t="s">
        <v>7285</v>
      </c>
      <c r="DG239" t="s">
        <v>7319</v>
      </c>
      <c r="DH239" t="s">
        <v>7353</v>
      </c>
      <c r="DI239" t="s">
        <v>7387</v>
      </c>
      <c r="DJ239" t="s">
        <v>7421</v>
      </c>
      <c r="DK239" t="s">
        <v>7455</v>
      </c>
      <c r="DL239" t="s">
        <v>7489</v>
      </c>
      <c r="DM239" t="s">
        <v>7773</v>
      </c>
      <c r="DN239" t="s">
        <v>7807</v>
      </c>
      <c r="DO239" t="s">
        <v>7841</v>
      </c>
      <c r="DP239" t="s">
        <v>7875</v>
      </c>
      <c r="DQ239" t="s">
        <v>7909</v>
      </c>
      <c r="DR239" t="s">
        <v>7943</v>
      </c>
      <c r="DS239" t="s">
        <v>7977</v>
      </c>
      <c r="DT239" t="s">
        <v>8011</v>
      </c>
      <c r="DU239" t="s">
        <v>8295</v>
      </c>
      <c r="DV239" t="s">
        <v>8329</v>
      </c>
      <c r="DW239" t="s">
        <v>8363</v>
      </c>
      <c r="DX239" t="s">
        <v>12830</v>
      </c>
      <c r="DY239" t="s">
        <v>6966</v>
      </c>
      <c r="DZ239" t="s">
        <v>8438</v>
      </c>
      <c r="EA239" t="s">
        <v>8472</v>
      </c>
      <c r="EB239" t="s">
        <v>8506</v>
      </c>
      <c r="EC239" t="s">
        <v>8790</v>
      </c>
      <c r="ED239" t="s">
        <v>8824</v>
      </c>
      <c r="EE239" t="s">
        <v>8858</v>
      </c>
      <c r="EF239" t="s">
        <v>8892</v>
      </c>
      <c r="EG239" t="s">
        <v>8926</v>
      </c>
      <c r="EH239" t="s">
        <v>8960</v>
      </c>
      <c r="EI239" t="s">
        <v>8994</v>
      </c>
      <c r="EJ239" t="s">
        <v>9278</v>
      </c>
      <c r="EK239" t="s">
        <v>9312</v>
      </c>
      <c r="EL239" t="s">
        <v>9346</v>
      </c>
      <c r="EM239" t="s">
        <v>9380</v>
      </c>
      <c r="EN239" t="s">
        <v>9414</v>
      </c>
      <c r="EO239" t="s">
        <v>9448</v>
      </c>
      <c r="EP239" t="s">
        <v>9482</v>
      </c>
      <c r="EQ239" t="s">
        <v>9766</v>
      </c>
      <c r="ER239" t="s">
        <v>9800</v>
      </c>
      <c r="ES239" t="s">
        <v>12831</v>
      </c>
      <c r="ET239" t="s">
        <v>8403</v>
      </c>
      <c r="EU239" t="s">
        <v>9875</v>
      </c>
      <c r="EV239" t="s">
        <v>9909</v>
      </c>
      <c r="EW239" t="s">
        <v>9943</v>
      </c>
      <c r="EX239" t="s">
        <v>9977</v>
      </c>
      <c r="EY239" t="s">
        <v>10011</v>
      </c>
      <c r="EZ239" t="s">
        <v>10295</v>
      </c>
      <c r="FA239" t="s">
        <v>10329</v>
      </c>
      <c r="FB239" t="s">
        <v>10363</v>
      </c>
      <c r="FC239" t="s">
        <v>10397</v>
      </c>
      <c r="FD239" t="s">
        <v>10431</v>
      </c>
      <c r="FE239" t="s">
        <v>10465</v>
      </c>
      <c r="FF239" t="s">
        <v>10499</v>
      </c>
      <c r="FG239" t="s">
        <v>10783</v>
      </c>
      <c r="FH239" t="s">
        <v>10817</v>
      </c>
      <c r="FI239" t="s">
        <v>10851</v>
      </c>
      <c r="FJ239" t="s">
        <v>10885</v>
      </c>
      <c r="FK239" t="s">
        <v>10919</v>
      </c>
      <c r="FL239" t="s">
        <v>10953</v>
      </c>
      <c r="FM239" t="s">
        <v>10987</v>
      </c>
      <c r="FN239" t="s">
        <v>12832</v>
      </c>
      <c r="FO239" t="s">
        <v>9840</v>
      </c>
      <c r="FP239" t="s">
        <v>11312</v>
      </c>
      <c r="FQ239" t="s">
        <v>11346</v>
      </c>
      <c r="FR239" t="s">
        <v>11380</v>
      </c>
      <c r="FS239" t="s">
        <v>11414</v>
      </c>
      <c r="FT239" t="s">
        <v>11448</v>
      </c>
      <c r="FU239" t="s">
        <v>11482</v>
      </c>
      <c r="FV239" t="s">
        <v>11766</v>
      </c>
      <c r="FW239" t="s">
        <v>11800</v>
      </c>
      <c r="FX239" t="s">
        <v>11834</v>
      </c>
      <c r="FY239" t="s">
        <v>11868</v>
      </c>
      <c r="FZ239" t="s">
        <v>11902</v>
      </c>
      <c r="GA239" t="s">
        <v>11936</v>
      </c>
      <c r="GB239" t="s">
        <v>11970</v>
      </c>
      <c r="GC239" t="s">
        <v>12004</v>
      </c>
      <c r="GD239" t="s">
        <v>12221</v>
      </c>
      <c r="GE239" t="s">
        <v>12255</v>
      </c>
      <c r="GF239" t="s">
        <v>12289</v>
      </c>
      <c r="GG239" t="s">
        <v>12323</v>
      </c>
      <c r="GH239" t="s">
        <v>12357</v>
      </c>
      <c r="GI239" t="s">
        <v>12833</v>
      </c>
      <c r="GJ239" t="s">
        <v>11277</v>
      </c>
    </row>
    <row r="240" spans="1:192" ht="15" hidden="1" customHeight="1">
      <c r="A240" s="49"/>
      <c r="B240" s="49" t="s">
        <v>12453</v>
      </c>
      <c r="C240" s="62">
        <v>48</v>
      </c>
      <c r="D240" t="s">
        <v>319</v>
      </c>
      <c r="E240" t="s">
        <v>353</v>
      </c>
      <c r="F240" t="s">
        <v>387</v>
      </c>
      <c r="G240" t="s">
        <v>421</v>
      </c>
      <c r="H240" t="s">
        <v>455</v>
      </c>
      <c r="I240" t="s">
        <v>489</v>
      </c>
      <c r="J240" t="s">
        <v>773</v>
      </c>
      <c r="K240" t="s">
        <v>807</v>
      </c>
      <c r="L240" t="s">
        <v>841</v>
      </c>
      <c r="M240" t="s">
        <v>875</v>
      </c>
      <c r="N240" t="s">
        <v>909</v>
      </c>
      <c r="O240" t="s">
        <v>943</v>
      </c>
      <c r="P240" t="s">
        <v>977</v>
      </c>
      <c r="Q240" t="s">
        <v>1011</v>
      </c>
      <c r="R240" t="s">
        <v>1295</v>
      </c>
      <c r="S240" t="s">
        <v>1329</v>
      </c>
      <c r="T240" t="s">
        <v>1363</v>
      </c>
      <c r="U240" t="s">
        <v>1397</v>
      </c>
      <c r="V240" t="s">
        <v>1431</v>
      </c>
      <c r="W240" t="s">
        <v>12852</v>
      </c>
      <c r="X240" t="s">
        <v>284</v>
      </c>
      <c r="Y240" t="s">
        <v>1506</v>
      </c>
      <c r="Z240" t="s">
        <v>1790</v>
      </c>
      <c r="AA240" t="s">
        <v>1824</v>
      </c>
      <c r="AB240" t="s">
        <v>1858</v>
      </c>
      <c r="AC240" t="s">
        <v>1892</v>
      </c>
      <c r="AD240" t="s">
        <v>1926</v>
      </c>
      <c r="AE240" t="s">
        <v>1960</v>
      </c>
      <c r="AF240" t="s">
        <v>1994</v>
      </c>
      <c r="AG240" t="s">
        <v>2278</v>
      </c>
      <c r="AH240" t="s">
        <v>2312</v>
      </c>
      <c r="AI240" t="s">
        <v>2346</v>
      </c>
      <c r="AJ240" t="s">
        <v>2380</v>
      </c>
      <c r="AK240" t="s">
        <v>2414</v>
      </c>
      <c r="AL240" t="s">
        <v>2448</v>
      </c>
      <c r="AM240" t="s">
        <v>2482</v>
      </c>
      <c r="AN240" t="s">
        <v>2766</v>
      </c>
      <c r="AO240" t="s">
        <v>2800</v>
      </c>
      <c r="AP240" t="s">
        <v>2834</v>
      </c>
      <c r="AQ240" t="s">
        <v>2868</v>
      </c>
      <c r="AR240" t="s">
        <v>12853</v>
      </c>
      <c r="AS240" t="s">
        <v>1471</v>
      </c>
      <c r="AT240" t="s">
        <v>2943</v>
      </c>
      <c r="AU240" t="s">
        <v>2977</v>
      </c>
      <c r="AV240" t="s">
        <v>3011</v>
      </c>
      <c r="AW240" t="s">
        <v>3295</v>
      </c>
      <c r="AX240" t="s">
        <v>3329</v>
      </c>
      <c r="AY240" t="s">
        <v>3363</v>
      </c>
      <c r="AZ240" t="s">
        <v>3397</v>
      </c>
      <c r="BA240" t="s">
        <v>3431</v>
      </c>
      <c r="BB240" t="s">
        <v>3465</v>
      </c>
      <c r="BC240" t="s">
        <v>3499</v>
      </c>
      <c r="BD240" t="s">
        <v>3783</v>
      </c>
      <c r="BE240" t="s">
        <v>3817</v>
      </c>
      <c r="BF240" t="s">
        <v>3851</v>
      </c>
      <c r="BG240" t="s">
        <v>3885</v>
      </c>
      <c r="BH240" t="s">
        <v>3919</v>
      </c>
      <c r="BI240" t="s">
        <v>3953</v>
      </c>
      <c r="BJ240" t="s">
        <v>3987</v>
      </c>
      <c r="BK240" t="s">
        <v>4271</v>
      </c>
      <c r="BL240" t="s">
        <v>4305</v>
      </c>
      <c r="BM240" t="s">
        <v>12854</v>
      </c>
      <c r="BN240" t="s">
        <v>2908</v>
      </c>
      <c r="BO240" t="s">
        <v>4380</v>
      </c>
      <c r="BP240" t="s">
        <v>4414</v>
      </c>
      <c r="BQ240" t="s">
        <v>4448</v>
      </c>
      <c r="BR240" t="s">
        <v>4482</v>
      </c>
      <c r="BS240" t="s">
        <v>4766</v>
      </c>
      <c r="BT240" t="s">
        <v>4800</v>
      </c>
      <c r="BU240" t="s">
        <v>4834</v>
      </c>
      <c r="BV240" t="s">
        <v>4868</v>
      </c>
      <c r="BW240" t="s">
        <v>4902</v>
      </c>
      <c r="BX240" t="s">
        <v>4936</v>
      </c>
      <c r="BY240" t="s">
        <v>4970</v>
      </c>
      <c r="BZ240" t="s">
        <v>5004</v>
      </c>
      <c r="CA240" t="s">
        <v>5288</v>
      </c>
      <c r="CB240" t="s">
        <v>5322</v>
      </c>
      <c r="CC240" t="s">
        <v>5356</v>
      </c>
      <c r="CD240" t="s">
        <v>5390</v>
      </c>
      <c r="CE240" t="s">
        <v>5424</v>
      </c>
      <c r="CF240" t="s">
        <v>5458</v>
      </c>
      <c r="CG240" t="s">
        <v>5492</v>
      </c>
      <c r="CH240" t="s">
        <v>12855</v>
      </c>
      <c r="CI240" t="s">
        <v>4345</v>
      </c>
      <c r="CJ240" t="s">
        <v>5817</v>
      </c>
      <c r="CK240" t="s">
        <v>5851</v>
      </c>
      <c r="CL240" t="s">
        <v>5885</v>
      </c>
      <c r="CM240" t="s">
        <v>5919</v>
      </c>
      <c r="CN240" t="s">
        <v>5953</v>
      </c>
      <c r="CO240" t="s">
        <v>5987</v>
      </c>
      <c r="CP240" t="s">
        <v>6271</v>
      </c>
      <c r="CQ240" t="s">
        <v>6305</v>
      </c>
      <c r="CR240" t="s">
        <v>6339</v>
      </c>
      <c r="CS240" t="s">
        <v>6373</v>
      </c>
      <c r="CT240" t="s">
        <v>6407</v>
      </c>
      <c r="CU240" t="s">
        <v>6441</v>
      </c>
      <c r="CV240" t="s">
        <v>6475</v>
      </c>
      <c r="CW240" t="s">
        <v>6509</v>
      </c>
      <c r="CX240" t="s">
        <v>6793</v>
      </c>
      <c r="CY240" t="s">
        <v>6827</v>
      </c>
      <c r="CZ240" t="s">
        <v>6861</v>
      </c>
      <c r="DA240" t="s">
        <v>6895</v>
      </c>
      <c r="DB240" t="s">
        <v>6929</v>
      </c>
      <c r="DC240" t="s">
        <v>12856</v>
      </c>
      <c r="DD240" t="s">
        <v>5782</v>
      </c>
      <c r="DE240" t="s">
        <v>7004</v>
      </c>
      <c r="DF240" t="s">
        <v>7288</v>
      </c>
      <c r="DG240" t="s">
        <v>7322</v>
      </c>
      <c r="DH240" t="s">
        <v>7356</v>
      </c>
      <c r="DI240" t="s">
        <v>7390</v>
      </c>
      <c r="DJ240" t="s">
        <v>7424</v>
      </c>
      <c r="DK240" t="s">
        <v>7458</v>
      </c>
      <c r="DL240" t="s">
        <v>7492</v>
      </c>
      <c r="DM240" t="s">
        <v>7776</v>
      </c>
      <c r="DN240" t="s">
        <v>7810</v>
      </c>
      <c r="DO240" t="s">
        <v>7844</v>
      </c>
      <c r="DP240" t="s">
        <v>7878</v>
      </c>
      <c r="DQ240" t="s">
        <v>7912</v>
      </c>
      <c r="DR240" t="s">
        <v>7946</v>
      </c>
      <c r="DS240" t="s">
        <v>7980</v>
      </c>
      <c r="DT240" t="s">
        <v>8264</v>
      </c>
      <c r="DU240" t="s">
        <v>8298</v>
      </c>
      <c r="DV240" t="s">
        <v>8332</v>
      </c>
      <c r="DW240" t="s">
        <v>8366</v>
      </c>
      <c r="DX240" t="s">
        <v>12857</v>
      </c>
      <c r="DY240" t="s">
        <v>6969</v>
      </c>
      <c r="DZ240" t="s">
        <v>8441</v>
      </c>
      <c r="EA240" t="s">
        <v>8475</v>
      </c>
      <c r="EB240" t="s">
        <v>8509</v>
      </c>
      <c r="EC240" t="s">
        <v>8793</v>
      </c>
      <c r="ED240" t="s">
        <v>8827</v>
      </c>
      <c r="EE240" t="s">
        <v>8861</v>
      </c>
      <c r="EF240" t="s">
        <v>8895</v>
      </c>
      <c r="EG240" t="s">
        <v>8929</v>
      </c>
      <c r="EH240" t="s">
        <v>8963</v>
      </c>
      <c r="EI240" t="s">
        <v>8997</v>
      </c>
      <c r="EJ240" t="s">
        <v>9281</v>
      </c>
      <c r="EK240" t="s">
        <v>9315</v>
      </c>
      <c r="EL240" t="s">
        <v>9349</v>
      </c>
      <c r="EM240" t="s">
        <v>9383</v>
      </c>
      <c r="EN240" t="s">
        <v>9417</v>
      </c>
      <c r="EO240" t="s">
        <v>9451</v>
      </c>
      <c r="EP240" t="s">
        <v>9485</v>
      </c>
      <c r="EQ240" t="s">
        <v>9769</v>
      </c>
      <c r="ER240" t="s">
        <v>9803</v>
      </c>
      <c r="ES240" t="s">
        <v>12858</v>
      </c>
      <c r="ET240" t="s">
        <v>8406</v>
      </c>
      <c r="EU240" t="s">
        <v>9878</v>
      </c>
      <c r="EV240" t="s">
        <v>9912</v>
      </c>
      <c r="EW240" t="s">
        <v>9946</v>
      </c>
      <c r="EX240" t="s">
        <v>9980</v>
      </c>
      <c r="EY240" t="s">
        <v>10264</v>
      </c>
      <c r="EZ240" t="s">
        <v>10298</v>
      </c>
      <c r="FA240" t="s">
        <v>10332</v>
      </c>
      <c r="FB240" t="s">
        <v>10366</v>
      </c>
      <c r="FC240" t="s">
        <v>10400</v>
      </c>
      <c r="FD240" t="s">
        <v>10434</v>
      </c>
      <c r="FE240" t="s">
        <v>10468</v>
      </c>
      <c r="FF240" t="s">
        <v>10502</v>
      </c>
      <c r="FG240" t="s">
        <v>10786</v>
      </c>
      <c r="FH240" t="s">
        <v>10820</v>
      </c>
      <c r="FI240" t="s">
        <v>10854</v>
      </c>
      <c r="FJ240" t="s">
        <v>10888</v>
      </c>
      <c r="FK240" t="s">
        <v>10922</v>
      </c>
      <c r="FL240" t="s">
        <v>10956</v>
      </c>
      <c r="FM240" t="s">
        <v>10990</v>
      </c>
      <c r="FN240" t="s">
        <v>12859</v>
      </c>
      <c r="FO240" t="s">
        <v>9843</v>
      </c>
      <c r="FP240" t="s">
        <v>11315</v>
      </c>
      <c r="FQ240" t="s">
        <v>11349</v>
      </c>
      <c r="FR240" t="s">
        <v>11383</v>
      </c>
      <c r="FS240" t="s">
        <v>11417</v>
      </c>
      <c r="FT240" t="s">
        <v>11451</v>
      </c>
      <c r="FU240" t="s">
        <v>11485</v>
      </c>
      <c r="FV240" t="s">
        <v>11769</v>
      </c>
      <c r="FW240" t="s">
        <v>11803</v>
      </c>
      <c r="FX240" t="s">
        <v>11837</v>
      </c>
      <c r="FY240" t="s">
        <v>11871</v>
      </c>
      <c r="FZ240" t="s">
        <v>11905</v>
      </c>
      <c r="GA240" t="s">
        <v>11939</v>
      </c>
      <c r="GB240" t="s">
        <v>11973</v>
      </c>
      <c r="GC240" t="s">
        <v>12007</v>
      </c>
      <c r="GD240" t="s">
        <v>12224</v>
      </c>
      <c r="GE240" t="s">
        <v>12258</v>
      </c>
      <c r="GF240" t="s">
        <v>12292</v>
      </c>
      <c r="GG240" t="s">
        <v>12326</v>
      </c>
      <c r="GH240" t="s">
        <v>12360</v>
      </c>
      <c r="GI240" t="s">
        <v>12860</v>
      </c>
      <c r="GJ240" t="s">
        <v>11280</v>
      </c>
    </row>
    <row r="241" spans="1:192" ht="15" hidden="1" customHeight="1">
      <c r="A241" s="49"/>
      <c r="B241" s="49" t="s">
        <v>12454</v>
      </c>
      <c r="C241" s="62">
        <v>49</v>
      </c>
      <c r="D241" t="s">
        <v>320</v>
      </c>
      <c r="E241" t="s">
        <v>354</v>
      </c>
      <c r="F241" t="s">
        <v>388</v>
      </c>
      <c r="G241" t="s">
        <v>422</v>
      </c>
      <c r="H241" t="s">
        <v>456</v>
      </c>
      <c r="I241" t="s">
        <v>490</v>
      </c>
      <c r="J241" t="s">
        <v>774</v>
      </c>
      <c r="K241" t="s">
        <v>808</v>
      </c>
      <c r="L241" t="s">
        <v>842</v>
      </c>
      <c r="M241" t="s">
        <v>876</v>
      </c>
      <c r="N241" t="s">
        <v>910</v>
      </c>
      <c r="O241" t="s">
        <v>944</v>
      </c>
      <c r="P241" t="s">
        <v>978</v>
      </c>
      <c r="Q241" t="s">
        <v>1262</v>
      </c>
      <c r="R241" t="s">
        <v>1296</v>
      </c>
      <c r="S241" t="s">
        <v>1330</v>
      </c>
      <c r="T241" t="s">
        <v>1364</v>
      </c>
      <c r="U241" t="s">
        <v>1398</v>
      </c>
      <c r="V241" t="s">
        <v>1432</v>
      </c>
      <c r="W241" t="s">
        <v>12861</v>
      </c>
      <c r="X241" t="s">
        <v>285</v>
      </c>
      <c r="Y241" t="s">
        <v>1507</v>
      </c>
      <c r="Z241" t="s">
        <v>1791</v>
      </c>
      <c r="AA241" t="s">
        <v>1825</v>
      </c>
      <c r="AB241" t="s">
        <v>1859</v>
      </c>
      <c r="AC241" t="s">
        <v>1893</v>
      </c>
      <c r="AD241" t="s">
        <v>1927</v>
      </c>
      <c r="AE241" t="s">
        <v>1961</v>
      </c>
      <c r="AF241" t="s">
        <v>1995</v>
      </c>
      <c r="AG241" t="s">
        <v>2279</v>
      </c>
      <c r="AH241" t="s">
        <v>2313</v>
      </c>
      <c r="AI241" t="s">
        <v>2347</v>
      </c>
      <c r="AJ241" t="s">
        <v>2381</v>
      </c>
      <c r="AK241" t="s">
        <v>2415</v>
      </c>
      <c r="AL241" t="s">
        <v>2449</v>
      </c>
      <c r="AM241" t="s">
        <v>2483</v>
      </c>
      <c r="AN241" t="s">
        <v>2767</v>
      </c>
      <c r="AO241" t="s">
        <v>2801</v>
      </c>
      <c r="AP241" t="s">
        <v>2835</v>
      </c>
      <c r="AQ241" t="s">
        <v>2869</v>
      </c>
      <c r="AR241" t="s">
        <v>12862</v>
      </c>
      <c r="AS241" t="s">
        <v>1472</v>
      </c>
      <c r="AT241" t="s">
        <v>2944</v>
      </c>
      <c r="AU241" t="s">
        <v>2978</v>
      </c>
      <c r="AV241" t="s">
        <v>3262</v>
      </c>
      <c r="AW241" t="s">
        <v>3296</v>
      </c>
      <c r="AX241" t="s">
        <v>3330</v>
      </c>
      <c r="AY241" t="s">
        <v>3364</v>
      </c>
      <c r="AZ241" t="s">
        <v>3398</v>
      </c>
      <c r="BA241" t="s">
        <v>3432</v>
      </c>
      <c r="BB241" t="s">
        <v>3466</v>
      </c>
      <c r="BC241" t="s">
        <v>3500</v>
      </c>
      <c r="BD241" t="s">
        <v>3784</v>
      </c>
      <c r="BE241" t="s">
        <v>3818</v>
      </c>
      <c r="BF241" t="s">
        <v>3852</v>
      </c>
      <c r="BG241" t="s">
        <v>3886</v>
      </c>
      <c r="BH241" t="s">
        <v>3920</v>
      </c>
      <c r="BI241" t="s">
        <v>3954</v>
      </c>
      <c r="BJ241" t="s">
        <v>3988</v>
      </c>
      <c r="BK241" t="s">
        <v>4272</v>
      </c>
      <c r="BL241" t="s">
        <v>4306</v>
      </c>
      <c r="BM241" t="s">
        <v>12863</v>
      </c>
      <c r="BN241" t="s">
        <v>2909</v>
      </c>
      <c r="BO241" t="s">
        <v>4381</v>
      </c>
      <c r="BP241" t="s">
        <v>4415</v>
      </c>
      <c r="BQ241" t="s">
        <v>4449</v>
      </c>
      <c r="BR241" t="s">
        <v>4483</v>
      </c>
      <c r="BS241" t="s">
        <v>4767</v>
      </c>
      <c r="BT241" t="s">
        <v>4801</v>
      </c>
      <c r="BU241" t="s">
        <v>4835</v>
      </c>
      <c r="BV241" t="s">
        <v>4869</v>
      </c>
      <c r="BW241" t="s">
        <v>4903</v>
      </c>
      <c r="BX241" t="s">
        <v>4937</v>
      </c>
      <c r="BY241" t="s">
        <v>4971</v>
      </c>
      <c r="BZ241" t="s">
        <v>5005</v>
      </c>
      <c r="CA241" t="s">
        <v>5289</v>
      </c>
      <c r="CB241" t="s">
        <v>5323</v>
      </c>
      <c r="CC241" t="s">
        <v>5357</v>
      </c>
      <c r="CD241" t="s">
        <v>5391</v>
      </c>
      <c r="CE241" t="s">
        <v>5425</v>
      </c>
      <c r="CF241" t="s">
        <v>5459</v>
      </c>
      <c r="CG241" t="s">
        <v>5493</v>
      </c>
      <c r="CH241" t="s">
        <v>12864</v>
      </c>
      <c r="CI241" t="s">
        <v>4346</v>
      </c>
      <c r="CJ241" t="s">
        <v>5818</v>
      </c>
      <c r="CK241" t="s">
        <v>5852</v>
      </c>
      <c r="CL241" t="s">
        <v>5886</v>
      </c>
      <c r="CM241" t="s">
        <v>5920</v>
      </c>
      <c r="CN241" t="s">
        <v>5954</v>
      </c>
      <c r="CO241" t="s">
        <v>5988</v>
      </c>
      <c r="CP241" t="s">
        <v>6272</v>
      </c>
      <c r="CQ241" t="s">
        <v>6306</v>
      </c>
      <c r="CR241" t="s">
        <v>6340</v>
      </c>
      <c r="CS241" t="s">
        <v>6374</v>
      </c>
      <c r="CT241" t="s">
        <v>6408</v>
      </c>
      <c r="CU241" t="s">
        <v>6442</v>
      </c>
      <c r="CV241" t="s">
        <v>6476</v>
      </c>
      <c r="CW241" t="s">
        <v>6510</v>
      </c>
      <c r="CX241" t="s">
        <v>6794</v>
      </c>
      <c r="CY241" t="s">
        <v>6828</v>
      </c>
      <c r="CZ241" t="s">
        <v>6862</v>
      </c>
      <c r="DA241" t="s">
        <v>6896</v>
      </c>
      <c r="DB241" t="s">
        <v>6930</v>
      </c>
      <c r="DC241" t="s">
        <v>12865</v>
      </c>
      <c r="DD241" t="s">
        <v>5783</v>
      </c>
      <c r="DE241" t="s">
        <v>7005</v>
      </c>
      <c r="DF241" t="s">
        <v>7289</v>
      </c>
      <c r="DG241" t="s">
        <v>7323</v>
      </c>
      <c r="DH241" t="s">
        <v>7357</v>
      </c>
      <c r="DI241" t="s">
        <v>7391</v>
      </c>
      <c r="DJ241" t="s">
        <v>7425</v>
      </c>
      <c r="DK241" t="s">
        <v>7459</v>
      </c>
      <c r="DL241" t="s">
        <v>7493</v>
      </c>
      <c r="DM241" t="s">
        <v>7777</v>
      </c>
      <c r="DN241" t="s">
        <v>7811</v>
      </c>
      <c r="DO241" t="s">
        <v>7845</v>
      </c>
      <c r="DP241" t="s">
        <v>7879</v>
      </c>
      <c r="DQ241" t="s">
        <v>7913</v>
      </c>
      <c r="DR241" t="s">
        <v>7947</v>
      </c>
      <c r="DS241" t="s">
        <v>7981</v>
      </c>
      <c r="DT241" t="s">
        <v>8265</v>
      </c>
      <c r="DU241" t="s">
        <v>8299</v>
      </c>
      <c r="DV241" t="s">
        <v>8333</v>
      </c>
      <c r="DW241" t="s">
        <v>8367</v>
      </c>
      <c r="DX241" t="s">
        <v>12866</v>
      </c>
      <c r="DY241" t="s">
        <v>6970</v>
      </c>
      <c r="DZ241" t="s">
        <v>8442</v>
      </c>
      <c r="EA241" t="s">
        <v>8476</v>
      </c>
      <c r="EB241" t="s">
        <v>8510</v>
      </c>
      <c r="EC241" t="s">
        <v>8794</v>
      </c>
      <c r="ED241" t="s">
        <v>8828</v>
      </c>
      <c r="EE241" t="s">
        <v>8862</v>
      </c>
      <c r="EF241" t="s">
        <v>8896</v>
      </c>
      <c r="EG241" t="s">
        <v>8930</v>
      </c>
      <c r="EH241" t="s">
        <v>8964</v>
      </c>
      <c r="EI241" t="s">
        <v>8998</v>
      </c>
      <c r="EJ241" t="s">
        <v>9282</v>
      </c>
      <c r="EK241" t="s">
        <v>9316</v>
      </c>
      <c r="EL241" t="s">
        <v>9350</v>
      </c>
      <c r="EM241" t="s">
        <v>9384</v>
      </c>
      <c r="EN241" t="s">
        <v>9418</v>
      </c>
      <c r="EO241" t="s">
        <v>9452</v>
      </c>
      <c r="EP241" t="s">
        <v>9486</v>
      </c>
      <c r="EQ241" t="s">
        <v>9770</v>
      </c>
      <c r="ER241" t="s">
        <v>9804</v>
      </c>
      <c r="ES241" t="s">
        <v>12867</v>
      </c>
      <c r="ET241" t="s">
        <v>8407</v>
      </c>
      <c r="EU241" t="s">
        <v>9879</v>
      </c>
      <c r="EV241" t="s">
        <v>9913</v>
      </c>
      <c r="EW241" t="s">
        <v>9947</v>
      </c>
      <c r="EX241" t="s">
        <v>9981</v>
      </c>
      <c r="EY241" t="s">
        <v>10265</v>
      </c>
      <c r="EZ241" t="s">
        <v>10299</v>
      </c>
      <c r="FA241" t="s">
        <v>10333</v>
      </c>
      <c r="FB241" t="s">
        <v>10367</v>
      </c>
      <c r="FC241" t="s">
        <v>10401</v>
      </c>
      <c r="FD241" t="s">
        <v>10435</v>
      </c>
      <c r="FE241" t="s">
        <v>10469</v>
      </c>
      <c r="FF241" t="s">
        <v>10503</v>
      </c>
      <c r="FG241" t="s">
        <v>10787</v>
      </c>
      <c r="FH241" t="s">
        <v>10821</v>
      </c>
      <c r="FI241" t="s">
        <v>10855</v>
      </c>
      <c r="FJ241" t="s">
        <v>10889</v>
      </c>
      <c r="FK241" t="s">
        <v>10923</v>
      </c>
      <c r="FL241" t="s">
        <v>10957</v>
      </c>
      <c r="FM241" t="s">
        <v>10991</v>
      </c>
      <c r="FN241" t="s">
        <v>12868</v>
      </c>
      <c r="FO241" t="s">
        <v>9844</v>
      </c>
      <c r="FP241" t="s">
        <v>11316</v>
      </c>
      <c r="FQ241" t="s">
        <v>11350</v>
      </c>
      <c r="FR241" t="s">
        <v>11384</v>
      </c>
      <c r="FS241" t="s">
        <v>11418</v>
      </c>
      <c r="FT241" t="s">
        <v>11452</v>
      </c>
      <c r="FU241" t="s">
        <v>11486</v>
      </c>
      <c r="FV241" t="s">
        <v>11770</v>
      </c>
      <c r="FW241" t="s">
        <v>11804</v>
      </c>
      <c r="FX241" t="s">
        <v>11838</v>
      </c>
      <c r="FY241" t="s">
        <v>11872</v>
      </c>
      <c r="FZ241" t="s">
        <v>11906</v>
      </c>
      <c r="GA241" t="s">
        <v>11940</v>
      </c>
      <c r="GB241" t="s">
        <v>11974</v>
      </c>
      <c r="GC241" t="s">
        <v>12008</v>
      </c>
      <c r="GD241" t="s">
        <v>12225</v>
      </c>
      <c r="GE241" t="s">
        <v>12259</v>
      </c>
      <c r="GF241" t="s">
        <v>12293</v>
      </c>
      <c r="GG241" t="s">
        <v>12327</v>
      </c>
      <c r="GH241" t="s">
        <v>12361</v>
      </c>
      <c r="GI241" t="s">
        <v>12869</v>
      </c>
      <c r="GJ241" t="s">
        <v>11281</v>
      </c>
    </row>
    <row r="242" spans="1:192" ht="15" hidden="1" customHeight="1">
      <c r="A242" s="49"/>
      <c r="B242" s="49" t="s">
        <v>12455</v>
      </c>
      <c r="C242" s="62">
        <v>50</v>
      </c>
      <c r="D242" t="s">
        <v>321</v>
      </c>
      <c r="E242" t="s">
        <v>355</v>
      </c>
      <c r="F242" t="s">
        <v>389</v>
      </c>
      <c r="G242" t="s">
        <v>423</v>
      </c>
      <c r="H242" t="s">
        <v>457</v>
      </c>
      <c r="I242" t="s">
        <v>491</v>
      </c>
      <c r="J242" t="s">
        <v>775</v>
      </c>
      <c r="K242" t="s">
        <v>809</v>
      </c>
      <c r="L242" t="s">
        <v>843</v>
      </c>
      <c r="M242" t="s">
        <v>877</v>
      </c>
      <c r="N242" t="s">
        <v>911</v>
      </c>
      <c r="O242" t="s">
        <v>945</v>
      </c>
      <c r="P242" t="s">
        <v>979</v>
      </c>
      <c r="Q242" t="s">
        <v>1263</v>
      </c>
      <c r="R242" t="s">
        <v>1297</v>
      </c>
      <c r="S242" t="s">
        <v>1331</v>
      </c>
      <c r="T242" t="s">
        <v>1365</v>
      </c>
      <c r="U242" t="s">
        <v>1399</v>
      </c>
      <c r="V242" t="s">
        <v>1433</v>
      </c>
      <c r="W242" t="s">
        <v>12870</v>
      </c>
      <c r="X242" t="s">
        <v>286</v>
      </c>
      <c r="Y242" t="s">
        <v>1508</v>
      </c>
      <c r="Z242" t="s">
        <v>1792</v>
      </c>
      <c r="AA242" t="s">
        <v>1826</v>
      </c>
      <c r="AB242" t="s">
        <v>1860</v>
      </c>
      <c r="AC242" t="s">
        <v>1894</v>
      </c>
      <c r="AD242" t="s">
        <v>1928</v>
      </c>
      <c r="AE242" t="s">
        <v>1962</v>
      </c>
      <c r="AF242" t="s">
        <v>1996</v>
      </c>
      <c r="AG242" t="s">
        <v>2280</v>
      </c>
      <c r="AH242" t="s">
        <v>2314</v>
      </c>
      <c r="AI242" t="s">
        <v>2348</v>
      </c>
      <c r="AJ242" t="s">
        <v>2382</v>
      </c>
      <c r="AK242" t="s">
        <v>2416</v>
      </c>
      <c r="AL242" t="s">
        <v>2450</v>
      </c>
      <c r="AM242" t="s">
        <v>2484</v>
      </c>
      <c r="AN242" t="s">
        <v>2768</v>
      </c>
      <c r="AO242" t="s">
        <v>2802</v>
      </c>
      <c r="AP242" t="s">
        <v>2836</v>
      </c>
      <c r="AQ242" t="s">
        <v>2870</v>
      </c>
      <c r="AR242" t="s">
        <v>12871</v>
      </c>
      <c r="AS242" t="s">
        <v>1473</v>
      </c>
      <c r="AT242" t="s">
        <v>2945</v>
      </c>
      <c r="AU242" t="s">
        <v>2979</v>
      </c>
      <c r="AV242" t="s">
        <v>3263</v>
      </c>
      <c r="AW242" t="s">
        <v>3297</v>
      </c>
      <c r="AX242" t="s">
        <v>3331</v>
      </c>
      <c r="AY242" t="s">
        <v>3365</v>
      </c>
      <c r="AZ242" t="s">
        <v>3399</v>
      </c>
      <c r="BA242" t="s">
        <v>3433</v>
      </c>
      <c r="BB242" t="s">
        <v>3467</v>
      </c>
      <c r="BC242" t="s">
        <v>3501</v>
      </c>
      <c r="BD242" t="s">
        <v>3785</v>
      </c>
      <c r="BE242" t="s">
        <v>3819</v>
      </c>
      <c r="BF242" t="s">
        <v>3853</v>
      </c>
      <c r="BG242" t="s">
        <v>3887</v>
      </c>
      <c r="BH242" t="s">
        <v>3921</v>
      </c>
      <c r="BI242" t="s">
        <v>3955</v>
      </c>
      <c r="BJ242" t="s">
        <v>3989</v>
      </c>
      <c r="BK242" t="s">
        <v>4273</v>
      </c>
      <c r="BL242" t="s">
        <v>4307</v>
      </c>
      <c r="BM242" t="s">
        <v>12872</v>
      </c>
      <c r="BN242" t="s">
        <v>2910</v>
      </c>
      <c r="BO242" t="s">
        <v>4382</v>
      </c>
      <c r="BP242" t="s">
        <v>4416</v>
      </c>
      <c r="BQ242" t="s">
        <v>4450</v>
      </c>
      <c r="BR242" t="s">
        <v>4484</v>
      </c>
      <c r="BS242" t="s">
        <v>4768</v>
      </c>
      <c r="BT242" t="s">
        <v>4802</v>
      </c>
      <c r="BU242" t="s">
        <v>4836</v>
      </c>
      <c r="BV242" t="s">
        <v>4870</v>
      </c>
      <c r="BW242" t="s">
        <v>4904</v>
      </c>
      <c r="BX242" t="s">
        <v>4938</v>
      </c>
      <c r="BY242" t="s">
        <v>4972</v>
      </c>
      <c r="BZ242" t="s">
        <v>5006</v>
      </c>
      <c r="CA242" t="s">
        <v>5290</v>
      </c>
      <c r="CB242" t="s">
        <v>5324</v>
      </c>
      <c r="CC242" t="s">
        <v>5358</v>
      </c>
      <c r="CD242" t="s">
        <v>5392</v>
      </c>
      <c r="CE242" t="s">
        <v>5426</v>
      </c>
      <c r="CF242" t="s">
        <v>5460</v>
      </c>
      <c r="CG242" t="s">
        <v>5494</v>
      </c>
      <c r="CH242" t="s">
        <v>12873</v>
      </c>
      <c r="CI242" t="s">
        <v>4347</v>
      </c>
      <c r="CJ242" t="s">
        <v>5819</v>
      </c>
      <c r="CK242" t="s">
        <v>5853</v>
      </c>
      <c r="CL242" t="s">
        <v>5887</v>
      </c>
      <c r="CM242" t="s">
        <v>5921</v>
      </c>
      <c r="CN242" t="s">
        <v>5955</v>
      </c>
      <c r="CO242" t="s">
        <v>5989</v>
      </c>
      <c r="CP242" t="s">
        <v>6273</v>
      </c>
      <c r="CQ242" t="s">
        <v>6307</v>
      </c>
      <c r="CR242" t="s">
        <v>6341</v>
      </c>
      <c r="CS242" t="s">
        <v>6375</v>
      </c>
      <c r="CT242" t="s">
        <v>6409</v>
      </c>
      <c r="CU242" t="s">
        <v>6443</v>
      </c>
      <c r="CV242" t="s">
        <v>6477</v>
      </c>
      <c r="CW242" t="s">
        <v>6511</v>
      </c>
      <c r="CX242" t="s">
        <v>6795</v>
      </c>
      <c r="CY242" t="s">
        <v>6829</v>
      </c>
      <c r="CZ242" t="s">
        <v>6863</v>
      </c>
      <c r="DA242" t="s">
        <v>6897</v>
      </c>
      <c r="DB242" t="s">
        <v>6931</v>
      </c>
      <c r="DC242" t="s">
        <v>12874</v>
      </c>
      <c r="DD242" t="s">
        <v>5784</v>
      </c>
      <c r="DE242" t="s">
        <v>7006</v>
      </c>
      <c r="DF242" t="s">
        <v>7290</v>
      </c>
      <c r="DG242" t="s">
        <v>7324</v>
      </c>
      <c r="DH242" t="s">
        <v>7358</v>
      </c>
      <c r="DI242" t="s">
        <v>7392</v>
      </c>
      <c r="DJ242" t="s">
        <v>7426</v>
      </c>
      <c r="DK242" t="s">
        <v>7460</v>
      </c>
      <c r="DL242" t="s">
        <v>7494</v>
      </c>
      <c r="DM242" t="s">
        <v>7778</v>
      </c>
      <c r="DN242" t="s">
        <v>7812</v>
      </c>
      <c r="DO242" t="s">
        <v>7846</v>
      </c>
      <c r="DP242" t="s">
        <v>7880</v>
      </c>
      <c r="DQ242" t="s">
        <v>7914</v>
      </c>
      <c r="DR242" t="s">
        <v>7948</v>
      </c>
      <c r="DS242" t="s">
        <v>7982</v>
      </c>
      <c r="DT242" t="s">
        <v>8266</v>
      </c>
      <c r="DU242" t="s">
        <v>8300</v>
      </c>
      <c r="DV242" t="s">
        <v>8334</v>
      </c>
      <c r="DW242" t="s">
        <v>8368</v>
      </c>
      <c r="DX242" t="s">
        <v>12875</v>
      </c>
      <c r="DY242" t="s">
        <v>6971</v>
      </c>
      <c r="DZ242" t="s">
        <v>8443</v>
      </c>
      <c r="EA242" t="s">
        <v>8477</v>
      </c>
      <c r="EB242" t="s">
        <v>8511</v>
      </c>
      <c r="EC242" t="s">
        <v>8795</v>
      </c>
      <c r="ED242" t="s">
        <v>8829</v>
      </c>
      <c r="EE242" t="s">
        <v>8863</v>
      </c>
      <c r="EF242" t="s">
        <v>8897</v>
      </c>
      <c r="EG242" t="s">
        <v>8931</v>
      </c>
      <c r="EH242" t="s">
        <v>8965</v>
      </c>
      <c r="EI242" t="s">
        <v>8999</v>
      </c>
      <c r="EJ242" t="s">
        <v>9283</v>
      </c>
      <c r="EK242" t="s">
        <v>9317</v>
      </c>
      <c r="EL242" t="s">
        <v>9351</v>
      </c>
      <c r="EM242" t="s">
        <v>9385</v>
      </c>
      <c r="EN242" t="s">
        <v>9419</v>
      </c>
      <c r="EO242" t="s">
        <v>9453</v>
      </c>
      <c r="EP242" t="s">
        <v>9487</v>
      </c>
      <c r="EQ242" t="s">
        <v>9771</v>
      </c>
      <c r="ER242" t="s">
        <v>9805</v>
      </c>
      <c r="ES242" t="s">
        <v>12876</v>
      </c>
      <c r="ET242" t="s">
        <v>8408</v>
      </c>
      <c r="EU242" t="s">
        <v>9880</v>
      </c>
      <c r="EV242" t="s">
        <v>9914</v>
      </c>
      <c r="EW242" t="s">
        <v>9948</v>
      </c>
      <c r="EX242" t="s">
        <v>9982</v>
      </c>
      <c r="EY242" t="s">
        <v>10266</v>
      </c>
      <c r="EZ242" t="s">
        <v>10300</v>
      </c>
      <c r="FA242" t="s">
        <v>10334</v>
      </c>
      <c r="FB242" t="s">
        <v>10368</v>
      </c>
      <c r="FC242" t="s">
        <v>10402</v>
      </c>
      <c r="FD242" t="s">
        <v>10436</v>
      </c>
      <c r="FE242" t="s">
        <v>10470</v>
      </c>
      <c r="FF242" t="s">
        <v>10504</v>
      </c>
      <c r="FG242" t="s">
        <v>10788</v>
      </c>
      <c r="FH242" t="s">
        <v>10822</v>
      </c>
      <c r="FI242" t="s">
        <v>10856</v>
      </c>
      <c r="FJ242" t="s">
        <v>10890</v>
      </c>
      <c r="FK242" t="s">
        <v>10924</v>
      </c>
      <c r="FL242" t="s">
        <v>10958</v>
      </c>
      <c r="FM242" t="s">
        <v>10992</v>
      </c>
      <c r="FN242" t="s">
        <v>12877</v>
      </c>
      <c r="FO242" t="s">
        <v>9845</v>
      </c>
      <c r="FP242" t="s">
        <v>11317</v>
      </c>
      <c r="FQ242" t="s">
        <v>11351</v>
      </c>
      <c r="FR242" t="s">
        <v>11385</v>
      </c>
      <c r="FS242" t="s">
        <v>11419</v>
      </c>
      <c r="FT242" t="s">
        <v>11453</v>
      </c>
      <c r="FU242" t="s">
        <v>11487</v>
      </c>
      <c r="FV242" t="s">
        <v>11771</v>
      </c>
      <c r="FW242" t="s">
        <v>11805</v>
      </c>
      <c r="FX242" t="s">
        <v>11839</v>
      </c>
      <c r="FY242" t="s">
        <v>11873</v>
      </c>
      <c r="FZ242" t="s">
        <v>11907</v>
      </c>
      <c r="GA242" t="s">
        <v>11941</v>
      </c>
      <c r="GB242" t="s">
        <v>11975</v>
      </c>
      <c r="GC242" t="s">
        <v>12009</v>
      </c>
      <c r="GD242" t="s">
        <v>12226</v>
      </c>
      <c r="GE242" t="s">
        <v>12260</v>
      </c>
      <c r="GF242" t="s">
        <v>12294</v>
      </c>
      <c r="GG242" t="s">
        <v>12328</v>
      </c>
      <c r="GH242" t="s">
        <v>12362</v>
      </c>
      <c r="GI242" t="s">
        <v>12878</v>
      </c>
      <c r="GJ242" t="s">
        <v>11282</v>
      </c>
    </row>
    <row r="243" spans="1:192" ht="15" hidden="1" customHeight="1">
      <c r="A243" s="48" t="s">
        <v>12456</v>
      </c>
      <c r="B243" s="49"/>
      <c r="C243" s="62">
        <v>51</v>
      </c>
    </row>
    <row r="244" spans="1:192" ht="15" hidden="1" customHeight="1">
      <c r="A244" s="49"/>
      <c r="B244" s="49" t="s">
        <v>12457</v>
      </c>
      <c r="C244" s="62">
        <v>52</v>
      </c>
      <c r="D244" t="s">
        <v>322</v>
      </c>
      <c r="E244" t="s">
        <v>356</v>
      </c>
      <c r="F244" t="s">
        <v>390</v>
      </c>
      <c r="G244" t="s">
        <v>424</v>
      </c>
      <c r="H244" t="s">
        <v>458</v>
      </c>
      <c r="I244" t="s">
        <v>492</v>
      </c>
      <c r="J244" t="s">
        <v>776</v>
      </c>
      <c r="K244" t="s">
        <v>810</v>
      </c>
      <c r="L244" t="s">
        <v>844</v>
      </c>
      <c r="M244" t="s">
        <v>878</v>
      </c>
      <c r="N244" t="s">
        <v>912</v>
      </c>
      <c r="O244" t="s">
        <v>946</v>
      </c>
      <c r="P244" t="s">
        <v>980</v>
      </c>
      <c r="Q244" t="s">
        <v>1264</v>
      </c>
      <c r="R244" t="s">
        <v>1298</v>
      </c>
      <c r="S244" t="s">
        <v>1332</v>
      </c>
      <c r="T244" t="s">
        <v>1366</v>
      </c>
      <c r="U244" t="s">
        <v>1400</v>
      </c>
      <c r="V244" t="s">
        <v>1434</v>
      </c>
      <c r="W244" t="s">
        <v>12879</v>
      </c>
      <c r="X244" t="s">
        <v>287</v>
      </c>
      <c r="Y244" t="s">
        <v>1509</v>
      </c>
      <c r="Z244" t="s">
        <v>1793</v>
      </c>
      <c r="AA244" t="s">
        <v>1827</v>
      </c>
      <c r="AB244" t="s">
        <v>1861</v>
      </c>
      <c r="AC244" t="s">
        <v>1895</v>
      </c>
      <c r="AD244" t="s">
        <v>1929</v>
      </c>
      <c r="AE244" t="s">
        <v>1963</v>
      </c>
      <c r="AF244" t="s">
        <v>1997</v>
      </c>
      <c r="AG244" t="s">
        <v>2281</v>
      </c>
      <c r="AH244" t="s">
        <v>2315</v>
      </c>
      <c r="AI244" t="s">
        <v>2349</v>
      </c>
      <c r="AJ244" t="s">
        <v>2383</v>
      </c>
      <c r="AK244" t="s">
        <v>2417</v>
      </c>
      <c r="AL244" t="s">
        <v>2451</v>
      </c>
      <c r="AM244" t="s">
        <v>2485</v>
      </c>
      <c r="AN244" t="s">
        <v>2769</v>
      </c>
      <c r="AO244" t="s">
        <v>2803</v>
      </c>
      <c r="AP244" t="s">
        <v>2837</v>
      </c>
      <c r="AQ244" t="s">
        <v>2871</v>
      </c>
      <c r="AR244" t="s">
        <v>12880</v>
      </c>
      <c r="AS244" t="s">
        <v>1474</v>
      </c>
      <c r="AT244" t="s">
        <v>2946</v>
      </c>
      <c r="AU244" t="s">
        <v>2980</v>
      </c>
      <c r="AV244" t="s">
        <v>3264</v>
      </c>
      <c r="AW244" t="s">
        <v>3298</v>
      </c>
      <c r="AX244" t="s">
        <v>3332</v>
      </c>
      <c r="AY244" t="s">
        <v>3366</v>
      </c>
      <c r="AZ244" t="s">
        <v>3400</v>
      </c>
      <c r="BA244" t="s">
        <v>3434</v>
      </c>
      <c r="BB244" t="s">
        <v>3468</v>
      </c>
      <c r="BC244" t="s">
        <v>3502</v>
      </c>
      <c r="BD244" t="s">
        <v>3786</v>
      </c>
      <c r="BE244" t="s">
        <v>3820</v>
      </c>
      <c r="BF244" t="s">
        <v>3854</v>
      </c>
      <c r="BG244" t="s">
        <v>3888</v>
      </c>
      <c r="BH244" t="s">
        <v>3922</v>
      </c>
      <c r="BI244" t="s">
        <v>3956</v>
      </c>
      <c r="BJ244" t="s">
        <v>3990</v>
      </c>
      <c r="BK244" t="s">
        <v>4274</v>
      </c>
      <c r="BL244" t="s">
        <v>4308</v>
      </c>
      <c r="BM244" t="s">
        <v>12881</v>
      </c>
      <c r="BN244" t="s">
        <v>2911</v>
      </c>
      <c r="BO244" t="s">
        <v>4383</v>
      </c>
      <c r="BP244" t="s">
        <v>4417</v>
      </c>
      <c r="BQ244" t="s">
        <v>4451</v>
      </c>
      <c r="BR244" t="s">
        <v>4485</v>
      </c>
      <c r="BS244" t="s">
        <v>4769</v>
      </c>
      <c r="BT244" t="s">
        <v>4803</v>
      </c>
      <c r="BU244" t="s">
        <v>4837</v>
      </c>
      <c r="BV244" t="s">
        <v>4871</v>
      </c>
      <c r="BW244" t="s">
        <v>4905</v>
      </c>
      <c r="BX244" t="s">
        <v>4939</v>
      </c>
      <c r="BY244" t="s">
        <v>4973</v>
      </c>
      <c r="BZ244" t="s">
        <v>5007</v>
      </c>
      <c r="CA244" t="s">
        <v>5291</v>
      </c>
      <c r="CB244" t="s">
        <v>5325</v>
      </c>
      <c r="CC244" t="s">
        <v>5359</v>
      </c>
      <c r="CD244" t="s">
        <v>5393</v>
      </c>
      <c r="CE244" t="s">
        <v>5427</v>
      </c>
      <c r="CF244" t="s">
        <v>5461</v>
      </c>
      <c r="CG244" t="s">
        <v>5495</v>
      </c>
      <c r="CH244" t="s">
        <v>12882</v>
      </c>
      <c r="CI244" t="s">
        <v>4348</v>
      </c>
      <c r="CJ244" t="s">
        <v>5820</v>
      </c>
      <c r="CK244" t="s">
        <v>5854</v>
      </c>
      <c r="CL244" t="s">
        <v>5888</v>
      </c>
      <c r="CM244" t="s">
        <v>5922</v>
      </c>
      <c r="CN244" t="s">
        <v>5956</v>
      </c>
      <c r="CO244" t="s">
        <v>5990</v>
      </c>
      <c r="CP244" t="s">
        <v>6274</v>
      </c>
      <c r="CQ244" t="s">
        <v>6308</v>
      </c>
      <c r="CR244" t="s">
        <v>6342</v>
      </c>
      <c r="CS244" t="s">
        <v>6376</v>
      </c>
      <c r="CT244" t="s">
        <v>6410</v>
      </c>
      <c r="CU244" t="s">
        <v>6444</v>
      </c>
      <c r="CV244" t="s">
        <v>6478</v>
      </c>
      <c r="CW244" t="s">
        <v>6762</v>
      </c>
      <c r="CX244" t="s">
        <v>6796</v>
      </c>
      <c r="CY244" t="s">
        <v>6830</v>
      </c>
      <c r="CZ244" t="s">
        <v>6864</v>
      </c>
      <c r="DA244" t="s">
        <v>6898</v>
      </c>
      <c r="DB244" t="s">
        <v>6932</v>
      </c>
      <c r="DC244" t="s">
        <v>12883</v>
      </c>
      <c r="DD244" t="s">
        <v>5785</v>
      </c>
      <c r="DE244" t="s">
        <v>7007</v>
      </c>
      <c r="DF244" t="s">
        <v>7291</v>
      </c>
      <c r="DG244" t="s">
        <v>7325</v>
      </c>
      <c r="DH244" t="s">
        <v>7359</v>
      </c>
      <c r="DI244" t="s">
        <v>7393</v>
      </c>
      <c r="DJ244" t="s">
        <v>7427</v>
      </c>
      <c r="DK244" t="s">
        <v>7461</v>
      </c>
      <c r="DL244" t="s">
        <v>7495</v>
      </c>
      <c r="DM244" t="s">
        <v>7779</v>
      </c>
      <c r="DN244" t="s">
        <v>7813</v>
      </c>
      <c r="DO244" t="s">
        <v>7847</v>
      </c>
      <c r="DP244" t="s">
        <v>7881</v>
      </c>
      <c r="DQ244" t="s">
        <v>7915</v>
      </c>
      <c r="DR244" t="s">
        <v>7949</v>
      </c>
      <c r="DS244" t="s">
        <v>7983</v>
      </c>
      <c r="DT244" t="s">
        <v>8267</v>
      </c>
      <c r="DU244" t="s">
        <v>8301</v>
      </c>
      <c r="DV244" t="s">
        <v>8335</v>
      </c>
      <c r="DW244" t="s">
        <v>8369</v>
      </c>
      <c r="DX244" t="s">
        <v>12884</v>
      </c>
      <c r="DY244" t="s">
        <v>6972</v>
      </c>
      <c r="DZ244" t="s">
        <v>8444</v>
      </c>
      <c r="EA244" t="s">
        <v>8478</v>
      </c>
      <c r="EB244" t="s">
        <v>8762</v>
      </c>
      <c r="EC244" t="s">
        <v>8796</v>
      </c>
      <c r="ED244" t="s">
        <v>8830</v>
      </c>
      <c r="EE244" t="s">
        <v>8864</v>
      </c>
      <c r="EF244" t="s">
        <v>8898</v>
      </c>
      <c r="EG244" t="s">
        <v>8932</v>
      </c>
      <c r="EH244" t="s">
        <v>8966</v>
      </c>
      <c r="EI244" t="s">
        <v>9000</v>
      </c>
      <c r="EJ244" t="s">
        <v>9284</v>
      </c>
      <c r="EK244" t="s">
        <v>9318</v>
      </c>
      <c r="EL244" t="s">
        <v>9352</v>
      </c>
      <c r="EM244" t="s">
        <v>9386</v>
      </c>
      <c r="EN244" t="s">
        <v>9420</v>
      </c>
      <c r="EO244" t="s">
        <v>9454</v>
      </c>
      <c r="EP244" t="s">
        <v>9488</v>
      </c>
      <c r="EQ244" t="s">
        <v>9772</v>
      </c>
      <c r="ER244" t="s">
        <v>9806</v>
      </c>
      <c r="ES244" t="s">
        <v>12885</v>
      </c>
      <c r="ET244" t="s">
        <v>8409</v>
      </c>
      <c r="EU244" t="s">
        <v>9881</v>
      </c>
      <c r="EV244" t="s">
        <v>9915</v>
      </c>
      <c r="EW244" t="s">
        <v>9949</v>
      </c>
      <c r="EX244" t="s">
        <v>9983</v>
      </c>
      <c r="EY244" t="s">
        <v>10267</v>
      </c>
      <c r="EZ244" t="s">
        <v>10301</v>
      </c>
      <c r="FA244" t="s">
        <v>10335</v>
      </c>
      <c r="FB244" t="s">
        <v>10369</v>
      </c>
      <c r="FC244" t="s">
        <v>10403</v>
      </c>
      <c r="FD244" t="s">
        <v>10437</v>
      </c>
      <c r="FE244" t="s">
        <v>10471</v>
      </c>
      <c r="FF244" t="s">
        <v>10505</v>
      </c>
      <c r="FG244" t="s">
        <v>10789</v>
      </c>
      <c r="FH244" t="s">
        <v>10823</v>
      </c>
      <c r="FI244" t="s">
        <v>10857</v>
      </c>
      <c r="FJ244" t="s">
        <v>10891</v>
      </c>
      <c r="FK244" t="s">
        <v>10925</v>
      </c>
      <c r="FL244" t="s">
        <v>10959</v>
      </c>
      <c r="FM244" t="s">
        <v>10993</v>
      </c>
      <c r="FN244" t="s">
        <v>12886</v>
      </c>
      <c r="FO244" t="s">
        <v>9846</v>
      </c>
      <c r="FP244" t="s">
        <v>11318</v>
      </c>
      <c r="FQ244" t="s">
        <v>11352</v>
      </c>
      <c r="FR244" t="s">
        <v>11386</v>
      </c>
      <c r="FS244" t="s">
        <v>11420</v>
      </c>
      <c r="FT244" t="s">
        <v>11454</v>
      </c>
      <c r="FU244" t="s">
        <v>11488</v>
      </c>
      <c r="FV244" t="s">
        <v>11772</v>
      </c>
      <c r="FW244" t="s">
        <v>11806</v>
      </c>
      <c r="FX244" t="s">
        <v>11840</v>
      </c>
      <c r="FY244" t="s">
        <v>11874</v>
      </c>
      <c r="FZ244" t="s">
        <v>11908</v>
      </c>
      <c r="GA244" t="s">
        <v>11942</v>
      </c>
      <c r="GB244" t="s">
        <v>11976</v>
      </c>
      <c r="GC244" t="s">
        <v>12010</v>
      </c>
      <c r="GD244" t="s">
        <v>12227</v>
      </c>
      <c r="GE244" t="s">
        <v>12261</v>
      </c>
      <c r="GF244" t="s">
        <v>12295</v>
      </c>
      <c r="GG244" t="s">
        <v>12329</v>
      </c>
      <c r="GH244" t="s">
        <v>12363</v>
      </c>
      <c r="GI244" t="s">
        <v>12887</v>
      </c>
      <c r="GJ244" t="s">
        <v>11283</v>
      </c>
    </row>
    <row r="245" spans="1:192" ht="15" hidden="1" customHeight="1">
      <c r="A245" s="49"/>
      <c r="B245" s="49" t="s">
        <v>12458</v>
      </c>
      <c r="C245" s="62">
        <v>53</v>
      </c>
      <c r="D245" t="s">
        <v>323</v>
      </c>
      <c r="E245" t="s">
        <v>357</v>
      </c>
      <c r="F245" t="s">
        <v>391</v>
      </c>
      <c r="G245" t="s">
        <v>425</v>
      </c>
      <c r="H245" t="s">
        <v>459</v>
      </c>
      <c r="I245" t="s">
        <v>493</v>
      </c>
      <c r="J245" t="s">
        <v>777</v>
      </c>
      <c r="K245" t="s">
        <v>811</v>
      </c>
      <c r="L245" t="s">
        <v>845</v>
      </c>
      <c r="M245" t="s">
        <v>879</v>
      </c>
      <c r="N245" t="s">
        <v>913</v>
      </c>
      <c r="O245" t="s">
        <v>947</v>
      </c>
      <c r="P245" t="s">
        <v>981</v>
      </c>
      <c r="Q245" t="s">
        <v>1265</v>
      </c>
      <c r="R245" t="s">
        <v>1299</v>
      </c>
      <c r="S245" t="s">
        <v>1333</v>
      </c>
      <c r="T245" t="s">
        <v>1367</v>
      </c>
      <c r="U245" t="s">
        <v>1401</v>
      </c>
      <c r="V245" t="s">
        <v>1435</v>
      </c>
      <c r="W245" t="s">
        <v>12888</v>
      </c>
      <c r="X245" t="s">
        <v>288</v>
      </c>
      <c r="Y245" t="s">
        <v>1510</v>
      </c>
      <c r="Z245" t="s">
        <v>1794</v>
      </c>
      <c r="AA245" t="s">
        <v>1828</v>
      </c>
      <c r="AB245" t="s">
        <v>1862</v>
      </c>
      <c r="AC245" t="s">
        <v>1896</v>
      </c>
      <c r="AD245" t="s">
        <v>1930</v>
      </c>
      <c r="AE245" t="s">
        <v>1964</v>
      </c>
      <c r="AF245" t="s">
        <v>1998</v>
      </c>
      <c r="AG245" t="s">
        <v>2282</v>
      </c>
      <c r="AH245" t="s">
        <v>2316</v>
      </c>
      <c r="AI245" t="s">
        <v>2350</v>
      </c>
      <c r="AJ245" t="s">
        <v>2384</v>
      </c>
      <c r="AK245" t="s">
        <v>2418</v>
      </c>
      <c r="AL245" t="s">
        <v>2452</v>
      </c>
      <c r="AM245" t="s">
        <v>2486</v>
      </c>
      <c r="AN245" t="s">
        <v>2770</v>
      </c>
      <c r="AO245" t="s">
        <v>2804</v>
      </c>
      <c r="AP245" t="s">
        <v>2838</v>
      </c>
      <c r="AQ245" t="s">
        <v>2872</v>
      </c>
      <c r="AR245" t="s">
        <v>12889</v>
      </c>
      <c r="AS245" t="s">
        <v>1475</v>
      </c>
      <c r="AT245" t="s">
        <v>2947</v>
      </c>
      <c r="AU245" t="s">
        <v>2981</v>
      </c>
      <c r="AV245" t="s">
        <v>3265</v>
      </c>
      <c r="AW245" t="s">
        <v>3299</v>
      </c>
      <c r="AX245" t="s">
        <v>3333</v>
      </c>
      <c r="AY245" t="s">
        <v>3367</v>
      </c>
      <c r="AZ245" t="s">
        <v>3401</v>
      </c>
      <c r="BA245" t="s">
        <v>3435</v>
      </c>
      <c r="BB245" t="s">
        <v>3469</v>
      </c>
      <c r="BC245" t="s">
        <v>3503</v>
      </c>
      <c r="BD245" t="s">
        <v>3787</v>
      </c>
      <c r="BE245" t="s">
        <v>3821</v>
      </c>
      <c r="BF245" t="s">
        <v>3855</v>
      </c>
      <c r="BG245" t="s">
        <v>3889</v>
      </c>
      <c r="BH245" t="s">
        <v>3923</v>
      </c>
      <c r="BI245" t="s">
        <v>3957</v>
      </c>
      <c r="BJ245" t="s">
        <v>3991</v>
      </c>
      <c r="BK245" t="s">
        <v>4275</v>
      </c>
      <c r="BL245" t="s">
        <v>4309</v>
      </c>
      <c r="BM245" t="s">
        <v>12890</v>
      </c>
      <c r="BN245" t="s">
        <v>2912</v>
      </c>
      <c r="BO245" t="s">
        <v>4384</v>
      </c>
      <c r="BP245" t="s">
        <v>4418</v>
      </c>
      <c r="BQ245" t="s">
        <v>4452</v>
      </c>
      <c r="BR245" t="s">
        <v>4486</v>
      </c>
      <c r="BS245" t="s">
        <v>4770</v>
      </c>
      <c r="BT245" t="s">
        <v>4804</v>
      </c>
      <c r="BU245" t="s">
        <v>4838</v>
      </c>
      <c r="BV245" t="s">
        <v>4872</v>
      </c>
      <c r="BW245" t="s">
        <v>4906</v>
      </c>
      <c r="BX245" t="s">
        <v>4940</v>
      </c>
      <c r="BY245" t="s">
        <v>4974</v>
      </c>
      <c r="BZ245" t="s">
        <v>5008</v>
      </c>
      <c r="CA245" t="s">
        <v>5292</v>
      </c>
      <c r="CB245" t="s">
        <v>5326</v>
      </c>
      <c r="CC245" t="s">
        <v>5360</v>
      </c>
      <c r="CD245" t="s">
        <v>5394</v>
      </c>
      <c r="CE245" t="s">
        <v>5428</v>
      </c>
      <c r="CF245" t="s">
        <v>5462</v>
      </c>
      <c r="CG245" t="s">
        <v>5496</v>
      </c>
      <c r="CH245" t="s">
        <v>12891</v>
      </c>
      <c r="CI245" t="s">
        <v>4349</v>
      </c>
      <c r="CJ245" t="s">
        <v>5821</v>
      </c>
      <c r="CK245" t="s">
        <v>5855</v>
      </c>
      <c r="CL245" t="s">
        <v>5889</v>
      </c>
      <c r="CM245" t="s">
        <v>5923</v>
      </c>
      <c r="CN245" t="s">
        <v>5957</v>
      </c>
      <c r="CO245" t="s">
        <v>5991</v>
      </c>
      <c r="CP245" t="s">
        <v>6275</v>
      </c>
      <c r="CQ245" t="s">
        <v>6309</v>
      </c>
      <c r="CR245" t="s">
        <v>6343</v>
      </c>
      <c r="CS245" t="s">
        <v>6377</v>
      </c>
      <c r="CT245" t="s">
        <v>6411</v>
      </c>
      <c r="CU245" t="s">
        <v>6445</v>
      </c>
      <c r="CV245" t="s">
        <v>6479</v>
      </c>
      <c r="CW245" t="s">
        <v>6763</v>
      </c>
      <c r="CX245" t="s">
        <v>6797</v>
      </c>
      <c r="CY245" t="s">
        <v>6831</v>
      </c>
      <c r="CZ245" t="s">
        <v>6865</v>
      </c>
      <c r="DA245" t="s">
        <v>6899</v>
      </c>
      <c r="DB245" t="s">
        <v>6933</v>
      </c>
      <c r="DC245" t="s">
        <v>12892</v>
      </c>
      <c r="DD245" t="s">
        <v>5786</v>
      </c>
      <c r="DE245" t="s">
        <v>7008</v>
      </c>
      <c r="DF245" t="s">
        <v>7292</v>
      </c>
      <c r="DG245" t="s">
        <v>7326</v>
      </c>
      <c r="DH245" t="s">
        <v>7360</v>
      </c>
      <c r="DI245" t="s">
        <v>7394</v>
      </c>
      <c r="DJ245" t="s">
        <v>7428</v>
      </c>
      <c r="DK245" t="s">
        <v>7462</v>
      </c>
      <c r="DL245" t="s">
        <v>7496</v>
      </c>
      <c r="DM245" t="s">
        <v>7780</v>
      </c>
      <c r="DN245" t="s">
        <v>7814</v>
      </c>
      <c r="DO245" t="s">
        <v>7848</v>
      </c>
      <c r="DP245" t="s">
        <v>7882</v>
      </c>
      <c r="DQ245" t="s">
        <v>7916</v>
      </c>
      <c r="DR245" t="s">
        <v>7950</v>
      </c>
      <c r="DS245" t="s">
        <v>7984</v>
      </c>
      <c r="DT245" t="s">
        <v>8268</v>
      </c>
      <c r="DU245" t="s">
        <v>8302</v>
      </c>
      <c r="DV245" t="s">
        <v>8336</v>
      </c>
      <c r="DW245" t="s">
        <v>8370</v>
      </c>
      <c r="DX245" t="s">
        <v>12893</v>
      </c>
      <c r="DY245" t="s">
        <v>6973</v>
      </c>
      <c r="DZ245" t="s">
        <v>8445</v>
      </c>
      <c r="EA245" t="s">
        <v>8479</v>
      </c>
      <c r="EB245" t="s">
        <v>8763</v>
      </c>
      <c r="EC245" t="s">
        <v>8797</v>
      </c>
      <c r="ED245" t="s">
        <v>8831</v>
      </c>
      <c r="EE245" t="s">
        <v>8865</v>
      </c>
      <c r="EF245" t="s">
        <v>8899</v>
      </c>
      <c r="EG245" t="s">
        <v>8933</v>
      </c>
      <c r="EH245" t="s">
        <v>8967</v>
      </c>
      <c r="EI245" t="s">
        <v>9001</v>
      </c>
      <c r="EJ245" t="s">
        <v>9285</v>
      </c>
      <c r="EK245" t="s">
        <v>9319</v>
      </c>
      <c r="EL245" t="s">
        <v>9353</v>
      </c>
      <c r="EM245" t="s">
        <v>9387</v>
      </c>
      <c r="EN245" t="s">
        <v>9421</v>
      </c>
      <c r="EO245" t="s">
        <v>9455</v>
      </c>
      <c r="EP245" t="s">
        <v>9489</v>
      </c>
      <c r="EQ245" t="s">
        <v>9773</v>
      </c>
      <c r="ER245" t="s">
        <v>9807</v>
      </c>
      <c r="ES245" t="s">
        <v>12894</v>
      </c>
      <c r="ET245" t="s">
        <v>8410</v>
      </c>
      <c r="EU245" t="s">
        <v>9882</v>
      </c>
      <c r="EV245" t="s">
        <v>9916</v>
      </c>
      <c r="EW245" t="s">
        <v>9950</v>
      </c>
      <c r="EX245" t="s">
        <v>9984</v>
      </c>
      <c r="EY245" t="s">
        <v>10268</v>
      </c>
      <c r="EZ245" t="s">
        <v>10302</v>
      </c>
      <c r="FA245" t="s">
        <v>10336</v>
      </c>
      <c r="FB245" t="s">
        <v>10370</v>
      </c>
      <c r="FC245" t="s">
        <v>10404</v>
      </c>
      <c r="FD245" t="s">
        <v>10438</v>
      </c>
      <c r="FE245" t="s">
        <v>10472</v>
      </c>
      <c r="FF245" t="s">
        <v>10506</v>
      </c>
      <c r="FG245" t="s">
        <v>10790</v>
      </c>
      <c r="FH245" t="s">
        <v>10824</v>
      </c>
      <c r="FI245" t="s">
        <v>10858</v>
      </c>
      <c r="FJ245" t="s">
        <v>10892</v>
      </c>
      <c r="FK245" t="s">
        <v>10926</v>
      </c>
      <c r="FL245" t="s">
        <v>10960</v>
      </c>
      <c r="FM245" t="s">
        <v>10994</v>
      </c>
      <c r="FN245" t="s">
        <v>12895</v>
      </c>
      <c r="FO245" t="s">
        <v>9847</v>
      </c>
      <c r="FP245" t="s">
        <v>11319</v>
      </c>
      <c r="FQ245" t="s">
        <v>11353</v>
      </c>
      <c r="FR245" t="s">
        <v>11387</v>
      </c>
      <c r="FS245" t="s">
        <v>11421</v>
      </c>
      <c r="FT245" t="s">
        <v>11455</v>
      </c>
      <c r="FU245" t="s">
        <v>11489</v>
      </c>
      <c r="FV245" t="s">
        <v>11773</v>
      </c>
      <c r="FW245" t="s">
        <v>11807</v>
      </c>
      <c r="FX245" t="s">
        <v>11841</v>
      </c>
      <c r="FY245" t="s">
        <v>11875</v>
      </c>
      <c r="FZ245" t="s">
        <v>11909</v>
      </c>
      <c r="GA245" t="s">
        <v>11943</v>
      </c>
      <c r="GB245" t="s">
        <v>11977</v>
      </c>
      <c r="GC245" t="s">
        <v>12011</v>
      </c>
      <c r="GD245" t="s">
        <v>12228</v>
      </c>
      <c r="GE245" t="s">
        <v>12262</v>
      </c>
      <c r="GF245" t="s">
        <v>12296</v>
      </c>
      <c r="GG245" t="s">
        <v>12330</v>
      </c>
      <c r="GH245" t="s">
        <v>12364</v>
      </c>
      <c r="GI245" t="s">
        <v>12896</v>
      </c>
      <c r="GJ245" t="s">
        <v>11284</v>
      </c>
    </row>
    <row r="246" spans="1:192" ht="15" hidden="1" customHeight="1">
      <c r="A246" s="49"/>
      <c r="B246" s="49" t="s">
        <v>12459</v>
      </c>
      <c r="C246" s="62">
        <v>54</v>
      </c>
      <c r="D246" t="s">
        <v>324</v>
      </c>
      <c r="E246" t="s">
        <v>358</v>
      </c>
      <c r="F246" t="s">
        <v>392</v>
      </c>
      <c r="G246" t="s">
        <v>426</v>
      </c>
      <c r="H246" t="s">
        <v>460</v>
      </c>
      <c r="I246" t="s">
        <v>494</v>
      </c>
      <c r="J246" t="s">
        <v>778</v>
      </c>
      <c r="K246" t="s">
        <v>812</v>
      </c>
      <c r="L246" t="s">
        <v>846</v>
      </c>
      <c r="M246" t="s">
        <v>880</v>
      </c>
      <c r="N246" t="s">
        <v>914</v>
      </c>
      <c r="O246" t="s">
        <v>948</v>
      </c>
      <c r="P246" t="s">
        <v>982</v>
      </c>
      <c r="Q246" t="s">
        <v>1266</v>
      </c>
      <c r="R246" t="s">
        <v>1300</v>
      </c>
      <c r="S246" t="s">
        <v>1334</v>
      </c>
      <c r="T246" t="s">
        <v>1368</v>
      </c>
      <c r="U246" t="s">
        <v>1402</v>
      </c>
      <c r="V246" t="s">
        <v>1436</v>
      </c>
      <c r="W246" t="s">
        <v>12897</v>
      </c>
      <c r="X246" t="s">
        <v>289</v>
      </c>
      <c r="Y246" t="s">
        <v>1511</v>
      </c>
      <c r="Z246" t="s">
        <v>1795</v>
      </c>
      <c r="AA246" t="s">
        <v>1829</v>
      </c>
      <c r="AB246" t="s">
        <v>1863</v>
      </c>
      <c r="AC246" t="s">
        <v>1897</v>
      </c>
      <c r="AD246" t="s">
        <v>1931</v>
      </c>
      <c r="AE246" t="s">
        <v>1965</v>
      </c>
      <c r="AF246" t="s">
        <v>1999</v>
      </c>
      <c r="AG246" t="s">
        <v>2283</v>
      </c>
      <c r="AH246" t="s">
        <v>2317</v>
      </c>
      <c r="AI246" t="s">
        <v>2351</v>
      </c>
      <c r="AJ246" t="s">
        <v>2385</v>
      </c>
      <c r="AK246" t="s">
        <v>2419</v>
      </c>
      <c r="AL246" t="s">
        <v>2453</v>
      </c>
      <c r="AM246" t="s">
        <v>2487</v>
      </c>
      <c r="AN246" t="s">
        <v>2771</v>
      </c>
      <c r="AO246" t="s">
        <v>2805</v>
      </c>
      <c r="AP246" t="s">
        <v>2839</v>
      </c>
      <c r="AQ246" t="s">
        <v>2873</v>
      </c>
      <c r="AR246" t="s">
        <v>12898</v>
      </c>
      <c r="AS246" t="s">
        <v>1476</v>
      </c>
      <c r="AT246" t="s">
        <v>2948</v>
      </c>
      <c r="AU246" t="s">
        <v>2982</v>
      </c>
      <c r="AV246" t="s">
        <v>3266</v>
      </c>
      <c r="AW246" t="s">
        <v>3300</v>
      </c>
      <c r="AX246" t="s">
        <v>3334</v>
      </c>
      <c r="AY246" t="s">
        <v>3368</v>
      </c>
      <c r="AZ246" t="s">
        <v>3402</v>
      </c>
      <c r="BA246" t="s">
        <v>3436</v>
      </c>
      <c r="BB246" t="s">
        <v>3470</v>
      </c>
      <c r="BC246" t="s">
        <v>3504</v>
      </c>
      <c r="BD246" t="s">
        <v>3788</v>
      </c>
      <c r="BE246" t="s">
        <v>3822</v>
      </c>
      <c r="BF246" t="s">
        <v>3856</v>
      </c>
      <c r="BG246" t="s">
        <v>3890</v>
      </c>
      <c r="BH246" t="s">
        <v>3924</v>
      </c>
      <c r="BI246" t="s">
        <v>3958</v>
      </c>
      <c r="BJ246" t="s">
        <v>3992</v>
      </c>
      <c r="BK246" t="s">
        <v>4276</v>
      </c>
      <c r="BL246" t="s">
        <v>4310</v>
      </c>
      <c r="BM246" t="s">
        <v>12899</v>
      </c>
      <c r="BN246" t="s">
        <v>2913</v>
      </c>
      <c r="BO246" t="s">
        <v>4385</v>
      </c>
      <c r="BP246" t="s">
        <v>4419</v>
      </c>
      <c r="BQ246" t="s">
        <v>4453</v>
      </c>
      <c r="BR246" t="s">
        <v>4487</v>
      </c>
      <c r="BS246" t="s">
        <v>4771</v>
      </c>
      <c r="BT246" t="s">
        <v>4805</v>
      </c>
      <c r="BU246" t="s">
        <v>4839</v>
      </c>
      <c r="BV246" t="s">
        <v>4873</v>
      </c>
      <c r="BW246" t="s">
        <v>4907</v>
      </c>
      <c r="BX246" t="s">
        <v>4941</v>
      </c>
      <c r="BY246" t="s">
        <v>4975</v>
      </c>
      <c r="BZ246" t="s">
        <v>5009</v>
      </c>
      <c r="CA246" t="s">
        <v>5293</v>
      </c>
      <c r="CB246" t="s">
        <v>5327</v>
      </c>
      <c r="CC246" t="s">
        <v>5361</v>
      </c>
      <c r="CD246" t="s">
        <v>5395</v>
      </c>
      <c r="CE246" t="s">
        <v>5429</v>
      </c>
      <c r="CF246" t="s">
        <v>5463</v>
      </c>
      <c r="CG246" t="s">
        <v>5497</v>
      </c>
      <c r="CH246" t="s">
        <v>12900</v>
      </c>
      <c r="CI246" t="s">
        <v>4350</v>
      </c>
      <c r="CJ246" t="s">
        <v>5822</v>
      </c>
      <c r="CK246" t="s">
        <v>5856</v>
      </c>
      <c r="CL246" t="s">
        <v>5890</v>
      </c>
      <c r="CM246" t="s">
        <v>5924</v>
      </c>
      <c r="CN246" t="s">
        <v>5958</v>
      </c>
      <c r="CO246" t="s">
        <v>5992</v>
      </c>
      <c r="CP246" t="s">
        <v>6276</v>
      </c>
      <c r="CQ246" t="s">
        <v>6310</v>
      </c>
      <c r="CR246" t="s">
        <v>6344</v>
      </c>
      <c r="CS246" t="s">
        <v>6378</v>
      </c>
      <c r="CT246" t="s">
        <v>6412</v>
      </c>
      <c r="CU246" t="s">
        <v>6446</v>
      </c>
      <c r="CV246" t="s">
        <v>6480</v>
      </c>
      <c r="CW246" t="s">
        <v>6764</v>
      </c>
      <c r="CX246" t="s">
        <v>6798</v>
      </c>
      <c r="CY246" t="s">
        <v>6832</v>
      </c>
      <c r="CZ246" t="s">
        <v>6866</v>
      </c>
      <c r="DA246" t="s">
        <v>6900</v>
      </c>
      <c r="DB246" t="s">
        <v>6934</v>
      </c>
      <c r="DC246" t="s">
        <v>12901</v>
      </c>
      <c r="DD246" t="s">
        <v>5787</v>
      </c>
      <c r="DE246" t="s">
        <v>7009</v>
      </c>
      <c r="DF246" t="s">
        <v>7293</v>
      </c>
      <c r="DG246" t="s">
        <v>7327</v>
      </c>
      <c r="DH246" t="s">
        <v>7361</v>
      </c>
      <c r="DI246" t="s">
        <v>7395</v>
      </c>
      <c r="DJ246" t="s">
        <v>7429</v>
      </c>
      <c r="DK246" t="s">
        <v>7463</v>
      </c>
      <c r="DL246" t="s">
        <v>7497</v>
      </c>
      <c r="DM246" t="s">
        <v>7781</v>
      </c>
      <c r="DN246" t="s">
        <v>7815</v>
      </c>
      <c r="DO246" t="s">
        <v>7849</v>
      </c>
      <c r="DP246" t="s">
        <v>7883</v>
      </c>
      <c r="DQ246" t="s">
        <v>7917</v>
      </c>
      <c r="DR246" t="s">
        <v>7951</v>
      </c>
      <c r="DS246" t="s">
        <v>7985</v>
      </c>
      <c r="DT246" t="s">
        <v>8269</v>
      </c>
      <c r="DU246" t="s">
        <v>8303</v>
      </c>
      <c r="DV246" t="s">
        <v>8337</v>
      </c>
      <c r="DW246" t="s">
        <v>8371</v>
      </c>
      <c r="DX246" t="s">
        <v>12902</v>
      </c>
      <c r="DY246" t="s">
        <v>6974</v>
      </c>
      <c r="DZ246" t="s">
        <v>8446</v>
      </c>
      <c r="EA246" t="s">
        <v>8480</v>
      </c>
      <c r="EB246" t="s">
        <v>8764</v>
      </c>
      <c r="EC246" t="s">
        <v>8798</v>
      </c>
      <c r="ED246" t="s">
        <v>8832</v>
      </c>
      <c r="EE246" t="s">
        <v>8866</v>
      </c>
      <c r="EF246" t="s">
        <v>8900</v>
      </c>
      <c r="EG246" t="s">
        <v>8934</v>
      </c>
      <c r="EH246" t="s">
        <v>8968</v>
      </c>
      <c r="EI246" t="s">
        <v>9002</v>
      </c>
      <c r="EJ246" t="s">
        <v>9286</v>
      </c>
      <c r="EK246" t="s">
        <v>9320</v>
      </c>
      <c r="EL246" t="s">
        <v>9354</v>
      </c>
      <c r="EM246" t="s">
        <v>9388</v>
      </c>
      <c r="EN246" t="s">
        <v>9422</v>
      </c>
      <c r="EO246" t="s">
        <v>9456</v>
      </c>
      <c r="EP246" t="s">
        <v>9490</v>
      </c>
      <c r="EQ246" t="s">
        <v>9774</v>
      </c>
      <c r="ER246" t="s">
        <v>9808</v>
      </c>
      <c r="ES246" t="s">
        <v>12903</v>
      </c>
      <c r="ET246" t="s">
        <v>8411</v>
      </c>
      <c r="EU246" t="s">
        <v>9883</v>
      </c>
      <c r="EV246" t="s">
        <v>9917</v>
      </c>
      <c r="EW246" t="s">
        <v>9951</v>
      </c>
      <c r="EX246" t="s">
        <v>9985</v>
      </c>
      <c r="EY246" t="s">
        <v>10269</v>
      </c>
      <c r="EZ246" t="s">
        <v>10303</v>
      </c>
      <c r="FA246" t="s">
        <v>10337</v>
      </c>
      <c r="FB246" t="s">
        <v>10371</v>
      </c>
      <c r="FC246" t="s">
        <v>10405</v>
      </c>
      <c r="FD246" t="s">
        <v>10439</v>
      </c>
      <c r="FE246" t="s">
        <v>10473</v>
      </c>
      <c r="FF246" t="s">
        <v>10507</v>
      </c>
      <c r="FG246" t="s">
        <v>10791</v>
      </c>
      <c r="FH246" t="s">
        <v>10825</v>
      </c>
      <c r="FI246" t="s">
        <v>10859</v>
      </c>
      <c r="FJ246" t="s">
        <v>10893</v>
      </c>
      <c r="FK246" t="s">
        <v>10927</v>
      </c>
      <c r="FL246" t="s">
        <v>10961</v>
      </c>
      <c r="FM246" t="s">
        <v>10995</v>
      </c>
      <c r="FN246" t="s">
        <v>12904</v>
      </c>
      <c r="FO246" t="s">
        <v>9848</v>
      </c>
      <c r="FP246" t="s">
        <v>11320</v>
      </c>
      <c r="FQ246" t="s">
        <v>11354</v>
      </c>
      <c r="FR246" t="s">
        <v>11388</v>
      </c>
      <c r="FS246" t="s">
        <v>11422</v>
      </c>
      <c r="FT246" t="s">
        <v>11456</v>
      </c>
      <c r="FU246" t="s">
        <v>11490</v>
      </c>
      <c r="FV246" t="s">
        <v>11774</v>
      </c>
      <c r="FW246" t="s">
        <v>11808</v>
      </c>
      <c r="FX246" t="s">
        <v>11842</v>
      </c>
      <c r="FY246" t="s">
        <v>11876</v>
      </c>
      <c r="FZ246" t="s">
        <v>11910</v>
      </c>
      <c r="GA246" t="s">
        <v>11944</v>
      </c>
      <c r="GB246" t="s">
        <v>11978</v>
      </c>
      <c r="GC246" t="s">
        <v>12195</v>
      </c>
      <c r="GD246" t="s">
        <v>12229</v>
      </c>
      <c r="GE246" t="s">
        <v>12263</v>
      </c>
      <c r="GF246" t="s">
        <v>12297</v>
      </c>
      <c r="GG246" t="s">
        <v>12331</v>
      </c>
      <c r="GH246" t="s">
        <v>12365</v>
      </c>
      <c r="GI246" t="s">
        <v>12905</v>
      </c>
      <c r="GJ246" t="s">
        <v>11285</v>
      </c>
    </row>
    <row r="247" spans="1:192" ht="15" hidden="1" customHeight="1">
      <c r="A247" s="49"/>
      <c r="B247" s="49" t="s">
        <v>12460</v>
      </c>
      <c r="C247" s="62">
        <v>55</v>
      </c>
      <c r="D247" t="s">
        <v>325</v>
      </c>
      <c r="E247" t="s">
        <v>359</v>
      </c>
      <c r="F247" t="s">
        <v>393</v>
      </c>
      <c r="G247" t="s">
        <v>427</v>
      </c>
      <c r="H247" t="s">
        <v>461</v>
      </c>
      <c r="I247" t="s">
        <v>495</v>
      </c>
      <c r="J247" t="s">
        <v>779</v>
      </c>
      <c r="K247" t="s">
        <v>813</v>
      </c>
      <c r="L247" t="s">
        <v>847</v>
      </c>
      <c r="M247" t="s">
        <v>881</v>
      </c>
      <c r="N247" t="s">
        <v>915</v>
      </c>
      <c r="O247" t="s">
        <v>949</v>
      </c>
      <c r="P247" t="s">
        <v>983</v>
      </c>
      <c r="Q247" t="s">
        <v>1267</v>
      </c>
      <c r="R247" t="s">
        <v>1301</v>
      </c>
      <c r="S247" t="s">
        <v>1335</v>
      </c>
      <c r="T247" t="s">
        <v>1369</v>
      </c>
      <c r="U247" t="s">
        <v>1403</v>
      </c>
      <c r="V247" t="s">
        <v>1437</v>
      </c>
      <c r="W247" t="s">
        <v>12906</v>
      </c>
      <c r="X247" t="s">
        <v>290</v>
      </c>
      <c r="Y247" t="s">
        <v>1762</v>
      </c>
      <c r="Z247" t="s">
        <v>1796</v>
      </c>
      <c r="AA247" t="s">
        <v>1830</v>
      </c>
      <c r="AB247" t="s">
        <v>1864</v>
      </c>
      <c r="AC247" t="s">
        <v>1898</v>
      </c>
      <c r="AD247" t="s">
        <v>1932</v>
      </c>
      <c r="AE247" t="s">
        <v>1966</v>
      </c>
      <c r="AF247" t="s">
        <v>2000</v>
      </c>
      <c r="AG247" t="s">
        <v>2284</v>
      </c>
      <c r="AH247" t="s">
        <v>2318</v>
      </c>
      <c r="AI247" t="s">
        <v>2352</v>
      </c>
      <c r="AJ247" t="s">
        <v>2386</v>
      </c>
      <c r="AK247" t="s">
        <v>2420</v>
      </c>
      <c r="AL247" t="s">
        <v>2454</v>
      </c>
      <c r="AM247" t="s">
        <v>2488</v>
      </c>
      <c r="AN247" t="s">
        <v>2772</v>
      </c>
      <c r="AO247" t="s">
        <v>2806</v>
      </c>
      <c r="AP247" t="s">
        <v>2840</v>
      </c>
      <c r="AQ247" t="s">
        <v>2874</v>
      </c>
      <c r="AR247" t="s">
        <v>12907</v>
      </c>
      <c r="AS247" t="s">
        <v>1477</v>
      </c>
      <c r="AT247" t="s">
        <v>2949</v>
      </c>
      <c r="AU247" t="s">
        <v>2983</v>
      </c>
      <c r="AV247" t="s">
        <v>3267</v>
      </c>
      <c r="AW247" t="s">
        <v>3301</v>
      </c>
      <c r="AX247" t="s">
        <v>3335</v>
      </c>
      <c r="AY247" t="s">
        <v>3369</v>
      </c>
      <c r="AZ247" t="s">
        <v>3403</v>
      </c>
      <c r="BA247" t="s">
        <v>3437</v>
      </c>
      <c r="BB247" t="s">
        <v>3471</v>
      </c>
      <c r="BC247" t="s">
        <v>3505</v>
      </c>
      <c r="BD247" t="s">
        <v>3789</v>
      </c>
      <c r="BE247" t="s">
        <v>3823</v>
      </c>
      <c r="BF247" t="s">
        <v>3857</v>
      </c>
      <c r="BG247" t="s">
        <v>3891</v>
      </c>
      <c r="BH247" t="s">
        <v>3925</v>
      </c>
      <c r="BI247" t="s">
        <v>3959</v>
      </c>
      <c r="BJ247" t="s">
        <v>3993</v>
      </c>
      <c r="BK247" t="s">
        <v>4277</v>
      </c>
      <c r="BL247" t="s">
        <v>4311</v>
      </c>
      <c r="BM247" t="s">
        <v>12908</v>
      </c>
      <c r="BN247" t="s">
        <v>2914</v>
      </c>
      <c r="BO247" t="s">
        <v>4386</v>
      </c>
      <c r="BP247" t="s">
        <v>4420</v>
      </c>
      <c r="BQ247" t="s">
        <v>4454</v>
      </c>
      <c r="BR247" t="s">
        <v>4488</v>
      </c>
      <c r="BS247" t="s">
        <v>4772</v>
      </c>
      <c r="BT247" t="s">
        <v>4806</v>
      </c>
      <c r="BU247" t="s">
        <v>4840</v>
      </c>
      <c r="BV247" t="s">
        <v>4874</v>
      </c>
      <c r="BW247" t="s">
        <v>4908</v>
      </c>
      <c r="BX247" t="s">
        <v>4942</v>
      </c>
      <c r="BY247" t="s">
        <v>4976</v>
      </c>
      <c r="BZ247" t="s">
        <v>5010</v>
      </c>
      <c r="CA247" t="s">
        <v>5294</v>
      </c>
      <c r="CB247" t="s">
        <v>5328</v>
      </c>
      <c r="CC247" t="s">
        <v>5362</v>
      </c>
      <c r="CD247" t="s">
        <v>5396</v>
      </c>
      <c r="CE247" t="s">
        <v>5430</v>
      </c>
      <c r="CF247" t="s">
        <v>5464</v>
      </c>
      <c r="CG247" t="s">
        <v>5498</v>
      </c>
      <c r="CH247" t="s">
        <v>12909</v>
      </c>
      <c r="CI247" t="s">
        <v>4351</v>
      </c>
      <c r="CJ247" t="s">
        <v>5823</v>
      </c>
      <c r="CK247" t="s">
        <v>5857</v>
      </c>
      <c r="CL247" t="s">
        <v>5891</v>
      </c>
      <c r="CM247" t="s">
        <v>5925</v>
      </c>
      <c r="CN247" t="s">
        <v>5959</v>
      </c>
      <c r="CO247" t="s">
        <v>5993</v>
      </c>
      <c r="CP247" t="s">
        <v>6277</v>
      </c>
      <c r="CQ247" t="s">
        <v>6311</v>
      </c>
      <c r="CR247" t="s">
        <v>6345</v>
      </c>
      <c r="CS247" t="s">
        <v>6379</v>
      </c>
      <c r="CT247" t="s">
        <v>6413</v>
      </c>
      <c r="CU247" t="s">
        <v>6447</v>
      </c>
      <c r="CV247" t="s">
        <v>6481</v>
      </c>
      <c r="CW247" t="s">
        <v>6765</v>
      </c>
      <c r="CX247" t="s">
        <v>6799</v>
      </c>
      <c r="CY247" t="s">
        <v>6833</v>
      </c>
      <c r="CZ247" t="s">
        <v>6867</v>
      </c>
      <c r="DA247" t="s">
        <v>6901</v>
      </c>
      <c r="DB247" t="s">
        <v>6935</v>
      </c>
      <c r="DC247" t="s">
        <v>12910</v>
      </c>
      <c r="DD247" t="s">
        <v>5788</v>
      </c>
      <c r="DE247" t="s">
        <v>7010</v>
      </c>
      <c r="DF247" t="s">
        <v>7294</v>
      </c>
      <c r="DG247" t="s">
        <v>7328</v>
      </c>
      <c r="DH247" t="s">
        <v>7362</v>
      </c>
      <c r="DI247" t="s">
        <v>7396</v>
      </c>
      <c r="DJ247" t="s">
        <v>7430</v>
      </c>
      <c r="DK247" t="s">
        <v>7464</v>
      </c>
      <c r="DL247" t="s">
        <v>7498</v>
      </c>
      <c r="DM247" t="s">
        <v>7782</v>
      </c>
      <c r="DN247" t="s">
        <v>7816</v>
      </c>
      <c r="DO247" t="s">
        <v>7850</v>
      </c>
      <c r="DP247" t="s">
        <v>7884</v>
      </c>
      <c r="DQ247" t="s">
        <v>7918</v>
      </c>
      <c r="DR247" t="s">
        <v>7952</v>
      </c>
      <c r="DS247" t="s">
        <v>7986</v>
      </c>
      <c r="DT247" t="s">
        <v>8270</v>
      </c>
      <c r="DU247" t="s">
        <v>8304</v>
      </c>
      <c r="DV247" t="s">
        <v>8338</v>
      </c>
      <c r="DW247" t="s">
        <v>8372</v>
      </c>
      <c r="DX247" t="s">
        <v>12911</v>
      </c>
      <c r="DY247" t="s">
        <v>6975</v>
      </c>
      <c r="DZ247" t="s">
        <v>8447</v>
      </c>
      <c r="EA247" t="s">
        <v>8481</v>
      </c>
      <c r="EB247" t="s">
        <v>8765</v>
      </c>
      <c r="EC247" t="s">
        <v>8799</v>
      </c>
      <c r="ED247" t="s">
        <v>8833</v>
      </c>
      <c r="EE247" t="s">
        <v>8867</v>
      </c>
      <c r="EF247" t="s">
        <v>8901</v>
      </c>
      <c r="EG247" t="s">
        <v>8935</v>
      </c>
      <c r="EH247" t="s">
        <v>8969</v>
      </c>
      <c r="EI247" t="s">
        <v>9003</v>
      </c>
      <c r="EJ247" t="s">
        <v>9287</v>
      </c>
      <c r="EK247" t="s">
        <v>9321</v>
      </c>
      <c r="EL247" t="s">
        <v>9355</v>
      </c>
      <c r="EM247" t="s">
        <v>9389</v>
      </c>
      <c r="EN247" t="s">
        <v>9423</v>
      </c>
      <c r="EO247" t="s">
        <v>9457</v>
      </c>
      <c r="EP247" t="s">
        <v>9491</v>
      </c>
      <c r="EQ247" t="s">
        <v>9775</v>
      </c>
      <c r="ER247" t="s">
        <v>9809</v>
      </c>
      <c r="ES247" t="s">
        <v>12912</v>
      </c>
      <c r="ET247" t="s">
        <v>8412</v>
      </c>
      <c r="EU247" t="s">
        <v>9884</v>
      </c>
      <c r="EV247" t="s">
        <v>9918</v>
      </c>
      <c r="EW247" t="s">
        <v>9952</v>
      </c>
      <c r="EX247" t="s">
        <v>9986</v>
      </c>
      <c r="EY247" t="s">
        <v>10270</v>
      </c>
      <c r="EZ247" t="s">
        <v>10304</v>
      </c>
      <c r="FA247" t="s">
        <v>10338</v>
      </c>
      <c r="FB247" t="s">
        <v>10372</v>
      </c>
      <c r="FC247" t="s">
        <v>10406</v>
      </c>
      <c r="FD247" t="s">
        <v>10440</v>
      </c>
      <c r="FE247" t="s">
        <v>10474</v>
      </c>
      <c r="FF247" t="s">
        <v>10508</v>
      </c>
      <c r="FG247" t="s">
        <v>10792</v>
      </c>
      <c r="FH247" t="s">
        <v>10826</v>
      </c>
      <c r="FI247" t="s">
        <v>10860</v>
      </c>
      <c r="FJ247" t="s">
        <v>10894</v>
      </c>
      <c r="FK247" t="s">
        <v>10928</v>
      </c>
      <c r="FL247" t="s">
        <v>10962</v>
      </c>
      <c r="FM247" t="s">
        <v>10996</v>
      </c>
      <c r="FN247" t="s">
        <v>12913</v>
      </c>
      <c r="FO247" t="s">
        <v>9849</v>
      </c>
      <c r="FP247" t="s">
        <v>11321</v>
      </c>
      <c r="FQ247" t="s">
        <v>11355</v>
      </c>
      <c r="FR247" t="s">
        <v>11389</v>
      </c>
      <c r="FS247" t="s">
        <v>11423</v>
      </c>
      <c r="FT247" t="s">
        <v>11457</v>
      </c>
      <c r="FU247" t="s">
        <v>11491</v>
      </c>
      <c r="FV247" t="s">
        <v>11775</v>
      </c>
      <c r="FW247" t="s">
        <v>11809</v>
      </c>
      <c r="FX247" t="s">
        <v>11843</v>
      </c>
      <c r="FY247" t="s">
        <v>11877</v>
      </c>
      <c r="FZ247" t="s">
        <v>11911</v>
      </c>
      <c r="GA247" t="s">
        <v>11945</v>
      </c>
      <c r="GB247" t="s">
        <v>11979</v>
      </c>
      <c r="GC247" t="s">
        <v>12196</v>
      </c>
      <c r="GD247" t="s">
        <v>12230</v>
      </c>
      <c r="GE247" t="s">
        <v>12264</v>
      </c>
      <c r="GF247" t="s">
        <v>12298</v>
      </c>
      <c r="GG247" t="s">
        <v>12332</v>
      </c>
      <c r="GH247" t="s">
        <v>12366</v>
      </c>
      <c r="GI247" t="s">
        <v>12914</v>
      </c>
      <c r="GJ247" t="s">
        <v>11286</v>
      </c>
    </row>
    <row r="248" spans="1:192" ht="15" hidden="1" customHeight="1">
      <c r="A248" s="48" t="s">
        <v>12461</v>
      </c>
      <c r="B248" s="49"/>
      <c r="C248" s="62">
        <v>56</v>
      </c>
    </row>
    <row r="249" spans="1:192" ht="15" hidden="1" customHeight="1">
      <c r="A249" s="49"/>
      <c r="B249" s="49" t="s">
        <v>12462</v>
      </c>
      <c r="C249" s="62">
        <v>57</v>
      </c>
      <c r="D249" t="s">
        <v>326</v>
      </c>
      <c r="E249" t="s">
        <v>360</v>
      </c>
      <c r="F249" t="s">
        <v>394</v>
      </c>
      <c r="G249" t="s">
        <v>428</v>
      </c>
      <c r="H249" t="s">
        <v>462</v>
      </c>
      <c r="I249" t="s">
        <v>496</v>
      </c>
      <c r="J249" t="s">
        <v>780</v>
      </c>
      <c r="K249" t="s">
        <v>814</v>
      </c>
      <c r="L249" t="s">
        <v>848</v>
      </c>
      <c r="M249" t="s">
        <v>882</v>
      </c>
      <c r="N249" t="s">
        <v>916</v>
      </c>
      <c r="O249" t="s">
        <v>950</v>
      </c>
      <c r="P249" t="s">
        <v>984</v>
      </c>
      <c r="Q249" t="s">
        <v>1268</v>
      </c>
      <c r="R249" t="s">
        <v>1302</v>
      </c>
      <c r="S249" t="s">
        <v>1336</v>
      </c>
      <c r="T249" t="s">
        <v>1370</v>
      </c>
      <c r="U249" t="s">
        <v>1404</v>
      </c>
      <c r="V249" t="s">
        <v>1438</v>
      </c>
      <c r="W249" t="s">
        <v>12915</v>
      </c>
      <c r="X249" t="s">
        <v>291</v>
      </c>
      <c r="Y249" t="s">
        <v>1763</v>
      </c>
      <c r="Z249" t="s">
        <v>1797</v>
      </c>
      <c r="AA249" t="s">
        <v>1831</v>
      </c>
      <c r="AB249" t="s">
        <v>1865</v>
      </c>
      <c r="AC249" t="s">
        <v>1899</v>
      </c>
      <c r="AD249" t="s">
        <v>1933</v>
      </c>
      <c r="AE249" t="s">
        <v>1967</v>
      </c>
      <c r="AF249" t="s">
        <v>2001</v>
      </c>
      <c r="AG249" t="s">
        <v>2285</v>
      </c>
      <c r="AH249" t="s">
        <v>2319</v>
      </c>
      <c r="AI249" t="s">
        <v>2353</v>
      </c>
      <c r="AJ249" t="s">
        <v>2387</v>
      </c>
      <c r="AK249" t="s">
        <v>2421</v>
      </c>
      <c r="AL249" t="s">
        <v>2455</v>
      </c>
      <c r="AM249" t="s">
        <v>2489</v>
      </c>
      <c r="AN249" t="s">
        <v>2773</v>
      </c>
      <c r="AO249" t="s">
        <v>2807</v>
      </c>
      <c r="AP249" t="s">
        <v>2841</v>
      </c>
      <c r="AQ249" t="s">
        <v>2875</v>
      </c>
      <c r="AR249" t="s">
        <v>12916</v>
      </c>
      <c r="AS249" t="s">
        <v>1478</v>
      </c>
      <c r="AT249" t="s">
        <v>2950</v>
      </c>
      <c r="AU249" t="s">
        <v>2984</v>
      </c>
      <c r="AV249" t="s">
        <v>3268</v>
      </c>
      <c r="AW249" t="s">
        <v>3302</v>
      </c>
      <c r="AX249" t="s">
        <v>3336</v>
      </c>
      <c r="AY249" t="s">
        <v>3370</v>
      </c>
      <c r="AZ249" t="s">
        <v>3404</v>
      </c>
      <c r="BA249" t="s">
        <v>3438</v>
      </c>
      <c r="BB249" t="s">
        <v>3472</v>
      </c>
      <c r="BC249" t="s">
        <v>3506</v>
      </c>
      <c r="BD249" t="s">
        <v>3790</v>
      </c>
      <c r="BE249" t="s">
        <v>3824</v>
      </c>
      <c r="BF249" t="s">
        <v>3858</v>
      </c>
      <c r="BG249" t="s">
        <v>3892</v>
      </c>
      <c r="BH249" t="s">
        <v>3926</v>
      </c>
      <c r="BI249" t="s">
        <v>3960</v>
      </c>
      <c r="BJ249" t="s">
        <v>3994</v>
      </c>
      <c r="BK249" t="s">
        <v>4278</v>
      </c>
      <c r="BL249" t="s">
        <v>4312</v>
      </c>
      <c r="BM249" t="s">
        <v>12917</v>
      </c>
      <c r="BN249" t="s">
        <v>2915</v>
      </c>
      <c r="BO249" t="s">
        <v>4387</v>
      </c>
      <c r="BP249" t="s">
        <v>4421</v>
      </c>
      <c r="BQ249" t="s">
        <v>4455</v>
      </c>
      <c r="BR249" t="s">
        <v>4489</v>
      </c>
      <c r="BS249" t="s">
        <v>4773</v>
      </c>
      <c r="BT249" t="s">
        <v>4807</v>
      </c>
      <c r="BU249" t="s">
        <v>4841</v>
      </c>
      <c r="BV249" t="s">
        <v>4875</v>
      </c>
      <c r="BW249" t="s">
        <v>4909</v>
      </c>
      <c r="BX249" t="s">
        <v>4943</v>
      </c>
      <c r="BY249" t="s">
        <v>4977</v>
      </c>
      <c r="BZ249" t="s">
        <v>5011</v>
      </c>
      <c r="CA249" t="s">
        <v>5295</v>
      </c>
      <c r="CB249" t="s">
        <v>5329</v>
      </c>
      <c r="CC249" t="s">
        <v>5363</v>
      </c>
      <c r="CD249" t="s">
        <v>5397</v>
      </c>
      <c r="CE249" t="s">
        <v>5431</v>
      </c>
      <c r="CF249" t="s">
        <v>5465</v>
      </c>
      <c r="CG249" t="s">
        <v>5499</v>
      </c>
      <c r="CH249" t="s">
        <v>12918</v>
      </c>
      <c r="CI249" t="s">
        <v>4352</v>
      </c>
      <c r="CJ249" t="s">
        <v>5824</v>
      </c>
      <c r="CK249" t="s">
        <v>5858</v>
      </c>
      <c r="CL249" t="s">
        <v>5892</v>
      </c>
      <c r="CM249" t="s">
        <v>5926</v>
      </c>
      <c r="CN249" t="s">
        <v>5960</v>
      </c>
      <c r="CO249" t="s">
        <v>5994</v>
      </c>
      <c r="CP249" t="s">
        <v>6278</v>
      </c>
      <c r="CQ249" t="s">
        <v>6312</v>
      </c>
      <c r="CR249" t="s">
        <v>6346</v>
      </c>
      <c r="CS249" t="s">
        <v>6380</v>
      </c>
      <c r="CT249" t="s">
        <v>6414</v>
      </c>
      <c r="CU249" t="s">
        <v>6448</v>
      </c>
      <c r="CV249" t="s">
        <v>6482</v>
      </c>
      <c r="CW249" t="s">
        <v>6766</v>
      </c>
      <c r="CX249" t="s">
        <v>6800</v>
      </c>
      <c r="CY249" t="s">
        <v>6834</v>
      </c>
      <c r="CZ249" t="s">
        <v>6868</v>
      </c>
      <c r="DA249" t="s">
        <v>6902</v>
      </c>
      <c r="DB249" t="s">
        <v>6936</v>
      </c>
      <c r="DC249" t="s">
        <v>12919</v>
      </c>
      <c r="DD249" t="s">
        <v>5789</v>
      </c>
      <c r="DE249" t="s">
        <v>7011</v>
      </c>
      <c r="DF249" t="s">
        <v>7295</v>
      </c>
      <c r="DG249" t="s">
        <v>7329</v>
      </c>
      <c r="DH249" t="s">
        <v>7363</v>
      </c>
      <c r="DI249" t="s">
        <v>7397</v>
      </c>
      <c r="DJ249" t="s">
        <v>7431</v>
      </c>
      <c r="DK249" t="s">
        <v>7465</v>
      </c>
      <c r="DL249" t="s">
        <v>7499</v>
      </c>
      <c r="DM249" t="s">
        <v>7783</v>
      </c>
      <c r="DN249" t="s">
        <v>7817</v>
      </c>
      <c r="DO249" t="s">
        <v>7851</v>
      </c>
      <c r="DP249" t="s">
        <v>7885</v>
      </c>
      <c r="DQ249" t="s">
        <v>7919</v>
      </c>
      <c r="DR249" t="s">
        <v>7953</v>
      </c>
      <c r="DS249" t="s">
        <v>7987</v>
      </c>
      <c r="DT249" t="s">
        <v>8271</v>
      </c>
      <c r="DU249" t="s">
        <v>8305</v>
      </c>
      <c r="DV249" t="s">
        <v>8339</v>
      </c>
      <c r="DW249" t="s">
        <v>8373</v>
      </c>
      <c r="DX249" t="s">
        <v>12920</v>
      </c>
      <c r="DY249" t="s">
        <v>6976</v>
      </c>
      <c r="DZ249" t="s">
        <v>8448</v>
      </c>
      <c r="EA249" t="s">
        <v>8482</v>
      </c>
      <c r="EB249" t="s">
        <v>8766</v>
      </c>
      <c r="EC249" t="s">
        <v>8800</v>
      </c>
      <c r="ED249" t="s">
        <v>8834</v>
      </c>
      <c r="EE249" t="s">
        <v>8868</v>
      </c>
      <c r="EF249" t="s">
        <v>8902</v>
      </c>
      <c r="EG249" t="s">
        <v>8936</v>
      </c>
      <c r="EH249" t="s">
        <v>8970</v>
      </c>
      <c r="EI249" t="s">
        <v>9004</v>
      </c>
      <c r="EJ249" t="s">
        <v>9288</v>
      </c>
      <c r="EK249" t="s">
        <v>9322</v>
      </c>
      <c r="EL249" t="s">
        <v>9356</v>
      </c>
      <c r="EM249" t="s">
        <v>9390</v>
      </c>
      <c r="EN249" t="s">
        <v>9424</v>
      </c>
      <c r="EO249" t="s">
        <v>9458</v>
      </c>
      <c r="EP249" t="s">
        <v>9492</v>
      </c>
      <c r="EQ249" t="s">
        <v>9776</v>
      </c>
      <c r="ER249" t="s">
        <v>9810</v>
      </c>
      <c r="ES249" t="s">
        <v>12921</v>
      </c>
      <c r="ET249" t="s">
        <v>8413</v>
      </c>
      <c r="EU249" t="s">
        <v>9885</v>
      </c>
      <c r="EV249" t="s">
        <v>9919</v>
      </c>
      <c r="EW249" t="s">
        <v>9953</v>
      </c>
      <c r="EX249" t="s">
        <v>9987</v>
      </c>
      <c r="EY249" t="s">
        <v>10271</v>
      </c>
      <c r="EZ249" t="s">
        <v>10305</v>
      </c>
      <c r="FA249" t="s">
        <v>10339</v>
      </c>
      <c r="FB249" t="s">
        <v>10373</v>
      </c>
      <c r="FC249" t="s">
        <v>10407</v>
      </c>
      <c r="FD249" t="s">
        <v>10441</v>
      </c>
      <c r="FE249" t="s">
        <v>10475</v>
      </c>
      <c r="FF249" t="s">
        <v>10509</v>
      </c>
      <c r="FG249" t="s">
        <v>10793</v>
      </c>
      <c r="FH249" t="s">
        <v>10827</v>
      </c>
      <c r="FI249" t="s">
        <v>10861</v>
      </c>
      <c r="FJ249" t="s">
        <v>10895</v>
      </c>
      <c r="FK249" t="s">
        <v>10929</v>
      </c>
      <c r="FL249" t="s">
        <v>10963</v>
      </c>
      <c r="FM249" t="s">
        <v>10997</v>
      </c>
      <c r="FN249" t="s">
        <v>12922</v>
      </c>
      <c r="FO249" t="s">
        <v>9850</v>
      </c>
      <c r="FP249" t="s">
        <v>11322</v>
      </c>
      <c r="FQ249" t="s">
        <v>11356</v>
      </c>
      <c r="FR249" t="s">
        <v>11390</v>
      </c>
      <c r="FS249" t="s">
        <v>11424</v>
      </c>
      <c r="FT249" t="s">
        <v>11458</v>
      </c>
      <c r="FU249" t="s">
        <v>11492</v>
      </c>
      <c r="FV249" t="s">
        <v>11776</v>
      </c>
      <c r="FW249" t="s">
        <v>11810</v>
      </c>
      <c r="FX249" t="s">
        <v>11844</v>
      </c>
      <c r="FY249" t="s">
        <v>11878</v>
      </c>
      <c r="FZ249" t="s">
        <v>11912</v>
      </c>
      <c r="GA249" t="s">
        <v>11946</v>
      </c>
      <c r="GB249" t="s">
        <v>11980</v>
      </c>
      <c r="GC249" t="s">
        <v>12197</v>
      </c>
      <c r="GD249" t="s">
        <v>12231</v>
      </c>
      <c r="GE249" t="s">
        <v>12265</v>
      </c>
      <c r="GF249" t="s">
        <v>12299</v>
      </c>
      <c r="GG249" t="s">
        <v>12333</v>
      </c>
      <c r="GH249" t="s">
        <v>12367</v>
      </c>
      <c r="GI249" t="s">
        <v>12923</v>
      </c>
      <c r="GJ249" t="s">
        <v>11287</v>
      </c>
    </row>
    <row r="250" spans="1:192" ht="15" hidden="1" customHeight="1">
      <c r="A250" s="49"/>
      <c r="B250" s="49" t="s">
        <v>12463</v>
      </c>
      <c r="C250" s="62">
        <v>58</v>
      </c>
      <c r="D250" t="s">
        <v>327</v>
      </c>
      <c r="E250" t="s">
        <v>361</v>
      </c>
      <c r="F250" t="s">
        <v>395</v>
      </c>
      <c r="G250" t="s">
        <v>429</v>
      </c>
      <c r="H250" t="s">
        <v>463</v>
      </c>
      <c r="I250" t="s">
        <v>497</v>
      </c>
      <c r="J250" t="s">
        <v>781</v>
      </c>
      <c r="K250" t="s">
        <v>815</v>
      </c>
      <c r="L250" t="s">
        <v>849</v>
      </c>
      <c r="M250" t="s">
        <v>883</v>
      </c>
      <c r="N250" t="s">
        <v>917</v>
      </c>
      <c r="O250" t="s">
        <v>951</v>
      </c>
      <c r="P250" t="s">
        <v>985</v>
      </c>
      <c r="Q250" t="s">
        <v>1269</v>
      </c>
      <c r="R250" t="s">
        <v>1303</v>
      </c>
      <c r="S250" t="s">
        <v>1337</v>
      </c>
      <c r="T250" t="s">
        <v>1371</v>
      </c>
      <c r="U250" t="s">
        <v>1405</v>
      </c>
      <c r="V250" t="s">
        <v>1439</v>
      </c>
      <c r="W250" t="s">
        <v>12924</v>
      </c>
      <c r="X250" t="s">
        <v>292</v>
      </c>
      <c r="Y250" t="s">
        <v>1764</v>
      </c>
      <c r="Z250" t="s">
        <v>1798</v>
      </c>
      <c r="AA250" t="s">
        <v>1832</v>
      </c>
      <c r="AB250" t="s">
        <v>1866</v>
      </c>
      <c r="AC250" t="s">
        <v>1900</v>
      </c>
      <c r="AD250" t="s">
        <v>1934</v>
      </c>
      <c r="AE250" t="s">
        <v>1968</v>
      </c>
      <c r="AF250" t="s">
        <v>2002</v>
      </c>
      <c r="AG250" t="s">
        <v>2286</v>
      </c>
      <c r="AH250" t="s">
        <v>2320</v>
      </c>
      <c r="AI250" t="s">
        <v>2354</v>
      </c>
      <c r="AJ250" t="s">
        <v>2388</v>
      </c>
      <c r="AK250" t="s">
        <v>2422</v>
      </c>
      <c r="AL250" t="s">
        <v>2456</v>
      </c>
      <c r="AM250" t="s">
        <v>2490</v>
      </c>
      <c r="AN250" t="s">
        <v>2774</v>
      </c>
      <c r="AO250" t="s">
        <v>2808</v>
      </c>
      <c r="AP250" t="s">
        <v>2842</v>
      </c>
      <c r="AQ250" t="s">
        <v>2876</v>
      </c>
      <c r="AR250" t="s">
        <v>12925</v>
      </c>
      <c r="AS250" t="s">
        <v>1479</v>
      </c>
      <c r="AT250" t="s">
        <v>2951</v>
      </c>
      <c r="AU250" t="s">
        <v>2985</v>
      </c>
      <c r="AV250" t="s">
        <v>3269</v>
      </c>
      <c r="AW250" t="s">
        <v>3303</v>
      </c>
      <c r="AX250" t="s">
        <v>3337</v>
      </c>
      <c r="AY250" t="s">
        <v>3371</v>
      </c>
      <c r="AZ250" t="s">
        <v>3405</v>
      </c>
      <c r="BA250" t="s">
        <v>3439</v>
      </c>
      <c r="BB250" t="s">
        <v>3473</v>
      </c>
      <c r="BC250" t="s">
        <v>3507</v>
      </c>
      <c r="BD250" t="s">
        <v>3791</v>
      </c>
      <c r="BE250" t="s">
        <v>3825</v>
      </c>
      <c r="BF250" t="s">
        <v>3859</v>
      </c>
      <c r="BG250" t="s">
        <v>3893</v>
      </c>
      <c r="BH250" t="s">
        <v>3927</v>
      </c>
      <c r="BI250" t="s">
        <v>3961</v>
      </c>
      <c r="BJ250" t="s">
        <v>3995</v>
      </c>
      <c r="BK250" t="s">
        <v>4279</v>
      </c>
      <c r="BL250" t="s">
        <v>4313</v>
      </c>
      <c r="BM250" t="s">
        <v>12926</v>
      </c>
      <c r="BN250" t="s">
        <v>2916</v>
      </c>
      <c r="BO250" t="s">
        <v>4388</v>
      </c>
      <c r="BP250" t="s">
        <v>4422</v>
      </c>
      <c r="BQ250" t="s">
        <v>4456</v>
      </c>
      <c r="BR250" t="s">
        <v>4490</v>
      </c>
      <c r="BS250" t="s">
        <v>4774</v>
      </c>
      <c r="BT250" t="s">
        <v>4808</v>
      </c>
      <c r="BU250" t="s">
        <v>4842</v>
      </c>
      <c r="BV250" t="s">
        <v>4876</v>
      </c>
      <c r="BW250" t="s">
        <v>4910</v>
      </c>
      <c r="BX250" t="s">
        <v>4944</v>
      </c>
      <c r="BY250" t="s">
        <v>4978</v>
      </c>
      <c r="BZ250" t="s">
        <v>5262</v>
      </c>
      <c r="CA250" t="s">
        <v>5296</v>
      </c>
      <c r="CB250" t="s">
        <v>5330</v>
      </c>
      <c r="CC250" t="s">
        <v>5364</v>
      </c>
      <c r="CD250" t="s">
        <v>5398</v>
      </c>
      <c r="CE250" t="s">
        <v>5432</v>
      </c>
      <c r="CF250" t="s">
        <v>5466</v>
      </c>
      <c r="CG250" t="s">
        <v>5500</v>
      </c>
      <c r="CH250" t="s">
        <v>12927</v>
      </c>
      <c r="CI250" t="s">
        <v>4353</v>
      </c>
      <c r="CJ250" t="s">
        <v>5825</v>
      </c>
      <c r="CK250" t="s">
        <v>5859</v>
      </c>
      <c r="CL250" t="s">
        <v>5893</v>
      </c>
      <c r="CM250" t="s">
        <v>5927</v>
      </c>
      <c r="CN250" t="s">
        <v>5961</v>
      </c>
      <c r="CO250" t="s">
        <v>5995</v>
      </c>
      <c r="CP250" t="s">
        <v>6279</v>
      </c>
      <c r="CQ250" t="s">
        <v>6313</v>
      </c>
      <c r="CR250" t="s">
        <v>6347</v>
      </c>
      <c r="CS250" t="s">
        <v>6381</v>
      </c>
      <c r="CT250" t="s">
        <v>6415</v>
      </c>
      <c r="CU250" t="s">
        <v>6449</v>
      </c>
      <c r="CV250" t="s">
        <v>6483</v>
      </c>
      <c r="CW250" t="s">
        <v>6767</v>
      </c>
      <c r="CX250" t="s">
        <v>6801</v>
      </c>
      <c r="CY250" t="s">
        <v>6835</v>
      </c>
      <c r="CZ250" t="s">
        <v>6869</v>
      </c>
      <c r="DA250" t="s">
        <v>6903</v>
      </c>
      <c r="DB250" t="s">
        <v>6937</v>
      </c>
      <c r="DC250" t="s">
        <v>12928</v>
      </c>
      <c r="DD250" t="s">
        <v>5790</v>
      </c>
      <c r="DE250" t="s">
        <v>7262</v>
      </c>
      <c r="DF250" t="s">
        <v>7296</v>
      </c>
      <c r="DG250" t="s">
        <v>7330</v>
      </c>
      <c r="DH250" t="s">
        <v>7364</v>
      </c>
      <c r="DI250" t="s">
        <v>7398</v>
      </c>
      <c r="DJ250" t="s">
        <v>7432</v>
      </c>
      <c r="DK250" t="s">
        <v>7466</v>
      </c>
      <c r="DL250" t="s">
        <v>7500</v>
      </c>
      <c r="DM250" t="s">
        <v>7784</v>
      </c>
      <c r="DN250" t="s">
        <v>7818</v>
      </c>
      <c r="DO250" t="s">
        <v>7852</v>
      </c>
      <c r="DP250" t="s">
        <v>7886</v>
      </c>
      <c r="DQ250" t="s">
        <v>7920</v>
      </c>
      <c r="DR250" t="s">
        <v>7954</v>
      </c>
      <c r="DS250" t="s">
        <v>7988</v>
      </c>
      <c r="DT250" t="s">
        <v>8272</v>
      </c>
      <c r="DU250" t="s">
        <v>8306</v>
      </c>
      <c r="DV250" t="s">
        <v>8340</v>
      </c>
      <c r="DW250" t="s">
        <v>8374</v>
      </c>
      <c r="DX250" t="s">
        <v>12929</v>
      </c>
      <c r="DY250" t="s">
        <v>6977</v>
      </c>
      <c r="DZ250" t="s">
        <v>8449</v>
      </c>
      <c r="EA250" t="s">
        <v>8483</v>
      </c>
      <c r="EB250" t="s">
        <v>8767</v>
      </c>
      <c r="EC250" t="s">
        <v>8801</v>
      </c>
      <c r="ED250" t="s">
        <v>8835</v>
      </c>
      <c r="EE250" t="s">
        <v>8869</v>
      </c>
      <c r="EF250" t="s">
        <v>8903</v>
      </c>
      <c r="EG250" t="s">
        <v>8937</v>
      </c>
      <c r="EH250" t="s">
        <v>8971</v>
      </c>
      <c r="EI250" t="s">
        <v>9005</v>
      </c>
      <c r="EJ250" t="s">
        <v>9289</v>
      </c>
      <c r="EK250" t="s">
        <v>9323</v>
      </c>
      <c r="EL250" t="s">
        <v>9357</v>
      </c>
      <c r="EM250" t="s">
        <v>9391</v>
      </c>
      <c r="EN250" t="s">
        <v>9425</v>
      </c>
      <c r="EO250" t="s">
        <v>9459</v>
      </c>
      <c r="EP250" t="s">
        <v>9493</v>
      </c>
      <c r="EQ250" t="s">
        <v>9777</v>
      </c>
      <c r="ER250" t="s">
        <v>9811</v>
      </c>
      <c r="ES250" t="s">
        <v>12930</v>
      </c>
      <c r="ET250" t="s">
        <v>8414</v>
      </c>
      <c r="EU250" t="s">
        <v>9886</v>
      </c>
      <c r="EV250" t="s">
        <v>9920</v>
      </c>
      <c r="EW250" t="s">
        <v>9954</v>
      </c>
      <c r="EX250" t="s">
        <v>9988</v>
      </c>
      <c r="EY250" t="s">
        <v>10272</v>
      </c>
      <c r="EZ250" t="s">
        <v>10306</v>
      </c>
      <c r="FA250" t="s">
        <v>10340</v>
      </c>
      <c r="FB250" t="s">
        <v>10374</v>
      </c>
      <c r="FC250" t="s">
        <v>10408</v>
      </c>
      <c r="FD250" t="s">
        <v>10442</v>
      </c>
      <c r="FE250" t="s">
        <v>10476</v>
      </c>
      <c r="FF250" t="s">
        <v>10510</v>
      </c>
      <c r="FG250" t="s">
        <v>10794</v>
      </c>
      <c r="FH250" t="s">
        <v>10828</v>
      </c>
      <c r="FI250" t="s">
        <v>10862</v>
      </c>
      <c r="FJ250" t="s">
        <v>10896</v>
      </c>
      <c r="FK250" t="s">
        <v>10930</v>
      </c>
      <c r="FL250" t="s">
        <v>10964</v>
      </c>
      <c r="FM250" t="s">
        <v>10998</v>
      </c>
      <c r="FN250" t="s">
        <v>12931</v>
      </c>
      <c r="FO250" t="s">
        <v>9851</v>
      </c>
      <c r="FP250" t="s">
        <v>11323</v>
      </c>
      <c r="FQ250" t="s">
        <v>11357</v>
      </c>
      <c r="FR250" t="s">
        <v>11391</v>
      </c>
      <c r="FS250" t="s">
        <v>11425</v>
      </c>
      <c r="FT250" t="s">
        <v>11459</v>
      </c>
      <c r="FU250" t="s">
        <v>11493</v>
      </c>
      <c r="FV250" t="s">
        <v>11777</v>
      </c>
      <c r="FW250" t="s">
        <v>11811</v>
      </c>
      <c r="FX250" t="s">
        <v>11845</v>
      </c>
      <c r="FY250" t="s">
        <v>11879</v>
      </c>
      <c r="FZ250" t="s">
        <v>11913</v>
      </c>
      <c r="GA250" t="s">
        <v>11947</v>
      </c>
      <c r="GB250" t="s">
        <v>11981</v>
      </c>
      <c r="GC250" t="s">
        <v>12198</v>
      </c>
      <c r="GD250" t="s">
        <v>12232</v>
      </c>
      <c r="GE250" t="s">
        <v>12266</v>
      </c>
      <c r="GF250" t="s">
        <v>12300</v>
      </c>
      <c r="GG250" t="s">
        <v>12334</v>
      </c>
      <c r="GH250" t="s">
        <v>12368</v>
      </c>
      <c r="GI250" t="s">
        <v>12932</v>
      </c>
      <c r="GJ250" t="s">
        <v>11288</v>
      </c>
    </row>
    <row r="251" spans="1:192" ht="15" hidden="1" customHeight="1">
      <c r="A251" s="48" t="s">
        <v>12408</v>
      </c>
      <c r="B251" s="49"/>
      <c r="C251" s="62">
        <v>59</v>
      </c>
      <c r="D251" t="s">
        <v>315</v>
      </c>
      <c r="E251" t="s">
        <v>349</v>
      </c>
      <c r="F251" t="s">
        <v>383</v>
      </c>
      <c r="G251" t="s">
        <v>417</v>
      </c>
      <c r="H251" t="s">
        <v>451</v>
      </c>
      <c r="I251" t="s">
        <v>485</v>
      </c>
      <c r="J251" t="s">
        <v>769</v>
      </c>
      <c r="K251" t="s">
        <v>803</v>
      </c>
      <c r="L251" t="s">
        <v>837</v>
      </c>
      <c r="M251" t="s">
        <v>871</v>
      </c>
      <c r="N251" t="s">
        <v>905</v>
      </c>
      <c r="O251" t="s">
        <v>939</v>
      </c>
      <c r="P251" t="s">
        <v>973</v>
      </c>
      <c r="Q251" t="s">
        <v>1007</v>
      </c>
      <c r="R251" t="s">
        <v>1291</v>
      </c>
      <c r="S251" t="s">
        <v>1325</v>
      </c>
      <c r="T251" t="s">
        <v>1359</v>
      </c>
      <c r="U251" t="s">
        <v>1393</v>
      </c>
      <c r="V251" t="s">
        <v>1427</v>
      </c>
      <c r="W251" t="s">
        <v>12807</v>
      </c>
      <c r="X251" t="s">
        <v>280</v>
      </c>
      <c r="Y251" t="s">
        <v>1502</v>
      </c>
      <c r="Z251" t="s">
        <v>1786</v>
      </c>
      <c r="AA251" t="s">
        <v>1820</v>
      </c>
      <c r="AB251" t="s">
        <v>1854</v>
      </c>
      <c r="AC251" t="s">
        <v>1888</v>
      </c>
      <c r="AD251" t="s">
        <v>1922</v>
      </c>
      <c r="AE251" t="s">
        <v>1956</v>
      </c>
      <c r="AF251" t="s">
        <v>1990</v>
      </c>
      <c r="AG251" t="s">
        <v>2274</v>
      </c>
      <c r="AH251" t="s">
        <v>2308</v>
      </c>
      <c r="AI251" t="s">
        <v>2342</v>
      </c>
      <c r="AJ251" t="s">
        <v>2376</v>
      </c>
      <c r="AK251" t="s">
        <v>2410</v>
      </c>
      <c r="AL251" t="s">
        <v>2444</v>
      </c>
      <c r="AM251" t="s">
        <v>2478</v>
      </c>
      <c r="AN251" t="s">
        <v>2762</v>
      </c>
      <c r="AO251" t="s">
        <v>2796</v>
      </c>
      <c r="AP251" t="s">
        <v>2830</v>
      </c>
      <c r="AQ251" t="s">
        <v>2864</v>
      </c>
      <c r="AR251" t="s">
        <v>12808</v>
      </c>
      <c r="AS251" t="s">
        <v>1467</v>
      </c>
      <c r="AT251" t="s">
        <v>2939</v>
      </c>
      <c r="AU251" t="s">
        <v>2973</v>
      </c>
      <c r="AV251" t="s">
        <v>3007</v>
      </c>
      <c r="AW251" t="s">
        <v>3291</v>
      </c>
      <c r="AX251" t="s">
        <v>3325</v>
      </c>
      <c r="AY251" t="s">
        <v>3359</v>
      </c>
      <c r="AZ251" t="s">
        <v>3393</v>
      </c>
      <c r="BA251" t="s">
        <v>3427</v>
      </c>
      <c r="BB251" t="s">
        <v>3461</v>
      </c>
      <c r="BC251" t="s">
        <v>3495</v>
      </c>
      <c r="BD251" t="s">
        <v>3779</v>
      </c>
      <c r="BE251" t="s">
        <v>3813</v>
      </c>
      <c r="BF251" t="s">
        <v>3847</v>
      </c>
      <c r="BG251" t="s">
        <v>3881</v>
      </c>
      <c r="BH251" t="s">
        <v>3915</v>
      </c>
      <c r="BI251" t="s">
        <v>3949</v>
      </c>
      <c r="BJ251" t="s">
        <v>3983</v>
      </c>
      <c r="BK251" t="s">
        <v>4267</v>
      </c>
      <c r="BL251" t="s">
        <v>4301</v>
      </c>
      <c r="BM251" t="s">
        <v>12809</v>
      </c>
      <c r="BN251" t="s">
        <v>2904</v>
      </c>
      <c r="BO251" t="s">
        <v>4376</v>
      </c>
      <c r="BP251" t="s">
        <v>4410</v>
      </c>
      <c r="BQ251" t="s">
        <v>4444</v>
      </c>
      <c r="BR251" t="s">
        <v>4478</v>
      </c>
      <c r="BS251" t="s">
        <v>4762</v>
      </c>
      <c r="BT251" t="s">
        <v>4796</v>
      </c>
      <c r="BU251" t="s">
        <v>4830</v>
      </c>
      <c r="BV251" t="s">
        <v>4864</v>
      </c>
      <c r="BW251" t="s">
        <v>4898</v>
      </c>
      <c r="BX251" t="s">
        <v>4932</v>
      </c>
      <c r="BY251" t="s">
        <v>4966</v>
      </c>
      <c r="BZ251" t="s">
        <v>5000</v>
      </c>
      <c r="CA251" t="s">
        <v>5284</v>
      </c>
      <c r="CB251" t="s">
        <v>5318</v>
      </c>
      <c r="CC251" t="s">
        <v>5352</v>
      </c>
      <c r="CD251" t="s">
        <v>5386</v>
      </c>
      <c r="CE251" t="s">
        <v>5420</v>
      </c>
      <c r="CF251" t="s">
        <v>5454</v>
      </c>
      <c r="CG251" t="s">
        <v>5488</v>
      </c>
      <c r="CH251" t="s">
        <v>12810</v>
      </c>
      <c r="CI251" t="s">
        <v>4341</v>
      </c>
      <c r="CJ251" t="s">
        <v>5813</v>
      </c>
      <c r="CK251" t="s">
        <v>5847</v>
      </c>
      <c r="CL251" t="s">
        <v>5881</v>
      </c>
      <c r="CM251" t="s">
        <v>5915</v>
      </c>
      <c r="CN251" t="s">
        <v>5949</v>
      </c>
      <c r="CO251" t="s">
        <v>5983</v>
      </c>
      <c r="CP251" t="s">
        <v>6267</v>
      </c>
      <c r="CQ251" t="s">
        <v>6301</v>
      </c>
      <c r="CR251" t="s">
        <v>6335</v>
      </c>
      <c r="CS251" t="s">
        <v>6369</v>
      </c>
      <c r="CT251" t="s">
        <v>6403</v>
      </c>
      <c r="CU251" t="s">
        <v>6437</v>
      </c>
      <c r="CV251" t="s">
        <v>6471</v>
      </c>
      <c r="CW251" t="s">
        <v>6505</v>
      </c>
      <c r="CX251" t="s">
        <v>6789</v>
      </c>
      <c r="CY251" t="s">
        <v>6823</v>
      </c>
      <c r="CZ251" t="s">
        <v>6857</v>
      </c>
      <c r="DA251" t="s">
        <v>6891</v>
      </c>
      <c r="DB251" t="s">
        <v>6925</v>
      </c>
      <c r="DC251" t="s">
        <v>12811</v>
      </c>
      <c r="DD251" t="s">
        <v>5778</v>
      </c>
      <c r="DE251" t="s">
        <v>7000</v>
      </c>
      <c r="DF251" t="s">
        <v>7284</v>
      </c>
      <c r="DG251" t="s">
        <v>7318</v>
      </c>
      <c r="DH251" t="s">
        <v>7352</v>
      </c>
      <c r="DI251" t="s">
        <v>7386</v>
      </c>
      <c r="DJ251" t="s">
        <v>7420</v>
      </c>
      <c r="DK251" t="s">
        <v>7454</v>
      </c>
      <c r="DL251" t="s">
        <v>7488</v>
      </c>
      <c r="DM251" t="s">
        <v>7772</v>
      </c>
      <c r="DN251" t="s">
        <v>7806</v>
      </c>
      <c r="DO251" t="s">
        <v>7840</v>
      </c>
      <c r="DP251" t="s">
        <v>7874</v>
      </c>
      <c r="DQ251" t="s">
        <v>7908</v>
      </c>
      <c r="DR251" t="s">
        <v>7942</v>
      </c>
      <c r="DS251" t="s">
        <v>7976</v>
      </c>
      <c r="DT251" t="s">
        <v>8010</v>
      </c>
      <c r="DU251" t="s">
        <v>8294</v>
      </c>
      <c r="DV251" t="s">
        <v>8328</v>
      </c>
      <c r="DW251" t="s">
        <v>8362</v>
      </c>
      <c r="DX251" t="s">
        <v>12812</v>
      </c>
      <c r="DY251" t="s">
        <v>6965</v>
      </c>
      <c r="DZ251" t="s">
        <v>8437</v>
      </c>
      <c r="EA251" t="s">
        <v>8471</v>
      </c>
      <c r="EB251" t="s">
        <v>8505</v>
      </c>
      <c r="EC251" t="s">
        <v>8789</v>
      </c>
      <c r="ED251" t="s">
        <v>8823</v>
      </c>
      <c r="EE251" t="s">
        <v>8857</v>
      </c>
      <c r="EF251" t="s">
        <v>8891</v>
      </c>
      <c r="EG251" t="s">
        <v>8925</v>
      </c>
      <c r="EH251" t="s">
        <v>8959</v>
      </c>
      <c r="EI251" t="s">
        <v>8993</v>
      </c>
      <c r="EJ251" t="s">
        <v>9277</v>
      </c>
      <c r="EK251" t="s">
        <v>9311</v>
      </c>
      <c r="EL251" t="s">
        <v>9345</v>
      </c>
      <c r="EM251" t="s">
        <v>9379</v>
      </c>
      <c r="EN251" t="s">
        <v>9413</v>
      </c>
      <c r="EO251" t="s">
        <v>9447</v>
      </c>
      <c r="EP251" t="s">
        <v>9481</v>
      </c>
      <c r="EQ251" t="s">
        <v>9765</v>
      </c>
      <c r="ER251" t="s">
        <v>9799</v>
      </c>
      <c r="ES251" t="s">
        <v>12813</v>
      </c>
      <c r="ET251" t="s">
        <v>8402</v>
      </c>
      <c r="EU251" t="s">
        <v>9874</v>
      </c>
      <c r="EV251" t="s">
        <v>9908</v>
      </c>
      <c r="EW251" t="s">
        <v>9942</v>
      </c>
      <c r="EX251" t="s">
        <v>9976</v>
      </c>
      <c r="EY251" t="s">
        <v>10010</v>
      </c>
      <c r="EZ251" t="s">
        <v>10294</v>
      </c>
      <c r="FA251" t="s">
        <v>10328</v>
      </c>
      <c r="FB251" t="s">
        <v>10362</v>
      </c>
      <c r="FC251" t="s">
        <v>10396</v>
      </c>
      <c r="FD251" t="s">
        <v>10430</v>
      </c>
      <c r="FE251" t="s">
        <v>10464</v>
      </c>
      <c r="FF251" t="s">
        <v>10498</v>
      </c>
      <c r="FG251" t="s">
        <v>10782</v>
      </c>
      <c r="FH251" t="s">
        <v>10816</v>
      </c>
      <c r="FI251" t="s">
        <v>10850</v>
      </c>
      <c r="FJ251" t="s">
        <v>10884</v>
      </c>
      <c r="FK251" t="s">
        <v>10918</v>
      </c>
      <c r="FL251" t="s">
        <v>10952</v>
      </c>
      <c r="FM251" t="s">
        <v>10986</v>
      </c>
      <c r="FN251" t="s">
        <v>12814</v>
      </c>
      <c r="FO251" t="s">
        <v>9839</v>
      </c>
      <c r="FP251" t="s">
        <v>11311</v>
      </c>
      <c r="FQ251" t="s">
        <v>11345</v>
      </c>
      <c r="FR251" t="s">
        <v>11379</v>
      </c>
      <c r="FS251" t="s">
        <v>11413</v>
      </c>
      <c r="FT251" t="s">
        <v>11447</v>
      </c>
      <c r="FU251" t="s">
        <v>11481</v>
      </c>
      <c r="FV251" t="s">
        <v>11765</v>
      </c>
      <c r="FW251" t="s">
        <v>11799</v>
      </c>
      <c r="FX251" t="s">
        <v>11833</v>
      </c>
      <c r="FY251" t="s">
        <v>11867</v>
      </c>
      <c r="FZ251" t="s">
        <v>11901</v>
      </c>
      <c r="GA251" t="s">
        <v>11935</v>
      </c>
      <c r="GB251" t="s">
        <v>11969</v>
      </c>
      <c r="GC251" t="s">
        <v>12003</v>
      </c>
      <c r="GD251" t="s">
        <v>12220</v>
      </c>
      <c r="GE251" t="s">
        <v>12254</v>
      </c>
      <c r="GF251" t="s">
        <v>12288</v>
      </c>
      <c r="GG251" t="s">
        <v>12322</v>
      </c>
      <c r="GH251" t="s">
        <v>12356</v>
      </c>
      <c r="GI251" t="s">
        <v>12815</v>
      </c>
      <c r="GJ251" t="s">
        <v>11276</v>
      </c>
    </row>
    <row r="252" spans="1:192" ht="15" hidden="1" customHeight="1"/>
    <row r="253" spans="1:192" ht="15" hidden="1" customHeight="1"/>
  </sheetData>
  <mergeCells count="54">
    <mergeCell ref="M6:Q6"/>
    <mergeCell ref="R6:U6"/>
    <mergeCell ref="V6:Z6"/>
    <mergeCell ref="C10:E10"/>
    <mergeCell ref="G10:I11"/>
    <mergeCell ref="C11:E11"/>
    <mergeCell ref="M8:P8"/>
    <mergeCell ref="R8:T8"/>
    <mergeCell ref="V8:Y8"/>
    <mergeCell ref="B5:H5"/>
    <mergeCell ref="B6:H6"/>
    <mergeCell ref="I6:L6"/>
    <mergeCell ref="A8:F8"/>
    <mergeCell ref="I8:K8"/>
    <mergeCell ref="CI119:CI120"/>
    <mergeCell ref="D12:D13"/>
    <mergeCell ref="E12:E13"/>
    <mergeCell ref="H12:H13"/>
    <mergeCell ref="I12:I13"/>
    <mergeCell ref="W119:W120"/>
    <mergeCell ref="X119:X120"/>
    <mergeCell ref="AR119:AR120"/>
    <mergeCell ref="AS119:AS120"/>
    <mergeCell ref="BM119:BM120"/>
    <mergeCell ref="BN119:BN120"/>
    <mergeCell ref="CH119:CH120"/>
    <mergeCell ref="FN119:FN120"/>
    <mergeCell ref="FO119:FO120"/>
    <mergeCell ref="GI119:GI120"/>
    <mergeCell ref="GJ119:GJ120"/>
    <mergeCell ref="W188:W189"/>
    <mergeCell ref="X188:X189"/>
    <mergeCell ref="AR188:AR189"/>
    <mergeCell ref="AS188:AS189"/>
    <mergeCell ref="BM188:BM189"/>
    <mergeCell ref="BN188:BN189"/>
    <mergeCell ref="DC119:DC120"/>
    <mergeCell ref="DD119:DD120"/>
    <mergeCell ref="DX119:DX120"/>
    <mergeCell ref="DY119:DY120"/>
    <mergeCell ref="ES119:ES120"/>
    <mergeCell ref="ET119:ET120"/>
    <mergeCell ref="GJ188:GJ189"/>
    <mergeCell ref="CH188:CH189"/>
    <mergeCell ref="CI188:CI189"/>
    <mergeCell ref="DC188:DC189"/>
    <mergeCell ref="DD188:DD189"/>
    <mergeCell ref="DX188:DX189"/>
    <mergeCell ref="DY188:DY189"/>
    <mergeCell ref="ES188:ES189"/>
    <mergeCell ref="ET188:ET189"/>
    <mergeCell ref="FN188:FN189"/>
    <mergeCell ref="FO188:FO189"/>
    <mergeCell ref="GI188:GI189"/>
  </mergeCells>
  <dataValidations count="2">
    <dataValidation type="list" allowBlank="1" showInputMessage="1" showErrorMessage="1" sqref="C11" xr:uid="{E9974439-DF49-4CD1-85AA-38C5745499E5}">
      <formula1>$B$94:$B$112</formula1>
    </dataValidation>
    <dataValidation type="list" allowBlank="1" showInputMessage="1" showErrorMessage="1" sqref="C10" xr:uid="{08E4B932-3700-46CE-9B75-91D678784191}">
      <formula1>$B$80:$B$88</formula1>
    </dataValidation>
  </dataValidations>
  <hyperlinks>
    <hyperlink ref="A78" r:id="rId1" display="http://www.abs.gov.au/websitedbs/d3310114.nsf/Home/©+Copyright?OpenDocument" xr:uid="{5BC240A2-4402-46C2-88AC-6B93646DBE49}"/>
  </hyperlinks>
  <pageMargins left="0.74803149606299213" right="0.74803149606299213" top="0.98425196850393704" bottom="0.98425196850393704" header="0.51181102362204722" footer="0.51181102362204722"/>
  <pageSetup paperSize="8" scale="11" fitToHeight="0" orientation="portrait" r:id="rId2"/>
  <drawing r:id="rId3"/>
  <legacy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8012</v>
      </c>
      <c r="C1" s="3" t="s">
        <v>8013</v>
      </c>
      <c r="D1" s="3" t="s">
        <v>8014</v>
      </c>
      <c r="E1" s="3" t="s">
        <v>8015</v>
      </c>
      <c r="F1" s="3" t="s">
        <v>8016</v>
      </c>
      <c r="G1" s="3" t="s">
        <v>8017</v>
      </c>
      <c r="H1" s="3" t="s">
        <v>8018</v>
      </c>
      <c r="I1" s="3" t="s">
        <v>8019</v>
      </c>
      <c r="J1" s="3" t="s">
        <v>8020</v>
      </c>
      <c r="K1" s="3" t="s">
        <v>8021</v>
      </c>
      <c r="L1" s="3" t="s">
        <v>8022</v>
      </c>
      <c r="M1" s="3" t="s">
        <v>8023</v>
      </c>
      <c r="N1" s="3" t="s">
        <v>8024</v>
      </c>
      <c r="O1" s="3" t="s">
        <v>8025</v>
      </c>
      <c r="P1" s="3" t="s">
        <v>8026</v>
      </c>
      <c r="Q1" s="3" t="s">
        <v>8027</v>
      </c>
      <c r="R1" s="3" t="s">
        <v>8028</v>
      </c>
      <c r="S1" s="3" t="s">
        <v>8029</v>
      </c>
      <c r="T1" s="3" t="s">
        <v>8030</v>
      </c>
      <c r="U1" s="3" t="s">
        <v>8031</v>
      </c>
      <c r="V1" s="3" t="s">
        <v>8032</v>
      </c>
      <c r="W1" s="3" t="s">
        <v>8033</v>
      </c>
      <c r="X1" s="3" t="s">
        <v>8034</v>
      </c>
      <c r="Y1" s="3" t="s">
        <v>8035</v>
      </c>
      <c r="Z1" s="3" t="s">
        <v>8036</v>
      </c>
      <c r="AA1" s="3" t="s">
        <v>8037</v>
      </c>
      <c r="AB1" s="3" t="s">
        <v>8038</v>
      </c>
      <c r="AC1" s="3" t="s">
        <v>8039</v>
      </c>
      <c r="AD1" s="3" t="s">
        <v>8040</v>
      </c>
      <c r="AE1" s="3" t="s">
        <v>8041</v>
      </c>
      <c r="AF1" s="3" t="s">
        <v>8042</v>
      </c>
      <c r="AG1" s="3" t="s">
        <v>8043</v>
      </c>
      <c r="AH1" s="3" t="s">
        <v>8044</v>
      </c>
      <c r="AI1" s="3" t="s">
        <v>8045</v>
      </c>
      <c r="AJ1" s="3" t="s">
        <v>8046</v>
      </c>
      <c r="AK1" s="3" t="s">
        <v>8047</v>
      </c>
      <c r="AL1" s="3" t="s">
        <v>8048</v>
      </c>
      <c r="AM1" s="3" t="s">
        <v>8049</v>
      </c>
      <c r="AN1" s="3" t="s">
        <v>8050</v>
      </c>
      <c r="AO1" s="3" t="s">
        <v>8051</v>
      </c>
      <c r="AP1" s="3" t="s">
        <v>8052</v>
      </c>
      <c r="AQ1" s="3" t="s">
        <v>8053</v>
      </c>
      <c r="AR1" s="3" t="s">
        <v>8054</v>
      </c>
      <c r="AS1" s="3" t="s">
        <v>8055</v>
      </c>
      <c r="AT1" s="3" t="s">
        <v>8056</v>
      </c>
      <c r="AU1" s="3" t="s">
        <v>8057</v>
      </c>
      <c r="AV1" s="3" t="s">
        <v>8058</v>
      </c>
      <c r="AW1" s="3" t="s">
        <v>8059</v>
      </c>
      <c r="AX1" s="3" t="s">
        <v>8060</v>
      </c>
      <c r="AY1" s="3" t="s">
        <v>8061</v>
      </c>
      <c r="AZ1" s="3" t="s">
        <v>8062</v>
      </c>
      <c r="BA1" s="3" t="s">
        <v>8063</v>
      </c>
      <c r="BB1" s="3" t="s">
        <v>8064</v>
      </c>
      <c r="BC1" s="3" t="s">
        <v>8065</v>
      </c>
      <c r="BD1" s="3" t="s">
        <v>8066</v>
      </c>
      <c r="BE1" s="3" t="s">
        <v>8067</v>
      </c>
      <c r="BF1" s="3" t="s">
        <v>8068</v>
      </c>
      <c r="BG1" s="3" t="s">
        <v>8069</v>
      </c>
      <c r="BH1" s="3" t="s">
        <v>8070</v>
      </c>
      <c r="BI1" s="3" t="s">
        <v>8071</v>
      </c>
      <c r="BJ1" s="3" t="s">
        <v>8072</v>
      </c>
      <c r="BK1" s="3" t="s">
        <v>8073</v>
      </c>
      <c r="BL1" s="3" t="s">
        <v>8074</v>
      </c>
      <c r="BM1" s="3" t="s">
        <v>8075</v>
      </c>
      <c r="BN1" s="3" t="s">
        <v>8076</v>
      </c>
      <c r="BO1" s="3" t="s">
        <v>8077</v>
      </c>
      <c r="BP1" s="3" t="s">
        <v>8078</v>
      </c>
      <c r="BQ1" s="3" t="s">
        <v>8079</v>
      </c>
      <c r="BR1" s="3" t="s">
        <v>8080</v>
      </c>
      <c r="BS1" s="3" t="s">
        <v>8081</v>
      </c>
      <c r="BT1" s="3" t="s">
        <v>8082</v>
      </c>
      <c r="BU1" s="3" t="s">
        <v>8083</v>
      </c>
      <c r="BV1" s="3" t="s">
        <v>8084</v>
      </c>
      <c r="BW1" s="3" t="s">
        <v>8085</v>
      </c>
      <c r="BX1" s="3" t="s">
        <v>8086</v>
      </c>
      <c r="BY1" s="3" t="s">
        <v>8087</v>
      </c>
      <c r="BZ1" s="3" t="s">
        <v>8088</v>
      </c>
      <c r="CA1" s="3" t="s">
        <v>8089</v>
      </c>
      <c r="CB1" s="3" t="s">
        <v>8090</v>
      </c>
      <c r="CC1" s="3" t="s">
        <v>8091</v>
      </c>
      <c r="CD1" s="3" t="s">
        <v>8092</v>
      </c>
      <c r="CE1" s="3" t="s">
        <v>8093</v>
      </c>
      <c r="CF1" s="3" t="s">
        <v>8094</v>
      </c>
      <c r="CG1" s="3" t="s">
        <v>8095</v>
      </c>
      <c r="CH1" s="3" t="s">
        <v>8096</v>
      </c>
      <c r="CI1" s="3" t="s">
        <v>8097</v>
      </c>
      <c r="CJ1" s="3" t="s">
        <v>8098</v>
      </c>
      <c r="CK1" s="3" t="s">
        <v>8099</v>
      </c>
      <c r="CL1" s="3" t="s">
        <v>8100</v>
      </c>
      <c r="CM1" s="3" t="s">
        <v>8101</v>
      </c>
      <c r="CN1" s="3" t="s">
        <v>8102</v>
      </c>
      <c r="CO1" s="3" t="s">
        <v>8103</v>
      </c>
      <c r="CP1" s="3" t="s">
        <v>8104</v>
      </c>
      <c r="CQ1" s="3" t="s">
        <v>8105</v>
      </c>
      <c r="CR1" s="3" t="s">
        <v>8106</v>
      </c>
      <c r="CS1" s="3" t="s">
        <v>8107</v>
      </c>
      <c r="CT1" s="3" t="s">
        <v>8108</v>
      </c>
      <c r="CU1" s="3" t="s">
        <v>8109</v>
      </c>
      <c r="CV1" s="3" t="s">
        <v>8110</v>
      </c>
      <c r="CW1" s="3" t="s">
        <v>8111</v>
      </c>
      <c r="CX1" s="3" t="s">
        <v>8112</v>
      </c>
      <c r="CY1" s="3" t="s">
        <v>8113</v>
      </c>
      <c r="CZ1" s="3" t="s">
        <v>8114</v>
      </c>
      <c r="DA1" s="3" t="s">
        <v>8115</v>
      </c>
      <c r="DB1" s="3" t="s">
        <v>8116</v>
      </c>
      <c r="DC1" s="3" t="s">
        <v>8117</v>
      </c>
      <c r="DD1" s="3" t="s">
        <v>8118</v>
      </c>
      <c r="DE1" s="3" t="s">
        <v>8119</v>
      </c>
      <c r="DF1" s="3" t="s">
        <v>8120</v>
      </c>
      <c r="DG1" s="3" t="s">
        <v>8121</v>
      </c>
      <c r="DH1" s="3" t="s">
        <v>8122</v>
      </c>
      <c r="DI1" s="3" t="s">
        <v>8123</v>
      </c>
      <c r="DJ1" s="3" t="s">
        <v>8124</v>
      </c>
      <c r="DK1" s="3" t="s">
        <v>8125</v>
      </c>
      <c r="DL1" s="3" t="s">
        <v>8126</v>
      </c>
      <c r="DM1" s="3" t="s">
        <v>8127</v>
      </c>
      <c r="DN1" s="3" t="s">
        <v>8128</v>
      </c>
      <c r="DO1" s="3" t="s">
        <v>8129</v>
      </c>
      <c r="DP1" s="3" t="s">
        <v>8130</v>
      </c>
      <c r="DQ1" s="3" t="s">
        <v>8131</v>
      </c>
      <c r="DR1" s="3" t="s">
        <v>8132</v>
      </c>
      <c r="DS1" s="3" t="s">
        <v>8133</v>
      </c>
      <c r="DT1" s="3" t="s">
        <v>8134</v>
      </c>
      <c r="DU1" s="3" t="s">
        <v>8135</v>
      </c>
      <c r="DV1" s="3" t="s">
        <v>8136</v>
      </c>
      <c r="DW1" s="3" t="s">
        <v>8137</v>
      </c>
      <c r="DX1" s="3" t="s">
        <v>8138</v>
      </c>
      <c r="DY1" s="3" t="s">
        <v>8139</v>
      </c>
      <c r="DZ1" s="3" t="s">
        <v>8140</v>
      </c>
      <c r="EA1" s="3" t="s">
        <v>8141</v>
      </c>
      <c r="EB1" s="3" t="s">
        <v>8142</v>
      </c>
      <c r="EC1" s="3" t="s">
        <v>8143</v>
      </c>
      <c r="ED1" s="3" t="s">
        <v>8144</v>
      </c>
      <c r="EE1" s="3" t="s">
        <v>8145</v>
      </c>
      <c r="EF1" s="3" t="s">
        <v>8146</v>
      </c>
      <c r="EG1" s="3" t="s">
        <v>8147</v>
      </c>
      <c r="EH1" s="3" t="s">
        <v>8148</v>
      </c>
      <c r="EI1" s="3" t="s">
        <v>8149</v>
      </c>
      <c r="EJ1" s="3" t="s">
        <v>8150</v>
      </c>
      <c r="EK1" s="3" t="s">
        <v>8151</v>
      </c>
      <c r="EL1" s="3" t="s">
        <v>8152</v>
      </c>
      <c r="EM1" s="3" t="s">
        <v>8153</v>
      </c>
      <c r="EN1" s="3" t="s">
        <v>8154</v>
      </c>
      <c r="EO1" s="3" t="s">
        <v>8155</v>
      </c>
      <c r="EP1" s="3" t="s">
        <v>8156</v>
      </c>
      <c r="EQ1" s="3" t="s">
        <v>8157</v>
      </c>
      <c r="ER1" s="3" t="s">
        <v>8158</v>
      </c>
      <c r="ES1" s="3" t="s">
        <v>8159</v>
      </c>
      <c r="ET1" s="3" t="s">
        <v>8160</v>
      </c>
      <c r="EU1" s="3" t="s">
        <v>8161</v>
      </c>
      <c r="EV1" s="3" t="s">
        <v>8162</v>
      </c>
      <c r="EW1" s="3" t="s">
        <v>8163</v>
      </c>
      <c r="EX1" s="3" t="s">
        <v>8164</v>
      </c>
      <c r="EY1" s="3" t="s">
        <v>8165</v>
      </c>
      <c r="EZ1" s="3" t="s">
        <v>8166</v>
      </c>
      <c r="FA1" s="3" t="s">
        <v>8167</v>
      </c>
      <c r="FB1" s="3" t="s">
        <v>8168</v>
      </c>
      <c r="FC1" s="3" t="s">
        <v>8169</v>
      </c>
      <c r="FD1" s="3" t="s">
        <v>8170</v>
      </c>
      <c r="FE1" s="3" t="s">
        <v>8171</v>
      </c>
      <c r="FF1" s="3" t="s">
        <v>8172</v>
      </c>
      <c r="FG1" s="3" t="s">
        <v>8173</v>
      </c>
      <c r="FH1" s="3" t="s">
        <v>8174</v>
      </c>
      <c r="FI1" s="3" t="s">
        <v>8175</v>
      </c>
      <c r="FJ1" s="3" t="s">
        <v>8176</v>
      </c>
      <c r="FK1" s="3" t="s">
        <v>8177</v>
      </c>
      <c r="FL1" s="3" t="s">
        <v>8178</v>
      </c>
      <c r="FM1" s="3" t="s">
        <v>8179</v>
      </c>
      <c r="FN1" s="3" t="s">
        <v>8180</v>
      </c>
      <c r="FO1" s="3" t="s">
        <v>8181</v>
      </c>
      <c r="FP1" s="3" t="s">
        <v>8182</v>
      </c>
      <c r="FQ1" s="3" t="s">
        <v>8183</v>
      </c>
      <c r="FR1" s="3" t="s">
        <v>8184</v>
      </c>
      <c r="FS1" s="3" t="s">
        <v>8185</v>
      </c>
      <c r="FT1" s="3" t="s">
        <v>8186</v>
      </c>
      <c r="FU1" s="3" t="s">
        <v>8187</v>
      </c>
      <c r="FV1" s="3" t="s">
        <v>8188</v>
      </c>
      <c r="FW1" s="3" t="s">
        <v>8189</v>
      </c>
      <c r="FX1" s="3" t="s">
        <v>8190</v>
      </c>
      <c r="FY1" s="3" t="s">
        <v>8191</v>
      </c>
      <c r="FZ1" s="3" t="s">
        <v>8192</v>
      </c>
      <c r="GA1" s="3" t="s">
        <v>8193</v>
      </c>
      <c r="GB1" s="3" t="s">
        <v>8194</v>
      </c>
      <c r="GC1" s="3" t="s">
        <v>8195</v>
      </c>
      <c r="GD1" s="3" t="s">
        <v>8196</v>
      </c>
      <c r="GE1" s="3" t="s">
        <v>8197</v>
      </c>
      <c r="GF1" s="3" t="s">
        <v>8198</v>
      </c>
      <c r="GG1" s="3" t="s">
        <v>8199</v>
      </c>
      <c r="GH1" s="3" t="s">
        <v>8200</v>
      </c>
      <c r="GI1" s="3" t="s">
        <v>8201</v>
      </c>
      <c r="GJ1" s="3" t="s">
        <v>8202</v>
      </c>
      <c r="GK1" s="3" t="s">
        <v>8203</v>
      </c>
      <c r="GL1" s="3" t="s">
        <v>8204</v>
      </c>
      <c r="GM1" s="3" t="s">
        <v>8205</v>
      </c>
      <c r="GN1" s="3" t="s">
        <v>8206</v>
      </c>
      <c r="GO1" s="3" t="s">
        <v>8207</v>
      </c>
      <c r="GP1" s="3" t="s">
        <v>8208</v>
      </c>
      <c r="GQ1" s="3" t="s">
        <v>8209</v>
      </c>
      <c r="GR1" s="3" t="s">
        <v>8210</v>
      </c>
      <c r="GS1" s="3" t="s">
        <v>8211</v>
      </c>
      <c r="GT1" s="3" t="s">
        <v>8212</v>
      </c>
      <c r="GU1" s="3" t="s">
        <v>8213</v>
      </c>
      <c r="GV1" s="3" t="s">
        <v>8214</v>
      </c>
      <c r="GW1" s="3" t="s">
        <v>8215</v>
      </c>
      <c r="GX1" s="3" t="s">
        <v>8216</v>
      </c>
      <c r="GY1" s="3" t="s">
        <v>8217</v>
      </c>
      <c r="GZ1" s="3" t="s">
        <v>8218</v>
      </c>
      <c r="HA1" s="3" t="s">
        <v>8219</v>
      </c>
      <c r="HB1" s="3" t="s">
        <v>8220</v>
      </c>
      <c r="HC1" s="3" t="s">
        <v>8221</v>
      </c>
      <c r="HD1" s="3" t="s">
        <v>8222</v>
      </c>
      <c r="HE1" s="3" t="s">
        <v>8223</v>
      </c>
      <c r="HF1" s="3" t="s">
        <v>8224</v>
      </c>
      <c r="HG1" s="3" t="s">
        <v>8225</v>
      </c>
      <c r="HH1" s="3" t="s">
        <v>8226</v>
      </c>
      <c r="HI1" s="3" t="s">
        <v>8227</v>
      </c>
      <c r="HJ1" s="3" t="s">
        <v>8228</v>
      </c>
      <c r="HK1" s="3" t="s">
        <v>8229</v>
      </c>
      <c r="HL1" s="3" t="s">
        <v>8230</v>
      </c>
      <c r="HM1" s="3" t="s">
        <v>8231</v>
      </c>
      <c r="HN1" s="3" t="s">
        <v>8232</v>
      </c>
      <c r="HO1" s="3" t="s">
        <v>8233</v>
      </c>
      <c r="HP1" s="3" t="s">
        <v>8234</v>
      </c>
      <c r="HQ1" s="3" t="s">
        <v>8235</v>
      </c>
      <c r="HR1" s="3" t="s">
        <v>8236</v>
      </c>
      <c r="HS1" s="3" t="s">
        <v>8237</v>
      </c>
      <c r="HT1" s="3" t="s">
        <v>8238</v>
      </c>
      <c r="HU1" s="3" t="s">
        <v>8239</v>
      </c>
      <c r="HV1" s="3" t="s">
        <v>8240</v>
      </c>
      <c r="HW1" s="3" t="s">
        <v>8241</v>
      </c>
      <c r="HX1" s="3" t="s">
        <v>8242</v>
      </c>
      <c r="HY1" s="3" t="s">
        <v>8243</v>
      </c>
      <c r="HZ1" s="3" t="s">
        <v>8244</v>
      </c>
      <c r="IA1" s="3" t="s">
        <v>8245</v>
      </c>
      <c r="IB1" s="3" t="s">
        <v>8246</v>
      </c>
      <c r="IC1" s="3" t="s">
        <v>8247</v>
      </c>
      <c r="ID1" s="3" t="s">
        <v>8248</v>
      </c>
      <c r="IE1" s="3" t="s">
        <v>8249</v>
      </c>
      <c r="IF1" s="3" t="s">
        <v>8250</v>
      </c>
      <c r="IG1" s="3" t="s">
        <v>8251</v>
      </c>
      <c r="IH1" s="3" t="s">
        <v>8252</v>
      </c>
      <c r="II1" s="3" t="s">
        <v>8253</v>
      </c>
      <c r="IJ1" s="3" t="s">
        <v>8254</v>
      </c>
      <c r="IK1" s="3" t="s">
        <v>8255</v>
      </c>
      <c r="IL1" s="3" t="s">
        <v>8256</v>
      </c>
      <c r="IM1" s="3" t="s">
        <v>8257</v>
      </c>
      <c r="IN1" s="3" t="s">
        <v>8258</v>
      </c>
      <c r="IO1" s="3" t="s">
        <v>8259</v>
      </c>
      <c r="IP1" s="3" t="s">
        <v>8260</v>
      </c>
      <c r="IQ1" s="3" t="s">
        <v>8261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8262</v>
      </c>
      <c r="C10" s="8" t="s">
        <v>8263</v>
      </c>
      <c r="D10" s="8" t="s">
        <v>8264</v>
      </c>
      <c r="E10" s="8" t="s">
        <v>8265</v>
      </c>
      <c r="F10" s="8" t="s">
        <v>8266</v>
      </c>
      <c r="G10" s="8" t="s">
        <v>8267</v>
      </c>
      <c r="H10" s="8" t="s">
        <v>8268</v>
      </c>
      <c r="I10" s="8" t="s">
        <v>8269</v>
      </c>
      <c r="J10" s="8" t="s">
        <v>8270</v>
      </c>
      <c r="K10" s="8" t="s">
        <v>8271</v>
      </c>
      <c r="L10" s="8" t="s">
        <v>8272</v>
      </c>
      <c r="M10" s="8" t="s">
        <v>8273</v>
      </c>
      <c r="N10" s="8" t="s">
        <v>8274</v>
      </c>
      <c r="O10" s="8" t="s">
        <v>8275</v>
      </c>
      <c r="P10" s="8" t="s">
        <v>8276</v>
      </c>
      <c r="Q10" s="8" t="s">
        <v>8277</v>
      </c>
      <c r="R10" s="8" t="s">
        <v>8278</v>
      </c>
      <c r="S10" s="8" t="s">
        <v>8279</v>
      </c>
      <c r="T10" s="8" t="s">
        <v>8280</v>
      </c>
      <c r="U10" s="8" t="s">
        <v>8281</v>
      </c>
      <c r="V10" s="8" t="s">
        <v>8282</v>
      </c>
      <c r="W10" s="8" t="s">
        <v>8283</v>
      </c>
      <c r="X10" s="8" t="s">
        <v>8284</v>
      </c>
      <c r="Y10" s="8" t="s">
        <v>8285</v>
      </c>
      <c r="Z10" s="8" t="s">
        <v>8286</v>
      </c>
      <c r="AA10" s="8" t="s">
        <v>8287</v>
      </c>
      <c r="AB10" s="8" t="s">
        <v>8288</v>
      </c>
      <c r="AC10" s="8" t="s">
        <v>8289</v>
      </c>
      <c r="AD10" s="8" t="s">
        <v>8290</v>
      </c>
      <c r="AE10" s="8" t="s">
        <v>8291</v>
      </c>
      <c r="AF10" s="8" t="s">
        <v>8292</v>
      </c>
      <c r="AG10" s="8" t="s">
        <v>8293</v>
      </c>
      <c r="AH10" s="8" t="s">
        <v>8294</v>
      </c>
      <c r="AI10" s="8" t="s">
        <v>8295</v>
      </c>
      <c r="AJ10" s="8" t="s">
        <v>8296</v>
      </c>
      <c r="AK10" s="8" t="s">
        <v>8297</v>
      </c>
      <c r="AL10" s="8" t="s">
        <v>8298</v>
      </c>
      <c r="AM10" s="8" t="s">
        <v>8299</v>
      </c>
      <c r="AN10" s="8" t="s">
        <v>8300</v>
      </c>
      <c r="AO10" s="8" t="s">
        <v>8301</v>
      </c>
      <c r="AP10" s="8" t="s">
        <v>8302</v>
      </c>
      <c r="AQ10" s="8" t="s">
        <v>8303</v>
      </c>
      <c r="AR10" s="8" t="s">
        <v>8304</v>
      </c>
      <c r="AS10" s="8" t="s">
        <v>8305</v>
      </c>
      <c r="AT10" s="8" t="s">
        <v>8306</v>
      </c>
      <c r="AU10" s="8" t="s">
        <v>8307</v>
      </c>
      <c r="AV10" s="8" t="s">
        <v>8308</v>
      </c>
      <c r="AW10" s="8" t="s">
        <v>8309</v>
      </c>
      <c r="AX10" s="8" t="s">
        <v>8310</v>
      </c>
      <c r="AY10" s="8" t="s">
        <v>8311</v>
      </c>
      <c r="AZ10" s="8" t="s">
        <v>8312</v>
      </c>
      <c r="BA10" s="8" t="s">
        <v>8313</v>
      </c>
      <c r="BB10" s="8" t="s">
        <v>8314</v>
      </c>
      <c r="BC10" s="8" t="s">
        <v>8315</v>
      </c>
      <c r="BD10" s="8" t="s">
        <v>8316</v>
      </c>
      <c r="BE10" s="8" t="s">
        <v>8317</v>
      </c>
      <c r="BF10" s="8" t="s">
        <v>8318</v>
      </c>
      <c r="BG10" s="8" t="s">
        <v>8319</v>
      </c>
      <c r="BH10" s="8" t="s">
        <v>8320</v>
      </c>
      <c r="BI10" s="8" t="s">
        <v>8321</v>
      </c>
      <c r="BJ10" s="8" t="s">
        <v>8322</v>
      </c>
      <c r="BK10" s="8" t="s">
        <v>8323</v>
      </c>
      <c r="BL10" s="8" t="s">
        <v>8324</v>
      </c>
      <c r="BM10" s="8" t="s">
        <v>8325</v>
      </c>
      <c r="BN10" s="8" t="s">
        <v>8326</v>
      </c>
      <c r="BO10" s="8" t="s">
        <v>8327</v>
      </c>
      <c r="BP10" s="8" t="s">
        <v>8328</v>
      </c>
      <c r="BQ10" s="8" t="s">
        <v>8329</v>
      </c>
      <c r="BR10" s="8" t="s">
        <v>8330</v>
      </c>
      <c r="BS10" s="8" t="s">
        <v>8331</v>
      </c>
      <c r="BT10" s="8" t="s">
        <v>8332</v>
      </c>
      <c r="BU10" s="8" t="s">
        <v>8333</v>
      </c>
      <c r="BV10" s="8" t="s">
        <v>8334</v>
      </c>
      <c r="BW10" s="8" t="s">
        <v>8335</v>
      </c>
      <c r="BX10" s="8" t="s">
        <v>8336</v>
      </c>
      <c r="BY10" s="8" t="s">
        <v>8337</v>
      </c>
      <c r="BZ10" s="8" t="s">
        <v>8338</v>
      </c>
      <c r="CA10" s="8" t="s">
        <v>8339</v>
      </c>
      <c r="CB10" s="8" t="s">
        <v>8340</v>
      </c>
      <c r="CC10" s="8" t="s">
        <v>8341</v>
      </c>
      <c r="CD10" s="8" t="s">
        <v>8342</v>
      </c>
      <c r="CE10" s="8" t="s">
        <v>8343</v>
      </c>
      <c r="CF10" s="8" t="s">
        <v>8344</v>
      </c>
      <c r="CG10" s="8" t="s">
        <v>8345</v>
      </c>
      <c r="CH10" s="8" t="s">
        <v>8346</v>
      </c>
      <c r="CI10" s="8" t="s">
        <v>8347</v>
      </c>
      <c r="CJ10" s="8" t="s">
        <v>8348</v>
      </c>
      <c r="CK10" s="8" t="s">
        <v>8349</v>
      </c>
      <c r="CL10" s="8" t="s">
        <v>8350</v>
      </c>
      <c r="CM10" s="8" t="s">
        <v>8351</v>
      </c>
      <c r="CN10" s="8" t="s">
        <v>8352</v>
      </c>
      <c r="CO10" s="8" t="s">
        <v>8353</v>
      </c>
      <c r="CP10" s="8" t="s">
        <v>8354</v>
      </c>
      <c r="CQ10" s="8" t="s">
        <v>8355</v>
      </c>
      <c r="CR10" s="8" t="s">
        <v>8356</v>
      </c>
      <c r="CS10" s="8" t="s">
        <v>8357</v>
      </c>
      <c r="CT10" s="8" t="s">
        <v>8358</v>
      </c>
      <c r="CU10" s="8" t="s">
        <v>8359</v>
      </c>
      <c r="CV10" s="8" t="s">
        <v>8360</v>
      </c>
      <c r="CW10" s="8" t="s">
        <v>8361</v>
      </c>
      <c r="CX10" s="8" t="s">
        <v>8362</v>
      </c>
      <c r="CY10" s="8" t="s">
        <v>8363</v>
      </c>
      <c r="CZ10" s="8" t="s">
        <v>8364</v>
      </c>
      <c r="DA10" s="8" t="s">
        <v>8365</v>
      </c>
      <c r="DB10" s="8" t="s">
        <v>8366</v>
      </c>
      <c r="DC10" s="8" t="s">
        <v>8367</v>
      </c>
      <c r="DD10" s="8" t="s">
        <v>8368</v>
      </c>
      <c r="DE10" s="8" t="s">
        <v>8369</v>
      </c>
      <c r="DF10" s="8" t="s">
        <v>8370</v>
      </c>
      <c r="DG10" s="8" t="s">
        <v>8371</v>
      </c>
      <c r="DH10" s="8" t="s">
        <v>8372</v>
      </c>
      <c r="DI10" s="8" t="s">
        <v>8373</v>
      </c>
      <c r="DJ10" s="8" t="s">
        <v>8374</v>
      </c>
      <c r="DK10" s="8" t="s">
        <v>8375</v>
      </c>
      <c r="DL10" s="8" t="s">
        <v>8376</v>
      </c>
      <c r="DM10" s="8" t="s">
        <v>8377</v>
      </c>
      <c r="DN10" s="8" t="s">
        <v>8378</v>
      </c>
      <c r="DO10" s="8" t="s">
        <v>8379</v>
      </c>
      <c r="DP10" s="8" t="s">
        <v>8380</v>
      </c>
      <c r="DQ10" s="8" t="s">
        <v>8381</v>
      </c>
      <c r="DR10" s="8" t="s">
        <v>8382</v>
      </c>
      <c r="DS10" s="8" t="s">
        <v>8383</v>
      </c>
      <c r="DT10" s="8" t="s">
        <v>8384</v>
      </c>
      <c r="DU10" s="8" t="s">
        <v>8385</v>
      </c>
      <c r="DV10" s="8" t="s">
        <v>8386</v>
      </c>
      <c r="DW10" s="8" t="s">
        <v>8387</v>
      </c>
      <c r="DX10" s="8" t="s">
        <v>8388</v>
      </c>
      <c r="DY10" s="8" t="s">
        <v>8389</v>
      </c>
      <c r="DZ10" s="8" t="s">
        <v>8390</v>
      </c>
      <c r="EA10" s="8" t="s">
        <v>8391</v>
      </c>
      <c r="EB10" s="8" t="s">
        <v>8392</v>
      </c>
      <c r="EC10" s="8" t="s">
        <v>8393</v>
      </c>
      <c r="ED10" s="8" t="s">
        <v>8394</v>
      </c>
      <c r="EE10" s="8" t="s">
        <v>8395</v>
      </c>
      <c r="EF10" s="8" t="s">
        <v>8396</v>
      </c>
      <c r="EG10" s="8" t="s">
        <v>8397</v>
      </c>
      <c r="EH10" s="8" t="s">
        <v>8398</v>
      </c>
      <c r="EI10" s="8" t="s">
        <v>8399</v>
      </c>
      <c r="EJ10" s="8" t="s">
        <v>8400</v>
      </c>
      <c r="EK10" s="8" t="s">
        <v>8401</v>
      </c>
      <c r="EL10" s="8" t="s">
        <v>8402</v>
      </c>
      <c r="EM10" s="8" t="s">
        <v>8403</v>
      </c>
      <c r="EN10" s="8" t="s">
        <v>8404</v>
      </c>
      <c r="EO10" s="8" t="s">
        <v>8405</v>
      </c>
      <c r="EP10" s="8" t="s">
        <v>8406</v>
      </c>
      <c r="EQ10" s="8" t="s">
        <v>8407</v>
      </c>
      <c r="ER10" s="8" t="s">
        <v>8408</v>
      </c>
      <c r="ES10" s="8" t="s">
        <v>8409</v>
      </c>
      <c r="ET10" s="8" t="s">
        <v>8410</v>
      </c>
      <c r="EU10" s="8" t="s">
        <v>8411</v>
      </c>
      <c r="EV10" s="8" t="s">
        <v>8412</v>
      </c>
      <c r="EW10" s="8" t="s">
        <v>8413</v>
      </c>
      <c r="EX10" s="8" t="s">
        <v>8414</v>
      </c>
      <c r="EY10" s="8" t="s">
        <v>8415</v>
      </c>
      <c r="EZ10" s="8" t="s">
        <v>8416</v>
      </c>
      <c r="FA10" s="8" t="s">
        <v>8417</v>
      </c>
      <c r="FB10" s="8" t="s">
        <v>8418</v>
      </c>
      <c r="FC10" s="8" t="s">
        <v>8419</v>
      </c>
      <c r="FD10" s="8" t="s">
        <v>8420</v>
      </c>
      <c r="FE10" s="8" t="s">
        <v>8421</v>
      </c>
      <c r="FF10" s="8" t="s">
        <v>8422</v>
      </c>
      <c r="FG10" s="8" t="s">
        <v>8423</v>
      </c>
      <c r="FH10" s="8" t="s">
        <v>8424</v>
      </c>
      <c r="FI10" s="8" t="s">
        <v>8425</v>
      </c>
      <c r="FJ10" s="8" t="s">
        <v>8426</v>
      </c>
      <c r="FK10" s="8" t="s">
        <v>8427</v>
      </c>
      <c r="FL10" s="8" t="s">
        <v>8428</v>
      </c>
      <c r="FM10" s="8" t="s">
        <v>8429</v>
      </c>
      <c r="FN10" s="8" t="s">
        <v>8430</v>
      </c>
      <c r="FO10" s="8" t="s">
        <v>8431</v>
      </c>
      <c r="FP10" s="8" t="s">
        <v>8432</v>
      </c>
      <c r="FQ10" s="8" t="s">
        <v>8433</v>
      </c>
      <c r="FR10" s="8" t="s">
        <v>8434</v>
      </c>
      <c r="FS10" s="8" t="s">
        <v>8435</v>
      </c>
      <c r="FT10" s="8" t="s">
        <v>8436</v>
      </c>
      <c r="FU10" s="8" t="s">
        <v>8437</v>
      </c>
      <c r="FV10" s="8" t="s">
        <v>8438</v>
      </c>
      <c r="FW10" s="8" t="s">
        <v>8439</v>
      </c>
      <c r="FX10" s="8" t="s">
        <v>8440</v>
      </c>
      <c r="FY10" s="8" t="s">
        <v>8441</v>
      </c>
      <c r="FZ10" s="8" t="s">
        <v>8442</v>
      </c>
      <c r="GA10" s="8" t="s">
        <v>8443</v>
      </c>
      <c r="GB10" s="8" t="s">
        <v>8444</v>
      </c>
      <c r="GC10" s="8" t="s">
        <v>8445</v>
      </c>
      <c r="GD10" s="8" t="s">
        <v>8446</v>
      </c>
      <c r="GE10" s="8" t="s">
        <v>8447</v>
      </c>
      <c r="GF10" s="8" t="s">
        <v>8448</v>
      </c>
      <c r="GG10" s="8" t="s">
        <v>8449</v>
      </c>
      <c r="GH10" s="8" t="s">
        <v>8450</v>
      </c>
      <c r="GI10" s="8" t="s">
        <v>8451</v>
      </c>
      <c r="GJ10" s="8" t="s">
        <v>8452</v>
      </c>
      <c r="GK10" s="8" t="s">
        <v>8453</v>
      </c>
      <c r="GL10" s="8" t="s">
        <v>8454</v>
      </c>
      <c r="GM10" s="8" t="s">
        <v>8455</v>
      </c>
      <c r="GN10" s="8" t="s">
        <v>8456</v>
      </c>
      <c r="GO10" s="8" t="s">
        <v>8457</v>
      </c>
      <c r="GP10" s="8" t="s">
        <v>8458</v>
      </c>
      <c r="GQ10" s="8" t="s">
        <v>8459</v>
      </c>
      <c r="GR10" s="8" t="s">
        <v>8460</v>
      </c>
      <c r="GS10" s="8" t="s">
        <v>8461</v>
      </c>
      <c r="GT10" s="8" t="s">
        <v>8462</v>
      </c>
      <c r="GU10" s="8" t="s">
        <v>8463</v>
      </c>
      <c r="GV10" s="8" t="s">
        <v>8464</v>
      </c>
      <c r="GW10" s="8" t="s">
        <v>8465</v>
      </c>
      <c r="GX10" s="8" t="s">
        <v>8466</v>
      </c>
      <c r="GY10" s="8" t="s">
        <v>8467</v>
      </c>
      <c r="GZ10" s="8" t="s">
        <v>8468</v>
      </c>
      <c r="HA10" s="8" t="s">
        <v>8469</v>
      </c>
      <c r="HB10" s="8" t="s">
        <v>8470</v>
      </c>
      <c r="HC10" s="8" t="s">
        <v>8471</v>
      </c>
      <c r="HD10" s="8" t="s">
        <v>8472</v>
      </c>
      <c r="HE10" s="8" t="s">
        <v>8473</v>
      </c>
      <c r="HF10" s="8" t="s">
        <v>8474</v>
      </c>
      <c r="HG10" s="8" t="s">
        <v>8475</v>
      </c>
      <c r="HH10" s="8" t="s">
        <v>8476</v>
      </c>
      <c r="HI10" s="8" t="s">
        <v>8477</v>
      </c>
      <c r="HJ10" s="8" t="s">
        <v>8478</v>
      </c>
      <c r="HK10" s="8" t="s">
        <v>8479</v>
      </c>
      <c r="HL10" s="8" t="s">
        <v>8480</v>
      </c>
      <c r="HM10" s="8" t="s">
        <v>8481</v>
      </c>
      <c r="HN10" s="8" t="s">
        <v>8482</v>
      </c>
      <c r="HO10" s="8" t="s">
        <v>8483</v>
      </c>
      <c r="HP10" s="8" t="s">
        <v>8484</v>
      </c>
      <c r="HQ10" s="8" t="s">
        <v>8485</v>
      </c>
      <c r="HR10" s="8" t="s">
        <v>8486</v>
      </c>
      <c r="HS10" s="8" t="s">
        <v>8487</v>
      </c>
      <c r="HT10" s="8" t="s">
        <v>8488</v>
      </c>
      <c r="HU10" s="8" t="s">
        <v>8489</v>
      </c>
      <c r="HV10" s="8" t="s">
        <v>8490</v>
      </c>
      <c r="HW10" s="8" t="s">
        <v>8491</v>
      </c>
      <c r="HX10" s="8" t="s">
        <v>8492</v>
      </c>
      <c r="HY10" s="8" t="s">
        <v>8493</v>
      </c>
      <c r="HZ10" s="8" t="s">
        <v>8494</v>
      </c>
      <c r="IA10" s="8" t="s">
        <v>8495</v>
      </c>
      <c r="IB10" s="8" t="s">
        <v>8496</v>
      </c>
      <c r="IC10" s="8" t="s">
        <v>8497</v>
      </c>
      <c r="ID10" s="8" t="s">
        <v>8498</v>
      </c>
      <c r="IE10" s="8" t="s">
        <v>8499</v>
      </c>
      <c r="IF10" s="8" t="s">
        <v>8500</v>
      </c>
      <c r="IG10" s="8" t="s">
        <v>8501</v>
      </c>
      <c r="IH10" s="8" t="s">
        <v>8502</v>
      </c>
      <c r="II10" s="8" t="s">
        <v>8503</v>
      </c>
      <c r="IJ10" s="8" t="s">
        <v>8504</v>
      </c>
      <c r="IK10" s="8" t="s">
        <v>8505</v>
      </c>
      <c r="IL10" s="8" t="s">
        <v>8506</v>
      </c>
      <c r="IM10" s="8" t="s">
        <v>8507</v>
      </c>
      <c r="IN10" s="8" t="s">
        <v>8508</v>
      </c>
      <c r="IO10" s="8" t="s">
        <v>8509</v>
      </c>
      <c r="IP10" s="8" t="s">
        <v>8510</v>
      </c>
      <c r="IQ10" s="8" t="s">
        <v>8511</v>
      </c>
    </row>
    <row r="11" spans="1:251">
      <c r="A11" s="10">
        <v>42036</v>
      </c>
      <c r="B11" s="9">
        <v>1.056</v>
      </c>
      <c r="C11" s="9">
        <v>1.27</v>
      </c>
      <c r="D11" s="9">
        <v>1.056</v>
      </c>
      <c r="E11" s="9">
        <v>0.34200000000000003</v>
      </c>
      <c r="F11" s="9">
        <v>0.92800000000000005</v>
      </c>
      <c r="G11" s="9">
        <v>55.573999999999998</v>
      </c>
      <c r="H11" s="9">
        <v>5.4409999999999998</v>
      </c>
      <c r="I11" s="9">
        <v>6.242</v>
      </c>
      <c r="J11" s="9">
        <v>11.221</v>
      </c>
      <c r="K11" s="9">
        <v>14.281000000000001</v>
      </c>
      <c r="L11" s="9">
        <v>64.195999999999998</v>
      </c>
      <c r="M11" s="9">
        <v>7.0880000000000001</v>
      </c>
      <c r="N11" s="9">
        <v>7.2030000000000003</v>
      </c>
      <c r="O11" s="9">
        <v>98.77</v>
      </c>
      <c r="P11" s="9">
        <v>139.80600000000001</v>
      </c>
      <c r="Q11" s="9">
        <v>130.13800000000001</v>
      </c>
      <c r="R11" s="9">
        <v>10.334</v>
      </c>
      <c r="S11" s="9">
        <v>8.1470000000000002</v>
      </c>
      <c r="T11" s="9">
        <v>4.1959999999999997</v>
      </c>
      <c r="U11" s="9">
        <v>3.9510000000000001</v>
      </c>
      <c r="V11" s="9">
        <v>5.6470000000000002</v>
      </c>
      <c r="W11" s="9">
        <v>2.5</v>
      </c>
      <c r="X11" s="9">
        <v>4.7939999999999996</v>
      </c>
      <c r="Y11" s="9">
        <v>1.367</v>
      </c>
      <c r="Z11" s="9">
        <v>1.986</v>
      </c>
      <c r="AA11" s="9">
        <v>1.3120000000000001</v>
      </c>
      <c r="AB11" s="9">
        <v>3.1030000000000002</v>
      </c>
      <c r="AC11" s="9">
        <v>3.7309999999999999</v>
      </c>
      <c r="AD11" s="9">
        <v>4.7510000000000003</v>
      </c>
      <c r="AE11" s="9">
        <v>3.3959999999999999</v>
      </c>
      <c r="AF11" s="9">
        <v>2.1869999999999998</v>
      </c>
      <c r="AG11" s="9">
        <v>119.804</v>
      </c>
      <c r="AH11" s="9">
        <v>108.76900000000001</v>
      </c>
      <c r="AI11" s="9">
        <v>103.304</v>
      </c>
      <c r="AJ11" s="9">
        <v>3.1230000000000002</v>
      </c>
      <c r="AK11" s="9">
        <v>2.3420000000000001</v>
      </c>
      <c r="AL11" s="9">
        <v>3.0539999999999998</v>
      </c>
      <c r="AM11" s="9">
        <v>1.27</v>
      </c>
      <c r="AN11" s="9">
        <v>0.78600000000000003</v>
      </c>
      <c r="AO11" s="9">
        <v>80.814999999999998</v>
      </c>
      <c r="AP11" s="9">
        <v>5.2439999999999998</v>
      </c>
      <c r="AQ11" s="9">
        <v>8.2479999999999993</v>
      </c>
      <c r="AR11" s="9">
        <v>14.462</v>
      </c>
      <c r="AS11" s="9">
        <v>21.658999999999999</v>
      </c>
      <c r="AT11" s="9">
        <v>87.111000000000004</v>
      </c>
      <c r="AU11" s="9">
        <v>11.034000000000001</v>
      </c>
      <c r="AV11" s="9">
        <v>9.6679999999999993</v>
      </c>
      <c r="AW11" s="9">
        <v>139.80600000000001</v>
      </c>
      <c r="AX11" s="9">
        <v>26.088999999999999</v>
      </c>
      <c r="AY11" s="9">
        <v>24.63</v>
      </c>
      <c r="AZ11" s="9">
        <v>2.9769999999999999</v>
      </c>
      <c r="BA11" s="9">
        <v>2.2480000000000002</v>
      </c>
      <c r="BB11" s="9">
        <v>0.876</v>
      </c>
      <c r="BC11" s="9">
        <v>1.371</v>
      </c>
      <c r="BD11" s="9">
        <v>0.71799999999999997</v>
      </c>
      <c r="BE11" s="9">
        <v>1.53</v>
      </c>
      <c r="BF11" s="9">
        <v>1.2549999999999999</v>
      </c>
      <c r="BG11" s="9">
        <v>0</v>
      </c>
      <c r="BH11" s="9">
        <v>0.44800000000000001</v>
      </c>
      <c r="BI11" s="9">
        <v>0</v>
      </c>
      <c r="BJ11" s="9">
        <v>1.413</v>
      </c>
      <c r="BK11" s="9">
        <v>0.83399999999999996</v>
      </c>
      <c r="BL11" s="9">
        <v>1.413</v>
      </c>
      <c r="BM11" s="9">
        <v>0.83399999999999996</v>
      </c>
      <c r="BN11" s="9">
        <v>0.72899999999999998</v>
      </c>
      <c r="BO11" s="9">
        <v>21.652999999999999</v>
      </c>
      <c r="BP11" s="9">
        <v>17.875</v>
      </c>
      <c r="BQ11" s="9">
        <v>17.079999999999998</v>
      </c>
      <c r="BR11" s="9">
        <v>0.45700000000000002</v>
      </c>
      <c r="BS11" s="9">
        <v>0.33800000000000002</v>
      </c>
      <c r="BT11" s="9">
        <v>0.79600000000000004</v>
      </c>
      <c r="BU11" s="9">
        <v>0</v>
      </c>
      <c r="BV11" s="9">
        <v>0</v>
      </c>
      <c r="BW11" s="9">
        <v>12.192</v>
      </c>
      <c r="BX11" s="9">
        <v>0.72199999999999998</v>
      </c>
      <c r="BY11" s="9">
        <v>1.292</v>
      </c>
      <c r="BZ11" s="9">
        <v>3.6680000000000001</v>
      </c>
      <c r="CA11" s="9">
        <v>1.22</v>
      </c>
      <c r="CB11" s="9">
        <v>16.655999999999999</v>
      </c>
      <c r="CC11" s="9">
        <v>3.778</v>
      </c>
      <c r="CD11" s="9">
        <v>1.4590000000000001</v>
      </c>
      <c r="CE11" s="9">
        <v>26.088999999999999</v>
      </c>
      <c r="CF11" s="9">
        <v>52.121000000000002</v>
      </c>
      <c r="CG11" s="9">
        <v>49.62</v>
      </c>
      <c r="CH11" s="9">
        <v>4.9130000000000003</v>
      </c>
      <c r="CI11" s="9">
        <v>4.431</v>
      </c>
      <c r="CJ11" s="9">
        <v>1.6639999999999999</v>
      </c>
      <c r="CK11" s="9">
        <v>2.7669999999999999</v>
      </c>
      <c r="CL11" s="9">
        <v>3.7949999999999999</v>
      </c>
      <c r="CM11" s="9">
        <v>0.63600000000000001</v>
      </c>
      <c r="CN11" s="9">
        <v>3.234</v>
      </c>
      <c r="CO11" s="9">
        <v>0.29299999999999998</v>
      </c>
      <c r="CP11" s="9">
        <v>0.90400000000000003</v>
      </c>
      <c r="CQ11" s="9">
        <v>1.5509999999999999</v>
      </c>
      <c r="CR11" s="9">
        <v>1.6759999999999999</v>
      </c>
      <c r="CS11" s="9">
        <v>1.204</v>
      </c>
      <c r="CT11" s="9">
        <v>3.218</v>
      </c>
      <c r="CU11" s="9">
        <v>1.2130000000000001</v>
      </c>
      <c r="CV11" s="9">
        <v>0.48199999999999998</v>
      </c>
      <c r="CW11" s="9">
        <v>44.707999999999998</v>
      </c>
      <c r="CX11" s="9">
        <v>29.27</v>
      </c>
      <c r="CY11" s="9">
        <v>27.22</v>
      </c>
      <c r="CZ11" s="9">
        <v>0.35699999999999998</v>
      </c>
      <c r="DA11" s="9">
        <v>1.6919999999999999</v>
      </c>
      <c r="DB11" s="9">
        <v>0.35699999999999998</v>
      </c>
      <c r="DC11" s="9">
        <v>0</v>
      </c>
      <c r="DD11" s="9">
        <v>1.2230000000000001</v>
      </c>
      <c r="DE11" s="9">
        <v>24.533000000000001</v>
      </c>
      <c r="DF11" s="9">
        <v>1.08</v>
      </c>
      <c r="DG11" s="9">
        <v>0.97499999999999998</v>
      </c>
      <c r="DH11" s="9">
        <v>2.6829999999999998</v>
      </c>
      <c r="DI11" s="9">
        <v>4.4180000000000001</v>
      </c>
      <c r="DJ11" s="9">
        <v>24.852</v>
      </c>
      <c r="DK11" s="9">
        <v>15.438000000000001</v>
      </c>
      <c r="DL11" s="9">
        <v>2.5</v>
      </c>
      <c r="DM11" s="9">
        <v>52.121000000000002</v>
      </c>
      <c r="DN11" s="9">
        <v>168.732</v>
      </c>
      <c r="DO11" s="9">
        <v>142.066</v>
      </c>
      <c r="DP11" s="9">
        <v>142.066</v>
      </c>
      <c r="DQ11" s="9">
        <v>11.254</v>
      </c>
      <c r="DR11" s="9">
        <v>130.81200000000001</v>
      </c>
      <c r="DS11" s="9">
        <v>26.666</v>
      </c>
      <c r="DT11" s="9">
        <v>262.32100000000003</v>
      </c>
      <c r="DU11" s="9">
        <v>240.08799999999999</v>
      </c>
      <c r="DV11" s="9">
        <v>34.939</v>
      </c>
      <c r="DW11" s="9">
        <v>16.202999999999999</v>
      </c>
      <c r="DX11" s="9">
        <v>5.8460000000000001</v>
      </c>
      <c r="DY11" s="9">
        <v>8.7789999999999999</v>
      </c>
      <c r="DZ11" s="9">
        <v>8.5790000000000006</v>
      </c>
      <c r="EA11" s="9">
        <v>6.0460000000000003</v>
      </c>
      <c r="EB11" s="9">
        <v>8.798</v>
      </c>
      <c r="EC11" s="9">
        <v>2.4500000000000002</v>
      </c>
      <c r="ED11" s="9">
        <v>3.0489999999999999</v>
      </c>
      <c r="EE11" s="9">
        <v>2.5710000000000002</v>
      </c>
      <c r="EF11" s="9">
        <v>6.0010000000000003</v>
      </c>
      <c r="EG11" s="9">
        <v>6.0529999999999999</v>
      </c>
      <c r="EH11" s="9">
        <v>10.191000000000001</v>
      </c>
      <c r="EI11" s="9">
        <v>4.4340000000000002</v>
      </c>
      <c r="EJ11" s="9">
        <v>18.736000000000001</v>
      </c>
      <c r="EK11" s="9">
        <v>205.149</v>
      </c>
      <c r="EL11" s="9">
        <v>167.60599999999999</v>
      </c>
      <c r="EM11" s="9">
        <v>158.64500000000001</v>
      </c>
      <c r="EN11" s="9">
        <v>5.2279999999999998</v>
      </c>
      <c r="EO11" s="9">
        <v>3.7320000000000002</v>
      </c>
      <c r="EP11" s="9">
        <v>4.8120000000000003</v>
      </c>
      <c r="EQ11" s="9">
        <v>2.746</v>
      </c>
      <c r="ER11" s="9">
        <v>1.1850000000000001</v>
      </c>
      <c r="ES11" s="9">
        <v>125.85299999999999</v>
      </c>
      <c r="ET11" s="9">
        <v>13.082000000000001</v>
      </c>
      <c r="EU11" s="9">
        <v>8.1479999999999997</v>
      </c>
      <c r="EV11" s="9">
        <v>20.523</v>
      </c>
      <c r="EW11" s="9">
        <v>21.72</v>
      </c>
      <c r="EX11" s="9">
        <v>145.886</v>
      </c>
      <c r="EY11" s="9">
        <v>37.542999999999999</v>
      </c>
      <c r="EZ11" s="9">
        <v>22.234000000000002</v>
      </c>
      <c r="FA11" s="9">
        <v>237.755</v>
      </c>
      <c r="FB11" s="9">
        <v>24.565999999999999</v>
      </c>
      <c r="FC11" s="9">
        <v>14.246</v>
      </c>
      <c r="FD11" s="9">
        <v>13.282</v>
      </c>
      <c r="FE11" s="9">
        <v>0.89300000000000002</v>
      </c>
      <c r="FF11" s="9">
        <v>0.79800000000000004</v>
      </c>
      <c r="FG11" s="9">
        <v>0.66900000000000004</v>
      </c>
      <c r="FH11" s="9">
        <v>0.13</v>
      </c>
      <c r="FI11" s="9">
        <v>0.47899999999999998</v>
      </c>
      <c r="FJ11" s="9">
        <v>0.31900000000000001</v>
      </c>
      <c r="FK11" s="9">
        <v>0.33100000000000002</v>
      </c>
      <c r="FL11" s="9">
        <v>0.13</v>
      </c>
      <c r="FM11" s="9">
        <v>0.33700000000000002</v>
      </c>
      <c r="FN11" s="9">
        <v>0</v>
      </c>
      <c r="FO11" s="9">
        <v>0.34</v>
      </c>
      <c r="FP11" s="9">
        <v>0.45900000000000002</v>
      </c>
      <c r="FQ11" s="9">
        <v>0.79800000000000004</v>
      </c>
      <c r="FR11" s="9">
        <v>0</v>
      </c>
      <c r="FS11" s="9">
        <v>9.5000000000000001E-2</v>
      </c>
      <c r="FT11" s="9">
        <v>12.388999999999999</v>
      </c>
      <c r="FU11" s="9">
        <v>6.8150000000000004</v>
      </c>
      <c r="FV11" s="9">
        <v>6.5339999999999998</v>
      </c>
      <c r="FW11" s="9">
        <v>0.28100000000000003</v>
      </c>
      <c r="FX11" s="9">
        <v>0</v>
      </c>
      <c r="FY11" s="9">
        <v>0.28100000000000003</v>
      </c>
      <c r="FZ11" s="9">
        <v>0</v>
      </c>
      <c r="GA11" s="9">
        <v>0</v>
      </c>
      <c r="GB11" s="9">
        <v>4.8849999999999998</v>
      </c>
      <c r="GC11" s="9">
        <v>0.313</v>
      </c>
      <c r="GD11" s="9">
        <v>0.22800000000000001</v>
      </c>
      <c r="GE11" s="9">
        <v>1.39</v>
      </c>
      <c r="GF11" s="9">
        <v>0.98199999999999998</v>
      </c>
      <c r="GG11" s="9">
        <v>5.8330000000000002</v>
      </c>
      <c r="GH11" s="9">
        <v>5.5739999999999998</v>
      </c>
      <c r="GI11" s="9">
        <v>0.96399999999999997</v>
      </c>
      <c r="GJ11" s="9">
        <v>14.246</v>
      </c>
      <c r="GK11" s="9">
        <v>3.53</v>
      </c>
      <c r="GL11" s="9">
        <v>2.7109999999999999</v>
      </c>
      <c r="GM11" s="9">
        <v>0.70599999999999996</v>
      </c>
      <c r="GN11" s="9">
        <v>0.70599999999999996</v>
      </c>
      <c r="GO11" s="9">
        <v>0.22800000000000001</v>
      </c>
      <c r="GP11" s="9">
        <v>0.47799999999999998</v>
      </c>
      <c r="GQ11" s="9">
        <v>0.57099999999999995</v>
      </c>
      <c r="GR11" s="9">
        <v>0.13500000000000001</v>
      </c>
      <c r="GS11" s="9">
        <v>0.57099999999999995</v>
      </c>
      <c r="GT11" s="9">
        <v>0</v>
      </c>
      <c r="GU11" s="9">
        <v>0</v>
      </c>
      <c r="GV11" s="9">
        <v>0.36199999999999999</v>
      </c>
      <c r="GW11" s="9">
        <v>0.20699999999999999</v>
      </c>
      <c r="GX11" s="9">
        <v>0.13700000000000001</v>
      </c>
      <c r="GY11" s="9">
        <v>0.59199999999999997</v>
      </c>
      <c r="GZ11" s="9">
        <v>0.114</v>
      </c>
      <c r="HA11" s="9">
        <v>0</v>
      </c>
      <c r="HB11" s="9">
        <v>2.0049999999999999</v>
      </c>
      <c r="HC11" s="9">
        <v>1.875</v>
      </c>
      <c r="HD11" s="9">
        <v>1.6339999999999999</v>
      </c>
      <c r="HE11" s="9">
        <v>0.24199999999999999</v>
      </c>
      <c r="HF11" s="9">
        <v>0</v>
      </c>
      <c r="HG11" s="9">
        <v>0.24199999999999999</v>
      </c>
      <c r="HH11" s="9">
        <v>0</v>
      </c>
      <c r="HI11" s="9">
        <v>0</v>
      </c>
      <c r="HJ11" s="9">
        <v>1.502</v>
      </c>
      <c r="HK11" s="9">
        <v>0.13400000000000001</v>
      </c>
      <c r="HL11" s="9">
        <v>0.24</v>
      </c>
      <c r="HM11" s="9">
        <v>0</v>
      </c>
      <c r="HN11" s="9">
        <v>0.20100000000000001</v>
      </c>
      <c r="HO11" s="9">
        <v>1.6739999999999999</v>
      </c>
      <c r="HP11" s="9">
        <v>0.13</v>
      </c>
      <c r="HQ11" s="9">
        <v>0.81899999999999995</v>
      </c>
      <c r="HR11" s="9">
        <v>3.53</v>
      </c>
      <c r="HS11" s="9">
        <v>18.041</v>
      </c>
      <c r="HT11" s="9">
        <v>17.425999999999998</v>
      </c>
      <c r="HU11" s="9">
        <v>1.3140000000000001</v>
      </c>
      <c r="HV11" s="9">
        <v>1</v>
      </c>
      <c r="HW11" s="9">
        <v>0.44500000000000001</v>
      </c>
      <c r="HX11" s="9">
        <v>0.55500000000000005</v>
      </c>
      <c r="HY11" s="9">
        <v>0.71099999999999997</v>
      </c>
      <c r="HZ11" s="9">
        <v>0.28999999999999998</v>
      </c>
      <c r="IA11" s="9">
        <v>0.55500000000000005</v>
      </c>
      <c r="IB11" s="9">
        <v>0.156</v>
      </c>
      <c r="IC11" s="9">
        <v>0.28999999999999998</v>
      </c>
      <c r="ID11" s="9">
        <v>0.41799999999999998</v>
      </c>
      <c r="IE11" s="9">
        <v>0.11700000000000001</v>
      </c>
      <c r="IF11" s="9">
        <v>0.46600000000000003</v>
      </c>
      <c r="IG11" s="9">
        <v>0.57099999999999995</v>
      </c>
      <c r="IH11" s="9">
        <v>0.42899999999999999</v>
      </c>
      <c r="II11" s="9">
        <v>0.313</v>
      </c>
      <c r="IJ11" s="9">
        <v>16.111999999999998</v>
      </c>
      <c r="IK11" s="9">
        <v>13.942</v>
      </c>
      <c r="IL11" s="9">
        <v>13.462</v>
      </c>
      <c r="IM11" s="9">
        <v>0.32600000000000001</v>
      </c>
      <c r="IN11" s="9">
        <v>0.154</v>
      </c>
      <c r="IO11" s="9">
        <v>0.22500000000000001</v>
      </c>
      <c r="IP11" s="9">
        <v>0.154</v>
      </c>
      <c r="IQ11" s="9">
        <v>0</v>
      </c>
    </row>
    <row r="12" spans="1:251">
      <c r="A12" s="10">
        <v>42401</v>
      </c>
      <c r="B12" s="9">
        <v>2.1789999999999998</v>
      </c>
      <c r="C12" s="9">
        <v>0.36599999999999999</v>
      </c>
      <c r="D12" s="9">
        <v>1.7450000000000001</v>
      </c>
      <c r="E12" s="9">
        <v>0</v>
      </c>
      <c r="F12" s="9">
        <v>0</v>
      </c>
      <c r="G12" s="9">
        <v>63.756</v>
      </c>
      <c r="H12" s="9">
        <v>7.8650000000000002</v>
      </c>
      <c r="I12" s="9">
        <v>3.89</v>
      </c>
      <c r="J12" s="9">
        <v>7.1390000000000002</v>
      </c>
      <c r="K12" s="9">
        <v>10.659000000000001</v>
      </c>
      <c r="L12" s="9">
        <v>71.991</v>
      </c>
      <c r="M12" s="9">
        <v>3.5529999999999999</v>
      </c>
      <c r="N12" s="9">
        <v>5.9390000000000001</v>
      </c>
      <c r="O12" s="9">
        <v>94.244</v>
      </c>
      <c r="P12" s="9">
        <v>146.696</v>
      </c>
      <c r="Q12" s="9">
        <v>137.422</v>
      </c>
      <c r="R12" s="9">
        <v>8.6620000000000008</v>
      </c>
      <c r="S12" s="9">
        <v>8.3059999999999992</v>
      </c>
      <c r="T12" s="9">
        <v>4.5339999999999998</v>
      </c>
      <c r="U12" s="9">
        <v>3.7719999999999998</v>
      </c>
      <c r="V12" s="9">
        <v>5.7750000000000004</v>
      </c>
      <c r="W12" s="9">
        <v>2.5310000000000001</v>
      </c>
      <c r="X12" s="9">
        <v>5.6829999999999998</v>
      </c>
      <c r="Y12" s="9">
        <v>0.877</v>
      </c>
      <c r="Z12" s="9">
        <v>1.204</v>
      </c>
      <c r="AA12" s="9">
        <v>3.234</v>
      </c>
      <c r="AB12" s="9">
        <v>3.08</v>
      </c>
      <c r="AC12" s="9">
        <v>1.992</v>
      </c>
      <c r="AD12" s="9">
        <v>6.4950000000000001</v>
      </c>
      <c r="AE12" s="9">
        <v>1.81</v>
      </c>
      <c r="AF12" s="9">
        <v>0.35599999999999998</v>
      </c>
      <c r="AG12" s="9">
        <v>128.76</v>
      </c>
      <c r="AH12" s="9">
        <v>117.907</v>
      </c>
      <c r="AI12" s="9">
        <v>110.736</v>
      </c>
      <c r="AJ12" s="9">
        <v>5.3460000000000001</v>
      </c>
      <c r="AK12" s="9">
        <v>1.8240000000000001</v>
      </c>
      <c r="AL12" s="9">
        <v>3.7869999999999999</v>
      </c>
      <c r="AM12" s="9">
        <v>2.274</v>
      </c>
      <c r="AN12" s="9">
        <v>0.36599999999999999</v>
      </c>
      <c r="AO12" s="9">
        <v>91.278000000000006</v>
      </c>
      <c r="AP12" s="9">
        <v>7.0419999999999998</v>
      </c>
      <c r="AQ12" s="9">
        <v>10.156000000000001</v>
      </c>
      <c r="AR12" s="9">
        <v>9.4309999999999992</v>
      </c>
      <c r="AS12" s="9">
        <v>19.831</v>
      </c>
      <c r="AT12" s="9">
        <v>98.075999999999993</v>
      </c>
      <c r="AU12" s="9">
        <v>10.853</v>
      </c>
      <c r="AV12" s="9">
        <v>9.2739999999999991</v>
      </c>
      <c r="AW12" s="9">
        <v>146.696</v>
      </c>
      <c r="AX12" s="9">
        <v>26.756</v>
      </c>
      <c r="AY12" s="9">
        <v>23.33</v>
      </c>
      <c r="AZ12" s="9">
        <v>1.75</v>
      </c>
      <c r="BA12" s="9">
        <v>1.3069999999999999</v>
      </c>
      <c r="BB12" s="9">
        <v>0.43099999999999999</v>
      </c>
      <c r="BC12" s="9">
        <v>0.876</v>
      </c>
      <c r="BD12" s="9">
        <v>0.82699999999999996</v>
      </c>
      <c r="BE12" s="9">
        <v>0.48</v>
      </c>
      <c r="BF12" s="9">
        <v>0.91200000000000003</v>
      </c>
      <c r="BG12" s="9">
        <v>0</v>
      </c>
      <c r="BH12" s="9">
        <v>0.39600000000000002</v>
      </c>
      <c r="BI12" s="9">
        <v>0</v>
      </c>
      <c r="BJ12" s="9">
        <v>0.876</v>
      </c>
      <c r="BK12" s="9">
        <v>0.43099999999999999</v>
      </c>
      <c r="BL12" s="9">
        <v>0.876</v>
      </c>
      <c r="BM12" s="9">
        <v>0.43099999999999999</v>
      </c>
      <c r="BN12" s="9">
        <v>0.443</v>
      </c>
      <c r="BO12" s="9">
        <v>21.58</v>
      </c>
      <c r="BP12" s="9">
        <v>18.129000000000001</v>
      </c>
      <c r="BQ12" s="9">
        <v>17.187000000000001</v>
      </c>
      <c r="BR12" s="9">
        <v>0.63700000000000001</v>
      </c>
      <c r="BS12" s="9">
        <v>0.30499999999999999</v>
      </c>
      <c r="BT12" s="9">
        <v>0.63700000000000001</v>
      </c>
      <c r="BU12" s="9">
        <v>0</v>
      </c>
      <c r="BV12" s="9">
        <v>0.30499999999999999</v>
      </c>
      <c r="BW12" s="9">
        <v>13.884</v>
      </c>
      <c r="BX12" s="9">
        <v>0.69099999999999995</v>
      </c>
      <c r="BY12" s="9">
        <v>1.2949999999999999</v>
      </c>
      <c r="BZ12" s="9">
        <v>2.2589999999999999</v>
      </c>
      <c r="CA12" s="9">
        <v>1.3759999999999999</v>
      </c>
      <c r="CB12" s="9">
        <v>16.753</v>
      </c>
      <c r="CC12" s="9">
        <v>3.4510000000000001</v>
      </c>
      <c r="CD12" s="9">
        <v>3.4260000000000002</v>
      </c>
      <c r="CE12" s="9">
        <v>26.756</v>
      </c>
      <c r="CF12" s="9">
        <v>56.417999999999999</v>
      </c>
      <c r="CG12" s="9">
        <v>56.052</v>
      </c>
      <c r="CH12" s="9">
        <v>4.4820000000000002</v>
      </c>
      <c r="CI12" s="9">
        <v>3.6579999999999999</v>
      </c>
      <c r="CJ12" s="9">
        <v>1.583</v>
      </c>
      <c r="CK12" s="9">
        <v>2.0750000000000002</v>
      </c>
      <c r="CL12" s="9">
        <v>2.073</v>
      </c>
      <c r="CM12" s="9">
        <v>1.585</v>
      </c>
      <c r="CN12" s="9">
        <v>2.073</v>
      </c>
      <c r="CO12" s="9">
        <v>0.41299999999999998</v>
      </c>
      <c r="CP12" s="9">
        <v>1.171</v>
      </c>
      <c r="CQ12" s="9">
        <v>1.704</v>
      </c>
      <c r="CR12" s="9">
        <v>0.94899999999999995</v>
      </c>
      <c r="CS12" s="9">
        <v>1.0049999999999999</v>
      </c>
      <c r="CT12" s="9">
        <v>1.94</v>
      </c>
      <c r="CU12" s="9">
        <v>1.718</v>
      </c>
      <c r="CV12" s="9">
        <v>0.82399999999999995</v>
      </c>
      <c r="CW12" s="9">
        <v>51.57</v>
      </c>
      <c r="CX12" s="9">
        <v>32.243000000000002</v>
      </c>
      <c r="CY12" s="9">
        <v>31.524999999999999</v>
      </c>
      <c r="CZ12" s="9">
        <v>0.371</v>
      </c>
      <c r="DA12" s="9">
        <v>0.34699999999999998</v>
      </c>
      <c r="DB12" s="9">
        <v>0</v>
      </c>
      <c r="DC12" s="9">
        <v>0</v>
      </c>
      <c r="DD12" s="9">
        <v>0.71799999999999997</v>
      </c>
      <c r="DE12" s="9">
        <v>21.734999999999999</v>
      </c>
      <c r="DF12" s="9">
        <v>0.85499999999999998</v>
      </c>
      <c r="DG12" s="9">
        <v>1.474</v>
      </c>
      <c r="DH12" s="9">
        <v>8.1790000000000003</v>
      </c>
      <c r="DI12" s="9">
        <v>3.4060000000000001</v>
      </c>
      <c r="DJ12" s="9">
        <v>28.837</v>
      </c>
      <c r="DK12" s="9">
        <v>19.327000000000002</v>
      </c>
      <c r="DL12" s="9">
        <v>0.36599999999999999</v>
      </c>
      <c r="DM12" s="9">
        <v>56.417999999999999</v>
      </c>
      <c r="DN12" s="9">
        <v>152.31200000000001</v>
      </c>
      <c r="DO12" s="9">
        <v>124.408</v>
      </c>
      <c r="DP12" s="9">
        <v>124.408</v>
      </c>
      <c r="DQ12" s="9">
        <v>9.3450000000000006</v>
      </c>
      <c r="DR12" s="9">
        <v>115.063</v>
      </c>
      <c r="DS12" s="9">
        <v>27.904</v>
      </c>
      <c r="DT12" s="9">
        <v>258.06700000000001</v>
      </c>
      <c r="DU12" s="9">
        <v>237.614</v>
      </c>
      <c r="DV12" s="9">
        <v>37.514000000000003</v>
      </c>
      <c r="DW12" s="9">
        <v>16.518999999999998</v>
      </c>
      <c r="DX12" s="9">
        <v>6.3250000000000002</v>
      </c>
      <c r="DY12" s="9">
        <v>7.8540000000000001</v>
      </c>
      <c r="DZ12" s="9">
        <v>9.8719999999999999</v>
      </c>
      <c r="EA12" s="9">
        <v>4.3070000000000004</v>
      </c>
      <c r="EB12" s="9">
        <v>9.4459999999999997</v>
      </c>
      <c r="EC12" s="9">
        <v>2.0099999999999998</v>
      </c>
      <c r="ED12" s="9">
        <v>2.331</v>
      </c>
      <c r="EE12" s="9">
        <v>3.2589999999999999</v>
      </c>
      <c r="EF12" s="9">
        <v>5.9669999999999996</v>
      </c>
      <c r="EG12" s="9">
        <v>5.1139999999999999</v>
      </c>
      <c r="EH12" s="9">
        <v>7.8890000000000002</v>
      </c>
      <c r="EI12" s="9">
        <v>6.45</v>
      </c>
      <c r="EJ12" s="9">
        <v>20.995000000000001</v>
      </c>
      <c r="EK12" s="9">
        <v>200.1</v>
      </c>
      <c r="EL12" s="9">
        <v>164.62799999999999</v>
      </c>
      <c r="EM12" s="9">
        <v>155.12</v>
      </c>
      <c r="EN12" s="9">
        <v>4.9610000000000003</v>
      </c>
      <c r="EO12" s="9">
        <v>4.5469999999999997</v>
      </c>
      <c r="EP12" s="9">
        <v>4.4329999999999998</v>
      </c>
      <c r="EQ12" s="9">
        <v>2.4209999999999998</v>
      </c>
      <c r="ER12" s="9">
        <v>1.591</v>
      </c>
      <c r="ES12" s="9">
        <v>125.20399999999999</v>
      </c>
      <c r="ET12" s="9">
        <v>11.044</v>
      </c>
      <c r="EU12" s="9">
        <v>8.0589999999999993</v>
      </c>
      <c r="EV12" s="9">
        <v>20.321000000000002</v>
      </c>
      <c r="EW12" s="9">
        <v>24.922999999999998</v>
      </c>
      <c r="EX12" s="9">
        <v>139.70500000000001</v>
      </c>
      <c r="EY12" s="9">
        <v>35.472000000000001</v>
      </c>
      <c r="EZ12" s="9">
        <v>20.452999999999999</v>
      </c>
      <c r="FA12" s="9">
        <v>230.154</v>
      </c>
      <c r="FB12" s="9">
        <v>27.913</v>
      </c>
      <c r="FC12" s="9">
        <v>11.631</v>
      </c>
      <c r="FD12" s="9">
        <v>10.884</v>
      </c>
      <c r="FE12" s="9">
        <v>0.218</v>
      </c>
      <c r="FF12" s="9">
        <v>9.6000000000000002E-2</v>
      </c>
      <c r="FG12" s="9">
        <v>0</v>
      </c>
      <c r="FH12" s="9">
        <v>9.6000000000000002E-2</v>
      </c>
      <c r="FI12" s="9">
        <v>0</v>
      </c>
      <c r="FJ12" s="9">
        <v>9.6000000000000002E-2</v>
      </c>
      <c r="FK12" s="9">
        <v>0</v>
      </c>
      <c r="FL12" s="9">
        <v>0</v>
      </c>
      <c r="FM12" s="9">
        <v>9.6000000000000002E-2</v>
      </c>
      <c r="FN12" s="9">
        <v>0</v>
      </c>
      <c r="FO12" s="9">
        <v>9.6000000000000002E-2</v>
      </c>
      <c r="FP12" s="9">
        <v>0</v>
      </c>
      <c r="FQ12" s="9">
        <v>0</v>
      </c>
      <c r="FR12" s="9">
        <v>9.6000000000000002E-2</v>
      </c>
      <c r="FS12" s="9">
        <v>0.122</v>
      </c>
      <c r="FT12" s="9">
        <v>10.664999999999999</v>
      </c>
      <c r="FU12" s="9">
        <v>6.0510000000000002</v>
      </c>
      <c r="FV12" s="9">
        <v>5.3440000000000003</v>
      </c>
      <c r="FW12" s="9">
        <v>0.13700000000000001</v>
      </c>
      <c r="FX12" s="9">
        <v>0.56899999999999995</v>
      </c>
      <c r="FY12" s="9">
        <v>0.13700000000000001</v>
      </c>
      <c r="FZ12" s="9">
        <v>0.25800000000000001</v>
      </c>
      <c r="GA12" s="9">
        <v>0.13200000000000001</v>
      </c>
      <c r="GB12" s="9">
        <v>4.2569999999999997</v>
      </c>
      <c r="GC12" s="9">
        <v>0.26800000000000002</v>
      </c>
      <c r="GD12" s="9">
        <v>0.121</v>
      </c>
      <c r="GE12" s="9">
        <v>1.4039999999999999</v>
      </c>
      <c r="GF12" s="9">
        <v>1.044</v>
      </c>
      <c r="GG12" s="9">
        <v>5.0069999999999997</v>
      </c>
      <c r="GH12" s="9">
        <v>4.6150000000000002</v>
      </c>
      <c r="GI12" s="9">
        <v>0.748</v>
      </c>
      <c r="GJ12" s="9">
        <v>11.631</v>
      </c>
      <c r="GK12" s="9">
        <v>3.976</v>
      </c>
      <c r="GL12" s="9">
        <v>3.786</v>
      </c>
      <c r="GM12" s="9">
        <v>0.61899999999999999</v>
      </c>
      <c r="GN12" s="9">
        <v>0.61899999999999999</v>
      </c>
      <c r="GO12" s="9">
        <v>9.1999999999999998E-2</v>
      </c>
      <c r="GP12" s="9">
        <v>0.52700000000000002</v>
      </c>
      <c r="GQ12" s="9">
        <v>0.52700000000000002</v>
      </c>
      <c r="GR12" s="9">
        <v>9.1999999999999998E-2</v>
      </c>
      <c r="GS12" s="9">
        <v>0.52700000000000002</v>
      </c>
      <c r="GT12" s="9">
        <v>0</v>
      </c>
      <c r="GU12" s="9">
        <v>9.1999999999999998E-2</v>
      </c>
      <c r="GV12" s="9">
        <v>0.20599999999999999</v>
      </c>
      <c r="GW12" s="9">
        <v>0.29299999999999998</v>
      </c>
      <c r="GX12" s="9">
        <v>0.12</v>
      </c>
      <c r="GY12" s="9">
        <v>9.1999999999999998E-2</v>
      </c>
      <c r="GZ12" s="9">
        <v>0.52700000000000002</v>
      </c>
      <c r="HA12" s="9">
        <v>0</v>
      </c>
      <c r="HB12" s="9">
        <v>3.1669999999999998</v>
      </c>
      <c r="HC12" s="9">
        <v>3.1669999999999998</v>
      </c>
      <c r="HD12" s="9">
        <v>2.8839999999999999</v>
      </c>
      <c r="HE12" s="9">
        <v>0.16300000000000001</v>
      </c>
      <c r="HF12" s="9">
        <v>0.12</v>
      </c>
      <c r="HG12" s="9">
        <v>0.16300000000000001</v>
      </c>
      <c r="HH12" s="9">
        <v>0.12</v>
      </c>
      <c r="HI12" s="9">
        <v>0</v>
      </c>
      <c r="HJ12" s="9">
        <v>2.3740000000000001</v>
      </c>
      <c r="HK12" s="9">
        <v>0.23899999999999999</v>
      </c>
      <c r="HL12" s="9">
        <v>0.28299999999999997</v>
      </c>
      <c r="HM12" s="9">
        <v>0.27100000000000002</v>
      </c>
      <c r="HN12" s="9">
        <v>0.71299999999999997</v>
      </c>
      <c r="HO12" s="9">
        <v>2.4540000000000002</v>
      </c>
      <c r="HP12" s="9">
        <v>0</v>
      </c>
      <c r="HQ12" s="9">
        <v>0.189</v>
      </c>
      <c r="HR12" s="9">
        <v>3.976</v>
      </c>
      <c r="HS12" s="9">
        <v>17.725999999999999</v>
      </c>
      <c r="HT12" s="9">
        <v>16.262</v>
      </c>
      <c r="HU12" s="9">
        <v>0.33</v>
      </c>
      <c r="HV12" s="9">
        <v>0.33</v>
      </c>
      <c r="HW12" s="9">
        <v>8.5000000000000006E-2</v>
      </c>
      <c r="HX12" s="9">
        <v>0.245</v>
      </c>
      <c r="HY12" s="9">
        <v>0.122</v>
      </c>
      <c r="HZ12" s="9">
        <v>0.20899999999999999</v>
      </c>
      <c r="IA12" s="9">
        <v>0.122</v>
      </c>
      <c r="IB12" s="9">
        <v>8.5000000000000006E-2</v>
      </c>
      <c r="IC12" s="9">
        <v>0</v>
      </c>
      <c r="ID12" s="9">
        <v>0.124</v>
      </c>
      <c r="IE12" s="9">
        <v>0</v>
      </c>
      <c r="IF12" s="9">
        <v>0.20699999999999999</v>
      </c>
      <c r="IG12" s="9">
        <v>0.122</v>
      </c>
      <c r="IH12" s="9">
        <v>0.20899999999999999</v>
      </c>
      <c r="II12" s="9">
        <v>0</v>
      </c>
      <c r="IJ12" s="9">
        <v>15.932</v>
      </c>
      <c r="IK12" s="9">
        <v>13.148999999999999</v>
      </c>
      <c r="IL12" s="9">
        <v>12.615</v>
      </c>
      <c r="IM12" s="9">
        <v>0.129</v>
      </c>
      <c r="IN12" s="9">
        <v>0.40600000000000003</v>
      </c>
      <c r="IO12" s="9">
        <v>0.129</v>
      </c>
      <c r="IP12" s="9">
        <v>0.112</v>
      </c>
      <c r="IQ12" s="9">
        <v>0</v>
      </c>
    </row>
    <row r="13" spans="1:251">
      <c r="A13" s="10">
        <v>42767</v>
      </c>
      <c r="B13" s="9">
        <v>1.552</v>
      </c>
      <c r="C13" s="9">
        <v>2.3170000000000002</v>
      </c>
      <c r="D13" s="9">
        <v>1.9470000000000001</v>
      </c>
      <c r="E13" s="9">
        <v>1.1180000000000001</v>
      </c>
      <c r="F13" s="9">
        <v>0.44</v>
      </c>
      <c r="G13" s="9">
        <v>58.372</v>
      </c>
      <c r="H13" s="9">
        <v>5.9669999999999996</v>
      </c>
      <c r="I13" s="9">
        <v>3.8919999999999999</v>
      </c>
      <c r="J13" s="9">
        <v>11.781000000000001</v>
      </c>
      <c r="K13" s="9">
        <v>11.044</v>
      </c>
      <c r="L13" s="9">
        <v>68.966999999999999</v>
      </c>
      <c r="M13" s="9">
        <v>5.4279999999999999</v>
      </c>
      <c r="N13" s="9">
        <v>9.2360000000000007</v>
      </c>
      <c r="O13" s="9">
        <v>99.103999999999999</v>
      </c>
      <c r="P13" s="9">
        <v>147.13900000000001</v>
      </c>
      <c r="Q13" s="9">
        <v>134.02099999999999</v>
      </c>
      <c r="R13" s="9">
        <v>9.5850000000000009</v>
      </c>
      <c r="S13" s="9">
        <v>9.5850000000000009</v>
      </c>
      <c r="T13" s="9">
        <v>4.681</v>
      </c>
      <c r="U13" s="9">
        <v>4.9039999999999999</v>
      </c>
      <c r="V13" s="9">
        <v>6.6260000000000003</v>
      </c>
      <c r="W13" s="9">
        <v>2.9580000000000002</v>
      </c>
      <c r="X13" s="9">
        <v>4.63</v>
      </c>
      <c r="Y13" s="9">
        <v>0.68899999999999995</v>
      </c>
      <c r="Z13" s="9">
        <v>2.9470000000000001</v>
      </c>
      <c r="AA13" s="9">
        <v>2.1080000000000001</v>
      </c>
      <c r="AB13" s="9">
        <v>4.173</v>
      </c>
      <c r="AC13" s="9">
        <v>3.3039999999999998</v>
      </c>
      <c r="AD13" s="9">
        <v>7.2560000000000002</v>
      </c>
      <c r="AE13" s="9">
        <v>2.3290000000000002</v>
      </c>
      <c r="AF13" s="9">
        <v>0</v>
      </c>
      <c r="AG13" s="9">
        <v>124.43600000000001</v>
      </c>
      <c r="AH13" s="9">
        <v>113.22199999999999</v>
      </c>
      <c r="AI13" s="9">
        <v>109.831</v>
      </c>
      <c r="AJ13" s="9">
        <v>2.214</v>
      </c>
      <c r="AK13" s="9">
        <v>1.1759999999999999</v>
      </c>
      <c r="AL13" s="9">
        <v>2.214</v>
      </c>
      <c r="AM13" s="9">
        <v>0.36599999999999999</v>
      </c>
      <c r="AN13" s="9">
        <v>0.32900000000000001</v>
      </c>
      <c r="AO13" s="9">
        <v>88.516999999999996</v>
      </c>
      <c r="AP13" s="9">
        <v>4.8739999999999997</v>
      </c>
      <c r="AQ13" s="9">
        <v>8.6820000000000004</v>
      </c>
      <c r="AR13" s="9">
        <v>11.148</v>
      </c>
      <c r="AS13" s="9">
        <v>15.186999999999999</v>
      </c>
      <c r="AT13" s="9">
        <v>98.034999999999997</v>
      </c>
      <c r="AU13" s="9">
        <v>11.214</v>
      </c>
      <c r="AV13" s="9">
        <v>13.118</v>
      </c>
      <c r="AW13" s="9">
        <v>147.13900000000001</v>
      </c>
      <c r="AX13" s="9">
        <v>22.452999999999999</v>
      </c>
      <c r="AY13" s="9">
        <v>19.561</v>
      </c>
      <c r="AZ13" s="9">
        <v>2.1520000000000001</v>
      </c>
      <c r="BA13" s="9">
        <v>2.1520000000000001</v>
      </c>
      <c r="BB13" s="9">
        <v>0</v>
      </c>
      <c r="BC13" s="9">
        <v>2.1520000000000001</v>
      </c>
      <c r="BD13" s="9">
        <v>1.3149999999999999</v>
      </c>
      <c r="BE13" s="9">
        <v>0.83699999999999997</v>
      </c>
      <c r="BF13" s="9">
        <v>0.56799999999999995</v>
      </c>
      <c r="BG13" s="9">
        <v>0.34200000000000003</v>
      </c>
      <c r="BH13" s="9">
        <v>0.747</v>
      </c>
      <c r="BI13" s="9">
        <v>1.3149999999999999</v>
      </c>
      <c r="BJ13" s="9">
        <v>0.34200000000000003</v>
      </c>
      <c r="BK13" s="9">
        <v>0.495</v>
      </c>
      <c r="BL13" s="9">
        <v>0.56799999999999995</v>
      </c>
      <c r="BM13" s="9">
        <v>1.5840000000000001</v>
      </c>
      <c r="BN13" s="9">
        <v>0</v>
      </c>
      <c r="BO13" s="9">
        <v>17.408999999999999</v>
      </c>
      <c r="BP13" s="9">
        <v>13.939</v>
      </c>
      <c r="BQ13" s="9">
        <v>13.129</v>
      </c>
      <c r="BR13" s="9">
        <v>0</v>
      </c>
      <c r="BS13" s="9">
        <v>0.80900000000000005</v>
      </c>
      <c r="BT13" s="9">
        <v>0</v>
      </c>
      <c r="BU13" s="9">
        <v>0.441</v>
      </c>
      <c r="BV13" s="9">
        <v>0.36899999999999999</v>
      </c>
      <c r="BW13" s="9">
        <v>8.8740000000000006</v>
      </c>
      <c r="BX13" s="9">
        <v>1.171</v>
      </c>
      <c r="BY13" s="9">
        <v>1.095</v>
      </c>
      <c r="BZ13" s="9">
        <v>2.7989999999999999</v>
      </c>
      <c r="CA13" s="9">
        <v>0.752</v>
      </c>
      <c r="CB13" s="9">
        <v>13.186999999999999</v>
      </c>
      <c r="CC13" s="9">
        <v>3.47</v>
      </c>
      <c r="CD13" s="9">
        <v>2.8919999999999999</v>
      </c>
      <c r="CE13" s="9">
        <v>22.452999999999999</v>
      </c>
      <c r="CF13" s="9">
        <v>49.576000000000001</v>
      </c>
      <c r="CG13" s="9">
        <v>49.075000000000003</v>
      </c>
      <c r="CH13" s="9">
        <v>2.5259999999999998</v>
      </c>
      <c r="CI13" s="9">
        <v>2.5259999999999998</v>
      </c>
      <c r="CJ13" s="9">
        <v>0.80700000000000005</v>
      </c>
      <c r="CK13" s="9">
        <v>1.7190000000000001</v>
      </c>
      <c r="CL13" s="9">
        <v>1.603</v>
      </c>
      <c r="CM13" s="9">
        <v>0.92200000000000004</v>
      </c>
      <c r="CN13" s="9">
        <v>0.4</v>
      </c>
      <c r="CO13" s="9">
        <v>0.92200000000000004</v>
      </c>
      <c r="CP13" s="9">
        <v>1.2030000000000001</v>
      </c>
      <c r="CQ13" s="9">
        <v>0.4</v>
      </c>
      <c r="CR13" s="9">
        <v>1.7190000000000001</v>
      </c>
      <c r="CS13" s="9">
        <v>0.40699999999999997</v>
      </c>
      <c r="CT13" s="9">
        <v>2.0790000000000002</v>
      </c>
      <c r="CU13" s="9">
        <v>0.44700000000000001</v>
      </c>
      <c r="CV13" s="9">
        <v>0</v>
      </c>
      <c r="CW13" s="9">
        <v>46.548999999999999</v>
      </c>
      <c r="CX13" s="9">
        <v>32.137999999999998</v>
      </c>
      <c r="CY13" s="9">
        <v>30.094000000000001</v>
      </c>
      <c r="CZ13" s="9">
        <v>1.1919999999999999</v>
      </c>
      <c r="DA13" s="9">
        <v>0.85199999999999998</v>
      </c>
      <c r="DB13" s="9">
        <v>1.1919999999999999</v>
      </c>
      <c r="DC13" s="9">
        <v>0</v>
      </c>
      <c r="DD13" s="9">
        <v>0.85199999999999998</v>
      </c>
      <c r="DE13" s="9">
        <v>25.652999999999999</v>
      </c>
      <c r="DF13" s="9">
        <v>0.82899999999999996</v>
      </c>
      <c r="DG13" s="9">
        <v>1.6220000000000001</v>
      </c>
      <c r="DH13" s="9">
        <v>4.0339999999999998</v>
      </c>
      <c r="DI13" s="9">
        <v>3.6930000000000001</v>
      </c>
      <c r="DJ13" s="9">
        <v>28.445</v>
      </c>
      <c r="DK13" s="9">
        <v>14.411</v>
      </c>
      <c r="DL13" s="9">
        <v>0.501</v>
      </c>
      <c r="DM13" s="9">
        <v>49.576000000000001</v>
      </c>
      <c r="DN13" s="9">
        <v>154.53100000000001</v>
      </c>
      <c r="DO13" s="9">
        <v>125.515</v>
      </c>
      <c r="DP13" s="9">
        <v>125.515</v>
      </c>
      <c r="DQ13" s="9">
        <v>7.9059999999999997</v>
      </c>
      <c r="DR13" s="9">
        <v>117.60899999999999</v>
      </c>
      <c r="DS13" s="9">
        <v>29.015999999999998</v>
      </c>
      <c r="DT13" s="9">
        <v>266.67500000000001</v>
      </c>
      <c r="DU13" s="9">
        <v>243.93199999999999</v>
      </c>
      <c r="DV13" s="9">
        <v>40.584000000000003</v>
      </c>
      <c r="DW13" s="9">
        <v>18.059000000000001</v>
      </c>
      <c r="DX13" s="9">
        <v>6.6909999999999998</v>
      </c>
      <c r="DY13" s="9">
        <v>10.034000000000001</v>
      </c>
      <c r="DZ13" s="9">
        <v>10.375</v>
      </c>
      <c r="EA13" s="9">
        <v>6.3490000000000002</v>
      </c>
      <c r="EB13" s="9">
        <v>10.212</v>
      </c>
      <c r="EC13" s="9">
        <v>3.0209999999999999</v>
      </c>
      <c r="ED13" s="9">
        <v>2.9089999999999998</v>
      </c>
      <c r="EE13" s="9">
        <v>5.3040000000000003</v>
      </c>
      <c r="EF13" s="9">
        <v>4.4740000000000002</v>
      </c>
      <c r="EG13" s="9">
        <v>6.9470000000000001</v>
      </c>
      <c r="EH13" s="9">
        <v>10.827</v>
      </c>
      <c r="EI13" s="9">
        <v>5.8979999999999997</v>
      </c>
      <c r="EJ13" s="9">
        <v>22.524999999999999</v>
      </c>
      <c r="EK13" s="9">
        <v>203.34800000000001</v>
      </c>
      <c r="EL13" s="9">
        <v>167.74700000000001</v>
      </c>
      <c r="EM13" s="9">
        <v>159.56399999999999</v>
      </c>
      <c r="EN13" s="9">
        <v>4.62</v>
      </c>
      <c r="EO13" s="9">
        <v>3.5630000000000002</v>
      </c>
      <c r="EP13" s="9">
        <v>4.2350000000000003</v>
      </c>
      <c r="EQ13" s="9">
        <v>1.613</v>
      </c>
      <c r="ER13" s="9">
        <v>1.514</v>
      </c>
      <c r="ES13" s="9">
        <v>127.29600000000001</v>
      </c>
      <c r="ET13" s="9">
        <v>12.363</v>
      </c>
      <c r="EU13" s="9">
        <v>7.5839999999999996</v>
      </c>
      <c r="EV13" s="9">
        <v>20.504000000000001</v>
      </c>
      <c r="EW13" s="9">
        <v>27.123000000000001</v>
      </c>
      <c r="EX13" s="9">
        <v>140.624</v>
      </c>
      <c r="EY13" s="9">
        <v>35.600999999999999</v>
      </c>
      <c r="EZ13" s="9">
        <v>22.742999999999999</v>
      </c>
      <c r="FA13" s="9">
        <v>236.91</v>
      </c>
      <c r="FB13" s="9">
        <v>29.763999999999999</v>
      </c>
      <c r="FC13" s="9">
        <v>10.862</v>
      </c>
      <c r="FD13" s="9">
        <v>9.2639999999999993</v>
      </c>
      <c r="FE13" s="9">
        <v>1.0269999999999999</v>
      </c>
      <c r="FF13" s="9">
        <v>0.9</v>
      </c>
      <c r="FG13" s="9">
        <v>0.629</v>
      </c>
      <c r="FH13" s="9">
        <v>0.27100000000000002</v>
      </c>
      <c r="FI13" s="9">
        <v>0.9</v>
      </c>
      <c r="FJ13" s="9">
        <v>0</v>
      </c>
      <c r="FK13" s="9">
        <v>0.74299999999999999</v>
      </c>
      <c r="FL13" s="9">
        <v>0</v>
      </c>
      <c r="FM13" s="9">
        <v>0.157</v>
      </c>
      <c r="FN13" s="9">
        <v>0.125</v>
      </c>
      <c r="FO13" s="9">
        <v>0.21299999999999999</v>
      </c>
      <c r="FP13" s="9">
        <v>0.56200000000000006</v>
      </c>
      <c r="FQ13" s="9">
        <v>0.51400000000000001</v>
      </c>
      <c r="FR13" s="9">
        <v>0.38600000000000001</v>
      </c>
      <c r="FS13" s="9">
        <v>0.127</v>
      </c>
      <c r="FT13" s="9">
        <v>8.2370000000000001</v>
      </c>
      <c r="FU13" s="9">
        <v>5.718</v>
      </c>
      <c r="FV13" s="9">
        <v>5.3730000000000002</v>
      </c>
      <c r="FW13" s="9">
        <v>0.34399999999999997</v>
      </c>
      <c r="FX13" s="9">
        <v>0</v>
      </c>
      <c r="FY13" s="9">
        <v>0.254</v>
      </c>
      <c r="FZ13" s="9">
        <v>0.09</v>
      </c>
      <c r="GA13" s="9">
        <v>0</v>
      </c>
      <c r="GB13" s="9">
        <v>5.21</v>
      </c>
      <c r="GC13" s="9">
        <v>0.13300000000000001</v>
      </c>
      <c r="GD13" s="9">
        <v>0</v>
      </c>
      <c r="GE13" s="9">
        <v>0.374</v>
      </c>
      <c r="GF13" s="9">
        <v>0.59199999999999997</v>
      </c>
      <c r="GG13" s="9">
        <v>5.1260000000000003</v>
      </c>
      <c r="GH13" s="9">
        <v>2.5190000000000001</v>
      </c>
      <c r="GI13" s="9">
        <v>1.599</v>
      </c>
      <c r="GJ13" s="9">
        <v>10.862</v>
      </c>
      <c r="GK13" s="9">
        <v>2.0569999999999999</v>
      </c>
      <c r="GL13" s="9">
        <v>2.0569999999999999</v>
      </c>
      <c r="GM13" s="9">
        <v>0.13400000000000001</v>
      </c>
      <c r="GN13" s="9">
        <v>0.13400000000000001</v>
      </c>
      <c r="GO13" s="9">
        <v>0</v>
      </c>
      <c r="GP13" s="9">
        <v>0.13400000000000001</v>
      </c>
      <c r="GQ13" s="9">
        <v>0.13400000000000001</v>
      </c>
      <c r="GR13" s="9">
        <v>0</v>
      </c>
      <c r="GS13" s="9">
        <v>0</v>
      </c>
      <c r="GT13" s="9">
        <v>0</v>
      </c>
      <c r="GU13" s="9">
        <v>0.13400000000000001</v>
      </c>
      <c r="GV13" s="9">
        <v>0</v>
      </c>
      <c r="GW13" s="9">
        <v>0.13400000000000001</v>
      </c>
      <c r="GX13" s="9">
        <v>0</v>
      </c>
      <c r="GY13" s="9">
        <v>0</v>
      </c>
      <c r="GZ13" s="9">
        <v>0.13400000000000001</v>
      </c>
      <c r="HA13" s="9">
        <v>0</v>
      </c>
      <c r="HB13" s="9">
        <v>1.923</v>
      </c>
      <c r="HC13" s="9">
        <v>1.772</v>
      </c>
      <c r="HD13" s="9">
        <v>1.772</v>
      </c>
      <c r="HE13" s="9">
        <v>0</v>
      </c>
      <c r="HF13" s="9">
        <v>0</v>
      </c>
      <c r="HG13" s="9">
        <v>0</v>
      </c>
      <c r="HH13" s="9">
        <v>0</v>
      </c>
      <c r="HI13" s="9">
        <v>0</v>
      </c>
      <c r="HJ13" s="9">
        <v>1.421</v>
      </c>
      <c r="HK13" s="9">
        <v>0</v>
      </c>
      <c r="HL13" s="9">
        <v>0</v>
      </c>
      <c r="HM13" s="9">
        <v>0.35099999999999998</v>
      </c>
      <c r="HN13" s="9">
        <v>0.10199999999999999</v>
      </c>
      <c r="HO13" s="9">
        <v>1.67</v>
      </c>
      <c r="HP13" s="9">
        <v>0.152</v>
      </c>
      <c r="HQ13" s="9">
        <v>0</v>
      </c>
      <c r="HR13" s="9">
        <v>2.0569999999999999</v>
      </c>
      <c r="HS13" s="9">
        <v>16.622</v>
      </c>
      <c r="HT13" s="9">
        <v>16.221</v>
      </c>
      <c r="HU13" s="9">
        <v>2.0259999999999998</v>
      </c>
      <c r="HV13" s="9">
        <v>1.9570000000000001</v>
      </c>
      <c r="HW13" s="9">
        <v>0.59799999999999998</v>
      </c>
      <c r="HX13" s="9">
        <v>1.359</v>
      </c>
      <c r="HY13" s="9">
        <v>0.76300000000000001</v>
      </c>
      <c r="HZ13" s="9">
        <v>1.194</v>
      </c>
      <c r="IA13" s="9">
        <v>0.90200000000000002</v>
      </c>
      <c r="IB13" s="9">
        <v>0.47799999999999998</v>
      </c>
      <c r="IC13" s="9">
        <v>0.22700000000000001</v>
      </c>
      <c r="ID13" s="9">
        <v>0.89500000000000002</v>
      </c>
      <c r="IE13" s="9">
        <v>0.498</v>
      </c>
      <c r="IF13" s="9">
        <v>0.56399999999999995</v>
      </c>
      <c r="IG13" s="9">
        <v>1.18</v>
      </c>
      <c r="IH13" s="9">
        <v>0.77700000000000002</v>
      </c>
      <c r="II13" s="9">
        <v>6.9000000000000006E-2</v>
      </c>
      <c r="IJ13" s="9">
        <v>14.195</v>
      </c>
      <c r="IK13" s="9">
        <v>11.62</v>
      </c>
      <c r="IL13" s="9">
        <v>11.218</v>
      </c>
      <c r="IM13" s="9">
        <v>0.11899999999999999</v>
      </c>
      <c r="IN13" s="9">
        <v>0.28299999999999997</v>
      </c>
      <c r="IO13" s="9">
        <v>0</v>
      </c>
      <c r="IP13" s="9">
        <v>0.19900000000000001</v>
      </c>
      <c r="IQ13" s="9">
        <v>8.4000000000000005E-2</v>
      </c>
    </row>
    <row r="14" spans="1:251">
      <c r="A14" s="10">
        <v>43132</v>
      </c>
      <c r="B14" s="9">
        <v>3.2949999999999999</v>
      </c>
      <c r="C14" s="9">
        <v>2.738</v>
      </c>
      <c r="D14" s="9">
        <v>3.7170000000000001</v>
      </c>
      <c r="E14" s="9">
        <v>2.3170000000000002</v>
      </c>
      <c r="F14" s="9">
        <v>0</v>
      </c>
      <c r="G14" s="9">
        <v>73.14</v>
      </c>
      <c r="H14" s="9">
        <v>9.0139999999999993</v>
      </c>
      <c r="I14" s="9">
        <v>8.1869999999999994</v>
      </c>
      <c r="J14" s="9">
        <v>7.3479999999999999</v>
      </c>
      <c r="K14" s="9">
        <v>12.593999999999999</v>
      </c>
      <c r="L14" s="9">
        <v>85.093999999999994</v>
      </c>
      <c r="M14" s="9">
        <v>8.7460000000000004</v>
      </c>
      <c r="N14" s="9">
        <v>8.4009999999999998</v>
      </c>
      <c r="O14" s="9">
        <v>119.316</v>
      </c>
      <c r="P14" s="9">
        <v>160.535</v>
      </c>
      <c r="Q14" s="9">
        <v>154.60499999999999</v>
      </c>
      <c r="R14" s="9">
        <v>7.3659999999999997</v>
      </c>
      <c r="S14" s="9">
        <v>6.1840000000000002</v>
      </c>
      <c r="T14" s="9">
        <v>4.6230000000000002</v>
      </c>
      <c r="U14" s="9">
        <v>1.56</v>
      </c>
      <c r="V14" s="9">
        <v>4.8719999999999999</v>
      </c>
      <c r="W14" s="9">
        <v>1.3120000000000001</v>
      </c>
      <c r="X14" s="9">
        <v>4.6630000000000003</v>
      </c>
      <c r="Y14" s="9">
        <v>0</v>
      </c>
      <c r="Z14" s="9">
        <v>0.96199999999999997</v>
      </c>
      <c r="AA14" s="9">
        <v>2.0470000000000002</v>
      </c>
      <c r="AB14" s="9">
        <v>1.2050000000000001</v>
      </c>
      <c r="AC14" s="9">
        <v>2.9319999999999999</v>
      </c>
      <c r="AD14" s="9">
        <v>3.8140000000000001</v>
      </c>
      <c r="AE14" s="9">
        <v>2.3690000000000002</v>
      </c>
      <c r="AF14" s="9">
        <v>1.1819999999999999</v>
      </c>
      <c r="AG14" s="9">
        <v>147.239</v>
      </c>
      <c r="AH14" s="9">
        <v>130.59899999999999</v>
      </c>
      <c r="AI14" s="9">
        <v>124.521</v>
      </c>
      <c r="AJ14" s="9">
        <v>4.32</v>
      </c>
      <c r="AK14" s="9">
        <v>1.758</v>
      </c>
      <c r="AL14" s="9">
        <v>3.8809999999999998</v>
      </c>
      <c r="AM14" s="9">
        <v>1.778</v>
      </c>
      <c r="AN14" s="9">
        <v>0.42</v>
      </c>
      <c r="AO14" s="9">
        <v>95.045000000000002</v>
      </c>
      <c r="AP14" s="9">
        <v>10.506</v>
      </c>
      <c r="AQ14" s="9">
        <v>8.3390000000000004</v>
      </c>
      <c r="AR14" s="9">
        <v>16.709</v>
      </c>
      <c r="AS14" s="9">
        <v>18.032</v>
      </c>
      <c r="AT14" s="9">
        <v>112.56699999999999</v>
      </c>
      <c r="AU14" s="9">
        <v>16.64</v>
      </c>
      <c r="AV14" s="9">
        <v>5.93</v>
      </c>
      <c r="AW14" s="9">
        <v>160.535</v>
      </c>
      <c r="AX14" s="9">
        <v>34.579000000000001</v>
      </c>
      <c r="AY14" s="9">
        <v>31.646999999999998</v>
      </c>
      <c r="AZ14" s="9">
        <v>4.2569999999999997</v>
      </c>
      <c r="BA14" s="9">
        <v>2.6709999999999998</v>
      </c>
      <c r="BB14" s="9">
        <v>0.91</v>
      </c>
      <c r="BC14" s="9">
        <v>1.762</v>
      </c>
      <c r="BD14" s="9">
        <v>0.91</v>
      </c>
      <c r="BE14" s="9">
        <v>1.762</v>
      </c>
      <c r="BF14" s="9">
        <v>1.369</v>
      </c>
      <c r="BG14" s="9">
        <v>0.79600000000000004</v>
      </c>
      <c r="BH14" s="9">
        <v>0.50700000000000001</v>
      </c>
      <c r="BI14" s="9">
        <v>0.50700000000000001</v>
      </c>
      <c r="BJ14" s="9">
        <v>2.1640000000000001</v>
      </c>
      <c r="BK14" s="9">
        <v>0</v>
      </c>
      <c r="BL14" s="9">
        <v>2.6709999999999998</v>
      </c>
      <c r="BM14" s="9">
        <v>0</v>
      </c>
      <c r="BN14" s="9">
        <v>1.585</v>
      </c>
      <c r="BO14" s="9">
        <v>27.39</v>
      </c>
      <c r="BP14" s="9">
        <v>22.047999999999998</v>
      </c>
      <c r="BQ14" s="9">
        <v>21.57</v>
      </c>
      <c r="BR14" s="9">
        <v>0</v>
      </c>
      <c r="BS14" s="9">
        <v>0.47799999999999998</v>
      </c>
      <c r="BT14" s="9">
        <v>0.47799999999999998</v>
      </c>
      <c r="BU14" s="9">
        <v>0</v>
      </c>
      <c r="BV14" s="9">
        <v>0</v>
      </c>
      <c r="BW14" s="9">
        <v>14.108000000000001</v>
      </c>
      <c r="BX14" s="9">
        <v>2.5339999999999998</v>
      </c>
      <c r="BY14" s="9">
        <v>1.508</v>
      </c>
      <c r="BZ14" s="9">
        <v>3.8969999999999998</v>
      </c>
      <c r="CA14" s="9">
        <v>2.7250000000000001</v>
      </c>
      <c r="CB14" s="9">
        <v>19.321999999999999</v>
      </c>
      <c r="CC14" s="9">
        <v>5.3419999999999996</v>
      </c>
      <c r="CD14" s="9">
        <v>2.9329999999999998</v>
      </c>
      <c r="CE14" s="9">
        <v>34.579000000000001</v>
      </c>
      <c r="CF14" s="9">
        <v>51.213000000000001</v>
      </c>
      <c r="CG14" s="9">
        <v>49.03</v>
      </c>
      <c r="CH14" s="9">
        <v>7.1260000000000003</v>
      </c>
      <c r="CI14" s="9">
        <v>6.6849999999999996</v>
      </c>
      <c r="CJ14" s="9">
        <v>0.82</v>
      </c>
      <c r="CK14" s="9">
        <v>5.8650000000000002</v>
      </c>
      <c r="CL14" s="9">
        <v>4.4169999999999998</v>
      </c>
      <c r="CM14" s="9">
        <v>2.2679999999999998</v>
      </c>
      <c r="CN14" s="9">
        <v>4.4329999999999998</v>
      </c>
      <c r="CO14" s="9">
        <v>0.32700000000000001</v>
      </c>
      <c r="CP14" s="9">
        <v>1.9259999999999999</v>
      </c>
      <c r="CQ14" s="9">
        <v>2.2050000000000001</v>
      </c>
      <c r="CR14" s="9">
        <v>1.5389999999999999</v>
      </c>
      <c r="CS14" s="9">
        <v>2.9420000000000002</v>
      </c>
      <c r="CT14" s="9">
        <v>3.9089999999999998</v>
      </c>
      <c r="CU14" s="9">
        <v>2.7759999999999998</v>
      </c>
      <c r="CV14" s="9">
        <v>0.441</v>
      </c>
      <c r="CW14" s="9">
        <v>41.904000000000003</v>
      </c>
      <c r="CX14" s="9">
        <v>25.158999999999999</v>
      </c>
      <c r="CY14" s="9">
        <v>23.78</v>
      </c>
      <c r="CZ14" s="9">
        <v>1.3779999999999999</v>
      </c>
      <c r="DA14" s="9">
        <v>0</v>
      </c>
      <c r="DB14" s="9">
        <v>1.3779999999999999</v>
      </c>
      <c r="DC14" s="9">
        <v>0</v>
      </c>
      <c r="DD14" s="9">
        <v>0</v>
      </c>
      <c r="DE14" s="9">
        <v>21.27</v>
      </c>
      <c r="DF14" s="9">
        <v>0</v>
      </c>
      <c r="DG14" s="9">
        <v>0.88500000000000001</v>
      </c>
      <c r="DH14" s="9">
        <v>3.004</v>
      </c>
      <c r="DI14" s="9">
        <v>2.5049999999999999</v>
      </c>
      <c r="DJ14" s="9">
        <v>22.654</v>
      </c>
      <c r="DK14" s="9">
        <v>16.745000000000001</v>
      </c>
      <c r="DL14" s="9">
        <v>2.1829999999999998</v>
      </c>
      <c r="DM14" s="9">
        <v>51.213000000000001</v>
      </c>
      <c r="DN14" s="9">
        <v>173.19800000000001</v>
      </c>
      <c r="DO14" s="9">
        <v>150.04900000000001</v>
      </c>
      <c r="DP14" s="9">
        <v>150.04900000000001</v>
      </c>
      <c r="DQ14" s="9">
        <v>12.89</v>
      </c>
      <c r="DR14" s="9">
        <v>137.15899999999999</v>
      </c>
      <c r="DS14" s="9">
        <v>23.149000000000001</v>
      </c>
      <c r="DT14" s="9">
        <v>275.34699999999998</v>
      </c>
      <c r="DU14" s="9">
        <v>255.15700000000001</v>
      </c>
      <c r="DV14" s="9">
        <v>47.921999999999997</v>
      </c>
      <c r="DW14" s="9">
        <v>20.234999999999999</v>
      </c>
      <c r="DX14" s="9">
        <v>9.3889999999999993</v>
      </c>
      <c r="DY14" s="9">
        <v>8.8439999999999994</v>
      </c>
      <c r="DZ14" s="9">
        <v>12.887</v>
      </c>
      <c r="EA14" s="9">
        <v>5.3460000000000001</v>
      </c>
      <c r="EB14" s="9">
        <v>13.451000000000001</v>
      </c>
      <c r="EC14" s="9">
        <v>1.8220000000000001</v>
      </c>
      <c r="ED14" s="9">
        <v>2.593</v>
      </c>
      <c r="EE14" s="9">
        <v>5.04</v>
      </c>
      <c r="EF14" s="9">
        <v>5.7050000000000001</v>
      </c>
      <c r="EG14" s="9">
        <v>7.4870000000000001</v>
      </c>
      <c r="EH14" s="9">
        <v>10.429</v>
      </c>
      <c r="EI14" s="9">
        <v>7.8040000000000003</v>
      </c>
      <c r="EJ14" s="9">
        <v>27.687000000000001</v>
      </c>
      <c r="EK14" s="9">
        <v>207.23500000000001</v>
      </c>
      <c r="EL14" s="9">
        <v>171.09399999999999</v>
      </c>
      <c r="EM14" s="9">
        <v>162.417</v>
      </c>
      <c r="EN14" s="9">
        <v>4.4329999999999998</v>
      </c>
      <c r="EO14" s="9">
        <v>3.9350000000000001</v>
      </c>
      <c r="EP14" s="9">
        <v>3.8079999999999998</v>
      </c>
      <c r="EQ14" s="9">
        <v>2.2770000000000001</v>
      </c>
      <c r="ER14" s="9">
        <v>2.0179999999999998</v>
      </c>
      <c r="ES14" s="9">
        <v>125.771</v>
      </c>
      <c r="ET14" s="9">
        <v>12.081</v>
      </c>
      <c r="EU14" s="9">
        <v>10.313000000000001</v>
      </c>
      <c r="EV14" s="9">
        <v>22.928999999999998</v>
      </c>
      <c r="EW14" s="9">
        <v>23.463000000000001</v>
      </c>
      <c r="EX14" s="9">
        <v>147.631</v>
      </c>
      <c r="EY14" s="9">
        <v>36.140999999999998</v>
      </c>
      <c r="EZ14" s="9">
        <v>20.190000000000001</v>
      </c>
      <c r="FA14" s="9">
        <v>242.80199999999999</v>
      </c>
      <c r="FB14" s="9">
        <v>32.545000000000002</v>
      </c>
      <c r="FC14" s="9">
        <v>13.198</v>
      </c>
      <c r="FD14" s="9">
        <v>12.31</v>
      </c>
      <c r="FE14" s="9">
        <v>1.4390000000000001</v>
      </c>
      <c r="FF14" s="9">
        <v>1.4390000000000001</v>
      </c>
      <c r="FG14" s="9">
        <v>0.61</v>
      </c>
      <c r="FH14" s="9">
        <v>0.83</v>
      </c>
      <c r="FI14" s="9">
        <v>1.0509999999999999</v>
      </c>
      <c r="FJ14" s="9">
        <v>0.38800000000000001</v>
      </c>
      <c r="FK14" s="9">
        <v>1.1399999999999999</v>
      </c>
      <c r="FL14" s="9">
        <v>0.16500000000000001</v>
      </c>
      <c r="FM14" s="9">
        <v>0.13400000000000001</v>
      </c>
      <c r="FN14" s="9">
        <v>0.36399999999999999</v>
      </c>
      <c r="FO14" s="9">
        <v>0.22800000000000001</v>
      </c>
      <c r="FP14" s="9">
        <v>0.84799999999999998</v>
      </c>
      <c r="FQ14" s="9">
        <v>0.65900000000000003</v>
      </c>
      <c r="FR14" s="9">
        <v>0.78</v>
      </c>
      <c r="FS14" s="9">
        <v>0</v>
      </c>
      <c r="FT14" s="9">
        <v>10.87</v>
      </c>
      <c r="FU14" s="9">
        <v>6.4550000000000001</v>
      </c>
      <c r="FV14" s="9">
        <v>6.03</v>
      </c>
      <c r="FW14" s="9">
        <v>0</v>
      </c>
      <c r="FX14" s="9">
        <v>0.42499999999999999</v>
      </c>
      <c r="FY14" s="9">
        <v>0</v>
      </c>
      <c r="FZ14" s="9">
        <v>0.42499999999999999</v>
      </c>
      <c r="GA14" s="9">
        <v>0</v>
      </c>
      <c r="GB14" s="9">
        <v>4.9009999999999998</v>
      </c>
      <c r="GC14" s="9">
        <v>0.16300000000000001</v>
      </c>
      <c r="GD14" s="9">
        <v>0</v>
      </c>
      <c r="GE14" s="9">
        <v>1.391</v>
      </c>
      <c r="GF14" s="9">
        <v>1.272</v>
      </c>
      <c r="GG14" s="9">
        <v>5.1829999999999998</v>
      </c>
      <c r="GH14" s="9">
        <v>4.415</v>
      </c>
      <c r="GI14" s="9">
        <v>0.88800000000000001</v>
      </c>
      <c r="GJ14" s="9">
        <v>13.198</v>
      </c>
      <c r="GK14" s="9">
        <v>4.0110000000000001</v>
      </c>
      <c r="GL14" s="9">
        <v>4.0110000000000001</v>
      </c>
      <c r="GM14" s="9">
        <v>0.27400000000000002</v>
      </c>
      <c r="GN14" s="9">
        <v>0.27400000000000002</v>
      </c>
      <c r="GO14" s="9">
        <v>0.27400000000000002</v>
      </c>
      <c r="GP14" s="9">
        <v>0</v>
      </c>
      <c r="GQ14" s="9">
        <v>0.27400000000000002</v>
      </c>
      <c r="GR14" s="9">
        <v>0</v>
      </c>
      <c r="GS14" s="9">
        <v>0.27400000000000002</v>
      </c>
      <c r="GT14" s="9">
        <v>0</v>
      </c>
      <c r="GU14" s="9">
        <v>0</v>
      </c>
      <c r="GV14" s="9">
        <v>0.14399999999999999</v>
      </c>
      <c r="GW14" s="9">
        <v>0</v>
      </c>
      <c r="GX14" s="9">
        <v>0.13</v>
      </c>
      <c r="GY14" s="9">
        <v>0.27400000000000002</v>
      </c>
      <c r="GZ14" s="9">
        <v>0</v>
      </c>
      <c r="HA14" s="9">
        <v>0</v>
      </c>
      <c r="HB14" s="9">
        <v>3.7370000000000001</v>
      </c>
      <c r="HC14" s="9">
        <v>3.593</v>
      </c>
      <c r="HD14" s="9">
        <v>3.3959999999999999</v>
      </c>
      <c r="HE14" s="9">
        <v>0.19700000000000001</v>
      </c>
      <c r="HF14" s="9">
        <v>0</v>
      </c>
      <c r="HG14" s="9">
        <v>9.6000000000000002E-2</v>
      </c>
      <c r="HH14" s="9">
        <v>0</v>
      </c>
      <c r="HI14" s="9">
        <v>0.1</v>
      </c>
      <c r="HJ14" s="9">
        <v>2.9740000000000002</v>
      </c>
      <c r="HK14" s="9">
        <v>0.38700000000000001</v>
      </c>
      <c r="HL14" s="9">
        <v>0</v>
      </c>
      <c r="HM14" s="9">
        <v>0.23200000000000001</v>
      </c>
      <c r="HN14" s="9">
        <v>0.59</v>
      </c>
      <c r="HO14" s="9">
        <v>3.0030000000000001</v>
      </c>
      <c r="HP14" s="9">
        <v>0.14399999999999999</v>
      </c>
      <c r="HQ14" s="9">
        <v>0</v>
      </c>
      <c r="HR14" s="9">
        <v>4.0110000000000001</v>
      </c>
      <c r="HS14" s="9">
        <v>17.106000000000002</v>
      </c>
      <c r="HT14" s="9">
        <v>15.861000000000001</v>
      </c>
      <c r="HU14" s="9">
        <v>2.3290000000000002</v>
      </c>
      <c r="HV14" s="9">
        <v>2.101</v>
      </c>
      <c r="HW14" s="9">
        <v>0.60699999999999998</v>
      </c>
      <c r="HX14" s="9">
        <v>1.494</v>
      </c>
      <c r="HY14" s="9">
        <v>1.5569999999999999</v>
      </c>
      <c r="HZ14" s="9">
        <v>0.54400000000000004</v>
      </c>
      <c r="IA14" s="9">
        <v>1.853</v>
      </c>
      <c r="IB14" s="9">
        <v>0.248</v>
      </c>
      <c r="IC14" s="9">
        <v>0</v>
      </c>
      <c r="ID14" s="9">
        <v>9.2999999999999999E-2</v>
      </c>
      <c r="IE14" s="9">
        <v>0.625</v>
      </c>
      <c r="IF14" s="9">
        <v>1.383</v>
      </c>
      <c r="IG14" s="9">
        <v>0.81599999999999995</v>
      </c>
      <c r="IH14" s="9">
        <v>1.2849999999999999</v>
      </c>
      <c r="II14" s="9">
        <v>0.22800000000000001</v>
      </c>
      <c r="IJ14" s="9">
        <v>13.532</v>
      </c>
      <c r="IK14" s="9">
        <v>12.864000000000001</v>
      </c>
      <c r="IL14" s="9">
        <v>12.090999999999999</v>
      </c>
      <c r="IM14" s="9">
        <v>0.41299999999999998</v>
      </c>
      <c r="IN14" s="9">
        <v>0.36</v>
      </c>
      <c r="IO14" s="9">
        <v>0.41299999999999998</v>
      </c>
      <c r="IP14" s="9">
        <v>0.13</v>
      </c>
      <c r="IQ14" s="9">
        <v>0.23100000000000001</v>
      </c>
    </row>
    <row r="15" spans="1:251">
      <c r="A15" s="10">
        <v>43497</v>
      </c>
      <c r="B15" s="9">
        <v>1.417</v>
      </c>
      <c r="C15" s="9">
        <v>0.45900000000000002</v>
      </c>
      <c r="D15" s="9">
        <v>1.4570000000000001</v>
      </c>
      <c r="E15" s="9">
        <v>0.41899999999999998</v>
      </c>
      <c r="F15" s="9">
        <v>0</v>
      </c>
      <c r="G15" s="9">
        <v>61.866</v>
      </c>
      <c r="H15" s="9">
        <v>7.7839999999999998</v>
      </c>
      <c r="I15" s="9">
        <v>5.8970000000000002</v>
      </c>
      <c r="J15" s="9">
        <v>6.3010000000000002</v>
      </c>
      <c r="K15" s="9">
        <v>14.034000000000001</v>
      </c>
      <c r="L15" s="9">
        <v>67.813999999999993</v>
      </c>
      <c r="M15" s="9">
        <v>9.8209999999999997</v>
      </c>
      <c r="N15" s="9">
        <v>9.2170000000000005</v>
      </c>
      <c r="O15" s="9">
        <v>105.13200000000001</v>
      </c>
      <c r="P15" s="9">
        <v>153.21100000000001</v>
      </c>
      <c r="Q15" s="9">
        <v>145.58500000000001</v>
      </c>
      <c r="R15" s="9">
        <v>10.819000000000001</v>
      </c>
      <c r="S15" s="9">
        <v>8.5990000000000002</v>
      </c>
      <c r="T15" s="9">
        <v>4.1849999999999996</v>
      </c>
      <c r="U15" s="9">
        <v>4.415</v>
      </c>
      <c r="V15" s="9">
        <v>4.7329999999999997</v>
      </c>
      <c r="W15" s="9">
        <v>3.8660000000000001</v>
      </c>
      <c r="X15" s="9">
        <v>5.9379999999999997</v>
      </c>
      <c r="Y15" s="9">
        <v>2.226</v>
      </c>
      <c r="Z15" s="9">
        <v>0.435</v>
      </c>
      <c r="AA15" s="9">
        <v>2.121</v>
      </c>
      <c r="AB15" s="9">
        <v>2.7029999999999998</v>
      </c>
      <c r="AC15" s="9">
        <v>3.7759999999999998</v>
      </c>
      <c r="AD15" s="9">
        <v>6.7030000000000003</v>
      </c>
      <c r="AE15" s="9">
        <v>1.8959999999999999</v>
      </c>
      <c r="AF15" s="9">
        <v>2.2200000000000002</v>
      </c>
      <c r="AG15" s="9">
        <v>134.76599999999999</v>
      </c>
      <c r="AH15" s="9">
        <v>126.41200000000001</v>
      </c>
      <c r="AI15" s="9">
        <v>120.899</v>
      </c>
      <c r="AJ15" s="9">
        <v>2.8639999999999999</v>
      </c>
      <c r="AK15" s="9">
        <v>2.649</v>
      </c>
      <c r="AL15" s="9">
        <v>3.0350000000000001</v>
      </c>
      <c r="AM15" s="9">
        <v>1.7170000000000001</v>
      </c>
      <c r="AN15" s="9">
        <v>0.76200000000000001</v>
      </c>
      <c r="AO15" s="9">
        <v>95.271000000000001</v>
      </c>
      <c r="AP15" s="9">
        <v>9.5779999999999994</v>
      </c>
      <c r="AQ15" s="9">
        <v>11.396000000000001</v>
      </c>
      <c r="AR15" s="9">
        <v>10.167999999999999</v>
      </c>
      <c r="AS15" s="9">
        <v>14.077999999999999</v>
      </c>
      <c r="AT15" s="9">
        <v>112.334</v>
      </c>
      <c r="AU15" s="9">
        <v>8.3539999999999992</v>
      </c>
      <c r="AV15" s="9">
        <v>7.6260000000000003</v>
      </c>
      <c r="AW15" s="9">
        <v>153.21100000000001</v>
      </c>
      <c r="AX15" s="9">
        <v>23.562999999999999</v>
      </c>
      <c r="AY15" s="9">
        <v>19.27</v>
      </c>
      <c r="AZ15" s="9">
        <v>0.89800000000000002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0.89800000000000002</v>
      </c>
      <c r="BO15" s="9">
        <v>18.372</v>
      </c>
      <c r="BP15" s="9">
        <v>12.957000000000001</v>
      </c>
      <c r="BQ15" s="9">
        <v>12.957000000000001</v>
      </c>
      <c r="BR15" s="9">
        <v>0</v>
      </c>
      <c r="BS15" s="9">
        <v>0</v>
      </c>
      <c r="BT15" s="9">
        <v>0</v>
      </c>
      <c r="BU15" s="9">
        <v>0</v>
      </c>
      <c r="BV15" s="9">
        <v>0</v>
      </c>
      <c r="BW15" s="9">
        <v>7.6639999999999997</v>
      </c>
      <c r="BX15" s="9">
        <v>0.46600000000000003</v>
      </c>
      <c r="BY15" s="9">
        <v>0.435</v>
      </c>
      <c r="BZ15" s="9">
        <v>4.3920000000000003</v>
      </c>
      <c r="CA15" s="9">
        <v>0.84799999999999998</v>
      </c>
      <c r="CB15" s="9">
        <v>12.109</v>
      </c>
      <c r="CC15" s="9">
        <v>5.415</v>
      </c>
      <c r="CD15" s="9">
        <v>4.2930000000000001</v>
      </c>
      <c r="CE15" s="9">
        <v>23.562999999999999</v>
      </c>
      <c r="CF15" s="9">
        <v>56.692999999999998</v>
      </c>
      <c r="CG15" s="9">
        <v>54.884999999999998</v>
      </c>
      <c r="CH15" s="9">
        <v>7.55</v>
      </c>
      <c r="CI15" s="9">
        <v>7.55</v>
      </c>
      <c r="CJ15" s="9">
        <v>1.4850000000000001</v>
      </c>
      <c r="CK15" s="9">
        <v>6.0650000000000004</v>
      </c>
      <c r="CL15" s="9">
        <v>6.4569999999999999</v>
      </c>
      <c r="CM15" s="9">
        <v>1.093</v>
      </c>
      <c r="CN15" s="9">
        <v>6.391</v>
      </c>
      <c r="CO15" s="9">
        <v>1.1579999999999999</v>
      </c>
      <c r="CP15" s="9">
        <v>0</v>
      </c>
      <c r="CQ15" s="9">
        <v>3.0579999999999998</v>
      </c>
      <c r="CR15" s="9">
        <v>3.4039999999999999</v>
      </c>
      <c r="CS15" s="9">
        <v>1.0880000000000001</v>
      </c>
      <c r="CT15" s="9">
        <v>5.3490000000000002</v>
      </c>
      <c r="CU15" s="9">
        <v>2.2010000000000001</v>
      </c>
      <c r="CV15" s="9">
        <v>0</v>
      </c>
      <c r="CW15" s="9">
        <v>47.335000000000001</v>
      </c>
      <c r="CX15" s="9">
        <v>27.759</v>
      </c>
      <c r="CY15" s="9">
        <v>27.387</v>
      </c>
      <c r="CZ15" s="9">
        <v>0.372</v>
      </c>
      <c r="DA15" s="9">
        <v>0</v>
      </c>
      <c r="DB15" s="9">
        <v>0.372</v>
      </c>
      <c r="DC15" s="9">
        <v>0</v>
      </c>
      <c r="DD15" s="9">
        <v>0</v>
      </c>
      <c r="DE15" s="9">
        <v>22.189</v>
      </c>
      <c r="DF15" s="9">
        <v>0.34599999999999997</v>
      </c>
      <c r="DG15" s="9">
        <v>1.607</v>
      </c>
      <c r="DH15" s="9">
        <v>3.6160000000000001</v>
      </c>
      <c r="DI15" s="9">
        <v>3.41</v>
      </c>
      <c r="DJ15" s="9">
        <v>24.349</v>
      </c>
      <c r="DK15" s="9">
        <v>19.576000000000001</v>
      </c>
      <c r="DL15" s="9">
        <v>1.8089999999999999</v>
      </c>
      <c r="DM15" s="9">
        <v>56.692999999999998</v>
      </c>
      <c r="DN15" s="9">
        <v>157.78399999999999</v>
      </c>
      <c r="DO15" s="9">
        <v>134.37200000000001</v>
      </c>
      <c r="DP15" s="9">
        <v>134.37200000000001</v>
      </c>
      <c r="DQ15" s="9">
        <v>10.444000000000001</v>
      </c>
      <c r="DR15" s="9">
        <v>123.928</v>
      </c>
      <c r="DS15" s="9">
        <v>23.411999999999999</v>
      </c>
      <c r="DT15" s="9">
        <v>277.69799999999998</v>
      </c>
      <c r="DU15" s="9">
        <v>257.81400000000002</v>
      </c>
      <c r="DV15" s="9">
        <v>46.86</v>
      </c>
      <c r="DW15" s="9">
        <v>23.459</v>
      </c>
      <c r="DX15" s="9">
        <v>9.8350000000000009</v>
      </c>
      <c r="DY15" s="9">
        <v>11.276</v>
      </c>
      <c r="DZ15" s="9">
        <v>13.738</v>
      </c>
      <c r="EA15" s="9">
        <v>7.3719999999999999</v>
      </c>
      <c r="EB15" s="9">
        <v>13.659000000000001</v>
      </c>
      <c r="EC15" s="9">
        <v>3.3210000000000002</v>
      </c>
      <c r="ED15" s="9">
        <v>3.8809999999999998</v>
      </c>
      <c r="EE15" s="9">
        <v>4.12</v>
      </c>
      <c r="EF15" s="9">
        <v>7.8929999999999998</v>
      </c>
      <c r="EG15" s="9">
        <v>9.1969999999999992</v>
      </c>
      <c r="EH15" s="9">
        <v>13.413</v>
      </c>
      <c r="EI15" s="9">
        <v>7.798</v>
      </c>
      <c r="EJ15" s="9">
        <v>23.4</v>
      </c>
      <c r="EK15" s="9">
        <v>210.95400000000001</v>
      </c>
      <c r="EL15" s="9">
        <v>170.23599999999999</v>
      </c>
      <c r="EM15" s="9">
        <v>161.874</v>
      </c>
      <c r="EN15" s="9">
        <v>4.1289999999999996</v>
      </c>
      <c r="EO15" s="9">
        <v>3.9609999999999999</v>
      </c>
      <c r="EP15" s="9">
        <v>4.6900000000000004</v>
      </c>
      <c r="EQ15" s="9">
        <v>2.6160000000000001</v>
      </c>
      <c r="ER15" s="9">
        <v>0.66900000000000004</v>
      </c>
      <c r="ES15" s="9">
        <v>125.367</v>
      </c>
      <c r="ET15" s="9">
        <v>9.7560000000000002</v>
      </c>
      <c r="EU15" s="9">
        <v>9.5229999999999997</v>
      </c>
      <c r="EV15" s="9">
        <v>25.59</v>
      </c>
      <c r="EW15" s="9">
        <v>26.9</v>
      </c>
      <c r="EX15" s="9">
        <v>143.33500000000001</v>
      </c>
      <c r="EY15" s="9">
        <v>40.719000000000001</v>
      </c>
      <c r="EZ15" s="9">
        <v>19.884</v>
      </c>
      <c r="FA15" s="9">
        <v>249.059</v>
      </c>
      <c r="FB15" s="9">
        <v>28.638999999999999</v>
      </c>
      <c r="FC15" s="9">
        <v>16.420000000000002</v>
      </c>
      <c r="FD15" s="9">
        <v>15.657</v>
      </c>
      <c r="FE15" s="9">
        <v>1.744</v>
      </c>
      <c r="FF15" s="9">
        <v>1.456</v>
      </c>
      <c r="FG15" s="9">
        <v>0.94499999999999995</v>
      </c>
      <c r="FH15" s="9">
        <v>0.51200000000000001</v>
      </c>
      <c r="FI15" s="9">
        <v>0.76400000000000001</v>
      </c>
      <c r="FJ15" s="9">
        <v>0.69199999999999995</v>
      </c>
      <c r="FK15" s="9">
        <v>0.89400000000000002</v>
      </c>
      <c r="FL15" s="9">
        <v>0.46400000000000002</v>
      </c>
      <c r="FM15" s="9">
        <v>9.8000000000000004E-2</v>
      </c>
      <c r="FN15" s="9">
        <v>0.251</v>
      </c>
      <c r="FO15" s="9">
        <v>0.44600000000000001</v>
      </c>
      <c r="FP15" s="9">
        <v>0.76</v>
      </c>
      <c r="FQ15" s="9">
        <v>1.07</v>
      </c>
      <c r="FR15" s="9">
        <v>0.38600000000000001</v>
      </c>
      <c r="FS15" s="9">
        <v>0.28799999999999998</v>
      </c>
      <c r="FT15" s="9">
        <v>13.913</v>
      </c>
      <c r="FU15" s="9">
        <v>6.5960000000000001</v>
      </c>
      <c r="FV15" s="9">
        <v>6.0679999999999996</v>
      </c>
      <c r="FW15" s="9">
        <v>0.128</v>
      </c>
      <c r="FX15" s="9">
        <v>0.40100000000000002</v>
      </c>
      <c r="FY15" s="9">
        <v>0.128</v>
      </c>
      <c r="FZ15" s="9">
        <v>0.27800000000000002</v>
      </c>
      <c r="GA15" s="9">
        <v>0.123</v>
      </c>
      <c r="GB15" s="9">
        <v>4.415</v>
      </c>
      <c r="GC15" s="9">
        <v>0.26800000000000002</v>
      </c>
      <c r="GD15" s="9">
        <v>0.621</v>
      </c>
      <c r="GE15" s="9">
        <v>1.292</v>
      </c>
      <c r="GF15" s="9">
        <v>0.80600000000000005</v>
      </c>
      <c r="GG15" s="9">
        <v>5.79</v>
      </c>
      <c r="GH15" s="9">
        <v>7.3170000000000002</v>
      </c>
      <c r="GI15" s="9">
        <v>0.76300000000000001</v>
      </c>
      <c r="GJ15" s="9">
        <v>16.420000000000002</v>
      </c>
      <c r="GK15" s="9">
        <v>2.4119999999999999</v>
      </c>
      <c r="GL15" s="9">
        <v>2.4119999999999999</v>
      </c>
      <c r="GM15" s="9">
        <v>0.63500000000000001</v>
      </c>
      <c r="GN15" s="9">
        <v>0.63500000000000001</v>
      </c>
      <c r="GO15" s="9">
        <v>0.122</v>
      </c>
      <c r="GP15" s="9">
        <v>0.51300000000000001</v>
      </c>
      <c r="GQ15" s="9">
        <v>0.504</v>
      </c>
      <c r="GR15" s="9">
        <v>0.13</v>
      </c>
      <c r="GS15" s="9">
        <v>0.504</v>
      </c>
      <c r="GT15" s="9">
        <v>0</v>
      </c>
      <c r="GU15" s="9">
        <v>0.13</v>
      </c>
      <c r="GV15" s="9">
        <v>0.122</v>
      </c>
      <c r="GW15" s="9">
        <v>0</v>
      </c>
      <c r="GX15" s="9">
        <v>0.51300000000000001</v>
      </c>
      <c r="GY15" s="9">
        <v>0.26100000000000001</v>
      </c>
      <c r="GZ15" s="9">
        <v>0.374</v>
      </c>
      <c r="HA15" s="9">
        <v>0</v>
      </c>
      <c r="HB15" s="9">
        <v>1.7769999999999999</v>
      </c>
      <c r="HC15" s="9">
        <v>1.7769999999999999</v>
      </c>
      <c r="HD15" s="9">
        <v>1.7769999999999999</v>
      </c>
      <c r="HE15" s="9">
        <v>0</v>
      </c>
      <c r="HF15" s="9">
        <v>0</v>
      </c>
      <c r="HG15" s="9">
        <v>0</v>
      </c>
      <c r="HH15" s="9">
        <v>0</v>
      </c>
      <c r="HI15" s="9">
        <v>0</v>
      </c>
      <c r="HJ15" s="9">
        <v>1.5449999999999999</v>
      </c>
      <c r="HK15" s="9">
        <v>0</v>
      </c>
      <c r="HL15" s="9">
        <v>0.114</v>
      </c>
      <c r="HM15" s="9">
        <v>0.11700000000000001</v>
      </c>
      <c r="HN15" s="9">
        <v>0.28399999999999997</v>
      </c>
      <c r="HO15" s="9">
        <v>1.4930000000000001</v>
      </c>
      <c r="HP15" s="9">
        <v>0</v>
      </c>
      <c r="HQ15" s="9">
        <v>0</v>
      </c>
      <c r="HR15" s="9">
        <v>2.4119999999999999</v>
      </c>
      <c r="HS15" s="9">
        <v>18.195</v>
      </c>
      <c r="HT15" s="9">
        <v>17.899999999999999</v>
      </c>
      <c r="HU15" s="9">
        <v>2.3149999999999999</v>
      </c>
      <c r="HV15" s="9">
        <v>2.2170000000000001</v>
      </c>
      <c r="HW15" s="9">
        <v>0.89200000000000002</v>
      </c>
      <c r="HX15" s="9">
        <v>1.325</v>
      </c>
      <c r="HY15" s="9">
        <v>1.48</v>
      </c>
      <c r="HZ15" s="9">
        <v>0.73699999999999999</v>
      </c>
      <c r="IA15" s="9">
        <v>1.3440000000000001</v>
      </c>
      <c r="IB15" s="9">
        <v>0.14599999999999999</v>
      </c>
      <c r="IC15" s="9">
        <v>0.59</v>
      </c>
      <c r="ID15" s="9">
        <v>0.57899999999999996</v>
      </c>
      <c r="IE15" s="9">
        <v>0.35299999999999998</v>
      </c>
      <c r="IF15" s="9">
        <v>1.284</v>
      </c>
      <c r="IG15" s="9">
        <v>1.345</v>
      </c>
      <c r="IH15" s="9">
        <v>0.872</v>
      </c>
      <c r="II15" s="9">
        <v>9.9000000000000005E-2</v>
      </c>
      <c r="IJ15" s="9">
        <v>15.584</v>
      </c>
      <c r="IK15" s="9">
        <v>13.208</v>
      </c>
      <c r="IL15" s="9">
        <v>12.67</v>
      </c>
      <c r="IM15" s="9">
        <v>0.42</v>
      </c>
      <c r="IN15" s="9">
        <v>0.11799999999999999</v>
      </c>
      <c r="IO15" s="9">
        <v>0.28899999999999998</v>
      </c>
      <c r="IP15" s="9">
        <v>0.11799999999999999</v>
      </c>
      <c r="IQ15" s="9">
        <v>0.13200000000000001</v>
      </c>
    </row>
    <row r="16" spans="1:251">
      <c r="A16" s="10">
        <v>43862</v>
      </c>
      <c r="B16" s="9">
        <v>2.1480000000000001</v>
      </c>
      <c r="C16" s="9">
        <v>0.81</v>
      </c>
      <c r="D16" s="9">
        <v>2.1480000000000001</v>
      </c>
      <c r="E16" s="9">
        <v>0.81</v>
      </c>
      <c r="F16" s="9">
        <v>0</v>
      </c>
      <c r="G16" s="9">
        <v>64.203000000000003</v>
      </c>
      <c r="H16" s="9">
        <v>11.122999999999999</v>
      </c>
      <c r="I16" s="9">
        <v>9.3620000000000001</v>
      </c>
      <c r="J16" s="9">
        <v>9.3089999999999993</v>
      </c>
      <c r="K16" s="9">
        <v>12.715</v>
      </c>
      <c r="L16" s="9">
        <v>81.281999999999996</v>
      </c>
      <c r="M16" s="9">
        <v>6.8810000000000002</v>
      </c>
      <c r="N16" s="9">
        <v>7.5460000000000003</v>
      </c>
      <c r="O16" s="9">
        <v>112.23099999999999</v>
      </c>
      <c r="P16" s="9">
        <v>159.26599999999999</v>
      </c>
      <c r="Q16" s="9">
        <v>148.80500000000001</v>
      </c>
      <c r="R16" s="9">
        <v>12.535</v>
      </c>
      <c r="S16" s="9">
        <v>11.39</v>
      </c>
      <c r="T16" s="9">
        <v>8.9629999999999992</v>
      </c>
      <c r="U16" s="9">
        <v>2.4279999999999999</v>
      </c>
      <c r="V16" s="9">
        <v>8.1910000000000007</v>
      </c>
      <c r="W16" s="9">
        <v>3.1989999999999998</v>
      </c>
      <c r="X16" s="9">
        <v>8.6150000000000002</v>
      </c>
      <c r="Y16" s="9">
        <v>2.1190000000000002</v>
      </c>
      <c r="Z16" s="9">
        <v>0.65700000000000003</v>
      </c>
      <c r="AA16" s="9">
        <v>3.2280000000000002</v>
      </c>
      <c r="AB16" s="9">
        <v>4.7249999999999996</v>
      </c>
      <c r="AC16" s="9">
        <v>3.4380000000000002</v>
      </c>
      <c r="AD16" s="9">
        <v>8.5619999999999994</v>
      </c>
      <c r="AE16" s="9">
        <v>2.8279999999999998</v>
      </c>
      <c r="AF16" s="9">
        <v>1.145</v>
      </c>
      <c r="AG16" s="9">
        <v>136.27099999999999</v>
      </c>
      <c r="AH16" s="9">
        <v>126.59399999999999</v>
      </c>
      <c r="AI16" s="9">
        <v>124.636</v>
      </c>
      <c r="AJ16" s="9">
        <v>1.958</v>
      </c>
      <c r="AK16" s="9">
        <v>0</v>
      </c>
      <c r="AL16" s="9">
        <v>1.532</v>
      </c>
      <c r="AM16" s="9">
        <v>0</v>
      </c>
      <c r="AN16" s="9">
        <v>0.42699999999999999</v>
      </c>
      <c r="AO16" s="9">
        <v>88.712999999999994</v>
      </c>
      <c r="AP16" s="9">
        <v>10.866</v>
      </c>
      <c r="AQ16" s="9">
        <v>9.7690000000000001</v>
      </c>
      <c r="AR16" s="9">
        <v>17.245999999999999</v>
      </c>
      <c r="AS16" s="9">
        <v>16.600999999999999</v>
      </c>
      <c r="AT16" s="9">
        <v>109.99299999999999</v>
      </c>
      <c r="AU16" s="9">
        <v>9.6760000000000002</v>
      </c>
      <c r="AV16" s="9">
        <v>10.461</v>
      </c>
      <c r="AW16" s="9">
        <v>159.26599999999999</v>
      </c>
      <c r="AX16" s="9">
        <v>21.35</v>
      </c>
      <c r="AY16" s="9">
        <v>20.536000000000001</v>
      </c>
      <c r="AZ16" s="9">
        <v>2.7050000000000001</v>
      </c>
      <c r="BA16" s="9">
        <v>1.7569999999999999</v>
      </c>
      <c r="BB16" s="9">
        <v>0</v>
      </c>
      <c r="BC16" s="9">
        <v>1.7569999999999999</v>
      </c>
      <c r="BD16" s="9">
        <v>0.83899999999999997</v>
      </c>
      <c r="BE16" s="9">
        <v>0.91800000000000004</v>
      </c>
      <c r="BF16" s="9">
        <v>1.38</v>
      </c>
      <c r="BG16" s="9">
        <v>0.377</v>
      </c>
      <c r="BH16" s="9">
        <v>0</v>
      </c>
      <c r="BI16" s="9">
        <v>0.38700000000000001</v>
      </c>
      <c r="BJ16" s="9">
        <v>0.82799999999999996</v>
      </c>
      <c r="BK16" s="9">
        <v>0.54200000000000004</v>
      </c>
      <c r="BL16" s="9">
        <v>0.38700000000000001</v>
      </c>
      <c r="BM16" s="9">
        <v>1.37</v>
      </c>
      <c r="BN16" s="9">
        <v>0.94799999999999995</v>
      </c>
      <c r="BO16" s="9">
        <v>17.831</v>
      </c>
      <c r="BP16" s="9">
        <v>15.664999999999999</v>
      </c>
      <c r="BQ16" s="9">
        <v>14.308</v>
      </c>
      <c r="BR16" s="9">
        <v>0.42499999999999999</v>
      </c>
      <c r="BS16" s="9">
        <v>0.93200000000000005</v>
      </c>
      <c r="BT16" s="9">
        <v>0.50700000000000001</v>
      </c>
      <c r="BU16" s="9">
        <v>0.85099999999999998</v>
      </c>
      <c r="BV16" s="9">
        <v>0</v>
      </c>
      <c r="BW16" s="9">
        <v>10.628</v>
      </c>
      <c r="BX16" s="9">
        <v>1.0169999999999999</v>
      </c>
      <c r="BY16" s="9">
        <v>1.288</v>
      </c>
      <c r="BZ16" s="9">
        <v>2.7330000000000001</v>
      </c>
      <c r="CA16" s="9">
        <v>1.885</v>
      </c>
      <c r="CB16" s="9">
        <v>13.78</v>
      </c>
      <c r="CC16" s="9">
        <v>2.1659999999999999</v>
      </c>
      <c r="CD16" s="9">
        <v>0.81399999999999995</v>
      </c>
      <c r="CE16" s="9">
        <v>21.35</v>
      </c>
      <c r="CF16" s="9">
        <v>64.281999999999996</v>
      </c>
      <c r="CG16" s="9">
        <v>61.103000000000002</v>
      </c>
      <c r="CH16" s="9">
        <v>2.7229999999999999</v>
      </c>
      <c r="CI16" s="9">
        <v>2.2360000000000002</v>
      </c>
      <c r="CJ16" s="9">
        <v>0.89</v>
      </c>
      <c r="CK16" s="9">
        <v>1.3460000000000001</v>
      </c>
      <c r="CL16" s="9">
        <v>1.3260000000000001</v>
      </c>
      <c r="CM16" s="9">
        <v>0.91</v>
      </c>
      <c r="CN16" s="9">
        <v>1.7789999999999999</v>
      </c>
      <c r="CO16" s="9">
        <v>0</v>
      </c>
      <c r="CP16" s="9">
        <v>0.45700000000000002</v>
      </c>
      <c r="CQ16" s="9">
        <v>0</v>
      </c>
      <c r="CR16" s="9">
        <v>1.381</v>
      </c>
      <c r="CS16" s="9">
        <v>0.85499999999999998</v>
      </c>
      <c r="CT16" s="9">
        <v>0.91</v>
      </c>
      <c r="CU16" s="9">
        <v>1.3260000000000001</v>
      </c>
      <c r="CV16" s="9">
        <v>0.48699999999999999</v>
      </c>
      <c r="CW16" s="9">
        <v>58.38</v>
      </c>
      <c r="CX16" s="9">
        <v>38.347999999999999</v>
      </c>
      <c r="CY16" s="9">
        <v>35.597999999999999</v>
      </c>
      <c r="CZ16" s="9">
        <v>0.78700000000000003</v>
      </c>
      <c r="DA16" s="9">
        <v>1.9630000000000001</v>
      </c>
      <c r="DB16" s="9">
        <v>0.78700000000000003</v>
      </c>
      <c r="DC16" s="9">
        <v>1.4870000000000001</v>
      </c>
      <c r="DD16" s="9">
        <v>0.47599999999999998</v>
      </c>
      <c r="DE16" s="9">
        <v>31.010999999999999</v>
      </c>
      <c r="DF16" s="9">
        <v>1.79</v>
      </c>
      <c r="DG16" s="9">
        <v>1.0900000000000001</v>
      </c>
      <c r="DH16" s="9">
        <v>4.4569999999999999</v>
      </c>
      <c r="DI16" s="9">
        <v>6.1239999999999997</v>
      </c>
      <c r="DJ16" s="9">
        <v>32.225000000000001</v>
      </c>
      <c r="DK16" s="9">
        <v>20.032</v>
      </c>
      <c r="DL16" s="9">
        <v>3.1789999999999998</v>
      </c>
      <c r="DM16" s="9">
        <v>64.281999999999996</v>
      </c>
      <c r="DN16" s="9">
        <v>171.76300000000001</v>
      </c>
      <c r="DO16" s="9">
        <v>149.68700000000001</v>
      </c>
      <c r="DP16" s="9">
        <v>149.68700000000001</v>
      </c>
      <c r="DQ16" s="9">
        <v>10.215999999999999</v>
      </c>
      <c r="DR16" s="9">
        <v>139.471</v>
      </c>
      <c r="DS16" s="9">
        <v>22.076000000000001</v>
      </c>
      <c r="DT16" s="9">
        <v>292.78699999999998</v>
      </c>
      <c r="DU16" s="9">
        <v>272.04700000000003</v>
      </c>
      <c r="DV16" s="9">
        <v>48.097000000000001</v>
      </c>
      <c r="DW16" s="9">
        <v>20.834</v>
      </c>
      <c r="DX16" s="9">
        <v>7.7110000000000003</v>
      </c>
      <c r="DY16" s="9">
        <v>12.119</v>
      </c>
      <c r="DZ16" s="9">
        <v>12.05</v>
      </c>
      <c r="EA16" s="9">
        <v>7.7809999999999997</v>
      </c>
      <c r="EB16" s="9">
        <v>12.042999999999999</v>
      </c>
      <c r="EC16" s="9">
        <v>4.1769999999999996</v>
      </c>
      <c r="ED16" s="9">
        <v>3.2570000000000001</v>
      </c>
      <c r="EE16" s="9">
        <v>5.0190000000000001</v>
      </c>
      <c r="EF16" s="9">
        <v>7.0759999999999996</v>
      </c>
      <c r="EG16" s="9">
        <v>7.7359999999999998</v>
      </c>
      <c r="EH16" s="9">
        <v>13.253</v>
      </c>
      <c r="EI16" s="9">
        <v>6.5780000000000003</v>
      </c>
      <c r="EJ16" s="9">
        <v>27.263999999999999</v>
      </c>
      <c r="EK16" s="9">
        <v>223.94900000000001</v>
      </c>
      <c r="EL16" s="9">
        <v>185.06200000000001</v>
      </c>
      <c r="EM16" s="9">
        <v>175.29499999999999</v>
      </c>
      <c r="EN16" s="9">
        <v>5.7859999999999996</v>
      </c>
      <c r="EO16" s="9">
        <v>3.9809999999999999</v>
      </c>
      <c r="EP16" s="9">
        <v>5.2560000000000002</v>
      </c>
      <c r="EQ16" s="9">
        <v>2.5059999999999998</v>
      </c>
      <c r="ER16" s="9">
        <v>1.847</v>
      </c>
      <c r="ES16" s="9">
        <v>127.955</v>
      </c>
      <c r="ET16" s="9">
        <v>11.04</v>
      </c>
      <c r="EU16" s="9">
        <v>14.653</v>
      </c>
      <c r="EV16" s="9">
        <v>31.414000000000001</v>
      </c>
      <c r="EW16" s="9">
        <v>24.51</v>
      </c>
      <c r="EX16" s="9">
        <v>160.55199999999999</v>
      </c>
      <c r="EY16" s="9">
        <v>38.887</v>
      </c>
      <c r="EZ16" s="9">
        <v>20.74</v>
      </c>
      <c r="FA16" s="9">
        <v>262.85000000000002</v>
      </c>
      <c r="FB16" s="9">
        <v>29.937000000000001</v>
      </c>
      <c r="FC16" s="9">
        <v>16.041</v>
      </c>
      <c r="FD16" s="9">
        <v>15.717000000000001</v>
      </c>
      <c r="FE16" s="9">
        <v>1.6319999999999999</v>
      </c>
      <c r="FF16" s="9">
        <v>1.6319999999999999</v>
      </c>
      <c r="FG16" s="9">
        <v>0.77500000000000002</v>
      </c>
      <c r="FH16" s="9">
        <v>0.85699999999999998</v>
      </c>
      <c r="FI16" s="9">
        <v>1.0209999999999999</v>
      </c>
      <c r="FJ16" s="9">
        <v>0.61099999999999999</v>
      </c>
      <c r="FK16" s="9">
        <v>1.1950000000000001</v>
      </c>
      <c r="FL16" s="9">
        <v>0.437</v>
      </c>
      <c r="FM16" s="9">
        <v>0</v>
      </c>
      <c r="FN16" s="9">
        <v>0.60099999999999998</v>
      </c>
      <c r="FO16" s="9">
        <v>0.68500000000000005</v>
      </c>
      <c r="FP16" s="9">
        <v>0.34699999999999998</v>
      </c>
      <c r="FQ16" s="9">
        <v>1.145</v>
      </c>
      <c r="FR16" s="9">
        <v>0.48699999999999999</v>
      </c>
      <c r="FS16" s="9">
        <v>0</v>
      </c>
      <c r="FT16" s="9">
        <v>14.085000000000001</v>
      </c>
      <c r="FU16" s="9">
        <v>8.2970000000000006</v>
      </c>
      <c r="FV16" s="9">
        <v>8.2970000000000006</v>
      </c>
      <c r="FW16" s="9">
        <v>0</v>
      </c>
      <c r="FX16" s="9">
        <v>0</v>
      </c>
      <c r="FY16" s="9">
        <v>0</v>
      </c>
      <c r="FZ16" s="9">
        <v>0</v>
      </c>
      <c r="GA16" s="9">
        <v>0</v>
      </c>
      <c r="GB16" s="9">
        <v>5.8680000000000003</v>
      </c>
      <c r="GC16" s="9">
        <v>0.14299999999999999</v>
      </c>
      <c r="GD16" s="9">
        <v>0.13700000000000001</v>
      </c>
      <c r="GE16" s="9">
        <v>2.149</v>
      </c>
      <c r="GF16" s="9">
        <v>0.40200000000000002</v>
      </c>
      <c r="GG16" s="9">
        <v>7.8949999999999996</v>
      </c>
      <c r="GH16" s="9">
        <v>5.7880000000000003</v>
      </c>
      <c r="GI16" s="9">
        <v>0.32400000000000001</v>
      </c>
      <c r="GJ16" s="9">
        <v>16.041</v>
      </c>
      <c r="GK16" s="9">
        <v>2.8559999999999999</v>
      </c>
      <c r="GL16" s="9">
        <v>2.637</v>
      </c>
      <c r="GM16" s="9">
        <v>0.42299999999999999</v>
      </c>
      <c r="GN16" s="9">
        <v>0.42299999999999999</v>
      </c>
      <c r="GO16" s="9">
        <v>0.112</v>
      </c>
      <c r="GP16" s="9">
        <v>0.312</v>
      </c>
      <c r="GQ16" s="9">
        <v>0.312</v>
      </c>
      <c r="GR16" s="9">
        <v>0.111</v>
      </c>
      <c r="GS16" s="9">
        <v>0.312</v>
      </c>
      <c r="GT16" s="9">
        <v>0</v>
      </c>
      <c r="GU16" s="9">
        <v>0</v>
      </c>
      <c r="GV16" s="9">
        <v>0</v>
      </c>
      <c r="GW16" s="9">
        <v>0</v>
      </c>
      <c r="GX16" s="9">
        <v>0.42299999999999999</v>
      </c>
      <c r="GY16" s="9">
        <v>0.20100000000000001</v>
      </c>
      <c r="GZ16" s="9">
        <v>0.223</v>
      </c>
      <c r="HA16" s="9">
        <v>0</v>
      </c>
      <c r="HB16" s="9">
        <v>2.2130000000000001</v>
      </c>
      <c r="HC16" s="9">
        <v>2.0819999999999999</v>
      </c>
      <c r="HD16" s="9">
        <v>2.0819999999999999</v>
      </c>
      <c r="HE16" s="9">
        <v>0</v>
      </c>
      <c r="HF16" s="9">
        <v>0</v>
      </c>
      <c r="HG16" s="9">
        <v>0</v>
      </c>
      <c r="HH16" s="9">
        <v>0</v>
      </c>
      <c r="HI16" s="9">
        <v>0</v>
      </c>
      <c r="HJ16" s="9">
        <v>1.8160000000000001</v>
      </c>
      <c r="HK16" s="9">
        <v>0</v>
      </c>
      <c r="HL16" s="9">
        <v>0</v>
      </c>
      <c r="HM16" s="9">
        <v>0.26700000000000002</v>
      </c>
      <c r="HN16" s="9">
        <v>8.6999999999999994E-2</v>
      </c>
      <c r="HO16" s="9">
        <v>1.9950000000000001</v>
      </c>
      <c r="HP16" s="9">
        <v>0.13100000000000001</v>
      </c>
      <c r="HQ16" s="9">
        <v>0.219</v>
      </c>
      <c r="HR16" s="9">
        <v>2.8559999999999999</v>
      </c>
      <c r="HS16" s="9">
        <v>18.356999999999999</v>
      </c>
      <c r="HT16" s="9">
        <v>17.568000000000001</v>
      </c>
      <c r="HU16" s="9">
        <v>1.383</v>
      </c>
      <c r="HV16" s="9">
        <v>1.383</v>
      </c>
      <c r="HW16" s="9">
        <v>0.38200000000000001</v>
      </c>
      <c r="HX16" s="9">
        <v>1.002</v>
      </c>
      <c r="HY16" s="9">
        <v>0.65800000000000003</v>
      </c>
      <c r="HZ16" s="9">
        <v>0.72499999999999998</v>
      </c>
      <c r="IA16" s="9">
        <v>0.86699999999999999</v>
      </c>
      <c r="IB16" s="9">
        <v>0.39800000000000002</v>
      </c>
      <c r="IC16" s="9">
        <v>0.11799999999999999</v>
      </c>
      <c r="ID16" s="9">
        <v>0.38200000000000001</v>
      </c>
      <c r="IE16" s="9">
        <v>0.17499999999999999</v>
      </c>
      <c r="IF16" s="9">
        <v>0.82699999999999996</v>
      </c>
      <c r="IG16" s="9">
        <v>0.57999999999999996</v>
      </c>
      <c r="IH16" s="9">
        <v>0.80300000000000005</v>
      </c>
      <c r="II16" s="9">
        <v>0</v>
      </c>
      <c r="IJ16" s="9">
        <v>16.184999999999999</v>
      </c>
      <c r="IK16" s="9">
        <v>13.919</v>
      </c>
      <c r="IL16" s="9">
        <v>13.45</v>
      </c>
      <c r="IM16" s="9">
        <v>0.22</v>
      </c>
      <c r="IN16" s="9">
        <v>0.249</v>
      </c>
      <c r="IO16" s="9">
        <v>0.22</v>
      </c>
      <c r="IP16" s="9">
        <v>9.0999999999999998E-2</v>
      </c>
      <c r="IQ16" s="9">
        <v>0</v>
      </c>
    </row>
    <row r="17" spans="1:251">
      <c r="A17" s="10">
        <v>44228</v>
      </c>
      <c r="B17" s="9">
        <v>2.9169999999999998</v>
      </c>
      <c r="C17" s="9">
        <v>2.2799999999999998</v>
      </c>
      <c r="D17" s="9">
        <v>2.9169999999999998</v>
      </c>
      <c r="E17" s="9">
        <v>2.2799999999999998</v>
      </c>
      <c r="F17" s="9">
        <v>0</v>
      </c>
      <c r="G17" s="9">
        <v>68.305999999999997</v>
      </c>
      <c r="H17" s="9">
        <v>8.6950000000000003</v>
      </c>
      <c r="I17" s="9">
        <v>5.9429999999999996</v>
      </c>
      <c r="J17" s="9">
        <v>12.757</v>
      </c>
      <c r="K17" s="9">
        <v>14.935</v>
      </c>
      <c r="L17" s="9">
        <v>80.768000000000001</v>
      </c>
      <c r="M17" s="9">
        <v>5.4720000000000004</v>
      </c>
      <c r="N17" s="9">
        <v>19.391999999999999</v>
      </c>
      <c r="O17" s="9">
        <v>126.212</v>
      </c>
      <c r="P17" s="9">
        <v>196.89699999999999</v>
      </c>
      <c r="Q17" s="9">
        <v>188.589</v>
      </c>
      <c r="R17" s="9">
        <v>15.477</v>
      </c>
      <c r="S17" s="9">
        <v>12.045</v>
      </c>
      <c r="T17" s="9">
        <v>10.566000000000001</v>
      </c>
      <c r="U17" s="9">
        <v>1.4790000000000001</v>
      </c>
      <c r="V17" s="9">
        <v>8.5109999999999992</v>
      </c>
      <c r="W17" s="9">
        <v>3.5339999999999998</v>
      </c>
      <c r="X17" s="9">
        <v>8.907</v>
      </c>
      <c r="Y17" s="9">
        <v>0.33200000000000002</v>
      </c>
      <c r="Z17" s="9">
        <v>2.806</v>
      </c>
      <c r="AA17" s="9">
        <v>4.2270000000000003</v>
      </c>
      <c r="AB17" s="9">
        <v>4.1230000000000002</v>
      </c>
      <c r="AC17" s="9">
        <v>3.6949999999999998</v>
      </c>
      <c r="AD17" s="9">
        <v>9.2460000000000004</v>
      </c>
      <c r="AE17" s="9">
        <v>2.798</v>
      </c>
      <c r="AF17" s="9">
        <v>3.4319999999999999</v>
      </c>
      <c r="AG17" s="9">
        <v>173.11199999999999</v>
      </c>
      <c r="AH17" s="9">
        <v>151.286</v>
      </c>
      <c r="AI17" s="9">
        <v>144.251</v>
      </c>
      <c r="AJ17" s="9">
        <v>4.8319999999999999</v>
      </c>
      <c r="AK17" s="9">
        <v>2.202</v>
      </c>
      <c r="AL17" s="9">
        <v>5.2759999999999998</v>
      </c>
      <c r="AM17" s="9">
        <v>1.444</v>
      </c>
      <c r="AN17" s="9">
        <v>0.315</v>
      </c>
      <c r="AO17" s="9">
        <v>105.44799999999999</v>
      </c>
      <c r="AP17" s="9">
        <v>11.85</v>
      </c>
      <c r="AQ17" s="9">
        <v>15.712</v>
      </c>
      <c r="AR17" s="9">
        <v>18.274999999999999</v>
      </c>
      <c r="AS17" s="9">
        <v>23.812999999999999</v>
      </c>
      <c r="AT17" s="9">
        <v>127.47199999999999</v>
      </c>
      <c r="AU17" s="9">
        <v>21.826000000000001</v>
      </c>
      <c r="AV17" s="9">
        <v>8.3089999999999993</v>
      </c>
      <c r="AW17" s="9">
        <v>196.89699999999999</v>
      </c>
      <c r="AX17" s="9">
        <v>19.838000000000001</v>
      </c>
      <c r="AY17" s="9">
        <v>19.422000000000001</v>
      </c>
      <c r="AZ17" s="9">
        <v>4.1639999999999997</v>
      </c>
      <c r="BA17" s="9">
        <v>4.1639999999999997</v>
      </c>
      <c r="BB17" s="9">
        <v>0</v>
      </c>
      <c r="BC17" s="9">
        <v>4.1639999999999997</v>
      </c>
      <c r="BD17" s="9">
        <v>2.93</v>
      </c>
      <c r="BE17" s="9">
        <v>1.234</v>
      </c>
      <c r="BF17" s="9">
        <v>2.5539999999999998</v>
      </c>
      <c r="BG17" s="9">
        <v>0</v>
      </c>
      <c r="BH17" s="9">
        <v>1.61</v>
      </c>
      <c r="BI17" s="9">
        <v>2.589</v>
      </c>
      <c r="BJ17" s="9">
        <v>1.1639999999999999</v>
      </c>
      <c r="BK17" s="9">
        <v>0.41099999999999998</v>
      </c>
      <c r="BL17" s="9">
        <v>4.1639999999999997</v>
      </c>
      <c r="BM17" s="9">
        <v>0</v>
      </c>
      <c r="BN17" s="9">
        <v>0</v>
      </c>
      <c r="BO17" s="9">
        <v>15.257999999999999</v>
      </c>
      <c r="BP17" s="9">
        <v>13.185</v>
      </c>
      <c r="BQ17" s="9">
        <v>12.407</v>
      </c>
      <c r="BR17" s="9">
        <v>0</v>
      </c>
      <c r="BS17" s="9">
        <v>0.77800000000000002</v>
      </c>
      <c r="BT17" s="9">
        <v>0</v>
      </c>
      <c r="BU17" s="9">
        <v>0.77800000000000002</v>
      </c>
      <c r="BV17" s="9">
        <v>0</v>
      </c>
      <c r="BW17" s="9">
        <v>9.5559999999999992</v>
      </c>
      <c r="BX17" s="9">
        <v>0.747</v>
      </c>
      <c r="BY17" s="9">
        <v>0.32600000000000001</v>
      </c>
      <c r="BZ17" s="9">
        <v>2.5550000000000002</v>
      </c>
      <c r="CA17" s="9">
        <v>2.8039999999999998</v>
      </c>
      <c r="CB17" s="9">
        <v>10.381</v>
      </c>
      <c r="CC17" s="9">
        <v>2.073</v>
      </c>
      <c r="CD17" s="9">
        <v>0.41699999999999998</v>
      </c>
      <c r="CE17" s="9">
        <v>19.838000000000001</v>
      </c>
      <c r="CF17" s="9">
        <v>56.284999999999997</v>
      </c>
      <c r="CG17" s="9">
        <v>54.978999999999999</v>
      </c>
      <c r="CH17" s="9">
        <v>5.5110000000000001</v>
      </c>
      <c r="CI17" s="9">
        <v>4.6840000000000002</v>
      </c>
      <c r="CJ17" s="9">
        <v>1.238</v>
      </c>
      <c r="CK17" s="9">
        <v>3.4449999999999998</v>
      </c>
      <c r="CL17" s="9">
        <v>2.3260000000000001</v>
      </c>
      <c r="CM17" s="9">
        <v>2.3580000000000001</v>
      </c>
      <c r="CN17" s="9">
        <v>1.994</v>
      </c>
      <c r="CO17" s="9">
        <v>0.97299999999999998</v>
      </c>
      <c r="CP17" s="9">
        <v>1.7170000000000001</v>
      </c>
      <c r="CQ17" s="9">
        <v>2.1520000000000001</v>
      </c>
      <c r="CR17" s="9">
        <v>1.3919999999999999</v>
      </c>
      <c r="CS17" s="9">
        <v>1.139</v>
      </c>
      <c r="CT17" s="9">
        <v>3.4009999999999998</v>
      </c>
      <c r="CU17" s="9">
        <v>1.2829999999999999</v>
      </c>
      <c r="CV17" s="9">
        <v>0.82699999999999996</v>
      </c>
      <c r="CW17" s="9">
        <v>49.469000000000001</v>
      </c>
      <c r="CX17" s="9">
        <v>31.135999999999999</v>
      </c>
      <c r="CY17" s="9">
        <v>28.431999999999999</v>
      </c>
      <c r="CZ17" s="9">
        <v>1.264</v>
      </c>
      <c r="DA17" s="9">
        <v>1.44</v>
      </c>
      <c r="DB17" s="9">
        <v>0.91400000000000003</v>
      </c>
      <c r="DC17" s="9">
        <v>0.57499999999999996</v>
      </c>
      <c r="DD17" s="9">
        <v>1.2150000000000001</v>
      </c>
      <c r="DE17" s="9">
        <v>22.713999999999999</v>
      </c>
      <c r="DF17" s="9">
        <v>1.542</v>
      </c>
      <c r="DG17" s="9">
        <v>4.085</v>
      </c>
      <c r="DH17" s="9">
        <v>2.7949999999999999</v>
      </c>
      <c r="DI17" s="9">
        <v>6.0430000000000001</v>
      </c>
      <c r="DJ17" s="9">
        <v>25.094000000000001</v>
      </c>
      <c r="DK17" s="9">
        <v>18.332000000000001</v>
      </c>
      <c r="DL17" s="9">
        <v>1.306</v>
      </c>
      <c r="DM17" s="9">
        <v>56.284999999999997</v>
      </c>
      <c r="DN17" s="9">
        <v>172.80099999999999</v>
      </c>
      <c r="DO17" s="9">
        <v>142.184</v>
      </c>
      <c r="DP17" s="9">
        <v>142.184</v>
      </c>
      <c r="DQ17" s="9">
        <v>10.651999999999999</v>
      </c>
      <c r="DR17" s="9">
        <v>131.53200000000001</v>
      </c>
      <c r="DS17" s="9">
        <v>30.616</v>
      </c>
      <c r="DT17" s="9">
        <v>293.03199999999998</v>
      </c>
      <c r="DU17" s="9">
        <v>273.88299999999998</v>
      </c>
      <c r="DV17" s="9">
        <v>50.484999999999999</v>
      </c>
      <c r="DW17" s="9">
        <v>24.103999999999999</v>
      </c>
      <c r="DX17" s="9">
        <v>10.151999999999999</v>
      </c>
      <c r="DY17" s="9">
        <v>11.866</v>
      </c>
      <c r="DZ17" s="9">
        <v>14.15</v>
      </c>
      <c r="EA17" s="9">
        <v>7.6130000000000004</v>
      </c>
      <c r="EB17" s="9">
        <v>14.004</v>
      </c>
      <c r="EC17" s="9">
        <v>3.7549999999999999</v>
      </c>
      <c r="ED17" s="9">
        <v>3.3860000000000001</v>
      </c>
      <c r="EE17" s="9">
        <v>5.0380000000000003</v>
      </c>
      <c r="EF17" s="9">
        <v>8.0519999999999996</v>
      </c>
      <c r="EG17" s="9">
        <v>8.9280000000000008</v>
      </c>
      <c r="EH17" s="9">
        <v>14.204000000000001</v>
      </c>
      <c r="EI17" s="9">
        <v>7.8150000000000004</v>
      </c>
      <c r="EJ17" s="9">
        <v>26.38</v>
      </c>
      <c r="EK17" s="9">
        <v>223.398</v>
      </c>
      <c r="EL17" s="9">
        <v>181.899</v>
      </c>
      <c r="EM17" s="9">
        <v>173.41499999999999</v>
      </c>
      <c r="EN17" s="9">
        <v>4.2679999999999998</v>
      </c>
      <c r="EO17" s="9">
        <v>3.9809999999999999</v>
      </c>
      <c r="EP17" s="9">
        <v>4.6319999999999997</v>
      </c>
      <c r="EQ17" s="9">
        <v>2.4780000000000002</v>
      </c>
      <c r="ER17" s="9">
        <v>1.1399999999999999</v>
      </c>
      <c r="ES17" s="9">
        <v>129.05699999999999</v>
      </c>
      <c r="ET17" s="9">
        <v>14.567</v>
      </c>
      <c r="EU17" s="9">
        <v>11.768000000000001</v>
      </c>
      <c r="EV17" s="9">
        <v>26.507999999999999</v>
      </c>
      <c r="EW17" s="9">
        <v>23.009</v>
      </c>
      <c r="EX17" s="9">
        <v>158.88999999999999</v>
      </c>
      <c r="EY17" s="9">
        <v>41.499000000000002</v>
      </c>
      <c r="EZ17" s="9">
        <v>19.149000000000001</v>
      </c>
      <c r="FA17" s="9">
        <v>261.25799999999998</v>
      </c>
      <c r="FB17" s="9">
        <v>31.773</v>
      </c>
      <c r="FC17" s="9">
        <v>18.373999999999999</v>
      </c>
      <c r="FD17" s="9">
        <v>17.748999999999999</v>
      </c>
      <c r="FE17" s="9">
        <v>2.1970000000000001</v>
      </c>
      <c r="FF17" s="9">
        <v>1.956</v>
      </c>
      <c r="FG17" s="9">
        <v>1.0009999999999999</v>
      </c>
      <c r="FH17" s="9">
        <v>0.95599999999999996</v>
      </c>
      <c r="FI17" s="9">
        <v>1.17</v>
      </c>
      <c r="FJ17" s="9">
        <v>0.78600000000000003</v>
      </c>
      <c r="FK17" s="9">
        <v>1.042</v>
      </c>
      <c r="FL17" s="9">
        <v>0.66500000000000004</v>
      </c>
      <c r="FM17" s="9">
        <v>0.25</v>
      </c>
      <c r="FN17" s="9">
        <v>0.125</v>
      </c>
      <c r="FO17" s="9">
        <v>0.63800000000000001</v>
      </c>
      <c r="FP17" s="9">
        <v>1.194</v>
      </c>
      <c r="FQ17" s="9">
        <v>1.419</v>
      </c>
      <c r="FR17" s="9">
        <v>0.53800000000000003</v>
      </c>
      <c r="FS17" s="9">
        <v>0.24099999999999999</v>
      </c>
      <c r="FT17" s="9">
        <v>15.552</v>
      </c>
      <c r="FU17" s="9">
        <v>9.3719999999999999</v>
      </c>
      <c r="FV17" s="9">
        <v>9.3719999999999999</v>
      </c>
      <c r="FW17" s="9">
        <v>0</v>
      </c>
      <c r="FX17" s="9">
        <v>0</v>
      </c>
      <c r="FY17" s="9">
        <v>0</v>
      </c>
      <c r="FZ17" s="9">
        <v>0</v>
      </c>
      <c r="GA17" s="9">
        <v>0</v>
      </c>
      <c r="GB17" s="9">
        <v>7.516</v>
      </c>
      <c r="GC17" s="9">
        <v>0.436</v>
      </c>
      <c r="GD17" s="9">
        <v>0.114</v>
      </c>
      <c r="GE17" s="9">
        <v>1.306</v>
      </c>
      <c r="GF17" s="9">
        <v>0.73399999999999999</v>
      </c>
      <c r="GG17" s="9">
        <v>8.6379999999999999</v>
      </c>
      <c r="GH17" s="9">
        <v>6.18</v>
      </c>
      <c r="GI17" s="9">
        <v>0.625</v>
      </c>
      <c r="GJ17" s="9">
        <v>18.373999999999999</v>
      </c>
      <c r="GK17" s="9">
        <v>2.8439999999999999</v>
      </c>
      <c r="GL17" s="9">
        <v>2.5750000000000002</v>
      </c>
      <c r="GM17" s="9">
        <v>0.34399999999999997</v>
      </c>
      <c r="GN17" s="9">
        <v>0.34399999999999997</v>
      </c>
      <c r="GO17" s="9">
        <v>0</v>
      </c>
      <c r="GP17" s="9">
        <v>0.34399999999999997</v>
      </c>
      <c r="GQ17" s="9">
        <v>0.19400000000000001</v>
      </c>
      <c r="GR17" s="9">
        <v>0.15</v>
      </c>
      <c r="GS17" s="9">
        <v>0.19400000000000001</v>
      </c>
      <c r="GT17" s="9">
        <v>0.15</v>
      </c>
      <c r="GU17" s="9">
        <v>0</v>
      </c>
      <c r="GV17" s="9">
        <v>0</v>
      </c>
      <c r="GW17" s="9">
        <v>0.19400000000000001</v>
      </c>
      <c r="GX17" s="9">
        <v>0.15</v>
      </c>
      <c r="GY17" s="9">
        <v>0.34399999999999997</v>
      </c>
      <c r="GZ17" s="9">
        <v>0</v>
      </c>
      <c r="HA17" s="9">
        <v>0</v>
      </c>
      <c r="HB17" s="9">
        <v>2.2309999999999999</v>
      </c>
      <c r="HC17" s="9">
        <v>2.2309999999999999</v>
      </c>
      <c r="HD17" s="9">
        <v>1.66</v>
      </c>
      <c r="HE17" s="9">
        <v>0.441</v>
      </c>
      <c r="HF17" s="9">
        <v>0.13</v>
      </c>
      <c r="HG17" s="9">
        <v>0.29699999999999999</v>
      </c>
      <c r="HH17" s="9">
        <v>0.27400000000000002</v>
      </c>
      <c r="HI17" s="9">
        <v>0</v>
      </c>
      <c r="HJ17" s="9">
        <v>2.2309999999999999</v>
      </c>
      <c r="HK17" s="9">
        <v>0</v>
      </c>
      <c r="HL17" s="9">
        <v>0</v>
      </c>
      <c r="HM17" s="9">
        <v>0</v>
      </c>
      <c r="HN17" s="9">
        <v>0.39700000000000002</v>
      </c>
      <c r="HO17" s="9">
        <v>1.8340000000000001</v>
      </c>
      <c r="HP17" s="9">
        <v>0</v>
      </c>
      <c r="HQ17" s="9">
        <v>0.27</v>
      </c>
      <c r="HR17" s="9">
        <v>2.8439999999999999</v>
      </c>
      <c r="HS17" s="9">
        <v>18.27</v>
      </c>
      <c r="HT17" s="9">
        <v>17.658999999999999</v>
      </c>
      <c r="HU17" s="9">
        <v>1.4630000000000001</v>
      </c>
      <c r="HV17" s="9">
        <v>1.3360000000000001</v>
      </c>
      <c r="HW17" s="9">
        <v>0.497</v>
      </c>
      <c r="HX17" s="9">
        <v>0.83799999999999997</v>
      </c>
      <c r="HY17" s="9">
        <v>0.94699999999999995</v>
      </c>
      <c r="HZ17" s="9">
        <v>0.38900000000000001</v>
      </c>
      <c r="IA17" s="9">
        <v>0.94699999999999995</v>
      </c>
      <c r="IB17" s="9">
        <v>0</v>
      </c>
      <c r="IC17" s="9">
        <v>0.28499999999999998</v>
      </c>
      <c r="ID17" s="9">
        <v>0.35699999999999998</v>
      </c>
      <c r="IE17" s="9">
        <v>0.39600000000000002</v>
      </c>
      <c r="IF17" s="9">
        <v>0.58299999999999996</v>
      </c>
      <c r="IG17" s="9">
        <v>0.9</v>
      </c>
      <c r="IH17" s="9">
        <v>0.436</v>
      </c>
      <c r="II17" s="9">
        <v>0.127</v>
      </c>
      <c r="IJ17" s="9">
        <v>16.196000000000002</v>
      </c>
      <c r="IK17" s="9">
        <v>12.228999999999999</v>
      </c>
      <c r="IL17" s="9">
        <v>11.635999999999999</v>
      </c>
      <c r="IM17" s="9">
        <v>0.34799999999999998</v>
      </c>
      <c r="IN17" s="9">
        <v>0.245</v>
      </c>
      <c r="IO17" s="9">
        <v>0.47</v>
      </c>
      <c r="IP17" s="9">
        <v>0</v>
      </c>
      <c r="IQ17" s="9">
        <v>0.123</v>
      </c>
    </row>
    <row r="18" spans="1:251">
      <c r="A18" s="10">
        <v>44593</v>
      </c>
      <c r="B18" s="9">
        <v>3.4950000000000001</v>
      </c>
      <c r="C18" s="9">
        <v>3.581</v>
      </c>
      <c r="D18" s="9">
        <v>5.2220000000000004</v>
      </c>
      <c r="E18" s="9">
        <v>0</v>
      </c>
      <c r="F18" s="9">
        <v>1.855</v>
      </c>
      <c r="G18" s="9">
        <v>62.758000000000003</v>
      </c>
      <c r="H18" s="9">
        <v>9.1219999999999999</v>
      </c>
      <c r="I18" s="9">
        <v>6.6219999999999999</v>
      </c>
      <c r="J18" s="9">
        <v>7.6159999999999997</v>
      </c>
      <c r="K18" s="9">
        <v>16.684000000000001</v>
      </c>
      <c r="L18" s="9">
        <v>69.433999999999997</v>
      </c>
      <c r="M18" s="9">
        <v>3.5449999999999999</v>
      </c>
      <c r="N18" s="9">
        <v>6.4729999999999999</v>
      </c>
      <c r="O18" s="9">
        <v>104.95399999999999</v>
      </c>
      <c r="P18" s="9">
        <v>197.47</v>
      </c>
      <c r="Q18" s="9">
        <v>183.33699999999999</v>
      </c>
      <c r="R18" s="9">
        <v>24.841999999999999</v>
      </c>
      <c r="S18" s="9">
        <v>21.815000000000001</v>
      </c>
      <c r="T18" s="9">
        <v>16.457000000000001</v>
      </c>
      <c r="U18" s="9">
        <v>5.3579999999999997</v>
      </c>
      <c r="V18" s="9">
        <v>17.36</v>
      </c>
      <c r="W18" s="9">
        <v>4.4550000000000001</v>
      </c>
      <c r="X18" s="9">
        <v>16.945</v>
      </c>
      <c r="Y18" s="9">
        <v>1.6220000000000001</v>
      </c>
      <c r="Z18" s="9">
        <v>2.883</v>
      </c>
      <c r="AA18" s="9">
        <v>4.5439999999999996</v>
      </c>
      <c r="AB18" s="9">
        <v>10.198</v>
      </c>
      <c r="AC18" s="9">
        <v>7.0730000000000004</v>
      </c>
      <c r="AD18" s="9">
        <v>15.141999999999999</v>
      </c>
      <c r="AE18" s="9">
        <v>6.673</v>
      </c>
      <c r="AF18" s="9">
        <v>3.0270000000000001</v>
      </c>
      <c r="AG18" s="9">
        <v>158.49600000000001</v>
      </c>
      <c r="AH18" s="9">
        <v>140.15799999999999</v>
      </c>
      <c r="AI18" s="9">
        <v>131.38900000000001</v>
      </c>
      <c r="AJ18" s="9">
        <v>4.6539999999999999</v>
      </c>
      <c r="AK18" s="9">
        <v>4.1150000000000002</v>
      </c>
      <c r="AL18" s="9">
        <v>5.5720000000000001</v>
      </c>
      <c r="AM18" s="9">
        <v>1.6060000000000001</v>
      </c>
      <c r="AN18" s="9">
        <v>0.754</v>
      </c>
      <c r="AO18" s="9">
        <v>93.765000000000001</v>
      </c>
      <c r="AP18" s="9">
        <v>13.817</v>
      </c>
      <c r="AQ18" s="9">
        <v>11.704000000000001</v>
      </c>
      <c r="AR18" s="9">
        <v>20.870999999999999</v>
      </c>
      <c r="AS18" s="9">
        <v>20.382000000000001</v>
      </c>
      <c r="AT18" s="9">
        <v>119.77500000000001</v>
      </c>
      <c r="AU18" s="9">
        <v>18.338000000000001</v>
      </c>
      <c r="AV18" s="9">
        <v>14.132999999999999</v>
      </c>
      <c r="AW18" s="9">
        <v>197.47</v>
      </c>
      <c r="AX18" s="9">
        <v>27.584</v>
      </c>
      <c r="AY18" s="9">
        <v>25.346</v>
      </c>
      <c r="AZ18" s="9">
        <v>2.044</v>
      </c>
      <c r="BA18" s="9">
        <v>2.044</v>
      </c>
      <c r="BB18" s="9">
        <v>0</v>
      </c>
      <c r="BC18" s="9">
        <v>2.044</v>
      </c>
      <c r="BD18" s="9">
        <v>1.107</v>
      </c>
      <c r="BE18" s="9">
        <v>0.93700000000000006</v>
      </c>
      <c r="BF18" s="9">
        <v>1.107</v>
      </c>
      <c r="BG18" s="9">
        <v>0.5</v>
      </c>
      <c r="BH18" s="9">
        <v>0.437</v>
      </c>
      <c r="BI18" s="9">
        <v>0.437</v>
      </c>
      <c r="BJ18" s="9">
        <v>0.71199999999999997</v>
      </c>
      <c r="BK18" s="9">
        <v>0.89400000000000002</v>
      </c>
      <c r="BL18" s="9">
        <v>1.107</v>
      </c>
      <c r="BM18" s="9">
        <v>0.93700000000000006</v>
      </c>
      <c r="BN18" s="9">
        <v>0</v>
      </c>
      <c r="BO18" s="9">
        <v>23.302</v>
      </c>
      <c r="BP18" s="9">
        <v>17.574000000000002</v>
      </c>
      <c r="BQ18" s="9">
        <v>14.973000000000001</v>
      </c>
      <c r="BR18" s="9">
        <v>2.226</v>
      </c>
      <c r="BS18" s="9">
        <v>0.375</v>
      </c>
      <c r="BT18" s="9">
        <v>0.89800000000000002</v>
      </c>
      <c r="BU18" s="9">
        <v>1.026</v>
      </c>
      <c r="BV18" s="9">
        <v>0</v>
      </c>
      <c r="BW18" s="9">
        <v>12.231</v>
      </c>
      <c r="BX18" s="9">
        <v>1.3440000000000001</v>
      </c>
      <c r="BY18" s="9">
        <v>2.2280000000000002</v>
      </c>
      <c r="BZ18" s="9">
        <v>1.77</v>
      </c>
      <c r="CA18" s="9">
        <v>4.1719999999999997</v>
      </c>
      <c r="CB18" s="9">
        <v>13.401999999999999</v>
      </c>
      <c r="CC18" s="9">
        <v>5.7279999999999998</v>
      </c>
      <c r="CD18" s="9">
        <v>2.238</v>
      </c>
      <c r="CE18" s="9">
        <v>27.584</v>
      </c>
      <c r="CF18" s="9">
        <v>60.003</v>
      </c>
      <c r="CG18" s="9">
        <v>57.634999999999998</v>
      </c>
      <c r="CH18" s="9">
        <v>5.6660000000000004</v>
      </c>
      <c r="CI18" s="9">
        <v>4.7969999999999997</v>
      </c>
      <c r="CJ18" s="9">
        <v>2.3769999999999998</v>
      </c>
      <c r="CK18" s="9">
        <v>2.42</v>
      </c>
      <c r="CL18" s="9">
        <v>3.379</v>
      </c>
      <c r="CM18" s="9">
        <v>1.419</v>
      </c>
      <c r="CN18" s="9">
        <v>4.3490000000000002</v>
      </c>
      <c r="CO18" s="9">
        <v>0.44800000000000001</v>
      </c>
      <c r="CP18" s="9">
        <v>0</v>
      </c>
      <c r="CQ18" s="9">
        <v>0.45200000000000001</v>
      </c>
      <c r="CR18" s="9">
        <v>1.593</v>
      </c>
      <c r="CS18" s="9">
        <v>2.7519999999999998</v>
      </c>
      <c r="CT18" s="9">
        <v>2.996</v>
      </c>
      <c r="CU18" s="9">
        <v>1.8009999999999999</v>
      </c>
      <c r="CV18" s="9">
        <v>0.86799999999999999</v>
      </c>
      <c r="CW18" s="9">
        <v>51.969000000000001</v>
      </c>
      <c r="CX18" s="9">
        <v>34.253999999999998</v>
      </c>
      <c r="CY18" s="9">
        <v>31.236999999999998</v>
      </c>
      <c r="CZ18" s="9">
        <v>1.2030000000000001</v>
      </c>
      <c r="DA18" s="9">
        <v>1.8140000000000001</v>
      </c>
      <c r="DB18" s="9">
        <v>0.82799999999999996</v>
      </c>
      <c r="DC18" s="9">
        <v>1.794</v>
      </c>
      <c r="DD18" s="9">
        <v>0.39500000000000002</v>
      </c>
      <c r="DE18" s="9">
        <v>25.523</v>
      </c>
      <c r="DF18" s="9">
        <v>1.234</v>
      </c>
      <c r="DG18" s="9">
        <v>0.95399999999999996</v>
      </c>
      <c r="DH18" s="9">
        <v>6.5430000000000001</v>
      </c>
      <c r="DI18" s="9">
        <v>4.8090000000000002</v>
      </c>
      <c r="DJ18" s="9">
        <v>29.445</v>
      </c>
      <c r="DK18" s="9">
        <v>17.715</v>
      </c>
      <c r="DL18" s="9">
        <v>2.3679999999999999</v>
      </c>
      <c r="DM18" s="9">
        <v>60.003</v>
      </c>
      <c r="DN18" s="9">
        <v>198.345</v>
      </c>
      <c r="DO18" s="9">
        <v>165.91800000000001</v>
      </c>
      <c r="DP18" s="9">
        <v>165.91800000000001</v>
      </c>
      <c r="DQ18" s="9">
        <v>20.771000000000001</v>
      </c>
      <c r="DR18" s="9">
        <v>145.148</v>
      </c>
      <c r="DS18" s="9">
        <v>32.426000000000002</v>
      </c>
      <c r="DT18" s="9">
        <v>301.13099999999997</v>
      </c>
      <c r="DU18" s="9">
        <v>280.07</v>
      </c>
      <c r="DV18" s="9">
        <v>55.591999999999999</v>
      </c>
      <c r="DW18" s="9">
        <v>25.024999999999999</v>
      </c>
      <c r="DX18" s="9">
        <v>10.000999999999999</v>
      </c>
      <c r="DY18" s="9">
        <v>12.103</v>
      </c>
      <c r="DZ18" s="9">
        <v>14.968999999999999</v>
      </c>
      <c r="EA18" s="9">
        <v>7.1340000000000003</v>
      </c>
      <c r="EB18" s="9">
        <v>15.611000000000001</v>
      </c>
      <c r="EC18" s="9">
        <v>3.508</v>
      </c>
      <c r="ED18" s="9">
        <v>2.7040000000000002</v>
      </c>
      <c r="EE18" s="9">
        <v>6.4160000000000004</v>
      </c>
      <c r="EF18" s="9">
        <v>8.8859999999999992</v>
      </c>
      <c r="EG18" s="9">
        <v>6.8010000000000002</v>
      </c>
      <c r="EH18" s="9">
        <v>13.487</v>
      </c>
      <c r="EI18" s="9">
        <v>8.6159999999999997</v>
      </c>
      <c r="EJ18" s="9">
        <v>30.565999999999999</v>
      </c>
      <c r="EK18" s="9">
        <v>224.47800000000001</v>
      </c>
      <c r="EL18" s="9">
        <v>182.99299999999999</v>
      </c>
      <c r="EM18" s="9">
        <v>170.648</v>
      </c>
      <c r="EN18" s="9">
        <v>7.7779999999999996</v>
      </c>
      <c r="EO18" s="9">
        <v>4.2750000000000004</v>
      </c>
      <c r="EP18" s="9">
        <v>6.55</v>
      </c>
      <c r="EQ18" s="9">
        <v>3.9089999999999998</v>
      </c>
      <c r="ER18" s="9">
        <v>1.5940000000000001</v>
      </c>
      <c r="ES18" s="9">
        <v>131.24700000000001</v>
      </c>
      <c r="ET18" s="9">
        <v>13.131</v>
      </c>
      <c r="EU18" s="9">
        <v>11.726000000000001</v>
      </c>
      <c r="EV18" s="9">
        <v>26.888999999999999</v>
      </c>
      <c r="EW18" s="9">
        <v>31.414000000000001</v>
      </c>
      <c r="EX18" s="9">
        <v>151.578</v>
      </c>
      <c r="EY18" s="9">
        <v>41.484999999999999</v>
      </c>
      <c r="EZ18" s="9">
        <v>21.061</v>
      </c>
      <c r="FA18" s="9">
        <v>264.89</v>
      </c>
      <c r="FB18" s="9">
        <v>36.24</v>
      </c>
      <c r="FC18" s="9">
        <v>15.590999999999999</v>
      </c>
      <c r="FD18" s="9">
        <v>15.153</v>
      </c>
      <c r="FE18" s="9">
        <v>1.353</v>
      </c>
      <c r="FF18" s="9">
        <v>1.353</v>
      </c>
      <c r="FG18" s="9">
        <v>0.55600000000000005</v>
      </c>
      <c r="FH18" s="9">
        <v>0.79700000000000004</v>
      </c>
      <c r="FI18" s="9">
        <v>0.67900000000000005</v>
      </c>
      <c r="FJ18" s="9">
        <v>0.67400000000000004</v>
      </c>
      <c r="FK18" s="9">
        <v>0.67900000000000005</v>
      </c>
      <c r="FL18" s="9">
        <v>0.54100000000000004</v>
      </c>
      <c r="FM18" s="9">
        <v>0.13300000000000001</v>
      </c>
      <c r="FN18" s="9">
        <v>0.312</v>
      </c>
      <c r="FO18" s="9">
        <v>0.27700000000000002</v>
      </c>
      <c r="FP18" s="9">
        <v>0.76400000000000001</v>
      </c>
      <c r="FQ18" s="9">
        <v>0.76400000000000001</v>
      </c>
      <c r="FR18" s="9">
        <v>0.59</v>
      </c>
      <c r="FS18" s="9">
        <v>0</v>
      </c>
      <c r="FT18" s="9">
        <v>13.798999999999999</v>
      </c>
      <c r="FU18" s="9">
        <v>8.4760000000000009</v>
      </c>
      <c r="FV18" s="9">
        <v>8.2330000000000005</v>
      </c>
      <c r="FW18" s="9">
        <v>0</v>
      </c>
      <c r="FX18" s="9">
        <v>0.24299999999999999</v>
      </c>
      <c r="FY18" s="9">
        <v>0</v>
      </c>
      <c r="FZ18" s="9">
        <v>0.24299999999999999</v>
      </c>
      <c r="GA18" s="9">
        <v>0</v>
      </c>
      <c r="GB18" s="9">
        <v>6.298</v>
      </c>
      <c r="GC18" s="9">
        <v>0.12</v>
      </c>
      <c r="GD18" s="9">
        <v>0.25</v>
      </c>
      <c r="GE18" s="9">
        <v>1.8080000000000001</v>
      </c>
      <c r="GF18" s="9">
        <v>1.069</v>
      </c>
      <c r="GG18" s="9">
        <v>7.407</v>
      </c>
      <c r="GH18" s="9">
        <v>5.3230000000000004</v>
      </c>
      <c r="GI18" s="9">
        <v>0.439</v>
      </c>
      <c r="GJ18" s="9">
        <v>15.590999999999999</v>
      </c>
      <c r="GK18" s="9">
        <v>2.8119999999999998</v>
      </c>
      <c r="GL18" s="9">
        <v>2.8119999999999998</v>
      </c>
      <c r="GM18" s="9">
        <v>0.27</v>
      </c>
      <c r="GN18" s="9">
        <v>0.27</v>
      </c>
      <c r="GO18" s="9">
        <v>0</v>
      </c>
      <c r="GP18" s="9">
        <v>0.27</v>
      </c>
      <c r="GQ18" s="9">
        <v>0.12</v>
      </c>
      <c r="GR18" s="9">
        <v>0.151</v>
      </c>
      <c r="GS18" s="9">
        <v>0.12</v>
      </c>
      <c r="GT18" s="9">
        <v>0</v>
      </c>
      <c r="GU18" s="9">
        <v>0</v>
      </c>
      <c r="GV18" s="9">
        <v>0</v>
      </c>
      <c r="GW18" s="9">
        <v>0.27</v>
      </c>
      <c r="GX18" s="9">
        <v>0</v>
      </c>
      <c r="GY18" s="9">
        <v>0.12</v>
      </c>
      <c r="GZ18" s="9">
        <v>0.151</v>
      </c>
      <c r="HA18" s="9">
        <v>0</v>
      </c>
      <c r="HB18" s="9">
        <v>2.5409999999999999</v>
      </c>
      <c r="HC18" s="9">
        <v>2.3079999999999998</v>
      </c>
      <c r="HD18" s="9">
        <v>2.3079999999999998</v>
      </c>
      <c r="HE18" s="9">
        <v>0</v>
      </c>
      <c r="HF18" s="9">
        <v>0</v>
      </c>
      <c r="HG18" s="9">
        <v>0</v>
      </c>
      <c r="HH18" s="9">
        <v>0</v>
      </c>
      <c r="HI18" s="9">
        <v>0</v>
      </c>
      <c r="HJ18" s="9">
        <v>2.2000000000000002</v>
      </c>
      <c r="HK18" s="9">
        <v>0.108</v>
      </c>
      <c r="HL18" s="9">
        <v>0</v>
      </c>
      <c r="HM18" s="9">
        <v>0</v>
      </c>
      <c r="HN18" s="9">
        <v>0.29899999999999999</v>
      </c>
      <c r="HO18" s="9">
        <v>2.0089999999999999</v>
      </c>
      <c r="HP18" s="9">
        <v>0.23300000000000001</v>
      </c>
      <c r="HQ18" s="9">
        <v>0</v>
      </c>
      <c r="HR18" s="9">
        <v>2.8119999999999998</v>
      </c>
      <c r="HS18" s="9">
        <v>16.456</v>
      </c>
      <c r="HT18" s="9">
        <v>15.602</v>
      </c>
      <c r="HU18" s="9">
        <v>0.74</v>
      </c>
      <c r="HV18" s="9">
        <v>0.74</v>
      </c>
      <c r="HW18" s="9">
        <v>0.47499999999999998</v>
      </c>
      <c r="HX18" s="9">
        <v>0.26500000000000001</v>
      </c>
      <c r="HY18" s="9">
        <v>0.74</v>
      </c>
      <c r="HZ18" s="9">
        <v>0</v>
      </c>
      <c r="IA18" s="9">
        <v>0.74</v>
      </c>
      <c r="IB18" s="9">
        <v>0</v>
      </c>
      <c r="IC18" s="9">
        <v>0</v>
      </c>
      <c r="ID18" s="9">
        <v>0.29099999999999998</v>
      </c>
      <c r="IE18" s="9">
        <v>0.14599999999999999</v>
      </c>
      <c r="IF18" s="9">
        <v>0.30399999999999999</v>
      </c>
      <c r="IG18" s="9">
        <v>0.45</v>
      </c>
      <c r="IH18" s="9">
        <v>0.29099999999999998</v>
      </c>
      <c r="II18" s="9">
        <v>0</v>
      </c>
      <c r="IJ18" s="9">
        <v>14.861000000000001</v>
      </c>
      <c r="IK18" s="9">
        <v>11.837</v>
      </c>
      <c r="IL18" s="9">
        <v>11.167</v>
      </c>
      <c r="IM18" s="9">
        <v>0.42399999999999999</v>
      </c>
      <c r="IN18" s="9">
        <v>0.10100000000000001</v>
      </c>
      <c r="IO18" s="9">
        <v>0.42399999999999999</v>
      </c>
      <c r="IP18" s="9">
        <v>0.10100000000000001</v>
      </c>
      <c r="IQ18" s="9">
        <v>0</v>
      </c>
    </row>
    <row r="19" spans="1:251">
      <c r="A19" s="10">
        <v>44958</v>
      </c>
      <c r="B19" s="9">
        <v>3.278</v>
      </c>
      <c r="C19" s="9">
        <v>3.161</v>
      </c>
      <c r="D19" s="9">
        <v>4.6390000000000002</v>
      </c>
      <c r="E19" s="9">
        <v>0.82599999999999996</v>
      </c>
      <c r="F19" s="9">
        <v>0.97399999999999998</v>
      </c>
      <c r="G19" s="9">
        <v>65.72</v>
      </c>
      <c r="H19" s="9">
        <v>9.9939999999999998</v>
      </c>
      <c r="I19" s="9">
        <v>7.3310000000000004</v>
      </c>
      <c r="J19" s="9">
        <v>13.013</v>
      </c>
      <c r="K19" s="9">
        <v>15.641</v>
      </c>
      <c r="L19" s="9">
        <v>80.417000000000002</v>
      </c>
      <c r="M19" s="9">
        <v>3.835</v>
      </c>
      <c r="N19" s="9">
        <v>10.581</v>
      </c>
      <c r="O19" s="9">
        <v>116.21599999999999</v>
      </c>
      <c r="P19" s="9">
        <v>196.47800000000001</v>
      </c>
      <c r="Q19" s="9">
        <v>185.13499999999999</v>
      </c>
      <c r="R19" s="9">
        <v>18.021999999999998</v>
      </c>
      <c r="S19" s="9">
        <v>15.917999999999999</v>
      </c>
      <c r="T19" s="9">
        <v>10.076000000000001</v>
      </c>
      <c r="U19" s="9">
        <v>5.8419999999999996</v>
      </c>
      <c r="V19" s="9">
        <v>13.430999999999999</v>
      </c>
      <c r="W19" s="9">
        <v>2.4870000000000001</v>
      </c>
      <c r="X19" s="9">
        <v>12.404</v>
      </c>
      <c r="Y19" s="9">
        <v>2.625</v>
      </c>
      <c r="Z19" s="9">
        <v>0.48099999999999998</v>
      </c>
      <c r="AA19" s="9">
        <v>5.2119999999999997</v>
      </c>
      <c r="AB19" s="9">
        <v>4.032</v>
      </c>
      <c r="AC19" s="9">
        <v>6.6740000000000004</v>
      </c>
      <c r="AD19" s="9">
        <v>12.53</v>
      </c>
      <c r="AE19" s="9">
        <v>3.3879999999999999</v>
      </c>
      <c r="AF19" s="9">
        <v>2.1040000000000001</v>
      </c>
      <c r="AG19" s="9">
        <v>167.113</v>
      </c>
      <c r="AH19" s="9">
        <v>153.13399999999999</v>
      </c>
      <c r="AI19" s="9">
        <v>147.97</v>
      </c>
      <c r="AJ19" s="9">
        <v>2.2759999999999998</v>
      </c>
      <c r="AK19" s="9">
        <v>2.8889999999999998</v>
      </c>
      <c r="AL19" s="9">
        <v>2.629</v>
      </c>
      <c r="AM19" s="9">
        <v>1.6819999999999999</v>
      </c>
      <c r="AN19" s="9">
        <v>0.85299999999999998</v>
      </c>
      <c r="AO19" s="9">
        <v>100.4</v>
      </c>
      <c r="AP19" s="9">
        <v>11.454000000000001</v>
      </c>
      <c r="AQ19" s="9">
        <v>11.818</v>
      </c>
      <c r="AR19" s="9">
        <v>29.462</v>
      </c>
      <c r="AS19" s="9">
        <v>16.367000000000001</v>
      </c>
      <c r="AT19" s="9">
        <v>136.767</v>
      </c>
      <c r="AU19" s="9">
        <v>13.978999999999999</v>
      </c>
      <c r="AV19" s="9">
        <v>11.342000000000001</v>
      </c>
      <c r="AW19" s="9">
        <v>196.47800000000001</v>
      </c>
      <c r="AX19" s="9">
        <v>20.701000000000001</v>
      </c>
      <c r="AY19" s="9">
        <v>19.41</v>
      </c>
      <c r="AZ19" s="9">
        <v>2.0880000000000001</v>
      </c>
      <c r="BA19" s="9">
        <v>2.0880000000000001</v>
      </c>
      <c r="BB19" s="9">
        <v>0.44900000000000001</v>
      </c>
      <c r="BC19" s="9">
        <v>1.639</v>
      </c>
      <c r="BD19" s="9">
        <v>0.84</v>
      </c>
      <c r="BE19" s="9">
        <v>1.248</v>
      </c>
      <c r="BF19" s="9">
        <v>0.84</v>
      </c>
      <c r="BG19" s="9">
        <v>0.86099999999999999</v>
      </c>
      <c r="BH19" s="9">
        <v>0.38700000000000001</v>
      </c>
      <c r="BI19" s="9">
        <v>0</v>
      </c>
      <c r="BJ19" s="9">
        <v>0.81299999999999994</v>
      </c>
      <c r="BK19" s="9">
        <v>1.2749999999999999</v>
      </c>
      <c r="BL19" s="9">
        <v>2.0880000000000001</v>
      </c>
      <c r="BM19" s="9">
        <v>0</v>
      </c>
      <c r="BN19" s="9">
        <v>0</v>
      </c>
      <c r="BO19" s="9">
        <v>17.321999999999999</v>
      </c>
      <c r="BP19" s="9">
        <v>11.295</v>
      </c>
      <c r="BQ19" s="9">
        <v>9.9629999999999992</v>
      </c>
      <c r="BR19" s="9">
        <v>0</v>
      </c>
      <c r="BS19" s="9">
        <v>1.3320000000000001</v>
      </c>
      <c r="BT19" s="9">
        <v>0</v>
      </c>
      <c r="BU19" s="9">
        <v>0.875</v>
      </c>
      <c r="BV19" s="9">
        <v>0.45700000000000002</v>
      </c>
      <c r="BW19" s="9">
        <v>7.3310000000000004</v>
      </c>
      <c r="BX19" s="9">
        <v>1.403</v>
      </c>
      <c r="BY19" s="9">
        <v>0</v>
      </c>
      <c r="BZ19" s="9">
        <v>2.56</v>
      </c>
      <c r="CA19" s="9">
        <v>2.65</v>
      </c>
      <c r="CB19" s="9">
        <v>8.6440000000000001</v>
      </c>
      <c r="CC19" s="9">
        <v>6.0279999999999996</v>
      </c>
      <c r="CD19" s="9">
        <v>1.29</v>
      </c>
      <c r="CE19" s="9">
        <v>20.701000000000001</v>
      </c>
      <c r="CF19" s="9">
        <v>66.171000000000006</v>
      </c>
      <c r="CG19" s="9">
        <v>62.305999999999997</v>
      </c>
      <c r="CH19" s="9">
        <v>6.8109999999999999</v>
      </c>
      <c r="CI19" s="9">
        <v>6.3959999999999999</v>
      </c>
      <c r="CJ19" s="9">
        <v>2.6509999999999998</v>
      </c>
      <c r="CK19" s="9">
        <v>3.7450000000000001</v>
      </c>
      <c r="CL19" s="9">
        <v>4.3099999999999996</v>
      </c>
      <c r="CM19" s="9">
        <v>2.0859999999999999</v>
      </c>
      <c r="CN19" s="9">
        <v>6.0270000000000001</v>
      </c>
      <c r="CO19" s="9">
        <v>0.36799999999999999</v>
      </c>
      <c r="CP19" s="9">
        <v>0</v>
      </c>
      <c r="CQ19" s="9">
        <v>1.36</v>
      </c>
      <c r="CR19" s="9">
        <v>2.355</v>
      </c>
      <c r="CS19" s="9">
        <v>2.681</v>
      </c>
      <c r="CT19" s="9">
        <v>4.6589999999999998</v>
      </c>
      <c r="CU19" s="9">
        <v>1.7370000000000001</v>
      </c>
      <c r="CV19" s="9">
        <v>0.41499999999999998</v>
      </c>
      <c r="CW19" s="9">
        <v>55.494999999999997</v>
      </c>
      <c r="CX19" s="9">
        <v>36.003999999999998</v>
      </c>
      <c r="CY19" s="9">
        <v>35.695</v>
      </c>
      <c r="CZ19" s="9">
        <v>0.309</v>
      </c>
      <c r="DA19" s="9">
        <v>0</v>
      </c>
      <c r="DB19" s="9">
        <v>0.309</v>
      </c>
      <c r="DC19" s="9">
        <v>0</v>
      </c>
      <c r="DD19" s="9">
        <v>0</v>
      </c>
      <c r="DE19" s="9">
        <v>28.986999999999998</v>
      </c>
      <c r="DF19" s="9">
        <v>1.458</v>
      </c>
      <c r="DG19" s="9">
        <v>0.438</v>
      </c>
      <c r="DH19" s="9">
        <v>5.1210000000000004</v>
      </c>
      <c r="DI19" s="9">
        <v>2.4180000000000001</v>
      </c>
      <c r="DJ19" s="9">
        <v>33.587000000000003</v>
      </c>
      <c r="DK19" s="9">
        <v>19.491</v>
      </c>
      <c r="DL19" s="9">
        <v>3.8650000000000002</v>
      </c>
      <c r="DM19" s="9">
        <v>66.171000000000006</v>
      </c>
      <c r="DN19" s="9">
        <v>210.09800000000001</v>
      </c>
      <c r="DO19" s="9">
        <v>182.31899999999999</v>
      </c>
      <c r="DP19" s="9">
        <v>182.31899999999999</v>
      </c>
      <c r="DQ19" s="9">
        <v>18.21</v>
      </c>
      <c r="DR19" s="9">
        <v>164.10900000000001</v>
      </c>
      <c r="DS19" s="9">
        <v>27.779</v>
      </c>
      <c r="DT19" s="9">
        <v>315.21600000000001</v>
      </c>
      <c r="DU19" s="9">
        <v>288.13099999999997</v>
      </c>
      <c r="DV19" s="9">
        <v>62.545999999999999</v>
      </c>
      <c r="DW19" s="9">
        <v>29.75</v>
      </c>
      <c r="DX19" s="9">
        <v>9.8970000000000002</v>
      </c>
      <c r="DY19" s="9">
        <v>17.739999999999998</v>
      </c>
      <c r="DZ19" s="9">
        <v>20.044</v>
      </c>
      <c r="EA19" s="9">
        <v>7.593</v>
      </c>
      <c r="EB19" s="9">
        <v>19.327999999999999</v>
      </c>
      <c r="EC19" s="9">
        <v>3.7090000000000001</v>
      </c>
      <c r="ED19" s="9">
        <v>4.3150000000000004</v>
      </c>
      <c r="EE19" s="9">
        <v>9.2080000000000002</v>
      </c>
      <c r="EF19" s="9">
        <v>10.162000000000001</v>
      </c>
      <c r="EG19" s="9">
        <v>8.3780000000000001</v>
      </c>
      <c r="EH19" s="9">
        <v>16.187999999999999</v>
      </c>
      <c r="EI19" s="9">
        <v>11.558999999999999</v>
      </c>
      <c r="EJ19" s="9">
        <v>32.795999999999999</v>
      </c>
      <c r="EK19" s="9">
        <v>225.58500000000001</v>
      </c>
      <c r="EL19" s="9">
        <v>185.65799999999999</v>
      </c>
      <c r="EM19" s="9">
        <v>173.922</v>
      </c>
      <c r="EN19" s="9">
        <v>5.8369999999999997</v>
      </c>
      <c r="EO19" s="9">
        <v>5.899</v>
      </c>
      <c r="EP19" s="9">
        <v>5.6</v>
      </c>
      <c r="EQ19" s="9">
        <v>3.0409999999999999</v>
      </c>
      <c r="ER19" s="9">
        <v>2.8109999999999999</v>
      </c>
      <c r="ES19" s="9">
        <v>132.02600000000001</v>
      </c>
      <c r="ET19" s="9">
        <v>11.041</v>
      </c>
      <c r="EU19" s="9">
        <v>10.927</v>
      </c>
      <c r="EV19" s="9">
        <v>31.664000000000001</v>
      </c>
      <c r="EW19" s="9">
        <v>32.366999999999997</v>
      </c>
      <c r="EX19" s="9">
        <v>153.291</v>
      </c>
      <c r="EY19" s="9">
        <v>39.927</v>
      </c>
      <c r="EZ19" s="9">
        <v>27.084</v>
      </c>
      <c r="FA19" s="9">
        <v>276.61399999999998</v>
      </c>
      <c r="FB19" s="9">
        <v>38.601999999999997</v>
      </c>
      <c r="FC19" s="9">
        <v>16.170999999999999</v>
      </c>
      <c r="FD19" s="9">
        <v>13.952</v>
      </c>
      <c r="FE19" s="9">
        <v>0.874</v>
      </c>
      <c r="FF19" s="9">
        <v>0.60599999999999998</v>
      </c>
      <c r="FG19" s="9">
        <v>0.30499999999999999</v>
      </c>
      <c r="FH19" s="9">
        <v>0.30199999999999999</v>
      </c>
      <c r="FI19" s="9">
        <v>0.30499999999999999</v>
      </c>
      <c r="FJ19" s="9">
        <v>0.30199999999999999</v>
      </c>
      <c r="FK19" s="9">
        <v>0.30499999999999999</v>
      </c>
      <c r="FL19" s="9">
        <v>0</v>
      </c>
      <c r="FM19" s="9">
        <v>0.30199999999999999</v>
      </c>
      <c r="FN19" s="9">
        <v>0</v>
      </c>
      <c r="FO19" s="9">
        <v>0.16900000000000001</v>
      </c>
      <c r="FP19" s="9">
        <v>0.437</v>
      </c>
      <c r="FQ19" s="9">
        <v>0.255</v>
      </c>
      <c r="FR19" s="9">
        <v>0.35099999999999998</v>
      </c>
      <c r="FS19" s="9">
        <v>0.26800000000000002</v>
      </c>
      <c r="FT19" s="9">
        <v>13.077999999999999</v>
      </c>
      <c r="FU19" s="9">
        <v>7.2110000000000003</v>
      </c>
      <c r="FV19" s="9">
        <v>6.8789999999999996</v>
      </c>
      <c r="FW19" s="9">
        <v>0</v>
      </c>
      <c r="FX19" s="9">
        <v>0.33200000000000002</v>
      </c>
      <c r="FY19" s="9">
        <v>0</v>
      </c>
      <c r="FZ19" s="9">
        <v>0</v>
      </c>
      <c r="GA19" s="9">
        <v>0.33200000000000002</v>
      </c>
      <c r="GB19" s="9">
        <v>4.58</v>
      </c>
      <c r="GC19" s="9">
        <v>0.33100000000000002</v>
      </c>
      <c r="GD19" s="9">
        <v>0.59699999999999998</v>
      </c>
      <c r="GE19" s="9">
        <v>1.7030000000000001</v>
      </c>
      <c r="GF19" s="9">
        <v>1.2769999999999999</v>
      </c>
      <c r="GG19" s="9">
        <v>5.9340000000000002</v>
      </c>
      <c r="GH19" s="9">
        <v>5.8659999999999997</v>
      </c>
      <c r="GI19" s="9">
        <v>2.2189999999999999</v>
      </c>
      <c r="GJ19" s="9">
        <v>16.170999999999999</v>
      </c>
      <c r="GK19" s="9">
        <v>2.8029999999999999</v>
      </c>
      <c r="GL19" s="9">
        <v>2.5270000000000001</v>
      </c>
      <c r="GM19" s="9">
        <v>0.28899999999999998</v>
      </c>
      <c r="GN19" s="9">
        <v>0.28899999999999998</v>
      </c>
      <c r="GO19" s="9">
        <v>0.28899999999999998</v>
      </c>
      <c r="GP19" s="9">
        <v>0</v>
      </c>
      <c r="GQ19" s="9">
        <v>0.28899999999999998</v>
      </c>
      <c r="GR19" s="9">
        <v>0</v>
      </c>
      <c r="GS19" s="9">
        <v>0.28899999999999998</v>
      </c>
      <c r="GT19" s="9">
        <v>0</v>
      </c>
      <c r="GU19" s="9">
        <v>0</v>
      </c>
      <c r="GV19" s="9">
        <v>0.16600000000000001</v>
      </c>
      <c r="GW19" s="9">
        <v>0</v>
      </c>
      <c r="GX19" s="9">
        <v>0.123</v>
      </c>
      <c r="GY19" s="9">
        <v>0.28899999999999998</v>
      </c>
      <c r="GZ19" s="9">
        <v>0</v>
      </c>
      <c r="HA19" s="9">
        <v>0</v>
      </c>
      <c r="HB19" s="9">
        <v>2.238</v>
      </c>
      <c r="HC19" s="9">
        <v>2.238</v>
      </c>
      <c r="HD19" s="9">
        <v>2.0539999999999998</v>
      </c>
      <c r="HE19" s="9">
        <v>0</v>
      </c>
      <c r="HF19" s="9">
        <v>0.184</v>
      </c>
      <c r="HG19" s="9">
        <v>0</v>
      </c>
      <c r="HH19" s="9">
        <v>0</v>
      </c>
      <c r="HI19" s="9">
        <v>0.184</v>
      </c>
      <c r="HJ19" s="9">
        <v>1.8069999999999999</v>
      </c>
      <c r="HK19" s="9">
        <v>0</v>
      </c>
      <c r="HL19" s="9">
        <v>0.29199999999999998</v>
      </c>
      <c r="HM19" s="9">
        <v>0.13900000000000001</v>
      </c>
      <c r="HN19" s="9">
        <v>0.47599999999999998</v>
      </c>
      <c r="HO19" s="9">
        <v>1.762</v>
      </c>
      <c r="HP19" s="9">
        <v>0</v>
      </c>
      <c r="HQ19" s="9">
        <v>0.27600000000000002</v>
      </c>
      <c r="HR19" s="9">
        <v>2.8029999999999999</v>
      </c>
      <c r="HS19" s="9">
        <v>19.989999999999998</v>
      </c>
      <c r="HT19" s="9">
        <v>19.457000000000001</v>
      </c>
      <c r="HU19" s="9">
        <v>2.9780000000000002</v>
      </c>
      <c r="HV19" s="9">
        <v>2.79</v>
      </c>
      <c r="HW19" s="9">
        <v>0.61</v>
      </c>
      <c r="HX19" s="9">
        <v>2.1800000000000002</v>
      </c>
      <c r="HY19" s="9">
        <v>1.667</v>
      </c>
      <c r="HZ19" s="9">
        <v>1.123</v>
      </c>
      <c r="IA19" s="9">
        <v>1.6439999999999999</v>
      </c>
      <c r="IB19" s="9">
        <v>0.83799999999999997</v>
      </c>
      <c r="IC19" s="9">
        <v>0.308</v>
      </c>
      <c r="ID19" s="9">
        <v>0.86899999999999999</v>
      </c>
      <c r="IE19" s="9">
        <v>0.55600000000000005</v>
      </c>
      <c r="IF19" s="9">
        <v>1.365</v>
      </c>
      <c r="IG19" s="9">
        <v>1.6759999999999999</v>
      </c>
      <c r="IH19" s="9">
        <v>1.1140000000000001</v>
      </c>
      <c r="II19" s="9">
        <v>0.188</v>
      </c>
      <c r="IJ19" s="9">
        <v>16.478999999999999</v>
      </c>
      <c r="IK19" s="9">
        <v>13.566000000000001</v>
      </c>
      <c r="IL19" s="9">
        <v>13.438000000000001</v>
      </c>
      <c r="IM19" s="9">
        <v>0</v>
      </c>
      <c r="IN19" s="9">
        <v>0.127</v>
      </c>
      <c r="IO19" s="9">
        <v>0</v>
      </c>
      <c r="IP19" s="9">
        <v>0</v>
      </c>
      <c r="IQ19" s="9">
        <v>0</v>
      </c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8512</v>
      </c>
      <c r="C1" s="3" t="s">
        <v>8513</v>
      </c>
      <c r="D1" s="3" t="s">
        <v>8514</v>
      </c>
      <c r="E1" s="3" t="s">
        <v>8515</v>
      </c>
      <c r="F1" s="3" t="s">
        <v>8516</v>
      </c>
      <c r="G1" s="3" t="s">
        <v>8517</v>
      </c>
      <c r="H1" s="3" t="s">
        <v>8518</v>
      </c>
      <c r="I1" s="3" t="s">
        <v>8519</v>
      </c>
      <c r="J1" s="3" t="s">
        <v>8520</v>
      </c>
      <c r="K1" s="3" t="s">
        <v>8521</v>
      </c>
      <c r="L1" s="3" t="s">
        <v>8522</v>
      </c>
      <c r="M1" s="3" t="s">
        <v>8523</v>
      </c>
      <c r="N1" s="3" t="s">
        <v>8524</v>
      </c>
      <c r="O1" s="3" t="s">
        <v>8525</v>
      </c>
      <c r="P1" s="3" t="s">
        <v>8526</v>
      </c>
      <c r="Q1" s="3" t="s">
        <v>8527</v>
      </c>
      <c r="R1" s="3" t="s">
        <v>8528</v>
      </c>
      <c r="S1" s="3" t="s">
        <v>8529</v>
      </c>
      <c r="T1" s="3" t="s">
        <v>8530</v>
      </c>
      <c r="U1" s="3" t="s">
        <v>8531</v>
      </c>
      <c r="V1" s="3" t="s">
        <v>8532</v>
      </c>
      <c r="W1" s="3" t="s">
        <v>8533</v>
      </c>
      <c r="X1" s="3" t="s">
        <v>8534</v>
      </c>
      <c r="Y1" s="3" t="s">
        <v>8535</v>
      </c>
      <c r="Z1" s="3" t="s">
        <v>8536</v>
      </c>
      <c r="AA1" s="3" t="s">
        <v>8537</v>
      </c>
      <c r="AB1" s="3" t="s">
        <v>8538</v>
      </c>
      <c r="AC1" s="3" t="s">
        <v>8539</v>
      </c>
      <c r="AD1" s="3" t="s">
        <v>8540</v>
      </c>
      <c r="AE1" s="3" t="s">
        <v>8541</v>
      </c>
      <c r="AF1" s="3" t="s">
        <v>8542</v>
      </c>
      <c r="AG1" s="3" t="s">
        <v>8543</v>
      </c>
      <c r="AH1" s="3" t="s">
        <v>8544</v>
      </c>
      <c r="AI1" s="3" t="s">
        <v>8545</v>
      </c>
      <c r="AJ1" s="3" t="s">
        <v>8546</v>
      </c>
      <c r="AK1" s="3" t="s">
        <v>8547</v>
      </c>
      <c r="AL1" s="3" t="s">
        <v>8548</v>
      </c>
      <c r="AM1" s="3" t="s">
        <v>8549</v>
      </c>
      <c r="AN1" s="3" t="s">
        <v>8550</v>
      </c>
      <c r="AO1" s="3" t="s">
        <v>8551</v>
      </c>
      <c r="AP1" s="3" t="s">
        <v>8552</v>
      </c>
      <c r="AQ1" s="3" t="s">
        <v>8553</v>
      </c>
      <c r="AR1" s="3" t="s">
        <v>8554</v>
      </c>
      <c r="AS1" s="3" t="s">
        <v>8555</v>
      </c>
      <c r="AT1" s="3" t="s">
        <v>8556</v>
      </c>
      <c r="AU1" s="3" t="s">
        <v>8557</v>
      </c>
      <c r="AV1" s="3" t="s">
        <v>8558</v>
      </c>
      <c r="AW1" s="3" t="s">
        <v>8559</v>
      </c>
      <c r="AX1" s="3" t="s">
        <v>8560</v>
      </c>
      <c r="AY1" s="3" t="s">
        <v>8561</v>
      </c>
      <c r="AZ1" s="3" t="s">
        <v>8562</v>
      </c>
      <c r="BA1" s="3" t="s">
        <v>8563</v>
      </c>
      <c r="BB1" s="3" t="s">
        <v>8564</v>
      </c>
      <c r="BC1" s="3" t="s">
        <v>8565</v>
      </c>
      <c r="BD1" s="3" t="s">
        <v>8566</v>
      </c>
      <c r="BE1" s="3" t="s">
        <v>8567</v>
      </c>
      <c r="BF1" s="3" t="s">
        <v>8568</v>
      </c>
      <c r="BG1" s="3" t="s">
        <v>8569</v>
      </c>
      <c r="BH1" s="3" t="s">
        <v>8570</v>
      </c>
      <c r="BI1" s="3" t="s">
        <v>8571</v>
      </c>
      <c r="BJ1" s="3" t="s">
        <v>8572</v>
      </c>
      <c r="BK1" s="3" t="s">
        <v>8573</v>
      </c>
      <c r="BL1" s="3" t="s">
        <v>8574</v>
      </c>
      <c r="BM1" s="3" t="s">
        <v>8575</v>
      </c>
      <c r="BN1" s="3" t="s">
        <v>8576</v>
      </c>
      <c r="BO1" s="3" t="s">
        <v>8577</v>
      </c>
      <c r="BP1" s="3" t="s">
        <v>8578</v>
      </c>
      <c r="BQ1" s="3" t="s">
        <v>8579</v>
      </c>
      <c r="BR1" s="3" t="s">
        <v>8580</v>
      </c>
      <c r="BS1" s="3" t="s">
        <v>8581</v>
      </c>
      <c r="BT1" s="3" t="s">
        <v>8582</v>
      </c>
      <c r="BU1" s="3" t="s">
        <v>8583</v>
      </c>
      <c r="BV1" s="3" t="s">
        <v>8584</v>
      </c>
      <c r="BW1" s="3" t="s">
        <v>8585</v>
      </c>
      <c r="BX1" s="3" t="s">
        <v>8586</v>
      </c>
      <c r="BY1" s="3" t="s">
        <v>8587</v>
      </c>
      <c r="BZ1" s="3" t="s">
        <v>8588</v>
      </c>
      <c r="CA1" s="3" t="s">
        <v>8589</v>
      </c>
      <c r="CB1" s="3" t="s">
        <v>8590</v>
      </c>
      <c r="CC1" s="3" t="s">
        <v>8591</v>
      </c>
      <c r="CD1" s="3" t="s">
        <v>8592</v>
      </c>
      <c r="CE1" s="3" t="s">
        <v>8593</v>
      </c>
      <c r="CF1" s="3" t="s">
        <v>8594</v>
      </c>
      <c r="CG1" s="3" t="s">
        <v>8595</v>
      </c>
      <c r="CH1" s="3" t="s">
        <v>8596</v>
      </c>
      <c r="CI1" s="3" t="s">
        <v>8597</v>
      </c>
      <c r="CJ1" s="3" t="s">
        <v>8598</v>
      </c>
      <c r="CK1" s="3" t="s">
        <v>8599</v>
      </c>
      <c r="CL1" s="3" t="s">
        <v>8600</v>
      </c>
      <c r="CM1" s="3" t="s">
        <v>8601</v>
      </c>
      <c r="CN1" s="3" t="s">
        <v>8602</v>
      </c>
      <c r="CO1" s="3" t="s">
        <v>8603</v>
      </c>
      <c r="CP1" s="3" t="s">
        <v>8604</v>
      </c>
      <c r="CQ1" s="3" t="s">
        <v>8605</v>
      </c>
      <c r="CR1" s="3" t="s">
        <v>8606</v>
      </c>
      <c r="CS1" s="3" t="s">
        <v>8607</v>
      </c>
      <c r="CT1" s="3" t="s">
        <v>8608</v>
      </c>
      <c r="CU1" s="3" t="s">
        <v>8609</v>
      </c>
      <c r="CV1" s="3" t="s">
        <v>8610</v>
      </c>
      <c r="CW1" s="3" t="s">
        <v>8611</v>
      </c>
      <c r="CX1" s="3" t="s">
        <v>8612</v>
      </c>
      <c r="CY1" s="3" t="s">
        <v>8613</v>
      </c>
      <c r="CZ1" s="3" t="s">
        <v>8614</v>
      </c>
      <c r="DA1" s="3" t="s">
        <v>8615</v>
      </c>
      <c r="DB1" s="3" t="s">
        <v>8616</v>
      </c>
      <c r="DC1" s="3" t="s">
        <v>8617</v>
      </c>
      <c r="DD1" s="3" t="s">
        <v>8618</v>
      </c>
      <c r="DE1" s="3" t="s">
        <v>8619</v>
      </c>
      <c r="DF1" s="3" t="s">
        <v>8620</v>
      </c>
      <c r="DG1" s="3" t="s">
        <v>8621</v>
      </c>
      <c r="DH1" s="3" t="s">
        <v>8622</v>
      </c>
      <c r="DI1" s="3" t="s">
        <v>8623</v>
      </c>
      <c r="DJ1" s="3" t="s">
        <v>8624</v>
      </c>
      <c r="DK1" s="3" t="s">
        <v>8625</v>
      </c>
      <c r="DL1" s="3" t="s">
        <v>8626</v>
      </c>
      <c r="DM1" s="3" t="s">
        <v>8627</v>
      </c>
      <c r="DN1" s="3" t="s">
        <v>8628</v>
      </c>
      <c r="DO1" s="3" t="s">
        <v>8629</v>
      </c>
      <c r="DP1" s="3" t="s">
        <v>8630</v>
      </c>
      <c r="DQ1" s="3" t="s">
        <v>8631</v>
      </c>
      <c r="DR1" s="3" t="s">
        <v>8632</v>
      </c>
      <c r="DS1" s="3" t="s">
        <v>8633</v>
      </c>
      <c r="DT1" s="3" t="s">
        <v>8634</v>
      </c>
      <c r="DU1" s="3" t="s">
        <v>8635</v>
      </c>
      <c r="DV1" s="3" t="s">
        <v>8636</v>
      </c>
      <c r="DW1" s="3" t="s">
        <v>8637</v>
      </c>
      <c r="DX1" s="3" t="s">
        <v>8638</v>
      </c>
      <c r="DY1" s="3" t="s">
        <v>8639</v>
      </c>
      <c r="DZ1" s="3" t="s">
        <v>8640</v>
      </c>
      <c r="EA1" s="3" t="s">
        <v>8641</v>
      </c>
      <c r="EB1" s="3" t="s">
        <v>8642</v>
      </c>
      <c r="EC1" s="3" t="s">
        <v>8643</v>
      </c>
      <c r="ED1" s="3" t="s">
        <v>8644</v>
      </c>
      <c r="EE1" s="3" t="s">
        <v>8645</v>
      </c>
      <c r="EF1" s="3" t="s">
        <v>8646</v>
      </c>
      <c r="EG1" s="3" t="s">
        <v>8647</v>
      </c>
      <c r="EH1" s="3" t="s">
        <v>8648</v>
      </c>
      <c r="EI1" s="3" t="s">
        <v>8649</v>
      </c>
      <c r="EJ1" s="3" t="s">
        <v>8650</v>
      </c>
      <c r="EK1" s="3" t="s">
        <v>8651</v>
      </c>
      <c r="EL1" s="3" t="s">
        <v>8652</v>
      </c>
      <c r="EM1" s="3" t="s">
        <v>8653</v>
      </c>
      <c r="EN1" s="3" t="s">
        <v>8654</v>
      </c>
      <c r="EO1" s="3" t="s">
        <v>8655</v>
      </c>
      <c r="EP1" s="3" t="s">
        <v>8656</v>
      </c>
      <c r="EQ1" s="3" t="s">
        <v>8657</v>
      </c>
      <c r="ER1" s="3" t="s">
        <v>8658</v>
      </c>
      <c r="ES1" s="3" t="s">
        <v>8659</v>
      </c>
      <c r="ET1" s="3" t="s">
        <v>8660</v>
      </c>
      <c r="EU1" s="3" t="s">
        <v>8661</v>
      </c>
      <c r="EV1" s="3" t="s">
        <v>8662</v>
      </c>
      <c r="EW1" s="3" t="s">
        <v>8663</v>
      </c>
      <c r="EX1" s="3" t="s">
        <v>8664</v>
      </c>
      <c r="EY1" s="3" t="s">
        <v>8665</v>
      </c>
      <c r="EZ1" s="3" t="s">
        <v>8666</v>
      </c>
      <c r="FA1" s="3" t="s">
        <v>8667</v>
      </c>
      <c r="FB1" s="3" t="s">
        <v>8668</v>
      </c>
      <c r="FC1" s="3" t="s">
        <v>8669</v>
      </c>
      <c r="FD1" s="3" t="s">
        <v>8670</v>
      </c>
      <c r="FE1" s="3" t="s">
        <v>8671</v>
      </c>
      <c r="FF1" s="3" t="s">
        <v>8672</v>
      </c>
      <c r="FG1" s="3" t="s">
        <v>8673</v>
      </c>
      <c r="FH1" s="3" t="s">
        <v>8674</v>
      </c>
      <c r="FI1" s="3" t="s">
        <v>8675</v>
      </c>
      <c r="FJ1" s="3" t="s">
        <v>8676</v>
      </c>
      <c r="FK1" s="3" t="s">
        <v>8677</v>
      </c>
      <c r="FL1" s="3" t="s">
        <v>8678</v>
      </c>
      <c r="FM1" s="3" t="s">
        <v>8679</v>
      </c>
      <c r="FN1" s="3" t="s">
        <v>8680</v>
      </c>
      <c r="FO1" s="3" t="s">
        <v>8681</v>
      </c>
      <c r="FP1" s="3" t="s">
        <v>8682</v>
      </c>
      <c r="FQ1" s="3" t="s">
        <v>8683</v>
      </c>
      <c r="FR1" s="3" t="s">
        <v>8684</v>
      </c>
      <c r="FS1" s="3" t="s">
        <v>8685</v>
      </c>
      <c r="FT1" s="3" t="s">
        <v>8686</v>
      </c>
      <c r="FU1" s="3" t="s">
        <v>8687</v>
      </c>
      <c r="FV1" s="3" t="s">
        <v>8688</v>
      </c>
      <c r="FW1" s="3" t="s">
        <v>8689</v>
      </c>
      <c r="FX1" s="3" t="s">
        <v>8690</v>
      </c>
      <c r="FY1" s="3" t="s">
        <v>8691</v>
      </c>
      <c r="FZ1" s="3" t="s">
        <v>8692</v>
      </c>
      <c r="GA1" s="3" t="s">
        <v>8693</v>
      </c>
      <c r="GB1" s="3" t="s">
        <v>8694</v>
      </c>
      <c r="GC1" s="3" t="s">
        <v>8695</v>
      </c>
      <c r="GD1" s="3" t="s">
        <v>8696</v>
      </c>
      <c r="GE1" s="3" t="s">
        <v>8697</v>
      </c>
      <c r="GF1" s="3" t="s">
        <v>8698</v>
      </c>
      <c r="GG1" s="3" t="s">
        <v>8699</v>
      </c>
      <c r="GH1" s="3" t="s">
        <v>8700</v>
      </c>
      <c r="GI1" s="3" t="s">
        <v>8701</v>
      </c>
      <c r="GJ1" s="3" t="s">
        <v>8702</v>
      </c>
      <c r="GK1" s="3" t="s">
        <v>8703</v>
      </c>
      <c r="GL1" s="3" t="s">
        <v>8704</v>
      </c>
      <c r="GM1" s="3" t="s">
        <v>8705</v>
      </c>
      <c r="GN1" s="3" t="s">
        <v>8706</v>
      </c>
      <c r="GO1" s="3" t="s">
        <v>8707</v>
      </c>
      <c r="GP1" s="3" t="s">
        <v>8708</v>
      </c>
      <c r="GQ1" s="3" t="s">
        <v>8709</v>
      </c>
      <c r="GR1" s="3" t="s">
        <v>8710</v>
      </c>
      <c r="GS1" s="3" t="s">
        <v>8711</v>
      </c>
      <c r="GT1" s="3" t="s">
        <v>8712</v>
      </c>
      <c r="GU1" s="3" t="s">
        <v>8713</v>
      </c>
      <c r="GV1" s="3" t="s">
        <v>8714</v>
      </c>
      <c r="GW1" s="3" t="s">
        <v>8715</v>
      </c>
      <c r="GX1" s="3" t="s">
        <v>8716</v>
      </c>
      <c r="GY1" s="3" t="s">
        <v>8717</v>
      </c>
      <c r="GZ1" s="3" t="s">
        <v>8718</v>
      </c>
      <c r="HA1" s="3" t="s">
        <v>8719</v>
      </c>
      <c r="HB1" s="3" t="s">
        <v>8720</v>
      </c>
      <c r="HC1" s="3" t="s">
        <v>8721</v>
      </c>
      <c r="HD1" s="3" t="s">
        <v>8722</v>
      </c>
      <c r="HE1" s="3" t="s">
        <v>8723</v>
      </c>
      <c r="HF1" s="3" t="s">
        <v>8724</v>
      </c>
      <c r="HG1" s="3" t="s">
        <v>8725</v>
      </c>
      <c r="HH1" s="3" t="s">
        <v>8726</v>
      </c>
      <c r="HI1" s="3" t="s">
        <v>8727</v>
      </c>
      <c r="HJ1" s="3" t="s">
        <v>8728</v>
      </c>
      <c r="HK1" s="3" t="s">
        <v>8729</v>
      </c>
      <c r="HL1" s="3" t="s">
        <v>8730</v>
      </c>
      <c r="HM1" s="3" t="s">
        <v>8731</v>
      </c>
      <c r="HN1" s="3" t="s">
        <v>8732</v>
      </c>
      <c r="HO1" s="3" t="s">
        <v>8733</v>
      </c>
      <c r="HP1" s="3" t="s">
        <v>8734</v>
      </c>
      <c r="HQ1" s="3" t="s">
        <v>8735</v>
      </c>
      <c r="HR1" s="3" t="s">
        <v>8736</v>
      </c>
      <c r="HS1" s="3" t="s">
        <v>8737</v>
      </c>
      <c r="HT1" s="3" t="s">
        <v>8738</v>
      </c>
      <c r="HU1" s="3" t="s">
        <v>8739</v>
      </c>
      <c r="HV1" s="3" t="s">
        <v>8740</v>
      </c>
      <c r="HW1" s="3" t="s">
        <v>8741</v>
      </c>
      <c r="HX1" s="3" t="s">
        <v>8742</v>
      </c>
      <c r="HY1" s="3" t="s">
        <v>8743</v>
      </c>
      <c r="HZ1" s="3" t="s">
        <v>8744</v>
      </c>
      <c r="IA1" s="3" t="s">
        <v>8745</v>
      </c>
      <c r="IB1" s="3" t="s">
        <v>8746</v>
      </c>
      <c r="IC1" s="3" t="s">
        <v>8747</v>
      </c>
      <c r="ID1" s="3" t="s">
        <v>8748</v>
      </c>
      <c r="IE1" s="3" t="s">
        <v>8749</v>
      </c>
      <c r="IF1" s="3" t="s">
        <v>8750</v>
      </c>
      <c r="IG1" s="3" t="s">
        <v>8751</v>
      </c>
      <c r="IH1" s="3" t="s">
        <v>8752</v>
      </c>
      <c r="II1" s="3" t="s">
        <v>8753</v>
      </c>
      <c r="IJ1" s="3" t="s">
        <v>8754</v>
      </c>
      <c r="IK1" s="3" t="s">
        <v>8755</v>
      </c>
      <c r="IL1" s="3" t="s">
        <v>8756</v>
      </c>
      <c r="IM1" s="3" t="s">
        <v>8757</v>
      </c>
      <c r="IN1" s="3" t="s">
        <v>8758</v>
      </c>
      <c r="IO1" s="3" t="s">
        <v>8759</v>
      </c>
      <c r="IP1" s="3" t="s">
        <v>8760</v>
      </c>
      <c r="IQ1" s="3" t="s">
        <v>8761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8762</v>
      </c>
      <c r="C10" s="8" t="s">
        <v>8763</v>
      </c>
      <c r="D10" s="8" t="s">
        <v>8764</v>
      </c>
      <c r="E10" s="8" t="s">
        <v>8765</v>
      </c>
      <c r="F10" s="8" t="s">
        <v>8766</v>
      </c>
      <c r="G10" s="8" t="s">
        <v>8767</v>
      </c>
      <c r="H10" s="8" t="s">
        <v>8768</v>
      </c>
      <c r="I10" s="8" t="s">
        <v>8769</v>
      </c>
      <c r="J10" s="8" t="s">
        <v>8770</v>
      </c>
      <c r="K10" s="8" t="s">
        <v>8771</v>
      </c>
      <c r="L10" s="8" t="s">
        <v>8772</v>
      </c>
      <c r="M10" s="8" t="s">
        <v>8773</v>
      </c>
      <c r="N10" s="8" t="s">
        <v>8774</v>
      </c>
      <c r="O10" s="8" t="s">
        <v>8775</v>
      </c>
      <c r="P10" s="8" t="s">
        <v>8776</v>
      </c>
      <c r="Q10" s="8" t="s">
        <v>8777</v>
      </c>
      <c r="R10" s="8" t="s">
        <v>8778</v>
      </c>
      <c r="S10" s="8" t="s">
        <v>8779</v>
      </c>
      <c r="T10" s="8" t="s">
        <v>8780</v>
      </c>
      <c r="U10" s="8" t="s">
        <v>8781</v>
      </c>
      <c r="V10" s="8" t="s">
        <v>8782</v>
      </c>
      <c r="W10" s="8" t="s">
        <v>8783</v>
      </c>
      <c r="X10" s="8" t="s">
        <v>8784</v>
      </c>
      <c r="Y10" s="8" t="s">
        <v>8785</v>
      </c>
      <c r="Z10" s="8" t="s">
        <v>8786</v>
      </c>
      <c r="AA10" s="8" t="s">
        <v>8787</v>
      </c>
      <c r="AB10" s="8" t="s">
        <v>8788</v>
      </c>
      <c r="AC10" s="8" t="s">
        <v>8789</v>
      </c>
      <c r="AD10" s="8" t="s">
        <v>8790</v>
      </c>
      <c r="AE10" s="8" t="s">
        <v>8791</v>
      </c>
      <c r="AF10" s="8" t="s">
        <v>8792</v>
      </c>
      <c r="AG10" s="8" t="s">
        <v>8793</v>
      </c>
      <c r="AH10" s="8" t="s">
        <v>8794</v>
      </c>
      <c r="AI10" s="8" t="s">
        <v>8795</v>
      </c>
      <c r="AJ10" s="8" t="s">
        <v>8796</v>
      </c>
      <c r="AK10" s="8" t="s">
        <v>8797</v>
      </c>
      <c r="AL10" s="8" t="s">
        <v>8798</v>
      </c>
      <c r="AM10" s="8" t="s">
        <v>8799</v>
      </c>
      <c r="AN10" s="8" t="s">
        <v>8800</v>
      </c>
      <c r="AO10" s="8" t="s">
        <v>8801</v>
      </c>
      <c r="AP10" s="8" t="s">
        <v>8802</v>
      </c>
      <c r="AQ10" s="8" t="s">
        <v>8803</v>
      </c>
      <c r="AR10" s="8" t="s">
        <v>8804</v>
      </c>
      <c r="AS10" s="8" t="s">
        <v>8805</v>
      </c>
      <c r="AT10" s="8" t="s">
        <v>8806</v>
      </c>
      <c r="AU10" s="8" t="s">
        <v>8807</v>
      </c>
      <c r="AV10" s="8" t="s">
        <v>8808</v>
      </c>
      <c r="AW10" s="8" t="s">
        <v>8809</v>
      </c>
      <c r="AX10" s="8" t="s">
        <v>8810</v>
      </c>
      <c r="AY10" s="8" t="s">
        <v>8811</v>
      </c>
      <c r="AZ10" s="8" t="s">
        <v>8812</v>
      </c>
      <c r="BA10" s="8" t="s">
        <v>8813</v>
      </c>
      <c r="BB10" s="8" t="s">
        <v>8814</v>
      </c>
      <c r="BC10" s="8" t="s">
        <v>8815</v>
      </c>
      <c r="BD10" s="8" t="s">
        <v>8816</v>
      </c>
      <c r="BE10" s="8" t="s">
        <v>8817</v>
      </c>
      <c r="BF10" s="8" t="s">
        <v>8818</v>
      </c>
      <c r="BG10" s="8" t="s">
        <v>8819</v>
      </c>
      <c r="BH10" s="8" t="s">
        <v>8820</v>
      </c>
      <c r="BI10" s="8" t="s">
        <v>8821</v>
      </c>
      <c r="BJ10" s="8" t="s">
        <v>8822</v>
      </c>
      <c r="BK10" s="8" t="s">
        <v>8823</v>
      </c>
      <c r="BL10" s="8" t="s">
        <v>8824</v>
      </c>
      <c r="BM10" s="8" t="s">
        <v>8825</v>
      </c>
      <c r="BN10" s="8" t="s">
        <v>8826</v>
      </c>
      <c r="BO10" s="8" t="s">
        <v>8827</v>
      </c>
      <c r="BP10" s="8" t="s">
        <v>8828</v>
      </c>
      <c r="BQ10" s="8" t="s">
        <v>8829</v>
      </c>
      <c r="BR10" s="8" t="s">
        <v>8830</v>
      </c>
      <c r="BS10" s="8" t="s">
        <v>8831</v>
      </c>
      <c r="BT10" s="8" t="s">
        <v>8832</v>
      </c>
      <c r="BU10" s="8" t="s">
        <v>8833</v>
      </c>
      <c r="BV10" s="8" t="s">
        <v>8834</v>
      </c>
      <c r="BW10" s="8" t="s">
        <v>8835</v>
      </c>
      <c r="BX10" s="8" t="s">
        <v>8836</v>
      </c>
      <c r="BY10" s="8" t="s">
        <v>8837</v>
      </c>
      <c r="BZ10" s="8" t="s">
        <v>8838</v>
      </c>
      <c r="CA10" s="8" t="s">
        <v>8839</v>
      </c>
      <c r="CB10" s="8" t="s">
        <v>8840</v>
      </c>
      <c r="CC10" s="8" t="s">
        <v>8841</v>
      </c>
      <c r="CD10" s="8" t="s">
        <v>8842</v>
      </c>
      <c r="CE10" s="8" t="s">
        <v>8843</v>
      </c>
      <c r="CF10" s="8" t="s">
        <v>8844</v>
      </c>
      <c r="CG10" s="8" t="s">
        <v>8845</v>
      </c>
      <c r="CH10" s="8" t="s">
        <v>8846</v>
      </c>
      <c r="CI10" s="8" t="s">
        <v>8847</v>
      </c>
      <c r="CJ10" s="8" t="s">
        <v>8848</v>
      </c>
      <c r="CK10" s="8" t="s">
        <v>8849</v>
      </c>
      <c r="CL10" s="8" t="s">
        <v>8850</v>
      </c>
      <c r="CM10" s="8" t="s">
        <v>8851</v>
      </c>
      <c r="CN10" s="8" t="s">
        <v>8852</v>
      </c>
      <c r="CO10" s="8" t="s">
        <v>8853</v>
      </c>
      <c r="CP10" s="8" t="s">
        <v>8854</v>
      </c>
      <c r="CQ10" s="8" t="s">
        <v>8855</v>
      </c>
      <c r="CR10" s="8" t="s">
        <v>8856</v>
      </c>
      <c r="CS10" s="8" t="s">
        <v>8857</v>
      </c>
      <c r="CT10" s="8" t="s">
        <v>8858</v>
      </c>
      <c r="CU10" s="8" t="s">
        <v>8859</v>
      </c>
      <c r="CV10" s="8" t="s">
        <v>8860</v>
      </c>
      <c r="CW10" s="8" t="s">
        <v>8861</v>
      </c>
      <c r="CX10" s="8" t="s">
        <v>8862</v>
      </c>
      <c r="CY10" s="8" t="s">
        <v>8863</v>
      </c>
      <c r="CZ10" s="8" t="s">
        <v>8864</v>
      </c>
      <c r="DA10" s="8" t="s">
        <v>8865</v>
      </c>
      <c r="DB10" s="8" t="s">
        <v>8866</v>
      </c>
      <c r="DC10" s="8" t="s">
        <v>8867</v>
      </c>
      <c r="DD10" s="8" t="s">
        <v>8868</v>
      </c>
      <c r="DE10" s="8" t="s">
        <v>8869</v>
      </c>
      <c r="DF10" s="8" t="s">
        <v>8870</v>
      </c>
      <c r="DG10" s="8" t="s">
        <v>8871</v>
      </c>
      <c r="DH10" s="8" t="s">
        <v>8872</v>
      </c>
      <c r="DI10" s="8" t="s">
        <v>8873</v>
      </c>
      <c r="DJ10" s="8" t="s">
        <v>8874</v>
      </c>
      <c r="DK10" s="8" t="s">
        <v>8875</v>
      </c>
      <c r="DL10" s="8" t="s">
        <v>8876</v>
      </c>
      <c r="DM10" s="8" t="s">
        <v>8877</v>
      </c>
      <c r="DN10" s="8" t="s">
        <v>8878</v>
      </c>
      <c r="DO10" s="8" t="s">
        <v>8879</v>
      </c>
      <c r="DP10" s="8" t="s">
        <v>8880</v>
      </c>
      <c r="DQ10" s="8" t="s">
        <v>8881</v>
      </c>
      <c r="DR10" s="8" t="s">
        <v>8882</v>
      </c>
      <c r="DS10" s="8" t="s">
        <v>8883</v>
      </c>
      <c r="DT10" s="8" t="s">
        <v>8884</v>
      </c>
      <c r="DU10" s="8" t="s">
        <v>8885</v>
      </c>
      <c r="DV10" s="8" t="s">
        <v>8886</v>
      </c>
      <c r="DW10" s="8" t="s">
        <v>8887</v>
      </c>
      <c r="DX10" s="8" t="s">
        <v>8888</v>
      </c>
      <c r="DY10" s="8" t="s">
        <v>8889</v>
      </c>
      <c r="DZ10" s="8" t="s">
        <v>8890</v>
      </c>
      <c r="EA10" s="8" t="s">
        <v>8891</v>
      </c>
      <c r="EB10" s="8" t="s">
        <v>8892</v>
      </c>
      <c r="EC10" s="8" t="s">
        <v>8893</v>
      </c>
      <c r="ED10" s="8" t="s">
        <v>8894</v>
      </c>
      <c r="EE10" s="8" t="s">
        <v>8895</v>
      </c>
      <c r="EF10" s="8" t="s">
        <v>8896</v>
      </c>
      <c r="EG10" s="8" t="s">
        <v>8897</v>
      </c>
      <c r="EH10" s="8" t="s">
        <v>8898</v>
      </c>
      <c r="EI10" s="8" t="s">
        <v>8899</v>
      </c>
      <c r="EJ10" s="8" t="s">
        <v>8900</v>
      </c>
      <c r="EK10" s="8" t="s">
        <v>8901</v>
      </c>
      <c r="EL10" s="8" t="s">
        <v>8902</v>
      </c>
      <c r="EM10" s="8" t="s">
        <v>8903</v>
      </c>
      <c r="EN10" s="8" t="s">
        <v>8904</v>
      </c>
      <c r="EO10" s="8" t="s">
        <v>8905</v>
      </c>
      <c r="EP10" s="8" t="s">
        <v>8906</v>
      </c>
      <c r="EQ10" s="8" t="s">
        <v>8907</v>
      </c>
      <c r="ER10" s="8" t="s">
        <v>8908</v>
      </c>
      <c r="ES10" s="8" t="s">
        <v>8909</v>
      </c>
      <c r="ET10" s="8" t="s">
        <v>8910</v>
      </c>
      <c r="EU10" s="8" t="s">
        <v>8911</v>
      </c>
      <c r="EV10" s="8" t="s">
        <v>8912</v>
      </c>
      <c r="EW10" s="8" t="s">
        <v>8913</v>
      </c>
      <c r="EX10" s="8" t="s">
        <v>8914</v>
      </c>
      <c r="EY10" s="8" t="s">
        <v>8915</v>
      </c>
      <c r="EZ10" s="8" t="s">
        <v>8916</v>
      </c>
      <c r="FA10" s="8" t="s">
        <v>8917</v>
      </c>
      <c r="FB10" s="8" t="s">
        <v>8918</v>
      </c>
      <c r="FC10" s="8" t="s">
        <v>8919</v>
      </c>
      <c r="FD10" s="8" t="s">
        <v>8920</v>
      </c>
      <c r="FE10" s="8" t="s">
        <v>8921</v>
      </c>
      <c r="FF10" s="8" t="s">
        <v>8922</v>
      </c>
      <c r="FG10" s="8" t="s">
        <v>8923</v>
      </c>
      <c r="FH10" s="8" t="s">
        <v>8924</v>
      </c>
      <c r="FI10" s="8" t="s">
        <v>8925</v>
      </c>
      <c r="FJ10" s="8" t="s">
        <v>8926</v>
      </c>
      <c r="FK10" s="8" t="s">
        <v>8927</v>
      </c>
      <c r="FL10" s="8" t="s">
        <v>8928</v>
      </c>
      <c r="FM10" s="8" t="s">
        <v>8929</v>
      </c>
      <c r="FN10" s="8" t="s">
        <v>8930</v>
      </c>
      <c r="FO10" s="8" t="s">
        <v>8931</v>
      </c>
      <c r="FP10" s="8" t="s">
        <v>8932</v>
      </c>
      <c r="FQ10" s="8" t="s">
        <v>8933</v>
      </c>
      <c r="FR10" s="8" t="s">
        <v>8934</v>
      </c>
      <c r="FS10" s="8" t="s">
        <v>8935</v>
      </c>
      <c r="FT10" s="8" t="s">
        <v>8936</v>
      </c>
      <c r="FU10" s="8" t="s">
        <v>8937</v>
      </c>
      <c r="FV10" s="8" t="s">
        <v>8938</v>
      </c>
      <c r="FW10" s="8" t="s">
        <v>8939</v>
      </c>
      <c r="FX10" s="8" t="s">
        <v>8940</v>
      </c>
      <c r="FY10" s="8" t="s">
        <v>8941</v>
      </c>
      <c r="FZ10" s="8" t="s">
        <v>8942</v>
      </c>
      <c r="GA10" s="8" t="s">
        <v>8943</v>
      </c>
      <c r="GB10" s="8" t="s">
        <v>8944</v>
      </c>
      <c r="GC10" s="8" t="s">
        <v>8945</v>
      </c>
      <c r="GD10" s="8" t="s">
        <v>8946</v>
      </c>
      <c r="GE10" s="8" t="s">
        <v>8947</v>
      </c>
      <c r="GF10" s="8" t="s">
        <v>8948</v>
      </c>
      <c r="GG10" s="8" t="s">
        <v>8949</v>
      </c>
      <c r="GH10" s="8" t="s">
        <v>8950</v>
      </c>
      <c r="GI10" s="8" t="s">
        <v>8951</v>
      </c>
      <c r="GJ10" s="8" t="s">
        <v>8952</v>
      </c>
      <c r="GK10" s="8" t="s">
        <v>8953</v>
      </c>
      <c r="GL10" s="8" t="s">
        <v>8954</v>
      </c>
      <c r="GM10" s="8" t="s">
        <v>8955</v>
      </c>
      <c r="GN10" s="8" t="s">
        <v>8956</v>
      </c>
      <c r="GO10" s="8" t="s">
        <v>8957</v>
      </c>
      <c r="GP10" s="8" t="s">
        <v>8958</v>
      </c>
      <c r="GQ10" s="8" t="s">
        <v>8959</v>
      </c>
      <c r="GR10" s="8" t="s">
        <v>8960</v>
      </c>
      <c r="GS10" s="8" t="s">
        <v>8961</v>
      </c>
      <c r="GT10" s="8" t="s">
        <v>8962</v>
      </c>
      <c r="GU10" s="8" t="s">
        <v>8963</v>
      </c>
      <c r="GV10" s="8" t="s">
        <v>8964</v>
      </c>
      <c r="GW10" s="8" t="s">
        <v>8965</v>
      </c>
      <c r="GX10" s="8" t="s">
        <v>8966</v>
      </c>
      <c r="GY10" s="8" t="s">
        <v>8967</v>
      </c>
      <c r="GZ10" s="8" t="s">
        <v>8968</v>
      </c>
      <c r="HA10" s="8" t="s">
        <v>8969</v>
      </c>
      <c r="HB10" s="8" t="s">
        <v>8970</v>
      </c>
      <c r="HC10" s="8" t="s">
        <v>8971</v>
      </c>
      <c r="HD10" s="8" t="s">
        <v>8972</v>
      </c>
      <c r="HE10" s="8" t="s">
        <v>8973</v>
      </c>
      <c r="HF10" s="8" t="s">
        <v>8974</v>
      </c>
      <c r="HG10" s="8" t="s">
        <v>8975</v>
      </c>
      <c r="HH10" s="8" t="s">
        <v>8976</v>
      </c>
      <c r="HI10" s="8" t="s">
        <v>8977</v>
      </c>
      <c r="HJ10" s="8" t="s">
        <v>8978</v>
      </c>
      <c r="HK10" s="8" t="s">
        <v>8979</v>
      </c>
      <c r="HL10" s="8" t="s">
        <v>8980</v>
      </c>
      <c r="HM10" s="8" t="s">
        <v>8981</v>
      </c>
      <c r="HN10" s="8" t="s">
        <v>8982</v>
      </c>
      <c r="HO10" s="8" t="s">
        <v>8983</v>
      </c>
      <c r="HP10" s="8" t="s">
        <v>8984</v>
      </c>
      <c r="HQ10" s="8" t="s">
        <v>8985</v>
      </c>
      <c r="HR10" s="8" t="s">
        <v>8986</v>
      </c>
      <c r="HS10" s="8" t="s">
        <v>8987</v>
      </c>
      <c r="HT10" s="8" t="s">
        <v>8988</v>
      </c>
      <c r="HU10" s="8" t="s">
        <v>8989</v>
      </c>
      <c r="HV10" s="8" t="s">
        <v>8990</v>
      </c>
      <c r="HW10" s="8" t="s">
        <v>8991</v>
      </c>
      <c r="HX10" s="8" t="s">
        <v>8992</v>
      </c>
      <c r="HY10" s="8" t="s">
        <v>8993</v>
      </c>
      <c r="HZ10" s="8" t="s">
        <v>8994</v>
      </c>
      <c r="IA10" s="8" t="s">
        <v>8995</v>
      </c>
      <c r="IB10" s="8" t="s">
        <v>8996</v>
      </c>
      <c r="IC10" s="8" t="s">
        <v>8997</v>
      </c>
      <c r="ID10" s="8" t="s">
        <v>8998</v>
      </c>
      <c r="IE10" s="8" t="s">
        <v>8999</v>
      </c>
      <c r="IF10" s="8" t="s">
        <v>9000</v>
      </c>
      <c r="IG10" s="8" t="s">
        <v>9001</v>
      </c>
      <c r="IH10" s="8" t="s">
        <v>9002</v>
      </c>
      <c r="II10" s="8" t="s">
        <v>9003</v>
      </c>
      <c r="IJ10" s="8" t="s">
        <v>9004</v>
      </c>
      <c r="IK10" s="8" t="s">
        <v>9005</v>
      </c>
      <c r="IL10" s="8" t="s">
        <v>9006</v>
      </c>
      <c r="IM10" s="8" t="s">
        <v>9007</v>
      </c>
      <c r="IN10" s="8" t="s">
        <v>9008</v>
      </c>
      <c r="IO10" s="8" t="s">
        <v>9009</v>
      </c>
      <c r="IP10" s="8" t="s">
        <v>9010</v>
      </c>
      <c r="IQ10" s="8" t="s">
        <v>9011</v>
      </c>
    </row>
    <row r="11" spans="1:251">
      <c r="A11" s="10">
        <v>42036</v>
      </c>
      <c r="B11" s="9">
        <v>10.459</v>
      </c>
      <c r="C11" s="9">
        <v>1.169</v>
      </c>
      <c r="D11" s="9">
        <v>0.38800000000000001</v>
      </c>
      <c r="E11" s="9">
        <v>1.9259999999999999</v>
      </c>
      <c r="F11" s="9">
        <v>2.2709999999999999</v>
      </c>
      <c r="G11" s="9">
        <v>11.670999999999999</v>
      </c>
      <c r="H11" s="9">
        <v>2.17</v>
      </c>
      <c r="I11" s="9">
        <v>0.61499999999999999</v>
      </c>
      <c r="J11" s="9">
        <v>18.041</v>
      </c>
      <c r="K11" s="9">
        <v>4.5609999999999999</v>
      </c>
      <c r="L11" s="9">
        <v>4.26</v>
      </c>
      <c r="M11" s="9">
        <v>0.45400000000000001</v>
      </c>
      <c r="N11" s="9">
        <v>0.45400000000000001</v>
      </c>
      <c r="O11" s="9">
        <v>0</v>
      </c>
      <c r="P11" s="9">
        <v>0.45400000000000001</v>
      </c>
      <c r="Q11" s="9">
        <v>0</v>
      </c>
      <c r="R11" s="9">
        <v>0.45400000000000001</v>
      </c>
      <c r="S11" s="9">
        <v>0.30499999999999999</v>
      </c>
      <c r="T11" s="9">
        <v>0.14899999999999999</v>
      </c>
      <c r="U11" s="9">
        <v>0</v>
      </c>
      <c r="V11" s="9">
        <v>0.14899999999999999</v>
      </c>
      <c r="W11" s="9">
        <v>0.158</v>
      </c>
      <c r="X11" s="9">
        <v>0.14599999999999999</v>
      </c>
      <c r="Y11" s="9">
        <v>0.30499999999999999</v>
      </c>
      <c r="Z11" s="9">
        <v>0.14899999999999999</v>
      </c>
      <c r="AA11" s="9">
        <v>0</v>
      </c>
      <c r="AB11" s="9">
        <v>3.8069999999999999</v>
      </c>
      <c r="AC11" s="9">
        <v>3.35</v>
      </c>
      <c r="AD11" s="9">
        <v>2.8090000000000002</v>
      </c>
      <c r="AE11" s="9">
        <v>0.42399999999999999</v>
      </c>
      <c r="AF11" s="9">
        <v>0.11700000000000001</v>
      </c>
      <c r="AG11" s="9">
        <v>0.32</v>
      </c>
      <c r="AH11" s="9">
        <v>0</v>
      </c>
      <c r="AI11" s="9">
        <v>0.10299999999999999</v>
      </c>
      <c r="AJ11" s="9">
        <v>3.35</v>
      </c>
      <c r="AK11" s="9">
        <v>0</v>
      </c>
      <c r="AL11" s="9">
        <v>0</v>
      </c>
      <c r="AM11" s="9">
        <v>0</v>
      </c>
      <c r="AN11" s="9">
        <v>0.99399999999999999</v>
      </c>
      <c r="AO11" s="9">
        <v>2.3559999999999999</v>
      </c>
      <c r="AP11" s="9">
        <v>0.45700000000000002</v>
      </c>
      <c r="AQ11" s="9">
        <v>0.3</v>
      </c>
      <c r="AR11" s="9">
        <v>4.5609999999999999</v>
      </c>
      <c r="AS11" s="9">
        <v>17.248999999999999</v>
      </c>
      <c r="AT11" s="9">
        <v>16.766999999999999</v>
      </c>
      <c r="AU11" s="9">
        <v>1.238</v>
      </c>
      <c r="AV11" s="9">
        <v>1.0429999999999999</v>
      </c>
      <c r="AW11" s="9">
        <v>0.78500000000000003</v>
      </c>
      <c r="AX11" s="9">
        <v>0.25800000000000001</v>
      </c>
      <c r="AY11" s="9">
        <v>0.78500000000000003</v>
      </c>
      <c r="AZ11" s="9">
        <v>0.25800000000000001</v>
      </c>
      <c r="BA11" s="9">
        <v>0.69299999999999995</v>
      </c>
      <c r="BB11" s="9">
        <v>0</v>
      </c>
      <c r="BC11" s="9">
        <v>0.35</v>
      </c>
      <c r="BD11" s="9">
        <v>0.11799999999999999</v>
      </c>
      <c r="BE11" s="9">
        <v>0.53600000000000003</v>
      </c>
      <c r="BF11" s="9">
        <v>0.38900000000000001</v>
      </c>
      <c r="BG11" s="9">
        <v>0.60199999999999998</v>
      </c>
      <c r="BH11" s="9">
        <v>0.441</v>
      </c>
      <c r="BI11" s="9">
        <v>0.19500000000000001</v>
      </c>
      <c r="BJ11" s="9">
        <v>15.529</v>
      </c>
      <c r="BK11" s="9">
        <v>9.1660000000000004</v>
      </c>
      <c r="BL11" s="9">
        <v>9.0310000000000006</v>
      </c>
      <c r="BM11" s="9">
        <v>0.13500000000000001</v>
      </c>
      <c r="BN11" s="9">
        <v>0</v>
      </c>
      <c r="BO11" s="9">
        <v>0.13500000000000001</v>
      </c>
      <c r="BP11" s="9">
        <v>0</v>
      </c>
      <c r="BQ11" s="9">
        <v>0</v>
      </c>
      <c r="BR11" s="9">
        <v>7.1180000000000003</v>
      </c>
      <c r="BS11" s="9">
        <v>0.59899999999999998</v>
      </c>
      <c r="BT11" s="9">
        <v>0</v>
      </c>
      <c r="BU11" s="9">
        <v>1.45</v>
      </c>
      <c r="BV11" s="9">
        <v>0.745</v>
      </c>
      <c r="BW11" s="9">
        <v>8.4209999999999994</v>
      </c>
      <c r="BX11" s="9">
        <v>6.3630000000000004</v>
      </c>
      <c r="BY11" s="9">
        <v>0.48199999999999998</v>
      </c>
      <c r="BZ11" s="9">
        <v>17.248999999999999</v>
      </c>
      <c r="CA11" s="9">
        <v>7.8920000000000003</v>
      </c>
      <c r="CB11" s="9">
        <v>7.7750000000000004</v>
      </c>
      <c r="CC11" s="9">
        <v>1.109</v>
      </c>
      <c r="CD11" s="9">
        <v>1.109</v>
      </c>
      <c r="CE11" s="9">
        <v>0.109</v>
      </c>
      <c r="CF11" s="9">
        <v>1</v>
      </c>
      <c r="CG11" s="9">
        <v>0.82099999999999995</v>
      </c>
      <c r="CH11" s="9">
        <v>0.28899999999999998</v>
      </c>
      <c r="CI11" s="9">
        <v>0.82099999999999995</v>
      </c>
      <c r="CJ11" s="9">
        <v>0.153</v>
      </c>
      <c r="CK11" s="9">
        <v>0.13500000000000001</v>
      </c>
      <c r="CL11" s="9">
        <v>0.309</v>
      </c>
      <c r="CM11" s="9">
        <v>0.66500000000000004</v>
      </c>
      <c r="CN11" s="9">
        <v>0.13500000000000001</v>
      </c>
      <c r="CO11" s="9">
        <v>0.69099999999999995</v>
      </c>
      <c r="CP11" s="9">
        <v>0.41799999999999998</v>
      </c>
      <c r="CQ11" s="9">
        <v>0</v>
      </c>
      <c r="CR11" s="9">
        <v>6.6660000000000004</v>
      </c>
      <c r="CS11" s="9">
        <v>5.1210000000000004</v>
      </c>
      <c r="CT11" s="9">
        <v>4.7590000000000003</v>
      </c>
      <c r="CU11" s="9">
        <v>0.14099999999999999</v>
      </c>
      <c r="CV11" s="9">
        <v>0.221</v>
      </c>
      <c r="CW11" s="9">
        <v>0.14099999999999999</v>
      </c>
      <c r="CX11" s="9">
        <v>0.112</v>
      </c>
      <c r="CY11" s="9">
        <v>0.109</v>
      </c>
      <c r="CZ11" s="9">
        <v>4.4029999999999996</v>
      </c>
      <c r="DA11" s="9">
        <v>0.109</v>
      </c>
      <c r="DB11" s="9">
        <v>0.28699999999999998</v>
      </c>
      <c r="DC11" s="9">
        <v>0.32200000000000001</v>
      </c>
      <c r="DD11" s="9">
        <v>0.90400000000000003</v>
      </c>
      <c r="DE11" s="9">
        <v>4.2169999999999996</v>
      </c>
      <c r="DF11" s="9">
        <v>1.5449999999999999</v>
      </c>
      <c r="DG11" s="9">
        <v>0.11700000000000001</v>
      </c>
      <c r="DH11" s="9">
        <v>7.8920000000000003</v>
      </c>
      <c r="DI11" s="9">
        <v>26.501000000000001</v>
      </c>
      <c r="DJ11" s="9">
        <v>24.812000000000001</v>
      </c>
      <c r="DK11" s="9">
        <v>1.78</v>
      </c>
      <c r="DL11" s="9">
        <v>1.236</v>
      </c>
      <c r="DM11" s="9">
        <v>0</v>
      </c>
      <c r="DN11" s="9">
        <v>1.236</v>
      </c>
      <c r="DO11" s="9">
        <v>0.45500000000000002</v>
      </c>
      <c r="DP11" s="9">
        <v>0.78100000000000003</v>
      </c>
      <c r="DQ11" s="9">
        <v>0.45500000000000002</v>
      </c>
      <c r="DR11" s="9">
        <v>0.64700000000000002</v>
      </c>
      <c r="DS11" s="9">
        <v>0.13400000000000001</v>
      </c>
      <c r="DT11" s="9">
        <v>0</v>
      </c>
      <c r="DU11" s="9">
        <v>0.40600000000000003</v>
      </c>
      <c r="DV11" s="9">
        <v>0.83</v>
      </c>
      <c r="DW11" s="9">
        <v>0.69</v>
      </c>
      <c r="DX11" s="9">
        <v>0.54700000000000004</v>
      </c>
      <c r="DY11" s="9">
        <v>0.54300000000000004</v>
      </c>
      <c r="DZ11" s="9">
        <v>23.033000000000001</v>
      </c>
      <c r="EA11" s="9">
        <v>20.048999999999999</v>
      </c>
      <c r="EB11" s="9">
        <v>18.984000000000002</v>
      </c>
      <c r="EC11" s="9">
        <v>0.83299999999999996</v>
      </c>
      <c r="ED11" s="9">
        <v>0.23200000000000001</v>
      </c>
      <c r="EE11" s="9">
        <v>0.83699999999999997</v>
      </c>
      <c r="EF11" s="9">
        <v>0.11</v>
      </c>
      <c r="EG11" s="9">
        <v>0.11799999999999999</v>
      </c>
      <c r="EH11" s="9">
        <v>15.154</v>
      </c>
      <c r="EI11" s="9">
        <v>1.153</v>
      </c>
      <c r="EJ11" s="9">
        <v>1.0669999999999999</v>
      </c>
      <c r="EK11" s="9">
        <v>2.6739999999999999</v>
      </c>
      <c r="EL11" s="9">
        <v>1.73</v>
      </c>
      <c r="EM11" s="9">
        <v>18.318000000000001</v>
      </c>
      <c r="EN11" s="9">
        <v>2.984</v>
      </c>
      <c r="EO11" s="9">
        <v>1.6890000000000001</v>
      </c>
      <c r="EP11" s="9">
        <v>26.501000000000001</v>
      </c>
      <c r="EQ11" s="9">
        <v>15.366</v>
      </c>
      <c r="ER11" s="9">
        <v>13.500999999999999</v>
      </c>
      <c r="ES11" s="9">
        <v>3.165</v>
      </c>
      <c r="ET11" s="9">
        <v>2.6680000000000001</v>
      </c>
      <c r="EU11" s="9">
        <v>1.679</v>
      </c>
      <c r="EV11" s="9">
        <v>0.98899999999999999</v>
      </c>
      <c r="EW11" s="9">
        <v>1.6639999999999999</v>
      </c>
      <c r="EX11" s="9">
        <v>1.004</v>
      </c>
      <c r="EY11" s="9">
        <v>1.764</v>
      </c>
      <c r="EZ11" s="9">
        <v>0.16200000000000001</v>
      </c>
      <c r="FA11" s="9">
        <v>0.54900000000000004</v>
      </c>
      <c r="FB11" s="9">
        <v>0.111</v>
      </c>
      <c r="FC11" s="9">
        <v>0.94499999999999995</v>
      </c>
      <c r="FD11" s="9">
        <v>1.6120000000000001</v>
      </c>
      <c r="FE11" s="9">
        <v>1.294</v>
      </c>
      <c r="FF11" s="9">
        <v>1.3740000000000001</v>
      </c>
      <c r="FG11" s="9">
        <v>0.497</v>
      </c>
      <c r="FH11" s="9">
        <v>10.336</v>
      </c>
      <c r="FI11" s="9">
        <v>9.0180000000000007</v>
      </c>
      <c r="FJ11" s="9">
        <v>8.7550000000000008</v>
      </c>
      <c r="FK11" s="9">
        <v>0</v>
      </c>
      <c r="FL11" s="9">
        <v>0.26300000000000001</v>
      </c>
      <c r="FM11" s="9">
        <v>0</v>
      </c>
      <c r="FN11" s="9">
        <v>0.26300000000000001</v>
      </c>
      <c r="FO11" s="9">
        <v>0</v>
      </c>
      <c r="FP11" s="9">
        <v>4.3159999999999998</v>
      </c>
      <c r="FQ11" s="9">
        <v>0.96399999999999997</v>
      </c>
      <c r="FR11" s="9">
        <v>0.59699999999999998</v>
      </c>
      <c r="FS11" s="9">
        <v>3.141</v>
      </c>
      <c r="FT11" s="9">
        <v>0.91900000000000004</v>
      </c>
      <c r="FU11" s="9">
        <v>8.0990000000000002</v>
      </c>
      <c r="FV11" s="9">
        <v>1.3180000000000001</v>
      </c>
      <c r="FW11" s="9">
        <v>1.8660000000000001</v>
      </c>
      <c r="FX11" s="9">
        <v>15.366</v>
      </c>
      <c r="FY11" s="9">
        <v>12.760999999999999</v>
      </c>
      <c r="FZ11" s="9">
        <v>12.236000000000001</v>
      </c>
      <c r="GA11" s="9">
        <v>0</v>
      </c>
      <c r="GB11" s="9">
        <v>0</v>
      </c>
      <c r="GC11" s="9">
        <v>0</v>
      </c>
      <c r="GD11" s="9">
        <v>0</v>
      </c>
      <c r="GE11" s="9">
        <v>0</v>
      </c>
      <c r="GF11" s="9">
        <v>0</v>
      </c>
      <c r="GG11" s="9">
        <v>0</v>
      </c>
      <c r="GH11" s="9">
        <v>0</v>
      </c>
      <c r="GI11" s="9">
        <v>0</v>
      </c>
      <c r="GJ11" s="9">
        <v>0</v>
      </c>
      <c r="GK11" s="9">
        <v>0</v>
      </c>
      <c r="GL11" s="9">
        <v>0</v>
      </c>
      <c r="GM11" s="9">
        <v>0</v>
      </c>
      <c r="GN11" s="9">
        <v>0</v>
      </c>
      <c r="GO11" s="9">
        <v>0</v>
      </c>
      <c r="GP11" s="9">
        <v>12.236000000000001</v>
      </c>
      <c r="GQ11" s="9">
        <v>10.342000000000001</v>
      </c>
      <c r="GR11" s="9">
        <v>9.6829999999999998</v>
      </c>
      <c r="GS11" s="9">
        <v>0.41199999999999998</v>
      </c>
      <c r="GT11" s="9">
        <v>0.246</v>
      </c>
      <c r="GU11" s="9">
        <v>0.41199999999999998</v>
      </c>
      <c r="GV11" s="9">
        <v>0.246</v>
      </c>
      <c r="GW11" s="9">
        <v>0</v>
      </c>
      <c r="GX11" s="9">
        <v>8.452</v>
      </c>
      <c r="GY11" s="9">
        <v>0.23599999999999999</v>
      </c>
      <c r="GZ11" s="9">
        <v>0.27</v>
      </c>
      <c r="HA11" s="9">
        <v>1.3839999999999999</v>
      </c>
      <c r="HB11" s="9">
        <v>1.4039999999999999</v>
      </c>
      <c r="HC11" s="9">
        <v>8.9369999999999994</v>
      </c>
      <c r="HD11" s="9">
        <v>1.8939999999999999</v>
      </c>
      <c r="HE11" s="9">
        <v>0.52500000000000002</v>
      </c>
      <c r="HF11" s="9">
        <v>12.760999999999999</v>
      </c>
      <c r="HG11" s="9">
        <v>3.4550000000000001</v>
      </c>
      <c r="HH11" s="9">
        <v>3.0659999999999998</v>
      </c>
      <c r="HI11" s="9">
        <v>0</v>
      </c>
      <c r="HJ11" s="9">
        <v>0</v>
      </c>
      <c r="HK11" s="9">
        <v>0</v>
      </c>
      <c r="HL11" s="9">
        <v>0</v>
      </c>
      <c r="HM11" s="9">
        <v>0</v>
      </c>
      <c r="HN11" s="9">
        <v>0</v>
      </c>
      <c r="HO11" s="9">
        <v>0</v>
      </c>
      <c r="HP11" s="9">
        <v>0</v>
      </c>
      <c r="HQ11" s="9">
        <v>0</v>
      </c>
      <c r="HR11" s="9">
        <v>0</v>
      </c>
      <c r="HS11" s="9">
        <v>0</v>
      </c>
      <c r="HT11" s="9">
        <v>0</v>
      </c>
      <c r="HU11" s="9">
        <v>0</v>
      </c>
      <c r="HV11" s="9">
        <v>0</v>
      </c>
      <c r="HW11" s="9">
        <v>0</v>
      </c>
      <c r="HX11" s="9">
        <v>3.0659999999999998</v>
      </c>
      <c r="HY11" s="9">
        <v>2.9020000000000001</v>
      </c>
      <c r="HZ11" s="9">
        <v>2.669</v>
      </c>
      <c r="IA11" s="9">
        <v>0.115</v>
      </c>
      <c r="IB11" s="9">
        <v>0.11799999999999999</v>
      </c>
      <c r="IC11" s="9">
        <v>0</v>
      </c>
      <c r="ID11" s="9">
        <v>0.11799999999999999</v>
      </c>
      <c r="IE11" s="9">
        <v>0.115</v>
      </c>
      <c r="IF11" s="9">
        <v>2.5539999999999998</v>
      </c>
      <c r="IG11" s="9">
        <v>0.11700000000000001</v>
      </c>
      <c r="IH11" s="9">
        <v>0.115</v>
      </c>
      <c r="II11" s="9">
        <v>0.11700000000000001</v>
      </c>
      <c r="IJ11" s="9">
        <v>0.58499999999999996</v>
      </c>
      <c r="IK11" s="9">
        <v>2.3180000000000001</v>
      </c>
      <c r="IL11" s="9">
        <v>0.16400000000000001</v>
      </c>
      <c r="IM11" s="9">
        <v>0.38900000000000001</v>
      </c>
      <c r="IN11" s="9">
        <v>3.4550000000000001</v>
      </c>
      <c r="IO11" s="9">
        <v>4.3049999999999997</v>
      </c>
      <c r="IP11" s="9">
        <v>4.0380000000000003</v>
      </c>
      <c r="IQ11" s="9">
        <v>0.11799999999999999</v>
      </c>
    </row>
    <row r="12" spans="1:251">
      <c r="A12" s="10">
        <v>42401</v>
      </c>
      <c r="B12" s="9">
        <v>11.458</v>
      </c>
      <c r="C12" s="9">
        <v>0.79700000000000004</v>
      </c>
      <c r="D12" s="9">
        <v>0.187</v>
      </c>
      <c r="E12" s="9">
        <v>0.70699999999999996</v>
      </c>
      <c r="F12" s="9">
        <v>1.01</v>
      </c>
      <c r="G12" s="9">
        <v>12.138999999999999</v>
      </c>
      <c r="H12" s="9">
        <v>2.7829999999999999</v>
      </c>
      <c r="I12" s="9">
        <v>1.464</v>
      </c>
      <c r="J12" s="9">
        <v>17.725999999999999</v>
      </c>
      <c r="K12" s="9">
        <v>2.698</v>
      </c>
      <c r="L12" s="9">
        <v>2.5880000000000001</v>
      </c>
      <c r="M12" s="9">
        <v>0.35799999999999998</v>
      </c>
      <c r="N12" s="9">
        <v>0.35799999999999998</v>
      </c>
      <c r="O12" s="9">
        <v>0.27100000000000002</v>
      </c>
      <c r="P12" s="9">
        <v>8.6999999999999994E-2</v>
      </c>
      <c r="Q12" s="9">
        <v>0.26</v>
      </c>
      <c r="R12" s="9">
        <v>9.9000000000000005E-2</v>
      </c>
      <c r="S12" s="9">
        <v>0.17299999999999999</v>
      </c>
      <c r="T12" s="9">
        <v>0</v>
      </c>
      <c r="U12" s="9">
        <v>0.186</v>
      </c>
      <c r="V12" s="9">
        <v>0</v>
      </c>
      <c r="W12" s="9">
        <v>0</v>
      </c>
      <c r="X12" s="9">
        <v>0.35799999999999998</v>
      </c>
      <c r="Y12" s="9">
        <v>0.186</v>
      </c>
      <c r="Z12" s="9">
        <v>0.17299999999999999</v>
      </c>
      <c r="AA12" s="9">
        <v>0</v>
      </c>
      <c r="AB12" s="9">
        <v>2.2290000000000001</v>
      </c>
      <c r="AC12" s="9">
        <v>2.2290000000000001</v>
      </c>
      <c r="AD12" s="9">
        <v>2.069</v>
      </c>
      <c r="AE12" s="9">
        <v>0.161</v>
      </c>
      <c r="AF12" s="9">
        <v>0</v>
      </c>
      <c r="AG12" s="9">
        <v>0.161</v>
      </c>
      <c r="AH12" s="9">
        <v>0</v>
      </c>
      <c r="AI12" s="9">
        <v>0</v>
      </c>
      <c r="AJ12" s="9">
        <v>2.2290000000000001</v>
      </c>
      <c r="AK12" s="9">
        <v>0</v>
      </c>
      <c r="AL12" s="9">
        <v>0</v>
      </c>
      <c r="AM12" s="9">
        <v>0</v>
      </c>
      <c r="AN12" s="9">
        <v>0.36899999999999999</v>
      </c>
      <c r="AO12" s="9">
        <v>1.86</v>
      </c>
      <c r="AP12" s="9">
        <v>0</v>
      </c>
      <c r="AQ12" s="9">
        <v>0.111</v>
      </c>
      <c r="AR12" s="9">
        <v>2.698</v>
      </c>
      <c r="AS12" s="9">
        <v>20.335000000000001</v>
      </c>
      <c r="AT12" s="9">
        <v>19.100999999999999</v>
      </c>
      <c r="AU12" s="9">
        <v>1.4970000000000001</v>
      </c>
      <c r="AV12" s="9">
        <v>1.4970000000000001</v>
      </c>
      <c r="AW12" s="9">
        <v>1.387</v>
      </c>
      <c r="AX12" s="9">
        <v>0.11</v>
      </c>
      <c r="AY12" s="9">
        <v>0.96199999999999997</v>
      </c>
      <c r="AZ12" s="9">
        <v>0.53500000000000003</v>
      </c>
      <c r="BA12" s="9">
        <v>0.85199999999999998</v>
      </c>
      <c r="BB12" s="9">
        <v>0.35399999999999998</v>
      </c>
      <c r="BC12" s="9">
        <v>0.18099999999999999</v>
      </c>
      <c r="BD12" s="9">
        <v>0.63100000000000001</v>
      </c>
      <c r="BE12" s="9">
        <v>0.70299999999999996</v>
      </c>
      <c r="BF12" s="9">
        <v>0.16300000000000001</v>
      </c>
      <c r="BG12" s="9">
        <v>0.96099999999999997</v>
      </c>
      <c r="BH12" s="9">
        <v>0.53600000000000003</v>
      </c>
      <c r="BI12" s="9">
        <v>0</v>
      </c>
      <c r="BJ12" s="9">
        <v>17.603999999999999</v>
      </c>
      <c r="BK12" s="9">
        <v>11.167999999999999</v>
      </c>
      <c r="BL12" s="9">
        <v>10.893000000000001</v>
      </c>
      <c r="BM12" s="9">
        <v>0.27500000000000002</v>
      </c>
      <c r="BN12" s="9">
        <v>0</v>
      </c>
      <c r="BO12" s="9">
        <v>0.27500000000000002</v>
      </c>
      <c r="BP12" s="9">
        <v>0</v>
      </c>
      <c r="BQ12" s="9">
        <v>0</v>
      </c>
      <c r="BR12" s="9">
        <v>8.4860000000000007</v>
      </c>
      <c r="BS12" s="9">
        <v>0.375</v>
      </c>
      <c r="BT12" s="9">
        <v>0.316</v>
      </c>
      <c r="BU12" s="9">
        <v>1.9910000000000001</v>
      </c>
      <c r="BV12" s="9">
        <v>1.361</v>
      </c>
      <c r="BW12" s="9">
        <v>9.8070000000000004</v>
      </c>
      <c r="BX12" s="9">
        <v>6.4359999999999999</v>
      </c>
      <c r="BY12" s="9">
        <v>1.234</v>
      </c>
      <c r="BZ12" s="9">
        <v>20.335000000000001</v>
      </c>
      <c r="CA12" s="9">
        <v>5.6050000000000004</v>
      </c>
      <c r="CB12" s="9">
        <v>4.9189999999999996</v>
      </c>
      <c r="CC12" s="9">
        <v>0.39700000000000002</v>
      </c>
      <c r="CD12" s="9">
        <v>0.39700000000000002</v>
      </c>
      <c r="CE12" s="9">
        <v>0</v>
      </c>
      <c r="CF12" s="9">
        <v>0.39700000000000002</v>
      </c>
      <c r="CG12" s="9">
        <v>0.27400000000000002</v>
      </c>
      <c r="CH12" s="9">
        <v>0.123</v>
      </c>
      <c r="CI12" s="9">
        <v>0.27400000000000002</v>
      </c>
      <c r="CJ12" s="9">
        <v>0.123</v>
      </c>
      <c r="CK12" s="9">
        <v>0</v>
      </c>
      <c r="CL12" s="9">
        <v>0</v>
      </c>
      <c r="CM12" s="9">
        <v>0.39700000000000002</v>
      </c>
      <c r="CN12" s="9">
        <v>0</v>
      </c>
      <c r="CO12" s="9">
        <v>0</v>
      </c>
      <c r="CP12" s="9">
        <v>0.39700000000000002</v>
      </c>
      <c r="CQ12" s="9">
        <v>0</v>
      </c>
      <c r="CR12" s="9">
        <v>4.5220000000000002</v>
      </c>
      <c r="CS12" s="9">
        <v>3.407</v>
      </c>
      <c r="CT12" s="9">
        <v>3.2280000000000002</v>
      </c>
      <c r="CU12" s="9">
        <v>0</v>
      </c>
      <c r="CV12" s="9">
        <v>0.17799999999999999</v>
      </c>
      <c r="CW12" s="9">
        <v>0</v>
      </c>
      <c r="CX12" s="9">
        <v>0</v>
      </c>
      <c r="CY12" s="9">
        <v>0</v>
      </c>
      <c r="CZ12" s="9">
        <v>2.7679999999999998</v>
      </c>
      <c r="DA12" s="9">
        <v>0.17799999999999999</v>
      </c>
      <c r="DB12" s="9">
        <v>0</v>
      </c>
      <c r="DC12" s="9">
        <v>0.46</v>
      </c>
      <c r="DD12" s="9">
        <v>0.17799999999999999</v>
      </c>
      <c r="DE12" s="9">
        <v>3.2280000000000002</v>
      </c>
      <c r="DF12" s="9">
        <v>1.115</v>
      </c>
      <c r="DG12" s="9">
        <v>0.68600000000000005</v>
      </c>
      <c r="DH12" s="9">
        <v>5.6050000000000004</v>
      </c>
      <c r="DI12" s="9">
        <v>21.838999999999999</v>
      </c>
      <c r="DJ12" s="9">
        <v>20.885999999999999</v>
      </c>
      <c r="DK12" s="9">
        <v>1.298</v>
      </c>
      <c r="DL12" s="9">
        <v>1.131</v>
      </c>
      <c r="DM12" s="9">
        <v>0.45600000000000002</v>
      </c>
      <c r="DN12" s="9">
        <v>0.67500000000000004</v>
      </c>
      <c r="DO12" s="9">
        <v>0.84699999999999998</v>
      </c>
      <c r="DP12" s="9">
        <v>0.28399999999999997</v>
      </c>
      <c r="DQ12" s="9">
        <v>0.93300000000000005</v>
      </c>
      <c r="DR12" s="9">
        <v>0.19800000000000001</v>
      </c>
      <c r="DS12" s="9">
        <v>0</v>
      </c>
      <c r="DT12" s="9">
        <v>0.184</v>
      </c>
      <c r="DU12" s="9">
        <v>0.75</v>
      </c>
      <c r="DV12" s="9">
        <v>0.19800000000000001</v>
      </c>
      <c r="DW12" s="9">
        <v>0.52200000000000002</v>
      </c>
      <c r="DX12" s="9">
        <v>0.60899999999999999</v>
      </c>
      <c r="DY12" s="9">
        <v>0.16700000000000001</v>
      </c>
      <c r="DZ12" s="9">
        <v>19.587</v>
      </c>
      <c r="EA12" s="9">
        <v>16.574000000000002</v>
      </c>
      <c r="EB12" s="9">
        <v>15.198</v>
      </c>
      <c r="EC12" s="9">
        <v>0.25800000000000001</v>
      </c>
      <c r="ED12" s="9">
        <v>1.1180000000000001</v>
      </c>
      <c r="EE12" s="9">
        <v>0.438</v>
      </c>
      <c r="EF12" s="9">
        <v>0.63700000000000001</v>
      </c>
      <c r="EG12" s="9">
        <v>0.159</v>
      </c>
      <c r="EH12" s="9">
        <v>12.414</v>
      </c>
      <c r="EI12" s="9">
        <v>1.8779999999999999</v>
      </c>
      <c r="EJ12" s="9">
        <v>1.095</v>
      </c>
      <c r="EK12" s="9">
        <v>1.1870000000000001</v>
      </c>
      <c r="EL12" s="9">
        <v>2.101</v>
      </c>
      <c r="EM12" s="9">
        <v>14.473000000000001</v>
      </c>
      <c r="EN12" s="9">
        <v>3.0139999999999998</v>
      </c>
      <c r="EO12" s="9">
        <v>0.95299999999999996</v>
      </c>
      <c r="EP12" s="9">
        <v>21.838999999999999</v>
      </c>
      <c r="EQ12" s="9">
        <v>19.065000000000001</v>
      </c>
      <c r="ER12" s="9">
        <v>17.106000000000002</v>
      </c>
      <c r="ES12" s="9">
        <v>2.6930000000000001</v>
      </c>
      <c r="ET12" s="9">
        <v>2.323</v>
      </c>
      <c r="EU12" s="9">
        <v>1.1259999999999999</v>
      </c>
      <c r="EV12" s="9">
        <v>1.198</v>
      </c>
      <c r="EW12" s="9">
        <v>1.48</v>
      </c>
      <c r="EX12" s="9">
        <v>0.84299999999999997</v>
      </c>
      <c r="EY12" s="9">
        <v>1.59</v>
      </c>
      <c r="EZ12" s="9">
        <v>0.60099999999999998</v>
      </c>
      <c r="FA12" s="9">
        <v>0.13200000000000001</v>
      </c>
      <c r="FB12" s="9">
        <v>0.16300000000000001</v>
      </c>
      <c r="FC12" s="9">
        <v>1.1850000000000001</v>
      </c>
      <c r="FD12" s="9">
        <v>0.97499999999999998</v>
      </c>
      <c r="FE12" s="9">
        <v>1.395</v>
      </c>
      <c r="FF12" s="9">
        <v>0.92900000000000005</v>
      </c>
      <c r="FG12" s="9">
        <v>0.36899999999999999</v>
      </c>
      <c r="FH12" s="9">
        <v>14.414</v>
      </c>
      <c r="FI12" s="9">
        <v>12.289</v>
      </c>
      <c r="FJ12" s="9">
        <v>11.68</v>
      </c>
      <c r="FK12" s="9">
        <v>0.16900000000000001</v>
      </c>
      <c r="FL12" s="9">
        <v>0.44</v>
      </c>
      <c r="FM12" s="9">
        <v>0</v>
      </c>
      <c r="FN12" s="9">
        <v>0.152</v>
      </c>
      <c r="FO12" s="9">
        <v>0.28799999999999998</v>
      </c>
      <c r="FP12" s="9">
        <v>7.4139999999999997</v>
      </c>
      <c r="FQ12" s="9">
        <v>1.1539999999999999</v>
      </c>
      <c r="FR12" s="9">
        <v>0.54300000000000004</v>
      </c>
      <c r="FS12" s="9">
        <v>3.1779999999999999</v>
      </c>
      <c r="FT12" s="9">
        <v>1.3089999999999999</v>
      </c>
      <c r="FU12" s="9">
        <v>10.98</v>
      </c>
      <c r="FV12" s="9">
        <v>2.125</v>
      </c>
      <c r="FW12" s="9">
        <v>1.9590000000000001</v>
      </c>
      <c r="FX12" s="9">
        <v>19.065000000000001</v>
      </c>
      <c r="FY12" s="9">
        <v>9.9719999999999995</v>
      </c>
      <c r="FZ12" s="9">
        <v>9.7829999999999995</v>
      </c>
      <c r="GA12" s="9">
        <v>0.91700000000000004</v>
      </c>
      <c r="GB12" s="9">
        <v>0.74099999999999999</v>
      </c>
      <c r="GC12" s="9">
        <v>0.129</v>
      </c>
      <c r="GD12" s="9">
        <v>0.61199999999999999</v>
      </c>
      <c r="GE12" s="9">
        <v>0.58499999999999996</v>
      </c>
      <c r="GF12" s="9">
        <v>0.156</v>
      </c>
      <c r="GG12" s="9">
        <v>0.26100000000000001</v>
      </c>
      <c r="GH12" s="9">
        <v>0.16300000000000001</v>
      </c>
      <c r="GI12" s="9">
        <v>0.316</v>
      </c>
      <c r="GJ12" s="9">
        <v>0.16300000000000001</v>
      </c>
      <c r="GK12" s="9">
        <v>0.29299999999999998</v>
      </c>
      <c r="GL12" s="9">
        <v>0.28499999999999998</v>
      </c>
      <c r="GM12" s="9">
        <v>0.74099999999999999</v>
      </c>
      <c r="GN12" s="9">
        <v>0</v>
      </c>
      <c r="GO12" s="9">
        <v>0.17599999999999999</v>
      </c>
      <c r="GP12" s="9">
        <v>8.8670000000000009</v>
      </c>
      <c r="GQ12" s="9">
        <v>7.4349999999999996</v>
      </c>
      <c r="GR12" s="9">
        <v>7.2629999999999999</v>
      </c>
      <c r="GS12" s="9">
        <v>0.17100000000000001</v>
      </c>
      <c r="GT12" s="9">
        <v>0</v>
      </c>
      <c r="GU12" s="9">
        <v>0.17100000000000001</v>
      </c>
      <c r="GV12" s="9">
        <v>0</v>
      </c>
      <c r="GW12" s="9">
        <v>0</v>
      </c>
      <c r="GX12" s="9">
        <v>5.07</v>
      </c>
      <c r="GY12" s="9">
        <v>0.35</v>
      </c>
      <c r="GZ12" s="9">
        <v>0.33</v>
      </c>
      <c r="HA12" s="9">
        <v>1.6850000000000001</v>
      </c>
      <c r="HB12" s="9">
        <v>0.61</v>
      </c>
      <c r="HC12" s="9">
        <v>6.8250000000000002</v>
      </c>
      <c r="HD12" s="9">
        <v>1.4319999999999999</v>
      </c>
      <c r="HE12" s="9">
        <v>0.189</v>
      </c>
      <c r="HF12" s="9">
        <v>9.9719999999999995</v>
      </c>
      <c r="HG12" s="9">
        <v>3.327</v>
      </c>
      <c r="HH12" s="9">
        <v>2.9260000000000002</v>
      </c>
      <c r="HI12" s="9">
        <v>0.311</v>
      </c>
      <c r="HJ12" s="9">
        <v>0.20899999999999999</v>
      </c>
      <c r="HK12" s="9">
        <v>0</v>
      </c>
      <c r="HL12" s="9">
        <v>0.20899999999999999</v>
      </c>
      <c r="HM12" s="9">
        <v>0</v>
      </c>
      <c r="HN12" s="9">
        <v>0.20899999999999999</v>
      </c>
      <c r="HO12" s="9">
        <v>0</v>
      </c>
      <c r="HP12" s="9">
        <v>0.20899999999999999</v>
      </c>
      <c r="HQ12" s="9">
        <v>0</v>
      </c>
      <c r="HR12" s="9">
        <v>0</v>
      </c>
      <c r="HS12" s="9">
        <v>0</v>
      </c>
      <c r="HT12" s="9">
        <v>0.20899999999999999</v>
      </c>
      <c r="HU12" s="9">
        <v>0</v>
      </c>
      <c r="HV12" s="9">
        <v>0.20899999999999999</v>
      </c>
      <c r="HW12" s="9">
        <v>0.10199999999999999</v>
      </c>
      <c r="HX12" s="9">
        <v>2.6150000000000002</v>
      </c>
      <c r="HY12" s="9">
        <v>2.4809999999999999</v>
      </c>
      <c r="HZ12" s="9">
        <v>2.323</v>
      </c>
      <c r="IA12" s="9">
        <v>0</v>
      </c>
      <c r="IB12" s="9">
        <v>0.158</v>
      </c>
      <c r="IC12" s="9">
        <v>0</v>
      </c>
      <c r="ID12" s="9">
        <v>0.158</v>
      </c>
      <c r="IE12" s="9">
        <v>0</v>
      </c>
      <c r="IF12" s="9">
        <v>2.0169999999999999</v>
      </c>
      <c r="IG12" s="9">
        <v>0</v>
      </c>
      <c r="IH12" s="9">
        <v>0.14199999999999999</v>
      </c>
      <c r="II12" s="9">
        <v>0.32100000000000001</v>
      </c>
      <c r="IJ12" s="9">
        <v>0.50700000000000001</v>
      </c>
      <c r="IK12" s="9">
        <v>1.974</v>
      </c>
      <c r="IL12" s="9">
        <v>0.13400000000000001</v>
      </c>
      <c r="IM12" s="9">
        <v>0.4</v>
      </c>
      <c r="IN12" s="9">
        <v>3.327</v>
      </c>
      <c r="IO12" s="9">
        <v>5.5609999999999999</v>
      </c>
      <c r="IP12" s="9">
        <v>5.415</v>
      </c>
      <c r="IQ12" s="9">
        <v>0</v>
      </c>
    </row>
    <row r="13" spans="1:251">
      <c r="A13" s="10">
        <v>42767</v>
      </c>
      <c r="B13" s="9">
        <v>9.8930000000000007</v>
      </c>
      <c r="C13" s="9">
        <v>0.38700000000000001</v>
      </c>
      <c r="D13" s="9">
        <v>0.23899999999999999</v>
      </c>
      <c r="E13" s="9">
        <v>1.101</v>
      </c>
      <c r="F13" s="9">
        <v>1.1619999999999999</v>
      </c>
      <c r="G13" s="9">
        <v>10.458</v>
      </c>
      <c r="H13" s="9">
        <v>2.5750000000000002</v>
      </c>
      <c r="I13" s="9">
        <v>0.40100000000000002</v>
      </c>
      <c r="J13" s="9">
        <v>16.622</v>
      </c>
      <c r="K13" s="9">
        <v>2.8180000000000001</v>
      </c>
      <c r="L13" s="9">
        <v>2.8180000000000001</v>
      </c>
      <c r="M13" s="9">
        <v>0.224</v>
      </c>
      <c r="N13" s="9">
        <v>0.224</v>
      </c>
      <c r="O13" s="9">
        <v>9.1999999999999998E-2</v>
      </c>
      <c r="P13" s="9">
        <v>0.13100000000000001</v>
      </c>
      <c r="Q13" s="9">
        <v>0.224</v>
      </c>
      <c r="R13" s="9">
        <v>0</v>
      </c>
      <c r="S13" s="9">
        <v>0.224</v>
      </c>
      <c r="T13" s="9">
        <v>0</v>
      </c>
      <c r="U13" s="9">
        <v>0</v>
      </c>
      <c r="V13" s="9">
        <v>0.224</v>
      </c>
      <c r="W13" s="9">
        <v>0</v>
      </c>
      <c r="X13" s="9">
        <v>0</v>
      </c>
      <c r="Y13" s="9">
        <v>0.224</v>
      </c>
      <c r="Z13" s="9">
        <v>0</v>
      </c>
      <c r="AA13" s="9">
        <v>0</v>
      </c>
      <c r="AB13" s="9">
        <v>2.5939999999999999</v>
      </c>
      <c r="AC13" s="9">
        <v>2.5939999999999999</v>
      </c>
      <c r="AD13" s="9">
        <v>2.4630000000000001</v>
      </c>
      <c r="AE13" s="9">
        <v>0.13100000000000001</v>
      </c>
      <c r="AF13" s="9">
        <v>0</v>
      </c>
      <c r="AG13" s="9">
        <v>0.13100000000000001</v>
      </c>
      <c r="AH13" s="9">
        <v>0</v>
      </c>
      <c r="AI13" s="9">
        <v>0</v>
      </c>
      <c r="AJ13" s="9">
        <v>2.3180000000000001</v>
      </c>
      <c r="AK13" s="9">
        <v>0.113</v>
      </c>
      <c r="AL13" s="9">
        <v>0</v>
      </c>
      <c r="AM13" s="9">
        <v>0.16400000000000001</v>
      </c>
      <c r="AN13" s="9">
        <v>0.24399999999999999</v>
      </c>
      <c r="AO13" s="9">
        <v>2.35</v>
      </c>
      <c r="AP13" s="9">
        <v>0</v>
      </c>
      <c r="AQ13" s="9">
        <v>0</v>
      </c>
      <c r="AR13" s="9">
        <v>2.8180000000000001</v>
      </c>
      <c r="AS13" s="9">
        <v>22.71</v>
      </c>
      <c r="AT13" s="9">
        <v>21.77</v>
      </c>
      <c r="AU13" s="9">
        <v>1.75</v>
      </c>
      <c r="AV13" s="9">
        <v>1.623</v>
      </c>
      <c r="AW13" s="9">
        <v>1.175</v>
      </c>
      <c r="AX13" s="9">
        <v>0.44700000000000001</v>
      </c>
      <c r="AY13" s="9">
        <v>1.5089999999999999</v>
      </c>
      <c r="AZ13" s="9">
        <v>0.114</v>
      </c>
      <c r="BA13" s="9">
        <v>1.335</v>
      </c>
      <c r="BB13" s="9">
        <v>0.17399999999999999</v>
      </c>
      <c r="BC13" s="9">
        <v>0.114</v>
      </c>
      <c r="BD13" s="9">
        <v>0.60599999999999998</v>
      </c>
      <c r="BE13" s="9">
        <v>0.46100000000000002</v>
      </c>
      <c r="BF13" s="9">
        <v>0.55600000000000005</v>
      </c>
      <c r="BG13" s="9">
        <v>1.048</v>
      </c>
      <c r="BH13" s="9">
        <v>0.57499999999999996</v>
      </c>
      <c r="BI13" s="9">
        <v>0.127</v>
      </c>
      <c r="BJ13" s="9">
        <v>20.02</v>
      </c>
      <c r="BK13" s="9">
        <v>11.756</v>
      </c>
      <c r="BL13" s="9">
        <v>11.667</v>
      </c>
      <c r="BM13" s="9">
        <v>8.8999999999999996E-2</v>
      </c>
      <c r="BN13" s="9">
        <v>0</v>
      </c>
      <c r="BO13" s="9">
        <v>8.8999999999999996E-2</v>
      </c>
      <c r="BP13" s="9">
        <v>0</v>
      </c>
      <c r="BQ13" s="9">
        <v>0</v>
      </c>
      <c r="BR13" s="9">
        <v>9.8810000000000002</v>
      </c>
      <c r="BS13" s="9">
        <v>0.10100000000000001</v>
      </c>
      <c r="BT13" s="9">
        <v>0.29199999999999998</v>
      </c>
      <c r="BU13" s="9">
        <v>1.4830000000000001</v>
      </c>
      <c r="BV13" s="9">
        <v>1.7030000000000001</v>
      </c>
      <c r="BW13" s="9">
        <v>10.054</v>
      </c>
      <c r="BX13" s="9">
        <v>8.2639999999999993</v>
      </c>
      <c r="BY13" s="9">
        <v>0.94</v>
      </c>
      <c r="BZ13" s="9">
        <v>22.71</v>
      </c>
      <c r="CA13" s="9">
        <v>6.6479999999999997</v>
      </c>
      <c r="CB13" s="9">
        <v>6.39</v>
      </c>
      <c r="CC13" s="9">
        <v>0.21</v>
      </c>
      <c r="CD13" s="9">
        <v>0.21</v>
      </c>
      <c r="CE13" s="9">
        <v>0</v>
      </c>
      <c r="CF13" s="9">
        <v>0.21</v>
      </c>
      <c r="CG13" s="9">
        <v>0.21</v>
      </c>
      <c r="CH13" s="9">
        <v>0</v>
      </c>
      <c r="CI13" s="9">
        <v>0.21</v>
      </c>
      <c r="CJ13" s="9">
        <v>0</v>
      </c>
      <c r="CK13" s="9">
        <v>0</v>
      </c>
      <c r="CL13" s="9">
        <v>9.0999999999999998E-2</v>
      </c>
      <c r="CM13" s="9">
        <v>0.11899999999999999</v>
      </c>
      <c r="CN13" s="9">
        <v>0</v>
      </c>
      <c r="CO13" s="9">
        <v>0.21</v>
      </c>
      <c r="CP13" s="9">
        <v>0</v>
      </c>
      <c r="CQ13" s="9">
        <v>0</v>
      </c>
      <c r="CR13" s="9">
        <v>6.18</v>
      </c>
      <c r="CS13" s="9">
        <v>5.532</v>
      </c>
      <c r="CT13" s="9">
        <v>5.1849999999999996</v>
      </c>
      <c r="CU13" s="9">
        <v>0.34599999999999997</v>
      </c>
      <c r="CV13" s="9">
        <v>0</v>
      </c>
      <c r="CW13" s="9">
        <v>0.157</v>
      </c>
      <c r="CX13" s="9">
        <v>0</v>
      </c>
      <c r="CY13" s="9">
        <v>0.189</v>
      </c>
      <c r="CZ13" s="9">
        <v>4.2779999999999996</v>
      </c>
      <c r="DA13" s="9">
        <v>0.45100000000000001</v>
      </c>
      <c r="DB13" s="9">
        <v>0</v>
      </c>
      <c r="DC13" s="9">
        <v>0.80300000000000005</v>
      </c>
      <c r="DD13" s="9">
        <v>1.143</v>
      </c>
      <c r="DE13" s="9">
        <v>4.3890000000000002</v>
      </c>
      <c r="DF13" s="9">
        <v>0.64800000000000002</v>
      </c>
      <c r="DG13" s="9">
        <v>0.25800000000000001</v>
      </c>
      <c r="DH13" s="9">
        <v>6.6479999999999997</v>
      </c>
      <c r="DI13" s="9">
        <v>25.027999999999999</v>
      </c>
      <c r="DJ13" s="9">
        <v>23.821999999999999</v>
      </c>
      <c r="DK13" s="9">
        <v>1.9890000000000001</v>
      </c>
      <c r="DL13" s="9">
        <v>1.9890000000000001</v>
      </c>
      <c r="DM13" s="9">
        <v>0.53700000000000003</v>
      </c>
      <c r="DN13" s="9">
        <v>1.452</v>
      </c>
      <c r="DO13" s="9">
        <v>0.81799999999999995</v>
      </c>
      <c r="DP13" s="9">
        <v>1.17</v>
      </c>
      <c r="DQ13" s="9">
        <v>0.93600000000000005</v>
      </c>
      <c r="DR13" s="9">
        <v>1.0529999999999999</v>
      </c>
      <c r="DS13" s="9">
        <v>0</v>
      </c>
      <c r="DT13" s="9">
        <v>0.45600000000000002</v>
      </c>
      <c r="DU13" s="9">
        <v>0.27700000000000002</v>
      </c>
      <c r="DV13" s="9">
        <v>1.256</v>
      </c>
      <c r="DW13" s="9">
        <v>1.4450000000000001</v>
      </c>
      <c r="DX13" s="9">
        <v>0.54300000000000004</v>
      </c>
      <c r="DY13" s="9">
        <v>0</v>
      </c>
      <c r="DZ13" s="9">
        <v>21.832999999999998</v>
      </c>
      <c r="EA13" s="9">
        <v>19.151</v>
      </c>
      <c r="EB13" s="9">
        <v>18.297000000000001</v>
      </c>
      <c r="EC13" s="9">
        <v>0.33200000000000002</v>
      </c>
      <c r="ED13" s="9">
        <v>0.52300000000000002</v>
      </c>
      <c r="EE13" s="9">
        <v>0.45900000000000002</v>
      </c>
      <c r="EF13" s="9">
        <v>0.26500000000000001</v>
      </c>
      <c r="EG13" s="9">
        <v>0</v>
      </c>
      <c r="EH13" s="9">
        <v>13.403</v>
      </c>
      <c r="EI13" s="9">
        <v>1.976</v>
      </c>
      <c r="EJ13" s="9">
        <v>1.016</v>
      </c>
      <c r="EK13" s="9">
        <v>2.7549999999999999</v>
      </c>
      <c r="EL13" s="9">
        <v>2.2450000000000001</v>
      </c>
      <c r="EM13" s="9">
        <v>16.905999999999999</v>
      </c>
      <c r="EN13" s="9">
        <v>2.6819999999999999</v>
      </c>
      <c r="EO13" s="9">
        <v>1.206</v>
      </c>
      <c r="EP13" s="9">
        <v>25.027999999999999</v>
      </c>
      <c r="EQ13" s="9">
        <v>18.079000000000001</v>
      </c>
      <c r="ER13" s="9">
        <v>15.847</v>
      </c>
      <c r="ES13" s="9">
        <v>2.2690000000000001</v>
      </c>
      <c r="ET13" s="9">
        <v>2.1920000000000002</v>
      </c>
      <c r="EU13" s="9">
        <v>1.161</v>
      </c>
      <c r="EV13" s="9">
        <v>1.0309999999999999</v>
      </c>
      <c r="EW13" s="9">
        <v>1.2430000000000001</v>
      </c>
      <c r="EX13" s="9">
        <v>0.94899999999999995</v>
      </c>
      <c r="EY13" s="9">
        <v>1.718</v>
      </c>
      <c r="EZ13" s="9">
        <v>0</v>
      </c>
      <c r="FA13" s="9">
        <v>0.35799999999999998</v>
      </c>
      <c r="FB13" s="9">
        <v>0.11600000000000001</v>
      </c>
      <c r="FC13" s="9">
        <v>0.99199999999999999</v>
      </c>
      <c r="FD13" s="9">
        <v>1.0840000000000001</v>
      </c>
      <c r="FE13" s="9">
        <v>1.21</v>
      </c>
      <c r="FF13" s="9">
        <v>0.98199999999999998</v>
      </c>
      <c r="FG13" s="9">
        <v>7.8E-2</v>
      </c>
      <c r="FH13" s="9">
        <v>13.577999999999999</v>
      </c>
      <c r="FI13" s="9">
        <v>10.704000000000001</v>
      </c>
      <c r="FJ13" s="9">
        <v>10.105</v>
      </c>
      <c r="FK13" s="9">
        <v>0.31900000000000001</v>
      </c>
      <c r="FL13" s="9">
        <v>0.27900000000000003</v>
      </c>
      <c r="FM13" s="9">
        <v>0.31900000000000001</v>
      </c>
      <c r="FN13" s="9">
        <v>0.14799999999999999</v>
      </c>
      <c r="FO13" s="9">
        <v>0.13100000000000001</v>
      </c>
      <c r="FP13" s="9">
        <v>6.6859999999999999</v>
      </c>
      <c r="FQ13" s="9">
        <v>1.099</v>
      </c>
      <c r="FR13" s="9">
        <v>0.38400000000000001</v>
      </c>
      <c r="FS13" s="9">
        <v>2.5350000000000001</v>
      </c>
      <c r="FT13" s="9">
        <v>1.5209999999999999</v>
      </c>
      <c r="FU13" s="9">
        <v>9.1829999999999998</v>
      </c>
      <c r="FV13" s="9">
        <v>2.8740000000000001</v>
      </c>
      <c r="FW13" s="9">
        <v>2.2320000000000002</v>
      </c>
      <c r="FX13" s="9">
        <v>18.079000000000001</v>
      </c>
      <c r="FY13" s="9">
        <v>9.7840000000000007</v>
      </c>
      <c r="FZ13" s="9">
        <v>9.2059999999999995</v>
      </c>
      <c r="GA13" s="9">
        <v>0.69099999999999995</v>
      </c>
      <c r="GB13" s="9">
        <v>0.69099999999999995</v>
      </c>
      <c r="GC13" s="9">
        <v>0.17</v>
      </c>
      <c r="GD13" s="9">
        <v>0.52</v>
      </c>
      <c r="GE13" s="9">
        <v>0.44700000000000001</v>
      </c>
      <c r="GF13" s="9">
        <v>0.24299999999999999</v>
      </c>
      <c r="GG13" s="9">
        <v>0.246</v>
      </c>
      <c r="GH13" s="9">
        <v>0.44500000000000001</v>
      </c>
      <c r="GI13" s="9">
        <v>0</v>
      </c>
      <c r="GJ13" s="9">
        <v>0.314</v>
      </c>
      <c r="GK13" s="9">
        <v>0.13400000000000001</v>
      </c>
      <c r="GL13" s="9">
        <v>0.24299999999999999</v>
      </c>
      <c r="GM13" s="9">
        <v>0.314</v>
      </c>
      <c r="GN13" s="9">
        <v>0.377</v>
      </c>
      <c r="GO13" s="9">
        <v>0</v>
      </c>
      <c r="GP13" s="9">
        <v>8.5150000000000006</v>
      </c>
      <c r="GQ13" s="9">
        <v>6.6580000000000004</v>
      </c>
      <c r="GR13" s="9">
        <v>6.4279999999999999</v>
      </c>
      <c r="GS13" s="9">
        <v>0.1</v>
      </c>
      <c r="GT13" s="9">
        <v>0.13</v>
      </c>
      <c r="GU13" s="9">
        <v>0.13</v>
      </c>
      <c r="GV13" s="9">
        <v>0</v>
      </c>
      <c r="GW13" s="9">
        <v>0.1</v>
      </c>
      <c r="GX13" s="9">
        <v>4.8570000000000002</v>
      </c>
      <c r="GY13" s="9">
        <v>0.183</v>
      </c>
      <c r="GZ13" s="9">
        <v>0.126</v>
      </c>
      <c r="HA13" s="9">
        <v>1.492</v>
      </c>
      <c r="HB13" s="9">
        <v>0.42099999999999999</v>
      </c>
      <c r="HC13" s="9">
        <v>6.2370000000000001</v>
      </c>
      <c r="HD13" s="9">
        <v>1.857</v>
      </c>
      <c r="HE13" s="9">
        <v>0.57799999999999996</v>
      </c>
      <c r="HF13" s="9">
        <v>9.7840000000000007</v>
      </c>
      <c r="HG13" s="9">
        <v>4.3659999999999997</v>
      </c>
      <c r="HH13" s="9">
        <v>3.9740000000000002</v>
      </c>
      <c r="HI13" s="9">
        <v>0.35499999999999998</v>
      </c>
      <c r="HJ13" s="9">
        <v>0.35499999999999998</v>
      </c>
      <c r="HK13" s="9">
        <v>0</v>
      </c>
      <c r="HL13" s="9">
        <v>0.35499999999999998</v>
      </c>
      <c r="HM13" s="9">
        <v>0.35499999999999998</v>
      </c>
      <c r="HN13" s="9">
        <v>0</v>
      </c>
      <c r="HO13" s="9">
        <v>0.35499999999999998</v>
      </c>
      <c r="HP13" s="9">
        <v>0</v>
      </c>
      <c r="HQ13" s="9">
        <v>0</v>
      </c>
      <c r="HR13" s="9">
        <v>0.35499999999999998</v>
      </c>
      <c r="HS13" s="9">
        <v>0</v>
      </c>
      <c r="HT13" s="9">
        <v>0</v>
      </c>
      <c r="HU13" s="9">
        <v>0.35499999999999998</v>
      </c>
      <c r="HV13" s="9">
        <v>0</v>
      </c>
      <c r="HW13" s="9">
        <v>0</v>
      </c>
      <c r="HX13" s="9">
        <v>3.6190000000000002</v>
      </c>
      <c r="HY13" s="9">
        <v>3.0950000000000002</v>
      </c>
      <c r="HZ13" s="9">
        <v>2.96</v>
      </c>
      <c r="IA13" s="9">
        <v>0</v>
      </c>
      <c r="IB13" s="9">
        <v>0.13600000000000001</v>
      </c>
      <c r="IC13" s="9">
        <v>0</v>
      </c>
      <c r="ID13" s="9">
        <v>0.13600000000000001</v>
      </c>
      <c r="IE13" s="9">
        <v>0</v>
      </c>
      <c r="IF13" s="9">
        <v>2.5470000000000002</v>
      </c>
      <c r="IG13" s="9">
        <v>0.14699999999999999</v>
      </c>
      <c r="IH13" s="9">
        <v>0</v>
      </c>
      <c r="II13" s="9">
        <v>0.40100000000000002</v>
      </c>
      <c r="IJ13" s="9">
        <v>0.70599999999999996</v>
      </c>
      <c r="IK13" s="9">
        <v>2.3889999999999998</v>
      </c>
      <c r="IL13" s="9">
        <v>0.52400000000000002</v>
      </c>
      <c r="IM13" s="9">
        <v>0.39300000000000002</v>
      </c>
      <c r="IN13" s="9">
        <v>4.3659999999999997</v>
      </c>
      <c r="IO13" s="9">
        <v>4.6360000000000001</v>
      </c>
      <c r="IP13" s="9">
        <v>4.5199999999999996</v>
      </c>
      <c r="IQ13" s="9">
        <v>0.26100000000000001</v>
      </c>
    </row>
    <row r="14" spans="1:251">
      <c r="A14" s="10">
        <v>43132</v>
      </c>
      <c r="B14" s="9">
        <v>10.1</v>
      </c>
      <c r="C14" s="9">
        <v>0.92900000000000005</v>
      </c>
      <c r="D14" s="9">
        <v>0.495</v>
      </c>
      <c r="E14" s="9">
        <v>1.341</v>
      </c>
      <c r="F14" s="9">
        <v>1.585</v>
      </c>
      <c r="G14" s="9">
        <v>11.28</v>
      </c>
      <c r="H14" s="9">
        <v>0.66700000000000004</v>
      </c>
      <c r="I14" s="9">
        <v>1.2450000000000001</v>
      </c>
      <c r="J14" s="9">
        <v>17.106000000000002</v>
      </c>
      <c r="K14" s="9">
        <v>4.5190000000000001</v>
      </c>
      <c r="L14" s="9">
        <v>4.0620000000000003</v>
      </c>
      <c r="M14" s="9">
        <v>0.129</v>
      </c>
      <c r="N14" s="9">
        <v>0.129</v>
      </c>
      <c r="O14" s="9">
        <v>0</v>
      </c>
      <c r="P14" s="9">
        <v>0.129</v>
      </c>
      <c r="Q14" s="9">
        <v>0</v>
      </c>
      <c r="R14" s="9">
        <v>0.129</v>
      </c>
      <c r="S14" s="9">
        <v>0</v>
      </c>
      <c r="T14" s="9">
        <v>0</v>
      </c>
      <c r="U14" s="9">
        <v>0.129</v>
      </c>
      <c r="V14" s="9">
        <v>0.129</v>
      </c>
      <c r="W14" s="9">
        <v>0</v>
      </c>
      <c r="X14" s="9">
        <v>0</v>
      </c>
      <c r="Y14" s="9">
        <v>0.129</v>
      </c>
      <c r="Z14" s="9">
        <v>0</v>
      </c>
      <c r="AA14" s="9">
        <v>0</v>
      </c>
      <c r="AB14" s="9">
        <v>3.9329999999999998</v>
      </c>
      <c r="AC14" s="9">
        <v>3.6850000000000001</v>
      </c>
      <c r="AD14" s="9">
        <v>3.3919999999999999</v>
      </c>
      <c r="AE14" s="9">
        <v>0</v>
      </c>
      <c r="AF14" s="9">
        <v>0.29199999999999998</v>
      </c>
      <c r="AG14" s="9">
        <v>0</v>
      </c>
      <c r="AH14" s="9">
        <v>0.29199999999999998</v>
      </c>
      <c r="AI14" s="9">
        <v>0</v>
      </c>
      <c r="AJ14" s="9">
        <v>3.4169999999999998</v>
      </c>
      <c r="AK14" s="9">
        <v>0.13100000000000001</v>
      </c>
      <c r="AL14" s="9">
        <v>0</v>
      </c>
      <c r="AM14" s="9">
        <v>0.13700000000000001</v>
      </c>
      <c r="AN14" s="9">
        <v>0.42899999999999999</v>
      </c>
      <c r="AO14" s="9">
        <v>3.2549999999999999</v>
      </c>
      <c r="AP14" s="9">
        <v>0.248</v>
      </c>
      <c r="AQ14" s="9">
        <v>0.45700000000000002</v>
      </c>
      <c r="AR14" s="9">
        <v>4.5190000000000001</v>
      </c>
      <c r="AS14" s="9">
        <v>22.158999999999999</v>
      </c>
      <c r="AT14" s="9">
        <v>21.395</v>
      </c>
      <c r="AU14" s="9">
        <v>1.5089999999999999</v>
      </c>
      <c r="AV14" s="9">
        <v>1.413</v>
      </c>
      <c r="AW14" s="9">
        <v>1.1100000000000001</v>
      </c>
      <c r="AX14" s="9">
        <v>0.30199999999999999</v>
      </c>
      <c r="AY14" s="9">
        <v>1.1339999999999999</v>
      </c>
      <c r="AZ14" s="9">
        <v>0.27800000000000002</v>
      </c>
      <c r="BA14" s="9">
        <v>0.97</v>
      </c>
      <c r="BB14" s="9">
        <v>0</v>
      </c>
      <c r="BC14" s="9">
        <v>0.442</v>
      </c>
      <c r="BD14" s="9">
        <v>0.308</v>
      </c>
      <c r="BE14" s="9">
        <v>0.73099999999999998</v>
      </c>
      <c r="BF14" s="9">
        <v>0.374</v>
      </c>
      <c r="BG14" s="9">
        <v>0.91</v>
      </c>
      <c r="BH14" s="9">
        <v>0.502</v>
      </c>
      <c r="BI14" s="9">
        <v>9.6000000000000002E-2</v>
      </c>
      <c r="BJ14" s="9">
        <v>19.885999999999999</v>
      </c>
      <c r="BK14" s="9">
        <v>10.839</v>
      </c>
      <c r="BL14" s="9">
        <v>10.839</v>
      </c>
      <c r="BM14" s="9">
        <v>0</v>
      </c>
      <c r="BN14" s="9">
        <v>0</v>
      </c>
      <c r="BO14" s="9">
        <v>0</v>
      </c>
      <c r="BP14" s="9">
        <v>0</v>
      </c>
      <c r="BQ14" s="9">
        <v>0</v>
      </c>
      <c r="BR14" s="9">
        <v>7.96</v>
      </c>
      <c r="BS14" s="9">
        <v>0.29499999999999998</v>
      </c>
      <c r="BT14" s="9">
        <v>0.221</v>
      </c>
      <c r="BU14" s="9">
        <v>2.3620000000000001</v>
      </c>
      <c r="BV14" s="9">
        <v>1.0920000000000001</v>
      </c>
      <c r="BW14" s="9">
        <v>9.7469999999999999</v>
      </c>
      <c r="BX14" s="9">
        <v>9.0470000000000006</v>
      </c>
      <c r="BY14" s="9">
        <v>0.76400000000000001</v>
      </c>
      <c r="BZ14" s="9">
        <v>22.158999999999999</v>
      </c>
      <c r="CA14" s="9">
        <v>4.57</v>
      </c>
      <c r="CB14" s="9">
        <v>4.4459999999999997</v>
      </c>
      <c r="CC14" s="9">
        <v>0.122</v>
      </c>
      <c r="CD14" s="9">
        <v>0.122</v>
      </c>
      <c r="CE14" s="9">
        <v>0</v>
      </c>
      <c r="CF14" s="9">
        <v>0.122</v>
      </c>
      <c r="CG14" s="9">
        <v>0.122</v>
      </c>
      <c r="CH14" s="9">
        <v>0</v>
      </c>
      <c r="CI14" s="9">
        <v>0.122</v>
      </c>
      <c r="CJ14" s="9">
        <v>0</v>
      </c>
      <c r="CK14" s="9">
        <v>0</v>
      </c>
      <c r="CL14" s="9">
        <v>0</v>
      </c>
      <c r="CM14" s="9">
        <v>0.122</v>
      </c>
      <c r="CN14" s="9">
        <v>0</v>
      </c>
      <c r="CO14" s="9">
        <v>0.122</v>
      </c>
      <c r="CP14" s="9">
        <v>0</v>
      </c>
      <c r="CQ14" s="9">
        <v>0</v>
      </c>
      <c r="CR14" s="9">
        <v>4.3230000000000004</v>
      </c>
      <c r="CS14" s="9">
        <v>2.9870000000000001</v>
      </c>
      <c r="CT14" s="9">
        <v>2.863</v>
      </c>
      <c r="CU14" s="9">
        <v>0.125</v>
      </c>
      <c r="CV14" s="9">
        <v>0</v>
      </c>
      <c r="CW14" s="9">
        <v>0</v>
      </c>
      <c r="CX14" s="9">
        <v>0.125</v>
      </c>
      <c r="CY14" s="9">
        <v>0</v>
      </c>
      <c r="CZ14" s="9">
        <v>2.516</v>
      </c>
      <c r="DA14" s="9">
        <v>0.111</v>
      </c>
      <c r="DB14" s="9">
        <v>0.125</v>
      </c>
      <c r="DC14" s="9">
        <v>0.23599999999999999</v>
      </c>
      <c r="DD14" s="9">
        <v>0.52200000000000002</v>
      </c>
      <c r="DE14" s="9">
        <v>2.4649999999999999</v>
      </c>
      <c r="DF14" s="9">
        <v>1.3360000000000001</v>
      </c>
      <c r="DG14" s="9">
        <v>0.124</v>
      </c>
      <c r="DH14" s="9">
        <v>4.57</v>
      </c>
      <c r="DI14" s="9">
        <v>27.116</v>
      </c>
      <c r="DJ14" s="9">
        <v>26.091999999999999</v>
      </c>
      <c r="DK14" s="9">
        <v>2.1059999999999999</v>
      </c>
      <c r="DL14" s="9">
        <v>1.4370000000000001</v>
      </c>
      <c r="DM14" s="9">
        <v>0.36699999999999999</v>
      </c>
      <c r="DN14" s="9">
        <v>1.07</v>
      </c>
      <c r="DO14" s="9">
        <v>0.53600000000000003</v>
      </c>
      <c r="DP14" s="9">
        <v>0.90100000000000002</v>
      </c>
      <c r="DQ14" s="9">
        <v>0.89200000000000002</v>
      </c>
      <c r="DR14" s="9">
        <v>0.442</v>
      </c>
      <c r="DS14" s="9">
        <v>0.10299999999999999</v>
      </c>
      <c r="DT14" s="9">
        <v>0.42899999999999999</v>
      </c>
      <c r="DU14" s="9">
        <v>0.29499999999999998</v>
      </c>
      <c r="DV14" s="9">
        <v>0.71299999999999997</v>
      </c>
      <c r="DW14" s="9">
        <v>0.83899999999999997</v>
      </c>
      <c r="DX14" s="9">
        <v>0.59799999999999998</v>
      </c>
      <c r="DY14" s="9">
        <v>0.67</v>
      </c>
      <c r="DZ14" s="9">
        <v>23.986000000000001</v>
      </c>
      <c r="EA14" s="9">
        <v>21.542999999999999</v>
      </c>
      <c r="EB14" s="9">
        <v>20.866</v>
      </c>
      <c r="EC14" s="9">
        <v>0.41</v>
      </c>
      <c r="ED14" s="9">
        <v>0.26700000000000002</v>
      </c>
      <c r="EE14" s="9">
        <v>0.41</v>
      </c>
      <c r="EF14" s="9">
        <v>0.13400000000000001</v>
      </c>
      <c r="EG14" s="9">
        <v>0.13300000000000001</v>
      </c>
      <c r="EH14" s="9">
        <v>14.397</v>
      </c>
      <c r="EI14" s="9">
        <v>2</v>
      </c>
      <c r="EJ14" s="9">
        <v>1.129</v>
      </c>
      <c r="EK14" s="9">
        <v>4.0170000000000003</v>
      </c>
      <c r="EL14" s="9">
        <v>2.819</v>
      </c>
      <c r="EM14" s="9">
        <v>18.724</v>
      </c>
      <c r="EN14" s="9">
        <v>2.4430000000000001</v>
      </c>
      <c r="EO14" s="9">
        <v>1.024</v>
      </c>
      <c r="EP14" s="9">
        <v>27.116</v>
      </c>
      <c r="EQ14" s="9">
        <v>17.645</v>
      </c>
      <c r="ER14" s="9">
        <v>15.7</v>
      </c>
      <c r="ES14" s="9">
        <v>2.4660000000000002</v>
      </c>
      <c r="ET14" s="9">
        <v>2.234</v>
      </c>
      <c r="EU14" s="9">
        <v>1.0640000000000001</v>
      </c>
      <c r="EV14" s="9">
        <v>1.17</v>
      </c>
      <c r="EW14" s="9">
        <v>1.2869999999999999</v>
      </c>
      <c r="EX14" s="9">
        <v>0.94699999999999995</v>
      </c>
      <c r="EY14" s="9">
        <v>1.613</v>
      </c>
      <c r="EZ14" s="9">
        <v>0.24</v>
      </c>
      <c r="FA14" s="9">
        <v>0.38200000000000001</v>
      </c>
      <c r="FB14" s="9">
        <v>0.32900000000000001</v>
      </c>
      <c r="FC14" s="9">
        <v>0.80100000000000005</v>
      </c>
      <c r="FD14" s="9">
        <v>1.105</v>
      </c>
      <c r="FE14" s="9">
        <v>1.431</v>
      </c>
      <c r="FF14" s="9">
        <v>0.80300000000000005</v>
      </c>
      <c r="FG14" s="9">
        <v>0.23200000000000001</v>
      </c>
      <c r="FH14" s="9">
        <v>13.234</v>
      </c>
      <c r="FI14" s="9">
        <v>11.324</v>
      </c>
      <c r="FJ14" s="9">
        <v>10.837</v>
      </c>
      <c r="FK14" s="9">
        <v>0</v>
      </c>
      <c r="FL14" s="9">
        <v>0.48699999999999999</v>
      </c>
      <c r="FM14" s="9">
        <v>0.19600000000000001</v>
      </c>
      <c r="FN14" s="9">
        <v>0</v>
      </c>
      <c r="FO14" s="9">
        <v>0.29099999999999998</v>
      </c>
      <c r="FP14" s="9">
        <v>6.7679999999999998</v>
      </c>
      <c r="FQ14" s="9">
        <v>0.50900000000000001</v>
      </c>
      <c r="FR14" s="9">
        <v>1.069</v>
      </c>
      <c r="FS14" s="9">
        <v>2.9780000000000002</v>
      </c>
      <c r="FT14" s="9">
        <v>1.093</v>
      </c>
      <c r="FU14" s="9">
        <v>10.231999999999999</v>
      </c>
      <c r="FV14" s="9">
        <v>1.909</v>
      </c>
      <c r="FW14" s="9">
        <v>1.9450000000000001</v>
      </c>
      <c r="FX14" s="9">
        <v>17.645</v>
      </c>
      <c r="FY14" s="9">
        <v>11.177</v>
      </c>
      <c r="FZ14" s="9">
        <v>10.728</v>
      </c>
      <c r="GA14" s="9">
        <v>0.48299999999999998</v>
      </c>
      <c r="GB14" s="9">
        <v>0.48299999999999998</v>
      </c>
      <c r="GC14" s="9">
        <v>0.48299999999999998</v>
      </c>
      <c r="GD14" s="9">
        <v>0</v>
      </c>
      <c r="GE14" s="9">
        <v>0.35</v>
      </c>
      <c r="GF14" s="9">
        <v>0.13400000000000001</v>
      </c>
      <c r="GG14" s="9">
        <v>0.35</v>
      </c>
      <c r="GH14" s="9">
        <v>0.13400000000000001</v>
      </c>
      <c r="GI14" s="9">
        <v>0</v>
      </c>
      <c r="GJ14" s="9">
        <v>0.39</v>
      </c>
      <c r="GK14" s="9">
        <v>9.2999999999999999E-2</v>
      </c>
      <c r="GL14" s="9">
        <v>0</v>
      </c>
      <c r="GM14" s="9">
        <v>0.13400000000000001</v>
      </c>
      <c r="GN14" s="9">
        <v>0.35</v>
      </c>
      <c r="GO14" s="9">
        <v>0</v>
      </c>
      <c r="GP14" s="9">
        <v>10.244999999999999</v>
      </c>
      <c r="GQ14" s="9">
        <v>8.5190000000000001</v>
      </c>
      <c r="GR14" s="9">
        <v>8.3940000000000001</v>
      </c>
      <c r="GS14" s="9">
        <v>0</v>
      </c>
      <c r="GT14" s="9">
        <v>0.125</v>
      </c>
      <c r="GU14" s="9">
        <v>0</v>
      </c>
      <c r="GV14" s="9">
        <v>0</v>
      </c>
      <c r="GW14" s="9">
        <v>0.125</v>
      </c>
      <c r="GX14" s="9">
        <v>6.6619999999999999</v>
      </c>
      <c r="GY14" s="9">
        <v>0.26400000000000001</v>
      </c>
      <c r="GZ14" s="9">
        <v>0.28599999999999998</v>
      </c>
      <c r="HA14" s="9">
        <v>1.3069999999999999</v>
      </c>
      <c r="HB14" s="9">
        <v>0.88900000000000001</v>
      </c>
      <c r="HC14" s="9">
        <v>7.63</v>
      </c>
      <c r="HD14" s="9">
        <v>1.726</v>
      </c>
      <c r="HE14" s="9">
        <v>0.44900000000000001</v>
      </c>
      <c r="HF14" s="9">
        <v>11.177</v>
      </c>
      <c r="HG14" s="9">
        <v>4.3280000000000003</v>
      </c>
      <c r="HH14" s="9">
        <v>3.8530000000000002</v>
      </c>
      <c r="HI14" s="9">
        <v>0.29199999999999998</v>
      </c>
      <c r="HJ14" s="9">
        <v>0.29199999999999998</v>
      </c>
      <c r="HK14" s="9">
        <v>0</v>
      </c>
      <c r="HL14" s="9">
        <v>0.29199999999999998</v>
      </c>
      <c r="HM14" s="9">
        <v>0.13900000000000001</v>
      </c>
      <c r="HN14" s="9">
        <v>0.153</v>
      </c>
      <c r="HO14" s="9">
        <v>0</v>
      </c>
      <c r="HP14" s="9">
        <v>0</v>
      </c>
      <c r="HQ14" s="9">
        <v>0.153</v>
      </c>
      <c r="HR14" s="9">
        <v>0.153</v>
      </c>
      <c r="HS14" s="9">
        <v>0.13900000000000001</v>
      </c>
      <c r="HT14" s="9">
        <v>0</v>
      </c>
      <c r="HU14" s="9">
        <v>0.153</v>
      </c>
      <c r="HV14" s="9">
        <v>0.13900000000000001</v>
      </c>
      <c r="HW14" s="9">
        <v>0</v>
      </c>
      <c r="HX14" s="9">
        <v>3.5619999999999998</v>
      </c>
      <c r="HY14" s="9">
        <v>3.3639999999999999</v>
      </c>
      <c r="HZ14" s="9">
        <v>3.246</v>
      </c>
      <c r="IA14" s="9">
        <v>0</v>
      </c>
      <c r="IB14" s="9">
        <v>0.11799999999999999</v>
      </c>
      <c r="IC14" s="9">
        <v>0</v>
      </c>
      <c r="ID14" s="9">
        <v>0</v>
      </c>
      <c r="IE14" s="9">
        <v>0.11799999999999999</v>
      </c>
      <c r="IF14" s="9">
        <v>2.5129999999999999</v>
      </c>
      <c r="IG14" s="9">
        <v>0</v>
      </c>
      <c r="IH14" s="9">
        <v>0.41599999999999998</v>
      </c>
      <c r="II14" s="9">
        <v>0.435</v>
      </c>
      <c r="IJ14" s="9">
        <v>0.51200000000000001</v>
      </c>
      <c r="IK14" s="9">
        <v>2.8519999999999999</v>
      </c>
      <c r="IL14" s="9">
        <v>0.19800000000000001</v>
      </c>
      <c r="IM14" s="9">
        <v>0.47399999999999998</v>
      </c>
      <c r="IN14" s="9">
        <v>4.3280000000000003</v>
      </c>
      <c r="IO14" s="9">
        <v>5.2679999999999998</v>
      </c>
      <c r="IP14" s="9">
        <v>5.1449999999999996</v>
      </c>
      <c r="IQ14" s="9">
        <v>0.13500000000000001</v>
      </c>
    </row>
    <row r="15" spans="1:251">
      <c r="A15" s="10">
        <v>43497</v>
      </c>
      <c r="B15" s="9">
        <v>10.571</v>
      </c>
      <c r="C15" s="9">
        <v>0.13200000000000001</v>
      </c>
      <c r="D15" s="9">
        <v>0.63400000000000001</v>
      </c>
      <c r="E15" s="9">
        <v>1.87</v>
      </c>
      <c r="F15" s="9">
        <v>1.86</v>
      </c>
      <c r="G15" s="9">
        <v>11.348000000000001</v>
      </c>
      <c r="H15" s="9">
        <v>2.3759999999999999</v>
      </c>
      <c r="I15" s="9">
        <v>0.29599999999999999</v>
      </c>
      <c r="J15" s="9">
        <v>18.195</v>
      </c>
      <c r="K15" s="9">
        <v>3.0459999999999998</v>
      </c>
      <c r="L15" s="9">
        <v>3.0459999999999998</v>
      </c>
      <c r="M15" s="9">
        <v>0.10199999999999999</v>
      </c>
      <c r="N15" s="9">
        <v>0.10199999999999999</v>
      </c>
      <c r="O15" s="9">
        <v>0.10199999999999999</v>
      </c>
      <c r="P15" s="9">
        <v>0</v>
      </c>
      <c r="Q15" s="9">
        <v>0.10199999999999999</v>
      </c>
      <c r="R15" s="9">
        <v>0</v>
      </c>
      <c r="S15" s="9">
        <v>0.10199999999999999</v>
      </c>
      <c r="T15" s="9">
        <v>0</v>
      </c>
      <c r="U15" s="9">
        <v>0</v>
      </c>
      <c r="V15" s="9">
        <v>0</v>
      </c>
      <c r="W15" s="9">
        <v>0</v>
      </c>
      <c r="X15" s="9">
        <v>0.10199999999999999</v>
      </c>
      <c r="Y15" s="9">
        <v>0.10199999999999999</v>
      </c>
      <c r="Z15" s="9">
        <v>0</v>
      </c>
      <c r="AA15" s="9">
        <v>0</v>
      </c>
      <c r="AB15" s="9">
        <v>2.9449999999999998</v>
      </c>
      <c r="AC15" s="9">
        <v>2.9449999999999998</v>
      </c>
      <c r="AD15" s="9">
        <v>2.58</v>
      </c>
      <c r="AE15" s="9">
        <v>0.10299999999999999</v>
      </c>
      <c r="AF15" s="9">
        <v>0.26200000000000001</v>
      </c>
      <c r="AG15" s="9">
        <v>0.255</v>
      </c>
      <c r="AH15" s="9">
        <v>0.11</v>
      </c>
      <c r="AI15" s="9">
        <v>0</v>
      </c>
      <c r="AJ15" s="9">
        <v>2.569</v>
      </c>
      <c r="AK15" s="9">
        <v>0</v>
      </c>
      <c r="AL15" s="9">
        <v>0.105</v>
      </c>
      <c r="AM15" s="9">
        <v>0.27100000000000002</v>
      </c>
      <c r="AN15" s="9">
        <v>0.6</v>
      </c>
      <c r="AO15" s="9">
        <v>2.3450000000000002</v>
      </c>
      <c r="AP15" s="9">
        <v>0</v>
      </c>
      <c r="AQ15" s="9">
        <v>0</v>
      </c>
      <c r="AR15" s="9">
        <v>3.0459999999999998</v>
      </c>
      <c r="AS15" s="9">
        <v>21.524999999999999</v>
      </c>
      <c r="AT15" s="9">
        <v>20.651</v>
      </c>
      <c r="AU15" s="9">
        <v>0.98099999999999998</v>
      </c>
      <c r="AV15" s="9">
        <v>0.98099999999999998</v>
      </c>
      <c r="AW15" s="9">
        <v>0.67400000000000004</v>
      </c>
      <c r="AX15" s="9">
        <v>0.308</v>
      </c>
      <c r="AY15" s="9">
        <v>0.85199999999999998</v>
      </c>
      <c r="AZ15" s="9">
        <v>0.129</v>
      </c>
      <c r="BA15" s="9">
        <v>0.85199999999999998</v>
      </c>
      <c r="BB15" s="9">
        <v>0</v>
      </c>
      <c r="BC15" s="9">
        <v>0.129</v>
      </c>
      <c r="BD15" s="9">
        <v>0.187</v>
      </c>
      <c r="BE15" s="9">
        <v>0.155</v>
      </c>
      <c r="BF15" s="9">
        <v>0.63900000000000001</v>
      </c>
      <c r="BG15" s="9">
        <v>0.46</v>
      </c>
      <c r="BH15" s="9">
        <v>0.52100000000000002</v>
      </c>
      <c r="BI15" s="9">
        <v>0</v>
      </c>
      <c r="BJ15" s="9">
        <v>19.669</v>
      </c>
      <c r="BK15" s="9">
        <v>12.036</v>
      </c>
      <c r="BL15" s="9">
        <v>11.371</v>
      </c>
      <c r="BM15" s="9">
        <v>0.22</v>
      </c>
      <c r="BN15" s="9">
        <v>0.44500000000000001</v>
      </c>
      <c r="BO15" s="9">
        <v>0.22</v>
      </c>
      <c r="BP15" s="9">
        <v>0.44500000000000001</v>
      </c>
      <c r="BQ15" s="9">
        <v>0</v>
      </c>
      <c r="BR15" s="9">
        <v>9.5250000000000004</v>
      </c>
      <c r="BS15" s="9">
        <v>0.40600000000000003</v>
      </c>
      <c r="BT15" s="9">
        <v>0.105</v>
      </c>
      <c r="BU15" s="9">
        <v>2</v>
      </c>
      <c r="BV15" s="9">
        <v>2.3290000000000002</v>
      </c>
      <c r="BW15" s="9">
        <v>9.7070000000000007</v>
      </c>
      <c r="BX15" s="9">
        <v>7.633</v>
      </c>
      <c r="BY15" s="9">
        <v>0.875</v>
      </c>
      <c r="BZ15" s="9">
        <v>21.524999999999999</v>
      </c>
      <c r="CA15" s="9">
        <v>5.6260000000000003</v>
      </c>
      <c r="CB15" s="9">
        <v>5.2610000000000001</v>
      </c>
      <c r="CC15" s="9">
        <v>0.25800000000000001</v>
      </c>
      <c r="CD15" s="9">
        <v>0.25800000000000001</v>
      </c>
      <c r="CE15" s="9">
        <v>0</v>
      </c>
      <c r="CF15" s="9">
        <v>0.25800000000000001</v>
      </c>
      <c r="CG15" s="9">
        <v>0</v>
      </c>
      <c r="CH15" s="9">
        <v>0.25800000000000001</v>
      </c>
      <c r="CI15" s="9">
        <v>0.157</v>
      </c>
      <c r="CJ15" s="9">
        <v>0.1</v>
      </c>
      <c r="CK15" s="9">
        <v>0</v>
      </c>
      <c r="CL15" s="9">
        <v>0.1</v>
      </c>
      <c r="CM15" s="9">
        <v>0.157</v>
      </c>
      <c r="CN15" s="9">
        <v>0</v>
      </c>
      <c r="CO15" s="9">
        <v>0.25800000000000001</v>
      </c>
      <c r="CP15" s="9">
        <v>0</v>
      </c>
      <c r="CQ15" s="9">
        <v>0</v>
      </c>
      <c r="CR15" s="9">
        <v>5.0039999999999996</v>
      </c>
      <c r="CS15" s="9">
        <v>3.84</v>
      </c>
      <c r="CT15" s="9">
        <v>3.3570000000000002</v>
      </c>
      <c r="CU15" s="9">
        <v>0.24399999999999999</v>
      </c>
      <c r="CV15" s="9">
        <v>0.24</v>
      </c>
      <c r="CW15" s="9">
        <v>0.36199999999999999</v>
      </c>
      <c r="CX15" s="9">
        <v>0.121</v>
      </c>
      <c r="CY15" s="9">
        <v>0</v>
      </c>
      <c r="CZ15" s="9">
        <v>3.5550000000000002</v>
      </c>
      <c r="DA15" s="9">
        <v>0</v>
      </c>
      <c r="DB15" s="9">
        <v>0</v>
      </c>
      <c r="DC15" s="9">
        <v>0.28499999999999998</v>
      </c>
      <c r="DD15" s="9">
        <v>0.78600000000000003</v>
      </c>
      <c r="DE15" s="9">
        <v>3.0550000000000002</v>
      </c>
      <c r="DF15" s="9">
        <v>1.1639999999999999</v>
      </c>
      <c r="DG15" s="9">
        <v>0.36499999999999999</v>
      </c>
      <c r="DH15" s="9">
        <v>5.6260000000000003</v>
      </c>
      <c r="DI15" s="9">
        <v>27.422000000000001</v>
      </c>
      <c r="DJ15" s="9">
        <v>25.937000000000001</v>
      </c>
      <c r="DK15" s="9">
        <v>3.7330000000000001</v>
      </c>
      <c r="DL15" s="9">
        <v>3.363</v>
      </c>
      <c r="DM15" s="9">
        <v>1.1559999999999999</v>
      </c>
      <c r="DN15" s="9">
        <v>2.2069999999999999</v>
      </c>
      <c r="DO15" s="9">
        <v>1.861</v>
      </c>
      <c r="DP15" s="9">
        <v>1.502</v>
      </c>
      <c r="DQ15" s="9">
        <v>1.99</v>
      </c>
      <c r="DR15" s="9">
        <v>1.008</v>
      </c>
      <c r="DS15" s="9">
        <v>0.36599999999999999</v>
      </c>
      <c r="DT15" s="9">
        <v>0.49</v>
      </c>
      <c r="DU15" s="9">
        <v>1.5149999999999999</v>
      </c>
      <c r="DV15" s="9">
        <v>1.3580000000000001</v>
      </c>
      <c r="DW15" s="9">
        <v>1.9690000000000001</v>
      </c>
      <c r="DX15" s="9">
        <v>1.3939999999999999</v>
      </c>
      <c r="DY15" s="9">
        <v>0.37</v>
      </c>
      <c r="DZ15" s="9">
        <v>22.204000000000001</v>
      </c>
      <c r="EA15" s="9">
        <v>19.492000000000001</v>
      </c>
      <c r="EB15" s="9">
        <v>18.757999999999999</v>
      </c>
      <c r="EC15" s="9">
        <v>0.42299999999999999</v>
      </c>
      <c r="ED15" s="9">
        <v>0.311</v>
      </c>
      <c r="EE15" s="9">
        <v>0.42299999999999999</v>
      </c>
      <c r="EF15" s="9">
        <v>0.311</v>
      </c>
      <c r="EG15" s="9">
        <v>0</v>
      </c>
      <c r="EH15" s="9">
        <v>14.298</v>
      </c>
      <c r="EI15" s="9">
        <v>0.79500000000000004</v>
      </c>
      <c r="EJ15" s="9">
        <v>1.1659999999999999</v>
      </c>
      <c r="EK15" s="9">
        <v>3.2330000000000001</v>
      </c>
      <c r="EL15" s="9">
        <v>2.46</v>
      </c>
      <c r="EM15" s="9">
        <v>17.032</v>
      </c>
      <c r="EN15" s="9">
        <v>2.7120000000000002</v>
      </c>
      <c r="EO15" s="9">
        <v>1.484</v>
      </c>
      <c r="EP15" s="9">
        <v>27.422000000000001</v>
      </c>
      <c r="EQ15" s="9">
        <v>19.748999999999999</v>
      </c>
      <c r="ER15" s="9">
        <v>16.402999999999999</v>
      </c>
      <c r="ES15" s="9">
        <v>3.1</v>
      </c>
      <c r="ET15" s="9">
        <v>2.7789999999999999</v>
      </c>
      <c r="EU15" s="9">
        <v>1.0189999999999999</v>
      </c>
      <c r="EV15" s="9">
        <v>1.76</v>
      </c>
      <c r="EW15" s="9">
        <v>1.573</v>
      </c>
      <c r="EX15" s="9">
        <v>1.206</v>
      </c>
      <c r="EY15" s="9">
        <v>1.466</v>
      </c>
      <c r="EZ15" s="9">
        <v>0.314</v>
      </c>
      <c r="FA15" s="9">
        <v>0.999</v>
      </c>
      <c r="FB15" s="9">
        <v>0.41699999999999998</v>
      </c>
      <c r="FC15" s="9">
        <v>1.468</v>
      </c>
      <c r="FD15" s="9">
        <v>0.89400000000000002</v>
      </c>
      <c r="FE15" s="9">
        <v>1.748</v>
      </c>
      <c r="FF15" s="9">
        <v>1.0309999999999999</v>
      </c>
      <c r="FG15" s="9">
        <v>0.32100000000000001</v>
      </c>
      <c r="FH15" s="9">
        <v>13.303000000000001</v>
      </c>
      <c r="FI15" s="9">
        <v>10.417</v>
      </c>
      <c r="FJ15" s="9">
        <v>10.151</v>
      </c>
      <c r="FK15" s="9">
        <v>0</v>
      </c>
      <c r="FL15" s="9">
        <v>0.26600000000000001</v>
      </c>
      <c r="FM15" s="9">
        <v>0</v>
      </c>
      <c r="FN15" s="9">
        <v>0.151</v>
      </c>
      <c r="FO15" s="9">
        <v>0</v>
      </c>
      <c r="FP15" s="9">
        <v>5.8739999999999997</v>
      </c>
      <c r="FQ15" s="9">
        <v>1.1220000000000001</v>
      </c>
      <c r="FR15" s="9">
        <v>0.72099999999999997</v>
      </c>
      <c r="FS15" s="9">
        <v>2.7</v>
      </c>
      <c r="FT15" s="9">
        <v>1.0149999999999999</v>
      </c>
      <c r="FU15" s="9">
        <v>9.4019999999999992</v>
      </c>
      <c r="FV15" s="9">
        <v>2.887</v>
      </c>
      <c r="FW15" s="9">
        <v>3.3460000000000001</v>
      </c>
      <c r="FX15" s="9">
        <v>19.748999999999999</v>
      </c>
      <c r="FY15" s="9">
        <v>10.388</v>
      </c>
      <c r="FZ15" s="9">
        <v>9.8109999999999999</v>
      </c>
      <c r="GA15" s="9">
        <v>1.2909999999999999</v>
      </c>
      <c r="GB15" s="9">
        <v>1.1839999999999999</v>
      </c>
      <c r="GC15" s="9">
        <v>0.504</v>
      </c>
      <c r="GD15" s="9">
        <v>0.67900000000000005</v>
      </c>
      <c r="GE15" s="9">
        <v>0.504</v>
      </c>
      <c r="GF15" s="9">
        <v>0.67900000000000005</v>
      </c>
      <c r="GG15" s="9">
        <v>0.504</v>
      </c>
      <c r="GH15" s="9">
        <v>0.55600000000000005</v>
      </c>
      <c r="GI15" s="9">
        <v>0.124</v>
      </c>
      <c r="GJ15" s="9">
        <v>0.105</v>
      </c>
      <c r="GK15" s="9">
        <v>0.95499999999999996</v>
      </c>
      <c r="GL15" s="9">
        <v>0.124</v>
      </c>
      <c r="GM15" s="9">
        <v>0.504</v>
      </c>
      <c r="GN15" s="9">
        <v>0.67900000000000005</v>
      </c>
      <c r="GO15" s="9">
        <v>0.107</v>
      </c>
      <c r="GP15" s="9">
        <v>8.52</v>
      </c>
      <c r="GQ15" s="9">
        <v>6.9379999999999997</v>
      </c>
      <c r="GR15" s="9">
        <v>6.68</v>
      </c>
      <c r="GS15" s="9">
        <v>0.25800000000000001</v>
      </c>
      <c r="GT15" s="9">
        <v>0</v>
      </c>
      <c r="GU15" s="9">
        <v>0.25800000000000001</v>
      </c>
      <c r="GV15" s="9">
        <v>0</v>
      </c>
      <c r="GW15" s="9">
        <v>0</v>
      </c>
      <c r="GX15" s="9">
        <v>4.9240000000000004</v>
      </c>
      <c r="GY15" s="9">
        <v>0.36899999999999999</v>
      </c>
      <c r="GZ15" s="9">
        <v>0.22700000000000001</v>
      </c>
      <c r="HA15" s="9">
        <v>1.419</v>
      </c>
      <c r="HB15" s="9">
        <v>0.63800000000000001</v>
      </c>
      <c r="HC15" s="9">
        <v>6.3</v>
      </c>
      <c r="HD15" s="9">
        <v>1.5820000000000001</v>
      </c>
      <c r="HE15" s="9">
        <v>0.57699999999999996</v>
      </c>
      <c r="HF15" s="9">
        <v>10.388</v>
      </c>
      <c r="HG15" s="9">
        <v>3.0030000000000001</v>
      </c>
      <c r="HH15" s="9">
        <v>2.5270000000000001</v>
      </c>
      <c r="HI15" s="9">
        <v>0.124</v>
      </c>
      <c r="HJ15" s="9">
        <v>0.124</v>
      </c>
      <c r="HK15" s="9">
        <v>0</v>
      </c>
      <c r="HL15" s="9">
        <v>0.124</v>
      </c>
      <c r="HM15" s="9">
        <v>0.124</v>
      </c>
      <c r="HN15" s="9">
        <v>0</v>
      </c>
      <c r="HO15" s="9">
        <v>0.124</v>
      </c>
      <c r="HP15" s="9">
        <v>0</v>
      </c>
      <c r="HQ15" s="9">
        <v>0</v>
      </c>
      <c r="HR15" s="9">
        <v>0</v>
      </c>
      <c r="HS15" s="9">
        <v>0</v>
      </c>
      <c r="HT15" s="9">
        <v>0.124</v>
      </c>
      <c r="HU15" s="9">
        <v>0.124</v>
      </c>
      <c r="HV15" s="9">
        <v>0</v>
      </c>
      <c r="HW15" s="9">
        <v>0</v>
      </c>
      <c r="HX15" s="9">
        <v>2.4020000000000001</v>
      </c>
      <c r="HY15" s="9">
        <v>1.901</v>
      </c>
      <c r="HZ15" s="9">
        <v>1.7989999999999999</v>
      </c>
      <c r="IA15" s="9">
        <v>0</v>
      </c>
      <c r="IB15" s="9">
        <v>0</v>
      </c>
      <c r="IC15" s="9">
        <v>0</v>
      </c>
      <c r="ID15" s="9">
        <v>0</v>
      </c>
      <c r="IE15" s="9">
        <v>0</v>
      </c>
      <c r="IF15" s="9">
        <v>1.1890000000000001</v>
      </c>
      <c r="IG15" s="9">
        <v>0</v>
      </c>
      <c r="IH15" s="9">
        <v>0.155</v>
      </c>
      <c r="II15" s="9">
        <v>0.55700000000000005</v>
      </c>
      <c r="IJ15" s="9">
        <v>0.59899999999999998</v>
      </c>
      <c r="IK15" s="9">
        <v>1.302</v>
      </c>
      <c r="IL15" s="9">
        <v>0.501</v>
      </c>
      <c r="IM15" s="9">
        <v>0.47699999999999998</v>
      </c>
      <c r="IN15" s="9">
        <v>3.0030000000000001</v>
      </c>
      <c r="IO15" s="9">
        <v>3.8420000000000001</v>
      </c>
      <c r="IP15" s="9">
        <v>3.8420000000000001</v>
      </c>
      <c r="IQ15" s="9">
        <v>0.58799999999999997</v>
      </c>
    </row>
    <row r="16" spans="1:251">
      <c r="A16" s="10">
        <v>43862</v>
      </c>
      <c r="B16" s="9">
        <v>10.686</v>
      </c>
      <c r="C16" s="9">
        <v>0.53800000000000003</v>
      </c>
      <c r="D16" s="9">
        <v>0.98</v>
      </c>
      <c r="E16" s="9">
        <v>1.7150000000000001</v>
      </c>
      <c r="F16" s="9">
        <v>1.756</v>
      </c>
      <c r="G16" s="9">
        <v>12.163</v>
      </c>
      <c r="H16" s="9">
        <v>2.2669999999999999</v>
      </c>
      <c r="I16" s="9">
        <v>0.78900000000000003</v>
      </c>
      <c r="J16" s="9">
        <v>18.356999999999999</v>
      </c>
      <c r="K16" s="9">
        <v>3.6960000000000002</v>
      </c>
      <c r="L16" s="9">
        <v>3.6960000000000002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3.6960000000000002</v>
      </c>
      <c r="AC16" s="9">
        <v>3.6960000000000002</v>
      </c>
      <c r="AD16" s="9">
        <v>3.5680000000000001</v>
      </c>
      <c r="AE16" s="9">
        <v>0.127</v>
      </c>
      <c r="AF16" s="9">
        <v>0</v>
      </c>
      <c r="AG16" s="9">
        <v>0.127</v>
      </c>
      <c r="AH16" s="9">
        <v>0</v>
      </c>
      <c r="AI16" s="9">
        <v>0</v>
      </c>
      <c r="AJ16" s="9">
        <v>3.323</v>
      </c>
      <c r="AK16" s="9">
        <v>0</v>
      </c>
      <c r="AL16" s="9">
        <v>0.127</v>
      </c>
      <c r="AM16" s="9">
        <v>0.245</v>
      </c>
      <c r="AN16" s="9">
        <v>0.38800000000000001</v>
      </c>
      <c r="AO16" s="9">
        <v>3.3069999999999999</v>
      </c>
      <c r="AP16" s="9">
        <v>0</v>
      </c>
      <c r="AQ16" s="9">
        <v>0</v>
      </c>
      <c r="AR16" s="9">
        <v>3.6960000000000002</v>
      </c>
      <c r="AS16" s="9">
        <v>19.170000000000002</v>
      </c>
      <c r="AT16" s="9">
        <v>18.917999999999999</v>
      </c>
      <c r="AU16" s="9">
        <v>2.0739999999999998</v>
      </c>
      <c r="AV16" s="9">
        <v>2.0739999999999998</v>
      </c>
      <c r="AW16" s="9">
        <v>1.139</v>
      </c>
      <c r="AX16" s="9">
        <v>0.93500000000000005</v>
      </c>
      <c r="AY16" s="9">
        <v>1.268</v>
      </c>
      <c r="AZ16" s="9">
        <v>0.80600000000000005</v>
      </c>
      <c r="BA16" s="9">
        <v>1.268</v>
      </c>
      <c r="BB16" s="9">
        <v>0.28599999999999998</v>
      </c>
      <c r="BC16" s="9">
        <v>0.52</v>
      </c>
      <c r="BD16" s="9">
        <v>0.94799999999999995</v>
      </c>
      <c r="BE16" s="9">
        <v>0.59599999999999997</v>
      </c>
      <c r="BF16" s="9">
        <v>0.52900000000000003</v>
      </c>
      <c r="BG16" s="9">
        <v>1.4650000000000001</v>
      </c>
      <c r="BH16" s="9">
        <v>0.60899999999999999</v>
      </c>
      <c r="BI16" s="9">
        <v>0</v>
      </c>
      <c r="BJ16" s="9">
        <v>16.844999999999999</v>
      </c>
      <c r="BK16" s="9">
        <v>9.5289999999999999</v>
      </c>
      <c r="BL16" s="9">
        <v>9.5289999999999999</v>
      </c>
      <c r="BM16" s="9">
        <v>0</v>
      </c>
      <c r="BN16" s="9">
        <v>0</v>
      </c>
      <c r="BO16" s="9">
        <v>0</v>
      </c>
      <c r="BP16" s="9">
        <v>0</v>
      </c>
      <c r="BQ16" s="9">
        <v>0</v>
      </c>
      <c r="BR16" s="9">
        <v>7.0359999999999996</v>
      </c>
      <c r="BS16" s="9">
        <v>0.57199999999999995</v>
      </c>
      <c r="BT16" s="9">
        <v>0.36799999999999999</v>
      </c>
      <c r="BU16" s="9">
        <v>1.552</v>
      </c>
      <c r="BV16" s="9">
        <v>0.59299999999999997</v>
      </c>
      <c r="BW16" s="9">
        <v>8.9359999999999999</v>
      </c>
      <c r="BX16" s="9">
        <v>7.3159999999999998</v>
      </c>
      <c r="BY16" s="9">
        <v>0.252</v>
      </c>
      <c r="BZ16" s="9">
        <v>19.170000000000002</v>
      </c>
      <c r="CA16" s="9">
        <v>5.4370000000000003</v>
      </c>
      <c r="CB16" s="9">
        <v>5.1749999999999998</v>
      </c>
      <c r="CC16" s="9">
        <v>0.45900000000000002</v>
      </c>
      <c r="CD16" s="9">
        <v>0.45900000000000002</v>
      </c>
      <c r="CE16" s="9">
        <v>0</v>
      </c>
      <c r="CF16" s="9">
        <v>0.45900000000000002</v>
      </c>
      <c r="CG16" s="9">
        <v>0.23</v>
      </c>
      <c r="CH16" s="9">
        <v>0.22900000000000001</v>
      </c>
      <c r="CI16" s="9">
        <v>0</v>
      </c>
      <c r="CJ16" s="9">
        <v>0.11799999999999999</v>
      </c>
      <c r="CK16" s="9">
        <v>0.34100000000000003</v>
      </c>
      <c r="CL16" s="9">
        <v>0</v>
      </c>
      <c r="CM16" s="9">
        <v>9.5000000000000001E-2</v>
      </c>
      <c r="CN16" s="9">
        <v>0.36399999999999999</v>
      </c>
      <c r="CO16" s="9">
        <v>0.45900000000000002</v>
      </c>
      <c r="CP16" s="9">
        <v>0</v>
      </c>
      <c r="CQ16" s="9">
        <v>0</v>
      </c>
      <c r="CR16" s="9">
        <v>4.7160000000000002</v>
      </c>
      <c r="CS16" s="9">
        <v>4.0339999999999998</v>
      </c>
      <c r="CT16" s="9">
        <v>3.7839999999999998</v>
      </c>
      <c r="CU16" s="9">
        <v>0</v>
      </c>
      <c r="CV16" s="9">
        <v>0.25</v>
      </c>
      <c r="CW16" s="9">
        <v>0.16</v>
      </c>
      <c r="CX16" s="9">
        <v>0</v>
      </c>
      <c r="CY16" s="9">
        <v>0.09</v>
      </c>
      <c r="CZ16" s="9">
        <v>3.1539999999999999</v>
      </c>
      <c r="DA16" s="9">
        <v>0</v>
      </c>
      <c r="DB16" s="9">
        <v>0.26700000000000002</v>
      </c>
      <c r="DC16" s="9">
        <v>0.61299999999999999</v>
      </c>
      <c r="DD16" s="9">
        <v>0.70699999999999996</v>
      </c>
      <c r="DE16" s="9">
        <v>3.327</v>
      </c>
      <c r="DF16" s="9">
        <v>0.68200000000000005</v>
      </c>
      <c r="DG16" s="9">
        <v>0.26200000000000001</v>
      </c>
      <c r="DH16" s="9">
        <v>5.4370000000000003</v>
      </c>
      <c r="DI16" s="9">
        <v>27.73</v>
      </c>
      <c r="DJ16" s="9">
        <v>25.088000000000001</v>
      </c>
      <c r="DK16" s="9">
        <v>2.802</v>
      </c>
      <c r="DL16" s="9">
        <v>2.6869999999999998</v>
      </c>
      <c r="DM16" s="9">
        <v>0.44700000000000001</v>
      </c>
      <c r="DN16" s="9">
        <v>2.2400000000000002</v>
      </c>
      <c r="DO16" s="9">
        <v>1.0580000000000001</v>
      </c>
      <c r="DP16" s="9">
        <v>1.6279999999999999</v>
      </c>
      <c r="DQ16" s="9">
        <v>1.054</v>
      </c>
      <c r="DR16" s="9">
        <v>1.2410000000000001</v>
      </c>
      <c r="DS16" s="9">
        <v>0.39300000000000002</v>
      </c>
      <c r="DT16" s="9">
        <v>0.42199999999999999</v>
      </c>
      <c r="DU16" s="9">
        <v>1.3879999999999999</v>
      </c>
      <c r="DV16" s="9">
        <v>0.877</v>
      </c>
      <c r="DW16" s="9">
        <v>1.97</v>
      </c>
      <c r="DX16" s="9">
        <v>0.71699999999999997</v>
      </c>
      <c r="DY16" s="9">
        <v>0.115</v>
      </c>
      <c r="DZ16" s="9">
        <v>22.286000000000001</v>
      </c>
      <c r="EA16" s="9">
        <v>20.038</v>
      </c>
      <c r="EB16" s="9">
        <v>19.044</v>
      </c>
      <c r="EC16" s="9">
        <v>0.33700000000000002</v>
      </c>
      <c r="ED16" s="9">
        <v>0.65600000000000003</v>
      </c>
      <c r="EE16" s="9">
        <v>0.4</v>
      </c>
      <c r="EF16" s="9">
        <v>0.36799999999999999</v>
      </c>
      <c r="EG16" s="9">
        <v>0.22600000000000001</v>
      </c>
      <c r="EH16" s="9">
        <v>13.003</v>
      </c>
      <c r="EI16" s="9">
        <v>1.26</v>
      </c>
      <c r="EJ16" s="9">
        <v>1.7769999999999999</v>
      </c>
      <c r="EK16" s="9">
        <v>3.9980000000000002</v>
      </c>
      <c r="EL16" s="9">
        <v>1.97</v>
      </c>
      <c r="EM16" s="9">
        <v>18.068000000000001</v>
      </c>
      <c r="EN16" s="9">
        <v>2.2480000000000002</v>
      </c>
      <c r="EO16" s="9">
        <v>2.6419999999999999</v>
      </c>
      <c r="EP16" s="9">
        <v>27.73</v>
      </c>
      <c r="EQ16" s="9">
        <v>22.459</v>
      </c>
      <c r="ER16" s="9">
        <v>20.904</v>
      </c>
      <c r="ES16" s="9">
        <v>3.83</v>
      </c>
      <c r="ET16" s="9">
        <v>2.7050000000000001</v>
      </c>
      <c r="EU16" s="9">
        <v>1.548</v>
      </c>
      <c r="EV16" s="9">
        <v>1.157</v>
      </c>
      <c r="EW16" s="9">
        <v>1.9470000000000001</v>
      </c>
      <c r="EX16" s="9">
        <v>0.75800000000000001</v>
      </c>
      <c r="EY16" s="9">
        <v>1.7070000000000001</v>
      </c>
      <c r="EZ16" s="9">
        <v>0.75700000000000001</v>
      </c>
      <c r="FA16" s="9">
        <v>0.14899999999999999</v>
      </c>
      <c r="FB16" s="9">
        <v>0.51500000000000001</v>
      </c>
      <c r="FC16" s="9">
        <v>1.6919999999999999</v>
      </c>
      <c r="FD16" s="9">
        <v>0.499</v>
      </c>
      <c r="FE16" s="9">
        <v>1.9530000000000001</v>
      </c>
      <c r="FF16" s="9">
        <v>0.752</v>
      </c>
      <c r="FG16" s="9">
        <v>1.125</v>
      </c>
      <c r="FH16" s="9">
        <v>17.074999999999999</v>
      </c>
      <c r="FI16" s="9">
        <v>13.068</v>
      </c>
      <c r="FJ16" s="9">
        <v>12.523999999999999</v>
      </c>
      <c r="FK16" s="9">
        <v>0.21</v>
      </c>
      <c r="FL16" s="9">
        <v>0.33400000000000002</v>
      </c>
      <c r="FM16" s="9">
        <v>0.21</v>
      </c>
      <c r="FN16" s="9">
        <v>0.33400000000000002</v>
      </c>
      <c r="FO16" s="9">
        <v>0</v>
      </c>
      <c r="FP16" s="9">
        <v>6.9550000000000001</v>
      </c>
      <c r="FQ16" s="9">
        <v>1.526</v>
      </c>
      <c r="FR16" s="9">
        <v>0.58899999999999997</v>
      </c>
      <c r="FS16" s="9">
        <v>3.9980000000000002</v>
      </c>
      <c r="FT16" s="9">
        <v>1.5309999999999999</v>
      </c>
      <c r="FU16" s="9">
        <v>11.537000000000001</v>
      </c>
      <c r="FV16" s="9">
        <v>4.0069999999999997</v>
      </c>
      <c r="FW16" s="9">
        <v>1.554</v>
      </c>
      <c r="FX16" s="9">
        <v>22.459</v>
      </c>
      <c r="FY16" s="9">
        <v>9.7949999999999999</v>
      </c>
      <c r="FZ16" s="9">
        <v>9.0869999999999997</v>
      </c>
      <c r="GA16" s="9">
        <v>0.63900000000000001</v>
      </c>
      <c r="GB16" s="9">
        <v>0.52700000000000002</v>
      </c>
      <c r="GC16" s="9">
        <v>0.27100000000000002</v>
      </c>
      <c r="GD16" s="9">
        <v>0.25600000000000001</v>
      </c>
      <c r="GE16" s="9">
        <v>0.374</v>
      </c>
      <c r="GF16" s="9">
        <v>0.152</v>
      </c>
      <c r="GG16" s="9">
        <v>0.374</v>
      </c>
      <c r="GH16" s="9">
        <v>0.152</v>
      </c>
      <c r="GI16" s="9">
        <v>0</v>
      </c>
      <c r="GJ16" s="9">
        <v>0.10299999999999999</v>
      </c>
      <c r="GK16" s="9">
        <v>0</v>
      </c>
      <c r="GL16" s="9">
        <v>0.42399999999999999</v>
      </c>
      <c r="GM16" s="9">
        <v>0.27100000000000002</v>
      </c>
      <c r="GN16" s="9">
        <v>0.25600000000000001</v>
      </c>
      <c r="GO16" s="9">
        <v>0.113</v>
      </c>
      <c r="GP16" s="9">
        <v>8.4469999999999992</v>
      </c>
      <c r="GQ16" s="9">
        <v>7.2359999999999998</v>
      </c>
      <c r="GR16" s="9">
        <v>6.5289999999999999</v>
      </c>
      <c r="GS16" s="9">
        <v>0.60499999999999998</v>
      </c>
      <c r="GT16" s="9">
        <v>0.10199999999999999</v>
      </c>
      <c r="GU16" s="9">
        <v>0.45100000000000001</v>
      </c>
      <c r="GV16" s="9">
        <v>0</v>
      </c>
      <c r="GW16" s="9">
        <v>0.25600000000000001</v>
      </c>
      <c r="GX16" s="9">
        <v>4.4249999999999998</v>
      </c>
      <c r="GY16" s="9">
        <v>0.308</v>
      </c>
      <c r="GZ16" s="9">
        <v>0.94899999999999995</v>
      </c>
      <c r="HA16" s="9">
        <v>1.554</v>
      </c>
      <c r="HB16" s="9">
        <v>1.1299999999999999</v>
      </c>
      <c r="HC16" s="9">
        <v>6.1059999999999999</v>
      </c>
      <c r="HD16" s="9">
        <v>1.2110000000000001</v>
      </c>
      <c r="HE16" s="9">
        <v>0.70899999999999996</v>
      </c>
      <c r="HF16" s="9">
        <v>9.7949999999999999</v>
      </c>
      <c r="HG16" s="9">
        <v>3.5750000000000002</v>
      </c>
      <c r="HH16" s="9">
        <v>3.2290000000000001</v>
      </c>
      <c r="HI16" s="9">
        <v>0.315</v>
      </c>
      <c r="HJ16" s="9">
        <v>0.315</v>
      </c>
      <c r="HK16" s="9">
        <v>0</v>
      </c>
      <c r="HL16" s="9">
        <v>0.315</v>
      </c>
      <c r="HM16" s="9">
        <v>0.19800000000000001</v>
      </c>
      <c r="HN16" s="9">
        <v>0.11700000000000001</v>
      </c>
      <c r="HO16" s="9">
        <v>0.19800000000000001</v>
      </c>
      <c r="HP16" s="9">
        <v>0.11700000000000001</v>
      </c>
      <c r="HQ16" s="9">
        <v>0</v>
      </c>
      <c r="HR16" s="9">
        <v>0</v>
      </c>
      <c r="HS16" s="9">
        <v>0</v>
      </c>
      <c r="HT16" s="9">
        <v>0.315</v>
      </c>
      <c r="HU16" s="9">
        <v>0.11700000000000001</v>
      </c>
      <c r="HV16" s="9">
        <v>0.19800000000000001</v>
      </c>
      <c r="HW16" s="9">
        <v>0</v>
      </c>
      <c r="HX16" s="9">
        <v>2.9129999999999998</v>
      </c>
      <c r="HY16" s="9">
        <v>2.62</v>
      </c>
      <c r="HZ16" s="9">
        <v>2.3069999999999999</v>
      </c>
      <c r="IA16" s="9">
        <v>0.104</v>
      </c>
      <c r="IB16" s="9">
        <v>0.20899999999999999</v>
      </c>
      <c r="IC16" s="9">
        <v>0.104</v>
      </c>
      <c r="ID16" s="9">
        <v>0.20899999999999999</v>
      </c>
      <c r="IE16" s="9">
        <v>0</v>
      </c>
      <c r="IF16" s="9">
        <v>1.837</v>
      </c>
      <c r="IG16" s="9">
        <v>9.8000000000000004E-2</v>
      </c>
      <c r="IH16" s="9">
        <v>0.104</v>
      </c>
      <c r="II16" s="9">
        <v>0.58199999999999996</v>
      </c>
      <c r="IJ16" s="9">
        <v>0.40699999999999997</v>
      </c>
      <c r="IK16" s="9">
        <v>2.2130000000000001</v>
      </c>
      <c r="IL16" s="9">
        <v>0.29299999999999998</v>
      </c>
      <c r="IM16" s="9">
        <v>0.34599999999999997</v>
      </c>
      <c r="IN16" s="9">
        <v>3.5750000000000002</v>
      </c>
      <c r="IO16" s="9">
        <v>5.907</v>
      </c>
      <c r="IP16" s="9">
        <v>5.907</v>
      </c>
      <c r="IQ16" s="9">
        <v>0.52100000000000002</v>
      </c>
    </row>
    <row r="17" spans="1:251">
      <c r="A17" s="10">
        <v>44228</v>
      </c>
      <c r="B17" s="9">
        <v>8.9529999999999994</v>
      </c>
      <c r="C17" s="9">
        <v>0.66</v>
      </c>
      <c r="D17" s="9">
        <v>0.56899999999999995</v>
      </c>
      <c r="E17" s="9">
        <v>2.0470000000000002</v>
      </c>
      <c r="F17" s="9">
        <v>1.464</v>
      </c>
      <c r="G17" s="9">
        <v>10.765000000000001</v>
      </c>
      <c r="H17" s="9">
        <v>3.9660000000000002</v>
      </c>
      <c r="I17" s="9">
        <v>0.61199999999999999</v>
      </c>
      <c r="J17" s="9">
        <v>18.27</v>
      </c>
      <c r="K17" s="9">
        <v>3.0169999999999999</v>
      </c>
      <c r="L17" s="9">
        <v>3.0169999999999999</v>
      </c>
      <c r="M17" s="9">
        <v>0.43099999999999999</v>
      </c>
      <c r="N17" s="9">
        <v>0.43099999999999999</v>
      </c>
      <c r="O17" s="9">
        <v>0.121</v>
      </c>
      <c r="P17" s="9">
        <v>0.309</v>
      </c>
      <c r="Q17" s="9">
        <v>0.121</v>
      </c>
      <c r="R17" s="9">
        <v>0.309</v>
      </c>
      <c r="S17" s="9">
        <v>0.121</v>
      </c>
      <c r="T17" s="9">
        <v>0</v>
      </c>
      <c r="U17" s="9">
        <v>0.161</v>
      </c>
      <c r="V17" s="9">
        <v>0.26900000000000002</v>
      </c>
      <c r="W17" s="9">
        <v>0</v>
      </c>
      <c r="X17" s="9">
        <v>0.161</v>
      </c>
      <c r="Y17" s="9">
        <v>0</v>
      </c>
      <c r="Z17" s="9">
        <v>0.43099999999999999</v>
      </c>
      <c r="AA17" s="9">
        <v>0</v>
      </c>
      <c r="AB17" s="9">
        <v>2.5859999999999999</v>
      </c>
      <c r="AC17" s="9">
        <v>2.2440000000000002</v>
      </c>
      <c r="AD17" s="9">
        <v>2.2440000000000002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1.4279999999999999</v>
      </c>
      <c r="AK17" s="9">
        <v>0.121</v>
      </c>
      <c r="AL17" s="9">
        <v>0.26500000000000001</v>
      </c>
      <c r="AM17" s="9">
        <v>0.42899999999999999</v>
      </c>
      <c r="AN17" s="9">
        <v>0.28599999999999998</v>
      </c>
      <c r="AO17" s="9">
        <v>1.958</v>
      </c>
      <c r="AP17" s="9">
        <v>0.34200000000000003</v>
      </c>
      <c r="AQ17" s="9">
        <v>0</v>
      </c>
      <c r="AR17" s="9">
        <v>3.0169999999999999</v>
      </c>
      <c r="AS17" s="9">
        <v>21.701000000000001</v>
      </c>
      <c r="AT17" s="9">
        <v>20.009</v>
      </c>
      <c r="AU17" s="9">
        <v>2.1619999999999999</v>
      </c>
      <c r="AV17" s="9">
        <v>2.073</v>
      </c>
      <c r="AW17" s="9">
        <v>1.1559999999999999</v>
      </c>
      <c r="AX17" s="9">
        <v>0.91700000000000004</v>
      </c>
      <c r="AY17" s="9">
        <v>1.726</v>
      </c>
      <c r="AZ17" s="9">
        <v>0.34699999999999998</v>
      </c>
      <c r="BA17" s="9">
        <v>1.609</v>
      </c>
      <c r="BB17" s="9">
        <v>0.25</v>
      </c>
      <c r="BC17" s="9">
        <v>0.11700000000000001</v>
      </c>
      <c r="BD17" s="9">
        <v>0.83499999999999996</v>
      </c>
      <c r="BE17" s="9">
        <v>0.81599999999999995</v>
      </c>
      <c r="BF17" s="9">
        <v>0.42299999999999999</v>
      </c>
      <c r="BG17" s="9">
        <v>1.4359999999999999</v>
      </c>
      <c r="BH17" s="9">
        <v>0.63700000000000001</v>
      </c>
      <c r="BI17" s="9">
        <v>8.8999999999999996E-2</v>
      </c>
      <c r="BJ17" s="9">
        <v>17.847000000000001</v>
      </c>
      <c r="BK17" s="9">
        <v>10.798</v>
      </c>
      <c r="BL17" s="9">
        <v>10.426</v>
      </c>
      <c r="BM17" s="9">
        <v>0.372</v>
      </c>
      <c r="BN17" s="9">
        <v>0</v>
      </c>
      <c r="BO17" s="9">
        <v>0.25800000000000001</v>
      </c>
      <c r="BP17" s="9">
        <v>0</v>
      </c>
      <c r="BQ17" s="9">
        <v>0.114</v>
      </c>
      <c r="BR17" s="9">
        <v>8.4060000000000006</v>
      </c>
      <c r="BS17" s="9">
        <v>0.14699999999999999</v>
      </c>
      <c r="BT17" s="9">
        <v>0.59199999999999997</v>
      </c>
      <c r="BU17" s="9">
        <v>1.6539999999999999</v>
      </c>
      <c r="BV17" s="9">
        <v>1.0680000000000001</v>
      </c>
      <c r="BW17" s="9">
        <v>9.73</v>
      </c>
      <c r="BX17" s="9">
        <v>7.0490000000000004</v>
      </c>
      <c r="BY17" s="9">
        <v>1.6919999999999999</v>
      </c>
      <c r="BZ17" s="9">
        <v>21.701000000000001</v>
      </c>
      <c r="CA17" s="9">
        <v>6.452</v>
      </c>
      <c r="CB17" s="9">
        <v>6.181</v>
      </c>
      <c r="CC17" s="9">
        <v>0.629</v>
      </c>
      <c r="CD17" s="9">
        <v>0.629</v>
      </c>
      <c r="CE17" s="9">
        <v>0.17899999999999999</v>
      </c>
      <c r="CF17" s="9">
        <v>0.44900000000000001</v>
      </c>
      <c r="CG17" s="9">
        <v>0</v>
      </c>
      <c r="CH17" s="9">
        <v>0.629</v>
      </c>
      <c r="CI17" s="9">
        <v>0.10299999999999999</v>
      </c>
      <c r="CJ17" s="9">
        <v>0.52500000000000002</v>
      </c>
      <c r="CK17" s="9">
        <v>0</v>
      </c>
      <c r="CL17" s="9">
        <v>0.19700000000000001</v>
      </c>
      <c r="CM17" s="9">
        <v>0.23400000000000001</v>
      </c>
      <c r="CN17" s="9">
        <v>0.19800000000000001</v>
      </c>
      <c r="CO17" s="9">
        <v>0.39500000000000002</v>
      </c>
      <c r="CP17" s="9">
        <v>0.23400000000000001</v>
      </c>
      <c r="CQ17" s="9">
        <v>0</v>
      </c>
      <c r="CR17" s="9">
        <v>5.5529999999999999</v>
      </c>
      <c r="CS17" s="9">
        <v>5.03</v>
      </c>
      <c r="CT17" s="9">
        <v>5.03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3.863</v>
      </c>
      <c r="DA17" s="9">
        <v>0.10299999999999999</v>
      </c>
      <c r="DB17" s="9">
        <v>0</v>
      </c>
      <c r="DC17" s="9">
        <v>1.0640000000000001</v>
      </c>
      <c r="DD17" s="9">
        <v>9.4E-2</v>
      </c>
      <c r="DE17" s="9">
        <v>4.9359999999999999</v>
      </c>
      <c r="DF17" s="9">
        <v>0.52300000000000002</v>
      </c>
      <c r="DG17" s="9">
        <v>0.27100000000000002</v>
      </c>
      <c r="DH17" s="9">
        <v>6.452</v>
      </c>
      <c r="DI17" s="9">
        <v>27.22</v>
      </c>
      <c r="DJ17" s="9">
        <v>26.253</v>
      </c>
      <c r="DK17" s="9">
        <v>2.8330000000000002</v>
      </c>
      <c r="DL17" s="9">
        <v>2.681</v>
      </c>
      <c r="DM17" s="9">
        <v>1.1759999999999999</v>
      </c>
      <c r="DN17" s="9">
        <v>1.506</v>
      </c>
      <c r="DO17" s="9">
        <v>2.012</v>
      </c>
      <c r="DP17" s="9">
        <v>0.66900000000000004</v>
      </c>
      <c r="DQ17" s="9">
        <v>1.857</v>
      </c>
      <c r="DR17" s="9">
        <v>0.55800000000000005</v>
      </c>
      <c r="DS17" s="9">
        <v>0.26700000000000002</v>
      </c>
      <c r="DT17" s="9">
        <v>0.58399999999999996</v>
      </c>
      <c r="DU17" s="9">
        <v>1.1619999999999999</v>
      </c>
      <c r="DV17" s="9">
        <v>0.93500000000000005</v>
      </c>
      <c r="DW17" s="9">
        <v>1.7849999999999999</v>
      </c>
      <c r="DX17" s="9">
        <v>0.89600000000000002</v>
      </c>
      <c r="DY17" s="9">
        <v>0.152</v>
      </c>
      <c r="DZ17" s="9">
        <v>23.42</v>
      </c>
      <c r="EA17" s="9">
        <v>19.513000000000002</v>
      </c>
      <c r="EB17" s="9">
        <v>18.875</v>
      </c>
      <c r="EC17" s="9">
        <v>0.14299999999999999</v>
      </c>
      <c r="ED17" s="9">
        <v>0.495</v>
      </c>
      <c r="EE17" s="9">
        <v>0.26200000000000001</v>
      </c>
      <c r="EF17" s="9">
        <v>0.376</v>
      </c>
      <c r="EG17" s="9">
        <v>0</v>
      </c>
      <c r="EH17" s="9">
        <v>13.286</v>
      </c>
      <c r="EI17" s="9">
        <v>1.1339999999999999</v>
      </c>
      <c r="EJ17" s="9">
        <v>1.675</v>
      </c>
      <c r="EK17" s="9">
        <v>3.4180000000000001</v>
      </c>
      <c r="EL17" s="9">
        <v>1.792</v>
      </c>
      <c r="EM17" s="9">
        <v>17.721</v>
      </c>
      <c r="EN17" s="9">
        <v>3.907</v>
      </c>
      <c r="EO17" s="9">
        <v>0.96699999999999997</v>
      </c>
      <c r="EP17" s="9">
        <v>27.22</v>
      </c>
      <c r="EQ17" s="9">
        <v>22.082000000000001</v>
      </c>
      <c r="ER17" s="9">
        <v>20.991</v>
      </c>
      <c r="ES17" s="9">
        <v>3.008</v>
      </c>
      <c r="ET17" s="9">
        <v>2.7690000000000001</v>
      </c>
      <c r="EU17" s="9">
        <v>1.2090000000000001</v>
      </c>
      <c r="EV17" s="9">
        <v>1.56</v>
      </c>
      <c r="EW17" s="9">
        <v>1.536</v>
      </c>
      <c r="EX17" s="9">
        <v>1.2330000000000001</v>
      </c>
      <c r="EY17" s="9">
        <v>1.728</v>
      </c>
      <c r="EZ17" s="9">
        <v>0.72899999999999998</v>
      </c>
      <c r="FA17" s="9">
        <v>0.312</v>
      </c>
      <c r="FB17" s="9">
        <v>0.13200000000000001</v>
      </c>
      <c r="FC17" s="9">
        <v>1.633</v>
      </c>
      <c r="FD17" s="9">
        <v>1.0029999999999999</v>
      </c>
      <c r="FE17" s="9">
        <v>1.744</v>
      </c>
      <c r="FF17" s="9">
        <v>1.0249999999999999</v>
      </c>
      <c r="FG17" s="9">
        <v>0.24</v>
      </c>
      <c r="FH17" s="9">
        <v>17.983000000000001</v>
      </c>
      <c r="FI17" s="9">
        <v>14.398</v>
      </c>
      <c r="FJ17" s="9">
        <v>13.529</v>
      </c>
      <c r="FK17" s="9">
        <v>0.45400000000000001</v>
      </c>
      <c r="FL17" s="9">
        <v>0.41499999999999998</v>
      </c>
      <c r="FM17" s="9">
        <v>0.34699999999999998</v>
      </c>
      <c r="FN17" s="9">
        <v>0.52200000000000002</v>
      </c>
      <c r="FO17" s="9">
        <v>0</v>
      </c>
      <c r="FP17" s="9">
        <v>7.3940000000000001</v>
      </c>
      <c r="FQ17" s="9">
        <v>2.0609999999999999</v>
      </c>
      <c r="FR17" s="9">
        <v>1.3779999999999999</v>
      </c>
      <c r="FS17" s="9">
        <v>3.5659999999999998</v>
      </c>
      <c r="FT17" s="9">
        <v>2.0579999999999998</v>
      </c>
      <c r="FU17" s="9">
        <v>12.34</v>
      </c>
      <c r="FV17" s="9">
        <v>3.5840000000000001</v>
      </c>
      <c r="FW17" s="9">
        <v>1.091</v>
      </c>
      <c r="FX17" s="9">
        <v>22.082000000000001</v>
      </c>
      <c r="FY17" s="9">
        <v>13.259</v>
      </c>
      <c r="FZ17" s="9">
        <v>12.409000000000001</v>
      </c>
      <c r="GA17" s="9">
        <v>1.9490000000000001</v>
      </c>
      <c r="GB17" s="9">
        <v>1.9490000000000001</v>
      </c>
      <c r="GC17" s="9">
        <v>0.69399999999999995</v>
      </c>
      <c r="GD17" s="9">
        <v>1.2549999999999999</v>
      </c>
      <c r="GE17" s="9">
        <v>0.95899999999999996</v>
      </c>
      <c r="GF17" s="9">
        <v>0.98899999999999999</v>
      </c>
      <c r="GG17" s="9">
        <v>1.0169999999999999</v>
      </c>
      <c r="GH17" s="9">
        <v>0.14000000000000001</v>
      </c>
      <c r="GI17" s="9">
        <v>0.67</v>
      </c>
      <c r="GJ17" s="9">
        <v>0.437</v>
      </c>
      <c r="GK17" s="9">
        <v>0.63900000000000001</v>
      </c>
      <c r="GL17" s="9">
        <v>0.873</v>
      </c>
      <c r="GM17" s="9">
        <v>1.1020000000000001</v>
      </c>
      <c r="GN17" s="9">
        <v>0.84699999999999998</v>
      </c>
      <c r="GO17" s="9">
        <v>0</v>
      </c>
      <c r="GP17" s="9">
        <v>10.46</v>
      </c>
      <c r="GQ17" s="9">
        <v>8.7590000000000003</v>
      </c>
      <c r="GR17" s="9">
        <v>8.6329999999999991</v>
      </c>
      <c r="GS17" s="9">
        <v>0</v>
      </c>
      <c r="GT17" s="9">
        <v>0.126</v>
      </c>
      <c r="GU17" s="9">
        <v>0.126</v>
      </c>
      <c r="GV17" s="9">
        <v>0</v>
      </c>
      <c r="GW17" s="9">
        <v>0</v>
      </c>
      <c r="GX17" s="9">
        <v>5.8869999999999996</v>
      </c>
      <c r="GY17" s="9">
        <v>0.36299999999999999</v>
      </c>
      <c r="GZ17" s="9">
        <v>0.59599999999999997</v>
      </c>
      <c r="HA17" s="9">
        <v>1.913</v>
      </c>
      <c r="HB17" s="9">
        <v>1.036</v>
      </c>
      <c r="HC17" s="9">
        <v>7.7240000000000002</v>
      </c>
      <c r="HD17" s="9">
        <v>1.7010000000000001</v>
      </c>
      <c r="HE17" s="9">
        <v>0.85</v>
      </c>
      <c r="HF17" s="9">
        <v>13.259</v>
      </c>
      <c r="HG17" s="9">
        <v>2.923</v>
      </c>
      <c r="HH17" s="9">
        <v>2.698</v>
      </c>
      <c r="HI17" s="9">
        <v>0.22700000000000001</v>
      </c>
      <c r="HJ17" s="9">
        <v>0</v>
      </c>
      <c r="HK17" s="9">
        <v>0</v>
      </c>
      <c r="HL17" s="9">
        <v>0</v>
      </c>
      <c r="HM17" s="9">
        <v>0</v>
      </c>
      <c r="HN17" s="9">
        <v>0</v>
      </c>
      <c r="HO17" s="9">
        <v>0</v>
      </c>
      <c r="HP17" s="9">
        <v>0</v>
      </c>
      <c r="HQ17" s="9">
        <v>0</v>
      </c>
      <c r="HR17" s="9">
        <v>0</v>
      </c>
      <c r="HS17" s="9">
        <v>0</v>
      </c>
      <c r="HT17" s="9">
        <v>0</v>
      </c>
      <c r="HU17" s="9">
        <v>0</v>
      </c>
      <c r="HV17" s="9">
        <v>0</v>
      </c>
      <c r="HW17" s="9">
        <v>0.22700000000000001</v>
      </c>
      <c r="HX17" s="9">
        <v>2.4710000000000001</v>
      </c>
      <c r="HY17" s="9">
        <v>1.8959999999999999</v>
      </c>
      <c r="HZ17" s="9">
        <v>1.7749999999999999</v>
      </c>
      <c r="IA17" s="9">
        <v>0</v>
      </c>
      <c r="IB17" s="9">
        <v>0</v>
      </c>
      <c r="IC17" s="9">
        <v>0</v>
      </c>
      <c r="ID17" s="9">
        <v>0</v>
      </c>
      <c r="IE17" s="9">
        <v>0</v>
      </c>
      <c r="IF17" s="9">
        <v>1.425</v>
      </c>
      <c r="IG17" s="9">
        <v>0</v>
      </c>
      <c r="IH17" s="9">
        <v>0.11600000000000001</v>
      </c>
      <c r="II17" s="9">
        <v>0.35399999999999998</v>
      </c>
      <c r="IJ17" s="9">
        <v>0.221</v>
      </c>
      <c r="IK17" s="9">
        <v>1.675</v>
      </c>
      <c r="IL17" s="9">
        <v>0.57499999999999996</v>
      </c>
      <c r="IM17" s="9">
        <v>0.22500000000000001</v>
      </c>
      <c r="IN17" s="9">
        <v>2.923</v>
      </c>
      <c r="IO17" s="9">
        <v>5.0919999999999996</v>
      </c>
      <c r="IP17" s="9">
        <v>4.5659999999999998</v>
      </c>
      <c r="IQ17" s="9">
        <v>0</v>
      </c>
    </row>
    <row r="18" spans="1:251">
      <c r="A18" s="10">
        <v>44593</v>
      </c>
      <c r="B18" s="9">
        <v>8.3930000000000007</v>
      </c>
      <c r="C18" s="9">
        <v>0.13200000000000001</v>
      </c>
      <c r="D18" s="9">
        <v>1.24</v>
      </c>
      <c r="E18" s="9">
        <v>2.0720000000000001</v>
      </c>
      <c r="F18" s="9">
        <v>2.0049999999999999</v>
      </c>
      <c r="G18" s="9">
        <v>9.8320000000000007</v>
      </c>
      <c r="H18" s="9">
        <v>3.024</v>
      </c>
      <c r="I18" s="9">
        <v>0.85499999999999998</v>
      </c>
      <c r="J18" s="9">
        <v>16.456</v>
      </c>
      <c r="K18" s="9">
        <v>3.79</v>
      </c>
      <c r="L18" s="9">
        <v>3.625</v>
      </c>
      <c r="M18" s="9">
        <v>0.45600000000000002</v>
      </c>
      <c r="N18" s="9">
        <v>0.29499999999999998</v>
      </c>
      <c r="O18" s="9">
        <v>0</v>
      </c>
      <c r="P18" s="9">
        <v>0.29499999999999998</v>
      </c>
      <c r="Q18" s="9">
        <v>0.29499999999999998</v>
      </c>
      <c r="R18" s="9">
        <v>0</v>
      </c>
      <c r="S18" s="9">
        <v>0.29499999999999998</v>
      </c>
      <c r="T18" s="9">
        <v>0</v>
      </c>
      <c r="U18" s="9">
        <v>0</v>
      </c>
      <c r="V18" s="9">
        <v>0.16700000000000001</v>
      </c>
      <c r="W18" s="9">
        <v>0</v>
      </c>
      <c r="X18" s="9">
        <v>0.128</v>
      </c>
      <c r="Y18" s="9">
        <v>0.29499999999999998</v>
      </c>
      <c r="Z18" s="9">
        <v>0</v>
      </c>
      <c r="AA18" s="9">
        <v>0.161</v>
      </c>
      <c r="AB18" s="9">
        <v>3.169</v>
      </c>
      <c r="AC18" s="9">
        <v>3.169</v>
      </c>
      <c r="AD18" s="9">
        <v>2.903</v>
      </c>
      <c r="AE18" s="9">
        <v>0.121</v>
      </c>
      <c r="AF18" s="9">
        <v>0.14499999999999999</v>
      </c>
      <c r="AG18" s="9">
        <v>0.121</v>
      </c>
      <c r="AH18" s="9">
        <v>0.14499999999999999</v>
      </c>
      <c r="AI18" s="9">
        <v>0</v>
      </c>
      <c r="AJ18" s="9">
        <v>2.5990000000000002</v>
      </c>
      <c r="AK18" s="9">
        <v>0</v>
      </c>
      <c r="AL18" s="9">
        <v>0</v>
      </c>
      <c r="AM18" s="9">
        <v>0.56999999999999995</v>
      </c>
      <c r="AN18" s="9">
        <v>0.98099999999999998</v>
      </c>
      <c r="AO18" s="9">
        <v>2.1880000000000002</v>
      </c>
      <c r="AP18" s="9">
        <v>0</v>
      </c>
      <c r="AQ18" s="9">
        <v>0.16500000000000001</v>
      </c>
      <c r="AR18" s="9">
        <v>3.79</v>
      </c>
      <c r="AS18" s="9">
        <v>24.225999999999999</v>
      </c>
      <c r="AT18" s="9">
        <v>23.66</v>
      </c>
      <c r="AU18" s="9">
        <v>2.0960000000000001</v>
      </c>
      <c r="AV18" s="9">
        <v>2.0960000000000001</v>
      </c>
      <c r="AW18" s="9">
        <v>1.3460000000000001</v>
      </c>
      <c r="AX18" s="9">
        <v>0.75</v>
      </c>
      <c r="AY18" s="9">
        <v>1.69</v>
      </c>
      <c r="AZ18" s="9">
        <v>0.40600000000000003</v>
      </c>
      <c r="BA18" s="9">
        <v>1.4350000000000001</v>
      </c>
      <c r="BB18" s="9">
        <v>0.25800000000000001</v>
      </c>
      <c r="BC18" s="9">
        <v>0.27300000000000002</v>
      </c>
      <c r="BD18" s="9">
        <v>0.52100000000000002</v>
      </c>
      <c r="BE18" s="9">
        <v>0.92100000000000004</v>
      </c>
      <c r="BF18" s="9">
        <v>0.65400000000000003</v>
      </c>
      <c r="BG18" s="9">
        <v>1.0900000000000001</v>
      </c>
      <c r="BH18" s="9">
        <v>1.0049999999999999</v>
      </c>
      <c r="BI18" s="9">
        <v>0</v>
      </c>
      <c r="BJ18" s="9">
        <v>21.564</v>
      </c>
      <c r="BK18" s="9">
        <v>13.612</v>
      </c>
      <c r="BL18" s="9">
        <v>13.374000000000001</v>
      </c>
      <c r="BM18" s="9">
        <v>0.23799999999999999</v>
      </c>
      <c r="BN18" s="9">
        <v>0</v>
      </c>
      <c r="BO18" s="9">
        <v>0.23799999999999999</v>
      </c>
      <c r="BP18" s="9">
        <v>0</v>
      </c>
      <c r="BQ18" s="9">
        <v>0</v>
      </c>
      <c r="BR18" s="9">
        <v>10.835000000000001</v>
      </c>
      <c r="BS18" s="9">
        <v>0.27700000000000002</v>
      </c>
      <c r="BT18" s="9">
        <v>0.42399999999999999</v>
      </c>
      <c r="BU18" s="9">
        <v>2.0760000000000001</v>
      </c>
      <c r="BV18" s="9">
        <v>1.5509999999999999</v>
      </c>
      <c r="BW18" s="9">
        <v>12.06</v>
      </c>
      <c r="BX18" s="9">
        <v>7.9530000000000003</v>
      </c>
      <c r="BY18" s="9">
        <v>0.56599999999999995</v>
      </c>
      <c r="BZ18" s="9">
        <v>24.225999999999999</v>
      </c>
      <c r="CA18" s="9">
        <v>5.5540000000000003</v>
      </c>
      <c r="CB18" s="9">
        <v>5</v>
      </c>
      <c r="CC18" s="9">
        <v>0.31900000000000001</v>
      </c>
      <c r="CD18" s="9">
        <v>0.153</v>
      </c>
      <c r="CE18" s="9">
        <v>0</v>
      </c>
      <c r="CF18" s="9">
        <v>0.153</v>
      </c>
      <c r="CG18" s="9">
        <v>0.153</v>
      </c>
      <c r="CH18" s="9">
        <v>0</v>
      </c>
      <c r="CI18" s="9">
        <v>0.153</v>
      </c>
      <c r="CJ18" s="9">
        <v>0</v>
      </c>
      <c r="CK18" s="9">
        <v>0</v>
      </c>
      <c r="CL18" s="9">
        <v>0.153</v>
      </c>
      <c r="CM18" s="9">
        <v>0</v>
      </c>
      <c r="CN18" s="9">
        <v>0</v>
      </c>
      <c r="CO18" s="9">
        <v>0.153</v>
      </c>
      <c r="CP18" s="9">
        <v>0</v>
      </c>
      <c r="CQ18" s="9">
        <v>0.16600000000000001</v>
      </c>
      <c r="CR18" s="9">
        <v>4.681</v>
      </c>
      <c r="CS18" s="9">
        <v>3.5190000000000001</v>
      </c>
      <c r="CT18" s="9">
        <v>3.5190000000000001</v>
      </c>
      <c r="CU18" s="9">
        <v>0</v>
      </c>
      <c r="CV18" s="9">
        <v>0</v>
      </c>
      <c r="CW18" s="9">
        <v>0</v>
      </c>
      <c r="CX18" s="9">
        <v>0</v>
      </c>
      <c r="CY18" s="9">
        <v>0</v>
      </c>
      <c r="CZ18" s="9">
        <v>2.8540000000000001</v>
      </c>
      <c r="DA18" s="9">
        <v>9.6000000000000002E-2</v>
      </c>
      <c r="DB18" s="9">
        <v>0</v>
      </c>
      <c r="DC18" s="9">
        <v>0.56899999999999995</v>
      </c>
      <c r="DD18" s="9">
        <v>0.48799999999999999</v>
      </c>
      <c r="DE18" s="9">
        <v>3.0310000000000001</v>
      </c>
      <c r="DF18" s="9">
        <v>1.1619999999999999</v>
      </c>
      <c r="DG18" s="9">
        <v>0.55300000000000005</v>
      </c>
      <c r="DH18" s="9">
        <v>5.5540000000000003</v>
      </c>
      <c r="DI18" s="9">
        <v>28.224</v>
      </c>
      <c r="DJ18" s="9">
        <v>26.719000000000001</v>
      </c>
      <c r="DK18" s="9">
        <v>3.8029999999999999</v>
      </c>
      <c r="DL18" s="9">
        <v>3.5489999999999999</v>
      </c>
      <c r="DM18" s="9">
        <v>0.90800000000000003</v>
      </c>
      <c r="DN18" s="9">
        <v>2.641</v>
      </c>
      <c r="DO18" s="9">
        <v>1.653</v>
      </c>
      <c r="DP18" s="9">
        <v>1.895</v>
      </c>
      <c r="DQ18" s="9">
        <v>1.61</v>
      </c>
      <c r="DR18" s="9">
        <v>1.25</v>
      </c>
      <c r="DS18" s="9">
        <v>0.68899999999999995</v>
      </c>
      <c r="DT18" s="9">
        <v>0.85199999999999998</v>
      </c>
      <c r="DU18" s="9">
        <v>1.7689999999999999</v>
      </c>
      <c r="DV18" s="9">
        <v>0.92700000000000005</v>
      </c>
      <c r="DW18" s="9">
        <v>2.242</v>
      </c>
      <c r="DX18" s="9">
        <v>1.3069999999999999</v>
      </c>
      <c r="DY18" s="9">
        <v>0.254</v>
      </c>
      <c r="DZ18" s="9">
        <v>22.916</v>
      </c>
      <c r="EA18" s="9">
        <v>20.356000000000002</v>
      </c>
      <c r="EB18" s="9">
        <v>18.489000000000001</v>
      </c>
      <c r="EC18" s="9">
        <v>0.97699999999999998</v>
      </c>
      <c r="ED18" s="9">
        <v>0.89</v>
      </c>
      <c r="EE18" s="9">
        <v>0.73499999999999999</v>
      </c>
      <c r="EF18" s="9">
        <v>0.50800000000000001</v>
      </c>
      <c r="EG18" s="9">
        <v>0.625</v>
      </c>
      <c r="EH18" s="9">
        <v>13.244999999999999</v>
      </c>
      <c r="EI18" s="9">
        <v>1.978</v>
      </c>
      <c r="EJ18" s="9">
        <v>1.2290000000000001</v>
      </c>
      <c r="EK18" s="9">
        <v>3.9039999999999999</v>
      </c>
      <c r="EL18" s="9">
        <v>2.9060000000000001</v>
      </c>
      <c r="EM18" s="9">
        <v>17.451000000000001</v>
      </c>
      <c r="EN18" s="9">
        <v>2.56</v>
      </c>
      <c r="EO18" s="9">
        <v>1.5049999999999999</v>
      </c>
      <c r="EP18" s="9">
        <v>28.224</v>
      </c>
      <c r="EQ18" s="9">
        <v>18.63</v>
      </c>
      <c r="ER18" s="9">
        <v>16.831</v>
      </c>
      <c r="ES18" s="9">
        <v>3.3319999999999999</v>
      </c>
      <c r="ET18" s="9">
        <v>2.8929999999999998</v>
      </c>
      <c r="EU18" s="9">
        <v>1.2290000000000001</v>
      </c>
      <c r="EV18" s="9">
        <v>1.6639999999999999</v>
      </c>
      <c r="EW18" s="9">
        <v>1.8380000000000001</v>
      </c>
      <c r="EX18" s="9">
        <v>1.0549999999999999</v>
      </c>
      <c r="EY18" s="9">
        <v>1.845</v>
      </c>
      <c r="EZ18" s="9">
        <v>0.628</v>
      </c>
      <c r="FA18" s="9">
        <v>0.42099999999999999</v>
      </c>
      <c r="FB18" s="9">
        <v>0.54700000000000004</v>
      </c>
      <c r="FC18" s="9">
        <v>1.377</v>
      </c>
      <c r="FD18" s="9">
        <v>0.97</v>
      </c>
      <c r="FE18" s="9">
        <v>1.879</v>
      </c>
      <c r="FF18" s="9">
        <v>1.0149999999999999</v>
      </c>
      <c r="FG18" s="9">
        <v>0.439</v>
      </c>
      <c r="FH18" s="9">
        <v>13.499000000000001</v>
      </c>
      <c r="FI18" s="9">
        <v>10.914</v>
      </c>
      <c r="FJ18" s="9">
        <v>9.2439999999999998</v>
      </c>
      <c r="FK18" s="9">
        <v>0.90500000000000003</v>
      </c>
      <c r="FL18" s="9">
        <v>0.76500000000000001</v>
      </c>
      <c r="FM18" s="9">
        <v>0.88100000000000001</v>
      </c>
      <c r="FN18" s="9">
        <v>0.61799999999999999</v>
      </c>
      <c r="FO18" s="9">
        <v>0.17100000000000001</v>
      </c>
      <c r="FP18" s="9">
        <v>5.5759999999999996</v>
      </c>
      <c r="FQ18" s="9">
        <v>1.724</v>
      </c>
      <c r="FR18" s="9">
        <v>1.27</v>
      </c>
      <c r="FS18" s="9">
        <v>2.3439999999999999</v>
      </c>
      <c r="FT18" s="9">
        <v>3.1909999999999998</v>
      </c>
      <c r="FU18" s="9">
        <v>7.7229999999999999</v>
      </c>
      <c r="FV18" s="9">
        <v>2.585</v>
      </c>
      <c r="FW18" s="9">
        <v>1.798</v>
      </c>
      <c r="FX18" s="9">
        <v>18.63</v>
      </c>
      <c r="FY18" s="9">
        <v>10.477</v>
      </c>
      <c r="FZ18" s="9">
        <v>9.718</v>
      </c>
      <c r="GA18" s="9">
        <v>1.1619999999999999</v>
      </c>
      <c r="GB18" s="9">
        <v>1.038</v>
      </c>
      <c r="GC18" s="9">
        <v>0.55100000000000005</v>
      </c>
      <c r="GD18" s="9">
        <v>0.48699999999999999</v>
      </c>
      <c r="GE18" s="9">
        <v>0.66200000000000003</v>
      </c>
      <c r="GF18" s="9">
        <v>0.377</v>
      </c>
      <c r="GG18" s="9">
        <v>0.91800000000000004</v>
      </c>
      <c r="GH18" s="9">
        <v>0</v>
      </c>
      <c r="GI18" s="9">
        <v>0.12</v>
      </c>
      <c r="GJ18" s="9">
        <v>0.13200000000000001</v>
      </c>
      <c r="GK18" s="9">
        <v>0.39400000000000002</v>
      </c>
      <c r="GL18" s="9">
        <v>0.51300000000000001</v>
      </c>
      <c r="GM18" s="9">
        <v>0.12</v>
      </c>
      <c r="GN18" s="9">
        <v>0.91800000000000004</v>
      </c>
      <c r="GO18" s="9">
        <v>0.123</v>
      </c>
      <c r="GP18" s="9">
        <v>8.5559999999999992</v>
      </c>
      <c r="GQ18" s="9">
        <v>6.9059999999999997</v>
      </c>
      <c r="GR18" s="9">
        <v>6.2610000000000001</v>
      </c>
      <c r="GS18" s="9">
        <v>0.51900000000000002</v>
      </c>
      <c r="GT18" s="9">
        <v>0.126</v>
      </c>
      <c r="GU18" s="9">
        <v>0.27400000000000002</v>
      </c>
      <c r="GV18" s="9">
        <v>9.8000000000000004E-2</v>
      </c>
      <c r="GW18" s="9">
        <v>0.27200000000000002</v>
      </c>
      <c r="GX18" s="9">
        <v>5.3040000000000003</v>
      </c>
      <c r="GY18" s="9">
        <v>0.41499999999999998</v>
      </c>
      <c r="GZ18" s="9">
        <v>0.438</v>
      </c>
      <c r="HA18" s="9">
        <v>0.749</v>
      </c>
      <c r="HB18" s="9">
        <v>1.123</v>
      </c>
      <c r="HC18" s="9">
        <v>5.7839999999999998</v>
      </c>
      <c r="HD18" s="9">
        <v>1.65</v>
      </c>
      <c r="HE18" s="9">
        <v>0.75900000000000001</v>
      </c>
      <c r="HF18" s="9">
        <v>10.477</v>
      </c>
      <c r="HG18" s="9">
        <v>3.4609999999999999</v>
      </c>
      <c r="HH18" s="9">
        <v>2.915</v>
      </c>
      <c r="HI18" s="9">
        <v>0.998</v>
      </c>
      <c r="HJ18" s="9">
        <v>0.89200000000000002</v>
      </c>
      <c r="HK18" s="9">
        <v>0.13200000000000001</v>
      </c>
      <c r="HL18" s="9">
        <v>0.76100000000000001</v>
      </c>
      <c r="HM18" s="9">
        <v>0.45</v>
      </c>
      <c r="HN18" s="9">
        <v>0.443</v>
      </c>
      <c r="HO18" s="9">
        <v>0.45</v>
      </c>
      <c r="HP18" s="9">
        <v>0.16700000000000001</v>
      </c>
      <c r="HQ18" s="9">
        <v>0.27600000000000002</v>
      </c>
      <c r="HR18" s="9">
        <v>0.61699999999999999</v>
      </c>
      <c r="HS18" s="9">
        <v>0.27600000000000002</v>
      </c>
      <c r="HT18" s="9">
        <v>0</v>
      </c>
      <c r="HU18" s="9">
        <v>0.28199999999999997</v>
      </c>
      <c r="HV18" s="9">
        <v>0.61099999999999999</v>
      </c>
      <c r="HW18" s="9">
        <v>0.106</v>
      </c>
      <c r="HX18" s="9">
        <v>1.917</v>
      </c>
      <c r="HY18" s="9">
        <v>1.69</v>
      </c>
      <c r="HZ18" s="9">
        <v>1.1060000000000001</v>
      </c>
      <c r="IA18" s="9">
        <v>0.29899999999999999</v>
      </c>
      <c r="IB18" s="9">
        <v>0.28499999999999998</v>
      </c>
      <c r="IC18" s="9">
        <v>0.29899999999999999</v>
      </c>
      <c r="ID18" s="9">
        <v>0</v>
      </c>
      <c r="IE18" s="9">
        <v>0.28499999999999998</v>
      </c>
      <c r="IF18" s="9">
        <v>1.401</v>
      </c>
      <c r="IG18" s="9">
        <v>0</v>
      </c>
      <c r="IH18" s="9">
        <v>0</v>
      </c>
      <c r="II18" s="9">
        <v>0.28899999999999998</v>
      </c>
      <c r="IJ18" s="9">
        <v>0.73199999999999998</v>
      </c>
      <c r="IK18" s="9">
        <v>0.95799999999999996</v>
      </c>
      <c r="IL18" s="9">
        <v>0.22700000000000001</v>
      </c>
      <c r="IM18" s="9">
        <v>0.54600000000000004</v>
      </c>
      <c r="IN18" s="9">
        <v>3.4609999999999999</v>
      </c>
      <c r="IO18" s="9">
        <v>6.2149999999999999</v>
      </c>
      <c r="IP18" s="9">
        <v>5.766</v>
      </c>
      <c r="IQ18" s="9">
        <v>0.39300000000000002</v>
      </c>
    </row>
    <row r="19" spans="1:251">
      <c r="A19" s="10">
        <v>44958</v>
      </c>
      <c r="B19" s="9">
        <v>10.356999999999999</v>
      </c>
      <c r="C19" s="9">
        <v>0.64700000000000002</v>
      </c>
      <c r="D19" s="9">
        <v>0.64400000000000002</v>
      </c>
      <c r="E19" s="9">
        <v>1.9179999999999999</v>
      </c>
      <c r="F19" s="9">
        <v>2.2149999999999999</v>
      </c>
      <c r="G19" s="9">
        <v>11.351000000000001</v>
      </c>
      <c r="H19" s="9">
        <v>2.9140000000000001</v>
      </c>
      <c r="I19" s="9">
        <v>0.53300000000000003</v>
      </c>
      <c r="J19" s="9">
        <v>19.989999999999998</v>
      </c>
      <c r="K19" s="9">
        <v>5.2830000000000004</v>
      </c>
      <c r="L19" s="9">
        <v>4.5679999999999996</v>
      </c>
      <c r="M19" s="9">
        <v>0.67600000000000005</v>
      </c>
      <c r="N19" s="9">
        <v>0.67600000000000005</v>
      </c>
      <c r="O19" s="9">
        <v>0.40699999999999997</v>
      </c>
      <c r="P19" s="9">
        <v>0.26800000000000002</v>
      </c>
      <c r="Q19" s="9">
        <v>0.48</v>
      </c>
      <c r="R19" s="9">
        <v>0.19600000000000001</v>
      </c>
      <c r="S19" s="9">
        <v>0.48</v>
      </c>
      <c r="T19" s="9">
        <v>0</v>
      </c>
      <c r="U19" s="9">
        <v>0.19600000000000001</v>
      </c>
      <c r="V19" s="9">
        <v>0.40699999999999997</v>
      </c>
      <c r="W19" s="9">
        <v>0.26800000000000002</v>
      </c>
      <c r="X19" s="9">
        <v>0</v>
      </c>
      <c r="Y19" s="9">
        <v>0.54300000000000004</v>
      </c>
      <c r="Z19" s="9">
        <v>0.13200000000000001</v>
      </c>
      <c r="AA19" s="9">
        <v>0</v>
      </c>
      <c r="AB19" s="9">
        <v>3.8919999999999999</v>
      </c>
      <c r="AC19" s="9">
        <v>3.5379999999999998</v>
      </c>
      <c r="AD19" s="9">
        <v>3.2519999999999998</v>
      </c>
      <c r="AE19" s="9">
        <v>0</v>
      </c>
      <c r="AF19" s="9">
        <v>0.28499999999999998</v>
      </c>
      <c r="AG19" s="9">
        <v>0</v>
      </c>
      <c r="AH19" s="9">
        <v>0</v>
      </c>
      <c r="AI19" s="9">
        <v>0.28499999999999998</v>
      </c>
      <c r="AJ19" s="9">
        <v>2.6869999999999998</v>
      </c>
      <c r="AK19" s="9">
        <v>0.28299999999999997</v>
      </c>
      <c r="AL19" s="9">
        <v>0.159</v>
      </c>
      <c r="AM19" s="9">
        <v>0.40799999999999997</v>
      </c>
      <c r="AN19" s="9">
        <v>0.69399999999999995</v>
      </c>
      <c r="AO19" s="9">
        <v>2.8439999999999999</v>
      </c>
      <c r="AP19" s="9">
        <v>0.35399999999999998</v>
      </c>
      <c r="AQ19" s="9">
        <v>0.71599999999999997</v>
      </c>
      <c r="AR19" s="9">
        <v>5.2830000000000004</v>
      </c>
      <c r="AS19" s="9">
        <v>23.623000000000001</v>
      </c>
      <c r="AT19" s="9">
        <v>22.693999999999999</v>
      </c>
      <c r="AU19" s="9">
        <v>2.218</v>
      </c>
      <c r="AV19" s="9">
        <v>2.089</v>
      </c>
      <c r="AW19" s="9">
        <v>0.34300000000000003</v>
      </c>
      <c r="AX19" s="9">
        <v>1.7450000000000001</v>
      </c>
      <c r="AY19" s="9">
        <v>1.9359999999999999</v>
      </c>
      <c r="AZ19" s="9">
        <v>0.153</v>
      </c>
      <c r="BA19" s="9">
        <v>1.623</v>
      </c>
      <c r="BB19" s="9">
        <v>0.153</v>
      </c>
      <c r="BC19" s="9">
        <v>0.14899999999999999</v>
      </c>
      <c r="BD19" s="9">
        <v>0.72499999999999998</v>
      </c>
      <c r="BE19" s="9">
        <v>0.88</v>
      </c>
      <c r="BF19" s="9">
        <v>0.48499999999999999</v>
      </c>
      <c r="BG19" s="9">
        <v>1.272</v>
      </c>
      <c r="BH19" s="9">
        <v>0.81699999999999995</v>
      </c>
      <c r="BI19" s="9">
        <v>0.129</v>
      </c>
      <c r="BJ19" s="9">
        <v>20.475000000000001</v>
      </c>
      <c r="BK19" s="9">
        <v>11.792</v>
      </c>
      <c r="BL19" s="9">
        <v>11.465</v>
      </c>
      <c r="BM19" s="9">
        <v>0.32700000000000001</v>
      </c>
      <c r="BN19" s="9">
        <v>0</v>
      </c>
      <c r="BO19" s="9">
        <v>0.2</v>
      </c>
      <c r="BP19" s="9">
        <v>0.127</v>
      </c>
      <c r="BQ19" s="9">
        <v>0</v>
      </c>
      <c r="BR19" s="9">
        <v>9.0640000000000001</v>
      </c>
      <c r="BS19" s="9">
        <v>0</v>
      </c>
      <c r="BT19" s="9">
        <v>0.13800000000000001</v>
      </c>
      <c r="BU19" s="9">
        <v>2.59</v>
      </c>
      <c r="BV19" s="9">
        <v>2.069</v>
      </c>
      <c r="BW19" s="9">
        <v>9.7230000000000008</v>
      </c>
      <c r="BX19" s="9">
        <v>8.6829999999999998</v>
      </c>
      <c r="BY19" s="9">
        <v>0.93</v>
      </c>
      <c r="BZ19" s="9">
        <v>23.623000000000001</v>
      </c>
      <c r="CA19" s="9">
        <v>6.9139999999999997</v>
      </c>
      <c r="CB19" s="9">
        <v>6.633</v>
      </c>
      <c r="CC19" s="9">
        <v>0.48299999999999998</v>
      </c>
      <c r="CD19" s="9">
        <v>0.48299999999999998</v>
      </c>
      <c r="CE19" s="9">
        <v>0.152</v>
      </c>
      <c r="CF19" s="9">
        <v>0.33</v>
      </c>
      <c r="CG19" s="9">
        <v>0.152</v>
      </c>
      <c r="CH19" s="9">
        <v>0.33</v>
      </c>
      <c r="CI19" s="9">
        <v>0.19600000000000001</v>
      </c>
      <c r="CJ19" s="9">
        <v>0.13400000000000001</v>
      </c>
      <c r="CK19" s="9">
        <v>0.152</v>
      </c>
      <c r="CL19" s="9">
        <v>0.33</v>
      </c>
      <c r="CM19" s="9">
        <v>0.152</v>
      </c>
      <c r="CN19" s="9">
        <v>0</v>
      </c>
      <c r="CO19" s="9">
        <v>0.48299999999999998</v>
      </c>
      <c r="CP19" s="9">
        <v>0</v>
      </c>
      <c r="CQ19" s="9">
        <v>0</v>
      </c>
      <c r="CR19" s="9">
        <v>6.1509999999999998</v>
      </c>
      <c r="CS19" s="9">
        <v>4.9349999999999996</v>
      </c>
      <c r="CT19" s="9">
        <v>4.8120000000000003</v>
      </c>
      <c r="CU19" s="9">
        <v>0</v>
      </c>
      <c r="CV19" s="9">
        <v>0.122</v>
      </c>
      <c r="CW19" s="9">
        <v>0</v>
      </c>
      <c r="CX19" s="9">
        <v>0.122</v>
      </c>
      <c r="CY19" s="9">
        <v>0</v>
      </c>
      <c r="CZ19" s="9">
        <v>3.7519999999999998</v>
      </c>
      <c r="DA19" s="9">
        <v>0.17</v>
      </c>
      <c r="DB19" s="9">
        <v>0</v>
      </c>
      <c r="DC19" s="9">
        <v>1.0129999999999999</v>
      </c>
      <c r="DD19" s="9">
        <v>0.122</v>
      </c>
      <c r="DE19" s="9">
        <v>4.8120000000000003</v>
      </c>
      <c r="DF19" s="9">
        <v>1.216</v>
      </c>
      <c r="DG19" s="9">
        <v>0.28000000000000003</v>
      </c>
      <c r="DH19" s="9">
        <v>6.9139999999999997</v>
      </c>
      <c r="DI19" s="9">
        <v>23.408000000000001</v>
      </c>
      <c r="DJ19" s="9">
        <v>21.71</v>
      </c>
      <c r="DK19" s="9">
        <v>2.4279999999999999</v>
      </c>
      <c r="DL19" s="9">
        <v>2.2610000000000001</v>
      </c>
      <c r="DM19" s="9">
        <v>0.46600000000000003</v>
      </c>
      <c r="DN19" s="9">
        <v>1.796</v>
      </c>
      <c r="DO19" s="9">
        <v>1.4159999999999999</v>
      </c>
      <c r="DP19" s="9">
        <v>0.84499999999999997</v>
      </c>
      <c r="DQ19" s="9">
        <v>1.2170000000000001</v>
      </c>
      <c r="DR19" s="9">
        <v>0.47</v>
      </c>
      <c r="DS19" s="9">
        <v>0.57499999999999996</v>
      </c>
      <c r="DT19" s="9">
        <v>0.45700000000000002</v>
      </c>
      <c r="DU19" s="9">
        <v>1.17</v>
      </c>
      <c r="DV19" s="9">
        <v>0.63500000000000001</v>
      </c>
      <c r="DW19" s="9">
        <v>1.1879999999999999</v>
      </c>
      <c r="DX19" s="9">
        <v>1.073</v>
      </c>
      <c r="DY19" s="9">
        <v>0.16700000000000001</v>
      </c>
      <c r="DZ19" s="9">
        <v>19.282</v>
      </c>
      <c r="EA19" s="9">
        <v>16.652999999999999</v>
      </c>
      <c r="EB19" s="9">
        <v>15.64</v>
      </c>
      <c r="EC19" s="9">
        <v>0.51200000000000001</v>
      </c>
      <c r="ED19" s="9">
        <v>0.502</v>
      </c>
      <c r="EE19" s="9">
        <v>0.15</v>
      </c>
      <c r="EF19" s="9">
        <v>0.29699999999999999</v>
      </c>
      <c r="EG19" s="9">
        <v>0.56599999999999995</v>
      </c>
      <c r="EH19" s="9">
        <v>11.561</v>
      </c>
      <c r="EI19" s="9">
        <v>0.89700000000000002</v>
      </c>
      <c r="EJ19" s="9">
        <v>0.878</v>
      </c>
      <c r="EK19" s="9">
        <v>3.3180000000000001</v>
      </c>
      <c r="EL19" s="9">
        <v>2.7450000000000001</v>
      </c>
      <c r="EM19" s="9">
        <v>13.907999999999999</v>
      </c>
      <c r="EN19" s="9">
        <v>2.629</v>
      </c>
      <c r="EO19" s="9">
        <v>1.6970000000000001</v>
      </c>
      <c r="EP19" s="9">
        <v>23.408000000000001</v>
      </c>
      <c r="EQ19" s="9">
        <v>18.725999999999999</v>
      </c>
      <c r="ER19" s="9">
        <v>17.167000000000002</v>
      </c>
      <c r="ES19" s="9">
        <v>3.5459999999999998</v>
      </c>
      <c r="ET19" s="9">
        <v>3.0019999999999998</v>
      </c>
      <c r="EU19" s="9">
        <v>1.125</v>
      </c>
      <c r="EV19" s="9">
        <v>1.877</v>
      </c>
      <c r="EW19" s="9">
        <v>1.778</v>
      </c>
      <c r="EX19" s="9">
        <v>1.224</v>
      </c>
      <c r="EY19" s="9">
        <v>2.2879999999999998</v>
      </c>
      <c r="EZ19" s="9">
        <v>0.19600000000000001</v>
      </c>
      <c r="FA19" s="9">
        <v>0.51800000000000002</v>
      </c>
      <c r="FB19" s="9">
        <v>0.90600000000000003</v>
      </c>
      <c r="FC19" s="9">
        <v>1.3129999999999999</v>
      </c>
      <c r="FD19" s="9">
        <v>0.78400000000000003</v>
      </c>
      <c r="FE19" s="9">
        <v>1.536</v>
      </c>
      <c r="FF19" s="9">
        <v>1.466</v>
      </c>
      <c r="FG19" s="9">
        <v>0.54400000000000004</v>
      </c>
      <c r="FH19" s="9">
        <v>13.621</v>
      </c>
      <c r="FI19" s="9">
        <v>11.711</v>
      </c>
      <c r="FJ19" s="9">
        <v>10.856</v>
      </c>
      <c r="FK19" s="9">
        <v>0.38700000000000001</v>
      </c>
      <c r="FL19" s="9">
        <v>0.46700000000000003</v>
      </c>
      <c r="FM19" s="9">
        <v>0.38700000000000001</v>
      </c>
      <c r="FN19" s="9">
        <v>0</v>
      </c>
      <c r="FO19" s="9">
        <v>0.46700000000000003</v>
      </c>
      <c r="FP19" s="9">
        <v>5.931</v>
      </c>
      <c r="FQ19" s="9">
        <v>1.1240000000000001</v>
      </c>
      <c r="FR19" s="9">
        <v>0.46899999999999997</v>
      </c>
      <c r="FS19" s="9">
        <v>4.1870000000000003</v>
      </c>
      <c r="FT19" s="9">
        <v>1.9610000000000001</v>
      </c>
      <c r="FU19" s="9">
        <v>9.75</v>
      </c>
      <c r="FV19" s="9">
        <v>1.91</v>
      </c>
      <c r="FW19" s="9">
        <v>1.5589999999999999</v>
      </c>
      <c r="FX19" s="9">
        <v>18.725999999999999</v>
      </c>
      <c r="FY19" s="9">
        <v>11.637</v>
      </c>
      <c r="FZ19" s="9">
        <v>10.781000000000001</v>
      </c>
      <c r="GA19" s="9">
        <v>0.86499999999999999</v>
      </c>
      <c r="GB19" s="9">
        <v>0.86499999999999999</v>
      </c>
      <c r="GC19" s="9">
        <v>0.14099999999999999</v>
      </c>
      <c r="GD19" s="9">
        <v>0.72399999999999998</v>
      </c>
      <c r="GE19" s="9">
        <v>0.41499999999999998</v>
      </c>
      <c r="GF19" s="9">
        <v>0.45</v>
      </c>
      <c r="GG19" s="9">
        <v>0.41499999999999998</v>
      </c>
      <c r="GH19" s="9">
        <v>0.161</v>
      </c>
      <c r="GI19" s="9">
        <v>0.28899999999999998</v>
      </c>
      <c r="GJ19" s="9">
        <v>0.314</v>
      </c>
      <c r="GK19" s="9">
        <v>0.41</v>
      </c>
      <c r="GL19" s="9">
        <v>0.14099999999999999</v>
      </c>
      <c r="GM19" s="9">
        <v>0.41499999999999998</v>
      </c>
      <c r="GN19" s="9">
        <v>0.45</v>
      </c>
      <c r="GO19" s="9">
        <v>0</v>
      </c>
      <c r="GP19" s="9">
        <v>9.9160000000000004</v>
      </c>
      <c r="GQ19" s="9">
        <v>7.8940000000000001</v>
      </c>
      <c r="GR19" s="9">
        <v>7.2889999999999997</v>
      </c>
      <c r="GS19" s="9">
        <v>0.34100000000000003</v>
      </c>
      <c r="GT19" s="9">
        <v>0.26400000000000001</v>
      </c>
      <c r="GU19" s="9">
        <v>0.14599999999999999</v>
      </c>
      <c r="GV19" s="9">
        <v>0</v>
      </c>
      <c r="GW19" s="9">
        <v>0.45900000000000002</v>
      </c>
      <c r="GX19" s="9">
        <v>4.8010000000000002</v>
      </c>
      <c r="GY19" s="9">
        <v>0</v>
      </c>
      <c r="GZ19" s="9">
        <v>0.67</v>
      </c>
      <c r="HA19" s="9">
        <v>2.423</v>
      </c>
      <c r="HB19" s="9">
        <v>1.0229999999999999</v>
      </c>
      <c r="HC19" s="9">
        <v>6.8710000000000004</v>
      </c>
      <c r="HD19" s="9">
        <v>2.0219999999999998</v>
      </c>
      <c r="HE19" s="9">
        <v>0.85599999999999998</v>
      </c>
      <c r="HF19" s="9">
        <v>11.637</v>
      </c>
      <c r="HG19" s="9">
        <v>2.859</v>
      </c>
      <c r="HH19" s="9">
        <v>2.3610000000000002</v>
      </c>
      <c r="HI19" s="9">
        <v>0.32100000000000001</v>
      </c>
      <c r="HJ19" s="9">
        <v>0.32100000000000001</v>
      </c>
      <c r="HK19" s="9">
        <v>0</v>
      </c>
      <c r="HL19" s="9">
        <v>0.32100000000000001</v>
      </c>
      <c r="HM19" s="9">
        <v>0.13700000000000001</v>
      </c>
      <c r="HN19" s="9">
        <v>0.183</v>
      </c>
      <c r="HO19" s="9">
        <v>0.13700000000000001</v>
      </c>
      <c r="HP19" s="9">
        <v>0.183</v>
      </c>
      <c r="HQ19" s="9">
        <v>0</v>
      </c>
      <c r="HR19" s="9">
        <v>0.13700000000000001</v>
      </c>
      <c r="HS19" s="9">
        <v>0.183</v>
      </c>
      <c r="HT19" s="9">
        <v>0</v>
      </c>
      <c r="HU19" s="9">
        <v>0</v>
      </c>
      <c r="HV19" s="9">
        <v>0.32100000000000001</v>
      </c>
      <c r="HW19" s="9">
        <v>0</v>
      </c>
      <c r="HX19" s="9">
        <v>2.0409999999999999</v>
      </c>
      <c r="HY19" s="9">
        <v>1.32</v>
      </c>
      <c r="HZ19" s="9">
        <v>1.1879999999999999</v>
      </c>
      <c r="IA19" s="9">
        <v>0</v>
      </c>
      <c r="IB19" s="9">
        <v>0.13200000000000001</v>
      </c>
      <c r="IC19" s="9">
        <v>0.13200000000000001</v>
      </c>
      <c r="ID19" s="9">
        <v>0</v>
      </c>
      <c r="IE19" s="9">
        <v>0</v>
      </c>
      <c r="IF19" s="9">
        <v>0.42399999999999999</v>
      </c>
      <c r="IG19" s="9">
        <v>0.14499999999999999</v>
      </c>
      <c r="IH19" s="9">
        <v>0.42</v>
      </c>
      <c r="II19" s="9">
        <v>0.33</v>
      </c>
      <c r="IJ19" s="9">
        <v>0.29799999999999999</v>
      </c>
      <c r="IK19" s="9">
        <v>1.022</v>
      </c>
      <c r="IL19" s="9">
        <v>0.72099999999999997</v>
      </c>
      <c r="IM19" s="9">
        <v>0.497</v>
      </c>
      <c r="IN19" s="9">
        <v>2.859</v>
      </c>
      <c r="IO19" s="9">
        <v>6.9009999999999998</v>
      </c>
      <c r="IP19" s="9">
        <v>6.4489999999999998</v>
      </c>
      <c r="IQ19" s="9">
        <v>0.53500000000000003</v>
      </c>
    </row>
  </sheetData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9012</v>
      </c>
      <c r="C1" s="3" t="s">
        <v>9013</v>
      </c>
      <c r="D1" s="3" t="s">
        <v>9014</v>
      </c>
      <c r="E1" s="3" t="s">
        <v>9015</v>
      </c>
      <c r="F1" s="3" t="s">
        <v>9016</v>
      </c>
      <c r="G1" s="3" t="s">
        <v>9017</v>
      </c>
      <c r="H1" s="3" t="s">
        <v>9018</v>
      </c>
      <c r="I1" s="3" t="s">
        <v>9019</v>
      </c>
      <c r="J1" s="3" t="s">
        <v>9020</v>
      </c>
      <c r="K1" s="3" t="s">
        <v>9021</v>
      </c>
      <c r="L1" s="3" t="s">
        <v>9022</v>
      </c>
      <c r="M1" s="3" t="s">
        <v>9023</v>
      </c>
      <c r="N1" s="3" t="s">
        <v>9024</v>
      </c>
      <c r="O1" s="3" t="s">
        <v>9025</v>
      </c>
      <c r="P1" s="3" t="s">
        <v>9026</v>
      </c>
      <c r="Q1" s="3" t="s">
        <v>9027</v>
      </c>
      <c r="R1" s="3" t="s">
        <v>9028</v>
      </c>
      <c r="S1" s="3" t="s">
        <v>9029</v>
      </c>
      <c r="T1" s="3" t="s">
        <v>9030</v>
      </c>
      <c r="U1" s="3" t="s">
        <v>9031</v>
      </c>
      <c r="V1" s="3" t="s">
        <v>9032</v>
      </c>
      <c r="W1" s="3" t="s">
        <v>9033</v>
      </c>
      <c r="X1" s="3" t="s">
        <v>9034</v>
      </c>
      <c r="Y1" s="3" t="s">
        <v>9035</v>
      </c>
      <c r="Z1" s="3" t="s">
        <v>9036</v>
      </c>
      <c r="AA1" s="3" t="s">
        <v>9037</v>
      </c>
      <c r="AB1" s="3" t="s">
        <v>9038</v>
      </c>
      <c r="AC1" s="3" t="s">
        <v>9039</v>
      </c>
      <c r="AD1" s="3" t="s">
        <v>9040</v>
      </c>
      <c r="AE1" s="3" t="s">
        <v>9041</v>
      </c>
      <c r="AF1" s="3" t="s">
        <v>9042</v>
      </c>
      <c r="AG1" s="3" t="s">
        <v>9043</v>
      </c>
      <c r="AH1" s="3" t="s">
        <v>9044</v>
      </c>
      <c r="AI1" s="3" t="s">
        <v>9045</v>
      </c>
      <c r="AJ1" s="3" t="s">
        <v>9046</v>
      </c>
      <c r="AK1" s="3" t="s">
        <v>9047</v>
      </c>
      <c r="AL1" s="3" t="s">
        <v>9048</v>
      </c>
      <c r="AM1" s="3" t="s">
        <v>9049</v>
      </c>
      <c r="AN1" s="3" t="s">
        <v>9050</v>
      </c>
      <c r="AO1" s="3" t="s">
        <v>9051</v>
      </c>
      <c r="AP1" s="3" t="s">
        <v>9052</v>
      </c>
      <c r="AQ1" s="3" t="s">
        <v>9053</v>
      </c>
      <c r="AR1" s="3" t="s">
        <v>9054</v>
      </c>
      <c r="AS1" s="3" t="s">
        <v>9055</v>
      </c>
      <c r="AT1" s="3" t="s">
        <v>9056</v>
      </c>
      <c r="AU1" s="3" t="s">
        <v>9057</v>
      </c>
      <c r="AV1" s="3" t="s">
        <v>9058</v>
      </c>
      <c r="AW1" s="3" t="s">
        <v>9059</v>
      </c>
      <c r="AX1" s="3" t="s">
        <v>9060</v>
      </c>
      <c r="AY1" s="3" t="s">
        <v>9061</v>
      </c>
      <c r="AZ1" s="3" t="s">
        <v>9062</v>
      </c>
      <c r="BA1" s="3" t="s">
        <v>9063</v>
      </c>
      <c r="BB1" s="3" t="s">
        <v>9064</v>
      </c>
      <c r="BC1" s="3" t="s">
        <v>9065</v>
      </c>
      <c r="BD1" s="3" t="s">
        <v>9066</v>
      </c>
      <c r="BE1" s="3" t="s">
        <v>9067</v>
      </c>
      <c r="BF1" s="3" t="s">
        <v>9068</v>
      </c>
      <c r="BG1" s="3" t="s">
        <v>9069</v>
      </c>
      <c r="BH1" s="3" t="s">
        <v>9070</v>
      </c>
      <c r="BI1" s="3" t="s">
        <v>9071</v>
      </c>
      <c r="BJ1" s="3" t="s">
        <v>9072</v>
      </c>
      <c r="BK1" s="3" t="s">
        <v>9073</v>
      </c>
      <c r="BL1" s="3" t="s">
        <v>9074</v>
      </c>
      <c r="BM1" s="3" t="s">
        <v>9075</v>
      </c>
      <c r="BN1" s="3" t="s">
        <v>9076</v>
      </c>
      <c r="BO1" s="3" t="s">
        <v>9077</v>
      </c>
      <c r="BP1" s="3" t="s">
        <v>9078</v>
      </c>
      <c r="BQ1" s="3" t="s">
        <v>9079</v>
      </c>
      <c r="BR1" s="3" t="s">
        <v>9080</v>
      </c>
      <c r="BS1" s="3" t="s">
        <v>9081</v>
      </c>
      <c r="BT1" s="3" t="s">
        <v>9082</v>
      </c>
      <c r="BU1" s="3" t="s">
        <v>9083</v>
      </c>
      <c r="BV1" s="3" t="s">
        <v>9084</v>
      </c>
      <c r="BW1" s="3" t="s">
        <v>9085</v>
      </c>
      <c r="BX1" s="3" t="s">
        <v>9086</v>
      </c>
      <c r="BY1" s="3" t="s">
        <v>9087</v>
      </c>
      <c r="BZ1" s="3" t="s">
        <v>9088</v>
      </c>
      <c r="CA1" s="3" t="s">
        <v>9089</v>
      </c>
      <c r="CB1" s="3" t="s">
        <v>9090</v>
      </c>
      <c r="CC1" s="3" t="s">
        <v>9091</v>
      </c>
      <c r="CD1" s="3" t="s">
        <v>9092</v>
      </c>
      <c r="CE1" s="3" t="s">
        <v>9093</v>
      </c>
      <c r="CF1" s="3" t="s">
        <v>9094</v>
      </c>
      <c r="CG1" s="3" t="s">
        <v>9095</v>
      </c>
      <c r="CH1" s="3" t="s">
        <v>9096</v>
      </c>
      <c r="CI1" s="3" t="s">
        <v>9097</v>
      </c>
      <c r="CJ1" s="3" t="s">
        <v>9098</v>
      </c>
      <c r="CK1" s="3" t="s">
        <v>9099</v>
      </c>
      <c r="CL1" s="3" t="s">
        <v>9100</v>
      </c>
      <c r="CM1" s="3" t="s">
        <v>9101</v>
      </c>
      <c r="CN1" s="3" t="s">
        <v>9102</v>
      </c>
      <c r="CO1" s="3" t="s">
        <v>9103</v>
      </c>
      <c r="CP1" s="3" t="s">
        <v>9104</v>
      </c>
      <c r="CQ1" s="3" t="s">
        <v>9105</v>
      </c>
      <c r="CR1" s="3" t="s">
        <v>9106</v>
      </c>
      <c r="CS1" s="3" t="s">
        <v>9107</v>
      </c>
      <c r="CT1" s="3" t="s">
        <v>9108</v>
      </c>
      <c r="CU1" s="3" t="s">
        <v>9109</v>
      </c>
      <c r="CV1" s="3" t="s">
        <v>9110</v>
      </c>
      <c r="CW1" s="3" t="s">
        <v>9111</v>
      </c>
      <c r="CX1" s="3" t="s">
        <v>9112</v>
      </c>
      <c r="CY1" s="3" t="s">
        <v>9113</v>
      </c>
      <c r="CZ1" s="3" t="s">
        <v>9114</v>
      </c>
      <c r="DA1" s="3" t="s">
        <v>9115</v>
      </c>
      <c r="DB1" s="3" t="s">
        <v>9116</v>
      </c>
      <c r="DC1" s="3" t="s">
        <v>9117</v>
      </c>
      <c r="DD1" s="3" t="s">
        <v>9118</v>
      </c>
      <c r="DE1" s="3" t="s">
        <v>9119</v>
      </c>
      <c r="DF1" s="3" t="s">
        <v>9120</v>
      </c>
      <c r="DG1" s="3" t="s">
        <v>9121</v>
      </c>
      <c r="DH1" s="3" t="s">
        <v>9122</v>
      </c>
      <c r="DI1" s="3" t="s">
        <v>9123</v>
      </c>
      <c r="DJ1" s="3" t="s">
        <v>9124</v>
      </c>
      <c r="DK1" s="3" t="s">
        <v>9125</v>
      </c>
      <c r="DL1" s="3" t="s">
        <v>9126</v>
      </c>
      <c r="DM1" s="3" t="s">
        <v>9127</v>
      </c>
      <c r="DN1" s="3" t="s">
        <v>9128</v>
      </c>
      <c r="DO1" s="3" t="s">
        <v>9129</v>
      </c>
      <c r="DP1" s="3" t="s">
        <v>9130</v>
      </c>
      <c r="DQ1" s="3" t="s">
        <v>9131</v>
      </c>
      <c r="DR1" s="3" t="s">
        <v>9132</v>
      </c>
      <c r="DS1" s="3" t="s">
        <v>9133</v>
      </c>
      <c r="DT1" s="3" t="s">
        <v>9134</v>
      </c>
      <c r="DU1" s="3" t="s">
        <v>9135</v>
      </c>
      <c r="DV1" s="3" t="s">
        <v>9136</v>
      </c>
      <c r="DW1" s="3" t="s">
        <v>9137</v>
      </c>
      <c r="DX1" s="3" t="s">
        <v>9138</v>
      </c>
      <c r="DY1" s="3" t="s">
        <v>9139</v>
      </c>
      <c r="DZ1" s="3" t="s">
        <v>9140</v>
      </c>
      <c r="EA1" s="3" t="s">
        <v>9141</v>
      </c>
      <c r="EB1" s="3" t="s">
        <v>9142</v>
      </c>
      <c r="EC1" s="3" t="s">
        <v>9143</v>
      </c>
      <c r="ED1" s="3" t="s">
        <v>9144</v>
      </c>
      <c r="EE1" s="3" t="s">
        <v>9145</v>
      </c>
      <c r="EF1" s="3" t="s">
        <v>9146</v>
      </c>
      <c r="EG1" s="3" t="s">
        <v>9147</v>
      </c>
      <c r="EH1" s="3" t="s">
        <v>9148</v>
      </c>
      <c r="EI1" s="3" t="s">
        <v>9149</v>
      </c>
      <c r="EJ1" s="3" t="s">
        <v>9150</v>
      </c>
      <c r="EK1" s="3" t="s">
        <v>9151</v>
      </c>
      <c r="EL1" s="3" t="s">
        <v>9152</v>
      </c>
      <c r="EM1" s="3" t="s">
        <v>9153</v>
      </c>
      <c r="EN1" s="3" t="s">
        <v>9154</v>
      </c>
      <c r="EO1" s="3" t="s">
        <v>9155</v>
      </c>
      <c r="EP1" s="3" t="s">
        <v>9156</v>
      </c>
      <c r="EQ1" s="3" t="s">
        <v>9157</v>
      </c>
      <c r="ER1" s="3" t="s">
        <v>9158</v>
      </c>
      <c r="ES1" s="3" t="s">
        <v>9159</v>
      </c>
      <c r="ET1" s="3" t="s">
        <v>9160</v>
      </c>
      <c r="EU1" s="3" t="s">
        <v>9161</v>
      </c>
      <c r="EV1" s="3" t="s">
        <v>9162</v>
      </c>
      <c r="EW1" s="3" t="s">
        <v>9163</v>
      </c>
      <c r="EX1" s="3" t="s">
        <v>9164</v>
      </c>
      <c r="EY1" s="3" t="s">
        <v>9165</v>
      </c>
      <c r="EZ1" s="3" t="s">
        <v>9166</v>
      </c>
      <c r="FA1" s="3" t="s">
        <v>9167</v>
      </c>
      <c r="FB1" s="3" t="s">
        <v>9168</v>
      </c>
      <c r="FC1" s="3" t="s">
        <v>9169</v>
      </c>
      <c r="FD1" s="3" t="s">
        <v>9170</v>
      </c>
      <c r="FE1" s="3" t="s">
        <v>9171</v>
      </c>
      <c r="FF1" s="3" t="s">
        <v>9172</v>
      </c>
      <c r="FG1" s="3" t="s">
        <v>9173</v>
      </c>
      <c r="FH1" s="3" t="s">
        <v>9174</v>
      </c>
      <c r="FI1" s="3" t="s">
        <v>9175</v>
      </c>
      <c r="FJ1" s="3" t="s">
        <v>9176</v>
      </c>
      <c r="FK1" s="3" t="s">
        <v>9177</v>
      </c>
      <c r="FL1" s="3" t="s">
        <v>9178</v>
      </c>
      <c r="FM1" s="3" t="s">
        <v>9179</v>
      </c>
      <c r="FN1" s="3" t="s">
        <v>9180</v>
      </c>
      <c r="FO1" s="3" t="s">
        <v>9181</v>
      </c>
      <c r="FP1" s="3" t="s">
        <v>9182</v>
      </c>
      <c r="FQ1" s="3" t="s">
        <v>9183</v>
      </c>
      <c r="FR1" s="3" t="s">
        <v>9184</v>
      </c>
      <c r="FS1" s="3" t="s">
        <v>9185</v>
      </c>
      <c r="FT1" s="3" t="s">
        <v>9186</v>
      </c>
      <c r="FU1" s="3" t="s">
        <v>9187</v>
      </c>
      <c r="FV1" s="3" t="s">
        <v>9188</v>
      </c>
      <c r="FW1" s="3" t="s">
        <v>9189</v>
      </c>
      <c r="FX1" s="3" t="s">
        <v>9190</v>
      </c>
      <c r="FY1" s="3" t="s">
        <v>9191</v>
      </c>
      <c r="FZ1" s="3" t="s">
        <v>9192</v>
      </c>
      <c r="GA1" s="3" t="s">
        <v>9193</v>
      </c>
      <c r="GB1" s="3" t="s">
        <v>9194</v>
      </c>
      <c r="GC1" s="3" t="s">
        <v>9195</v>
      </c>
      <c r="GD1" s="3" t="s">
        <v>9196</v>
      </c>
      <c r="GE1" s="3" t="s">
        <v>9197</v>
      </c>
      <c r="GF1" s="3" t="s">
        <v>9198</v>
      </c>
      <c r="GG1" s="3" t="s">
        <v>9199</v>
      </c>
      <c r="GH1" s="3" t="s">
        <v>9200</v>
      </c>
      <c r="GI1" s="3" t="s">
        <v>9201</v>
      </c>
      <c r="GJ1" s="3" t="s">
        <v>9202</v>
      </c>
      <c r="GK1" s="3" t="s">
        <v>9203</v>
      </c>
      <c r="GL1" s="3" t="s">
        <v>9204</v>
      </c>
      <c r="GM1" s="3" t="s">
        <v>9205</v>
      </c>
      <c r="GN1" s="3" t="s">
        <v>9206</v>
      </c>
      <c r="GO1" s="3" t="s">
        <v>9207</v>
      </c>
      <c r="GP1" s="3" t="s">
        <v>9208</v>
      </c>
      <c r="GQ1" s="3" t="s">
        <v>9209</v>
      </c>
      <c r="GR1" s="3" t="s">
        <v>9210</v>
      </c>
      <c r="GS1" s="3" t="s">
        <v>9211</v>
      </c>
      <c r="GT1" s="3" t="s">
        <v>9212</v>
      </c>
      <c r="GU1" s="3" t="s">
        <v>9213</v>
      </c>
      <c r="GV1" s="3" t="s">
        <v>9214</v>
      </c>
      <c r="GW1" s="3" t="s">
        <v>9215</v>
      </c>
      <c r="GX1" s="3" t="s">
        <v>9216</v>
      </c>
      <c r="GY1" s="3" t="s">
        <v>9217</v>
      </c>
      <c r="GZ1" s="3" t="s">
        <v>9218</v>
      </c>
      <c r="HA1" s="3" t="s">
        <v>9219</v>
      </c>
      <c r="HB1" s="3" t="s">
        <v>9220</v>
      </c>
      <c r="HC1" s="3" t="s">
        <v>9221</v>
      </c>
      <c r="HD1" s="3" t="s">
        <v>9222</v>
      </c>
      <c r="HE1" s="3" t="s">
        <v>9223</v>
      </c>
      <c r="HF1" s="3" t="s">
        <v>9224</v>
      </c>
      <c r="HG1" s="3" t="s">
        <v>9225</v>
      </c>
      <c r="HH1" s="3" t="s">
        <v>9226</v>
      </c>
      <c r="HI1" s="3" t="s">
        <v>9227</v>
      </c>
      <c r="HJ1" s="3" t="s">
        <v>9228</v>
      </c>
      <c r="HK1" s="3" t="s">
        <v>9229</v>
      </c>
      <c r="HL1" s="3" t="s">
        <v>9230</v>
      </c>
      <c r="HM1" s="3" t="s">
        <v>9231</v>
      </c>
      <c r="HN1" s="3" t="s">
        <v>9232</v>
      </c>
      <c r="HO1" s="3" t="s">
        <v>9233</v>
      </c>
      <c r="HP1" s="3" t="s">
        <v>9234</v>
      </c>
      <c r="HQ1" s="3" t="s">
        <v>9235</v>
      </c>
      <c r="HR1" s="3" t="s">
        <v>9236</v>
      </c>
      <c r="HS1" s="3" t="s">
        <v>9237</v>
      </c>
      <c r="HT1" s="3" t="s">
        <v>9238</v>
      </c>
      <c r="HU1" s="3" t="s">
        <v>9239</v>
      </c>
      <c r="HV1" s="3" t="s">
        <v>9240</v>
      </c>
      <c r="HW1" s="3" t="s">
        <v>9241</v>
      </c>
      <c r="HX1" s="3" t="s">
        <v>9242</v>
      </c>
      <c r="HY1" s="3" t="s">
        <v>9243</v>
      </c>
      <c r="HZ1" s="3" t="s">
        <v>9244</v>
      </c>
      <c r="IA1" s="3" t="s">
        <v>9245</v>
      </c>
      <c r="IB1" s="3" t="s">
        <v>9246</v>
      </c>
      <c r="IC1" s="3" t="s">
        <v>9247</v>
      </c>
      <c r="ID1" s="3" t="s">
        <v>9248</v>
      </c>
      <c r="IE1" s="3" t="s">
        <v>9249</v>
      </c>
      <c r="IF1" s="3" t="s">
        <v>9250</v>
      </c>
      <c r="IG1" s="3" t="s">
        <v>9251</v>
      </c>
      <c r="IH1" s="3" t="s">
        <v>9252</v>
      </c>
      <c r="II1" s="3" t="s">
        <v>9253</v>
      </c>
      <c r="IJ1" s="3" t="s">
        <v>9254</v>
      </c>
      <c r="IK1" s="3" t="s">
        <v>9255</v>
      </c>
      <c r="IL1" s="3" t="s">
        <v>9256</v>
      </c>
      <c r="IM1" s="3" t="s">
        <v>9257</v>
      </c>
      <c r="IN1" s="3" t="s">
        <v>9258</v>
      </c>
      <c r="IO1" s="3" t="s">
        <v>9259</v>
      </c>
      <c r="IP1" s="3" t="s">
        <v>9260</v>
      </c>
      <c r="IQ1" s="3" t="s">
        <v>9261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9262</v>
      </c>
      <c r="C10" s="8" t="s">
        <v>9263</v>
      </c>
      <c r="D10" s="8" t="s">
        <v>9264</v>
      </c>
      <c r="E10" s="8" t="s">
        <v>9265</v>
      </c>
      <c r="F10" s="8" t="s">
        <v>9266</v>
      </c>
      <c r="G10" s="8" t="s">
        <v>9267</v>
      </c>
      <c r="H10" s="8" t="s">
        <v>9268</v>
      </c>
      <c r="I10" s="8" t="s">
        <v>9269</v>
      </c>
      <c r="J10" s="8" t="s">
        <v>9270</v>
      </c>
      <c r="K10" s="8" t="s">
        <v>9271</v>
      </c>
      <c r="L10" s="8" t="s">
        <v>9272</v>
      </c>
      <c r="M10" s="8" t="s">
        <v>9273</v>
      </c>
      <c r="N10" s="8" t="s">
        <v>9274</v>
      </c>
      <c r="O10" s="8" t="s">
        <v>9275</v>
      </c>
      <c r="P10" s="8" t="s">
        <v>9276</v>
      </c>
      <c r="Q10" s="8" t="s">
        <v>9277</v>
      </c>
      <c r="R10" s="8" t="s">
        <v>9278</v>
      </c>
      <c r="S10" s="8" t="s">
        <v>9279</v>
      </c>
      <c r="T10" s="8" t="s">
        <v>9280</v>
      </c>
      <c r="U10" s="8" t="s">
        <v>9281</v>
      </c>
      <c r="V10" s="8" t="s">
        <v>9282</v>
      </c>
      <c r="W10" s="8" t="s">
        <v>9283</v>
      </c>
      <c r="X10" s="8" t="s">
        <v>9284</v>
      </c>
      <c r="Y10" s="8" t="s">
        <v>9285</v>
      </c>
      <c r="Z10" s="8" t="s">
        <v>9286</v>
      </c>
      <c r="AA10" s="8" t="s">
        <v>9287</v>
      </c>
      <c r="AB10" s="8" t="s">
        <v>9288</v>
      </c>
      <c r="AC10" s="8" t="s">
        <v>9289</v>
      </c>
      <c r="AD10" s="8" t="s">
        <v>9290</v>
      </c>
      <c r="AE10" s="8" t="s">
        <v>9291</v>
      </c>
      <c r="AF10" s="8" t="s">
        <v>9292</v>
      </c>
      <c r="AG10" s="8" t="s">
        <v>9293</v>
      </c>
      <c r="AH10" s="8" t="s">
        <v>9294</v>
      </c>
      <c r="AI10" s="8" t="s">
        <v>9295</v>
      </c>
      <c r="AJ10" s="8" t="s">
        <v>9296</v>
      </c>
      <c r="AK10" s="8" t="s">
        <v>9297</v>
      </c>
      <c r="AL10" s="8" t="s">
        <v>9298</v>
      </c>
      <c r="AM10" s="8" t="s">
        <v>9299</v>
      </c>
      <c r="AN10" s="8" t="s">
        <v>9300</v>
      </c>
      <c r="AO10" s="8" t="s">
        <v>9301</v>
      </c>
      <c r="AP10" s="8" t="s">
        <v>9302</v>
      </c>
      <c r="AQ10" s="8" t="s">
        <v>9303</v>
      </c>
      <c r="AR10" s="8" t="s">
        <v>9304</v>
      </c>
      <c r="AS10" s="8" t="s">
        <v>9305</v>
      </c>
      <c r="AT10" s="8" t="s">
        <v>9306</v>
      </c>
      <c r="AU10" s="8" t="s">
        <v>9307</v>
      </c>
      <c r="AV10" s="8" t="s">
        <v>9308</v>
      </c>
      <c r="AW10" s="8" t="s">
        <v>9309</v>
      </c>
      <c r="AX10" s="8" t="s">
        <v>9310</v>
      </c>
      <c r="AY10" s="8" t="s">
        <v>9311</v>
      </c>
      <c r="AZ10" s="8" t="s">
        <v>9312</v>
      </c>
      <c r="BA10" s="8" t="s">
        <v>9313</v>
      </c>
      <c r="BB10" s="8" t="s">
        <v>9314</v>
      </c>
      <c r="BC10" s="8" t="s">
        <v>9315</v>
      </c>
      <c r="BD10" s="8" t="s">
        <v>9316</v>
      </c>
      <c r="BE10" s="8" t="s">
        <v>9317</v>
      </c>
      <c r="BF10" s="8" t="s">
        <v>9318</v>
      </c>
      <c r="BG10" s="8" t="s">
        <v>9319</v>
      </c>
      <c r="BH10" s="8" t="s">
        <v>9320</v>
      </c>
      <c r="BI10" s="8" t="s">
        <v>9321</v>
      </c>
      <c r="BJ10" s="8" t="s">
        <v>9322</v>
      </c>
      <c r="BK10" s="8" t="s">
        <v>9323</v>
      </c>
      <c r="BL10" s="8" t="s">
        <v>9324</v>
      </c>
      <c r="BM10" s="8" t="s">
        <v>9325</v>
      </c>
      <c r="BN10" s="8" t="s">
        <v>9326</v>
      </c>
      <c r="BO10" s="8" t="s">
        <v>9327</v>
      </c>
      <c r="BP10" s="8" t="s">
        <v>9328</v>
      </c>
      <c r="BQ10" s="8" t="s">
        <v>9329</v>
      </c>
      <c r="BR10" s="8" t="s">
        <v>9330</v>
      </c>
      <c r="BS10" s="8" t="s">
        <v>9331</v>
      </c>
      <c r="BT10" s="8" t="s">
        <v>9332</v>
      </c>
      <c r="BU10" s="8" t="s">
        <v>9333</v>
      </c>
      <c r="BV10" s="8" t="s">
        <v>9334</v>
      </c>
      <c r="BW10" s="8" t="s">
        <v>9335</v>
      </c>
      <c r="BX10" s="8" t="s">
        <v>9336</v>
      </c>
      <c r="BY10" s="8" t="s">
        <v>9337</v>
      </c>
      <c r="BZ10" s="8" t="s">
        <v>9338</v>
      </c>
      <c r="CA10" s="8" t="s">
        <v>9339</v>
      </c>
      <c r="CB10" s="8" t="s">
        <v>9340</v>
      </c>
      <c r="CC10" s="8" t="s">
        <v>9341</v>
      </c>
      <c r="CD10" s="8" t="s">
        <v>9342</v>
      </c>
      <c r="CE10" s="8" t="s">
        <v>9343</v>
      </c>
      <c r="CF10" s="8" t="s">
        <v>9344</v>
      </c>
      <c r="CG10" s="8" t="s">
        <v>9345</v>
      </c>
      <c r="CH10" s="8" t="s">
        <v>9346</v>
      </c>
      <c r="CI10" s="8" t="s">
        <v>9347</v>
      </c>
      <c r="CJ10" s="8" t="s">
        <v>9348</v>
      </c>
      <c r="CK10" s="8" t="s">
        <v>9349</v>
      </c>
      <c r="CL10" s="8" t="s">
        <v>9350</v>
      </c>
      <c r="CM10" s="8" t="s">
        <v>9351</v>
      </c>
      <c r="CN10" s="8" t="s">
        <v>9352</v>
      </c>
      <c r="CO10" s="8" t="s">
        <v>9353</v>
      </c>
      <c r="CP10" s="8" t="s">
        <v>9354</v>
      </c>
      <c r="CQ10" s="8" t="s">
        <v>9355</v>
      </c>
      <c r="CR10" s="8" t="s">
        <v>9356</v>
      </c>
      <c r="CS10" s="8" t="s">
        <v>9357</v>
      </c>
      <c r="CT10" s="8" t="s">
        <v>9358</v>
      </c>
      <c r="CU10" s="8" t="s">
        <v>9359</v>
      </c>
      <c r="CV10" s="8" t="s">
        <v>9360</v>
      </c>
      <c r="CW10" s="8" t="s">
        <v>9361</v>
      </c>
      <c r="CX10" s="8" t="s">
        <v>9362</v>
      </c>
      <c r="CY10" s="8" t="s">
        <v>9363</v>
      </c>
      <c r="CZ10" s="8" t="s">
        <v>9364</v>
      </c>
      <c r="DA10" s="8" t="s">
        <v>9365</v>
      </c>
      <c r="DB10" s="8" t="s">
        <v>9366</v>
      </c>
      <c r="DC10" s="8" t="s">
        <v>9367</v>
      </c>
      <c r="DD10" s="8" t="s">
        <v>9368</v>
      </c>
      <c r="DE10" s="8" t="s">
        <v>9369</v>
      </c>
      <c r="DF10" s="8" t="s">
        <v>9370</v>
      </c>
      <c r="DG10" s="8" t="s">
        <v>9371</v>
      </c>
      <c r="DH10" s="8" t="s">
        <v>9372</v>
      </c>
      <c r="DI10" s="8" t="s">
        <v>9373</v>
      </c>
      <c r="DJ10" s="8" t="s">
        <v>9374</v>
      </c>
      <c r="DK10" s="8" t="s">
        <v>9375</v>
      </c>
      <c r="DL10" s="8" t="s">
        <v>9376</v>
      </c>
      <c r="DM10" s="8" t="s">
        <v>9377</v>
      </c>
      <c r="DN10" s="8" t="s">
        <v>9378</v>
      </c>
      <c r="DO10" s="8" t="s">
        <v>9379</v>
      </c>
      <c r="DP10" s="8" t="s">
        <v>9380</v>
      </c>
      <c r="DQ10" s="8" t="s">
        <v>9381</v>
      </c>
      <c r="DR10" s="8" t="s">
        <v>9382</v>
      </c>
      <c r="DS10" s="8" t="s">
        <v>9383</v>
      </c>
      <c r="DT10" s="8" t="s">
        <v>9384</v>
      </c>
      <c r="DU10" s="8" t="s">
        <v>9385</v>
      </c>
      <c r="DV10" s="8" t="s">
        <v>9386</v>
      </c>
      <c r="DW10" s="8" t="s">
        <v>9387</v>
      </c>
      <c r="DX10" s="8" t="s">
        <v>9388</v>
      </c>
      <c r="DY10" s="8" t="s">
        <v>9389</v>
      </c>
      <c r="DZ10" s="8" t="s">
        <v>9390</v>
      </c>
      <c r="EA10" s="8" t="s">
        <v>9391</v>
      </c>
      <c r="EB10" s="8" t="s">
        <v>9392</v>
      </c>
      <c r="EC10" s="8" t="s">
        <v>9393</v>
      </c>
      <c r="ED10" s="8" t="s">
        <v>9394</v>
      </c>
      <c r="EE10" s="8" t="s">
        <v>9395</v>
      </c>
      <c r="EF10" s="8" t="s">
        <v>9396</v>
      </c>
      <c r="EG10" s="8" t="s">
        <v>9397</v>
      </c>
      <c r="EH10" s="8" t="s">
        <v>9398</v>
      </c>
      <c r="EI10" s="8" t="s">
        <v>9399</v>
      </c>
      <c r="EJ10" s="8" t="s">
        <v>9400</v>
      </c>
      <c r="EK10" s="8" t="s">
        <v>9401</v>
      </c>
      <c r="EL10" s="8" t="s">
        <v>9402</v>
      </c>
      <c r="EM10" s="8" t="s">
        <v>9403</v>
      </c>
      <c r="EN10" s="8" t="s">
        <v>9404</v>
      </c>
      <c r="EO10" s="8" t="s">
        <v>9405</v>
      </c>
      <c r="EP10" s="8" t="s">
        <v>9406</v>
      </c>
      <c r="EQ10" s="8" t="s">
        <v>9407</v>
      </c>
      <c r="ER10" s="8" t="s">
        <v>9408</v>
      </c>
      <c r="ES10" s="8" t="s">
        <v>9409</v>
      </c>
      <c r="ET10" s="8" t="s">
        <v>9410</v>
      </c>
      <c r="EU10" s="8" t="s">
        <v>9411</v>
      </c>
      <c r="EV10" s="8" t="s">
        <v>9412</v>
      </c>
      <c r="EW10" s="8" t="s">
        <v>9413</v>
      </c>
      <c r="EX10" s="8" t="s">
        <v>9414</v>
      </c>
      <c r="EY10" s="8" t="s">
        <v>9415</v>
      </c>
      <c r="EZ10" s="8" t="s">
        <v>9416</v>
      </c>
      <c r="FA10" s="8" t="s">
        <v>9417</v>
      </c>
      <c r="FB10" s="8" t="s">
        <v>9418</v>
      </c>
      <c r="FC10" s="8" t="s">
        <v>9419</v>
      </c>
      <c r="FD10" s="8" t="s">
        <v>9420</v>
      </c>
      <c r="FE10" s="8" t="s">
        <v>9421</v>
      </c>
      <c r="FF10" s="8" t="s">
        <v>9422</v>
      </c>
      <c r="FG10" s="8" t="s">
        <v>9423</v>
      </c>
      <c r="FH10" s="8" t="s">
        <v>9424</v>
      </c>
      <c r="FI10" s="8" t="s">
        <v>9425</v>
      </c>
      <c r="FJ10" s="8" t="s">
        <v>9426</v>
      </c>
      <c r="FK10" s="8" t="s">
        <v>9427</v>
      </c>
      <c r="FL10" s="8" t="s">
        <v>9428</v>
      </c>
      <c r="FM10" s="8" t="s">
        <v>9429</v>
      </c>
      <c r="FN10" s="8" t="s">
        <v>9430</v>
      </c>
      <c r="FO10" s="8" t="s">
        <v>9431</v>
      </c>
      <c r="FP10" s="8" t="s">
        <v>9432</v>
      </c>
      <c r="FQ10" s="8" t="s">
        <v>9433</v>
      </c>
      <c r="FR10" s="8" t="s">
        <v>9434</v>
      </c>
      <c r="FS10" s="8" t="s">
        <v>9435</v>
      </c>
      <c r="FT10" s="8" t="s">
        <v>9436</v>
      </c>
      <c r="FU10" s="8" t="s">
        <v>9437</v>
      </c>
      <c r="FV10" s="8" t="s">
        <v>9438</v>
      </c>
      <c r="FW10" s="8" t="s">
        <v>9439</v>
      </c>
      <c r="FX10" s="8" t="s">
        <v>9440</v>
      </c>
      <c r="FY10" s="8" t="s">
        <v>9441</v>
      </c>
      <c r="FZ10" s="8" t="s">
        <v>9442</v>
      </c>
      <c r="GA10" s="8" t="s">
        <v>9443</v>
      </c>
      <c r="GB10" s="8" t="s">
        <v>9444</v>
      </c>
      <c r="GC10" s="8" t="s">
        <v>9445</v>
      </c>
      <c r="GD10" s="8" t="s">
        <v>9446</v>
      </c>
      <c r="GE10" s="8" t="s">
        <v>9447</v>
      </c>
      <c r="GF10" s="8" t="s">
        <v>9448</v>
      </c>
      <c r="GG10" s="8" t="s">
        <v>9449</v>
      </c>
      <c r="GH10" s="8" t="s">
        <v>9450</v>
      </c>
      <c r="GI10" s="8" t="s">
        <v>9451</v>
      </c>
      <c r="GJ10" s="8" t="s">
        <v>9452</v>
      </c>
      <c r="GK10" s="8" t="s">
        <v>9453</v>
      </c>
      <c r="GL10" s="8" t="s">
        <v>9454</v>
      </c>
      <c r="GM10" s="8" t="s">
        <v>9455</v>
      </c>
      <c r="GN10" s="8" t="s">
        <v>9456</v>
      </c>
      <c r="GO10" s="8" t="s">
        <v>9457</v>
      </c>
      <c r="GP10" s="8" t="s">
        <v>9458</v>
      </c>
      <c r="GQ10" s="8" t="s">
        <v>9459</v>
      </c>
      <c r="GR10" s="8" t="s">
        <v>9460</v>
      </c>
      <c r="GS10" s="8" t="s">
        <v>9461</v>
      </c>
      <c r="GT10" s="8" t="s">
        <v>9462</v>
      </c>
      <c r="GU10" s="8" t="s">
        <v>9463</v>
      </c>
      <c r="GV10" s="8" t="s">
        <v>9464</v>
      </c>
      <c r="GW10" s="8" t="s">
        <v>9465</v>
      </c>
      <c r="GX10" s="8" t="s">
        <v>9466</v>
      </c>
      <c r="GY10" s="8" t="s">
        <v>9467</v>
      </c>
      <c r="GZ10" s="8" t="s">
        <v>9468</v>
      </c>
      <c r="HA10" s="8" t="s">
        <v>9469</v>
      </c>
      <c r="HB10" s="8" t="s">
        <v>9470</v>
      </c>
      <c r="HC10" s="8" t="s">
        <v>9471</v>
      </c>
      <c r="HD10" s="8" t="s">
        <v>9472</v>
      </c>
      <c r="HE10" s="8" t="s">
        <v>9473</v>
      </c>
      <c r="HF10" s="8" t="s">
        <v>9474</v>
      </c>
      <c r="HG10" s="8" t="s">
        <v>9475</v>
      </c>
      <c r="HH10" s="8" t="s">
        <v>9476</v>
      </c>
      <c r="HI10" s="8" t="s">
        <v>9477</v>
      </c>
      <c r="HJ10" s="8" t="s">
        <v>9478</v>
      </c>
      <c r="HK10" s="8" t="s">
        <v>9479</v>
      </c>
      <c r="HL10" s="8" t="s">
        <v>9480</v>
      </c>
      <c r="HM10" s="8" t="s">
        <v>9481</v>
      </c>
      <c r="HN10" s="8" t="s">
        <v>9482</v>
      </c>
      <c r="HO10" s="8" t="s">
        <v>9483</v>
      </c>
      <c r="HP10" s="8" t="s">
        <v>9484</v>
      </c>
      <c r="HQ10" s="8" t="s">
        <v>9485</v>
      </c>
      <c r="HR10" s="8" t="s">
        <v>9486</v>
      </c>
      <c r="HS10" s="8" t="s">
        <v>9487</v>
      </c>
      <c r="HT10" s="8" t="s">
        <v>9488</v>
      </c>
      <c r="HU10" s="8" t="s">
        <v>9489</v>
      </c>
      <c r="HV10" s="8" t="s">
        <v>9490</v>
      </c>
      <c r="HW10" s="8" t="s">
        <v>9491</v>
      </c>
      <c r="HX10" s="8" t="s">
        <v>9492</v>
      </c>
      <c r="HY10" s="8" t="s">
        <v>9493</v>
      </c>
      <c r="HZ10" s="8" t="s">
        <v>9494</v>
      </c>
      <c r="IA10" s="8" t="s">
        <v>9495</v>
      </c>
      <c r="IB10" s="8" t="s">
        <v>9496</v>
      </c>
      <c r="IC10" s="8" t="s">
        <v>9497</v>
      </c>
      <c r="ID10" s="8" t="s">
        <v>9498</v>
      </c>
      <c r="IE10" s="8" t="s">
        <v>9499</v>
      </c>
      <c r="IF10" s="8" t="s">
        <v>9500</v>
      </c>
      <c r="IG10" s="8" t="s">
        <v>9501</v>
      </c>
      <c r="IH10" s="8" t="s">
        <v>9502</v>
      </c>
      <c r="II10" s="8" t="s">
        <v>9503</v>
      </c>
      <c r="IJ10" s="8" t="s">
        <v>9504</v>
      </c>
      <c r="IK10" s="8" t="s">
        <v>9505</v>
      </c>
      <c r="IL10" s="8" t="s">
        <v>9506</v>
      </c>
      <c r="IM10" s="8" t="s">
        <v>9507</v>
      </c>
      <c r="IN10" s="8" t="s">
        <v>9508</v>
      </c>
      <c r="IO10" s="8" t="s">
        <v>9509</v>
      </c>
      <c r="IP10" s="8" t="s">
        <v>9510</v>
      </c>
      <c r="IQ10" s="8" t="s">
        <v>9511</v>
      </c>
    </row>
    <row r="11" spans="1:251">
      <c r="A11" s="10">
        <v>42036</v>
      </c>
      <c r="B11" s="9">
        <v>0.11799999999999999</v>
      </c>
      <c r="C11" s="9">
        <v>0</v>
      </c>
      <c r="D11" s="9">
        <v>0.11799999999999999</v>
      </c>
      <c r="E11" s="9">
        <v>0</v>
      </c>
      <c r="F11" s="9">
        <v>0.11799999999999999</v>
      </c>
      <c r="G11" s="9">
        <v>0</v>
      </c>
      <c r="H11" s="9">
        <v>0.11799999999999999</v>
      </c>
      <c r="I11" s="9">
        <v>0</v>
      </c>
      <c r="J11" s="9">
        <v>0</v>
      </c>
      <c r="K11" s="9">
        <v>0</v>
      </c>
      <c r="L11" s="9">
        <v>0.11799999999999999</v>
      </c>
      <c r="M11" s="9">
        <v>0.11799999999999999</v>
      </c>
      <c r="N11" s="9">
        <v>0</v>
      </c>
      <c r="O11" s="9">
        <v>0</v>
      </c>
      <c r="P11" s="9">
        <v>3.9209999999999998</v>
      </c>
      <c r="Q11" s="9">
        <v>3.351</v>
      </c>
      <c r="R11" s="9">
        <v>2.6970000000000001</v>
      </c>
      <c r="S11" s="9">
        <v>0.65400000000000003</v>
      </c>
      <c r="T11" s="9">
        <v>0</v>
      </c>
      <c r="U11" s="9">
        <v>0.36499999999999999</v>
      </c>
      <c r="V11" s="9">
        <v>0.14899999999999999</v>
      </c>
      <c r="W11" s="9">
        <v>0.13900000000000001</v>
      </c>
      <c r="X11" s="9">
        <v>2.6930000000000001</v>
      </c>
      <c r="Y11" s="9">
        <v>0.20899999999999999</v>
      </c>
      <c r="Z11" s="9">
        <v>0.44900000000000001</v>
      </c>
      <c r="AA11" s="9">
        <v>0</v>
      </c>
      <c r="AB11" s="9">
        <v>0.79300000000000004</v>
      </c>
      <c r="AC11" s="9">
        <v>2.5569999999999999</v>
      </c>
      <c r="AD11" s="9">
        <v>0.56999999999999995</v>
      </c>
      <c r="AE11" s="9">
        <v>0.26700000000000002</v>
      </c>
      <c r="AF11" s="9">
        <v>4.3049999999999997</v>
      </c>
      <c r="AG11" s="9">
        <v>3.427</v>
      </c>
      <c r="AH11" s="9">
        <v>3.298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</v>
      </c>
      <c r="AT11" s="9">
        <v>0</v>
      </c>
      <c r="AU11" s="9">
        <v>0</v>
      </c>
      <c r="AV11" s="9">
        <v>0</v>
      </c>
      <c r="AW11" s="9">
        <v>0</v>
      </c>
      <c r="AX11" s="9">
        <v>3.298</v>
      </c>
      <c r="AY11" s="9">
        <v>2.6070000000000002</v>
      </c>
      <c r="AZ11" s="9">
        <v>2.6070000000000002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2.1469999999999998</v>
      </c>
      <c r="BG11" s="9">
        <v>0.21</v>
      </c>
      <c r="BH11" s="9">
        <v>0.14599999999999999</v>
      </c>
      <c r="BI11" s="9">
        <v>0.10299999999999999</v>
      </c>
      <c r="BJ11" s="9">
        <v>0</v>
      </c>
      <c r="BK11" s="9">
        <v>2.6070000000000002</v>
      </c>
      <c r="BL11" s="9">
        <v>0.69</v>
      </c>
      <c r="BM11" s="9">
        <v>0.13</v>
      </c>
      <c r="BN11" s="9">
        <v>3.427</v>
      </c>
      <c r="BO11" s="9">
        <v>13.717000000000001</v>
      </c>
      <c r="BP11" s="9">
        <v>12.688000000000001</v>
      </c>
      <c r="BQ11" s="9">
        <v>1.1299999999999999</v>
      </c>
      <c r="BR11" s="9">
        <v>0.91400000000000003</v>
      </c>
      <c r="BS11" s="9">
        <v>0.36699999999999999</v>
      </c>
      <c r="BT11" s="9">
        <v>0.54700000000000004</v>
      </c>
      <c r="BU11" s="9">
        <v>0.71199999999999997</v>
      </c>
      <c r="BV11" s="9">
        <v>0.20300000000000001</v>
      </c>
      <c r="BW11" s="9">
        <v>0.71199999999999997</v>
      </c>
      <c r="BX11" s="9">
        <v>0.20300000000000001</v>
      </c>
      <c r="BY11" s="9">
        <v>0</v>
      </c>
      <c r="BZ11" s="9">
        <v>0.24099999999999999</v>
      </c>
      <c r="CA11" s="9">
        <v>0.36</v>
      </c>
      <c r="CB11" s="9">
        <v>0.314</v>
      </c>
      <c r="CC11" s="9">
        <v>0.60499999999999998</v>
      </c>
      <c r="CD11" s="9">
        <v>0.309</v>
      </c>
      <c r="CE11" s="9">
        <v>0.215</v>
      </c>
      <c r="CF11" s="9">
        <v>11.558999999999999</v>
      </c>
      <c r="CG11" s="9">
        <v>8.8049999999999997</v>
      </c>
      <c r="CH11" s="9">
        <v>8.5500000000000007</v>
      </c>
      <c r="CI11" s="9">
        <v>0.13600000000000001</v>
      </c>
      <c r="CJ11" s="9">
        <v>0.11899999999999999</v>
      </c>
      <c r="CK11" s="9">
        <v>0.25600000000000001</v>
      </c>
      <c r="CL11" s="9">
        <v>0</v>
      </c>
      <c r="CM11" s="9">
        <v>0</v>
      </c>
      <c r="CN11" s="9">
        <v>6.4329999999999998</v>
      </c>
      <c r="CO11" s="9">
        <v>0.78800000000000003</v>
      </c>
      <c r="CP11" s="9">
        <v>0.624</v>
      </c>
      <c r="CQ11" s="9">
        <v>0.96</v>
      </c>
      <c r="CR11" s="9">
        <v>1.5349999999999999</v>
      </c>
      <c r="CS11" s="9">
        <v>7.27</v>
      </c>
      <c r="CT11" s="9">
        <v>2.754</v>
      </c>
      <c r="CU11" s="9">
        <v>1.028</v>
      </c>
      <c r="CV11" s="9">
        <v>13.717000000000001</v>
      </c>
      <c r="CW11" s="9">
        <v>8.6059999999999999</v>
      </c>
      <c r="CX11" s="9">
        <v>7.5880000000000001</v>
      </c>
      <c r="CY11" s="9">
        <v>0.57399999999999995</v>
      </c>
      <c r="CZ11" s="9">
        <v>0.46800000000000003</v>
      </c>
      <c r="DA11" s="9">
        <v>0</v>
      </c>
      <c r="DB11" s="9">
        <v>0.46800000000000003</v>
      </c>
      <c r="DC11" s="9">
        <v>0.16900000000000001</v>
      </c>
      <c r="DD11" s="9">
        <v>0.29899999999999999</v>
      </c>
      <c r="DE11" s="9">
        <v>0.18099999999999999</v>
      </c>
      <c r="DF11" s="9">
        <v>0.11799999999999999</v>
      </c>
      <c r="DG11" s="9">
        <v>0.16900000000000001</v>
      </c>
      <c r="DH11" s="9">
        <v>0.16900000000000001</v>
      </c>
      <c r="DI11" s="9">
        <v>0.29899999999999999</v>
      </c>
      <c r="DJ11" s="9">
        <v>0</v>
      </c>
      <c r="DK11" s="9">
        <v>0.29899999999999999</v>
      </c>
      <c r="DL11" s="9">
        <v>0.16900000000000001</v>
      </c>
      <c r="DM11" s="9">
        <v>0.107</v>
      </c>
      <c r="DN11" s="9">
        <v>7.0140000000000002</v>
      </c>
      <c r="DO11" s="9">
        <v>5.0970000000000004</v>
      </c>
      <c r="DP11" s="9">
        <v>4.8879999999999999</v>
      </c>
      <c r="DQ11" s="9">
        <v>0</v>
      </c>
      <c r="DR11" s="9">
        <v>0.20899999999999999</v>
      </c>
      <c r="DS11" s="9">
        <v>0</v>
      </c>
      <c r="DT11" s="9">
        <v>0.20899999999999999</v>
      </c>
      <c r="DU11" s="9">
        <v>0</v>
      </c>
      <c r="DV11" s="9">
        <v>3.26</v>
      </c>
      <c r="DW11" s="9">
        <v>0.54100000000000004</v>
      </c>
      <c r="DX11" s="9">
        <v>0.27800000000000002</v>
      </c>
      <c r="DY11" s="9">
        <v>1.0189999999999999</v>
      </c>
      <c r="DZ11" s="9">
        <v>0.48399999999999999</v>
      </c>
      <c r="EA11" s="9">
        <v>4.6130000000000004</v>
      </c>
      <c r="EB11" s="9">
        <v>1.9159999999999999</v>
      </c>
      <c r="EC11" s="9">
        <v>1.018</v>
      </c>
      <c r="ED11" s="9">
        <v>8.6059999999999999</v>
      </c>
      <c r="EE11" s="9">
        <v>14.791</v>
      </c>
      <c r="EF11" s="9">
        <v>14.175000000000001</v>
      </c>
      <c r="EG11" s="9">
        <v>0.995</v>
      </c>
      <c r="EH11" s="9">
        <v>0.995</v>
      </c>
      <c r="EI11" s="9">
        <v>0</v>
      </c>
      <c r="EJ11" s="9">
        <v>0.995</v>
      </c>
      <c r="EK11" s="9">
        <v>0.69299999999999995</v>
      </c>
      <c r="EL11" s="9">
        <v>0.30199999999999999</v>
      </c>
      <c r="EM11" s="9">
        <v>0.69299999999999995</v>
      </c>
      <c r="EN11" s="9">
        <v>0.16200000000000001</v>
      </c>
      <c r="EO11" s="9">
        <v>0.14000000000000001</v>
      </c>
      <c r="EP11" s="9">
        <v>0.14000000000000001</v>
      </c>
      <c r="EQ11" s="9">
        <v>0.76300000000000001</v>
      </c>
      <c r="ER11" s="9">
        <v>9.1999999999999998E-2</v>
      </c>
      <c r="ES11" s="9">
        <v>0.85499999999999998</v>
      </c>
      <c r="ET11" s="9">
        <v>0.14000000000000001</v>
      </c>
      <c r="EU11" s="9">
        <v>0</v>
      </c>
      <c r="EV11" s="9">
        <v>13.18</v>
      </c>
      <c r="EW11" s="9">
        <v>12.975</v>
      </c>
      <c r="EX11" s="9">
        <v>12.18</v>
      </c>
      <c r="EY11" s="9">
        <v>0.42799999999999999</v>
      </c>
      <c r="EZ11" s="9">
        <v>0.36799999999999999</v>
      </c>
      <c r="FA11" s="9">
        <v>0.28399999999999997</v>
      </c>
      <c r="FB11" s="9">
        <v>0.38700000000000001</v>
      </c>
      <c r="FC11" s="9">
        <v>0.125</v>
      </c>
      <c r="FD11" s="9">
        <v>11.02</v>
      </c>
      <c r="FE11" s="9">
        <v>0.68400000000000005</v>
      </c>
      <c r="FF11" s="9">
        <v>0.55600000000000005</v>
      </c>
      <c r="FG11" s="9">
        <v>0.71499999999999997</v>
      </c>
      <c r="FH11" s="9">
        <v>2.1520000000000001</v>
      </c>
      <c r="FI11" s="9">
        <v>10.823</v>
      </c>
      <c r="FJ11" s="9">
        <v>0.20499999999999999</v>
      </c>
      <c r="FK11" s="9">
        <v>0.61699999999999999</v>
      </c>
      <c r="FL11" s="9">
        <v>14.791</v>
      </c>
      <c r="FM11" s="9">
        <v>22.459</v>
      </c>
      <c r="FN11" s="9">
        <v>20.376000000000001</v>
      </c>
      <c r="FO11" s="9">
        <v>0.68799999999999994</v>
      </c>
      <c r="FP11" s="9">
        <v>0.68799999999999994</v>
      </c>
      <c r="FQ11" s="9">
        <v>0.20499999999999999</v>
      </c>
      <c r="FR11" s="9">
        <v>0.48399999999999999</v>
      </c>
      <c r="FS11" s="9">
        <v>0.217</v>
      </c>
      <c r="FT11" s="9">
        <v>0.47099999999999997</v>
      </c>
      <c r="FU11" s="9">
        <v>0.217</v>
      </c>
      <c r="FV11" s="9">
        <v>0.104</v>
      </c>
      <c r="FW11" s="9">
        <v>0.36699999999999999</v>
      </c>
      <c r="FX11" s="9">
        <v>0</v>
      </c>
      <c r="FY11" s="9">
        <v>0.32100000000000001</v>
      </c>
      <c r="FZ11" s="9">
        <v>0.36699999999999999</v>
      </c>
      <c r="GA11" s="9">
        <v>0.47099999999999997</v>
      </c>
      <c r="GB11" s="9">
        <v>0.217</v>
      </c>
      <c r="GC11" s="9">
        <v>0</v>
      </c>
      <c r="GD11" s="9">
        <v>19.687999999999999</v>
      </c>
      <c r="GE11" s="9">
        <v>18.623999999999999</v>
      </c>
      <c r="GF11" s="9">
        <v>17.477</v>
      </c>
      <c r="GG11" s="9">
        <v>0.39500000000000002</v>
      </c>
      <c r="GH11" s="9">
        <v>0.752</v>
      </c>
      <c r="GI11" s="9">
        <v>0.64500000000000002</v>
      </c>
      <c r="GJ11" s="9">
        <v>0.13</v>
      </c>
      <c r="GK11" s="9">
        <v>0.372</v>
      </c>
      <c r="GL11" s="9">
        <v>14.259</v>
      </c>
      <c r="GM11" s="9">
        <v>2.319</v>
      </c>
      <c r="GN11" s="9">
        <v>0.83899999999999997</v>
      </c>
      <c r="GO11" s="9">
        <v>1.206</v>
      </c>
      <c r="GP11" s="9">
        <v>3.0249999999999999</v>
      </c>
      <c r="GQ11" s="9">
        <v>15.598000000000001</v>
      </c>
      <c r="GR11" s="9">
        <v>1.0640000000000001</v>
      </c>
      <c r="GS11" s="9">
        <v>2.0830000000000002</v>
      </c>
      <c r="GT11" s="9">
        <v>22.459</v>
      </c>
      <c r="GU11" s="9">
        <v>31.065999999999999</v>
      </c>
      <c r="GV11" s="9">
        <v>29.855</v>
      </c>
      <c r="GW11" s="9">
        <v>1.583</v>
      </c>
      <c r="GX11" s="9">
        <v>1.024</v>
      </c>
      <c r="GY11" s="9">
        <v>0.60699999999999998</v>
      </c>
      <c r="GZ11" s="9">
        <v>0.41699999999999998</v>
      </c>
      <c r="HA11" s="9">
        <v>0.54500000000000004</v>
      </c>
      <c r="HB11" s="9">
        <v>0.47899999999999998</v>
      </c>
      <c r="HC11" s="9">
        <v>0.74399999999999999</v>
      </c>
      <c r="HD11" s="9">
        <v>0.111</v>
      </c>
      <c r="HE11" s="9">
        <v>0.16900000000000001</v>
      </c>
      <c r="HF11" s="9">
        <v>0.38200000000000001</v>
      </c>
      <c r="HG11" s="9">
        <v>0.36199999999999999</v>
      </c>
      <c r="HH11" s="9">
        <v>0.28000000000000003</v>
      </c>
      <c r="HI11" s="9">
        <v>1.024</v>
      </c>
      <c r="HJ11" s="9">
        <v>0</v>
      </c>
      <c r="HK11" s="9">
        <v>0.55900000000000005</v>
      </c>
      <c r="HL11" s="9">
        <v>28.273</v>
      </c>
      <c r="HM11" s="9">
        <v>24.74</v>
      </c>
      <c r="HN11" s="9">
        <v>23.968</v>
      </c>
      <c r="HO11" s="9">
        <v>0.14699999999999999</v>
      </c>
      <c r="HP11" s="9">
        <v>0.625</v>
      </c>
      <c r="HQ11" s="9">
        <v>0.25800000000000001</v>
      </c>
      <c r="HR11" s="9">
        <v>0.41099999999999998</v>
      </c>
      <c r="HS11" s="9">
        <v>0.104</v>
      </c>
      <c r="HT11" s="9">
        <v>17.959</v>
      </c>
      <c r="HU11" s="9">
        <v>2.6040000000000001</v>
      </c>
      <c r="HV11" s="9">
        <v>1.2989999999999999</v>
      </c>
      <c r="HW11" s="9">
        <v>2.8780000000000001</v>
      </c>
      <c r="HX11" s="9">
        <v>1.802</v>
      </c>
      <c r="HY11" s="9">
        <v>22.937999999999999</v>
      </c>
      <c r="HZ11" s="9">
        <v>3.5329999999999999</v>
      </c>
      <c r="IA11" s="9">
        <v>1.2110000000000001</v>
      </c>
      <c r="IB11" s="9">
        <v>31.065999999999999</v>
      </c>
      <c r="IC11" s="9">
        <v>4.4619999999999997</v>
      </c>
      <c r="ID11" s="9">
        <v>4.0890000000000004</v>
      </c>
      <c r="IE11" s="9">
        <v>0.36299999999999999</v>
      </c>
      <c r="IF11" s="9">
        <v>0.254</v>
      </c>
      <c r="IG11" s="9">
        <v>0.108</v>
      </c>
      <c r="IH11" s="9">
        <v>0.14599999999999999</v>
      </c>
      <c r="II11" s="9">
        <v>0.108</v>
      </c>
      <c r="IJ11" s="9">
        <v>0.14599999999999999</v>
      </c>
      <c r="IK11" s="9">
        <v>0.108</v>
      </c>
      <c r="IL11" s="9">
        <v>0</v>
      </c>
      <c r="IM11" s="9">
        <v>0.14599999999999999</v>
      </c>
      <c r="IN11" s="9">
        <v>0</v>
      </c>
      <c r="IO11" s="9">
        <v>0.14599999999999999</v>
      </c>
      <c r="IP11" s="9">
        <v>0.108</v>
      </c>
      <c r="IQ11" s="9">
        <v>0.254</v>
      </c>
    </row>
    <row r="12" spans="1:251">
      <c r="A12" s="10">
        <v>42401</v>
      </c>
      <c r="B12" s="9">
        <v>0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5.415</v>
      </c>
      <c r="Q12" s="9">
        <v>4.93</v>
      </c>
      <c r="R12" s="9">
        <v>3.9889999999999999</v>
      </c>
      <c r="S12" s="9">
        <v>0.84599999999999997</v>
      </c>
      <c r="T12" s="9">
        <v>9.5000000000000001E-2</v>
      </c>
      <c r="U12" s="9">
        <v>0.43099999999999999</v>
      </c>
      <c r="V12" s="9">
        <v>0.14199999999999999</v>
      </c>
      <c r="W12" s="9">
        <v>0.36799999999999999</v>
      </c>
      <c r="X12" s="9">
        <v>4.3869999999999996</v>
      </c>
      <c r="Y12" s="9">
        <v>0.38</v>
      </c>
      <c r="Z12" s="9">
        <v>0</v>
      </c>
      <c r="AA12" s="9">
        <v>0.16300000000000001</v>
      </c>
      <c r="AB12" s="9">
        <v>1.38</v>
      </c>
      <c r="AC12" s="9">
        <v>3.55</v>
      </c>
      <c r="AD12" s="9">
        <v>0.48499999999999999</v>
      </c>
      <c r="AE12" s="9">
        <v>0.14599999999999999</v>
      </c>
      <c r="AF12" s="9">
        <v>5.5609999999999999</v>
      </c>
      <c r="AG12" s="9">
        <v>3.1890000000000001</v>
      </c>
      <c r="AH12" s="9">
        <v>3.0579999999999998</v>
      </c>
      <c r="AI12" s="9">
        <v>0.11</v>
      </c>
      <c r="AJ12" s="9">
        <v>0.11</v>
      </c>
      <c r="AK12" s="9">
        <v>0.11</v>
      </c>
      <c r="AL12" s="9">
        <v>0</v>
      </c>
      <c r="AM12" s="9">
        <v>0</v>
      </c>
      <c r="AN12" s="9">
        <v>0.11</v>
      </c>
      <c r="AO12" s="9">
        <v>0</v>
      </c>
      <c r="AP12" s="9">
        <v>0</v>
      </c>
      <c r="AQ12" s="9">
        <v>0.11</v>
      </c>
      <c r="AR12" s="9">
        <v>0.11</v>
      </c>
      <c r="AS12" s="9">
        <v>0</v>
      </c>
      <c r="AT12" s="9">
        <v>0</v>
      </c>
      <c r="AU12" s="9">
        <v>0</v>
      </c>
      <c r="AV12" s="9">
        <v>0.11</v>
      </c>
      <c r="AW12" s="9">
        <v>0</v>
      </c>
      <c r="AX12" s="9">
        <v>2.948</v>
      </c>
      <c r="AY12" s="9">
        <v>2.1539999999999999</v>
      </c>
      <c r="AZ12" s="9">
        <v>2.1539999999999999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1.579</v>
      </c>
      <c r="BG12" s="9">
        <v>0.34200000000000003</v>
      </c>
      <c r="BH12" s="9">
        <v>0.10199999999999999</v>
      </c>
      <c r="BI12" s="9">
        <v>0.13100000000000001</v>
      </c>
      <c r="BJ12" s="9">
        <v>0.58899999999999997</v>
      </c>
      <c r="BK12" s="9">
        <v>1.5649999999999999</v>
      </c>
      <c r="BL12" s="9">
        <v>0.79400000000000004</v>
      </c>
      <c r="BM12" s="9">
        <v>0.13100000000000001</v>
      </c>
      <c r="BN12" s="9">
        <v>3.1890000000000001</v>
      </c>
      <c r="BO12" s="9">
        <v>12.247999999999999</v>
      </c>
      <c r="BP12" s="9">
        <v>11.522</v>
      </c>
      <c r="BQ12" s="9">
        <v>0.112</v>
      </c>
      <c r="BR12" s="9">
        <v>0.112</v>
      </c>
      <c r="BS12" s="9">
        <v>0.112</v>
      </c>
      <c r="BT12" s="9">
        <v>0</v>
      </c>
      <c r="BU12" s="9">
        <v>0.112</v>
      </c>
      <c r="BV12" s="9">
        <v>0</v>
      </c>
      <c r="BW12" s="9">
        <v>0.112</v>
      </c>
      <c r="BX12" s="9">
        <v>0</v>
      </c>
      <c r="BY12" s="9">
        <v>0</v>
      </c>
      <c r="BZ12" s="9">
        <v>0</v>
      </c>
      <c r="CA12" s="9">
        <v>0</v>
      </c>
      <c r="CB12" s="9">
        <v>0.112</v>
      </c>
      <c r="CC12" s="9">
        <v>0</v>
      </c>
      <c r="CD12" s="9">
        <v>0.112</v>
      </c>
      <c r="CE12" s="9">
        <v>0</v>
      </c>
      <c r="CF12" s="9">
        <v>11.41</v>
      </c>
      <c r="CG12" s="9">
        <v>6.7439999999999998</v>
      </c>
      <c r="CH12" s="9">
        <v>6.319</v>
      </c>
      <c r="CI12" s="9">
        <v>0.186</v>
      </c>
      <c r="CJ12" s="9">
        <v>0.24</v>
      </c>
      <c r="CK12" s="9">
        <v>0.30299999999999999</v>
      </c>
      <c r="CL12" s="9">
        <v>0</v>
      </c>
      <c r="CM12" s="9">
        <v>0.123</v>
      </c>
      <c r="CN12" s="9">
        <v>5.5709999999999997</v>
      </c>
      <c r="CO12" s="9">
        <v>0</v>
      </c>
      <c r="CP12" s="9">
        <v>0.28599999999999998</v>
      </c>
      <c r="CQ12" s="9">
        <v>0.88700000000000001</v>
      </c>
      <c r="CR12" s="9">
        <v>1.3149999999999999</v>
      </c>
      <c r="CS12" s="9">
        <v>5.4290000000000003</v>
      </c>
      <c r="CT12" s="9">
        <v>4.6660000000000004</v>
      </c>
      <c r="CU12" s="9">
        <v>0.72599999999999998</v>
      </c>
      <c r="CV12" s="9">
        <v>12.247999999999999</v>
      </c>
      <c r="CW12" s="9">
        <v>5.6790000000000003</v>
      </c>
      <c r="CX12" s="9">
        <v>5.024</v>
      </c>
      <c r="CY12" s="9">
        <v>1.1619999999999999</v>
      </c>
      <c r="CZ12" s="9">
        <v>1.1619999999999999</v>
      </c>
      <c r="DA12" s="9">
        <v>0.46</v>
      </c>
      <c r="DB12" s="9">
        <v>0.70299999999999996</v>
      </c>
      <c r="DC12" s="9">
        <v>0.88500000000000001</v>
      </c>
      <c r="DD12" s="9">
        <v>0.27700000000000002</v>
      </c>
      <c r="DE12" s="9">
        <v>0.88500000000000001</v>
      </c>
      <c r="DF12" s="9">
        <v>0.13600000000000001</v>
      </c>
      <c r="DG12" s="9">
        <v>0.14099999999999999</v>
      </c>
      <c r="DH12" s="9">
        <v>0.39600000000000002</v>
      </c>
      <c r="DI12" s="9">
        <v>0.183</v>
      </c>
      <c r="DJ12" s="9">
        <v>0.58399999999999996</v>
      </c>
      <c r="DK12" s="9">
        <v>0.81899999999999995</v>
      </c>
      <c r="DL12" s="9">
        <v>0.34300000000000003</v>
      </c>
      <c r="DM12" s="9">
        <v>0</v>
      </c>
      <c r="DN12" s="9">
        <v>3.8620000000000001</v>
      </c>
      <c r="DO12" s="9">
        <v>2.7010000000000001</v>
      </c>
      <c r="DP12" s="9">
        <v>2.5640000000000001</v>
      </c>
      <c r="DQ12" s="9">
        <v>0.13700000000000001</v>
      </c>
      <c r="DR12" s="9">
        <v>0</v>
      </c>
      <c r="DS12" s="9">
        <v>0.13700000000000001</v>
      </c>
      <c r="DT12" s="9">
        <v>0</v>
      </c>
      <c r="DU12" s="9">
        <v>0</v>
      </c>
      <c r="DV12" s="9">
        <v>1.804</v>
      </c>
      <c r="DW12" s="9">
        <v>0.58699999999999997</v>
      </c>
      <c r="DX12" s="9">
        <v>0.309</v>
      </c>
      <c r="DY12" s="9">
        <v>0</v>
      </c>
      <c r="DZ12" s="9">
        <v>0.54100000000000004</v>
      </c>
      <c r="EA12" s="9">
        <v>2.16</v>
      </c>
      <c r="EB12" s="9">
        <v>1.1619999999999999</v>
      </c>
      <c r="EC12" s="9">
        <v>0.65500000000000003</v>
      </c>
      <c r="ED12" s="9">
        <v>5.6790000000000003</v>
      </c>
      <c r="EE12" s="9">
        <v>21.074000000000002</v>
      </c>
      <c r="EF12" s="9">
        <v>20.350000000000001</v>
      </c>
      <c r="EG12" s="9">
        <v>1.034</v>
      </c>
      <c r="EH12" s="9">
        <v>0.82299999999999995</v>
      </c>
      <c r="EI12" s="9">
        <v>0.14099999999999999</v>
      </c>
      <c r="EJ12" s="9">
        <v>0.68200000000000005</v>
      </c>
      <c r="EK12" s="9">
        <v>0.55700000000000005</v>
      </c>
      <c r="EL12" s="9">
        <v>0.26600000000000001</v>
      </c>
      <c r="EM12" s="9">
        <v>0.54200000000000004</v>
      </c>
      <c r="EN12" s="9">
        <v>0.14099999999999999</v>
      </c>
      <c r="EO12" s="9">
        <v>0.14000000000000001</v>
      </c>
      <c r="EP12" s="9">
        <v>0.26700000000000002</v>
      </c>
      <c r="EQ12" s="9">
        <v>0.114</v>
      </c>
      <c r="ER12" s="9">
        <v>0.442</v>
      </c>
      <c r="ES12" s="9">
        <v>0.56899999999999995</v>
      </c>
      <c r="ET12" s="9">
        <v>0.254</v>
      </c>
      <c r="EU12" s="9">
        <v>0.21099999999999999</v>
      </c>
      <c r="EV12" s="9">
        <v>19.315999999999999</v>
      </c>
      <c r="EW12" s="9">
        <v>19.044</v>
      </c>
      <c r="EX12" s="9">
        <v>17.667000000000002</v>
      </c>
      <c r="EY12" s="9">
        <v>0.621</v>
      </c>
      <c r="EZ12" s="9">
        <v>0.75700000000000001</v>
      </c>
      <c r="FA12" s="9">
        <v>0.50800000000000001</v>
      </c>
      <c r="FB12" s="9">
        <v>0.37</v>
      </c>
      <c r="FC12" s="9">
        <v>0.39800000000000002</v>
      </c>
      <c r="FD12" s="9">
        <v>15.314</v>
      </c>
      <c r="FE12" s="9">
        <v>1.149</v>
      </c>
      <c r="FF12" s="9">
        <v>1.204</v>
      </c>
      <c r="FG12" s="9">
        <v>1.377</v>
      </c>
      <c r="FH12" s="9">
        <v>4.0090000000000003</v>
      </c>
      <c r="FI12" s="9">
        <v>15.035</v>
      </c>
      <c r="FJ12" s="9">
        <v>0.27200000000000002</v>
      </c>
      <c r="FK12" s="9">
        <v>0.72399999999999998</v>
      </c>
      <c r="FL12" s="9">
        <v>21.074000000000002</v>
      </c>
      <c r="FM12" s="9">
        <v>20.016999999999999</v>
      </c>
      <c r="FN12" s="9">
        <v>18.821000000000002</v>
      </c>
      <c r="FO12" s="9">
        <v>1.2330000000000001</v>
      </c>
      <c r="FP12" s="9">
        <v>1.2330000000000001</v>
      </c>
      <c r="FQ12" s="9">
        <v>0.32</v>
      </c>
      <c r="FR12" s="9">
        <v>0.91300000000000003</v>
      </c>
      <c r="FS12" s="9">
        <v>0.59299999999999997</v>
      </c>
      <c r="FT12" s="9">
        <v>0.64</v>
      </c>
      <c r="FU12" s="9">
        <v>0.62</v>
      </c>
      <c r="FV12" s="9">
        <v>0</v>
      </c>
      <c r="FW12" s="9">
        <v>0.61299999999999999</v>
      </c>
      <c r="FX12" s="9">
        <v>0</v>
      </c>
      <c r="FY12" s="9">
        <v>0.93600000000000005</v>
      </c>
      <c r="FZ12" s="9">
        <v>0.29699999999999999</v>
      </c>
      <c r="GA12" s="9">
        <v>0.91</v>
      </c>
      <c r="GB12" s="9">
        <v>0.32300000000000001</v>
      </c>
      <c r="GC12" s="9">
        <v>0</v>
      </c>
      <c r="GD12" s="9">
        <v>17.588000000000001</v>
      </c>
      <c r="GE12" s="9">
        <v>16.98</v>
      </c>
      <c r="GF12" s="9">
        <v>15.867000000000001</v>
      </c>
      <c r="GG12" s="9">
        <v>0.76900000000000002</v>
      </c>
      <c r="GH12" s="9">
        <v>0.34399999999999997</v>
      </c>
      <c r="GI12" s="9">
        <v>0.91900000000000004</v>
      </c>
      <c r="GJ12" s="9">
        <v>0.19400000000000001</v>
      </c>
      <c r="GK12" s="9">
        <v>0</v>
      </c>
      <c r="GL12" s="9">
        <v>12.28</v>
      </c>
      <c r="GM12" s="9">
        <v>1.3420000000000001</v>
      </c>
      <c r="GN12" s="9">
        <v>1.81</v>
      </c>
      <c r="GO12" s="9">
        <v>1.5489999999999999</v>
      </c>
      <c r="GP12" s="9">
        <v>3.7749999999999999</v>
      </c>
      <c r="GQ12" s="9">
        <v>13.205</v>
      </c>
      <c r="GR12" s="9">
        <v>0.60799999999999998</v>
      </c>
      <c r="GS12" s="9">
        <v>1.196</v>
      </c>
      <c r="GT12" s="9">
        <v>20.016999999999999</v>
      </c>
      <c r="GU12" s="9">
        <v>33.216000000000001</v>
      </c>
      <c r="GV12" s="9">
        <v>31.780999999999999</v>
      </c>
      <c r="GW12" s="9">
        <v>2.448</v>
      </c>
      <c r="GX12" s="9">
        <v>1.8939999999999999</v>
      </c>
      <c r="GY12" s="9">
        <v>0.98199999999999998</v>
      </c>
      <c r="GZ12" s="9">
        <v>0.91100000000000003</v>
      </c>
      <c r="HA12" s="9">
        <v>1.6850000000000001</v>
      </c>
      <c r="HB12" s="9">
        <v>0.20899999999999999</v>
      </c>
      <c r="HC12" s="9">
        <v>1.571</v>
      </c>
      <c r="HD12" s="9">
        <v>0</v>
      </c>
      <c r="HE12" s="9">
        <v>0.32300000000000001</v>
      </c>
      <c r="HF12" s="9">
        <v>0.54</v>
      </c>
      <c r="HG12" s="9">
        <v>0.61499999999999999</v>
      </c>
      <c r="HH12" s="9">
        <v>0.73899999999999999</v>
      </c>
      <c r="HI12" s="9">
        <v>0.88</v>
      </c>
      <c r="HJ12" s="9">
        <v>1.014</v>
      </c>
      <c r="HK12" s="9">
        <v>0.55400000000000005</v>
      </c>
      <c r="HL12" s="9">
        <v>29.334</v>
      </c>
      <c r="HM12" s="9">
        <v>26.713999999999999</v>
      </c>
      <c r="HN12" s="9">
        <v>25.652000000000001</v>
      </c>
      <c r="HO12" s="9">
        <v>0.93799999999999994</v>
      </c>
      <c r="HP12" s="9">
        <v>0.124</v>
      </c>
      <c r="HQ12" s="9">
        <v>0.66</v>
      </c>
      <c r="HR12" s="9">
        <v>0.27800000000000002</v>
      </c>
      <c r="HS12" s="9">
        <v>0.124</v>
      </c>
      <c r="HT12" s="9">
        <v>20.428000000000001</v>
      </c>
      <c r="HU12" s="9">
        <v>1.7190000000000001</v>
      </c>
      <c r="HV12" s="9">
        <v>1.085</v>
      </c>
      <c r="HW12" s="9">
        <v>3.4830000000000001</v>
      </c>
      <c r="HX12" s="9">
        <v>3.4249999999999998</v>
      </c>
      <c r="HY12" s="9">
        <v>23.289000000000001</v>
      </c>
      <c r="HZ12" s="9">
        <v>2.62</v>
      </c>
      <c r="IA12" s="9">
        <v>1.4339999999999999</v>
      </c>
      <c r="IB12" s="9">
        <v>33.216000000000001</v>
      </c>
      <c r="IC12" s="9">
        <v>3.57</v>
      </c>
      <c r="ID12" s="9">
        <v>3.38</v>
      </c>
      <c r="IE12" s="9">
        <v>0.35099999999999998</v>
      </c>
      <c r="IF12" s="9">
        <v>0.35099999999999998</v>
      </c>
      <c r="IG12" s="9">
        <v>0.17499999999999999</v>
      </c>
      <c r="IH12" s="9">
        <v>0.17599999999999999</v>
      </c>
      <c r="II12" s="9">
        <v>0.35099999999999998</v>
      </c>
      <c r="IJ12" s="9">
        <v>0</v>
      </c>
      <c r="IK12" s="9">
        <v>0.35099999999999998</v>
      </c>
      <c r="IL12" s="9">
        <v>0</v>
      </c>
      <c r="IM12" s="9">
        <v>0</v>
      </c>
      <c r="IN12" s="9">
        <v>0</v>
      </c>
      <c r="IO12" s="9">
        <v>0.17599999999999999</v>
      </c>
      <c r="IP12" s="9">
        <v>0.17499999999999999</v>
      </c>
      <c r="IQ12" s="9">
        <v>0</v>
      </c>
    </row>
    <row r="13" spans="1:251">
      <c r="A13" s="10">
        <v>42767</v>
      </c>
      <c r="B13" s="9">
        <v>0.26100000000000001</v>
      </c>
      <c r="C13" s="9">
        <v>0</v>
      </c>
      <c r="D13" s="9">
        <v>0.26100000000000001</v>
      </c>
      <c r="E13" s="9">
        <v>0</v>
      </c>
      <c r="F13" s="9">
        <v>0.26100000000000001</v>
      </c>
      <c r="G13" s="9">
        <v>0</v>
      </c>
      <c r="H13" s="9">
        <v>0</v>
      </c>
      <c r="I13" s="9">
        <v>0.26100000000000001</v>
      </c>
      <c r="J13" s="9">
        <v>0</v>
      </c>
      <c r="K13" s="9">
        <v>0.26100000000000001</v>
      </c>
      <c r="L13" s="9">
        <v>0</v>
      </c>
      <c r="M13" s="9">
        <v>0.13</v>
      </c>
      <c r="N13" s="9">
        <v>0.13</v>
      </c>
      <c r="O13" s="9">
        <v>0</v>
      </c>
      <c r="P13" s="9">
        <v>4.2590000000000003</v>
      </c>
      <c r="Q13" s="9">
        <v>4.0330000000000004</v>
      </c>
      <c r="R13" s="9">
        <v>3.6219999999999999</v>
      </c>
      <c r="S13" s="9">
        <v>0.27400000000000002</v>
      </c>
      <c r="T13" s="9">
        <v>0.13700000000000001</v>
      </c>
      <c r="U13" s="9">
        <v>0.41099999999999998</v>
      </c>
      <c r="V13" s="9">
        <v>0</v>
      </c>
      <c r="W13" s="9">
        <v>0</v>
      </c>
      <c r="X13" s="9">
        <v>3.1890000000000001</v>
      </c>
      <c r="Y13" s="9">
        <v>0.71699999999999997</v>
      </c>
      <c r="Z13" s="9">
        <v>0.127</v>
      </c>
      <c r="AA13" s="9">
        <v>0</v>
      </c>
      <c r="AB13" s="9">
        <v>0.57299999999999995</v>
      </c>
      <c r="AC13" s="9">
        <v>3.46</v>
      </c>
      <c r="AD13" s="9">
        <v>0.22600000000000001</v>
      </c>
      <c r="AE13" s="9">
        <v>0.11600000000000001</v>
      </c>
      <c r="AF13" s="9">
        <v>4.6360000000000001</v>
      </c>
      <c r="AG13" s="9">
        <v>3.9910000000000001</v>
      </c>
      <c r="AH13" s="9">
        <v>3.8719999999999999</v>
      </c>
      <c r="AI13" s="9">
        <v>0.29599999999999999</v>
      </c>
      <c r="AJ13" s="9">
        <v>0.29599999999999999</v>
      </c>
      <c r="AK13" s="9">
        <v>0.158</v>
      </c>
      <c r="AL13" s="9">
        <v>0.13700000000000001</v>
      </c>
      <c r="AM13" s="9">
        <v>0</v>
      </c>
      <c r="AN13" s="9">
        <v>0.29599999999999999</v>
      </c>
      <c r="AO13" s="9">
        <v>0</v>
      </c>
      <c r="AP13" s="9">
        <v>0.13700000000000001</v>
      </c>
      <c r="AQ13" s="9">
        <v>0.158</v>
      </c>
      <c r="AR13" s="9">
        <v>0.158</v>
      </c>
      <c r="AS13" s="9">
        <v>0.13700000000000001</v>
      </c>
      <c r="AT13" s="9">
        <v>0</v>
      </c>
      <c r="AU13" s="9">
        <v>0.29599999999999999</v>
      </c>
      <c r="AV13" s="9">
        <v>0</v>
      </c>
      <c r="AW13" s="9">
        <v>0</v>
      </c>
      <c r="AX13" s="9">
        <v>3.5760000000000001</v>
      </c>
      <c r="AY13" s="9">
        <v>2.5329999999999999</v>
      </c>
      <c r="AZ13" s="9">
        <v>2.16</v>
      </c>
      <c r="BA13" s="9">
        <v>0.20200000000000001</v>
      </c>
      <c r="BB13" s="9">
        <v>0.17199999999999999</v>
      </c>
      <c r="BC13" s="9">
        <v>0.20200000000000001</v>
      </c>
      <c r="BD13" s="9">
        <v>0</v>
      </c>
      <c r="BE13" s="9">
        <v>0</v>
      </c>
      <c r="BF13" s="9">
        <v>2.0209999999999999</v>
      </c>
      <c r="BG13" s="9">
        <v>0.31</v>
      </c>
      <c r="BH13" s="9">
        <v>0</v>
      </c>
      <c r="BI13" s="9">
        <v>0.20200000000000001</v>
      </c>
      <c r="BJ13" s="9">
        <v>0.626</v>
      </c>
      <c r="BK13" s="9">
        <v>1.9079999999999999</v>
      </c>
      <c r="BL13" s="9">
        <v>1.0429999999999999</v>
      </c>
      <c r="BM13" s="9">
        <v>0.11899999999999999</v>
      </c>
      <c r="BN13" s="9">
        <v>3.9910000000000001</v>
      </c>
      <c r="BO13" s="9">
        <v>13.250999999999999</v>
      </c>
      <c r="BP13" s="9">
        <v>12.996</v>
      </c>
      <c r="BQ13" s="9">
        <v>0.83599999999999997</v>
      </c>
      <c r="BR13" s="9">
        <v>0.83599999999999997</v>
      </c>
      <c r="BS13" s="9">
        <v>0.155</v>
      </c>
      <c r="BT13" s="9">
        <v>0.68100000000000005</v>
      </c>
      <c r="BU13" s="9">
        <v>0.83599999999999997</v>
      </c>
      <c r="BV13" s="9">
        <v>0</v>
      </c>
      <c r="BW13" s="9">
        <v>0.60699999999999998</v>
      </c>
      <c r="BX13" s="9">
        <v>0</v>
      </c>
      <c r="BY13" s="9">
        <v>0.22900000000000001</v>
      </c>
      <c r="BZ13" s="9">
        <v>0.56200000000000006</v>
      </c>
      <c r="CA13" s="9">
        <v>0.13500000000000001</v>
      </c>
      <c r="CB13" s="9">
        <v>0.14000000000000001</v>
      </c>
      <c r="CC13" s="9">
        <v>0.70199999999999996</v>
      </c>
      <c r="CD13" s="9">
        <v>0.13500000000000001</v>
      </c>
      <c r="CE13" s="9">
        <v>0</v>
      </c>
      <c r="CF13" s="9">
        <v>12.16</v>
      </c>
      <c r="CG13" s="9">
        <v>8.4440000000000008</v>
      </c>
      <c r="CH13" s="9">
        <v>8.0559999999999992</v>
      </c>
      <c r="CI13" s="9">
        <v>0.126</v>
      </c>
      <c r="CJ13" s="9">
        <v>0.26200000000000001</v>
      </c>
      <c r="CK13" s="9">
        <v>0</v>
      </c>
      <c r="CL13" s="9">
        <v>0.114</v>
      </c>
      <c r="CM13" s="9">
        <v>0</v>
      </c>
      <c r="CN13" s="9">
        <v>6.6040000000000001</v>
      </c>
      <c r="CO13" s="9">
        <v>0.53200000000000003</v>
      </c>
      <c r="CP13" s="9">
        <v>0.30099999999999999</v>
      </c>
      <c r="CQ13" s="9">
        <v>1.0069999999999999</v>
      </c>
      <c r="CR13" s="9">
        <v>2.0369999999999999</v>
      </c>
      <c r="CS13" s="9">
        <v>6.407</v>
      </c>
      <c r="CT13" s="9">
        <v>3.7160000000000002</v>
      </c>
      <c r="CU13" s="9">
        <v>0.255</v>
      </c>
      <c r="CV13" s="9">
        <v>13.250999999999999</v>
      </c>
      <c r="CW13" s="9">
        <v>6.5019999999999998</v>
      </c>
      <c r="CX13" s="9">
        <v>6.0730000000000004</v>
      </c>
      <c r="CY13" s="9">
        <v>0.64500000000000002</v>
      </c>
      <c r="CZ13" s="9">
        <v>0.64500000000000002</v>
      </c>
      <c r="DA13" s="9">
        <v>0.16400000000000001</v>
      </c>
      <c r="DB13" s="9">
        <v>0.48099999999999998</v>
      </c>
      <c r="DC13" s="9">
        <v>0.5</v>
      </c>
      <c r="DD13" s="9">
        <v>0.14499999999999999</v>
      </c>
      <c r="DE13" s="9">
        <v>0.5</v>
      </c>
      <c r="DF13" s="9">
        <v>0.14499999999999999</v>
      </c>
      <c r="DG13" s="9">
        <v>0</v>
      </c>
      <c r="DH13" s="9">
        <v>0</v>
      </c>
      <c r="DI13" s="9">
        <v>0</v>
      </c>
      <c r="DJ13" s="9">
        <v>0.64500000000000002</v>
      </c>
      <c r="DK13" s="9">
        <v>0.309</v>
      </c>
      <c r="DL13" s="9">
        <v>0.33600000000000002</v>
      </c>
      <c r="DM13" s="9">
        <v>0</v>
      </c>
      <c r="DN13" s="9">
        <v>5.4279999999999999</v>
      </c>
      <c r="DO13" s="9">
        <v>3.6219999999999999</v>
      </c>
      <c r="DP13" s="9">
        <v>3.496</v>
      </c>
      <c r="DQ13" s="9">
        <v>0.126</v>
      </c>
      <c r="DR13" s="9">
        <v>0</v>
      </c>
      <c r="DS13" s="9">
        <v>0</v>
      </c>
      <c r="DT13" s="9">
        <v>0</v>
      </c>
      <c r="DU13" s="9">
        <v>0.126</v>
      </c>
      <c r="DV13" s="9">
        <v>3.2370000000000001</v>
      </c>
      <c r="DW13" s="9">
        <v>0</v>
      </c>
      <c r="DX13" s="9">
        <v>0.11799999999999999</v>
      </c>
      <c r="DY13" s="9">
        <v>0.26800000000000002</v>
      </c>
      <c r="DZ13" s="9">
        <v>0.40400000000000003</v>
      </c>
      <c r="EA13" s="9">
        <v>3.218</v>
      </c>
      <c r="EB13" s="9">
        <v>1.8049999999999999</v>
      </c>
      <c r="EC13" s="9">
        <v>0.42899999999999999</v>
      </c>
      <c r="ED13" s="9">
        <v>6.5019999999999998</v>
      </c>
      <c r="EE13" s="9">
        <v>20.05</v>
      </c>
      <c r="EF13" s="9">
        <v>17.866</v>
      </c>
      <c r="EG13" s="9">
        <v>1.1539999999999999</v>
      </c>
      <c r="EH13" s="9">
        <v>1.0249999999999999</v>
      </c>
      <c r="EI13" s="9">
        <v>0.55400000000000005</v>
      </c>
      <c r="EJ13" s="9">
        <v>0.47099999999999997</v>
      </c>
      <c r="EK13" s="9">
        <v>0.55400000000000005</v>
      </c>
      <c r="EL13" s="9">
        <v>0.47099999999999997</v>
      </c>
      <c r="EM13" s="9">
        <v>0.42799999999999999</v>
      </c>
      <c r="EN13" s="9">
        <v>0.126</v>
      </c>
      <c r="EO13" s="9">
        <v>0.47099999999999997</v>
      </c>
      <c r="EP13" s="9">
        <v>0.435</v>
      </c>
      <c r="EQ13" s="9">
        <v>0.154</v>
      </c>
      <c r="ER13" s="9">
        <v>0.436</v>
      </c>
      <c r="ES13" s="9">
        <v>0.871</v>
      </c>
      <c r="ET13" s="9">
        <v>0.154</v>
      </c>
      <c r="EU13" s="9">
        <v>0.129</v>
      </c>
      <c r="EV13" s="9">
        <v>16.712</v>
      </c>
      <c r="EW13" s="9">
        <v>16.419</v>
      </c>
      <c r="EX13" s="9">
        <v>14.721</v>
      </c>
      <c r="EY13" s="9">
        <v>0.48099999999999998</v>
      </c>
      <c r="EZ13" s="9">
        <v>1.2170000000000001</v>
      </c>
      <c r="FA13" s="9">
        <v>0.439</v>
      </c>
      <c r="FB13" s="9">
        <v>0.66100000000000003</v>
      </c>
      <c r="FC13" s="9">
        <v>0.47099999999999997</v>
      </c>
      <c r="FD13" s="9">
        <v>12.597</v>
      </c>
      <c r="FE13" s="9">
        <v>1.85</v>
      </c>
      <c r="FF13" s="9">
        <v>0.48599999999999999</v>
      </c>
      <c r="FG13" s="9">
        <v>1.486</v>
      </c>
      <c r="FH13" s="9">
        <v>4.5289999999999999</v>
      </c>
      <c r="FI13" s="9">
        <v>11.89</v>
      </c>
      <c r="FJ13" s="9">
        <v>0.29299999999999998</v>
      </c>
      <c r="FK13" s="9">
        <v>2.1840000000000002</v>
      </c>
      <c r="FL13" s="9">
        <v>20.05</v>
      </c>
      <c r="FM13" s="9">
        <v>20.846</v>
      </c>
      <c r="FN13" s="9">
        <v>18.114999999999998</v>
      </c>
      <c r="FO13" s="9">
        <v>1.5269999999999999</v>
      </c>
      <c r="FP13" s="9">
        <v>1.3640000000000001</v>
      </c>
      <c r="FQ13" s="9">
        <v>0.66100000000000003</v>
      </c>
      <c r="FR13" s="9">
        <v>0.70299999999999996</v>
      </c>
      <c r="FS13" s="9">
        <v>0.8</v>
      </c>
      <c r="FT13" s="9">
        <v>0.56399999999999995</v>
      </c>
      <c r="FU13" s="9">
        <v>0.8</v>
      </c>
      <c r="FV13" s="9">
        <v>0.17100000000000001</v>
      </c>
      <c r="FW13" s="9">
        <v>0.39300000000000002</v>
      </c>
      <c r="FX13" s="9">
        <v>0.41099999999999998</v>
      </c>
      <c r="FY13" s="9">
        <v>0.41799999999999998</v>
      </c>
      <c r="FZ13" s="9">
        <v>0.53400000000000003</v>
      </c>
      <c r="GA13" s="9">
        <v>1.2250000000000001</v>
      </c>
      <c r="GB13" s="9">
        <v>0.13900000000000001</v>
      </c>
      <c r="GC13" s="9">
        <v>0.16400000000000001</v>
      </c>
      <c r="GD13" s="9">
        <v>16.587</v>
      </c>
      <c r="GE13" s="9">
        <v>15.401</v>
      </c>
      <c r="GF13" s="9">
        <v>14.664999999999999</v>
      </c>
      <c r="GG13" s="9">
        <v>0.58599999999999997</v>
      </c>
      <c r="GH13" s="9">
        <v>0.151</v>
      </c>
      <c r="GI13" s="9">
        <v>0.73699999999999999</v>
      </c>
      <c r="GJ13" s="9">
        <v>0</v>
      </c>
      <c r="GK13" s="9">
        <v>0</v>
      </c>
      <c r="GL13" s="9">
        <v>11.872999999999999</v>
      </c>
      <c r="GM13" s="9">
        <v>1.2390000000000001</v>
      </c>
      <c r="GN13" s="9">
        <v>1.3839999999999999</v>
      </c>
      <c r="GO13" s="9">
        <v>0.90600000000000003</v>
      </c>
      <c r="GP13" s="9">
        <v>3.3119999999999998</v>
      </c>
      <c r="GQ13" s="9">
        <v>12.089</v>
      </c>
      <c r="GR13" s="9">
        <v>1.1859999999999999</v>
      </c>
      <c r="GS13" s="9">
        <v>2.7309999999999999</v>
      </c>
      <c r="GT13" s="9">
        <v>20.846</v>
      </c>
      <c r="GU13" s="9">
        <v>35.350999999999999</v>
      </c>
      <c r="GV13" s="9">
        <v>34.033999999999999</v>
      </c>
      <c r="GW13" s="9">
        <v>1.9370000000000001</v>
      </c>
      <c r="GX13" s="9">
        <v>1.6259999999999999</v>
      </c>
      <c r="GY13" s="9">
        <v>0.50900000000000001</v>
      </c>
      <c r="GZ13" s="9">
        <v>1.117</v>
      </c>
      <c r="HA13" s="9">
        <v>0.95599999999999996</v>
      </c>
      <c r="HB13" s="9">
        <v>0.67</v>
      </c>
      <c r="HC13" s="9">
        <v>1.0840000000000001</v>
      </c>
      <c r="HD13" s="9">
        <v>0.14699999999999999</v>
      </c>
      <c r="HE13" s="9">
        <v>0.27800000000000002</v>
      </c>
      <c r="HF13" s="9">
        <v>0.41299999999999998</v>
      </c>
      <c r="HG13" s="9">
        <v>0.41499999999999998</v>
      </c>
      <c r="HH13" s="9">
        <v>0.79900000000000004</v>
      </c>
      <c r="HI13" s="9">
        <v>0.66600000000000004</v>
      </c>
      <c r="HJ13" s="9">
        <v>0.96</v>
      </c>
      <c r="HK13" s="9">
        <v>0.311</v>
      </c>
      <c r="HL13" s="9">
        <v>32.097999999999999</v>
      </c>
      <c r="HM13" s="9">
        <v>29.887</v>
      </c>
      <c r="HN13" s="9">
        <v>28.795000000000002</v>
      </c>
      <c r="HO13" s="9">
        <v>0.81699999999999995</v>
      </c>
      <c r="HP13" s="9">
        <v>0.27400000000000002</v>
      </c>
      <c r="HQ13" s="9">
        <v>0.68</v>
      </c>
      <c r="HR13" s="9">
        <v>0</v>
      </c>
      <c r="HS13" s="9">
        <v>0.41199999999999998</v>
      </c>
      <c r="HT13" s="9">
        <v>20.913</v>
      </c>
      <c r="HU13" s="9">
        <v>2.5150000000000001</v>
      </c>
      <c r="HV13" s="9">
        <v>3.1110000000000002</v>
      </c>
      <c r="HW13" s="9">
        <v>3.347</v>
      </c>
      <c r="HX13" s="9">
        <v>4.742</v>
      </c>
      <c r="HY13" s="9">
        <v>25.143999999999998</v>
      </c>
      <c r="HZ13" s="9">
        <v>2.2109999999999999</v>
      </c>
      <c r="IA13" s="9">
        <v>1.3169999999999999</v>
      </c>
      <c r="IB13" s="9">
        <v>35.350999999999999</v>
      </c>
      <c r="IC13" s="9">
        <v>5.3280000000000003</v>
      </c>
      <c r="ID13" s="9">
        <v>4.9530000000000003</v>
      </c>
      <c r="IE13" s="9">
        <v>0.30599999999999999</v>
      </c>
      <c r="IF13" s="9">
        <v>0.129</v>
      </c>
      <c r="IG13" s="9">
        <v>0</v>
      </c>
      <c r="IH13" s="9">
        <v>0.129</v>
      </c>
      <c r="II13" s="9">
        <v>0</v>
      </c>
      <c r="IJ13" s="9">
        <v>0.129</v>
      </c>
      <c r="IK13" s="9">
        <v>0</v>
      </c>
      <c r="IL13" s="9">
        <v>0</v>
      </c>
      <c r="IM13" s="9">
        <v>0.129</v>
      </c>
      <c r="IN13" s="9">
        <v>0</v>
      </c>
      <c r="IO13" s="9">
        <v>0</v>
      </c>
      <c r="IP13" s="9">
        <v>0.129</v>
      </c>
      <c r="IQ13" s="9">
        <v>0.129</v>
      </c>
    </row>
    <row r="14" spans="1:251">
      <c r="A14" s="10">
        <v>43132</v>
      </c>
      <c r="B14" s="9">
        <v>0.13500000000000001</v>
      </c>
      <c r="C14" s="9">
        <v>0.13500000000000001</v>
      </c>
      <c r="D14" s="9">
        <v>0</v>
      </c>
      <c r="E14" s="9">
        <v>0.13500000000000001</v>
      </c>
      <c r="F14" s="9">
        <v>0</v>
      </c>
      <c r="G14" s="9">
        <v>0.13500000000000001</v>
      </c>
      <c r="H14" s="9">
        <v>0</v>
      </c>
      <c r="I14" s="9">
        <v>0</v>
      </c>
      <c r="J14" s="9">
        <v>0</v>
      </c>
      <c r="K14" s="9">
        <v>0</v>
      </c>
      <c r="L14" s="9">
        <v>0.13500000000000001</v>
      </c>
      <c r="M14" s="9">
        <v>0</v>
      </c>
      <c r="N14" s="9">
        <v>0.13500000000000001</v>
      </c>
      <c r="O14" s="9">
        <v>0</v>
      </c>
      <c r="P14" s="9">
        <v>5.01</v>
      </c>
      <c r="Q14" s="9">
        <v>4.6230000000000002</v>
      </c>
      <c r="R14" s="9">
        <v>4.242</v>
      </c>
      <c r="S14" s="9">
        <v>0.246</v>
      </c>
      <c r="T14" s="9">
        <v>0.13500000000000001</v>
      </c>
      <c r="U14" s="9">
        <v>0</v>
      </c>
      <c r="V14" s="9">
        <v>0.13500000000000001</v>
      </c>
      <c r="W14" s="9">
        <v>0.246</v>
      </c>
      <c r="X14" s="9">
        <v>3.5550000000000002</v>
      </c>
      <c r="Y14" s="9">
        <v>0.27700000000000002</v>
      </c>
      <c r="Z14" s="9">
        <v>0.51500000000000001</v>
      </c>
      <c r="AA14" s="9">
        <v>0.27600000000000002</v>
      </c>
      <c r="AB14" s="9">
        <v>0.66300000000000003</v>
      </c>
      <c r="AC14" s="9">
        <v>3.9609999999999999</v>
      </c>
      <c r="AD14" s="9">
        <v>0.38700000000000001</v>
      </c>
      <c r="AE14" s="9">
        <v>0.122</v>
      </c>
      <c r="AF14" s="9">
        <v>5.2679999999999998</v>
      </c>
      <c r="AG14" s="9">
        <v>3.9020000000000001</v>
      </c>
      <c r="AH14" s="9">
        <v>3.7589999999999999</v>
      </c>
      <c r="AI14" s="9">
        <v>0.45200000000000001</v>
      </c>
      <c r="AJ14" s="9">
        <v>0.45200000000000001</v>
      </c>
      <c r="AK14" s="9">
        <v>0</v>
      </c>
      <c r="AL14" s="9">
        <v>0.45200000000000001</v>
      </c>
      <c r="AM14" s="9">
        <v>0.32400000000000001</v>
      </c>
      <c r="AN14" s="9">
        <v>0.128</v>
      </c>
      <c r="AO14" s="9">
        <v>0.17699999999999999</v>
      </c>
      <c r="AP14" s="9">
        <v>0</v>
      </c>
      <c r="AQ14" s="9">
        <v>0.27400000000000002</v>
      </c>
      <c r="AR14" s="9">
        <v>0.14699999999999999</v>
      </c>
      <c r="AS14" s="9">
        <v>0</v>
      </c>
      <c r="AT14" s="9">
        <v>0.30499999999999999</v>
      </c>
      <c r="AU14" s="9">
        <v>0.128</v>
      </c>
      <c r="AV14" s="9">
        <v>0.32400000000000001</v>
      </c>
      <c r="AW14" s="9">
        <v>0</v>
      </c>
      <c r="AX14" s="9">
        <v>3.3069999999999999</v>
      </c>
      <c r="AY14" s="9">
        <v>2.7280000000000002</v>
      </c>
      <c r="AZ14" s="9">
        <v>2.4750000000000001</v>
      </c>
      <c r="BA14" s="9">
        <v>0.253</v>
      </c>
      <c r="BB14" s="9">
        <v>0</v>
      </c>
      <c r="BC14" s="9">
        <v>0.124</v>
      </c>
      <c r="BD14" s="9">
        <v>0.129</v>
      </c>
      <c r="BE14" s="9">
        <v>0</v>
      </c>
      <c r="BF14" s="9">
        <v>2.0609999999999999</v>
      </c>
      <c r="BG14" s="9">
        <v>0.129</v>
      </c>
      <c r="BH14" s="9">
        <v>0.13800000000000001</v>
      </c>
      <c r="BI14" s="9">
        <v>0.4</v>
      </c>
      <c r="BJ14" s="9">
        <v>0.23200000000000001</v>
      </c>
      <c r="BK14" s="9">
        <v>2.496</v>
      </c>
      <c r="BL14" s="9">
        <v>0.57899999999999996</v>
      </c>
      <c r="BM14" s="9">
        <v>0.14299999999999999</v>
      </c>
      <c r="BN14" s="9">
        <v>3.9020000000000001</v>
      </c>
      <c r="BO14" s="9">
        <v>10.202</v>
      </c>
      <c r="BP14" s="9">
        <v>9.6920000000000002</v>
      </c>
      <c r="BQ14" s="9">
        <v>1.6120000000000001</v>
      </c>
      <c r="BR14" s="9">
        <v>1.4890000000000001</v>
      </c>
      <c r="BS14" s="9">
        <v>0.66100000000000003</v>
      </c>
      <c r="BT14" s="9">
        <v>0.82799999999999996</v>
      </c>
      <c r="BU14" s="9">
        <v>1.262</v>
      </c>
      <c r="BV14" s="9">
        <v>0.22700000000000001</v>
      </c>
      <c r="BW14" s="9">
        <v>1.246</v>
      </c>
      <c r="BX14" s="9">
        <v>0</v>
      </c>
      <c r="BY14" s="9">
        <v>0.13700000000000001</v>
      </c>
      <c r="BZ14" s="9">
        <v>0.51800000000000002</v>
      </c>
      <c r="CA14" s="9">
        <v>0.32400000000000001</v>
      </c>
      <c r="CB14" s="9">
        <v>0.64700000000000002</v>
      </c>
      <c r="CC14" s="9">
        <v>0.996</v>
      </c>
      <c r="CD14" s="9">
        <v>0.49299999999999999</v>
      </c>
      <c r="CE14" s="9">
        <v>0.123</v>
      </c>
      <c r="CF14" s="9">
        <v>8.08</v>
      </c>
      <c r="CG14" s="9">
        <v>4.9779999999999998</v>
      </c>
      <c r="CH14" s="9">
        <v>4.8499999999999996</v>
      </c>
      <c r="CI14" s="9">
        <v>0</v>
      </c>
      <c r="CJ14" s="9">
        <v>0.127</v>
      </c>
      <c r="CK14" s="9">
        <v>0</v>
      </c>
      <c r="CL14" s="9">
        <v>0.127</v>
      </c>
      <c r="CM14" s="9">
        <v>0</v>
      </c>
      <c r="CN14" s="9">
        <v>3.97</v>
      </c>
      <c r="CO14" s="9">
        <v>0.378</v>
      </c>
      <c r="CP14" s="9">
        <v>0</v>
      </c>
      <c r="CQ14" s="9">
        <v>0.629</v>
      </c>
      <c r="CR14" s="9">
        <v>0.51100000000000001</v>
      </c>
      <c r="CS14" s="9">
        <v>4.4669999999999996</v>
      </c>
      <c r="CT14" s="9">
        <v>3.1019999999999999</v>
      </c>
      <c r="CU14" s="9">
        <v>0.51</v>
      </c>
      <c r="CV14" s="9">
        <v>10.202</v>
      </c>
      <c r="CW14" s="9">
        <v>6.0119999999999996</v>
      </c>
      <c r="CX14" s="9">
        <v>5.4109999999999996</v>
      </c>
      <c r="CY14" s="9">
        <v>0.28999999999999998</v>
      </c>
      <c r="CZ14" s="9">
        <v>0.28999999999999998</v>
      </c>
      <c r="DA14" s="9">
        <v>0.13400000000000001</v>
      </c>
      <c r="DB14" s="9">
        <v>0.156</v>
      </c>
      <c r="DC14" s="9">
        <v>0.28999999999999998</v>
      </c>
      <c r="DD14" s="9">
        <v>0</v>
      </c>
      <c r="DE14" s="9">
        <v>0.28999999999999998</v>
      </c>
      <c r="DF14" s="9">
        <v>0</v>
      </c>
      <c r="DG14" s="9">
        <v>0</v>
      </c>
      <c r="DH14" s="9">
        <v>0.13400000000000001</v>
      </c>
      <c r="DI14" s="9">
        <v>0</v>
      </c>
      <c r="DJ14" s="9">
        <v>0.156</v>
      </c>
      <c r="DK14" s="9">
        <v>0.28999999999999998</v>
      </c>
      <c r="DL14" s="9">
        <v>0</v>
      </c>
      <c r="DM14" s="9">
        <v>0</v>
      </c>
      <c r="DN14" s="9">
        <v>5.1210000000000004</v>
      </c>
      <c r="DO14" s="9">
        <v>3.3879999999999999</v>
      </c>
      <c r="DP14" s="9">
        <v>3.14</v>
      </c>
      <c r="DQ14" s="9">
        <v>0</v>
      </c>
      <c r="DR14" s="9">
        <v>0.248</v>
      </c>
      <c r="DS14" s="9">
        <v>0</v>
      </c>
      <c r="DT14" s="9">
        <v>0.248</v>
      </c>
      <c r="DU14" s="9">
        <v>0</v>
      </c>
      <c r="DV14" s="9">
        <v>2.2170000000000001</v>
      </c>
      <c r="DW14" s="9">
        <v>0.13100000000000001</v>
      </c>
      <c r="DX14" s="9">
        <v>0.14299999999999999</v>
      </c>
      <c r="DY14" s="9">
        <v>0.89700000000000002</v>
      </c>
      <c r="DZ14" s="9">
        <v>0.248</v>
      </c>
      <c r="EA14" s="9">
        <v>3.14</v>
      </c>
      <c r="EB14" s="9">
        <v>1.7330000000000001</v>
      </c>
      <c r="EC14" s="9">
        <v>0.60099999999999998</v>
      </c>
      <c r="ED14" s="9">
        <v>6.0119999999999996</v>
      </c>
      <c r="EE14" s="9">
        <v>16.975000000000001</v>
      </c>
      <c r="EF14" s="9">
        <v>16.001000000000001</v>
      </c>
      <c r="EG14" s="9">
        <v>1.57</v>
      </c>
      <c r="EH14" s="9">
        <v>1.42</v>
      </c>
      <c r="EI14" s="9">
        <v>0.51100000000000001</v>
      </c>
      <c r="EJ14" s="9">
        <v>0.91</v>
      </c>
      <c r="EK14" s="9">
        <v>0.66200000000000003</v>
      </c>
      <c r="EL14" s="9">
        <v>0.75800000000000001</v>
      </c>
      <c r="EM14" s="9">
        <v>0.624</v>
      </c>
      <c r="EN14" s="9">
        <v>0.11700000000000001</v>
      </c>
      <c r="EO14" s="9">
        <v>0.55700000000000005</v>
      </c>
      <c r="EP14" s="9">
        <v>0.48299999999999998</v>
      </c>
      <c r="EQ14" s="9">
        <v>0.68600000000000005</v>
      </c>
      <c r="ER14" s="9">
        <v>0.252</v>
      </c>
      <c r="ES14" s="9">
        <v>0.56499999999999995</v>
      </c>
      <c r="ET14" s="9">
        <v>0.85499999999999998</v>
      </c>
      <c r="EU14" s="9">
        <v>0.15</v>
      </c>
      <c r="EV14" s="9">
        <v>14.430999999999999</v>
      </c>
      <c r="EW14" s="9">
        <v>14.430999999999999</v>
      </c>
      <c r="EX14" s="9">
        <v>12.927</v>
      </c>
      <c r="EY14" s="9">
        <v>0.68700000000000006</v>
      </c>
      <c r="EZ14" s="9">
        <v>0.64900000000000002</v>
      </c>
      <c r="FA14" s="9">
        <v>0.56100000000000005</v>
      </c>
      <c r="FB14" s="9">
        <v>0.254</v>
      </c>
      <c r="FC14" s="9">
        <v>0.38100000000000001</v>
      </c>
      <c r="FD14" s="9">
        <v>11.911</v>
      </c>
      <c r="FE14" s="9">
        <v>0.92200000000000004</v>
      </c>
      <c r="FF14" s="9">
        <v>0.874</v>
      </c>
      <c r="FG14" s="9">
        <v>0.72399999999999998</v>
      </c>
      <c r="FH14" s="9">
        <v>3.69</v>
      </c>
      <c r="FI14" s="9">
        <v>10.74</v>
      </c>
      <c r="FJ14" s="9">
        <v>0</v>
      </c>
      <c r="FK14" s="9">
        <v>0.97399999999999998</v>
      </c>
      <c r="FL14" s="9">
        <v>16.975000000000001</v>
      </c>
      <c r="FM14" s="9">
        <v>19.155000000000001</v>
      </c>
      <c r="FN14" s="9">
        <v>18.131</v>
      </c>
      <c r="FO14" s="9">
        <v>1.177</v>
      </c>
      <c r="FP14" s="9">
        <v>0.76800000000000002</v>
      </c>
      <c r="FQ14" s="9">
        <v>0.76800000000000002</v>
      </c>
      <c r="FR14" s="9">
        <v>0</v>
      </c>
      <c r="FS14" s="9">
        <v>0.63</v>
      </c>
      <c r="FT14" s="9">
        <v>0.13900000000000001</v>
      </c>
      <c r="FU14" s="9">
        <v>0.63</v>
      </c>
      <c r="FV14" s="9">
        <v>0</v>
      </c>
      <c r="FW14" s="9">
        <v>0.13900000000000001</v>
      </c>
      <c r="FX14" s="9">
        <v>0.39600000000000002</v>
      </c>
      <c r="FY14" s="9">
        <v>0.373</v>
      </c>
      <c r="FZ14" s="9">
        <v>0</v>
      </c>
      <c r="GA14" s="9">
        <v>0.64600000000000002</v>
      </c>
      <c r="GB14" s="9">
        <v>0.122</v>
      </c>
      <c r="GC14" s="9">
        <v>0.40799999999999997</v>
      </c>
      <c r="GD14" s="9">
        <v>16.954000000000001</v>
      </c>
      <c r="GE14" s="9">
        <v>15.927</v>
      </c>
      <c r="GF14" s="9">
        <v>15.03</v>
      </c>
      <c r="GG14" s="9">
        <v>0.60299999999999998</v>
      </c>
      <c r="GH14" s="9">
        <v>0.153</v>
      </c>
      <c r="GI14" s="9">
        <v>0.60299999999999998</v>
      </c>
      <c r="GJ14" s="9">
        <v>0.153</v>
      </c>
      <c r="GK14" s="9">
        <v>0</v>
      </c>
      <c r="GL14" s="9">
        <v>10.99</v>
      </c>
      <c r="GM14" s="9">
        <v>2.1440000000000001</v>
      </c>
      <c r="GN14" s="9">
        <v>1.502</v>
      </c>
      <c r="GO14" s="9">
        <v>1.2909999999999999</v>
      </c>
      <c r="GP14" s="9">
        <v>1.758</v>
      </c>
      <c r="GQ14" s="9">
        <v>14.169</v>
      </c>
      <c r="GR14" s="9">
        <v>1.0269999999999999</v>
      </c>
      <c r="GS14" s="9">
        <v>1.0249999999999999</v>
      </c>
      <c r="GT14" s="9">
        <v>19.155000000000001</v>
      </c>
      <c r="GU14" s="9">
        <v>36.417999999999999</v>
      </c>
      <c r="GV14" s="9">
        <v>34.966000000000001</v>
      </c>
      <c r="GW14" s="9">
        <v>3.44</v>
      </c>
      <c r="GX14" s="9">
        <v>2.7130000000000001</v>
      </c>
      <c r="GY14" s="9">
        <v>2.1989999999999998</v>
      </c>
      <c r="GZ14" s="9">
        <v>0.51400000000000001</v>
      </c>
      <c r="HA14" s="9">
        <v>2.4350000000000001</v>
      </c>
      <c r="HB14" s="9">
        <v>0.27900000000000003</v>
      </c>
      <c r="HC14" s="9">
        <v>2.4350000000000001</v>
      </c>
      <c r="HD14" s="9">
        <v>0.13500000000000001</v>
      </c>
      <c r="HE14" s="9">
        <v>0.14399999999999999</v>
      </c>
      <c r="HF14" s="9">
        <v>0.79500000000000004</v>
      </c>
      <c r="HG14" s="9">
        <v>0.61299999999999999</v>
      </c>
      <c r="HH14" s="9">
        <v>1.3049999999999999</v>
      </c>
      <c r="HI14" s="9">
        <v>1.855</v>
      </c>
      <c r="HJ14" s="9">
        <v>0.85799999999999998</v>
      </c>
      <c r="HK14" s="9">
        <v>0.72699999999999998</v>
      </c>
      <c r="HL14" s="9">
        <v>31.526</v>
      </c>
      <c r="HM14" s="9">
        <v>28.619</v>
      </c>
      <c r="HN14" s="9">
        <v>27.077000000000002</v>
      </c>
      <c r="HO14" s="9">
        <v>1.135</v>
      </c>
      <c r="HP14" s="9">
        <v>0.40699999999999997</v>
      </c>
      <c r="HQ14" s="9">
        <v>1.1659999999999999</v>
      </c>
      <c r="HR14" s="9">
        <v>0</v>
      </c>
      <c r="HS14" s="9">
        <v>0.251</v>
      </c>
      <c r="HT14" s="9">
        <v>20.555</v>
      </c>
      <c r="HU14" s="9">
        <v>2.5009999999999999</v>
      </c>
      <c r="HV14" s="9">
        <v>2.738</v>
      </c>
      <c r="HW14" s="9">
        <v>2.8250000000000002</v>
      </c>
      <c r="HX14" s="9">
        <v>4.0739999999999998</v>
      </c>
      <c r="HY14" s="9">
        <v>24.545000000000002</v>
      </c>
      <c r="HZ14" s="9">
        <v>2.907</v>
      </c>
      <c r="IA14" s="9">
        <v>1.452</v>
      </c>
      <c r="IB14" s="9">
        <v>36.417999999999999</v>
      </c>
      <c r="IC14" s="9">
        <v>7.9249999999999998</v>
      </c>
      <c r="ID14" s="9">
        <v>7.165</v>
      </c>
      <c r="IE14" s="9">
        <v>0.40500000000000003</v>
      </c>
      <c r="IF14" s="9">
        <v>0.122</v>
      </c>
      <c r="IG14" s="9">
        <v>0</v>
      </c>
      <c r="IH14" s="9">
        <v>0.122</v>
      </c>
      <c r="II14" s="9">
        <v>0</v>
      </c>
      <c r="IJ14" s="9">
        <v>0.122</v>
      </c>
      <c r="IK14" s="9">
        <v>0</v>
      </c>
      <c r="IL14" s="9">
        <v>0.122</v>
      </c>
      <c r="IM14" s="9">
        <v>0</v>
      </c>
      <c r="IN14" s="9">
        <v>0</v>
      </c>
      <c r="IO14" s="9">
        <v>0.122</v>
      </c>
      <c r="IP14" s="9">
        <v>0</v>
      </c>
      <c r="IQ14" s="9">
        <v>0</v>
      </c>
    </row>
    <row r="15" spans="1:251">
      <c r="A15" s="10">
        <v>43497</v>
      </c>
      <c r="B15" s="9">
        <v>0.40699999999999997</v>
      </c>
      <c r="C15" s="9">
        <v>0.307</v>
      </c>
      <c r="D15" s="9">
        <v>0.1</v>
      </c>
      <c r="E15" s="9">
        <v>0.40699999999999997</v>
      </c>
      <c r="F15" s="9">
        <v>0</v>
      </c>
      <c r="G15" s="9">
        <v>0.16700000000000001</v>
      </c>
      <c r="H15" s="9">
        <v>0</v>
      </c>
      <c r="I15" s="9">
        <v>0.24</v>
      </c>
      <c r="J15" s="9">
        <v>0.24</v>
      </c>
      <c r="K15" s="9">
        <v>0</v>
      </c>
      <c r="L15" s="9">
        <v>0.16700000000000001</v>
      </c>
      <c r="M15" s="9">
        <v>0.24</v>
      </c>
      <c r="N15" s="9">
        <v>0.16700000000000001</v>
      </c>
      <c r="O15" s="9">
        <v>0.18099999999999999</v>
      </c>
      <c r="P15" s="9">
        <v>3.2530000000000001</v>
      </c>
      <c r="Q15" s="9">
        <v>2.665</v>
      </c>
      <c r="R15" s="9">
        <v>2.528</v>
      </c>
      <c r="S15" s="9">
        <v>0.13600000000000001</v>
      </c>
      <c r="T15" s="9">
        <v>0</v>
      </c>
      <c r="U15" s="9">
        <v>0</v>
      </c>
      <c r="V15" s="9">
        <v>0</v>
      </c>
      <c r="W15" s="9">
        <v>0.13600000000000001</v>
      </c>
      <c r="X15" s="9">
        <v>2.544</v>
      </c>
      <c r="Y15" s="9">
        <v>0</v>
      </c>
      <c r="Z15" s="9">
        <v>0.12</v>
      </c>
      <c r="AA15" s="9">
        <v>0</v>
      </c>
      <c r="AB15" s="9">
        <v>0.28999999999999998</v>
      </c>
      <c r="AC15" s="9">
        <v>2.3740000000000001</v>
      </c>
      <c r="AD15" s="9">
        <v>0.58899999999999997</v>
      </c>
      <c r="AE15" s="9">
        <v>0</v>
      </c>
      <c r="AF15" s="9">
        <v>3.8420000000000001</v>
      </c>
      <c r="AG15" s="9">
        <v>3.569</v>
      </c>
      <c r="AH15" s="9">
        <v>3.0139999999999998</v>
      </c>
      <c r="AI15" s="9">
        <v>0.59799999999999998</v>
      </c>
      <c r="AJ15" s="9">
        <v>0.59799999999999998</v>
      </c>
      <c r="AK15" s="9">
        <v>0.32700000000000001</v>
      </c>
      <c r="AL15" s="9">
        <v>0.27100000000000002</v>
      </c>
      <c r="AM15" s="9">
        <v>0.441</v>
      </c>
      <c r="AN15" s="9">
        <v>0.157</v>
      </c>
      <c r="AO15" s="9">
        <v>0.48499999999999999</v>
      </c>
      <c r="AP15" s="9">
        <v>0.113</v>
      </c>
      <c r="AQ15" s="9">
        <v>0</v>
      </c>
      <c r="AR15" s="9">
        <v>0.32900000000000001</v>
      </c>
      <c r="AS15" s="9">
        <v>0</v>
      </c>
      <c r="AT15" s="9">
        <v>0.26900000000000002</v>
      </c>
      <c r="AU15" s="9">
        <v>0.441</v>
      </c>
      <c r="AV15" s="9">
        <v>0.157</v>
      </c>
      <c r="AW15" s="9">
        <v>0</v>
      </c>
      <c r="AX15" s="9">
        <v>2.4159999999999999</v>
      </c>
      <c r="AY15" s="9">
        <v>1.8460000000000001</v>
      </c>
      <c r="AZ15" s="9">
        <v>1.7370000000000001</v>
      </c>
      <c r="BA15" s="9">
        <v>0.109</v>
      </c>
      <c r="BB15" s="9">
        <v>0</v>
      </c>
      <c r="BC15" s="9">
        <v>0.109</v>
      </c>
      <c r="BD15" s="9">
        <v>0</v>
      </c>
      <c r="BE15" s="9">
        <v>0</v>
      </c>
      <c r="BF15" s="9">
        <v>1.2609999999999999</v>
      </c>
      <c r="BG15" s="9">
        <v>0.32500000000000001</v>
      </c>
      <c r="BH15" s="9">
        <v>0.13700000000000001</v>
      </c>
      <c r="BI15" s="9">
        <v>0.122</v>
      </c>
      <c r="BJ15" s="9">
        <v>0.20699999999999999</v>
      </c>
      <c r="BK15" s="9">
        <v>1.639</v>
      </c>
      <c r="BL15" s="9">
        <v>0.56999999999999995</v>
      </c>
      <c r="BM15" s="9">
        <v>0.55400000000000005</v>
      </c>
      <c r="BN15" s="9">
        <v>3.569</v>
      </c>
      <c r="BO15" s="9">
        <v>13.884</v>
      </c>
      <c r="BP15" s="9">
        <v>13.119</v>
      </c>
      <c r="BQ15" s="9">
        <v>0.99299999999999999</v>
      </c>
      <c r="BR15" s="9">
        <v>0.871</v>
      </c>
      <c r="BS15" s="9">
        <v>0.55800000000000005</v>
      </c>
      <c r="BT15" s="9">
        <v>0.313</v>
      </c>
      <c r="BU15" s="9">
        <v>0.871</v>
      </c>
      <c r="BV15" s="9">
        <v>0</v>
      </c>
      <c r="BW15" s="9">
        <v>0.70099999999999996</v>
      </c>
      <c r="BX15" s="9">
        <v>0.17</v>
      </c>
      <c r="BY15" s="9">
        <v>0</v>
      </c>
      <c r="BZ15" s="9">
        <v>0.17</v>
      </c>
      <c r="CA15" s="9">
        <v>0.14899999999999999</v>
      </c>
      <c r="CB15" s="9">
        <v>0.55200000000000005</v>
      </c>
      <c r="CC15" s="9">
        <v>0.45200000000000001</v>
      </c>
      <c r="CD15" s="9">
        <v>0.41799999999999998</v>
      </c>
      <c r="CE15" s="9">
        <v>0.122</v>
      </c>
      <c r="CF15" s="9">
        <v>12.125999999999999</v>
      </c>
      <c r="CG15" s="9">
        <v>8.5830000000000002</v>
      </c>
      <c r="CH15" s="9">
        <v>8.1809999999999992</v>
      </c>
      <c r="CI15" s="9">
        <v>0.23200000000000001</v>
      </c>
      <c r="CJ15" s="9">
        <v>0</v>
      </c>
      <c r="CK15" s="9">
        <v>0.23200000000000001</v>
      </c>
      <c r="CL15" s="9">
        <v>0</v>
      </c>
      <c r="CM15" s="9">
        <v>0</v>
      </c>
      <c r="CN15" s="9">
        <v>5.8310000000000004</v>
      </c>
      <c r="CO15" s="9">
        <v>0.75</v>
      </c>
      <c r="CP15" s="9">
        <v>0.23699999999999999</v>
      </c>
      <c r="CQ15" s="9">
        <v>1.766</v>
      </c>
      <c r="CR15" s="9">
        <v>1.627</v>
      </c>
      <c r="CS15" s="9">
        <v>6.9560000000000004</v>
      </c>
      <c r="CT15" s="9">
        <v>3.5430000000000001</v>
      </c>
      <c r="CU15" s="9">
        <v>0.76500000000000001</v>
      </c>
      <c r="CV15" s="9">
        <v>13.884</v>
      </c>
      <c r="CW15" s="9">
        <v>6.4459999999999997</v>
      </c>
      <c r="CX15" s="9">
        <v>6.2</v>
      </c>
      <c r="CY15" s="9">
        <v>0.754</v>
      </c>
      <c r="CZ15" s="9">
        <v>0.754</v>
      </c>
      <c r="DA15" s="9">
        <v>0.128</v>
      </c>
      <c r="DB15" s="9">
        <v>0.625</v>
      </c>
      <c r="DC15" s="9">
        <v>0.47599999999999998</v>
      </c>
      <c r="DD15" s="9">
        <v>0.27800000000000002</v>
      </c>
      <c r="DE15" s="9">
        <v>0.47599999999999998</v>
      </c>
      <c r="DF15" s="9">
        <v>0.11799999999999999</v>
      </c>
      <c r="DG15" s="9">
        <v>0.16</v>
      </c>
      <c r="DH15" s="9">
        <v>0.128</v>
      </c>
      <c r="DI15" s="9">
        <v>0.28799999999999998</v>
      </c>
      <c r="DJ15" s="9">
        <v>0.33700000000000002</v>
      </c>
      <c r="DK15" s="9">
        <v>0.40600000000000003</v>
      </c>
      <c r="DL15" s="9">
        <v>0.34699999999999998</v>
      </c>
      <c r="DM15" s="9">
        <v>0</v>
      </c>
      <c r="DN15" s="9">
        <v>5.4470000000000001</v>
      </c>
      <c r="DO15" s="9">
        <v>3.512</v>
      </c>
      <c r="DP15" s="9">
        <v>3.234</v>
      </c>
      <c r="DQ15" s="9">
        <v>0.27800000000000002</v>
      </c>
      <c r="DR15" s="9">
        <v>0</v>
      </c>
      <c r="DS15" s="9">
        <v>0.14799999999999999</v>
      </c>
      <c r="DT15" s="9">
        <v>0.13</v>
      </c>
      <c r="DU15" s="9">
        <v>0</v>
      </c>
      <c r="DV15" s="9">
        <v>2.0169999999999999</v>
      </c>
      <c r="DW15" s="9">
        <v>0.61099999999999999</v>
      </c>
      <c r="DX15" s="9">
        <v>0.22600000000000001</v>
      </c>
      <c r="DY15" s="9">
        <v>0.65900000000000003</v>
      </c>
      <c r="DZ15" s="9">
        <v>0.71799999999999997</v>
      </c>
      <c r="EA15" s="9">
        <v>2.7949999999999999</v>
      </c>
      <c r="EB15" s="9">
        <v>1.9339999999999999</v>
      </c>
      <c r="EC15" s="9">
        <v>0.246</v>
      </c>
      <c r="ED15" s="9">
        <v>6.4459999999999997</v>
      </c>
      <c r="EE15" s="9">
        <v>21.524999999999999</v>
      </c>
      <c r="EF15" s="9">
        <v>20.059000000000001</v>
      </c>
      <c r="EG15" s="9">
        <v>0.875</v>
      </c>
      <c r="EH15" s="9">
        <v>0.875</v>
      </c>
      <c r="EI15" s="9">
        <v>0.46300000000000002</v>
      </c>
      <c r="EJ15" s="9">
        <v>0.41299999999999998</v>
      </c>
      <c r="EK15" s="9">
        <v>0.53500000000000003</v>
      </c>
      <c r="EL15" s="9">
        <v>0.34</v>
      </c>
      <c r="EM15" s="9">
        <v>0.76700000000000002</v>
      </c>
      <c r="EN15" s="9">
        <v>0</v>
      </c>
      <c r="EO15" s="9">
        <v>0.108</v>
      </c>
      <c r="EP15" s="9">
        <v>0.22500000000000001</v>
      </c>
      <c r="EQ15" s="9">
        <v>0.28100000000000003</v>
      </c>
      <c r="ER15" s="9">
        <v>0.36899999999999999</v>
      </c>
      <c r="ES15" s="9">
        <v>0.76</v>
      </c>
      <c r="ET15" s="9">
        <v>0.115</v>
      </c>
      <c r="EU15" s="9">
        <v>0</v>
      </c>
      <c r="EV15" s="9">
        <v>19.184000000000001</v>
      </c>
      <c r="EW15" s="9">
        <v>19.184000000000001</v>
      </c>
      <c r="EX15" s="9">
        <v>17.968</v>
      </c>
      <c r="EY15" s="9">
        <v>0.23300000000000001</v>
      </c>
      <c r="EZ15" s="9">
        <v>0.98299999999999998</v>
      </c>
      <c r="FA15" s="9">
        <v>0.51500000000000001</v>
      </c>
      <c r="FB15" s="9">
        <v>0.42299999999999999</v>
      </c>
      <c r="FC15" s="9">
        <v>0.27800000000000002</v>
      </c>
      <c r="FD15" s="9">
        <v>15.718999999999999</v>
      </c>
      <c r="FE15" s="9">
        <v>0.79200000000000004</v>
      </c>
      <c r="FF15" s="9">
        <v>0.878</v>
      </c>
      <c r="FG15" s="9">
        <v>1.794</v>
      </c>
      <c r="FH15" s="9">
        <v>4.9980000000000002</v>
      </c>
      <c r="FI15" s="9">
        <v>14.186</v>
      </c>
      <c r="FJ15" s="9">
        <v>0</v>
      </c>
      <c r="FK15" s="9">
        <v>1.466</v>
      </c>
      <c r="FL15" s="9">
        <v>21.524999999999999</v>
      </c>
      <c r="FM15" s="9">
        <v>18.815000000000001</v>
      </c>
      <c r="FN15" s="9">
        <v>17.593</v>
      </c>
      <c r="FO15" s="9">
        <v>0.86099999999999999</v>
      </c>
      <c r="FP15" s="9">
        <v>0.64600000000000002</v>
      </c>
      <c r="FQ15" s="9">
        <v>0.24299999999999999</v>
      </c>
      <c r="FR15" s="9">
        <v>0.40300000000000002</v>
      </c>
      <c r="FS15" s="9">
        <v>0.42099999999999999</v>
      </c>
      <c r="FT15" s="9">
        <v>0.22500000000000001</v>
      </c>
      <c r="FU15" s="9">
        <v>0.52600000000000002</v>
      </c>
      <c r="FV15" s="9">
        <v>0</v>
      </c>
      <c r="FW15" s="9">
        <v>0.12</v>
      </c>
      <c r="FX15" s="9">
        <v>0.113</v>
      </c>
      <c r="FY15" s="9">
        <v>0</v>
      </c>
      <c r="FZ15" s="9">
        <v>0.53300000000000003</v>
      </c>
      <c r="GA15" s="9">
        <v>0.34</v>
      </c>
      <c r="GB15" s="9">
        <v>0.30599999999999999</v>
      </c>
      <c r="GC15" s="9">
        <v>0.215</v>
      </c>
      <c r="GD15" s="9">
        <v>16.731999999999999</v>
      </c>
      <c r="GE15" s="9">
        <v>16.292999999999999</v>
      </c>
      <c r="GF15" s="9">
        <v>14.925000000000001</v>
      </c>
      <c r="GG15" s="9">
        <v>0.67700000000000005</v>
      </c>
      <c r="GH15" s="9">
        <v>0.69099999999999995</v>
      </c>
      <c r="GI15" s="9">
        <v>0.95599999999999996</v>
      </c>
      <c r="GJ15" s="9">
        <v>0.41199999999999998</v>
      </c>
      <c r="GK15" s="9">
        <v>0</v>
      </c>
      <c r="GL15" s="9">
        <v>11.221</v>
      </c>
      <c r="GM15" s="9">
        <v>1.6419999999999999</v>
      </c>
      <c r="GN15" s="9">
        <v>1.8460000000000001</v>
      </c>
      <c r="GO15" s="9">
        <v>1.5840000000000001</v>
      </c>
      <c r="GP15" s="9">
        <v>3.6819999999999999</v>
      </c>
      <c r="GQ15" s="9">
        <v>12.611000000000001</v>
      </c>
      <c r="GR15" s="9">
        <v>0.439</v>
      </c>
      <c r="GS15" s="9">
        <v>1.222</v>
      </c>
      <c r="GT15" s="9">
        <v>18.815000000000001</v>
      </c>
      <c r="GU15" s="9">
        <v>37.320999999999998</v>
      </c>
      <c r="GV15" s="9">
        <v>35.390999999999998</v>
      </c>
      <c r="GW15" s="9">
        <v>2.319</v>
      </c>
      <c r="GX15" s="9">
        <v>2.1669999999999998</v>
      </c>
      <c r="GY15" s="9">
        <v>1.601</v>
      </c>
      <c r="GZ15" s="9">
        <v>0.56599999999999995</v>
      </c>
      <c r="HA15" s="9">
        <v>1.4950000000000001</v>
      </c>
      <c r="HB15" s="9">
        <v>0.67300000000000004</v>
      </c>
      <c r="HC15" s="9">
        <v>1.339</v>
      </c>
      <c r="HD15" s="9">
        <v>0.11799999999999999</v>
      </c>
      <c r="HE15" s="9">
        <v>0.59599999999999997</v>
      </c>
      <c r="HF15" s="9">
        <v>0.24399999999999999</v>
      </c>
      <c r="HG15" s="9">
        <v>1.238</v>
      </c>
      <c r="HH15" s="9">
        <v>0.68600000000000005</v>
      </c>
      <c r="HI15" s="9">
        <v>1.6060000000000001</v>
      </c>
      <c r="HJ15" s="9">
        <v>0.56100000000000005</v>
      </c>
      <c r="HK15" s="9">
        <v>0.152</v>
      </c>
      <c r="HL15" s="9">
        <v>33.072000000000003</v>
      </c>
      <c r="HM15" s="9">
        <v>30.300999999999998</v>
      </c>
      <c r="HN15" s="9">
        <v>29.645</v>
      </c>
      <c r="HO15" s="9">
        <v>0.41099999999999998</v>
      </c>
      <c r="HP15" s="9">
        <v>0.245</v>
      </c>
      <c r="HQ15" s="9">
        <v>0.53900000000000003</v>
      </c>
      <c r="HR15" s="9">
        <v>0.11700000000000001</v>
      </c>
      <c r="HS15" s="9">
        <v>0</v>
      </c>
      <c r="HT15" s="9">
        <v>22.055</v>
      </c>
      <c r="HU15" s="9">
        <v>1.86</v>
      </c>
      <c r="HV15" s="9">
        <v>1.923</v>
      </c>
      <c r="HW15" s="9">
        <v>4.4630000000000001</v>
      </c>
      <c r="HX15" s="9">
        <v>3.2469999999999999</v>
      </c>
      <c r="HY15" s="9">
        <v>27.053999999999998</v>
      </c>
      <c r="HZ15" s="9">
        <v>2.7719999999999998</v>
      </c>
      <c r="IA15" s="9">
        <v>1.93</v>
      </c>
      <c r="IB15" s="9">
        <v>37.320999999999998</v>
      </c>
      <c r="IC15" s="9">
        <v>6.7649999999999997</v>
      </c>
      <c r="ID15" s="9">
        <v>6.3360000000000003</v>
      </c>
      <c r="IE15" s="9">
        <v>0.372</v>
      </c>
      <c r="IF15" s="9">
        <v>0.372</v>
      </c>
      <c r="IG15" s="9">
        <v>0</v>
      </c>
      <c r="IH15" s="9">
        <v>0.372</v>
      </c>
      <c r="II15" s="9">
        <v>0.27600000000000002</v>
      </c>
      <c r="IJ15" s="9">
        <v>9.6000000000000002E-2</v>
      </c>
      <c r="IK15" s="9">
        <v>0.158</v>
      </c>
      <c r="IL15" s="9">
        <v>0.21299999999999999</v>
      </c>
      <c r="IM15" s="9">
        <v>0</v>
      </c>
      <c r="IN15" s="9">
        <v>0</v>
      </c>
      <c r="IO15" s="9">
        <v>0.372</v>
      </c>
      <c r="IP15" s="9">
        <v>0</v>
      </c>
      <c r="IQ15" s="9">
        <v>0.27600000000000002</v>
      </c>
    </row>
    <row r="16" spans="1:251">
      <c r="A16" s="10">
        <v>43862</v>
      </c>
      <c r="B16" s="9">
        <v>0.29099999999999998</v>
      </c>
      <c r="C16" s="9">
        <v>0</v>
      </c>
      <c r="D16" s="9">
        <v>0.29099999999999998</v>
      </c>
      <c r="E16" s="9">
        <v>0</v>
      </c>
      <c r="F16" s="9">
        <v>0.29099999999999998</v>
      </c>
      <c r="G16" s="9">
        <v>9.8000000000000004E-2</v>
      </c>
      <c r="H16" s="9">
        <v>0</v>
      </c>
      <c r="I16" s="9">
        <v>0.193</v>
      </c>
      <c r="J16" s="9">
        <v>9.5000000000000001E-2</v>
      </c>
      <c r="K16" s="9">
        <v>9.8000000000000004E-2</v>
      </c>
      <c r="L16" s="9">
        <v>9.8000000000000004E-2</v>
      </c>
      <c r="M16" s="9">
        <v>0.193</v>
      </c>
      <c r="N16" s="9">
        <v>9.8000000000000004E-2</v>
      </c>
      <c r="O16" s="9">
        <v>0.22900000000000001</v>
      </c>
      <c r="P16" s="9">
        <v>5.3860000000000001</v>
      </c>
      <c r="Q16" s="9">
        <v>4.8570000000000002</v>
      </c>
      <c r="R16" s="9">
        <v>4.76</v>
      </c>
      <c r="S16" s="9">
        <v>0</v>
      </c>
      <c r="T16" s="9">
        <v>9.7000000000000003E-2</v>
      </c>
      <c r="U16" s="9">
        <v>0</v>
      </c>
      <c r="V16" s="9">
        <v>9.7000000000000003E-2</v>
      </c>
      <c r="W16" s="9">
        <v>0</v>
      </c>
      <c r="X16" s="9">
        <v>3.78</v>
      </c>
      <c r="Y16" s="9">
        <v>0.379</v>
      </c>
      <c r="Z16" s="9">
        <v>0.13300000000000001</v>
      </c>
      <c r="AA16" s="9">
        <v>0.56499999999999995</v>
      </c>
      <c r="AB16" s="9">
        <v>0.47799999999999998</v>
      </c>
      <c r="AC16" s="9">
        <v>4.3789999999999996</v>
      </c>
      <c r="AD16" s="9">
        <v>0.52900000000000003</v>
      </c>
      <c r="AE16" s="9">
        <v>0</v>
      </c>
      <c r="AF16" s="9">
        <v>5.907</v>
      </c>
      <c r="AG16" s="9">
        <v>4.0289999999999999</v>
      </c>
      <c r="AH16" s="9">
        <v>3.7810000000000001</v>
      </c>
      <c r="AI16" s="9">
        <v>0.57299999999999995</v>
      </c>
      <c r="AJ16" s="9">
        <v>0.57299999999999995</v>
      </c>
      <c r="AK16" s="9">
        <v>0</v>
      </c>
      <c r="AL16" s="9">
        <v>0.57299999999999995</v>
      </c>
      <c r="AM16" s="9">
        <v>0.17199999999999999</v>
      </c>
      <c r="AN16" s="9">
        <v>0.40100000000000002</v>
      </c>
      <c r="AO16" s="9">
        <v>0.17199999999999999</v>
      </c>
      <c r="AP16" s="9">
        <v>0.153</v>
      </c>
      <c r="AQ16" s="9">
        <v>0.248</v>
      </c>
      <c r="AR16" s="9">
        <v>0.153</v>
      </c>
      <c r="AS16" s="9">
        <v>0.28299999999999997</v>
      </c>
      <c r="AT16" s="9">
        <v>0.13700000000000001</v>
      </c>
      <c r="AU16" s="9">
        <v>0.32500000000000001</v>
      </c>
      <c r="AV16" s="9">
        <v>0.248</v>
      </c>
      <c r="AW16" s="9">
        <v>0</v>
      </c>
      <c r="AX16" s="9">
        <v>3.2080000000000002</v>
      </c>
      <c r="AY16" s="9">
        <v>2.6760000000000002</v>
      </c>
      <c r="AZ16" s="9">
        <v>2.44</v>
      </c>
      <c r="BA16" s="9">
        <v>0.23499999999999999</v>
      </c>
      <c r="BB16" s="9">
        <v>0</v>
      </c>
      <c r="BC16" s="9">
        <v>0.23499999999999999</v>
      </c>
      <c r="BD16" s="9">
        <v>0</v>
      </c>
      <c r="BE16" s="9">
        <v>0</v>
      </c>
      <c r="BF16" s="9">
        <v>2.4630000000000001</v>
      </c>
      <c r="BG16" s="9">
        <v>0</v>
      </c>
      <c r="BH16" s="9">
        <v>0</v>
      </c>
      <c r="BI16" s="9">
        <v>0.21199999999999999</v>
      </c>
      <c r="BJ16" s="9">
        <v>0.33200000000000002</v>
      </c>
      <c r="BK16" s="9">
        <v>2.3439999999999999</v>
      </c>
      <c r="BL16" s="9">
        <v>0.53200000000000003</v>
      </c>
      <c r="BM16" s="9">
        <v>0.248</v>
      </c>
      <c r="BN16" s="9">
        <v>4.0289999999999999</v>
      </c>
      <c r="BO16" s="9">
        <v>15.996</v>
      </c>
      <c r="BP16" s="9">
        <v>14.632</v>
      </c>
      <c r="BQ16" s="9">
        <v>1.5760000000000001</v>
      </c>
      <c r="BR16" s="9">
        <v>1.0640000000000001</v>
      </c>
      <c r="BS16" s="9">
        <v>0.47899999999999998</v>
      </c>
      <c r="BT16" s="9">
        <v>0.58499999999999996</v>
      </c>
      <c r="BU16" s="9">
        <v>0.84799999999999998</v>
      </c>
      <c r="BV16" s="9">
        <v>0.216</v>
      </c>
      <c r="BW16" s="9">
        <v>0.84799999999999998</v>
      </c>
      <c r="BX16" s="9">
        <v>0.114</v>
      </c>
      <c r="BY16" s="9">
        <v>0.10199999999999999</v>
      </c>
      <c r="BZ16" s="9">
        <v>0.37</v>
      </c>
      <c r="CA16" s="9">
        <v>0.248</v>
      </c>
      <c r="CB16" s="9">
        <v>0.44600000000000001</v>
      </c>
      <c r="CC16" s="9">
        <v>0.86199999999999999</v>
      </c>
      <c r="CD16" s="9">
        <v>0.20200000000000001</v>
      </c>
      <c r="CE16" s="9">
        <v>0.51200000000000001</v>
      </c>
      <c r="CF16" s="9">
        <v>13.055999999999999</v>
      </c>
      <c r="CG16" s="9">
        <v>8.6189999999999998</v>
      </c>
      <c r="CH16" s="9">
        <v>8.0429999999999993</v>
      </c>
      <c r="CI16" s="9">
        <v>0.377</v>
      </c>
      <c r="CJ16" s="9">
        <v>0.19900000000000001</v>
      </c>
      <c r="CK16" s="9">
        <v>0.377</v>
      </c>
      <c r="CL16" s="9">
        <v>0.19900000000000001</v>
      </c>
      <c r="CM16" s="9">
        <v>0</v>
      </c>
      <c r="CN16" s="9">
        <v>6.0190000000000001</v>
      </c>
      <c r="CO16" s="9">
        <v>0.13500000000000001</v>
      </c>
      <c r="CP16" s="9">
        <v>1.0129999999999999</v>
      </c>
      <c r="CQ16" s="9">
        <v>1.452</v>
      </c>
      <c r="CR16" s="9">
        <v>1.7130000000000001</v>
      </c>
      <c r="CS16" s="9">
        <v>6.9059999999999997</v>
      </c>
      <c r="CT16" s="9">
        <v>4.4359999999999999</v>
      </c>
      <c r="CU16" s="9">
        <v>1.3640000000000001</v>
      </c>
      <c r="CV16" s="9">
        <v>15.996</v>
      </c>
      <c r="CW16" s="9">
        <v>7.0049999999999999</v>
      </c>
      <c r="CX16" s="9">
        <v>6.6559999999999997</v>
      </c>
      <c r="CY16" s="9">
        <v>0.60299999999999998</v>
      </c>
      <c r="CZ16" s="9">
        <v>0.45500000000000002</v>
      </c>
      <c r="DA16" s="9">
        <v>0.112</v>
      </c>
      <c r="DB16" s="9">
        <v>0.34300000000000003</v>
      </c>
      <c r="DC16" s="9">
        <v>7.1999999999999995E-2</v>
      </c>
      <c r="DD16" s="9">
        <v>0.38300000000000001</v>
      </c>
      <c r="DE16" s="9">
        <v>0.184</v>
      </c>
      <c r="DF16" s="9">
        <v>0.14199999999999999</v>
      </c>
      <c r="DG16" s="9">
        <v>0.13</v>
      </c>
      <c r="DH16" s="9">
        <v>7.1999999999999995E-2</v>
      </c>
      <c r="DI16" s="9">
        <v>0.254</v>
      </c>
      <c r="DJ16" s="9">
        <v>0.13</v>
      </c>
      <c r="DK16" s="9">
        <v>0.20100000000000001</v>
      </c>
      <c r="DL16" s="9">
        <v>0.254</v>
      </c>
      <c r="DM16" s="9">
        <v>0.14799999999999999</v>
      </c>
      <c r="DN16" s="9">
        <v>6.0529999999999999</v>
      </c>
      <c r="DO16" s="9">
        <v>4.4509999999999996</v>
      </c>
      <c r="DP16" s="9">
        <v>4.4509999999999996</v>
      </c>
      <c r="DQ16" s="9">
        <v>0</v>
      </c>
      <c r="DR16" s="9">
        <v>0</v>
      </c>
      <c r="DS16" s="9">
        <v>0</v>
      </c>
      <c r="DT16" s="9">
        <v>0</v>
      </c>
      <c r="DU16" s="9">
        <v>0</v>
      </c>
      <c r="DV16" s="9">
        <v>3.8079999999999998</v>
      </c>
      <c r="DW16" s="9">
        <v>0</v>
      </c>
      <c r="DX16" s="9">
        <v>9.8000000000000004E-2</v>
      </c>
      <c r="DY16" s="9">
        <v>0.54500000000000004</v>
      </c>
      <c r="DZ16" s="9">
        <v>0.222</v>
      </c>
      <c r="EA16" s="9">
        <v>4.2279999999999998</v>
      </c>
      <c r="EB16" s="9">
        <v>1.6020000000000001</v>
      </c>
      <c r="EC16" s="9">
        <v>0.34799999999999998</v>
      </c>
      <c r="ED16" s="9">
        <v>7.0049999999999999</v>
      </c>
      <c r="EE16" s="9">
        <v>20.346</v>
      </c>
      <c r="EF16" s="9">
        <v>19.437000000000001</v>
      </c>
      <c r="EG16" s="9">
        <v>0.63900000000000001</v>
      </c>
      <c r="EH16" s="9">
        <v>0.53700000000000003</v>
      </c>
      <c r="EI16" s="9">
        <v>0</v>
      </c>
      <c r="EJ16" s="9">
        <v>0.53700000000000003</v>
      </c>
      <c r="EK16" s="9">
        <v>0.252</v>
      </c>
      <c r="EL16" s="9">
        <v>0.28399999999999997</v>
      </c>
      <c r="EM16" s="9">
        <v>0.252</v>
      </c>
      <c r="EN16" s="9">
        <v>0</v>
      </c>
      <c r="EO16" s="9">
        <v>0.28399999999999997</v>
      </c>
      <c r="EP16" s="9">
        <v>0</v>
      </c>
      <c r="EQ16" s="9">
        <v>0.114</v>
      </c>
      <c r="ER16" s="9">
        <v>0.42199999999999999</v>
      </c>
      <c r="ES16" s="9">
        <v>0.25800000000000001</v>
      </c>
      <c r="ET16" s="9">
        <v>0.27900000000000003</v>
      </c>
      <c r="EU16" s="9">
        <v>0.10199999999999999</v>
      </c>
      <c r="EV16" s="9">
        <v>18.797999999999998</v>
      </c>
      <c r="EW16" s="9">
        <v>18.797999999999998</v>
      </c>
      <c r="EX16" s="9">
        <v>17.218</v>
      </c>
      <c r="EY16" s="9">
        <v>1.0429999999999999</v>
      </c>
      <c r="EZ16" s="9">
        <v>0.53600000000000003</v>
      </c>
      <c r="FA16" s="9">
        <v>1.0349999999999999</v>
      </c>
      <c r="FB16" s="9">
        <v>0.32</v>
      </c>
      <c r="FC16" s="9">
        <v>0.22500000000000001</v>
      </c>
      <c r="FD16" s="9">
        <v>12.564</v>
      </c>
      <c r="FE16" s="9">
        <v>1.6319999999999999</v>
      </c>
      <c r="FF16" s="9">
        <v>1.448</v>
      </c>
      <c r="FG16" s="9">
        <v>3.1549999999999998</v>
      </c>
      <c r="FH16" s="9">
        <v>3.7320000000000002</v>
      </c>
      <c r="FI16" s="9">
        <v>15.065</v>
      </c>
      <c r="FJ16" s="9">
        <v>0</v>
      </c>
      <c r="FK16" s="9">
        <v>0.91</v>
      </c>
      <c r="FL16" s="9">
        <v>20.346</v>
      </c>
      <c r="FM16" s="9">
        <v>24.837</v>
      </c>
      <c r="FN16" s="9">
        <v>22.91</v>
      </c>
      <c r="FO16" s="9">
        <v>1.2310000000000001</v>
      </c>
      <c r="FP16" s="9">
        <v>1.077</v>
      </c>
      <c r="FQ16" s="9">
        <v>0.23599999999999999</v>
      </c>
      <c r="FR16" s="9">
        <v>0.84099999999999997</v>
      </c>
      <c r="FS16" s="9">
        <v>0.67400000000000004</v>
      </c>
      <c r="FT16" s="9">
        <v>0.40400000000000003</v>
      </c>
      <c r="FU16" s="9">
        <v>0.81200000000000006</v>
      </c>
      <c r="FV16" s="9">
        <v>0</v>
      </c>
      <c r="FW16" s="9">
        <v>0.114</v>
      </c>
      <c r="FX16" s="9">
        <v>0.35099999999999998</v>
      </c>
      <c r="FY16" s="9">
        <v>0.39200000000000002</v>
      </c>
      <c r="FZ16" s="9">
        <v>0.33400000000000002</v>
      </c>
      <c r="GA16" s="9">
        <v>0.64800000000000002</v>
      </c>
      <c r="GB16" s="9">
        <v>0.42899999999999999</v>
      </c>
      <c r="GC16" s="9">
        <v>0.154</v>
      </c>
      <c r="GD16" s="9">
        <v>21.678999999999998</v>
      </c>
      <c r="GE16" s="9">
        <v>20.527999999999999</v>
      </c>
      <c r="GF16" s="9">
        <v>19.323</v>
      </c>
      <c r="GG16" s="9">
        <v>1.105</v>
      </c>
      <c r="GH16" s="9">
        <v>9.9000000000000005E-2</v>
      </c>
      <c r="GI16" s="9">
        <v>1.087</v>
      </c>
      <c r="GJ16" s="9">
        <v>0.11700000000000001</v>
      </c>
      <c r="GK16" s="9">
        <v>0</v>
      </c>
      <c r="GL16" s="9">
        <v>14.63</v>
      </c>
      <c r="GM16" s="9">
        <v>1.3740000000000001</v>
      </c>
      <c r="GN16" s="9">
        <v>2.4910000000000001</v>
      </c>
      <c r="GO16" s="9">
        <v>2.0329999999999999</v>
      </c>
      <c r="GP16" s="9">
        <v>3.706</v>
      </c>
      <c r="GQ16" s="9">
        <v>16.821999999999999</v>
      </c>
      <c r="GR16" s="9">
        <v>1.151</v>
      </c>
      <c r="GS16" s="9">
        <v>1.927</v>
      </c>
      <c r="GT16" s="9">
        <v>24.837</v>
      </c>
      <c r="GU16" s="9">
        <v>40.340000000000003</v>
      </c>
      <c r="GV16" s="9">
        <v>37.895000000000003</v>
      </c>
      <c r="GW16" s="9">
        <v>2.9830000000000001</v>
      </c>
      <c r="GX16" s="9">
        <v>2.2280000000000002</v>
      </c>
      <c r="GY16" s="9">
        <v>1.8260000000000001</v>
      </c>
      <c r="GZ16" s="9">
        <v>0.40200000000000002</v>
      </c>
      <c r="HA16" s="9">
        <v>1.82</v>
      </c>
      <c r="HB16" s="9">
        <v>0.40799999999999997</v>
      </c>
      <c r="HC16" s="9">
        <v>1.706</v>
      </c>
      <c r="HD16" s="9">
        <v>0.114</v>
      </c>
      <c r="HE16" s="9">
        <v>0.40799999999999997</v>
      </c>
      <c r="HF16" s="9">
        <v>0.78300000000000003</v>
      </c>
      <c r="HG16" s="9">
        <v>0.40899999999999997</v>
      </c>
      <c r="HH16" s="9">
        <v>1.036</v>
      </c>
      <c r="HI16" s="9">
        <v>1.645</v>
      </c>
      <c r="HJ16" s="9">
        <v>0.58299999999999996</v>
      </c>
      <c r="HK16" s="9">
        <v>0.755</v>
      </c>
      <c r="HL16" s="9">
        <v>34.911999999999999</v>
      </c>
      <c r="HM16" s="9">
        <v>32.259</v>
      </c>
      <c r="HN16" s="9">
        <v>29.841999999999999</v>
      </c>
      <c r="HO16" s="9">
        <v>1.2729999999999999</v>
      </c>
      <c r="HP16" s="9">
        <v>1.145</v>
      </c>
      <c r="HQ16" s="9">
        <v>0.70099999999999996</v>
      </c>
      <c r="HR16" s="9">
        <v>0.66600000000000004</v>
      </c>
      <c r="HS16" s="9">
        <v>1.05</v>
      </c>
      <c r="HT16" s="9">
        <v>20.146999999999998</v>
      </c>
      <c r="HU16" s="9">
        <v>2.5760000000000001</v>
      </c>
      <c r="HV16" s="9">
        <v>3.9529999999999998</v>
      </c>
      <c r="HW16" s="9">
        <v>5.5839999999999996</v>
      </c>
      <c r="HX16" s="9">
        <v>4.5110000000000001</v>
      </c>
      <c r="HY16" s="9">
        <v>27.748000000000001</v>
      </c>
      <c r="HZ16" s="9">
        <v>2.653</v>
      </c>
      <c r="IA16" s="9">
        <v>2.4460000000000002</v>
      </c>
      <c r="IB16" s="9">
        <v>40.340000000000003</v>
      </c>
      <c r="IC16" s="9">
        <v>5.9119999999999999</v>
      </c>
      <c r="ID16" s="9">
        <v>5.3079999999999998</v>
      </c>
      <c r="IE16" s="9">
        <v>0.67500000000000004</v>
      </c>
      <c r="IF16" s="9">
        <v>0.67500000000000004</v>
      </c>
      <c r="IG16" s="9">
        <v>0.23499999999999999</v>
      </c>
      <c r="IH16" s="9">
        <v>0.44</v>
      </c>
      <c r="II16" s="9">
        <v>0.56599999999999995</v>
      </c>
      <c r="IJ16" s="9">
        <v>0.109</v>
      </c>
      <c r="IK16" s="9">
        <v>0.56599999999999995</v>
      </c>
      <c r="IL16" s="9">
        <v>0</v>
      </c>
      <c r="IM16" s="9">
        <v>0.109</v>
      </c>
      <c r="IN16" s="9">
        <v>0.109</v>
      </c>
      <c r="IO16" s="9">
        <v>0.45900000000000002</v>
      </c>
      <c r="IP16" s="9">
        <v>0.107</v>
      </c>
      <c r="IQ16" s="9">
        <v>0.23499999999999999</v>
      </c>
    </row>
    <row r="17" spans="1:251">
      <c r="A17" s="10">
        <v>44228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4.5659999999999998</v>
      </c>
      <c r="Q17" s="9">
        <v>4.5659999999999998</v>
      </c>
      <c r="R17" s="9">
        <v>4.1710000000000003</v>
      </c>
      <c r="S17" s="9">
        <v>0.39400000000000002</v>
      </c>
      <c r="T17" s="9">
        <v>0</v>
      </c>
      <c r="U17" s="9">
        <v>0.25600000000000001</v>
      </c>
      <c r="V17" s="9">
        <v>0.13800000000000001</v>
      </c>
      <c r="W17" s="9">
        <v>0</v>
      </c>
      <c r="X17" s="9">
        <v>3.952</v>
      </c>
      <c r="Y17" s="9">
        <v>0.61299999999999999</v>
      </c>
      <c r="Z17" s="9">
        <v>0</v>
      </c>
      <c r="AA17" s="9">
        <v>0</v>
      </c>
      <c r="AB17" s="9">
        <v>0.77300000000000002</v>
      </c>
      <c r="AC17" s="9">
        <v>3.7930000000000001</v>
      </c>
      <c r="AD17" s="9">
        <v>0</v>
      </c>
      <c r="AE17" s="9">
        <v>0.52600000000000002</v>
      </c>
      <c r="AF17" s="9">
        <v>5.0919999999999996</v>
      </c>
      <c r="AG17" s="9">
        <v>3.1429999999999998</v>
      </c>
      <c r="AH17" s="9">
        <v>3.1429999999999998</v>
      </c>
      <c r="AI17" s="9">
        <v>0.34499999999999997</v>
      </c>
      <c r="AJ17" s="9">
        <v>0.34499999999999997</v>
      </c>
      <c r="AK17" s="9">
        <v>0</v>
      </c>
      <c r="AL17" s="9">
        <v>0.34499999999999997</v>
      </c>
      <c r="AM17" s="9">
        <v>0.26300000000000001</v>
      </c>
      <c r="AN17" s="9">
        <v>8.3000000000000004E-2</v>
      </c>
      <c r="AO17" s="9">
        <v>0.26300000000000001</v>
      </c>
      <c r="AP17" s="9">
        <v>8.3000000000000004E-2</v>
      </c>
      <c r="AQ17" s="9">
        <v>0</v>
      </c>
      <c r="AR17" s="9">
        <v>8.3000000000000004E-2</v>
      </c>
      <c r="AS17" s="9">
        <v>0.155</v>
      </c>
      <c r="AT17" s="9">
        <v>0.107</v>
      </c>
      <c r="AU17" s="9">
        <v>0.34499999999999997</v>
      </c>
      <c r="AV17" s="9">
        <v>0</v>
      </c>
      <c r="AW17" s="9">
        <v>0</v>
      </c>
      <c r="AX17" s="9">
        <v>2.798</v>
      </c>
      <c r="AY17" s="9">
        <v>2.2490000000000001</v>
      </c>
      <c r="AZ17" s="9">
        <v>2.1080000000000001</v>
      </c>
      <c r="BA17" s="9">
        <v>0</v>
      </c>
      <c r="BB17" s="9">
        <v>0.14099999999999999</v>
      </c>
      <c r="BC17" s="9">
        <v>0</v>
      </c>
      <c r="BD17" s="9">
        <v>0.14099999999999999</v>
      </c>
      <c r="BE17" s="9">
        <v>0</v>
      </c>
      <c r="BF17" s="9">
        <v>1.385</v>
      </c>
      <c r="BG17" s="9">
        <v>0.747</v>
      </c>
      <c r="BH17" s="9">
        <v>0.11600000000000001</v>
      </c>
      <c r="BI17" s="9">
        <v>0</v>
      </c>
      <c r="BJ17" s="9">
        <v>0.441</v>
      </c>
      <c r="BK17" s="9">
        <v>1.8080000000000001</v>
      </c>
      <c r="BL17" s="9">
        <v>0.54900000000000004</v>
      </c>
      <c r="BM17" s="9">
        <v>0</v>
      </c>
      <c r="BN17" s="9">
        <v>3.1429999999999998</v>
      </c>
      <c r="BO17" s="9">
        <v>15.071</v>
      </c>
      <c r="BP17" s="9">
        <v>14.083</v>
      </c>
      <c r="BQ17" s="9">
        <v>1.4059999999999999</v>
      </c>
      <c r="BR17" s="9">
        <v>1.0469999999999999</v>
      </c>
      <c r="BS17" s="9">
        <v>0.52900000000000003</v>
      </c>
      <c r="BT17" s="9">
        <v>0.51800000000000002</v>
      </c>
      <c r="BU17" s="9">
        <v>0.89300000000000002</v>
      </c>
      <c r="BV17" s="9">
        <v>0.154</v>
      </c>
      <c r="BW17" s="9">
        <v>0.61899999999999999</v>
      </c>
      <c r="BX17" s="9">
        <v>0.154</v>
      </c>
      <c r="BY17" s="9">
        <v>0.126</v>
      </c>
      <c r="BZ17" s="9">
        <v>0.26900000000000002</v>
      </c>
      <c r="CA17" s="9">
        <v>0.216</v>
      </c>
      <c r="CB17" s="9">
        <v>0.56200000000000006</v>
      </c>
      <c r="CC17" s="9">
        <v>0.77600000000000002</v>
      </c>
      <c r="CD17" s="9">
        <v>0.27100000000000002</v>
      </c>
      <c r="CE17" s="9">
        <v>0.35899999999999999</v>
      </c>
      <c r="CF17" s="9">
        <v>12.677</v>
      </c>
      <c r="CG17" s="9">
        <v>8.7959999999999994</v>
      </c>
      <c r="CH17" s="9">
        <v>8.3770000000000007</v>
      </c>
      <c r="CI17" s="9">
        <v>0.27100000000000002</v>
      </c>
      <c r="CJ17" s="9">
        <v>0.14799999999999999</v>
      </c>
      <c r="CK17" s="9">
        <v>0.42</v>
      </c>
      <c r="CL17" s="9">
        <v>0</v>
      </c>
      <c r="CM17" s="9">
        <v>0</v>
      </c>
      <c r="CN17" s="9">
        <v>7.2640000000000002</v>
      </c>
      <c r="CO17" s="9">
        <v>0.50900000000000001</v>
      </c>
      <c r="CP17" s="9">
        <v>0.23699999999999999</v>
      </c>
      <c r="CQ17" s="9">
        <v>0.78700000000000003</v>
      </c>
      <c r="CR17" s="9">
        <v>1.595</v>
      </c>
      <c r="CS17" s="9">
        <v>7.2009999999999996</v>
      </c>
      <c r="CT17" s="9">
        <v>3.8809999999999998</v>
      </c>
      <c r="CU17" s="9">
        <v>0.98799999999999999</v>
      </c>
      <c r="CV17" s="9">
        <v>15.071</v>
      </c>
      <c r="CW17" s="9">
        <v>7.6619999999999999</v>
      </c>
      <c r="CX17" s="9">
        <v>6.7060000000000004</v>
      </c>
      <c r="CY17" s="9">
        <v>0.86699999999999999</v>
      </c>
      <c r="CZ17" s="9">
        <v>0.86699999999999999</v>
      </c>
      <c r="DA17" s="9">
        <v>0.248</v>
      </c>
      <c r="DB17" s="9">
        <v>0.61899999999999999</v>
      </c>
      <c r="DC17" s="9">
        <v>0.21</v>
      </c>
      <c r="DD17" s="9">
        <v>0.65700000000000003</v>
      </c>
      <c r="DE17" s="9">
        <v>0.21</v>
      </c>
      <c r="DF17" s="9">
        <v>0.26100000000000001</v>
      </c>
      <c r="DG17" s="9">
        <v>0.39600000000000002</v>
      </c>
      <c r="DH17" s="9">
        <v>0.371</v>
      </c>
      <c r="DI17" s="9">
        <v>0.378</v>
      </c>
      <c r="DJ17" s="9">
        <v>0.11899999999999999</v>
      </c>
      <c r="DK17" s="9">
        <v>0.32300000000000001</v>
      </c>
      <c r="DL17" s="9">
        <v>0.54500000000000004</v>
      </c>
      <c r="DM17" s="9">
        <v>0</v>
      </c>
      <c r="DN17" s="9">
        <v>5.8390000000000004</v>
      </c>
      <c r="DO17" s="9">
        <v>3.0720000000000001</v>
      </c>
      <c r="DP17" s="9">
        <v>2.9580000000000002</v>
      </c>
      <c r="DQ17" s="9">
        <v>0</v>
      </c>
      <c r="DR17" s="9">
        <v>0</v>
      </c>
      <c r="DS17" s="9">
        <v>0</v>
      </c>
      <c r="DT17" s="9">
        <v>0</v>
      </c>
      <c r="DU17" s="9">
        <v>0</v>
      </c>
      <c r="DV17" s="9">
        <v>1.913</v>
      </c>
      <c r="DW17" s="9">
        <v>0.23200000000000001</v>
      </c>
      <c r="DX17" s="9">
        <v>0.66</v>
      </c>
      <c r="DY17" s="9">
        <v>0.26800000000000002</v>
      </c>
      <c r="DZ17" s="9">
        <v>0.154</v>
      </c>
      <c r="EA17" s="9">
        <v>2.919</v>
      </c>
      <c r="EB17" s="9">
        <v>2.7669999999999999</v>
      </c>
      <c r="EC17" s="9">
        <v>0.95499999999999996</v>
      </c>
      <c r="ED17" s="9">
        <v>7.6619999999999999</v>
      </c>
      <c r="EE17" s="9">
        <v>19.452000000000002</v>
      </c>
      <c r="EF17" s="9">
        <v>18.847000000000001</v>
      </c>
      <c r="EG17" s="9">
        <v>1.415</v>
      </c>
      <c r="EH17" s="9">
        <v>1.077</v>
      </c>
      <c r="EI17" s="9">
        <v>0.55800000000000005</v>
      </c>
      <c r="EJ17" s="9">
        <v>0.52</v>
      </c>
      <c r="EK17" s="9">
        <v>0.87</v>
      </c>
      <c r="EL17" s="9">
        <v>0.20699999999999999</v>
      </c>
      <c r="EM17" s="9">
        <v>0.752</v>
      </c>
      <c r="EN17" s="9">
        <v>0</v>
      </c>
      <c r="EO17" s="9">
        <v>0.32500000000000001</v>
      </c>
      <c r="EP17" s="9">
        <v>0.46700000000000003</v>
      </c>
      <c r="EQ17" s="9">
        <v>0</v>
      </c>
      <c r="ER17" s="9">
        <v>0.61</v>
      </c>
      <c r="ES17" s="9">
        <v>0.88500000000000001</v>
      </c>
      <c r="ET17" s="9">
        <v>0.193</v>
      </c>
      <c r="EU17" s="9">
        <v>0.33800000000000002</v>
      </c>
      <c r="EV17" s="9">
        <v>17.431999999999999</v>
      </c>
      <c r="EW17" s="9">
        <v>17.231000000000002</v>
      </c>
      <c r="EX17" s="9">
        <v>16.032</v>
      </c>
      <c r="EY17" s="9">
        <v>0.46200000000000002</v>
      </c>
      <c r="EZ17" s="9">
        <v>0.73699999999999999</v>
      </c>
      <c r="FA17" s="9">
        <v>0.56999999999999995</v>
      </c>
      <c r="FB17" s="9">
        <v>0.248</v>
      </c>
      <c r="FC17" s="9">
        <v>0.38100000000000001</v>
      </c>
      <c r="FD17" s="9">
        <v>13.345000000000001</v>
      </c>
      <c r="FE17" s="9">
        <v>1.2609999999999999</v>
      </c>
      <c r="FF17" s="9">
        <v>1.006</v>
      </c>
      <c r="FG17" s="9">
        <v>1.6180000000000001</v>
      </c>
      <c r="FH17" s="9">
        <v>3.9060000000000001</v>
      </c>
      <c r="FI17" s="9">
        <v>13.324999999999999</v>
      </c>
      <c r="FJ17" s="9">
        <v>0.20100000000000001</v>
      </c>
      <c r="FK17" s="9">
        <v>0.60499999999999998</v>
      </c>
      <c r="FL17" s="9">
        <v>19.452000000000002</v>
      </c>
      <c r="FM17" s="9">
        <v>20.413</v>
      </c>
      <c r="FN17" s="9">
        <v>19.437000000000001</v>
      </c>
      <c r="FO17" s="9">
        <v>0.44800000000000001</v>
      </c>
      <c r="FP17" s="9">
        <v>0.44800000000000001</v>
      </c>
      <c r="FQ17" s="9">
        <v>0</v>
      </c>
      <c r="FR17" s="9">
        <v>0.44800000000000001</v>
      </c>
      <c r="FS17" s="9">
        <v>0.19900000000000001</v>
      </c>
      <c r="FT17" s="9">
        <v>0.128</v>
      </c>
      <c r="FU17" s="9">
        <v>0.32800000000000001</v>
      </c>
      <c r="FV17" s="9">
        <v>0</v>
      </c>
      <c r="FW17" s="9">
        <v>0</v>
      </c>
      <c r="FX17" s="9">
        <v>0.111</v>
      </c>
      <c r="FY17" s="9">
        <v>0.33700000000000002</v>
      </c>
      <c r="FZ17" s="9">
        <v>0</v>
      </c>
      <c r="GA17" s="9">
        <v>0.31900000000000001</v>
      </c>
      <c r="GB17" s="9">
        <v>0.128</v>
      </c>
      <c r="GC17" s="9">
        <v>0</v>
      </c>
      <c r="GD17" s="9">
        <v>18.989000000000001</v>
      </c>
      <c r="GE17" s="9">
        <v>18.215</v>
      </c>
      <c r="GF17" s="9">
        <v>17.396000000000001</v>
      </c>
      <c r="GG17" s="9">
        <v>0.40899999999999997</v>
      </c>
      <c r="GH17" s="9">
        <v>0.41</v>
      </c>
      <c r="GI17" s="9">
        <v>0.54</v>
      </c>
      <c r="GJ17" s="9">
        <v>0.27900000000000003</v>
      </c>
      <c r="GK17" s="9">
        <v>0</v>
      </c>
      <c r="GL17" s="9">
        <v>12.99</v>
      </c>
      <c r="GM17" s="9">
        <v>2.0569999999999999</v>
      </c>
      <c r="GN17" s="9">
        <v>1.698</v>
      </c>
      <c r="GO17" s="9">
        <v>1.4710000000000001</v>
      </c>
      <c r="GP17" s="9">
        <v>1.333</v>
      </c>
      <c r="GQ17" s="9">
        <v>16.882000000000001</v>
      </c>
      <c r="GR17" s="9">
        <v>0.77400000000000002</v>
      </c>
      <c r="GS17" s="9">
        <v>0.97599999999999998</v>
      </c>
      <c r="GT17" s="9">
        <v>20.413</v>
      </c>
      <c r="GU17" s="9">
        <v>39.531999999999996</v>
      </c>
      <c r="GV17" s="9">
        <v>37.430999999999997</v>
      </c>
      <c r="GW17" s="9">
        <v>3</v>
      </c>
      <c r="GX17" s="9">
        <v>2.69</v>
      </c>
      <c r="GY17" s="9">
        <v>2.2770000000000001</v>
      </c>
      <c r="GZ17" s="9">
        <v>0.41299999999999998</v>
      </c>
      <c r="HA17" s="9">
        <v>2.2799999999999998</v>
      </c>
      <c r="HB17" s="9">
        <v>0.27500000000000002</v>
      </c>
      <c r="HC17" s="9">
        <v>2.2989999999999999</v>
      </c>
      <c r="HD17" s="9">
        <v>0.11</v>
      </c>
      <c r="HE17" s="9">
        <v>0.14599999999999999</v>
      </c>
      <c r="HF17" s="9">
        <v>0.60799999999999998</v>
      </c>
      <c r="HG17" s="9">
        <v>0.72</v>
      </c>
      <c r="HH17" s="9">
        <v>1.3620000000000001</v>
      </c>
      <c r="HI17" s="9">
        <v>1.57</v>
      </c>
      <c r="HJ17" s="9">
        <v>1.119</v>
      </c>
      <c r="HK17" s="9">
        <v>0.31</v>
      </c>
      <c r="HL17" s="9">
        <v>34.430999999999997</v>
      </c>
      <c r="HM17" s="9">
        <v>32.273000000000003</v>
      </c>
      <c r="HN17" s="9">
        <v>30.686</v>
      </c>
      <c r="HO17" s="9">
        <v>0.86199999999999999</v>
      </c>
      <c r="HP17" s="9">
        <v>0.72499999999999998</v>
      </c>
      <c r="HQ17" s="9">
        <v>0.97499999999999998</v>
      </c>
      <c r="HR17" s="9">
        <v>0.5</v>
      </c>
      <c r="HS17" s="9">
        <v>0.113</v>
      </c>
      <c r="HT17" s="9">
        <v>21.707000000000001</v>
      </c>
      <c r="HU17" s="9">
        <v>2.988</v>
      </c>
      <c r="HV17" s="9">
        <v>2.4889999999999999</v>
      </c>
      <c r="HW17" s="9">
        <v>5.0890000000000004</v>
      </c>
      <c r="HX17" s="9">
        <v>4.0590000000000002</v>
      </c>
      <c r="HY17" s="9">
        <v>28.213999999999999</v>
      </c>
      <c r="HZ17" s="9">
        <v>2.157</v>
      </c>
      <c r="IA17" s="9">
        <v>2.101</v>
      </c>
      <c r="IB17" s="9">
        <v>39.531999999999996</v>
      </c>
      <c r="IC17" s="9">
        <v>5.3959999999999999</v>
      </c>
      <c r="ID17" s="9">
        <v>5.2880000000000003</v>
      </c>
      <c r="IE17" s="9">
        <v>0.53</v>
      </c>
      <c r="IF17" s="9">
        <v>0.36699999999999999</v>
      </c>
      <c r="IG17" s="9">
        <v>0.13</v>
      </c>
      <c r="IH17" s="9">
        <v>0.23699999999999999</v>
      </c>
      <c r="II17" s="9">
        <v>0.13</v>
      </c>
      <c r="IJ17" s="9">
        <v>0.23699999999999999</v>
      </c>
      <c r="IK17" s="9">
        <v>0.27500000000000002</v>
      </c>
      <c r="IL17" s="9">
        <v>0</v>
      </c>
      <c r="IM17" s="9">
        <v>9.0999999999999998E-2</v>
      </c>
      <c r="IN17" s="9">
        <v>0</v>
      </c>
      <c r="IO17" s="9">
        <v>0</v>
      </c>
      <c r="IP17" s="9">
        <v>0.36699999999999999</v>
      </c>
      <c r="IQ17" s="9">
        <v>0.27500000000000002</v>
      </c>
    </row>
    <row r="18" spans="1:251">
      <c r="A18" s="10">
        <v>44593</v>
      </c>
      <c r="B18" s="9">
        <v>0.39300000000000002</v>
      </c>
      <c r="C18" s="9">
        <v>0.27600000000000002</v>
      </c>
      <c r="D18" s="9">
        <v>0.11700000000000001</v>
      </c>
      <c r="E18" s="9">
        <v>0.27600000000000002</v>
      </c>
      <c r="F18" s="9">
        <v>0.11700000000000001</v>
      </c>
      <c r="G18" s="9">
        <v>0.27600000000000002</v>
      </c>
      <c r="H18" s="9">
        <v>0</v>
      </c>
      <c r="I18" s="9">
        <v>0.11700000000000001</v>
      </c>
      <c r="J18" s="9">
        <v>0.27</v>
      </c>
      <c r="K18" s="9">
        <v>0.123</v>
      </c>
      <c r="L18" s="9">
        <v>0</v>
      </c>
      <c r="M18" s="9">
        <v>0.39300000000000002</v>
      </c>
      <c r="N18" s="9">
        <v>0</v>
      </c>
      <c r="O18" s="9">
        <v>0</v>
      </c>
      <c r="P18" s="9">
        <v>5.3730000000000002</v>
      </c>
      <c r="Q18" s="9">
        <v>4.83</v>
      </c>
      <c r="R18" s="9">
        <v>4.4080000000000004</v>
      </c>
      <c r="S18" s="9">
        <v>0.29799999999999999</v>
      </c>
      <c r="T18" s="9">
        <v>0.124</v>
      </c>
      <c r="U18" s="9">
        <v>0.16600000000000001</v>
      </c>
      <c r="V18" s="9">
        <v>0.25600000000000001</v>
      </c>
      <c r="W18" s="9">
        <v>0</v>
      </c>
      <c r="X18" s="9">
        <v>4.2060000000000004</v>
      </c>
      <c r="Y18" s="9">
        <v>0.249</v>
      </c>
      <c r="Z18" s="9">
        <v>0.26800000000000002</v>
      </c>
      <c r="AA18" s="9">
        <v>0.108</v>
      </c>
      <c r="AB18" s="9">
        <v>1.337</v>
      </c>
      <c r="AC18" s="9">
        <v>3.4929999999999999</v>
      </c>
      <c r="AD18" s="9">
        <v>0.54300000000000004</v>
      </c>
      <c r="AE18" s="9">
        <v>0.44900000000000001</v>
      </c>
      <c r="AF18" s="9">
        <v>6.2149999999999999</v>
      </c>
      <c r="AG18" s="9">
        <v>2.0670000000000002</v>
      </c>
      <c r="AH18" s="9">
        <v>2.0670000000000002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2.0670000000000002</v>
      </c>
      <c r="AY18" s="9">
        <v>1.7270000000000001</v>
      </c>
      <c r="AZ18" s="9">
        <v>1.2929999999999999</v>
      </c>
      <c r="BA18" s="9">
        <v>0.129</v>
      </c>
      <c r="BB18" s="9">
        <v>0.30499999999999999</v>
      </c>
      <c r="BC18" s="9">
        <v>0.129</v>
      </c>
      <c r="BD18" s="9">
        <v>0.30499999999999999</v>
      </c>
      <c r="BE18" s="9">
        <v>0</v>
      </c>
      <c r="BF18" s="9">
        <v>1.0820000000000001</v>
      </c>
      <c r="BG18" s="9">
        <v>0</v>
      </c>
      <c r="BH18" s="9">
        <v>0.14599999999999999</v>
      </c>
      <c r="BI18" s="9">
        <v>0.499</v>
      </c>
      <c r="BJ18" s="9">
        <v>0.43</v>
      </c>
      <c r="BK18" s="9">
        <v>1.2969999999999999</v>
      </c>
      <c r="BL18" s="9">
        <v>0.34</v>
      </c>
      <c r="BM18" s="9">
        <v>0</v>
      </c>
      <c r="BN18" s="9">
        <v>2.0670000000000002</v>
      </c>
      <c r="BO18" s="9">
        <v>19.093</v>
      </c>
      <c r="BP18" s="9">
        <v>18.494</v>
      </c>
      <c r="BQ18" s="9">
        <v>1.048</v>
      </c>
      <c r="BR18" s="9">
        <v>0.90600000000000003</v>
      </c>
      <c r="BS18" s="9">
        <v>0.60799999999999998</v>
      </c>
      <c r="BT18" s="9">
        <v>0.29899999999999999</v>
      </c>
      <c r="BU18" s="9">
        <v>0.60799999999999998</v>
      </c>
      <c r="BV18" s="9">
        <v>0.29899999999999999</v>
      </c>
      <c r="BW18" s="9">
        <v>0.73899999999999999</v>
      </c>
      <c r="BX18" s="9">
        <v>0</v>
      </c>
      <c r="BY18" s="9">
        <v>0.16700000000000001</v>
      </c>
      <c r="BZ18" s="9">
        <v>0.37</v>
      </c>
      <c r="CA18" s="9">
        <v>0.436</v>
      </c>
      <c r="CB18" s="9">
        <v>0.10100000000000001</v>
      </c>
      <c r="CC18" s="9">
        <v>0.90600000000000003</v>
      </c>
      <c r="CD18" s="9">
        <v>0</v>
      </c>
      <c r="CE18" s="9">
        <v>0.14199999999999999</v>
      </c>
      <c r="CF18" s="9">
        <v>17.446000000000002</v>
      </c>
      <c r="CG18" s="9">
        <v>11.829000000000001</v>
      </c>
      <c r="CH18" s="9">
        <v>10.897</v>
      </c>
      <c r="CI18" s="9">
        <v>0.78800000000000003</v>
      </c>
      <c r="CJ18" s="9">
        <v>0.14399999999999999</v>
      </c>
      <c r="CK18" s="9">
        <v>0.496</v>
      </c>
      <c r="CL18" s="9">
        <v>0.436</v>
      </c>
      <c r="CM18" s="9">
        <v>0</v>
      </c>
      <c r="CN18" s="9">
        <v>8.5860000000000003</v>
      </c>
      <c r="CO18" s="9">
        <v>0.70499999999999996</v>
      </c>
      <c r="CP18" s="9">
        <v>0.29899999999999999</v>
      </c>
      <c r="CQ18" s="9">
        <v>2.2389999999999999</v>
      </c>
      <c r="CR18" s="9">
        <v>1.972</v>
      </c>
      <c r="CS18" s="9">
        <v>9.8569999999999993</v>
      </c>
      <c r="CT18" s="9">
        <v>5.6159999999999997</v>
      </c>
      <c r="CU18" s="9">
        <v>0.59899999999999998</v>
      </c>
      <c r="CV18" s="9">
        <v>19.093</v>
      </c>
      <c r="CW18" s="9">
        <v>5.843</v>
      </c>
      <c r="CX18" s="9">
        <v>5.492</v>
      </c>
      <c r="CY18" s="9">
        <v>0.84599999999999997</v>
      </c>
      <c r="CZ18" s="9">
        <v>0.54500000000000004</v>
      </c>
      <c r="DA18" s="9">
        <v>0</v>
      </c>
      <c r="DB18" s="9">
        <v>0.54500000000000004</v>
      </c>
      <c r="DC18" s="9">
        <v>0.439</v>
      </c>
      <c r="DD18" s="9">
        <v>0.106</v>
      </c>
      <c r="DE18" s="9">
        <v>0.439</v>
      </c>
      <c r="DF18" s="9">
        <v>0</v>
      </c>
      <c r="DG18" s="9">
        <v>0.106</v>
      </c>
      <c r="DH18" s="9">
        <v>0.11799999999999999</v>
      </c>
      <c r="DI18" s="9">
        <v>0.32600000000000001</v>
      </c>
      <c r="DJ18" s="9">
        <v>0.10100000000000001</v>
      </c>
      <c r="DK18" s="9">
        <v>0.44400000000000001</v>
      </c>
      <c r="DL18" s="9">
        <v>0.10100000000000001</v>
      </c>
      <c r="DM18" s="9">
        <v>0.30099999999999999</v>
      </c>
      <c r="DN18" s="9">
        <v>4.6459999999999999</v>
      </c>
      <c r="DO18" s="9">
        <v>2.2490000000000001</v>
      </c>
      <c r="DP18" s="9">
        <v>1.9710000000000001</v>
      </c>
      <c r="DQ18" s="9">
        <v>0.16</v>
      </c>
      <c r="DR18" s="9">
        <v>0.11799999999999999</v>
      </c>
      <c r="DS18" s="9">
        <v>0.27800000000000002</v>
      </c>
      <c r="DT18" s="9">
        <v>0</v>
      </c>
      <c r="DU18" s="9">
        <v>0</v>
      </c>
      <c r="DV18" s="9">
        <v>1.403</v>
      </c>
      <c r="DW18" s="9">
        <v>0.56000000000000005</v>
      </c>
      <c r="DX18" s="9">
        <v>0</v>
      </c>
      <c r="DY18" s="9">
        <v>0.28599999999999998</v>
      </c>
      <c r="DZ18" s="9">
        <v>0.40200000000000002</v>
      </c>
      <c r="EA18" s="9">
        <v>1.8480000000000001</v>
      </c>
      <c r="EB18" s="9">
        <v>2.3959999999999999</v>
      </c>
      <c r="EC18" s="9">
        <v>0.35099999999999998</v>
      </c>
      <c r="ED18" s="9">
        <v>5.843</v>
      </c>
      <c r="EE18" s="9">
        <v>16.614000000000001</v>
      </c>
      <c r="EF18" s="9">
        <v>16.244</v>
      </c>
      <c r="EG18" s="9">
        <v>1.508</v>
      </c>
      <c r="EH18" s="9">
        <v>1.161</v>
      </c>
      <c r="EI18" s="9">
        <v>0.66400000000000003</v>
      </c>
      <c r="EJ18" s="9">
        <v>0.497</v>
      </c>
      <c r="EK18" s="9">
        <v>0.89600000000000002</v>
      </c>
      <c r="EL18" s="9">
        <v>0.26500000000000001</v>
      </c>
      <c r="EM18" s="9">
        <v>1.022</v>
      </c>
      <c r="EN18" s="9">
        <v>0.13900000000000001</v>
      </c>
      <c r="EO18" s="9">
        <v>0</v>
      </c>
      <c r="EP18" s="9">
        <v>0.76200000000000001</v>
      </c>
      <c r="EQ18" s="9">
        <v>0.29199999999999998</v>
      </c>
      <c r="ER18" s="9">
        <v>0.107</v>
      </c>
      <c r="ES18" s="9">
        <v>1.022</v>
      </c>
      <c r="ET18" s="9">
        <v>0.13900000000000001</v>
      </c>
      <c r="EU18" s="9">
        <v>0.34699999999999998</v>
      </c>
      <c r="EV18" s="9">
        <v>14.734999999999999</v>
      </c>
      <c r="EW18" s="9">
        <v>14.734999999999999</v>
      </c>
      <c r="EX18" s="9">
        <v>13.327999999999999</v>
      </c>
      <c r="EY18" s="9">
        <v>1.266</v>
      </c>
      <c r="EZ18" s="9">
        <v>0.14099999999999999</v>
      </c>
      <c r="FA18" s="9">
        <v>0.72299999999999998</v>
      </c>
      <c r="FB18" s="9">
        <v>0.443</v>
      </c>
      <c r="FC18" s="9">
        <v>0.24099999999999999</v>
      </c>
      <c r="FD18" s="9">
        <v>11.442</v>
      </c>
      <c r="FE18" s="9">
        <v>0.63100000000000001</v>
      </c>
      <c r="FF18" s="9">
        <v>0.72399999999999998</v>
      </c>
      <c r="FG18" s="9">
        <v>1.9379999999999999</v>
      </c>
      <c r="FH18" s="9">
        <v>3.3690000000000002</v>
      </c>
      <c r="FI18" s="9">
        <v>11.366</v>
      </c>
      <c r="FJ18" s="9">
        <v>0</v>
      </c>
      <c r="FK18" s="9">
        <v>0.37</v>
      </c>
      <c r="FL18" s="9">
        <v>16.614000000000001</v>
      </c>
      <c r="FM18" s="9">
        <v>27.158000000000001</v>
      </c>
      <c r="FN18" s="9">
        <v>24.54</v>
      </c>
      <c r="FO18" s="9">
        <v>0.97899999999999998</v>
      </c>
      <c r="FP18" s="9">
        <v>0.97899999999999998</v>
      </c>
      <c r="FQ18" s="9">
        <v>0.224</v>
      </c>
      <c r="FR18" s="9">
        <v>0.755</v>
      </c>
      <c r="FS18" s="9">
        <v>0.67700000000000005</v>
      </c>
      <c r="FT18" s="9">
        <v>0.30199999999999999</v>
      </c>
      <c r="FU18" s="9">
        <v>0.67700000000000005</v>
      </c>
      <c r="FV18" s="9">
        <v>0.13500000000000001</v>
      </c>
      <c r="FW18" s="9">
        <v>0.16800000000000001</v>
      </c>
      <c r="FX18" s="9">
        <v>0.13500000000000001</v>
      </c>
      <c r="FY18" s="9">
        <v>0.67700000000000005</v>
      </c>
      <c r="FZ18" s="9">
        <v>0.16800000000000001</v>
      </c>
      <c r="GA18" s="9">
        <v>0.25600000000000001</v>
      </c>
      <c r="GB18" s="9">
        <v>0.72299999999999998</v>
      </c>
      <c r="GC18" s="9">
        <v>0</v>
      </c>
      <c r="GD18" s="9">
        <v>23.56</v>
      </c>
      <c r="GE18" s="9">
        <v>22.463999999999999</v>
      </c>
      <c r="GF18" s="9">
        <v>20.978000000000002</v>
      </c>
      <c r="GG18" s="9">
        <v>1.1180000000000001</v>
      </c>
      <c r="GH18" s="9">
        <v>0.36799999999999999</v>
      </c>
      <c r="GI18" s="9">
        <v>1.3640000000000001</v>
      </c>
      <c r="GJ18" s="9">
        <v>0.122</v>
      </c>
      <c r="GK18" s="9">
        <v>0</v>
      </c>
      <c r="GL18" s="9">
        <v>16.111000000000001</v>
      </c>
      <c r="GM18" s="9">
        <v>2.5329999999999999</v>
      </c>
      <c r="GN18" s="9">
        <v>2.3279999999999998</v>
      </c>
      <c r="GO18" s="9">
        <v>1.4930000000000001</v>
      </c>
      <c r="GP18" s="9">
        <v>3.61</v>
      </c>
      <c r="GQ18" s="9">
        <v>18.853999999999999</v>
      </c>
      <c r="GR18" s="9">
        <v>1.0960000000000001</v>
      </c>
      <c r="GS18" s="9">
        <v>2.6179999999999999</v>
      </c>
      <c r="GT18" s="9">
        <v>27.158000000000001</v>
      </c>
      <c r="GU18" s="9">
        <v>41.978999999999999</v>
      </c>
      <c r="GV18" s="9">
        <v>38.853000000000002</v>
      </c>
      <c r="GW18" s="9">
        <v>4.181</v>
      </c>
      <c r="GX18" s="9">
        <v>3.6</v>
      </c>
      <c r="GY18" s="9">
        <v>2.4</v>
      </c>
      <c r="GZ18" s="9">
        <v>1.2</v>
      </c>
      <c r="HA18" s="9">
        <v>2.8780000000000001</v>
      </c>
      <c r="HB18" s="9">
        <v>0.72199999999999998</v>
      </c>
      <c r="HC18" s="9">
        <v>3.2970000000000002</v>
      </c>
      <c r="HD18" s="9">
        <v>0.30199999999999999</v>
      </c>
      <c r="HE18" s="9">
        <v>0</v>
      </c>
      <c r="HF18" s="9">
        <v>0.68400000000000005</v>
      </c>
      <c r="HG18" s="9">
        <v>1.218</v>
      </c>
      <c r="HH18" s="9">
        <v>1.698</v>
      </c>
      <c r="HI18" s="9">
        <v>2.4369999999999998</v>
      </c>
      <c r="HJ18" s="9">
        <v>1.163</v>
      </c>
      <c r="HK18" s="9">
        <v>0.58099999999999996</v>
      </c>
      <c r="HL18" s="9">
        <v>34.671999999999997</v>
      </c>
      <c r="HM18" s="9">
        <v>32.051000000000002</v>
      </c>
      <c r="HN18" s="9">
        <v>30.995999999999999</v>
      </c>
      <c r="HO18" s="9">
        <v>0.53700000000000003</v>
      </c>
      <c r="HP18" s="9">
        <v>0.51800000000000002</v>
      </c>
      <c r="HQ18" s="9">
        <v>0.42199999999999999</v>
      </c>
      <c r="HR18" s="9">
        <v>0.63300000000000001</v>
      </c>
      <c r="HS18" s="9">
        <v>0</v>
      </c>
      <c r="HT18" s="9">
        <v>22.436</v>
      </c>
      <c r="HU18" s="9">
        <v>2.9009999999999998</v>
      </c>
      <c r="HV18" s="9">
        <v>2.605</v>
      </c>
      <c r="HW18" s="9">
        <v>4.109</v>
      </c>
      <c r="HX18" s="9">
        <v>5.2380000000000004</v>
      </c>
      <c r="HY18" s="9">
        <v>26.812999999999999</v>
      </c>
      <c r="HZ18" s="9">
        <v>2.621</v>
      </c>
      <c r="IA18" s="9">
        <v>3.1259999999999999</v>
      </c>
      <c r="IB18" s="9">
        <v>41.978999999999999</v>
      </c>
      <c r="IC18" s="9">
        <v>5.5309999999999997</v>
      </c>
      <c r="ID18" s="9">
        <v>4.673</v>
      </c>
      <c r="IE18" s="9">
        <v>0.36099999999999999</v>
      </c>
      <c r="IF18" s="9">
        <v>0.36099999999999999</v>
      </c>
      <c r="IG18" s="9">
        <v>0.11</v>
      </c>
      <c r="IH18" s="9">
        <v>0.25</v>
      </c>
      <c r="II18" s="9">
        <v>0.24199999999999999</v>
      </c>
      <c r="IJ18" s="9">
        <v>0.11899999999999999</v>
      </c>
      <c r="IK18" s="9">
        <v>0.24199999999999999</v>
      </c>
      <c r="IL18" s="9">
        <v>0</v>
      </c>
      <c r="IM18" s="9">
        <v>0.11899999999999999</v>
      </c>
      <c r="IN18" s="9">
        <v>0</v>
      </c>
      <c r="IO18" s="9">
        <v>0.13200000000000001</v>
      </c>
      <c r="IP18" s="9">
        <v>0.22900000000000001</v>
      </c>
      <c r="IQ18" s="9">
        <v>0.25</v>
      </c>
    </row>
    <row r="19" spans="1:251">
      <c r="A19" s="10">
        <v>44958</v>
      </c>
      <c r="B19" s="9">
        <v>0.53500000000000003</v>
      </c>
      <c r="C19" s="9">
        <v>9.1999999999999998E-2</v>
      </c>
      <c r="D19" s="9">
        <v>0.443</v>
      </c>
      <c r="E19" s="9">
        <v>0.40200000000000002</v>
      </c>
      <c r="F19" s="9">
        <v>0.13400000000000001</v>
      </c>
      <c r="G19" s="9">
        <v>0.26400000000000001</v>
      </c>
      <c r="H19" s="9">
        <v>0.13400000000000001</v>
      </c>
      <c r="I19" s="9">
        <v>0.13700000000000001</v>
      </c>
      <c r="J19" s="9">
        <v>0</v>
      </c>
      <c r="K19" s="9">
        <v>0.53500000000000003</v>
      </c>
      <c r="L19" s="9">
        <v>0</v>
      </c>
      <c r="M19" s="9">
        <v>0.309</v>
      </c>
      <c r="N19" s="9">
        <v>0.22600000000000001</v>
      </c>
      <c r="O19" s="9">
        <v>0</v>
      </c>
      <c r="P19" s="9">
        <v>5.9139999999999997</v>
      </c>
      <c r="Q19" s="9">
        <v>5.4630000000000001</v>
      </c>
      <c r="R19" s="9">
        <v>4.7160000000000002</v>
      </c>
      <c r="S19" s="9">
        <v>0.60299999999999998</v>
      </c>
      <c r="T19" s="9">
        <v>0.14499999999999999</v>
      </c>
      <c r="U19" s="9">
        <v>0.60299999999999998</v>
      </c>
      <c r="V19" s="9">
        <v>0.14499999999999999</v>
      </c>
      <c r="W19" s="9">
        <v>0</v>
      </c>
      <c r="X19" s="9">
        <v>4.9000000000000004</v>
      </c>
      <c r="Y19" s="9">
        <v>0.13</v>
      </c>
      <c r="Z19" s="9">
        <v>0.14699999999999999</v>
      </c>
      <c r="AA19" s="9">
        <v>0.28599999999999998</v>
      </c>
      <c r="AB19" s="9">
        <v>2.1070000000000002</v>
      </c>
      <c r="AC19" s="9">
        <v>3.3559999999999999</v>
      </c>
      <c r="AD19" s="9">
        <v>0.45</v>
      </c>
      <c r="AE19" s="9">
        <v>0.45200000000000001</v>
      </c>
      <c r="AF19" s="9">
        <v>6.9009999999999998</v>
      </c>
      <c r="AG19" s="9">
        <v>3.379</v>
      </c>
      <c r="AH19" s="9">
        <v>3.0379999999999998</v>
      </c>
      <c r="AI19" s="9">
        <v>0.38200000000000001</v>
      </c>
      <c r="AJ19" s="9">
        <v>0.255</v>
      </c>
      <c r="AK19" s="9">
        <v>0.255</v>
      </c>
      <c r="AL19" s="9">
        <v>0</v>
      </c>
      <c r="AM19" s="9">
        <v>0.255</v>
      </c>
      <c r="AN19" s="9">
        <v>0</v>
      </c>
      <c r="AO19" s="9">
        <v>0.255</v>
      </c>
      <c r="AP19" s="9">
        <v>0</v>
      </c>
      <c r="AQ19" s="9">
        <v>0</v>
      </c>
      <c r="AR19" s="9">
        <v>0.12</v>
      </c>
      <c r="AS19" s="9">
        <v>0</v>
      </c>
      <c r="AT19" s="9">
        <v>0.13500000000000001</v>
      </c>
      <c r="AU19" s="9">
        <v>0.255</v>
      </c>
      <c r="AV19" s="9">
        <v>0</v>
      </c>
      <c r="AW19" s="9">
        <v>0.126</v>
      </c>
      <c r="AX19" s="9">
        <v>2.6560000000000001</v>
      </c>
      <c r="AY19" s="9">
        <v>1.83</v>
      </c>
      <c r="AZ19" s="9">
        <v>1.83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1.83</v>
      </c>
      <c r="BG19" s="9">
        <v>0</v>
      </c>
      <c r="BH19" s="9">
        <v>0</v>
      </c>
      <c r="BI19" s="9">
        <v>0</v>
      </c>
      <c r="BJ19" s="9">
        <v>0</v>
      </c>
      <c r="BK19" s="9">
        <v>1.83</v>
      </c>
      <c r="BL19" s="9">
        <v>0.82599999999999996</v>
      </c>
      <c r="BM19" s="9">
        <v>0.34100000000000003</v>
      </c>
      <c r="BN19" s="9">
        <v>3.379</v>
      </c>
      <c r="BO19" s="9">
        <v>17.420000000000002</v>
      </c>
      <c r="BP19" s="9">
        <v>16.95</v>
      </c>
      <c r="BQ19" s="9">
        <v>1.903</v>
      </c>
      <c r="BR19" s="9">
        <v>1.62</v>
      </c>
      <c r="BS19" s="9">
        <v>0.34300000000000003</v>
      </c>
      <c r="BT19" s="9">
        <v>1.2769999999999999</v>
      </c>
      <c r="BU19" s="9">
        <v>1.3220000000000001</v>
      </c>
      <c r="BV19" s="9">
        <v>0.29799999999999999</v>
      </c>
      <c r="BW19" s="9">
        <v>1.3220000000000001</v>
      </c>
      <c r="BX19" s="9">
        <v>0.29799999999999999</v>
      </c>
      <c r="BY19" s="9">
        <v>0</v>
      </c>
      <c r="BZ19" s="9">
        <v>0.754</v>
      </c>
      <c r="CA19" s="9">
        <v>0.41299999999999998</v>
      </c>
      <c r="CB19" s="9">
        <v>0.45200000000000001</v>
      </c>
      <c r="CC19" s="9">
        <v>0.89700000000000002</v>
      </c>
      <c r="CD19" s="9">
        <v>0.72299999999999998</v>
      </c>
      <c r="CE19" s="9">
        <v>0.28299999999999997</v>
      </c>
      <c r="CF19" s="9">
        <v>15.047000000000001</v>
      </c>
      <c r="CG19" s="9">
        <v>11.209</v>
      </c>
      <c r="CH19" s="9">
        <v>10.456</v>
      </c>
      <c r="CI19" s="9">
        <v>0.47099999999999997</v>
      </c>
      <c r="CJ19" s="9">
        <v>0.28199999999999997</v>
      </c>
      <c r="CK19" s="9">
        <v>0.47099999999999997</v>
      </c>
      <c r="CL19" s="9">
        <v>0.28199999999999997</v>
      </c>
      <c r="CM19" s="9">
        <v>0</v>
      </c>
      <c r="CN19" s="9">
        <v>8.1829999999999998</v>
      </c>
      <c r="CO19" s="9">
        <v>0.72899999999999998</v>
      </c>
      <c r="CP19" s="9">
        <v>0.30599999999999999</v>
      </c>
      <c r="CQ19" s="9">
        <v>1.992</v>
      </c>
      <c r="CR19" s="9">
        <v>2.7639999999999998</v>
      </c>
      <c r="CS19" s="9">
        <v>8.4450000000000003</v>
      </c>
      <c r="CT19" s="9">
        <v>3.8380000000000001</v>
      </c>
      <c r="CU19" s="9">
        <v>0.47</v>
      </c>
      <c r="CV19" s="9">
        <v>17.420000000000002</v>
      </c>
      <c r="CW19" s="9">
        <v>6.5540000000000003</v>
      </c>
      <c r="CX19" s="9">
        <v>5.923</v>
      </c>
      <c r="CY19" s="9">
        <v>0.89700000000000002</v>
      </c>
      <c r="CZ19" s="9">
        <v>0.89700000000000002</v>
      </c>
      <c r="DA19" s="9">
        <v>0.33300000000000002</v>
      </c>
      <c r="DB19" s="9">
        <v>0.56399999999999995</v>
      </c>
      <c r="DC19" s="9">
        <v>0.89700000000000002</v>
      </c>
      <c r="DD19" s="9">
        <v>0</v>
      </c>
      <c r="DE19" s="9">
        <v>0.89700000000000002</v>
      </c>
      <c r="DF19" s="9">
        <v>0</v>
      </c>
      <c r="DG19" s="9">
        <v>0</v>
      </c>
      <c r="DH19" s="9">
        <v>0.40100000000000002</v>
      </c>
      <c r="DI19" s="9">
        <v>0.17299999999999999</v>
      </c>
      <c r="DJ19" s="9">
        <v>0.32300000000000001</v>
      </c>
      <c r="DK19" s="9">
        <v>0.33300000000000002</v>
      </c>
      <c r="DL19" s="9">
        <v>0.56399999999999995</v>
      </c>
      <c r="DM19" s="9">
        <v>0</v>
      </c>
      <c r="DN19" s="9">
        <v>5.0259999999999998</v>
      </c>
      <c r="DO19" s="9">
        <v>3.2490000000000001</v>
      </c>
      <c r="DP19" s="9">
        <v>3.0910000000000002</v>
      </c>
      <c r="DQ19" s="9">
        <v>0.158</v>
      </c>
      <c r="DR19" s="9">
        <v>0</v>
      </c>
      <c r="DS19" s="9">
        <v>0</v>
      </c>
      <c r="DT19" s="9">
        <v>0</v>
      </c>
      <c r="DU19" s="9">
        <v>0</v>
      </c>
      <c r="DV19" s="9">
        <v>2.3069999999999999</v>
      </c>
      <c r="DW19" s="9">
        <v>0</v>
      </c>
      <c r="DX19" s="9">
        <v>0.20799999999999999</v>
      </c>
      <c r="DY19" s="9">
        <v>0.73299999999999998</v>
      </c>
      <c r="DZ19" s="9">
        <v>0.433</v>
      </c>
      <c r="EA19" s="9">
        <v>2.8159999999999998</v>
      </c>
      <c r="EB19" s="9">
        <v>1.7769999999999999</v>
      </c>
      <c r="EC19" s="9">
        <v>0.63</v>
      </c>
      <c r="ED19" s="9">
        <v>6.5540000000000003</v>
      </c>
      <c r="EE19" s="9">
        <v>19.024999999999999</v>
      </c>
      <c r="EF19" s="9">
        <v>18.404</v>
      </c>
      <c r="EG19" s="9">
        <v>2.72</v>
      </c>
      <c r="EH19" s="9">
        <v>2.5779999999999998</v>
      </c>
      <c r="EI19" s="9">
        <v>1.0029999999999999</v>
      </c>
      <c r="EJ19" s="9">
        <v>1.575</v>
      </c>
      <c r="EK19" s="9">
        <v>2.0459999999999998</v>
      </c>
      <c r="EL19" s="9">
        <v>0.53300000000000003</v>
      </c>
      <c r="EM19" s="9">
        <v>1.778</v>
      </c>
      <c r="EN19" s="9">
        <v>0.28499999999999998</v>
      </c>
      <c r="EO19" s="9">
        <v>0.51500000000000001</v>
      </c>
      <c r="EP19" s="9">
        <v>1.635</v>
      </c>
      <c r="EQ19" s="9">
        <v>0.6</v>
      </c>
      <c r="ER19" s="9">
        <v>0.34300000000000003</v>
      </c>
      <c r="ES19" s="9">
        <v>1.7709999999999999</v>
      </c>
      <c r="ET19" s="9">
        <v>0.80700000000000005</v>
      </c>
      <c r="EU19" s="9">
        <v>0.14099999999999999</v>
      </c>
      <c r="EV19" s="9">
        <v>15.685</v>
      </c>
      <c r="EW19" s="9">
        <v>15.685</v>
      </c>
      <c r="EX19" s="9">
        <v>13.472</v>
      </c>
      <c r="EY19" s="9">
        <v>1.177</v>
      </c>
      <c r="EZ19" s="9">
        <v>1.036</v>
      </c>
      <c r="FA19" s="9">
        <v>1.48</v>
      </c>
      <c r="FB19" s="9">
        <v>0.73199999999999998</v>
      </c>
      <c r="FC19" s="9">
        <v>0</v>
      </c>
      <c r="FD19" s="9">
        <v>11.932</v>
      </c>
      <c r="FE19" s="9">
        <v>0.84299999999999997</v>
      </c>
      <c r="FF19" s="9">
        <v>0.57299999999999995</v>
      </c>
      <c r="FG19" s="9">
        <v>2.3370000000000002</v>
      </c>
      <c r="FH19" s="9">
        <v>4.6429999999999998</v>
      </c>
      <c r="FI19" s="9">
        <v>11.042</v>
      </c>
      <c r="FJ19" s="9">
        <v>0</v>
      </c>
      <c r="FK19" s="9">
        <v>0.621</v>
      </c>
      <c r="FL19" s="9">
        <v>19.024999999999999</v>
      </c>
      <c r="FM19" s="9">
        <v>26.56</v>
      </c>
      <c r="FN19" s="9">
        <v>21.622</v>
      </c>
      <c r="FO19" s="9">
        <v>1.512</v>
      </c>
      <c r="FP19" s="9">
        <v>1.385</v>
      </c>
      <c r="FQ19" s="9">
        <v>0.69899999999999995</v>
      </c>
      <c r="FR19" s="9">
        <v>0.68600000000000005</v>
      </c>
      <c r="FS19" s="9">
        <v>0.85799999999999998</v>
      </c>
      <c r="FT19" s="9">
        <v>0.52700000000000002</v>
      </c>
      <c r="FU19" s="9">
        <v>0.73899999999999999</v>
      </c>
      <c r="FV19" s="9">
        <v>0.16300000000000001</v>
      </c>
      <c r="FW19" s="9">
        <v>0.36399999999999999</v>
      </c>
      <c r="FX19" s="9">
        <v>0.30299999999999999</v>
      </c>
      <c r="FY19" s="9">
        <v>0.80300000000000005</v>
      </c>
      <c r="FZ19" s="9">
        <v>0.27900000000000003</v>
      </c>
      <c r="GA19" s="9">
        <v>1.121</v>
      </c>
      <c r="GB19" s="9">
        <v>0.26400000000000001</v>
      </c>
      <c r="GC19" s="9">
        <v>0.127</v>
      </c>
      <c r="GD19" s="9">
        <v>20.11</v>
      </c>
      <c r="GE19" s="9">
        <v>19.754999999999999</v>
      </c>
      <c r="GF19" s="9">
        <v>18.114999999999998</v>
      </c>
      <c r="GG19" s="9">
        <v>1.0529999999999999</v>
      </c>
      <c r="GH19" s="9">
        <v>0.58699999999999997</v>
      </c>
      <c r="GI19" s="9">
        <v>1.1910000000000001</v>
      </c>
      <c r="GJ19" s="9">
        <v>0.45</v>
      </c>
      <c r="GK19" s="9">
        <v>0</v>
      </c>
      <c r="GL19" s="9">
        <v>15.154</v>
      </c>
      <c r="GM19" s="9">
        <v>2.2360000000000002</v>
      </c>
      <c r="GN19" s="9">
        <v>1.569</v>
      </c>
      <c r="GO19" s="9">
        <v>0.79600000000000004</v>
      </c>
      <c r="GP19" s="9">
        <v>3.5819999999999999</v>
      </c>
      <c r="GQ19" s="9">
        <v>16.173999999999999</v>
      </c>
      <c r="GR19" s="9">
        <v>0.35399999999999998</v>
      </c>
      <c r="GS19" s="9">
        <v>4.9379999999999997</v>
      </c>
      <c r="GT19" s="9">
        <v>26.56</v>
      </c>
      <c r="GU19" s="9">
        <v>50.207999999999998</v>
      </c>
      <c r="GV19" s="9">
        <v>47.029000000000003</v>
      </c>
      <c r="GW19" s="9">
        <v>5.3289999999999997</v>
      </c>
      <c r="GX19" s="9">
        <v>4.931</v>
      </c>
      <c r="GY19" s="9">
        <v>2.9809999999999999</v>
      </c>
      <c r="GZ19" s="9">
        <v>1.95</v>
      </c>
      <c r="HA19" s="9">
        <v>4.1580000000000004</v>
      </c>
      <c r="HB19" s="9">
        <v>0.77300000000000002</v>
      </c>
      <c r="HC19" s="9">
        <v>4.258</v>
      </c>
      <c r="HD19" s="9">
        <v>0.35499999999999998</v>
      </c>
      <c r="HE19" s="9">
        <v>0.318</v>
      </c>
      <c r="HF19" s="9">
        <v>1.4139999999999999</v>
      </c>
      <c r="HG19" s="9">
        <v>2.1520000000000001</v>
      </c>
      <c r="HH19" s="9">
        <v>1.3640000000000001</v>
      </c>
      <c r="HI19" s="9">
        <v>2.57</v>
      </c>
      <c r="HJ19" s="9">
        <v>2.3610000000000002</v>
      </c>
      <c r="HK19" s="9">
        <v>0.39800000000000002</v>
      </c>
      <c r="HL19" s="9">
        <v>41.7</v>
      </c>
      <c r="HM19" s="9">
        <v>38.819000000000003</v>
      </c>
      <c r="HN19" s="9">
        <v>36.726999999999997</v>
      </c>
      <c r="HO19" s="9">
        <v>0.65900000000000003</v>
      </c>
      <c r="HP19" s="9">
        <v>1.4330000000000001</v>
      </c>
      <c r="HQ19" s="9">
        <v>0.69</v>
      </c>
      <c r="HR19" s="9">
        <v>0.88600000000000001</v>
      </c>
      <c r="HS19" s="9">
        <v>0.51600000000000001</v>
      </c>
      <c r="HT19" s="9">
        <v>26.01</v>
      </c>
      <c r="HU19" s="9">
        <v>2.9409999999999998</v>
      </c>
      <c r="HV19" s="9">
        <v>3.5720000000000001</v>
      </c>
      <c r="HW19" s="9">
        <v>6.2960000000000003</v>
      </c>
      <c r="HX19" s="9">
        <v>5.5119999999999996</v>
      </c>
      <c r="HY19" s="9">
        <v>33.307000000000002</v>
      </c>
      <c r="HZ19" s="9">
        <v>2.8820000000000001</v>
      </c>
      <c r="IA19" s="9">
        <v>3.1789999999999998</v>
      </c>
      <c r="IB19" s="9">
        <v>50.207999999999998</v>
      </c>
      <c r="IC19" s="9">
        <v>4.9169999999999998</v>
      </c>
      <c r="ID19" s="9">
        <v>4.62</v>
      </c>
      <c r="IE19" s="9">
        <v>0.69799999999999995</v>
      </c>
      <c r="IF19" s="9">
        <v>0.69799999999999995</v>
      </c>
      <c r="IG19" s="9">
        <v>0</v>
      </c>
      <c r="IH19" s="9">
        <v>0.69799999999999995</v>
      </c>
      <c r="II19" s="9">
        <v>0.51800000000000002</v>
      </c>
      <c r="IJ19" s="9">
        <v>0.18</v>
      </c>
      <c r="IK19" s="9">
        <v>0.51800000000000002</v>
      </c>
      <c r="IL19" s="9">
        <v>0.18</v>
      </c>
      <c r="IM19" s="9">
        <v>0</v>
      </c>
      <c r="IN19" s="9">
        <v>0</v>
      </c>
      <c r="IO19" s="9">
        <v>0.16400000000000001</v>
      </c>
      <c r="IP19" s="9">
        <v>0.53500000000000003</v>
      </c>
      <c r="IQ19" s="9">
        <v>0.33900000000000002</v>
      </c>
    </row>
  </sheetData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9512</v>
      </c>
      <c r="C1" s="3" t="s">
        <v>9513</v>
      </c>
      <c r="D1" s="3" t="s">
        <v>9514</v>
      </c>
      <c r="E1" s="3" t="s">
        <v>9515</v>
      </c>
      <c r="F1" s="3" t="s">
        <v>9516</v>
      </c>
      <c r="G1" s="3" t="s">
        <v>9517</v>
      </c>
      <c r="H1" s="3" t="s">
        <v>9518</v>
      </c>
      <c r="I1" s="3" t="s">
        <v>9519</v>
      </c>
      <c r="J1" s="3" t="s">
        <v>9520</v>
      </c>
      <c r="K1" s="3" t="s">
        <v>9521</v>
      </c>
      <c r="L1" s="3" t="s">
        <v>9522</v>
      </c>
      <c r="M1" s="3" t="s">
        <v>9523</v>
      </c>
      <c r="N1" s="3" t="s">
        <v>9524</v>
      </c>
      <c r="O1" s="3" t="s">
        <v>9525</v>
      </c>
      <c r="P1" s="3" t="s">
        <v>9526</v>
      </c>
      <c r="Q1" s="3" t="s">
        <v>9527</v>
      </c>
      <c r="R1" s="3" t="s">
        <v>9528</v>
      </c>
      <c r="S1" s="3" t="s">
        <v>9529</v>
      </c>
      <c r="T1" s="3" t="s">
        <v>9530</v>
      </c>
      <c r="U1" s="3" t="s">
        <v>9531</v>
      </c>
      <c r="V1" s="3" t="s">
        <v>9532</v>
      </c>
      <c r="W1" s="3" t="s">
        <v>9533</v>
      </c>
      <c r="X1" s="3" t="s">
        <v>9534</v>
      </c>
      <c r="Y1" s="3" t="s">
        <v>9535</v>
      </c>
      <c r="Z1" s="3" t="s">
        <v>9536</v>
      </c>
      <c r="AA1" s="3" t="s">
        <v>9537</v>
      </c>
      <c r="AB1" s="3" t="s">
        <v>9538</v>
      </c>
      <c r="AC1" s="3" t="s">
        <v>9539</v>
      </c>
      <c r="AD1" s="3" t="s">
        <v>9540</v>
      </c>
      <c r="AE1" s="3" t="s">
        <v>9541</v>
      </c>
      <c r="AF1" s="3" t="s">
        <v>9542</v>
      </c>
      <c r="AG1" s="3" t="s">
        <v>9543</v>
      </c>
      <c r="AH1" s="3" t="s">
        <v>9544</v>
      </c>
      <c r="AI1" s="3" t="s">
        <v>9545</v>
      </c>
      <c r="AJ1" s="3" t="s">
        <v>9546</v>
      </c>
      <c r="AK1" s="3" t="s">
        <v>9547</v>
      </c>
      <c r="AL1" s="3" t="s">
        <v>9548</v>
      </c>
      <c r="AM1" s="3" t="s">
        <v>9549</v>
      </c>
      <c r="AN1" s="3" t="s">
        <v>9550</v>
      </c>
      <c r="AO1" s="3" t="s">
        <v>9551</v>
      </c>
      <c r="AP1" s="3" t="s">
        <v>9552</v>
      </c>
      <c r="AQ1" s="3" t="s">
        <v>9553</v>
      </c>
      <c r="AR1" s="3" t="s">
        <v>9554</v>
      </c>
      <c r="AS1" s="3" t="s">
        <v>9555</v>
      </c>
      <c r="AT1" s="3" t="s">
        <v>9556</v>
      </c>
      <c r="AU1" s="3" t="s">
        <v>9557</v>
      </c>
      <c r="AV1" s="3" t="s">
        <v>9558</v>
      </c>
      <c r="AW1" s="3" t="s">
        <v>9559</v>
      </c>
      <c r="AX1" s="3" t="s">
        <v>9560</v>
      </c>
      <c r="AY1" s="3" t="s">
        <v>9561</v>
      </c>
      <c r="AZ1" s="3" t="s">
        <v>9562</v>
      </c>
      <c r="BA1" s="3" t="s">
        <v>9563</v>
      </c>
      <c r="BB1" s="3" t="s">
        <v>9564</v>
      </c>
      <c r="BC1" s="3" t="s">
        <v>9565</v>
      </c>
      <c r="BD1" s="3" t="s">
        <v>9566</v>
      </c>
      <c r="BE1" s="3" t="s">
        <v>9567</v>
      </c>
      <c r="BF1" s="3" t="s">
        <v>9568</v>
      </c>
      <c r="BG1" s="3" t="s">
        <v>9569</v>
      </c>
      <c r="BH1" s="3" t="s">
        <v>9570</v>
      </c>
      <c r="BI1" s="3" t="s">
        <v>9571</v>
      </c>
      <c r="BJ1" s="3" t="s">
        <v>9572</v>
      </c>
      <c r="BK1" s="3" t="s">
        <v>9573</v>
      </c>
      <c r="BL1" s="3" t="s">
        <v>9574</v>
      </c>
      <c r="BM1" s="3" t="s">
        <v>9575</v>
      </c>
      <c r="BN1" s="3" t="s">
        <v>9576</v>
      </c>
      <c r="BO1" s="3" t="s">
        <v>9577</v>
      </c>
      <c r="BP1" s="3" t="s">
        <v>9578</v>
      </c>
      <c r="BQ1" s="3" t="s">
        <v>9579</v>
      </c>
      <c r="BR1" s="3" t="s">
        <v>9580</v>
      </c>
      <c r="BS1" s="3" t="s">
        <v>9581</v>
      </c>
      <c r="BT1" s="3" t="s">
        <v>9582</v>
      </c>
      <c r="BU1" s="3" t="s">
        <v>9583</v>
      </c>
      <c r="BV1" s="3" t="s">
        <v>9584</v>
      </c>
      <c r="BW1" s="3" t="s">
        <v>9585</v>
      </c>
      <c r="BX1" s="3" t="s">
        <v>9586</v>
      </c>
      <c r="BY1" s="3" t="s">
        <v>9587</v>
      </c>
      <c r="BZ1" s="3" t="s">
        <v>9588</v>
      </c>
      <c r="CA1" s="3" t="s">
        <v>9589</v>
      </c>
      <c r="CB1" s="3" t="s">
        <v>9590</v>
      </c>
      <c r="CC1" s="3" t="s">
        <v>9591</v>
      </c>
      <c r="CD1" s="3" t="s">
        <v>9592</v>
      </c>
      <c r="CE1" s="3" t="s">
        <v>9593</v>
      </c>
      <c r="CF1" s="3" t="s">
        <v>9594</v>
      </c>
      <c r="CG1" s="3" t="s">
        <v>9595</v>
      </c>
      <c r="CH1" s="3" t="s">
        <v>9596</v>
      </c>
      <c r="CI1" s="3" t="s">
        <v>9597</v>
      </c>
      <c r="CJ1" s="3" t="s">
        <v>9598</v>
      </c>
      <c r="CK1" s="3" t="s">
        <v>9599</v>
      </c>
      <c r="CL1" s="3" t="s">
        <v>9600</v>
      </c>
      <c r="CM1" s="3" t="s">
        <v>9601</v>
      </c>
      <c r="CN1" s="3" t="s">
        <v>9602</v>
      </c>
      <c r="CO1" s="3" t="s">
        <v>9603</v>
      </c>
      <c r="CP1" s="3" t="s">
        <v>9604</v>
      </c>
      <c r="CQ1" s="3" t="s">
        <v>9605</v>
      </c>
      <c r="CR1" s="3" t="s">
        <v>9606</v>
      </c>
      <c r="CS1" s="3" t="s">
        <v>9607</v>
      </c>
      <c r="CT1" s="3" t="s">
        <v>9608</v>
      </c>
      <c r="CU1" s="3" t="s">
        <v>9609</v>
      </c>
      <c r="CV1" s="3" t="s">
        <v>9610</v>
      </c>
      <c r="CW1" s="3" t="s">
        <v>9611</v>
      </c>
      <c r="CX1" s="3" t="s">
        <v>9612</v>
      </c>
      <c r="CY1" s="3" t="s">
        <v>9613</v>
      </c>
      <c r="CZ1" s="3" t="s">
        <v>9614</v>
      </c>
      <c r="DA1" s="3" t="s">
        <v>9615</v>
      </c>
      <c r="DB1" s="3" t="s">
        <v>9616</v>
      </c>
      <c r="DC1" s="3" t="s">
        <v>9617</v>
      </c>
      <c r="DD1" s="3" t="s">
        <v>9618</v>
      </c>
      <c r="DE1" s="3" t="s">
        <v>9619</v>
      </c>
      <c r="DF1" s="3" t="s">
        <v>9620</v>
      </c>
      <c r="DG1" s="3" t="s">
        <v>9621</v>
      </c>
      <c r="DH1" s="3" t="s">
        <v>9622</v>
      </c>
      <c r="DI1" s="3" t="s">
        <v>9623</v>
      </c>
      <c r="DJ1" s="3" t="s">
        <v>9624</v>
      </c>
      <c r="DK1" s="3" t="s">
        <v>9625</v>
      </c>
      <c r="DL1" s="3" t="s">
        <v>9626</v>
      </c>
      <c r="DM1" s="3" t="s">
        <v>9627</v>
      </c>
      <c r="DN1" s="3" t="s">
        <v>9628</v>
      </c>
      <c r="DO1" s="3" t="s">
        <v>9629</v>
      </c>
      <c r="DP1" s="3" t="s">
        <v>9630</v>
      </c>
      <c r="DQ1" s="3" t="s">
        <v>9631</v>
      </c>
      <c r="DR1" s="3" t="s">
        <v>9632</v>
      </c>
      <c r="DS1" s="3" t="s">
        <v>9633</v>
      </c>
      <c r="DT1" s="3" t="s">
        <v>9634</v>
      </c>
      <c r="DU1" s="3" t="s">
        <v>9635</v>
      </c>
      <c r="DV1" s="3" t="s">
        <v>9636</v>
      </c>
      <c r="DW1" s="3" t="s">
        <v>9637</v>
      </c>
      <c r="DX1" s="3" t="s">
        <v>9638</v>
      </c>
      <c r="DY1" s="3" t="s">
        <v>9639</v>
      </c>
      <c r="DZ1" s="3" t="s">
        <v>9640</v>
      </c>
      <c r="EA1" s="3" t="s">
        <v>9641</v>
      </c>
      <c r="EB1" s="3" t="s">
        <v>9642</v>
      </c>
      <c r="EC1" s="3" t="s">
        <v>9643</v>
      </c>
      <c r="ED1" s="3" t="s">
        <v>9644</v>
      </c>
      <c r="EE1" s="3" t="s">
        <v>9645</v>
      </c>
      <c r="EF1" s="3" t="s">
        <v>9646</v>
      </c>
      <c r="EG1" s="3" t="s">
        <v>9647</v>
      </c>
      <c r="EH1" s="3" t="s">
        <v>9648</v>
      </c>
      <c r="EI1" s="3" t="s">
        <v>9649</v>
      </c>
      <c r="EJ1" s="3" t="s">
        <v>9650</v>
      </c>
      <c r="EK1" s="3" t="s">
        <v>9651</v>
      </c>
      <c r="EL1" s="3" t="s">
        <v>9652</v>
      </c>
      <c r="EM1" s="3" t="s">
        <v>9653</v>
      </c>
      <c r="EN1" s="3" t="s">
        <v>9654</v>
      </c>
      <c r="EO1" s="3" t="s">
        <v>9655</v>
      </c>
      <c r="EP1" s="3" t="s">
        <v>9656</v>
      </c>
      <c r="EQ1" s="3" t="s">
        <v>9657</v>
      </c>
      <c r="ER1" s="3" t="s">
        <v>9658</v>
      </c>
      <c r="ES1" s="3" t="s">
        <v>9659</v>
      </c>
      <c r="ET1" s="3" t="s">
        <v>9660</v>
      </c>
      <c r="EU1" s="3" t="s">
        <v>9661</v>
      </c>
      <c r="EV1" s="3" t="s">
        <v>9662</v>
      </c>
      <c r="EW1" s="3" t="s">
        <v>9663</v>
      </c>
      <c r="EX1" s="3" t="s">
        <v>9664</v>
      </c>
      <c r="EY1" s="3" t="s">
        <v>9665</v>
      </c>
      <c r="EZ1" s="3" t="s">
        <v>9666</v>
      </c>
      <c r="FA1" s="3" t="s">
        <v>9667</v>
      </c>
      <c r="FB1" s="3" t="s">
        <v>9668</v>
      </c>
      <c r="FC1" s="3" t="s">
        <v>9669</v>
      </c>
      <c r="FD1" s="3" t="s">
        <v>9670</v>
      </c>
      <c r="FE1" s="3" t="s">
        <v>9671</v>
      </c>
      <c r="FF1" s="3" t="s">
        <v>9672</v>
      </c>
      <c r="FG1" s="3" t="s">
        <v>9673</v>
      </c>
      <c r="FH1" s="3" t="s">
        <v>9674</v>
      </c>
      <c r="FI1" s="3" t="s">
        <v>9675</v>
      </c>
      <c r="FJ1" s="3" t="s">
        <v>9676</v>
      </c>
      <c r="FK1" s="3" t="s">
        <v>9677</v>
      </c>
      <c r="FL1" s="3" t="s">
        <v>9678</v>
      </c>
      <c r="FM1" s="3" t="s">
        <v>9679</v>
      </c>
      <c r="FN1" s="3" t="s">
        <v>9680</v>
      </c>
      <c r="FO1" s="3" t="s">
        <v>9681</v>
      </c>
      <c r="FP1" s="3" t="s">
        <v>9682</v>
      </c>
      <c r="FQ1" s="3" t="s">
        <v>9683</v>
      </c>
      <c r="FR1" s="3" t="s">
        <v>9684</v>
      </c>
      <c r="FS1" s="3" t="s">
        <v>9685</v>
      </c>
      <c r="FT1" s="3" t="s">
        <v>9686</v>
      </c>
      <c r="FU1" s="3" t="s">
        <v>9687</v>
      </c>
      <c r="FV1" s="3" t="s">
        <v>9688</v>
      </c>
      <c r="FW1" s="3" t="s">
        <v>9689</v>
      </c>
      <c r="FX1" s="3" t="s">
        <v>9690</v>
      </c>
      <c r="FY1" s="3" t="s">
        <v>9691</v>
      </c>
      <c r="FZ1" s="3" t="s">
        <v>9692</v>
      </c>
      <c r="GA1" s="3" t="s">
        <v>9693</v>
      </c>
      <c r="GB1" s="3" t="s">
        <v>9694</v>
      </c>
      <c r="GC1" s="3" t="s">
        <v>9695</v>
      </c>
      <c r="GD1" s="3" t="s">
        <v>9696</v>
      </c>
      <c r="GE1" s="3" t="s">
        <v>9697</v>
      </c>
      <c r="GF1" s="3" t="s">
        <v>9698</v>
      </c>
      <c r="GG1" s="3" t="s">
        <v>9699</v>
      </c>
      <c r="GH1" s="3" t="s">
        <v>9700</v>
      </c>
      <c r="GI1" s="3" t="s">
        <v>9701</v>
      </c>
      <c r="GJ1" s="3" t="s">
        <v>9702</v>
      </c>
      <c r="GK1" s="3" t="s">
        <v>9703</v>
      </c>
      <c r="GL1" s="3" t="s">
        <v>9704</v>
      </c>
      <c r="GM1" s="3" t="s">
        <v>9705</v>
      </c>
      <c r="GN1" s="3" t="s">
        <v>9706</v>
      </c>
      <c r="GO1" s="3" t="s">
        <v>9707</v>
      </c>
      <c r="GP1" s="3" t="s">
        <v>9708</v>
      </c>
      <c r="GQ1" s="3" t="s">
        <v>9709</v>
      </c>
      <c r="GR1" s="3" t="s">
        <v>9710</v>
      </c>
      <c r="GS1" s="3" t="s">
        <v>9711</v>
      </c>
      <c r="GT1" s="3" t="s">
        <v>9712</v>
      </c>
      <c r="GU1" s="3" t="s">
        <v>9713</v>
      </c>
      <c r="GV1" s="3" t="s">
        <v>9714</v>
      </c>
      <c r="GW1" s="3" t="s">
        <v>9715</v>
      </c>
      <c r="GX1" s="3" t="s">
        <v>9716</v>
      </c>
      <c r="GY1" s="3" t="s">
        <v>9717</v>
      </c>
      <c r="GZ1" s="3" t="s">
        <v>9718</v>
      </c>
      <c r="HA1" s="3" t="s">
        <v>9719</v>
      </c>
      <c r="HB1" s="3" t="s">
        <v>9720</v>
      </c>
      <c r="HC1" s="3" t="s">
        <v>9721</v>
      </c>
      <c r="HD1" s="3" t="s">
        <v>9722</v>
      </c>
      <c r="HE1" s="3" t="s">
        <v>9723</v>
      </c>
      <c r="HF1" s="3" t="s">
        <v>9724</v>
      </c>
      <c r="HG1" s="3" t="s">
        <v>9725</v>
      </c>
      <c r="HH1" s="3" t="s">
        <v>9726</v>
      </c>
      <c r="HI1" s="3" t="s">
        <v>9727</v>
      </c>
      <c r="HJ1" s="3" t="s">
        <v>9728</v>
      </c>
      <c r="HK1" s="3" t="s">
        <v>9729</v>
      </c>
      <c r="HL1" s="3" t="s">
        <v>9730</v>
      </c>
      <c r="HM1" s="3" t="s">
        <v>9731</v>
      </c>
      <c r="HN1" s="3" t="s">
        <v>9732</v>
      </c>
      <c r="HO1" s="3" t="s">
        <v>9733</v>
      </c>
      <c r="HP1" s="3" t="s">
        <v>9734</v>
      </c>
      <c r="HQ1" s="3" t="s">
        <v>9735</v>
      </c>
      <c r="HR1" s="3" t="s">
        <v>9736</v>
      </c>
      <c r="HS1" s="3" t="s">
        <v>9737</v>
      </c>
      <c r="HT1" s="3" t="s">
        <v>9738</v>
      </c>
      <c r="HU1" s="3" t="s">
        <v>9739</v>
      </c>
      <c r="HV1" s="3" t="s">
        <v>9740</v>
      </c>
      <c r="HW1" s="3" t="s">
        <v>9741</v>
      </c>
      <c r="HX1" s="3" t="s">
        <v>9742</v>
      </c>
      <c r="HY1" s="3" t="s">
        <v>9743</v>
      </c>
      <c r="HZ1" s="3" t="s">
        <v>9744</v>
      </c>
      <c r="IA1" s="3" t="s">
        <v>9745</v>
      </c>
      <c r="IB1" s="3" t="s">
        <v>9746</v>
      </c>
      <c r="IC1" s="3" t="s">
        <v>9747</v>
      </c>
      <c r="ID1" s="3" t="s">
        <v>9748</v>
      </c>
      <c r="IE1" s="3" t="s">
        <v>9749</v>
      </c>
      <c r="IF1" s="3" t="s">
        <v>9750</v>
      </c>
      <c r="IG1" s="3" t="s">
        <v>9751</v>
      </c>
      <c r="IH1" s="3" t="s">
        <v>9752</v>
      </c>
      <c r="II1" s="3" t="s">
        <v>9753</v>
      </c>
      <c r="IJ1" s="3" t="s">
        <v>9754</v>
      </c>
      <c r="IK1" s="3" t="s">
        <v>9755</v>
      </c>
      <c r="IL1" s="3" t="s">
        <v>9756</v>
      </c>
      <c r="IM1" s="3" t="s">
        <v>9757</v>
      </c>
      <c r="IN1" s="3" t="s">
        <v>9758</v>
      </c>
      <c r="IO1" s="3" t="s">
        <v>9759</v>
      </c>
      <c r="IP1" s="3" t="s">
        <v>9760</v>
      </c>
      <c r="IQ1" s="3" t="s">
        <v>9761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9762</v>
      </c>
      <c r="C10" s="8" t="s">
        <v>9763</v>
      </c>
      <c r="D10" s="8" t="s">
        <v>9764</v>
      </c>
      <c r="E10" s="8" t="s">
        <v>9765</v>
      </c>
      <c r="F10" s="8" t="s">
        <v>9766</v>
      </c>
      <c r="G10" s="8" t="s">
        <v>9767</v>
      </c>
      <c r="H10" s="8" t="s">
        <v>9768</v>
      </c>
      <c r="I10" s="8" t="s">
        <v>9769</v>
      </c>
      <c r="J10" s="8" t="s">
        <v>9770</v>
      </c>
      <c r="K10" s="8" t="s">
        <v>9771</v>
      </c>
      <c r="L10" s="8" t="s">
        <v>9772</v>
      </c>
      <c r="M10" s="8" t="s">
        <v>9773</v>
      </c>
      <c r="N10" s="8" t="s">
        <v>9774</v>
      </c>
      <c r="O10" s="8" t="s">
        <v>9775</v>
      </c>
      <c r="P10" s="8" t="s">
        <v>9776</v>
      </c>
      <c r="Q10" s="8" t="s">
        <v>9777</v>
      </c>
      <c r="R10" s="8" t="s">
        <v>9778</v>
      </c>
      <c r="S10" s="8" t="s">
        <v>9779</v>
      </c>
      <c r="T10" s="8" t="s">
        <v>9780</v>
      </c>
      <c r="U10" s="8" t="s">
        <v>9781</v>
      </c>
      <c r="V10" s="8" t="s">
        <v>9782</v>
      </c>
      <c r="W10" s="8" t="s">
        <v>9783</v>
      </c>
      <c r="X10" s="8" t="s">
        <v>9784</v>
      </c>
      <c r="Y10" s="8" t="s">
        <v>9785</v>
      </c>
      <c r="Z10" s="8" t="s">
        <v>9786</v>
      </c>
      <c r="AA10" s="8" t="s">
        <v>9787</v>
      </c>
      <c r="AB10" s="8" t="s">
        <v>9788</v>
      </c>
      <c r="AC10" s="8" t="s">
        <v>9789</v>
      </c>
      <c r="AD10" s="8" t="s">
        <v>9790</v>
      </c>
      <c r="AE10" s="8" t="s">
        <v>9791</v>
      </c>
      <c r="AF10" s="8" t="s">
        <v>9792</v>
      </c>
      <c r="AG10" s="8" t="s">
        <v>9793</v>
      </c>
      <c r="AH10" s="8" t="s">
        <v>9794</v>
      </c>
      <c r="AI10" s="8" t="s">
        <v>9795</v>
      </c>
      <c r="AJ10" s="8" t="s">
        <v>9796</v>
      </c>
      <c r="AK10" s="8" t="s">
        <v>9797</v>
      </c>
      <c r="AL10" s="8" t="s">
        <v>9798</v>
      </c>
      <c r="AM10" s="8" t="s">
        <v>9799</v>
      </c>
      <c r="AN10" s="8" t="s">
        <v>9800</v>
      </c>
      <c r="AO10" s="8" t="s">
        <v>9801</v>
      </c>
      <c r="AP10" s="8" t="s">
        <v>9802</v>
      </c>
      <c r="AQ10" s="8" t="s">
        <v>9803</v>
      </c>
      <c r="AR10" s="8" t="s">
        <v>9804</v>
      </c>
      <c r="AS10" s="8" t="s">
        <v>9805</v>
      </c>
      <c r="AT10" s="8" t="s">
        <v>9806</v>
      </c>
      <c r="AU10" s="8" t="s">
        <v>9807</v>
      </c>
      <c r="AV10" s="8" t="s">
        <v>9808</v>
      </c>
      <c r="AW10" s="8" t="s">
        <v>9809</v>
      </c>
      <c r="AX10" s="8" t="s">
        <v>9810</v>
      </c>
      <c r="AY10" s="8" t="s">
        <v>9811</v>
      </c>
      <c r="AZ10" s="8" t="s">
        <v>9812</v>
      </c>
      <c r="BA10" s="8" t="s">
        <v>9813</v>
      </c>
      <c r="BB10" s="8" t="s">
        <v>9814</v>
      </c>
      <c r="BC10" s="8" t="s">
        <v>9815</v>
      </c>
      <c r="BD10" s="8" t="s">
        <v>9816</v>
      </c>
      <c r="BE10" s="8" t="s">
        <v>9817</v>
      </c>
      <c r="BF10" s="8" t="s">
        <v>9818</v>
      </c>
      <c r="BG10" s="8" t="s">
        <v>9819</v>
      </c>
      <c r="BH10" s="8" t="s">
        <v>9820</v>
      </c>
      <c r="BI10" s="8" t="s">
        <v>9821</v>
      </c>
      <c r="BJ10" s="8" t="s">
        <v>9822</v>
      </c>
      <c r="BK10" s="8" t="s">
        <v>9823</v>
      </c>
      <c r="BL10" s="8" t="s">
        <v>9824</v>
      </c>
      <c r="BM10" s="8" t="s">
        <v>9825</v>
      </c>
      <c r="BN10" s="8" t="s">
        <v>9826</v>
      </c>
      <c r="BO10" s="8" t="s">
        <v>9827</v>
      </c>
      <c r="BP10" s="8" t="s">
        <v>9828</v>
      </c>
      <c r="BQ10" s="8" t="s">
        <v>9829</v>
      </c>
      <c r="BR10" s="8" t="s">
        <v>9830</v>
      </c>
      <c r="BS10" s="8" t="s">
        <v>9831</v>
      </c>
      <c r="BT10" s="8" t="s">
        <v>9832</v>
      </c>
      <c r="BU10" s="8" t="s">
        <v>9833</v>
      </c>
      <c r="BV10" s="8" t="s">
        <v>9834</v>
      </c>
      <c r="BW10" s="8" t="s">
        <v>9835</v>
      </c>
      <c r="BX10" s="8" t="s">
        <v>9836</v>
      </c>
      <c r="BY10" s="8" t="s">
        <v>9837</v>
      </c>
      <c r="BZ10" s="8" t="s">
        <v>9838</v>
      </c>
      <c r="CA10" s="8" t="s">
        <v>9839</v>
      </c>
      <c r="CB10" s="8" t="s">
        <v>9840</v>
      </c>
      <c r="CC10" s="8" t="s">
        <v>9841</v>
      </c>
      <c r="CD10" s="8" t="s">
        <v>9842</v>
      </c>
      <c r="CE10" s="8" t="s">
        <v>9843</v>
      </c>
      <c r="CF10" s="8" t="s">
        <v>9844</v>
      </c>
      <c r="CG10" s="8" t="s">
        <v>9845</v>
      </c>
      <c r="CH10" s="8" t="s">
        <v>9846</v>
      </c>
      <c r="CI10" s="8" t="s">
        <v>9847</v>
      </c>
      <c r="CJ10" s="8" t="s">
        <v>9848</v>
      </c>
      <c r="CK10" s="8" t="s">
        <v>9849</v>
      </c>
      <c r="CL10" s="8" t="s">
        <v>9850</v>
      </c>
      <c r="CM10" s="8" t="s">
        <v>9851</v>
      </c>
      <c r="CN10" s="8" t="s">
        <v>9852</v>
      </c>
      <c r="CO10" s="8" t="s">
        <v>9853</v>
      </c>
      <c r="CP10" s="8" t="s">
        <v>9854</v>
      </c>
      <c r="CQ10" s="8" t="s">
        <v>9855</v>
      </c>
      <c r="CR10" s="8" t="s">
        <v>9856</v>
      </c>
      <c r="CS10" s="8" t="s">
        <v>9857</v>
      </c>
      <c r="CT10" s="8" t="s">
        <v>9858</v>
      </c>
      <c r="CU10" s="8" t="s">
        <v>9859</v>
      </c>
      <c r="CV10" s="8" t="s">
        <v>9860</v>
      </c>
      <c r="CW10" s="8" t="s">
        <v>9861</v>
      </c>
      <c r="CX10" s="8" t="s">
        <v>9862</v>
      </c>
      <c r="CY10" s="8" t="s">
        <v>9863</v>
      </c>
      <c r="CZ10" s="8" t="s">
        <v>9864</v>
      </c>
      <c r="DA10" s="8" t="s">
        <v>9865</v>
      </c>
      <c r="DB10" s="8" t="s">
        <v>9866</v>
      </c>
      <c r="DC10" s="8" t="s">
        <v>9867</v>
      </c>
      <c r="DD10" s="8" t="s">
        <v>9868</v>
      </c>
      <c r="DE10" s="8" t="s">
        <v>9869</v>
      </c>
      <c r="DF10" s="8" t="s">
        <v>9870</v>
      </c>
      <c r="DG10" s="8" t="s">
        <v>9871</v>
      </c>
      <c r="DH10" s="8" t="s">
        <v>9872</v>
      </c>
      <c r="DI10" s="8" t="s">
        <v>9873</v>
      </c>
      <c r="DJ10" s="8" t="s">
        <v>9874</v>
      </c>
      <c r="DK10" s="8" t="s">
        <v>9875</v>
      </c>
      <c r="DL10" s="8" t="s">
        <v>9876</v>
      </c>
      <c r="DM10" s="8" t="s">
        <v>9877</v>
      </c>
      <c r="DN10" s="8" t="s">
        <v>9878</v>
      </c>
      <c r="DO10" s="8" t="s">
        <v>9879</v>
      </c>
      <c r="DP10" s="8" t="s">
        <v>9880</v>
      </c>
      <c r="DQ10" s="8" t="s">
        <v>9881</v>
      </c>
      <c r="DR10" s="8" t="s">
        <v>9882</v>
      </c>
      <c r="DS10" s="8" t="s">
        <v>9883</v>
      </c>
      <c r="DT10" s="8" t="s">
        <v>9884</v>
      </c>
      <c r="DU10" s="8" t="s">
        <v>9885</v>
      </c>
      <c r="DV10" s="8" t="s">
        <v>9886</v>
      </c>
      <c r="DW10" s="8" t="s">
        <v>9887</v>
      </c>
      <c r="DX10" s="8" t="s">
        <v>9888</v>
      </c>
      <c r="DY10" s="8" t="s">
        <v>9889</v>
      </c>
      <c r="DZ10" s="8" t="s">
        <v>9890</v>
      </c>
      <c r="EA10" s="8" t="s">
        <v>9891</v>
      </c>
      <c r="EB10" s="8" t="s">
        <v>9892</v>
      </c>
      <c r="EC10" s="8" t="s">
        <v>9893</v>
      </c>
      <c r="ED10" s="8" t="s">
        <v>9894</v>
      </c>
      <c r="EE10" s="8" t="s">
        <v>9895</v>
      </c>
      <c r="EF10" s="8" t="s">
        <v>9896</v>
      </c>
      <c r="EG10" s="8" t="s">
        <v>9897</v>
      </c>
      <c r="EH10" s="8" t="s">
        <v>9898</v>
      </c>
      <c r="EI10" s="8" t="s">
        <v>9899</v>
      </c>
      <c r="EJ10" s="8" t="s">
        <v>9900</v>
      </c>
      <c r="EK10" s="8" t="s">
        <v>9901</v>
      </c>
      <c r="EL10" s="8" t="s">
        <v>9902</v>
      </c>
      <c r="EM10" s="8" t="s">
        <v>9903</v>
      </c>
      <c r="EN10" s="8" t="s">
        <v>9904</v>
      </c>
      <c r="EO10" s="8" t="s">
        <v>9905</v>
      </c>
      <c r="EP10" s="8" t="s">
        <v>9906</v>
      </c>
      <c r="EQ10" s="8" t="s">
        <v>9907</v>
      </c>
      <c r="ER10" s="8" t="s">
        <v>9908</v>
      </c>
      <c r="ES10" s="8" t="s">
        <v>9909</v>
      </c>
      <c r="ET10" s="8" t="s">
        <v>9910</v>
      </c>
      <c r="EU10" s="8" t="s">
        <v>9911</v>
      </c>
      <c r="EV10" s="8" t="s">
        <v>9912</v>
      </c>
      <c r="EW10" s="8" t="s">
        <v>9913</v>
      </c>
      <c r="EX10" s="8" t="s">
        <v>9914</v>
      </c>
      <c r="EY10" s="8" t="s">
        <v>9915</v>
      </c>
      <c r="EZ10" s="8" t="s">
        <v>9916</v>
      </c>
      <c r="FA10" s="8" t="s">
        <v>9917</v>
      </c>
      <c r="FB10" s="8" t="s">
        <v>9918</v>
      </c>
      <c r="FC10" s="8" t="s">
        <v>9919</v>
      </c>
      <c r="FD10" s="8" t="s">
        <v>9920</v>
      </c>
      <c r="FE10" s="8" t="s">
        <v>9921</v>
      </c>
      <c r="FF10" s="8" t="s">
        <v>9922</v>
      </c>
      <c r="FG10" s="8" t="s">
        <v>9923</v>
      </c>
      <c r="FH10" s="8" t="s">
        <v>9924</v>
      </c>
      <c r="FI10" s="8" t="s">
        <v>9925</v>
      </c>
      <c r="FJ10" s="8" t="s">
        <v>9926</v>
      </c>
      <c r="FK10" s="8" t="s">
        <v>9927</v>
      </c>
      <c r="FL10" s="8" t="s">
        <v>9928</v>
      </c>
      <c r="FM10" s="8" t="s">
        <v>9929</v>
      </c>
      <c r="FN10" s="8" t="s">
        <v>9930</v>
      </c>
      <c r="FO10" s="8" t="s">
        <v>9931</v>
      </c>
      <c r="FP10" s="8" t="s">
        <v>9932</v>
      </c>
      <c r="FQ10" s="8" t="s">
        <v>9933</v>
      </c>
      <c r="FR10" s="8" t="s">
        <v>9934</v>
      </c>
      <c r="FS10" s="8" t="s">
        <v>9935</v>
      </c>
      <c r="FT10" s="8" t="s">
        <v>9936</v>
      </c>
      <c r="FU10" s="8" t="s">
        <v>9937</v>
      </c>
      <c r="FV10" s="8" t="s">
        <v>9938</v>
      </c>
      <c r="FW10" s="8" t="s">
        <v>9939</v>
      </c>
      <c r="FX10" s="8" t="s">
        <v>9940</v>
      </c>
      <c r="FY10" s="8" t="s">
        <v>9941</v>
      </c>
      <c r="FZ10" s="8" t="s">
        <v>9942</v>
      </c>
      <c r="GA10" s="8" t="s">
        <v>9943</v>
      </c>
      <c r="GB10" s="8" t="s">
        <v>9944</v>
      </c>
      <c r="GC10" s="8" t="s">
        <v>9945</v>
      </c>
      <c r="GD10" s="8" t="s">
        <v>9946</v>
      </c>
      <c r="GE10" s="8" t="s">
        <v>9947</v>
      </c>
      <c r="GF10" s="8" t="s">
        <v>9948</v>
      </c>
      <c r="GG10" s="8" t="s">
        <v>9949</v>
      </c>
      <c r="GH10" s="8" t="s">
        <v>9950</v>
      </c>
      <c r="GI10" s="8" t="s">
        <v>9951</v>
      </c>
      <c r="GJ10" s="8" t="s">
        <v>9952</v>
      </c>
      <c r="GK10" s="8" t="s">
        <v>9953</v>
      </c>
      <c r="GL10" s="8" t="s">
        <v>9954</v>
      </c>
      <c r="GM10" s="8" t="s">
        <v>9955</v>
      </c>
      <c r="GN10" s="8" t="s">
        <v>9956</v>
      </c>
      <c r="GO10" s="8" t="s">
        <v>9957</v>
      </c>
      <c r="GP10" s="8" t="s">
        <v>9958</v>
      </c>
      <c r="GQ10" s="8" t="s">
        <v>9959</v>
      </c>
      <c r="GR10" s="8" t="s">
        <v>9960</v>
      </c>
      <c r="GS10" s="8" t="s">
        <v>9961</v>
      </c>
      <c r="GT10" s="8" t="s">
        <v>9962</v>
      </c>
      <c r="GU10" s="8" t="s">
        <v>9963</v>
      </c>
      <c r="GV10" s="8" t="s">
        <v>9964</v>
      </c>
      <c r="GW10" s="8" t="s">
        <v>9965</v>
      </c>
      <c r="GX10" s="8" t="s">
        <v>9966</v>
      </c>
      <c r="GY10" s="8" t="s">
        <v>9967</v>
      </c>
      <c r="GZ10" s="8" t="s">
        <v>9968</v>
      </c>
      <c r="HA10" s="8" t="s">
        <v>9969</v>
      </c>
      <c r="HB10" s="8" t="s">
        <v>9970</v>
      </c>
      <c r="HC10" s="8" t="s">
        <v>9971</v>
      </c>
      <c r="HD10" s="8" t="s">
        <v>9972</v>
      </c>
      <c r="HE10" s="8" t="s">
        <v>9973</v>
      </c>
      <c r="HF10" s="8" t="s">
        <v>9974</v>
      </c>
      <c r="HG10" s="8" t="s">
        <v>9975</v>
      </c>
      <c r="HH10" s="8" t="s">
        <v>9976</v>
      </c>
      <c r="HI10" s="8" t="s">
        <v>9977</v>
      </c>
      <c r="HJ10" s="8" t="s">
        <v>9978</v>
      </c>
      <c r="HK10" s="8" t="s">
        <v>9979</v>
      </c>
      <c r="HL10" s="8" t="s">
        <v>9980</v>
      </c>
      <c r="HM10" s="8" t="s">
        <v>9981</v>
      </c>
      <c r="HN10" s="8" t="s">
        <v>9982</v>
      </c>
      <c r="HO10" s="8" t="s">
        <v>9983</v>
      </c>
      <c r="HP10" s="8" t="s">
        <v>9984</v>
      </c>
      <c r="HQ10" s="8" t="s">
        <v>9985</v>
      </c>
      <c r="HR10" s="8" t="s">
        <v>9986</v>
      </c>
      <c r="HS10" s="8" t="s">
        <v>9987</v>
      </c>
      <c r="HT10" s="8" t="s">
        <v>9988</v>
      </c>
      <c r="HU10" s="8" t="s">
        <v>9989</v>
      </c>
      <c r="HV10" s="8" t="s">
        <v>9990</v>
      </c>
      <c r="HW10" s="8" t="s">
        <v>9991</v>
      </c>
      <c r="HX10" s="8" t="s">
        <v>9992</v>
      </c>
      <c r="HY10" s="8" t="s">
        <v>9993</v>
      </c>
      <c r="HZ10" s="8" t="s">
        <v>9994</v>
      </c>
      <c r="IA10" s="8" t="s">
        <v>9995</v>
      </c>
      <c r="IB10" s="8" t="s">
        <v>9996</v>
      </c>
      <c r="IC10" s="8" t="s">
        <v>9997</v>
      </c>
      <c r="ID10" s="8" t="s">
        <v>9998</v>
      </c>
      <c r="IE10" s="8" t="s">
        <v>9999</v>
      </c>
      <c r="IF10" s="8" t="s">
        <v>10000</v>
      </c>
      <c r="IG10" s="8" t="s">
        <v>10001</v>
      </c>
      <c r="IH10" s="8" t="s">
        <v>10002</v>
      </c>
      <c r="II10" s="8" t="s">
        <v>10003</v>
      </c>
      <c r="IJ10" s="8" t="s">
        <v>10004</v>
      </c>
      <c r="IK10" s="8" t="s">
        <v>10005</v>
      </c>
      <c r="IL10" s="8" t="s">
        <v>10006</v>
      </c>
      <c r="IM10" s="8" t="s">
        <v>10007</v>
      </c>
      <c r="IN10" s="8" t="s">
        <v>10008</v>
      </c>
      <c r="IO10" s="8" t="s">
        <v>10009</v>
      </c>
      <c r="IP10" s="8" t="s">
        <v>10010</v>
      </c>
      <c r="IQ10" s="8" t="s">
        <v>10011</v>
      </c>
    </row>
    <row r="11" spans="1:251">
      <c r="A11" s="10">
        <v>42036</v>
      </c>
      <c r="B11" s="9">
        <v>0</v>
      </c>
      <c r="C11" s="9">
        <v>0.109</v>
      </c>
      <c r="D11" s="9">
        <v>3.726</v>
      </c>
      <c r="E11" s="9">
        <v>2.8050000000000002</v>
      </c>
      <c r="F11" s="9">
        <v>2.4830000000000001</v>
      </c>
      <c r="G11" s="9">
        <v>0.154</v>
      </c>
      <c r="H11" s="9">
        <v>0.16800000000000001</v>
      </c>
      <c r="I11" s="9">
        <v>0.154</v>
      </c>
      <c r="J11" s="9">
        <v>0.16800000000000001</v>
      </c>
      <c r="K11" s="9">
        <v>0</v>
      </c>
      <c r="L11" s="9">
        <v>1.7470000000000001</v>
      </c>
      <c r="M11" s="9">
        <v>0.21299999999999999</v>
      </c>
      <c r="N11" s="9">
        <v>0.31</v>
      </c>
      <c r="O11" s="9">
        <v>0.53400000000000003</v>
      </c>
      <c r="P11" s="9">
        <v>0.27600000000000002</v>
      </c>
      <c r="Q11" s="9">
        <v>2.5289999999999999</v>
      </c>
      <c r="R11" s="9">
        <v>0.92100000000000004</v>
      </c>
      <c r="S11" s="9">
        <v>0.373</v>
      </c>
      <c r="T11" s="9">
        <v>4.4619999999999997</v>
      </c>
      <c r="U11" s="9">
        <v>11.32</v>
      </c>
      <c r="V11" s="9">
        <v>10.462999999999999</v>
      </c>
      <c r="W11" s="9">
        <v>1.149</v>
      </c>
      <c r="X11" s="9">
        <v>1.149</v>
      </c>
      <c r="Y11" s="9">
        <v>0.64500000000000002</v>
      </c>
      <c r="Z11" s="9">
        <v>0.504</v>
      </c>
      <c r="AA11" s="9">
        <v>0.65</v>
      </c>
      <c r="AB11" s="9">
        <v>0.499</v>
      </c>
      <c r="AC11" s="9">
        <v>0.65</v>
      </c>
      <c r="AD11" s="9">
        <v>0.23699999999999999</v>
      </c>
      <c r="AE11" s="9">
        <v>0.26300000000000001</v>
      </c>
      <c r="AF11" s="9">
        <v>0.17199999999999999</v>
      </c>
      <c r="AG11" s="9">
        <v>0.378</v>
      </c>
      <c r="AH11" s="9">
        <v>0.6</v>
      </c>
      <c r="AI11" s="9">
        <v>1.0229999999999999</v>
      </c>
      <c r="AJ11" s="9">
        <v>0.126</v>
      </c>
      <c r="AK11" s="9">
        <v>0</v>
      </c>
      <c r="AL11" s="9">
        <v>9.3140000000000001</v>
      </c>
      <c r="AM11" s="9">
        <v>6.0220000000000002</v>
      </c>
      <c r="AN11" s="9">
        <v>5.4749999999999996</v>
      </c>
      <c r="AO11" s="9">
        <v>0.40500000000000003</v>
      </c>
      <c r="AP11" s="9">
        <v>0.14099999999999999</v>
      </c>
      <c r="AQ11" s="9">
        <v>0.25700000000000001</v>
      </c>
      <c r="AR11" s="9">
        <v>0.28899999999999998</v>
      </c>
      <c r="AS11" s="9">
        <v>0</v>
      </c>
      <c r="AT11" s="9">
        <v>4.1429999999999998</v>
      </c>
      <c r="AU11" s="9">
        <v>0.72</v>
      </c>
      <c r="AV11" s="9">
        <v>0.45500000000000002</v>
      </c>
      <c r="AW11" s="9">
        <v>0.70399999999999996</v>
      </c>
      <c r="AX11" s="9">
        <v>0.91700000000000004</v>
      </c>
      <c r="AY11" s="9">
        <v>5.1050000000000004</v>
      </c>
      <c r="AZ11" s="9">
        <v>3.2919999999999998</v>
      </c>
      <c r="BA11" s="9">
        <v>0.85699999999999998</v>
      </c>
      <c r="BB11" s="9">
        <v>11.32</v>
      </c>
      <c r="BC11" s="9">
        <v>24.565999999999999</v>
      </c>
      <c r="BD11" s="9">
        <v>17.681999999999999</v>
      </c>
      <c r="BE11" s="9">
        <v>17.681999999999999</v>
      </c>
      <c r="BF11" s="9">
        <v>1.5780000000000001</v>
      </c>
      <c r="BG11" s="9">
        <v>16.103999999999999</v>
      </c>
      <c r="BH11" s="9">
        <v>6.8840000000000003</v>
      </c>
      <c r="BI11" s="9">
        <v>136.80099999999999</v>
      </c>
      <c r="BJ11" s="9">
        <v>128.90799999999999</v>
      </c>
      <c r="BK11" s="9">
        <v>30.582999999999998</v>
      </c>
      <c r="BL11" s="9">
        <v>11.151999999999999</v>
      </c>
      <c r="BM11" s="9">
        <v>3.8639999999999999</v>
      </c>
      <c r="BN11" s="9">
        <v>6.1689999999999996</v>
      </c>
      <c r="BO11" s="9">
        <v>7.1280000000000001</v>
      </c>
      <c r="BP11" s="9">
        <v>2.9049999999999998</v>
      </c>
      <c r="BQ11" s="9">
        <v>6.867</v>
      </c>
      <c r="BR11" s="9">
        <v>1.764</v>
      </c>
      <c r="BS11" s="9">
        <v>1.099</v>
      </c>
      <c r="BT11" s="9">
        <v>2.8149999999999999</v>
      </c>
      <c r="BU11" s="9">
        <v>3.26</v>
      </c>
      <c r="BV11" s="9">
        <v>3.9580000000000002</v>
      </c>
      <c r="BW11" s="9">
        <v>6.3890000000000002</v>
      </c>
      <c r="BX11" s="9">
        <v>3.6440000000000001</v>
      </c>
      <c r="BY11" s="9">
        <v>19.431000000000001</v>
      </c>
      <c r="BZ11" s="9">
        <v>98.325000000000003</v>
      </c>
      <c r="CA11" s="9">
        <v>84.632000000000005</v>
      </c>
      <c r="CB11" s="9">
        <v>81.394000000000005</v>
      </c>
      <c r="CC11" s="9">
        <v>1.9790000000000001</v>
      </c>
      <c r="CD11" s="9">
        <v>1.2589999999999999</v>
      </c>
      <c r="CE11" s="9">
        <v>2.069</v>
      </c>
      <c r="CF11" s="9">
        <v>0.53100000000000003</v>
      </c>
      <c r="CG11" s="9">
        <v>0.54600000000000004</v>
      </c>
      <c r="CH11" s="9">
        <v>71.908000000000001</v>
      </c>
      <c r="CI11" s="9">
        <v>3.0009999999999999</v>
      </c>
      <c r="CJ11" s="9">
        <v>2.101</v>
      </c>
      <c r="CK11" s="9">
        <v>7.6219999999999999</v>
      </c>
      <c r="CL11" s="9">
        <v>13.63</v>
      </c>
      <c r="CM11" s="9">
        <v>71.001999999999995</v>
      </c>
      <c r="CN11" s="9">
        <v>13.693</v>
      </c>
      <c r="CO11" s="9">
        <v>7.8929999999999998</v>
      </c>
      <c r="CP11" s="9">
        <v>115.595</v>
      </c>
      <c r="CQ11" s="9">
        <v>21.207000000000001</v>
      </c>
      <c r="CR11" s="9">
        <v>1.1910000000000001</v>
      </c>
      <c r="CS11" s="9">
        <v>1.0669999999999999</v>
      </c>
      <c r="CT11" s="9">
        <v>0.14099999999999999</v>
      </c>
      <c r="CU11" s="9">
        <v>0.14099999999999999</v>
      </c>
      <c r="CV11" s="9">
        <v>0</v>
      </c>
      <c r="CW11" s="9">
        <v>0.14099999999999999</v>
      </c>
      <c r="CX11" s="9">
        <v>0</v>
      </c>
      <c r="CY11" s="9">
        <v>0.14099999999999999</v>
      </c>
      <c r="CZ11" s="9">
        <v>0</v>
      </c>
      <c r="DA11" s="9">
        <v>0</v>
      </c>
      <c r="DB11" s="9">
        <v>0.14099999999999999</v>
      </c>
      <c r="DC11" s="9">
        <v>0</v>
      </c>
      <c r="DD11" s="9">
        <v>0</v>
      </c>
      <c r="DE11" s="9">
        <v>0.14099999999999999</v>
      </c>
      <c r="DF11" s="9">
        <v>0.14099999999999999</v>
      </c>
      <c r="DG11" s="9">
        <v>0</v>
      </c>
      <c r="DH11" s="9">
        <v>0</v>
      </c>
      <c r="DI11" s="9">
        <v>0.92600000000000005</v>
      </c>
      <c r="DJ11" s="9">
        <v>0.5</v>
      </c>
      <c r="DK11" s="9">
        <v>0.5</v>
      </c>
      <c r="DL11" s="9">
        <v>0</v>
      </c>
      <c r="DM11" s="9">
        <v>0</v>
      </c>
      <c r="DN11" s="9">
        <v>0</v>
      </c>
      <c r="DO11" s="9">
        <v>0</v>
      </c>
      <c r="DP11" s="9">
        <v>0</v>
      </c>
      <c r="DQ11" s="9">
        <v>0.371</v>
      </c>
      <c r="DR11" s="9">
        <v>0</v>
      </c>
      <c r="DS11" s="9">
        <v>0</v>
      </c>
      <c r="DT11" s="9">
        <v>0.129</v>
      </c>
      <c r="DU11" s="9">
        <v>0.11799999999999999</v>
      </c>
      <c r="DV11" s="9">
        <v>0.38200000000000001</v>
      </c>
      <c r="DW11" s="9">
        <v>0.42599999999999999</v>
      </c>
      <c r="DX11" s="9">
        <v>0.124</v>
      </c>
      <c r="DY11" s="9">
        <v>1.1910000000000001</v>
      </c>
      <c r="DZ11" s="9">
        <v>4.0220000000000002</v>
      </c>
      <c r="EA11" s="9">
        <v>3.7250000000000001</v>
      </c>
      <c r="EB11" s="9">
        <v>0.188</v>
      </c>
      <c r="EC11" s="9">
        <v>0.11600000000000001</v>
      </c>
      <c r="ED11" s="9">
        <v>0.11600000000000001</v>
      </c>
      <c r="EE11" s="9">
        <v>0</v>
      </c>
      <c r="EF11" s="9">
        <v>0.11600000000000001</v>
      </c>
      <c r="EG11" s="9">
        <v>0</v>
      </c>
      <c r="EH11" s="9">
        <v>0.11600000000000001</v>
      </c>
      <c r="EI11" s="9">
        <v>0</v>
      </c>
      <c r="EJ11" s="9">
        <v>0</v>
      </c>
      <c r="EK11" s="9">
        <v>0.11600000000000001</v>
      </c>
      <c r="EL11" s="9">
        <v>0</v>
      </c>
      <c r="EM11" s="9">
        <v>0</v>
      </c>
      <c r="EN11" s="9">
        <v>0.11600000000000001</v>
      </c>
      <c r="EO11" s="9">
        <v>0</v>
      </c>
      <c r="EP11" s="9">
        <v>7.0999999999999994E-2</v>
      </c>
      <c r="EQ11" s="9">
        <v>3.5369999999999999</v>
      </c>
      <c r="ER11" s="9">
        <v>3.2650000000000001</v>
      </c>
      <c r="ES11" s="9">
        <v>3.0710000000000002</v>
      </c>
      <c r="ET11" s="9">
        <v>0.19500000000000001</v>
      </c>
      <c r="EU11" s="9">
        <v>0</v>
      </c>
      <c r="EV11" s="9">
        <v>0.19500000000000001</v>
      </c>
      <c r="EW11" s="9">
        <v>0</v>
      </c>
      <c r="EX11" s="9">
        <v>0</v>
      </c>
      <c r="EY11" s="9">
        <v>3.0710000000000002</v>
      </c>
      <c r="EZ11" s="9">
        <v>0.115</v>
      </c>
      <c r="FA11" s="9">
        <v>7.9000000000000001E-2</v>
      </c>
      <c r="FB11" s="9">
        <v>0</v>
      </c>
      <c r="FC11" s="9">
        <v>0.85199999999999998</v>
      </c>
      <c r="FD11" s="9">
        <v>2.4129999999999998</v>
      </c>
      <c r="FE11" s="9">
        <v>0.27200000000000002</v>
      </c>
      <c r="FF11" s="9">
        <v>0.29699999999999999</v>
      </c>
      <c r="FG11" s="9">
        <v>4.0220000000000002</v>
      </c>
      <c r="FH11" s="9">
        <v>3.0760000000000001</v>
      </c>
      <c r="FI11" s="9">
        <v>2.9990000000000001</v>
      </c>
      <c r="FJ11" s="9">
        <v>0.29599999999999999</v>
      </c>
      <c r="FK11" s="9">
        <v>0.29599999999999999</v>
      </c>
      <c r="FL11" s="9">
        <v>0</v>
      </c>
      <c r="FM11" s="9">
        <v>0.29599999999999999</v>
      </c>
      <c r="FN11" s="9">
        <v>0.29599999999999999</v>
      </c>
      <c r="FO11" s="9">
        <v>0</v>
      </c>
      <c r="FP11" s="9">
        <v>0.29599999999999999</v>
      </c>
      <c r="FQ11" s="9">
        <v>0</v>
      </c>
      <c r="FR11" s="9">
        <v>0</v>
      </c>
      <c r="FS11" s="9">
        <v>0</v>
      </c>
      <c r="FT11" s="9">
        <v>7.8E-2</v>
      </c>
      <c r="FU11" s="9">
        <v>0.218</v>
      </c>
      <c r="FV11" s="9">
        <v>7.8E-2</v>
      </c>
      <c r="FW11" s="9">
        <v>0.218</v>
      </c>
      <c r="FX11" s="9">
        <v>0</v>
      </c>
      <c r="FY11" s="9">
        <v>2.702</v>
      </c>
      <c r="FZ11" s="9">
        <v>2.1480000000000001</v>
      </c>
      <c r="GA11" s="9">
        <v>2.1480000000000001</v>
      </c>
      <c r="GB11" s="9">
        <v>0</v>
      </c>
      <c r="GC11" s="9">
        <v>0</v>
      </c>
      <c r="GD11" s="9">
        <v>0</v>
      </c>
      <c r="GE11" s="9">
        <v>0</v>
      </c>
      <c r="GF11" s="9">
        <v>0</v>
      </c>
      <c r="GG11" s="9">
        <v>2.1480000000000001</v>
      </c>
      <c r="GH11" s="9">
        <v>0</v>
      </c>
      <c r="GI11" s="9">
        <v>0</v>
      </c>
      <c r="GJ11" s="9">
        <v>0</v>
      </c>
      <c r="GK11" s="9">
        <v>0.14399999999999999</v>
      </c>
      <c r="GL11" s="9">
        <v>2.0030000000000001</v>
      </c>
      <c r="GM11" s="9">
        <v>0.55500000000000005</v>
      </c>
      <c r="GN11" s="9">
        <v>7.8E-2</v>
      </c>
      <c r="GO11" s="9">
        <v>3.0760000000000001</v>
      </c>
      <c r="GP11" s="9">
        <v>1.4790000000000001</v>
      </c>
      <c r="GQ11" s="9">
        <v>1.4790000000000001</v>
      </c>
      <c r="GR11" s="9">
        <v>0.106</v>
      </c>
      <c r="GS11" s="9">
        <v>0.106</v>
      </c>
      <c r="GT11" s="9">
        <v>0</v>
      </c>
      <c r="GU11" s="9">
        <v>0.106</v>
      </c>
      <c r="GV11" s="9">
        <v>0</v>
      </c>
      <c r="GW11" s="9">
        <v>0.106</v>
      </c>
      <c r="GX11" s="9">
        <v>0</v>
      </c>
      <c r="GY11" s="9">
        <v>0</v>
      </c>
      <c r="GZ11" s="9">
        <v>0.106</v>
      </c>
      <c r="HA11" s="9">
        <v>0</v>
      </c>
      <c r="HB11" s="9">
        <v>0.106</v>
      </c>
      <c r="HC11" s="9">
        <v>0</v>
      </c>
      <c r="HD11" s="9">
        <v>0.106</v>
      </c>
      <c r="HE11" s="9">
        <v>0</v>
      </c>
      <c r="HF11" s="9">
        <v>0</v>
      </c>
      <c r="HG11" s="9">
        <v>1.373</v>
      </c>
      <c r="HH11" s="9">
        <v>1.373</v>
      </c>
      <c r="HI11" s="9">
        <v>1.373</v>
      </c>
      <c r="HJ11" s="9">
        <v>0</v>
      </c>
      <c r="HK11" s="9">
        <v>0</v>
      </c>
      <c r="HL11" s="9">
        <v>0</v>
      </c>
      <c r="HM11" s="9">
        <v>0</v>
      </c>
      <c r="HN11" s="9">
        <v>0</v>
      </c>
      <c r="HO11" s="9">
        <v>1.2909999999999999</v>
      </c>
      <c r="HP11" s="9">
        <v>0</v>
      </c>
      <c r="HQ11" s="9">
        <v>0</v>
      </c>
      <c r="HR11" s="9">
        <v>8.2000000000000003E-2</v>
      </c>
      <c r="HS11" s="9">
        <v>0.54100000000000004</v>
      </c>
      <c r="HT11" s="9">
        <v>0.83199999999999996</v>
      </c>
      <c r="HU11" s="9">
        <v>0</v>
      </c>
      <c r="HV11" s="9">
        <v>0</v>
      </c>
      <c r="HW11" s="9">
        <v>1.4790000000000001</v>
      </c>
      <c r="HX11" s="9">
        <v>14.977</v>
      </c>
      <c r="HY11" s="9">
        <v>14.242000000000001</v>
      </c>
      <c r="HZ11" s="9">
        <v>1.74</v>
      </c>
      <c r="IA11" s="9">
        <v>1.74</v>
      </c>
      <c r="IB11" s="9">
        <v>0.64</v>
      </c>
      <c r="IC11" s="9">
        <v>1.1000000000000001</v>
      </c>
      <c r="ID11" s="9">
        <v>1.3120000000000001</v>
      </c>
      <c r="IE11" s="9">
        <v>0.42799999999999999</v>
      </c>
      <c r="IF11" s="9">
        <v>1.1819999999999999</v>
      </c>
      <c r="IG11" s="9">
        <v>0.33700000000000002</v>
      </c>
      <c r="IH11" s="9">
        <v>0</v>
      </c>
      <c r="II11" s="9">
        <v>0.72799999999999998</v>
      </c>
      <c r="IJ11" s="9">
        <v>0.48099999999999998</v>
      </c>
      <c r="IK11" s="9">
        <v>0.53</v>
      </c>
      <c r="IL11" s="9">
        <v>0.748</v>
      </c>
      <c r="IM11" s="9">
        <v>0.99199999999999999</v>
      </c>
      <c r="IN11" s="9">
        <v>0</v>
      </c>
      <c r="IO11" s="9">
        <v>12.502000000000001</v>
      </c>
      <c r="IP11" s="9">
        <v>8.4890000000000008</v>
      </c>
      <c r="IQ11" s="9">
        <v>7.8849999999999998</v>
      </c>
    </row>
    <row r="12" spans="1:251">
      <c r="A12" s="10">
        <v>42401</v>
      </c>
      <c r="B12" s="9">
        <v>0.35099999999999998</v>
      </c>
      <c r="C12" s="9">
        <v>0</v>
      </c>
      <c r="D12" s="9">
        <v>3.0289999999999999</v>
      </c>
      <c r="E12" s="9">
        <v>2.7629999999999999</v>
      </c>
      <c r="F12" s="9">
        <v>2.7629999999999999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1.82</v>
      </c>
      <c r="M12" s="9">
        <v>0.14099999999999999</v>
      </c>
      <c r="N12" s="9">
        <v>0</v>
      </c>
      <c r="O12" s="9">
        <v>0.80200000000000005</v>
      </c>
      <c r="P12" s="9">
        <v>0.24099999999999999</v>
      </c>
      <c r="Q12" s="9">
        <v>2.5209999999999999</v>
      </c>
      <c r="R12" s="9">
        <v>0.26600000000000001</v>
      </c>
      <c r="S12" s="9">
        <v>0.189</v>
      </c>
      <c r="T12" s="9">
        <v>3.57</v>
      </c>
      <c r="U12" s="9">
        <v>9.2639999999999993</v>
      </c>
      <c r="V12" s="9">
        <v>8.6620000000000008</v>
      </c>
      <c r="W12" s="9">
        <v>1.0660000000000001</v>
      </c>
      <c r="X12" s="9">
        <v>0.79100000000000004</v>
      </c>
      <c r="Y12" s="9">
        <v>0.47699999999999998</v>
      </c>
      <c r="Z12" s="9">
        <v>0.314</v>
      </c>
      <c r="AA12" s="9">
        <v>0.63300000000000001</v>
      </c>
      <c r="AB12" s="9">
        <v>0.158</v>
      </c>
      <c r="AC12" s="9">
        <v>0.63300000000000001</v>
      </c>
      <c r="AD12" s="9">
        <v>0</v>
      </c>
      <c r="AE12" s="9">
        <v>0</v>
      </c>
      <c r="AF12" s="9">
        <v>0.314</v>
      </c>
      <c r="AG12" s="9">
        <v>0.22700000000000001</v>
      </c>
      <c r="AH12" s="9">
        <v>0.251</v>
      </c>
      <c r="AI12" s="9">
        <v>0.53200000000000003</v>
      </c>
      <c r="AJ12" s="9">
        <v>0.25900000000000001</v>
      </c>
      <c r="AK12" s="9">
        <v>0.27500000000000002</v>
      </c>
      <c r="AL12" s="9">
        <v>7.5960000000000001</v>
      </c>
      <c r="AM12" s="9">
        <v>4.6500000000000004</v>
      </c>
      <c r="AN12" s="9">
        <v>4.6500000000000004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3.5350000000000001</v>
      </c>
      <c r="AU12" s="9">
        <v>0.14599999999999999</v>
      </c>
      <c r="AV12" s="9">
        <v>0.24399999999999999</v>
      </c>
      <c r="AW12" s="9">
        <v>0.72499999999999998</v>
      </c>
      <c r="AX12" s="9">
        <v>0.44600000000000001</v>
      </c>
      <c r="AY12" s="9">
        <v>4.2039999999999997</v>
      </c>
      <c r="AZ12" s="9">
        <v>2.9460000000000002</v>
      </c>
      <c r="BA12" s="9">
        <v>0.60199999999999998</v>
      </c>
      <c r="BB12" s="9">
        <v>9.2639999999999993</v>
      </c>
      <c r="BC12" s="9">
        <v>27.913</v>
      </c>
      <c r="BD12" s="9">
        <v>21.198</v>
      </c>
      <c r="BE12" s="9">
        <v>21.198</v>
      </c>
      <c r="BF12" s="9">
        <v>2.1789999999999998</v>
      </c>
      <c r="BG12" s="9">
        <v>19.018999999999998</v>
      </c>
      <c r="BH12" s="9">
        <v>6.7149999999999999</v>
      </c>
      <c r="BI12" s="9">
        <v>135.071</v>
      </c>
      <c r="BJ12" s="9">
        <v>127.596</v>
      </c>
      <c r="BK12" s="9">
        <v>21.97</v>
      </c>
      <c r="BL12" s="9">
        <v>7.99</v>
      </c>
      <c r="BM12" s="9">
        <v>3.258</v>
      </c>
      <c r="BN12" s="9">
        <v>3.8149999999999999</v>
      </c>
      <c r="BO12" s="9">
        <v>4.202</v>
      </c>
      <c r="BP12" s="9">
        <v>2.871</v>
      </c>
      <c r="BQ12" s="9">
        <v>3.8929999999999998</v>
      </c>
      <c r="BR12" s="9">
        <v>1.494</v>
      </c>
      <c r="BS12" s="9">
        <v>1.5029999999999999</v>
      </c>
      <c r="BT12" s="9">
        <v>1.2370000000000001</v>
      </c>
      <c r="BU12" s="9">
        <v>2.89</v>
      </c>
      <c r="BV12" s="9">
        <v>2.9460000000000002</v>
      </c>
      <c r="BW12" s="9">
        <v>4.6139999999999999</v>
      </c>
      <c r="BX12" s="9">
        <v>2.4580000000000002</v>
      </c>
      <c r="BY12" s="9">
        <v>13.98</v>
      </c>
      <c r="BZ12" s="9">
        <v>105.626</v>
      </c>
      <c r="CA12" s="9">
        <v>90.242000000000004</v>
      </c>
      <c r="CB12" s="9">
        <v>86.147999999999996</v>
      </c>
      <c r="CC12" s="9">
        <v>1.92</v>
      </c>
      <c r="CD12" s="9">
        <v>2.0350000000000001</v>
      </c>
      <c r="CE12" s="9">
        <v>1.68</v>
      </c>
      <c r="CF12" s="9">
        <v>1.044</v>
      </c>
      <c r="CG12" s="9">
        <v>1.014</v>
      </c>
      <c r="CH12" s="9">
        <v>77.683000000000007</v>
      </c>
      <c r="CI12" s="9">
        <v>2.9780000000000002</v>
      </c>
      <c r="CJ12" s="9">
        <v>2.4039999999999999</v>
      </c>
      <c r="CK12" s="9">
        <v>7.1769999999999996</v>
      </c>
      <c r="CL12" s="9">
        <v>13.896000000000001</v>
      </c>
      <c r="CM12" s="9">
        <v>76.346999999999994</v>
      </c>
      <c r="CN12" s="9">
        <v>15.382999999999999</v>
      </c>
      <c r="CO12" s="9">
        <v>7.4749999999999996</v>
      </c>
      <c r="CP12" s="9">
        <v>118.3</v>
      </c>
      <c r="CQ12" s="9">
        <v>16.771000000000001</v>
      </c>
      <c r="CR12" s="9">
        <v>1.0489999999999999</v>
      </c>
      <c r="CS12" s="9">
        <v>0.82899999999999996</v>
      </c>
      <c r="CT12" s="9">
        <v>0</v>
      </c>
      <c r="CU12" s="9">
        <v>0</v>
      </c>
      <c r="CV12" s="9">
        <v>0</v>
      </c>
      <c r="CW12" s="9">
        <v>0</v>
      </c>
      <c r="CX12" s="9">
        <v>0</v>
      </c>
      <c r="CY12" s="9">
        <v>0</v>
      </c>
      <c r="CZ12" s="9">
        <v>0</v>
      </c>
      <c r="DA12" s="9">
        <v>0</v>
      </c>
      <c r="DB12" s="9">
        <v>0</v>
      </c>
      <c r="DC12" s="9">
        <v>0</v>
      </c>
      <c r="DD12" s="9">
        <v>0</v>
      </c>
      <c r="DE12" s="9">
        <v>0</v>
      </c>
      <c r="DF12" s="9">
        <v>0</v>
      </c>
      <c r="DG12" s="9">
        <v>0</v>
      </c>
      <c r="DH12" s="9">
        <v>0</v>
      </c>
      <c r="DI12" s="9">
        <v>0.82899999999999996</v>
      </c>
      <c r="DJ12" s="9">
        <v>0.46500000000000002</v>
      </c>
      <c r="DK12" s="9">
        <v>0.46500000000000002</v>
      </c>
      <c r="DL12" s="9">
        <v>0</v>
      </c>
      <c r="DM12" s="9">
        <v>0</v>
      </c>
      <c r="DN12" s="9">
        <v>0</v>
      </c>
      <c r="DO12" s="9">
        <v>0</v>
      </c>
      <c r="DP12" s="9">
        <v>0</v>
      </c>
      <c r="DQ12" s="9">
        <v>0.46500000000000002</v>
      </c>
      <c r="DR12" s="9">
        <v>0</v>
      </c>
      <c r="DS12" s="9">
        <v>0</v>
      </c>
      <c r="DT12" s="9">
        <v>0</v>
      </c>
      <c r="DU12" s="9">
        <v>0.1</v>
      </c>
      <c r="DV12" s="9">
        <v>0.36599999999999999</v>
      </c>
      <c r="DW12" s="9">
        <v>0.36399999999999999</v>
      </c>
      <c r="DX12" s="9">
        <v>0.22</v>
      </c>
      <c r="DY12" s="9">
        <v>1.0489999999999999</v>
      </c>
      <c r="DZ12" s="9">
        <v>5.4459999999999997</v>
      </c>
      <c r="EA12" s="9">
        <v>5.3760000000000003</v>
      </c>
      <c r="EB12" s="9">
        <v>0.39100000000000001</v>
      </c>
      <c r="EC12" s="9">
        <v>0.39100000000000001</v>
      </c>
      <c r="ED12" s="9">
        <v>0.307</v>
      </c>
      <c r="EE12" s="9">
        <v>8.4000000000000005E-2</v>
      </c>
      <c r="EF12" s="9">
        <v>0.26900000000000002</v>
      </c>
      <c r="EG12" s="9">
        <v>0.122</v>
      </c>
      <c r="EH12" s="9">
        <v>0.17699999999999999</v>
      </c>
      <c r="EI12" s="9">
        <v>0</v>
      </c>
      <c r="EJ12" s="9">
        <v>0.21299999999999999</v>
      </c>
      <c r="EK12" s="9">
        <v>0</v>
      </c>
      <c r="EL12" s="9">
        <v>0.307</v>
      </c>
      <c r="EM12" s="9">
        <v>8.4000000000000005E-2</v>
      </c>
      <c r="EN12" s="9">
        <v>0.29699999999999999</v>
      </c>
      <c r="EO12" s="9">
        <v>9.4E-2</v>
      </c>
      <c r="EP12" s="9">
        <v>0</v>
      </c>
      <c r="EQ12" s="9">
        <v>4.9859999999999998</v>
      </c>
      <c r="ER12" s="9">
        <v>4.8170000000000002</v>
      </c>
      <c r="ES12" s="9">
        <v>4.2590000000000003</v>
      </c>
      <c r="ET12" s="9">
        <v>0.121</v>
      </c>
      <c r="EU12" s="9">
        <v>0.437</v>
      </c>
      <c r="EV12" s="9">
        <v>0.121</v>
      </c>
      <c r="EW12" s="9">
        <v>0.14299999999999999</v>
      </c>
      <c r="EX12" s="9">
        <v>0.29399999999999998</v>
      </c>
      <c r="EY12" s="9">
        <v>4.1870000000000003</v>
      </c>
      <c r="EZ12" s="9">
        <v>6.5000000000000002E-2</v>
      </c>
      <c r="FA12" s="9">
        <v>0.26200000000000001</v>
      </c>
      <c r="FB12" s="9">
        <v>0.30299999999999999</v>
      </c>
      <c r="FC12" s="9">
        <v>0.89500000000000002</v>
      </c>
      <c r="FD12" s="9">
        <v>3.9220000000000002</v>
      </c>
      <c r="FE12" s="9">
        <v>0.16900000000000001</v>
      </c>
      <c r="FF12" s="9">
        <v>7.0000000000000007E-2</v>
      </c>
      <c r="FG12" s="9">
        <v>5.4459999999999997</v>
      </c>
      <c r="FH12" s="9">
        <v>2.8410000000000002</v>
      </c>
      <c r="FI12" s="9">
        <v>2.573</v>
      </c>
      <c r="FJ12" s="9">
        <v>0</v>
      </c>
      <c r="FK12" s="9">
        <v>0</v>
      </c>
      <c r="FL12" s="9">
        <v>0</v>
      </c>
      <c r="FM12" s="9">
        <v>0</v>
      </c>
      <c r="FN12" s="9">
        <v>0</v>
      </c>
      <c r="FO12" s="9">
        <v>0</v>
      </c>
      <c r="FP12" s="9">
        <v>0</v>
      </c>
      <c r="FQ12" s="9">
        <v>0</v>
      </c>
      <c r="FR12" s="9">
        <v>0</v>
      </c>
      <c r="FS12" s="9">
        <v>0</v>
      </c>
      <c r="FT12" s="9">
        <v>0</v>
      </c>
      <c r="FU12" s="9">
        <v>0</v>
      </c>
      <c r="FV12" s="9">
        <v>0</v>
      </c>
      <c r="FW12" s="9">
        <v>0</v>
      </c>
      <c r="FX12" s="9">
        <v>0</v>
      </c>
      <c r="FY12" s="9">
        <v>2.573</v>
      </c>
      <c r="FZ12" s="9">
        <v>1.7609999999999999</v>
      </c>
      <c r="GA12" s="9">
        <v>1.673</v>
      </c>
      <c r="GB12" s="9">
        <v>8.7999999999999995E-2</v>
      </c>
      <c r="GC12" s="9">
        <v>0</v>
      </c>
      <c r="GD12" s="9">
        <v>8.7999999999999995E-2</v>
      </c>
      <c r="GE12" s="9">
        <v>0</v>
      </c>
      <c r="GF12" s="9">
        <v>0</v>
      </c>
      <c r="GG12" s="9">
        <v>1.4750000000000001</v>
      </c>
      <c r="GH12" s="9">
        <v>7.5999999999999998E-2</v>
      </c>
      <c r="GI12" s="9">
        <v>5.6000000000000001E-2</v>
      </c>
      <c r="GJ12" s="9">
        <v>0.154</v>
      </c>
      <c r="GK12" s="9">
        <v>0.182</v>
      </c>
      <c r="GL12" s="9">
        <v>1.579</v>
      </c>
      <c r="GM12" s="9">
        <v>0.81200000000000006</v>
      </c>
      <c r="GN12" s="9">
        <v>0.26800000000000002</v>
      </c>
      <c r="GO12" s="9">
        <v>2.8410000000000002</v>
      </c>
      <c r="GP12" s="9">
        <v>2.1240000000000001</v>
      </c>
      <c r="GQ12" s="9">
        <v>2.052</v>
      </c>
      <c r="GR12" s="9">
        <v>0</v>
      </c>
      <c r="GS12" s="9">
        <v>0</v>
      </c>
      <c r="GT12" s="9">
        <v>0</v>
      </c>
      <c r="GU12" s="9">
        <v>0</v>
      </c>
      <c r="GV12" s="9">
        <v>0</v>
      </c>
      <c r="GW12" s="9">
        <v>0</v>
      </c>
      <c r="GX12" s="9">
        <v>0</v>
      </c>
      <c r="GY12" s="9">
        <v>0</v>
      </c>
      <c r="GZ12" s="9">
        <v>0</v>
      </c>
      <c r="HA12" s="9">
        <v>0</v>
      </c>
      <c r="HB12" s="9">
        <v>0</v>
      </c>
      <c r="HC12" s="9">
        <v>0</v>
      </c>
      <c r="HD12" s="9">
        <v>0</v>
      </c>
      <c r="HE12" s="9">
        <v>0</v>
      </c>
      <c r="HF12" s="9">
        <v>0</v>
      </c>
      <c r="HG12" s="9">
        <v>2.052</v>
      </c>
      <c r="HH12" s="9">
        <v>1.9</v>
      </c>
      <c r="HI12" s="9">
        <v>1.9</v>
      </c>
      <c r="HJ12" s="9">
        <v>0</v>
      </c>
      <c r="HK12" s="9">
        <v>0</v>
      </c>
      <c r="HL12" s="9">
        <v>0</v>
      </c>
      <c r="HM12" s="9">
        <v>0</v>
      </c>
      <c r="HN12" s="9">
        <v>0</v>
      </c>
      <c r="HO12" s="9">
        <v>1.331</v>
      </c>
      <c r="HP12" s="9">
        <v>0.13600000000000001</v>
      </c>
      <c r="HQ12" s="9">
        <v>0</v>
      </c>
      <c r="HR12" s="9">
        <v>0.433</v>
      </c>
      <c r="HS12" s="9">
        <v>0.25</v>
      </c>
      <c r="HT12" s="9">
        <v>1.65</v>
      </c>
      <c r="HU12" s="9">
        <v>0.151</v>
      </c>
      <c r="HV12" s="9">
        <v>7.1999999999999995E-2</v>
      </c>
      <c r="HW12" s="9">
        <v>2.1240000000000001</v>
      </c>
      <c r="HX12" s="9">
        <v>14.111000000000001</v>
      </c>
      <c r="HY12" s="9">
        <v>13.11</v>
      </c>
      <c r="HZ12" s="9">
        <v>0.57399999999999995</v>
      </c>
      <c r="IA12" s="9">
        <v>0.57399999999999995</v>
      </c>
      <c r="IB12" s="9">
        <v>0.45300000000000001</v>
      </c>
      <c r="IC12" s="9">
        <v>0.121</v>
      </c>
      <c r="ID12" s="9">
        <v>0.36499999999999999</v>
      </c>
      <c r="IE12" s="9">
        <v>0.20899999999999999</v>
      </c>
      <c r="IF12" s="9">
        <v>0.26500000000000001</v>
      </c>
      <c r="IG12" s="9">
        <v>0</v>
      </c>
      <c r="IH12" s="9">
        <v>0.20899999999999999</v>
      </c>
      <c r="II12" s="9">
        <v>7.2999999999999995E-2</v>
      </c>
      <c r="IJ12" s="9">
        <v>0.216</v>
      </c>
      <c r="IK12" s="9">
        <v>0.28499999999999998</v>
      </c>
      <c r="IL12" s="9">
        <v>0.24399999999999999</v>
      </c>
      <c r="IM12" s="9">
        <v>0.33</v>
      </c>
      <c r="IN12" s="9">
        <v>0</v>
      </c>
      <c r="IO12" s="9">
        <v>12.536</v>
      </c>
      <c r="IP12" s="9">
        <v>7.1890000000000001</v>
      </c>
      <c r="IQ12" s="9">
        <v>7.06</v>
      </c>
    </row>
    <row r="13" spans="1:251">
      <c r="A13" s="10">
        <v>42767</v>
      </c>
      <c r="B13" s="9">
        <v>0</v>
      </c>
      <c r="C13" s="9">
        <v>0.17699999999999999</v>
      </c>
      <c r="D13" s="9">
        <v>4.6470000000000002</v>
      </c>
      <c r="E13" s="9">
        <v>4.0979999999999999</v>
      </c>
      <c r="F13" s="9">
        <v>3.871</v>
      </c>
      <c r="G13" s="9">
        <v>0.22700000000000001</v>
      </c>
      <c r="H13" s="9">
        <v>0</v>
      </c>
      <c r="I13" s="9">
        <v>0.22700000000000001</v>
      </c>
      <c r="J13" s="9">
        <v>0</v>
      </c>
      <c r="K13" s="9">
        <v>0</v>
      </c>
      <c r="L13" s="9">
        <v>3.052</v>
      </c>
      <c r="M13" s="9">
        <v>0.11899999999999999</v>
      </c>
      <c r="N13" s="9">
        <v>0</v>
      </c>
      <c r="O13" s="9">
        <v>0.92700000000000005</v>
      </c>
      <c r="P13" s="9">
        <v>0.502</v>
      </c>
      <c r="Q13" s="9">
        <v>3.5950000000000002</v>
      </c>
      <c r="R13" s="9">
        <v>0.54900000000000004</v>
      </c>
      <c r="S13" s="9">
        <v>0.375</v>
      </c>
      <c r="T13" s="9">
        <v>5.3280000000000003</v>
      </c>
      <c r="U13" s="9">
        <v>7.9820000000000002</v>
      </c>
      <c r="V13" s="9">
        <v>7.4569999999999999</v>
      </c>
      <c r="W13" s="9">
        <v>0.27100000000000002</v>
      </c>
      <c r="X13" s="9">
        <v>0.27100000000000002</v>
      </c>
      <c r="Y13" s="9">
        <v>0.127</v>
      </c>
      <c r="Z13" s="9">
        <v>0.14399999999999999</v>
      </c>
      <c r="AA13" s="9">
        <v>0.127</v>
      </c>
      <c r="AB13" s="9">
        <v>0.14399999999999999</v>
      </c>
      <c r="AC13" s="9">
        <v>0.127</v>
      </c>
      <c r="AD13" s="9">
        <v>0.14399999999999999</v>
      </c>
      <c r="AE13" s="9">
        <v>0</v>
      </c>
      <c r="AF13" s="9">
        <v>0.14399999999999999</v>
      </c>
      <c r="AG13" s="9">
        <v>0.127</v>
      </c>
      <c r="AH13" s="9">
        <v>0</v>
      </c>
      <c r="AI13" s="9">
        <v>0</v>
      </c>
      <c r="AJ13" s="9">
        <v>0.27100000000000002</v>
      </c>
      <c r="AK13" s="9">
        <v>0</v>
      </c>
      <c r="AL13" s="9">
        <v>7.1859999999999999</v>
      </c>
      <c r="AM13" s="9">
        <v>4.7089999999999996</v>
      </c>
      <c r="AN13" s="9">
        <v>4.7089999999999996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3.3159999999999998</v>
      </c>
      <c r="AU13" s="9">
        <v>0.49099999999999999</v>
      </c>
      <c r="AV13" s="9">
        <v>0</v>
      </c>
      <c r="AW13" s="9">
        <v>0.90300000000000002</v>
      </c>
      <c r="AX13" s="9">
        <v>0.55900000000000005</v>
      </c>
      <c r="AY13" s="9">
        <v>4.1509999999999998</v>
      </c>
      <c r="AZ13" s="9">
        <v>2.4769999999999999</v>
      </c>
      <c r="BA13" s="9">
        <v>0.52500000000000002</v>
      </c>
      <c r="BB13" s="9">
        <v>7.9820000000000002</v>
      </c>
      <c r="BC13" s="9">
        <v>29.763999999999999</v>
      </c>
      <c r="BD13" s="9">
        <v>22.678000000000001</v>
      </c>
      <c r="BE13" s="9">
        <v>22.678000000000001</v>
      </c>
      <c r="BF13" s="9">
        <v>1.3340000000000001</v>
      </c>
      <c r="BG13" s="9">
        <v>21.344000000000001</v>
      </c>
      <c r="BH13" s="9">
        <v>7.0869999999999997</v>
      </c>
      <c r="BI13" s="9">
        <v>145.923</v>
      </c>
      <c r="BJ13" s="9">
        <v>137.02099999999999</v>
      </c>
      <c r="BK13" s="9">
        <v>27.198</v>
      </c>
      <c r="BL13" s="9">
        <v>11.268000000000001</v>
      </c>
      <c r="BM13" s="9">
        <v>4.8579999999999997</v>
      </c>
      <c r="BN13" s="9">
        <v>5.0949999999999998</v>
      </c>
      <c r="BO13" s="9">
        <v>6.4690000000000003</v>
      </c>
      <c r="BP13" s="9">
        <v>3.4830000000000001</v>
      </c>
      <c r="BQ13" s="9">
        <v>6.4669999999999996</v>
      </c>
      <c r="BR13" s="9">
        <v>1.534</v>
      </c>
      <c r="BS13" s="9">
        <v>1.552</v>
      </c>
      <c r="BT13" s="9">
        <v>3.2360000000000002</v>
      </c>
      <c r="BU13" s="9">
        <v>3.2170000000000001</v>
      </c>
      <c r="BV13" s="9">
        <v>3.4990000000000001</v>
      </c>
      <c r="BW13" s="9">
        <v>7.0469999999999997</v>
      </c>
      <c r="BX13" s="9">
        <v>2.9049999999999998</v>
      </c>
      <c r="BY13" s="9">
        <v>15.93</v>
      </c>
      <c r="BZ13" s="9">
        <v>109.824</v>
      </c>
      <c r="CA13" s="9">
        <v>96.899000000000001</v>
      </c>
      <c r="CB13" s="9">
        <v>88.814999999999998</v>
      </c>
      <c r="CC13" s="9">
        <v>5.2370000000000001</v>
      </c>
      <c r="CD13" s="9">
        <v>2.847</v>
      </c>
      <c r="CE13" s="9">
        <v>4.9340000000000002</v>
      </c>
      <c r="CF13" s="9">
        <v>1.9470000000000001</v>
      </c>
      <c r="CG13" s="9">
        <v>1.2030000000000001</v>
      </c>
      <c r="CH13" s="9">
        <v>82.061999999999998</v>
      </c>
      <c r="CI13" s="9">
        <v>3.794</v>
      </c>
      <c r="CJ13" s="9">
        <v>2.1259999999999999</v>
      </c>
      <c r="CK13" s="9">
        <v>8.9169999999999998</v>
      </c>
      <c r="CL13" s="9">
        <v>13.528</v>
      </c>
      <c r="CM13" s="9">
        <v>83.370999999999995</v>
      </c>
      <c r="CN13" s="9">
        <v>12.925000000000001</v>
      </c>
      <c r="CO13" s="9">
        <v>8.9019999999999992</v>
      </c>
      <c r="CP13" s="9">
        <v>127.551</v>
      </c>
      <c r="CQ13" s="9">
        <v>18.372</v>
      </c>
      <c r="CR13" s="9">
        <v>1.7250000000000001</v>
      </c>
      <c r="CS13" s="9">
        <v>1.536</v>
      </c>
      <c r="CT13" s="9">
        <v>0.219</v>
      </c>
      <c r="CU13" s="9">
        <v>0.219</v>
      </c>
      <c r="CV13" s="9">
        <v>0</v>
      </c>
      <c r="CW13" s="9">
        <v>0.219</v>
      </c>
      <c r="CX13" s="9">
        <v>0.219</v>
      </c>
      <c r="CY13" s="9">
        <v>0</v>
      </c>
      <c r="CZ13" s="9">
        <v>0.14000000000000001</v>
      </c>
      <c r="DA13" s="9">
        <v>0</v>
      </c>
      <c r="DB13" s="9">
        <v>7.9000000000000001E-2</v>
      </c>
      <c r="DC13" s="9">
        <v>0</v>
      </c>
      <c r="DD13" s="9">
        <v>0.14000000000000001</v>
      </c>
      <c r="DE13" s="9">
        <v>7.9000000000000001E-2</v>
      </c>
      <c r="DF13" s="9">
        <v>7.9000000000000001E-2</v>
      </c>
      <c r="DG13" s="9">
        <v>0.14000000000000001</v>
      </c>
      <c r="DH13" s="9">
        <v>0</v>
      </c>
      <c r="DI13" s="9">
        <v>1.3169999999999999</v>
      </c>
      <c r="DJ13" s="9">
        <v>0.751</v>
      </c>
      <c r="DK13" s="9">
        <v>0.65300000000000002</v>
      </c>
      <c r="DL13" s="9">
        <v>9.8000000000000004E-2</v>
      </c>
      <c r="DM13" s="9">
        <v>0</v>
      </c>
      <c r="DN13" s="9">
        <v>9.8000000000000004E-2</v>
      </c>
      <c r="DO13" s="9">
        <v>0</v>
      </c>
      <c r="DP13" s="9">
        <v>0</v>
      </c>
      <c r="DQ13" s="9">
        <v>0.751</v>
      </c>
      <c r="DR13" s="9">
        <v>0</v>
      </c>
      <c r="DS13" s="9">
        <v>0</v>
      </c>
      <c r="DT13" s="9">
        <v>0</v>
      </c>
      <c r="DU13" s="9">
        <v>9.8000000000000004E-2</v>
      </c>
      <c r="DV13" s="9">
        <v>0.65300000000000002</v>
      </c>
      <c r="DW13" s="9">
        <v>0.56599999999999995</v>
      </c>
      <c r="DX13" s="9">
        <v>0.189</v>
      </c>
      <c r="DY13" s="9">
        <v>1.7250000000000001</v>
      </c>
      <c r="DZ13" s="9">
        <v>6.1589999999999998</v>
      </c>
      <c r="EA13" s="9">
        <v>5.7</v>
      </c>
      <c r="EB13" s="9">
        <v>0.10299999999999999</v>
      </c>
      <c r="EC13" s="9">
        <v>0.10299999999999999</v>
      </c>
      <c r="ED13" s="9">
        <v>0.10299999999999999</v>
      </c>
      <c r="EE13" s="9">
        <v>0</v>
      </c>
      <c r="EF13" s="9">
        <v>0.10299999999999999</v>
      </c>
      <c r="EG13" s="9">
        <v>0</v>
      </c>
      <c r="EH13" s="9">
        <v>0.10299999999999999</v>
      </c>
      <c r="EI13" s="9">
        <v>0</v>
      </c>
      <c r="EJ13" s="9">
        <v>0</v>
      </c>
      <c r="EK13" s="9">
        <v>0.10299999999999999</v>
      </c>
      <c r="EL13" s="9">
        <v>0</v>
      </c>
      <c r="EM13" s="9">
        <v>0</v>
      </c>
      <c r="EN13" s="9">
        <v>0.10299999999999999</v>
      </c>
      <c r="EO13" s="9">
        <v>0</v>
      </c>
      <c r="EP13" s="9">
        <v>0</v>
      </c>
      <c r="EQ13" s="9">
        <v>5.5970000000000004</v>
      </c>
      <c r="ER13" s="9">
        <v>5.5970000000000004</v>
      </c>
      <c r="ES13" s="9">
        <v>5.5970000000000004</v>
      </c>
      <c r="ET13" s="9">
        <v>0</v>
      </c>
      <c r="EU13" s="9">
        <v>0</v>
      </c>
      <c r="EV13" s="9">
        <v>0</v>
      </c>
      <c r="EW13" s="9">
        <v>0</v>
      </c>
      <c r="EX13" s="9">
        <v>0</v>
      </c>
      <c r="EY13" s="9">
        <v>4.8879999999999999</v>
      </c>
      <c r="EZ13" s="9">
        <v>0.24399999999999999</v>
      </c>
      <c r="FA13" s="9">
        <v>0.1</v>
      </c>
      <c r="FB13" s="9">
        <v>0.36499999999999999</v>
      </c>
      <c r="FC13" s="9">
        <v>0.56499999999999995</v>
      </c>
      <c r="FD13" s="9">
        <v>5.032</v>
      </c>
      <c r="FE13" s="9">
        <v>0</v>
      </c>
      <c r="FF13" s="9">
        <v>0.45900000000000002</v>
      </c>
      <c r="FG13" s="9">
        <v>6.1589999999999998</v>
      </c>
      <c r="FH13" s="9">
        <v>2.5739999999999998</v>
      </c>
      <c r="FI13" s="9">
        <v>2.5739999999999998</v>
      </c>
      <c r="FJ13" s="9">
        <v>0.14899999999999999</v>
      </c>
      <c r="FK13" s="9">
        <v>0.09</v>
      </c>
      <c r="FL13" s="9">
        <v>0</v>
      </c>
      <c r="FM13" s="9">
        <v>0.09</v>
      </c>
      <c r="FN13" s="9">
        <v>0</v>
      </c>
      <c r="FO13" s="9">
        <v>0.09</v>
      </c>
      <c r="FP13" s="9">
        <v>0.09</v>
      </c>
      <c r="FQ13" s="9">
        <v>0</v>
      </c>
      <c r="FR13" s="9">
        <v>0</v>
      </c>
      <c r="FS13" s="9">
        <v>0</v>
      </c>
      <c r="FT13" s="9">
        <v>0</v>
      </c>
      <c r="FU13" s="9">
        <v>0.09</v>
      </c>
      <c r="FV13" s="9">
        <v>0.09</v>
      </c>
      <c r="FW13" s="9">
        <v>0</v>
      </c>
      <c r="FX13" s="9">
        <v>5.8999999999999997E-2</v>
      </c>
      <c r="FY13" s="9">
        <v>2.4249999999999998</v>
      </c>
      <c r="FZ13" s="9">
        <v>1.887</v>
      </c>
      <c r="GA13" s="9">
        <v>1.8080000000000001</v>
      </c>
      <c r="GB13" s="9">
        <v>0</v>
      </c>
      <c r="GC13" s="9">
        <v>7.9000000000000001E-2</v>
      </c>
      <c r="GD13" s="9">
        <v>0</v>
      </c>
      <c r="GE13" s="9">
        <v>0</v>
      </c>
      <c r="GF13" s="9">
        <v>7.9000000000000001E-2</v>
      </c>
      <c r="GG13" s="9">
        <v>1.6619999999999999</v>
      </c>
      <c r="GH13" s="9">
        <v>0</v>
      </c>
      <c r="GI13" s="9">
        <v>0.22500000000000001</v>
      </c>
      <c r="GJ13" s="9">
        <v>0</v>
      </c>
      <c r="GK13" s="9">
        <v>0.252</v>
      </c>
      <c r="GL13" s="9">
        <v>1.635</v>
      </c>
      <c r="GM13" s="9">
        <v>0.53800000000000003</v>
      </c>
      <c r="GN13" s="9">
        <v>0</v>
      </c>
      <c r="GO13" s="9">
        <v>2.5739999999999998</v>
      </c>
      <c r="GP13" s="9">
        <v>2.899</v>
      </c>
      <c r="GQ13" s="9">
        <v>2.7679999999999998</v>
      </c>
      <c r="GR13" s="9">
        <v>0.1</v>
      </c>
      <c r="GS13" s="9">
        <v>0.1</v>
      </c>
      <c r="GT13" s="9">
        <v>0.1</v>
      </c>
      <c r="GU13" s="9">
        <v>0</v>
      </c>
      <c r="GV13" s="9">
        <v>0.1</v>
      </c>
      <c r="GW13" s="9">
        <v>0</v>
      </c>
      <c r="GX13" s="9">
        <v>0.1</v>
      </c>
      <c r="GY13" s="9">
        <v>0</v>
      </c>
      <c r="GZ13" s="9">
        <v>0</v>
      </c>
      <c r="HA13" s="9">
        <v>0.1</v>
      </c>
      <c r="HB13" s="9">
        <v>0</v>
      </c>
      <c r="HC13" s="9">
        <v>0</v>
      </c>
      <c r="HD13" s="9">
        <v>0.1</v>
      </c>
      <c r="HE13" s="9">
        <v>0</v>
      </c>
      <c r="HF13" s="9">
        <v>0</v>
      </c>
      <c r="HG13" s="9">
        <v>2.6680000000000001</v>
      </c>
      <c r="HH13" s="9">
        <v>2.5939999999999999</v>
      </c>
      <c r="HI13" s="9">
        <v>2.419</v>
      </c>
      <c r="HJ13" s="9">
        <v>9.8000000000000004E-2</v>
      </c>
      <c r="HK13" s="9">
        <v>7.6999999999999999E-2</v>
      </c>
      <c r="HL13" s="9">
        <v>9.8000000000000004E-2</v>
      </c>
      <c r="HM13" s="9">
        <v>7.6999999999999999E-2</v>
      </c>
      <c r="HN13" s="9">
        <v>0</v>
      </c>
      <c r="HO13" s="9">
        <v>2.3279999999999998</v>
      </c>
      <c r="HP13" s="9">
        <v>0</v>
      </c>
      <c r="HQ13" s="9">
        <v>7.9000000000000001E-2</v>
      </c>
      <c r="HR13" s="9">
        <v>0.187</v>
      </c>
      <c r="HS13" s="9">
        <v>0.35599999999999998</v>
      </c>
      <c r="HT13" s="9">
        <v>2.238</v>
      </c>
      <c r="HU13" s="9">
        <v>7.3999999999999996E-2</v>
      </c>
      <c r="HV13" s="9">
        <v>0.13100000000000001</v>
      </c>
      <c r="HW13" s="9">
        <v>2.899</v>
      </c>
      <c r="HX13" s="9">
        <v>13.186</v>
      </c>
      <c r="HY13" s="9">
        <v>12.029</v>
      </c>
      <c r="HZ13" s="9">
        <v>1.1319999999999999</v>
      </c>
      <c r="IA13" s="9">
        <v>1.1319999999999999</v>
      </c>
      <c r="IB13" s="9">
        <v>0.76</v>
      </c>
      <c r="IC13" s="9">
        <v>0.373</v>
      </c>
      <c r="ID13" s="9">
        <v>1.0329999999999999</v>
      </c>
      <c r="IE13" s="9">
        <v>9.9000000000000005E-2</v>
      </c>
      <c r="IF13" s="9">
        <v>0.80100000000000005</v>
      </c>
      <c r="IG13" s="9">
        <v>9.9000000000000005E-2</v>
      </c>
      <c r="IH13" s="9">
        <v>0</v>
      </c>
      <c r="II13" s="9">
        <v>0.20899999999999999</v>
      </c>
      <c r="IJ13" s="9">
        <v>0.45200000000000001</v>
      </c>
      <c r="IK13" s="9">
        <v>0.47099999999999997</v>
      </c>
      <c r="IL13" s="9">
        <v>0.89300000000000002</v>
      </c>
      <c r="IM13" s="9">
        <v>0.23899999999999999</v>
      </c>
      <c r="IN13" s="9">
        <v>0</v>
      </c>
      <c r="IO13" s="9">
        <v>10.897</v>
      </c>
      <c r="IP13" s="9">
        <v>8.0730000000000004</v>
      </c>
      <c r="IQ13" s="9">
        <v>7.8230000000000004</v>
      </c>
    </row>
    <row r="14" spans="1:251">
      <c r="A14" s="10">
        <v>43132</v>
      </c>
      <c r="B14" s="9">
        <v>0.122</v>
      </c>
      <c r="C14" s="9">
        <v>0.28299999999999997</v>
      </c>
      <c r="D14" s="9">
        <v>6.76</v>
      </c>
      <c r="E14" s="9">
        <v>5.7939999999999996</v>
      </c>
      <c r="F14" s="9">
        <v>5.5279999999999996</v>
      </c>
      <c r="G14" s="9">
        <v>0.125</v>
      </c>
      <c r="H14" s="9">
        <v>0.14199999999999999</v>
      </c>
      <c r="I14" s="9">
        <v>0</v>
      </c>
      <c r="J14" s="9">
        <v>0.125</v>
      </c>
      <c r="K14" s="9">
        <v>0.14199999999999999</v>
      </c>
      <c r="L14" s="9">
        <v>4.2530000000000001</v>
      </c>
      <c r="M14" s="9">
        <v>0.58799999999999997</v>
      </c>
      <c r="N14" s="9">
        <v>0.254</v>
      </c>
      <c r="O14" s="9">
        <v>0.69799999999999995</v>
      </c>
      <c r="P14" s="9">
        <v>1.0229999999999999</v>
      </c>
      <c r="Q14" s="9">
        <v>4.7709999999999999</v>
      </c>
      <c r="R14" s="9">
        <v>0.96599999999999997</v>
      </c>
      <c r="S14" s="9">
        <v>0.76</v>
      </c>
      <c r="T14" s="9">
        <v>7.9249999999999998</v>
      </c>
      <c r="U14" s="9">
        <v>10.879</v>
      </c>
      <c r="V14" s="9">
        <v>9.8699999999999992</v>
      </c>
      <c r="W14" s="9">
        <v>1.1319999999999999</v>
      </c>
      <c r="X14" s="9">
        <v>0.91900000000000004</v>
      </c>
      <c r="Y14" s="9">
        <v>0.46600000000000003</v>
      </c>
      <c r="Z14" s="9">
        <v>0.45300000000000001</v>
      </c>
      <c r="AA14" s="9">
        <v>0.7</v>
      </c>
      <c r="AB14" s="9">
        <v>0.219</v>
      </c>
      <c r="AC14" s="9">
        <v>0.7</v>
      </c>
      <c r="AD14" s="9">
        <v>0.219</v>
      </c>
      <c r="AE14" s="9">
        <v>0</v>
      </c>
      <c r="AF14" s="9">
        <v>0.23</v>
      </c>
      <c r="AG14" s="9">
        <v>0.55400000000000005</v>
      </c>
      <c r="AH14" s="9">
        <v>0.13500000000000001</v>
      </c>
      <c r="AI14" s="9">
        <v>0.48199999999999998</v>
      </c>
      <c r="AJ14" s="9">
        <v>0.437</v>
      </c>
      <c r="AK14" s="9">
        <v>0.21299999999999999</v>
      </c>
      <c r="AL14" s="9">
        <v>8.7379999999999995</v>
      </c>
      <c r="AM14" s="9">
        <v>5.4320000000000004</v>
      </c>
      <c r="AN14" s="9">
        <v>5.1929999999999996</v>
      </c>
      <c r="AO14" s="9">
        <v>0.23899999999999999</v>
      </c>
      <c r="AP14" s="9">
        <v>0</v>
      </c>
      <c r="AQ14" s="9">
        <v>0.23899999999999999</v>
      </c>
      <c r="AR14" s="9">
        <v>0</v>
      </c>
      <c r="AS14" s="9">
        <v>0</v>
      </c>
      <c r="AT14" s="9">
        <v>4.05</v>
      </c>
      <c r="AU14" s="9">
        <v>0.222</v>
      </c>
      <c r="AV14" s="9">
        <v>0.40899999999999997</v>
      </c>
      <c r="AW14" s="9">
        <v>0.751</v>
      </c>
      <c r="AX14" s="9">
        <v>0.46200000000000002</v>
      </c>
      <c r="AY14" s="9">
        <v>4.97</v>
      </c>
      <c r="AZ14" s="9">
        <v>3.306</v>
      </c>
      <c r="BA14" s="9">
        <v>1.0089999999999999</v>
      </c>
      <c r="BB14" s="9">
        <v>10.879</v>
      </c>
      <c r="BC14" s="9">
        <v>32.545000000000002</v>
      </c>
      <c r="BD14" s="9">
        <v>26.321999999999999</v>
      </c>
      <c r="BE14" s="9">
        <v>26.321999999999999</v>
      </c>
      <c r="BF14" s="9">
        <v>2.0019999999999998</v>
      </c>
      <c r="BG14" s="9">
        <v>24.32</v>
      </c>
      <c r="BH14" s="9">
        <v>6.2229999999999999</v>
      </c>
      <c r="BI14" s="9">
        <v>134.49600000000001</v>
      </c>
      <c r="BJ14" s="9">
        <v>127.69</v>
      </c>
      <c r="BK14" s="9">
        <v>27.202999999999999</v>
      </c>
      <c r="BL14" s="9">
        <v>10.468</v>
      </c>
      <c r="BM14" s="9">
        <v>4.3170000000000002</v>
      </c>
      <c r="BN14" s="9">
        <v>5.2480000000000002</v>
      </c>
      <c r="BO14" s="9">
        <v>6.6890000000000001</v>
      </c>
      <c r="BP14" s="9">
        <v>2.988</v>
      </c>
      <c r="BQ14" s="9">
        <v>6.3639999999999999</v>
      </c>
      <c r="BR14" s="9">
        <v>2.1850000000000001</v>
      </c>
      <c r="BS14" s="9">
        <v>1.0469999999999999</v>
      </c>
      <c r="BT14" s="9">
        <v>4.056</v>
      </c>
      <c r="BU14" s="9">
        <v>2.8690000000000002</v>
      </c>
      <c r="BV14" s="9">
        <v>2.9689999999999999</v>
      </c>
      <c r="BW14" s="9">
        <v>6.5</v>
      </c>
      <c r="BX14" s="9">
        <v>3.3940000000000001</v>
      </c>
      <c r="BY14" s="9">
        <v>16.734999999999999</v>
      </c>
      <c r="BZ14" s="9">
        <v>100.486</v>
      </c>
      <c r="CA14" s="9">
        <v>86.861999999999995</v>
      </c>
      <c r="CB14" s="9">
        <v>82.816000000000003</v>
      </c>
      <c r="CC14" s="9">
        <v>2.2370000000000001</v>
      </c>
      <c r="CD14" s="9">
        <v>1.8089999999999999</v>
      </c>
      <c r="CE14" s="9">
        <v>2.198</v>
      </c>
      <c r="CF14" s="9">
        <v>1.115</v>
      </c>
      <c r="CG14" s="9">
        <v>0.73299999999999998</v>
      </c>
      <c r="CH14" s="9">
        <v>73.754000000000005</v>
      </c>
      <c r="CI14" s="9">
        <v>2.1509999999999998</v>
      </c>
      <c r="CJ14" s="9">
        <v>2.1869999999999998</v>
      </c>
      <c r="CK14" s="9">
        <v>8.7710000000000008</v>
      </c>
      <c r="CL14" s="9">
        <v>10.943</v>
      </c>
      <c r="CM14" s="9">
        <v>75.92</v>
      </c>
      <c r="CN14" s="9">
        <v>13.624000000000001</v>
      </c>
      <c r="CO14" s="9">
        <v>6.806</v>
      </c>
      <c r="CP14" s="9">
        <v>116.384</v>
      </c>
      <c r="CQ14" s="9">
        <v>18.111999999999998</v>
      </c>
      <c r="CR14" s="9">
        <v>1.355</v>
      </c>
      <c r="CS14" s="9">
        <v>1.355</v>
      </c>
      <c r="CT14" s="9">
        <v>8.5999999999999993E-2</v>
      </c>
      <c r="CU14" s="9">
        <v>8.5999999999999993E-2</v>
      </c>
      <c r="CV14" s="9">
        <v>0</v>
      </c>
      <c r="CW14" s="9">
        <v>8.5999999999999993E-2</v>
      </c>
      <c r="CX14" s="9">
        <v>0</v>
      </c>
      <c r="CY14" s="9">
        <v>8.5999999999999993E-2</v>
      </c>
      <c r="CZ14" s="9">
        <v>0</v>
      </c>
      <c r="DA14" s="9">
        <v>8.5999999999999993E-2</v>
      </c>
      <c r="DB14" s="9">
        <v>0</v>
      </c>
      <c r="DC14" s="9">
        <v>8.5999999999999993E-2</v>
      </c>
      <c r="DD14" s="9">
        <v>0</v>
      </c>
      <c r="DE14" s="9">
        <v>0</v>
      </c>
      <c r="DF14" s="9">
        <v>8.5999999999999993E-2</v>
      </c>
      <c r="DG14" s="9">
        <v>0</v>
      </c>
      <c r="DH14" s="9">
        <v>0</v>
      </c>
      <c r="DI14" s="9">
        <v>1.2689999999999999</v>
      </c>
      <c r="DJ14" s="9">
        <v>0.79100000000000004</v>
      </c>
      <c r="DK14" s="9">
        <v>0.79100000000000004</v>
      </c>
      <c r="DL14" s="9">
        <v>0</v>
      </c>
      <c r="DM14" s="9">
        <v>0</v>
      </c>
      <c r="DN14" s="9">
        <v>0</v>
      </c>
      <c r="DO14" s="9">
        <v>0</v>
      </c>
      <c r="DP14" s="9">
        <v>0</v>
      </c>
      <c r="DQ14" s="9">
        <v>0.67700000000000005</v>
      </c>
      <c r="DR14" s="9">
        <v>0</v>
      </c>
      <c r="DS14" s="9">
        <v>0</v>
      </c>
      <c r="DT14" s="9">
        <v>0.114</v>
      </c>
      <c r="DU14" s="9">
        <v>0.17899999999999999</v>
      </c>
      <c r="DV14" s="9">
        <v>0.61199999999999999</v>
      </c>
      <c r="DW14" s="9">
        <v>0.47799999999999998</v>
      </c>
      <c r="DX14" s="9">
        <v>0</v>
      </c>
      <c r="DY14" s="9">
        <v>1.355</v>
      </c>
      <c r="DZ14" s="9">
        <v>5.9909999999999997</v>
      </c>
      <c r="EA14" s="9">
        <v>5.7990000000000004</v>
      </c>
      <c r="EB14" s="9">
        <v>0.63700000000000001</v>
      </c>
      <c r="EC14" s="9">
        <v>0.63700000000000001</v>
      </c>
      <c r="ED14" s="9">
        <v>0.123</v>
      </c>
      <c r="EE14" s="9">
        <v>0.51400000000000001</v>
      </c>
      <c r="EF14" s="9">
        <v>0.313</v>
      </c>
      <c r="EG14" s="9">
        <v>0.32400000000000001</v>
      </c>
      <c r="EH14" s="9">
        <v>0.313</v>
      </c>
      <c r="EI14" s="9">
        <v>0.109</v>
      </c>
      <c r="EJ14" s="9">
        <v>0.215</v>
      </c>
      <c r="EK14" s="9">
        <v>8.5000000000000006E-2</v>
      </c>
      <c r="EL14" s="9">
        <v>0.32900000000000001</v>
      </c>
      <c r="EM14" s="9">
        <v>0.224</v>
      </c>
      <c r="EN14" s="9">
        <v>0.20899999999999999</v>
      </c>
      <c r="EO14" s="9">
        <v>0.42799999999999999</v>
      </c>
      <c r="EP14" s="9">
        <v>0</v>
      </c>
      <c r="EQ14" s="9">
        <v>5.1619999999999999</v>
      </c>
      <c r="ER14" s="9">
        <v>5.0739999999999998</v>
      </c>
      <c r="ES14" s="9">
        <v>4.8879999999999999</v>
      </c>
      <c r="ET14" s="9">
        <v>0.187</v>
      </c>
      <c r="EU14" s="9">
        <v>0</v>
      </c>
      <c r="EV14" s="9">
        <v>0.11</v>
      </c>
      <c r="EW14" s="9">
        <v>0</v>
      </c>
      <c r="EX14" s="9">
        <v>7.6999999999999999E-2</v>
      </c>
      <c r="EY14" s="9">
        <v>4.6820000000000004</v>
      </c>
      <c r="EZ14" s="9">
        <v>0.10199999999999999</v>
      </c>
      <c r="FA14" s="9">
        <v>0.14199999999999999</v>
      </c>
      <c r="FB14" s="9">
        <v>0.14899999999999999</v>
      </c>
      <c r="FC14" s="9">
        <v>0.59899999999999998</v>
      </c>
      <c r="FD14" s="9">
        <v>4.476</v>
      </c>
      <c r="FE14" s="9">
        <v>8.7999999999999995E-2</v>
      </c>
      <c r="FF14" s="9">
        <v>0.192</v>
      </c>
      <c r="FG14" s="9">
        <v>5.9909999999999997</v>
      </c>
      <c r="FH14" s="9">
        <v>3.157</v>
      </c>
      <c r="FI14" s="9">
        <v>3.157</v>
      </c>
      <c r="FJ14" s="9">
        <v>0.24099999999999999</v>
      </c>
      <c r="FK14" s="9">
        <v>0.24099999999999999</v>
      </c>
      <c r="FL14" s="9">
        <v>8.5999999999999993E-2</v>
      </c>
      <c r="FM14" s="9">
        <v>0.155</v>
      </c>
      <c r="FN14" s="9">
        <v>0.17100000000000001</v>
      </c>
      <c r="FO14" s="9">
        <v>7.0000000000000007E-2</v>
      </c>
      <c r="FP14" s="9">
        <v>0.24099999999999999</v>
      </c>
      <c r="FQ14" s="9">
        <v>0</v>
      </c>
      <c r="FR14" s="9">
        <v>0</v>
      </c>
      <c r="FS14" s="9">
        <v>0.155</v>
      </c>
      <c r="FT14" s="9">
        <v>0</v>
      </c>
      <c r="FU14" s="9">
        <v>8.5999999999999993E-2</v>
      </c>
      <c r="FV14" s="9">
        <v>8.5000000000000006E-2</v>
      </c>
      <c r="FW14" s="9">
        <v>0.156</v>
      </c>
      <c r="FX14" s="9">
        <v>0</v>
      </c>
      <c r="FY14" s="9">
        <v>2.9159999999999999</v>
      </c>
      <c r="FZ14" s="9">
        <v>2.1869999999999998</v>
      </c>
      <c r="GA14" s="9">
        <v>1.9750000000000001</v>
      </c>
      <c r="GB14" s="9">
        <v>0</v>
      </c>
      <c r="GC14" s="9">
        <v>0.21199999999999999</v>
      </c>
      <c r="GD14" s="9">
        <v>0</v>
      </c>
      <c r="GE14" s="9">
        <v>0.10199999999999999</v>
      </c>
      <c r="GF14" s="9">
        <v>0.11</v>
      </c>
      <c r="GG14" s="9">
        <v>1.7470000000000001</v>
      </c>
      <c r="GH14" s="9">
        <v>0.11</v>
      </c>
      <c r="GI14" s="9">
        <v>0</v>
      </c>
      <c r="GJ14" s="9">
        <v>0.33</v>
      </c>
      <c r="GK14" s="9">
        <v>0.21199999999999999</v>
      </c>
      <c r="GL14" s="9">
        <v>1.9750000000000001</v>
      </c>
      <c r="GM14" s="9">
        <v>0.72899999999999998</v>
      </c>
      <c r="GN14" s="9">
        <v>0</v>
      </c>
      <c r="GO14" s="9">
        <v>3.157</v>
      </c>
      <c r="GP14" s="9">
        <v>2.6429999999999998</v>
      </c>
      <c r="GQ14" s="9">
        <v>2.448</v>
      </c>
      <c r="GR14" s="9">
        <v>0.20300000000000001</v>
      </c>
      <c r="GS14" s="9">
        <v>0.20300000000000001</v>
      </c>
      <c r="GT14" s="9">
        <v>0</v>
      </c>
      <c r="GU14" s="9">
        <v>0.20300000000000001</v>
      </c>
      <c r="GV14" s="9">
        <v>0.122</v>
      </c>
      <c r="GW14" s="9">
        <v>8.1000000000000003E-2</v>
      </c>
      <c r="GX14" s="9">
        <v>0.122</v>
      </c>
      <c r="GY14" s="9">
        <v>8.1000000000000003E-2</v>
      </c>
      <c r="GZ14" s="9">
        <v>0</v>
      </c>
      <c r="HA14" s="9">
        <v>8.1000000000000003E-2</v>
      </c>
      <c r="HB14" s="9">
        <v>0.122</v>
      </c>
      <c r="HC14" s="9">
        <v>0</v>
      </c>
      <c r="HD14" s="9">
        <v>8.1000000000000003E-2</v>
      </c>
      <c r="HE14" s="9">
        <v>0.122</v>
      </c>
      <c r="HF14" s="9">
        <v>0</v>
      </c>
      <c r="HG14" s="9">
        <v>2.2450000000000001</v>
      </c>
      <c r="HH14" s="9">
        <v>2.2450000000000001</v>
      </c>
      <c r="HI14" s="9">
        <v>2.1680000000000001</v>
      </c>
      <c r="HJ14" s="9">
        <v>0</v>
      </c>
      <c r="HK14" s="9">
        <v>7.6999999999999999E-2</v>
      </c>
      <c r="HL14" s="9">
        <v>0</v>
      </c>
      <c r="HM14" s="9">
        <v>0</v>
      </c>
      <c r="HN14" s="9">
        <v>7.6999999999999999E-2</v>
      </c>
      <c r="HO14" s="9">
        <v>1.5660000000000001</v>
      </c>
      <c r="HP14" s="9">
        <v>0.21299999999999999</v>
      </c>
      <c r="HQ14" s="9">
        <v>0</v>
      </c>
      <c r="HR14" s="9">
        <v>0.46600000000000003</v>
      </c>
      <c r="HS14" s="9">
        <v>0.22700000000000001</v>
      </c>
      <c r="HT14" s="9">
        <v>2.0190000000000001</v>
      </c>
      <c r="HU14" s="9">
        <v>0</v>
      </c>
      <c r="HV14" s="9">
        <v>0.19500000000000001</v>
      </c>
      <c r="HW14" s="9">
        <v>2.6429999999999998</v>
      </c>
      <c r="HX14" s="9">
        <v>13.404</v>
      </c>
      <c r="HY14" s="9">
        <v>12.67</v>
      </c>
      <c r="HZ14" s="9">
        <v>1.347</v>
      </c>
      <c r="IA14" s="9">
        <v>1.347</v>
      </c>
      <c r="IB14" s="9">
        <v>0.91200000000000003</v>
      </c>
      <c r="IC14" s="9">
        <v>0.435</v>
      </c>
      <c r="ID14" s="9">
        <v>0.96799999999999997</v>
      </c>
      <c r="IE14" s="9">
        <v>0.379</v>
      </c>
      <c r="IF14" s="9">
        <v>0.89700000000000002</v>
      </c>
      <c r="IG14" s="9">
        <v>0.28699999999999998</v>
      </c>
      <c r="IH14" s="9">
        <v>0.16300000000000001</v>
      </c>
      <c r="II14" s="9">
        <v>0.60499999999999998</v>
      </c>
      <c r="IJ14" s="9">
        <v>0.58499999999999996</v>
      </c>
      <c r="IK14" s="9">
        <v>0.158</v>
      </c>
      <c r="IL14" s="9">
        <v>0.72</v>
      </c>
      <c r="IM14" s="9">
        <v>0.627</v>
      </c>
      <c r="IN14" s="9">
        <v>0</v>
      </c>
      <c r="IO14" s="9">
        <v>11.323</v>
      </c>
      <c r="IP14" s="9">
        <v>6.6189999999999998</v>
      </c>
      <c r="IQ14" s="9">
        <v>6.5330000000000004</v>
      </c>
    </row>
    <row r="15" spans="1:251">
      <c r="A15" s="10">
        <v>43497</v>
      </c>
      <c r="B15" s="9">
        <v>9.6000000000000002E-2</v>
      </c>
      <c r="C15" s="9">
        <v>0</v>
      </c>
      <c r="D15" s="9">
        <v>5.9649999999999999</v>
      </c>
      <c r="E15" s="9">
        <v>3.5779999999999998</v>
      </c>
      <c r="F15" s="9">
        <v>3.468</v>
      </c>
      <c r="G15" s="9">
        <v>0.11</v>
      </c>
      <c r="H15" s="9">
        <v>0</v>
      </c>
      <c r="I15" s="9">
        <v>0.11</v>
      </c>
      <c r="J15" s="9">
        <v>0</v>
      </c>
      <c r="K15" s="9">
        <v>0</v>
      </c>
      <c r="L15" s="9">
        <v>2.5049999999999999</v>
      </c>
      <c r="M15" s="9">
        <v>0.26600000000000001</v>
      </c>
      <c r="N15" s="9">
        <v>0.309</v>
      </c>
      <c r="O15" s="9">
        <v>0.498</v>
      </c>
      <c r="P15" s="9">
        <v>0.53100000000000003</v>
      </c>
      <c r="Q15" s="9">
        <v>3.0470000000000002</v>
      </c>
      <c r="R15" s="9">
        <v>2.387</v>
      </c>
      <c r="S15" s="9">
        <v>0.42899999999999999</v>
      </c>
      <c r="T15" s="9">
        <v>6.7649999999999997</v>
      </c>
      <c r="U15" s="9">
        <v>9.0050000000000008</v>
      </c>
      <c r="V15" s="9">
        <v>8.76</v>
      </c>
      <c r="W15" s="9">
        <v>1.3220000000000001</v>
      </c>
      <c r="X15" s="9">
        <v>1.3220000000000001</v>
      </c>
      <c r="Y15" s="9">
        <v>0.79300000000000004</v>
      </c>
      <c r="Z15" s="9">
        <v>0.52900000000000003</v>
      </c>
      <c r="AA15" s="9">
        <v>1.052</v>
      </c>
      <c r="AB15" s="9">
        <v>0.27</v>
      </c>
      <c r="AC15" s="9">
        <v>1.101</v>
      </c>
      <c r="AD15" s="9">
        <v>0</v>
      </c>
      <c r="AE15" s="9">
        <v>0.221</v>
      </c>
      <c r="AF15" s="9">
        <v>0.42099999999999999</v>
      </c>
      <c r="AG15" s="9">
        <v>0.51600000000000001</v>
      </c>
      <c r="AH15" s="9">
        <v>0.38500000000000001</v>
      </c>
      <c r="AI15" s="9">
        <v>0.94899999999999995</v>
      </c>
      <c r="AJ15" s="9">
        <v>0.373</v>
      </c>
      <c r="AK15" s="9">
        <v>0</v>
      </c>
      <c r="AL15" s="9">
        <v>7.4379999999999997</v>
      </c>
      <c r="AM15" s="9">
        <v>5.125</v>
      </c>
      <c r="AN15" s="9">
        <v>4.9779999999999998</v>
      </c>
      <c r="AO15" s="9">
        <v>0.14699999999999999</v>
      </c>
      <c r="AP15" s="9">
        <v>0</v>
      </c>
      <c r="AQ15" s="9">
        <v>0.14699999999999999</v>
      </c>
      <c r="AR15" s="9">
        <v>0</v>
      </c>
      <c r="AS15" s="9">
        <v>0</v>
      </c>
      <c r="AT15" s="9">
        <v>3.7490000000000001</v>
      </c>
      <c r="AU15" s="9">
        <v>0.41599999999999998</v>
      </c>
      <c r="AV15" s="9">
        <v>0</v>
      </c>
      <c r="AW15" s="9">
        <v>0.95899999999999996</v>
      </c>
      <c r="AX15" s="9">
        <v>0.22500000000000001</v>
      </c>
      <c r="AY15" s="9">
        <v>4.9000000000000004</v>
      </c>
      <c r="AZ15" s="9">
        <v>2.3130000000000002</v>
      </c>
      <c r="BA15" s="9">
        <v>0.245</v>
      </c>
      <c r="BB15" s="9">
        <v>9.0050000000000008</v>
      </c>
      <c r="BC15" s="9">
        <v>28.638999999999999</v>
      </c>
      <c r="BD15" s="9">
        <v>23.794</v>
      </c>
      <c r="BE15" s="9">
        <v>23.794</v>
      </c>
      <c r="BF15" s="9">
        <v>2.2480000000000002</v>
      </c>
      <c r="BG15" s="9">
        <v>21.545999999999999</v>
      </c>
      <c r="BH15" s="9">
        <v>4.8449999999999998</v>
      </c>
      <c r="BI15" s="9">
        <v>130.93899999999999</v>
      </c>
      <c r="BJ15" s="9">
        <v>122.089</v>
      </c>
      <c r="BK15" s="9">
        <v>26.268000000000001</v>
      </c>
      <c r="BL15" s="9">
        <v>11.064</v>
      </c>
      <c r="BM15" s="9">
        <v>3.1549999999999998</v>
      </c>
      <c r="BN15" s="9">
        <v>6.8819999999999997</v>
      </c>
      <c r="BO15" s="9">
        <v>6.4649999999999999</v>
      </c>
      <c r="BP15" s="9">
        <v>3.5720000000000001</v>
      </c>
      <c r="BQ15" s="9">
        <v>6.6840000000000002</v>
      </c>
      <c r="BR15" s="9">
        <v>1.6779999999999999</v>
      </c>
      <c r="BS15" s="9">
        <v>1.675</v>
      </c>
      <c r="BT15" s="9">
        <v>2.1219999999999999</v>
      </c>
      <c r="BU15" s="9">
        <v>4.351</v>
      </c>
      <c r="BV15" s="9">
        <v>3.7570000000000001</v>
      </c>
      <c r="BW15" s="9">
        <v>6.23</v>
      </c>
      <c r="BX15" s="9">
        <v>3.9990000000000001</v>
      </c>
      <c r="BY15" s="9">
        <v>15.204000000000001</v>
      </c>
      <c r="BZ15" s="9">
        <v>95.820999999999998</v>
      </c>
      <c r="CA15" s="9">
        <v>87.182000000000002</v>
      </c>
      <c r="CB15" s="9">
        <v>81.769000000000005</v>
      </c>
      <c r="CC15" s="9">
        <v>3.4529999999999998</v>
      </c>
      <c r="CD15" s="9">
        <v>1.843</v>
      </c>
      <c r="CE15" s="9">
        <v>3.5979999999999999</v>
      </c>
      <c r="CF15" s="9">
        <v>1.1879999999999999</v>
      </c>
      <c r="CG15" s="9">
        <v>0.51100000000000001</v>
      </c>
      <c r="CH15" s="9">
        <v>72.311999999999998</v>
      </c>
      <c r="CI15" s="9">
        <v>2.556</v>
      </c>
      <c r="CJ15" s="9">
        <v>3.613</v>
      </c>
      <c r="CK15" s="9">
        <v>8.7010000000000005</v>
      </c>
      <c r="CL15" s="9">
        <v>11.885999999999999</v>
      </c>
      <c r="CM15" s="9">
        <v>75.296000000000006</v>
      </c>
      <c r="CN15" s="9">
        <v>8.6389999999999993</v>
      </c>
      <c r="CO15" s="9">
        <v>8.85</v>
      </c>
      <c r="CP15" s="9">
        <v>113.291</v>
      </c>
      <c r="CQ15" s="9">
        <v>17.648</v>
      </c>
      <c r="CR15" s="9">
        <v>1.5349999999999999</v>
      </c>
      <c r="CS15" s="9">
        <v>1.5349999999999999</v>
      </c>
      <c r="CT15" s="9">
        <v>0</v>
      </c>
      <c r="CU15" s="9">
        <v>0</v>
      </c>
      <c r="CV15" s="9">
        <v>0</v>
      </c>
      <c r="CW15" s="9">
        <v>0</v>
      </c>
      <c r="CX15" s="9">
        <v>0</v>
      </c>
      <c r="CY15" s="9">
        <v>0</v>
      </c>
      <c r="CZ15" s="9">
        <v>0</v>
      </c>
      <c r="DA15" s="9">
        <v>0</v>
      </c>
      <c r="DB15" s="9">
        <v>0</v>
      </c>
      <c r="DC15" s="9">
        <v>0</v>
      </c>
      <c r="DD15" s="9">
        <v>0</v>
      </c>
      <c r="DE15" s="9">
        <v>0</v>
      </c>
      <c r="DF15" s="9">
        <v>0</v>
      </c>
      <c r="DG15" s="9">
        <v>0</v>
      </c>
      <c r="DH15" s="9">
        <v>0</v>
      </c>
      <c r="DI15" s="9">
        <v>1.5349999999999999</v>
      </c>
      <c r="DJ15" s="9">
        <v>0.58199999999999996</v>
      </c>
      <c r="DK15" s="9">
        <v>0.48799999999999999</v>
      </c>
      <c r="DL15" s="9">
        <v>9.4E-2</v>
      </c>
      <c r="DM15" s="9">
        <v>0</v>
      </c>
      <c r="DN15" s="9">
        <v>9.4E-2</v>
      </c>
      <c r="DO15" s="9">
        <v>0</v>
      </c>
      <c r="DP15" s="9">
        <v>0</v>
      </c>
      <c r="DQ15" s="9">
        <v>0.48799999999999999</v>
      </c>
      <c r="DR15" s="9">
        <v>0</v>
      </c>
      <c r="DS15" s="9">
        <v>9.4E-2</v>
      </c>
      <c r="DT15" s="9">
        <v>0</v>
      </c>
      <c r="DU15" s="9">
        <v>9.4E-2</v>
      </c>
      <c r="DV15" s="9">
        <v>0.48799999999999999</v>
      </c>
      <c r="DW15" s="9">
        <v>0.95299999999999996</v>
      </c>
      <c r="DX15" s="9">
        <v>0</v>
      </c>
      <c r="DY15" s="9">
        <v>1.5349999999999999</v>
      </c>
      <c r="DZ15" s="9">
        <v>3.915</v>
      </c>
      <c r="EA15" s="9">
        <v>3.5979999999999999</v>
      </c>
      <c r="EB15" s="9">
        <v>0.93100000000000005</v>
      </c>
      <c r="EC15" s="9">
        <v>0.93100000000000005</v>
      </c>
      <c r="ED15" s="9">
        <v>0.29499999999999998</v>
      </c>
      <c r="EE15" s="9">
        <v>0.63600000000000001</v>
      </c>
      <c r="EF15" s="9">
        <v>0.41799999999999998</v>
      </c>
      <c r="EG15" s="9">
        <v>0.51400000000000001</v>
      </c>
      <c r="EH15" s="9">
        <v>0.29499999999999998</v>
      </c>
      <c r="EI15" s="9">
        <v>0.433</v>
      </c>
      <c r="EJ15" s="9">
        <v>0.20300000000000001</v>
      </c>
      <c r="EK15" s="9">
        <v>0.19800000000000001</v>
      </c>
      <c r="EL15" s="9">
        <v>0.41099999999999998</v>
      </c>
      <c r="EM15" s="9">
        <v>0.32200000000000001</v>
      </c>
      <c r="EN15" s="9">
        <v>0.93100000000000005</v>
      </c>
      <c r="EO15" s="9">
        <v>0</v>
      </c>
      <c r="EP15" s="9">
        <v>0</v>
      </c>
      <c r="EQ15" s="9">
        <v>2.6669999999999998</v>
      </c>
      <c r="ER15" s="9">
        <v>2.6669999999999998</v>
      </c>
      <c r="ES15" s="9">
        <v>2.577</v>
      </c>
      <c r="ET15" s="9">
        <v>8.8999999999999996E-2</v>
      </c>
      <c r="EU15" s="9">
        <v>0</v>
      </c>
      <c r="EV15" s="9">
        <v>8.8999999999999996E-2</v>
      </c>
      <c r="EW15" s="9">
        <v>0</v>
      </c>
      <c r="EX15" s="9">
        <v>0</v>
      </c>
      <c r="EY15" s="9">
        <v>2.468</v>
      </c>
      <c r="EZ15" s="9">
        <v>0</v>
      </c>
      <c r="FA15" s="9">
        <v>0.109</v>
      </c>
      <c r="FB15" s="9">
        <v>8.8999999999999996E-2</v>
      </c>
      <c r="FC15" s="9">
        <v>0.28899999999999998</v>
      </c>
      <c r="FD15" s="9">
        <v>2.3780000000000001</v>
      </c>
      <c r="FE15" s="9">
        <v>0</v>
      </c>
      <c r="FF15" s="9">
        <v>0.317</v>
      </c>
      <c r="FG15" s="9">
        <v>3.915</v>
      </c>
      <c r="FH15" s="9">
        <v>1.3320000000000001</v>
      </c>
      <c r="FI15" s="9">
        <v>1.3320000000000001</v>
      </c>
      <c r="FJ15" s="9">
        <v>0</v>
      </c>
      <c r="FK15" s="9">
        <v>0</v>
      </c>
      <c r="FL15" s="9">
        <v>0</v>
      </c>
      <c r="FM15" s="9">
        <v>0</v>
      </c>
      <c r="FN15" s="9">
        <v>0</v>
      </c>
      <c r="FO15" s="9">
        <v>0</v>
      </c>
      <c r="FP15" s="9">
        <v>0</v>
      </c>
      <c r="FQ15" s="9">
        <v>0</v>
      </c>
      <c r="FR15" s="9">
        <v>0</v>
      </c>
      <c r="FS15" s="9">
        <v>0</v>
      </c>
      <c r="FT15" s="9">
        <v>0</v>
      </c>
      <c r="FU15" s="9">
        <v>0</v>
      </c>
      <c r="FV15" s="9">
        <v>0</v>
      </c>
      <c r="FW15" s="9">
        <v>0</v>
      </c>
      <c r="FX15" s="9">
        <v>0</v>
      </c>
      <c r="FY15" s="9">
        <v>1.3320000000000001</v>
      </c>
      <c r="FZ15" s="9">
        <v>1.2410000000000001</v>
      </c>
      <c r="GA15" s="9">
        <v>1.143</v>
      </c>
      <c r="GB15" s="9">
        <v>9.7000000000000003E-2</v>
      </c>
      <c r="GC15" s="9">
        <v>0</v>
      </c>
      <c r="GD15" s="9">
        <v>9.7000000000000003E-2</v>
      </c>
      <c r="GE15" s="9">
        <v>0</v>
      </c>
      <c r="GF15" s="9">
        <v>0</v>
      </c>
      <c r="GG15" s="9">
        <v>0.91100000000000003</v>
      </c>
      <c r="GH15" s="9">
        <v>0.128</v>
      </c>
      <c r="GI15" s="9">
        <v>0</v>
      </c>
      <c r="GJ15" s="9">
        <v>0.20100000000000001</v>
      </c>
      <c r="GK15" s="9">
        <v>9.7000000000000003E-2</v>
      </c>
      <c r="GL15" s="9">
        <v>1.143</v>
      </c>
      <c r="GM15" s="9">
        <v>9.0999999999999998E-2</v>
      </c>
      <c r="GN15" s="9">
        <v>0</v>
      </c>
      <c r="GO15" s="9">
        <v>1.3320000000000001</v>
      </c>
      <c r="GP15" s="9">
        <v>3.3220000000000001</v>
      </c>
      <c r="GQ15" s="9">
        <v>3.024</v>
      </c>
      <c r="GR15" s="9">
        <v>9.0999999999999998E-2</v>
      </c>
      <c r="GS15" s="9">
        <v>9.0999999999999998E-2</v>
      </c>
      <c r="GT15" s="9">
        <v>0</v>
      </c>
      <c r="GU15" s="9">
        <v>9.0999999999999998E-2</v>
      </c>
      <c r="GV15" s="9">
        <v>0</v>
      </c>
      <c r="GW15" s="9">
        <v>9.0999999999999998E-2</v>
      </c>
      <c r="GX15" s="9">
        <v>0</v>
      </c>
      <c r="GY15" s="9">
        <v>9.0999999999999998E-2</v>
      </c>
      <c r="GZ15" s="9">
        <v>0</v>
      </c>
      <c r="HA15" s="9">
        <v>0</v>
      </c>
      <c r="HB15" s="9">
        <v>0</v>
      </c>
      <c r="HC15" s="9">
        <v>9.0999999999999998E-2</v>
      </c>
      <c r="HD15" s="9">
        <v>0</v>
      </c>
      <c r="HE15" s="9">
        <v>9.0999999999999998E-2</v>
      </c>
      <c r="HF15" s="9">
        <v>0</v>
      </c>
      <c r="HG15" s="9">
        <v>2.9329999999999998</v>
      </c>
      <c r="HH15" s="9">
        <v>2.9329999999999998</v>
      </c>
      <c r="HI15" s="9">
        <v>2.7189999999999999</v>
      </c>
      <c r="HJ15" s="9">
        <v>0.10299999999999999</v>
      </c>
      <c r="HK15" s="9">
        <v>0.111</v>
      </c>
      <c r="HL15" s="9">
        <v>0.10299999999999999</v>
      </c>
      <c r="HM15" s="9">
        <v>0</v>
      </c>
      <c r="HN15" s="9">
        <v>0.111</v>
      </c>
      <c r="HO15" s="9">
        <v>2.1869999999999998</v>
      </c>
      <c r="HP15" s="9">
        <v>0.19900000000000001</v>
      </c>
      <c r="HQ15" s="9">
        <v>8.5000000000000006E-2</v>
      </c>
      <c r="HR15" s="9">
        <v>0.46200000000000002</v>
      </c>
      <c r="HS15" s="9">
        <v>0.60399999999999998</v>
      </c>
      <c r="HT15" s="9">
        <v>2.3290000000000002</v>
      </c>
      <c r="HU15" s="9">
        <v>0</v>
      </c>
      <c r="HV15" s="9">
        <v>0.29799999999999999</v>
      </c>
      <c r="HW15" s="9">
        <v>3.3220000000000001</v>
      </c>
      <c r="HX15" s="9">
        <v>8.6449999999999996</v>
      </c>
      <c r="HY15" s="9">
        <v>8.2620000000000005</v>
      </c>
      <c r="HZ15" s="9">
        <v>1.0409999999999999</v>
      </c>
      <c r="IA15" s="9">
        <v>1.0409999999999999</v>
      </c>
      <c r="IB15" s="9">
        <v>0.36899999999999999</v>
      </c>
      <c r="IC15" s="9">
        <v>0.67100000000000004</v>
      </c>
      <c r="ID15" s="9">
        <v>1.0409999999999999</v>
      </c>
      <c r="IE15" s="9">
        <v>0</v>
      </c>
      <c r="IF15" s="9">
        <v>1.0409999999999999</v>
      </c>
      <c r="IG15" s="9">
        <v>0</v>
      </c>
      <c r="IH15" s="9">
        <v>0</v>
      </c>
      <c r="II15" s="9">
        <v>0.39</v>
      </c>
      <c r="IJ15" s="9">
        <v>0.35599999999999998</v>
      </c>
      <c r="IK15" s="9">
        <v>0.29499999999999998</v>
      </c>
      <c r="IL15" s="9">
        <v>0.66900000000000004</v>
      </c>
      <c r="IM15" s="9">
        <v>0.372</v>
      </c>
      <c r="IN15" s="9">
        <v>0</v>
      </c>
      <c r="IO15" s="9">
        <v>7.2210000000000001</v>
      </c>
      <c r="IP15" s="9">
        <v>5.29</v>
      </c>
      <c r="IQ15" s="9">
        <v>5.2</v>
      </c>
    </row>
    <row r="16" spans="1:251">
      <c r="A16" s="10">
        <v>43862</v>
      </c>
      <c r="B16" s="9">
        <v>0.44</v>
      </c>
      <c r="C16" s="9">
        <v>0</v>
      </c>
      <c r="D16" s="9">
        <v>4.633</v>
      </c>
      <c r="E16" s="9">
        <v>3.2570000000000001</v>
      </c>
      <c r="F16" s="9">
        <v>3.2570000000000001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2.3210000000000002</v>
      </c>
      <c r="M16" s="9">
        <v>0.375</v>
      </c>
      <c r="N16" s="9">
        <v>0</v>
      </c>
      <c r="O16" s="9">
        <v>0.56100000000000005</v>
      </c>
      <c r="P16" s="9">
        <v>0.216</v>
      </c>
      <c r="Q16" s="9">
        <v>3.0409999999999999</v>
      </c>
      <c r="R16" s="9">
        <v>1.3759999999999999</v>
      </c>
      <c r="S16" s="9">
        <v>0.60299999999999998</v>
      </c>
      <c r="T16" s="9">
        <v>5.9119999999999999</v>
      </c>
      <c r="U16" s="9">
        <v>9.2210000000000001</v>
      </c>
      <c r="V16" s="9">
        <v>8.7430000000000003</v>
      </c>
      <c r="W16" s="9">
        <v>0.97899999999999998</v>
      </c>
      <c r="X16" s="9">
        <v>0.72499999999999998</v>
      </c>
      <c r="Y16" s="9">
        <v>0.15</v>
      </c>
      <c r="Z16" s="9">
        <v>0.57499999999999996</v>
      </c>
      <c r="AA16" s="9">
        <v>0.57799999999999996</v>
      </c>
      <c r="AB16" s="9">
        <v>0.14799999999999999</v>
      </c>
      <c r="AC16" s="9">
        <v>0.42699999999999999</v>
      </c>
      <c r="AD16" s="9">
        <v>0.15</v>
      </c>
      <c r="AE16" s="9">
        <v>0.14799999999999999</v>
      </c>
      <c r="AF16" s="9">
        <v>0.11700000000000001</v>
      </c>
      <c r="AG16" s="9">
        <v>0.187</v>
      </c>
      <c r="AH16" s="9">
        <v>0.42099999999999999</v>
      </c>
      <c r="AI16" s="9">
        <v>0.72499999999999998</v>
      </c>
      <c r="AJ16" s="9">
        <v>0</v>
      </c>
      <c r="AK16" s="9">
        <v>0.254</v>
      </c>
      <c r="AL16" s="9">
        <v>7.7640000000000002</v>
      </c>
      <c r="AM16" s="9">
        <v>5.0999999999999996</v>
      </c>
      <c r="AN16" s="9">
        <v>4.8449999999999998</v>
      </c>
      <c r="AO16" s="9">
        <v>0.14899999999999999</v>
      </c>
      <c r="AP16" s="9">
        <v>0.106</v>
      </c>
      <c r="AQ16" s="9">
        <v>0.14899999999999999</v>
      </c>
      <c r="AR16" s="9">
        <v>0.106</v>
      </c>
      <c r="AS16" s="9">
        <v>0</v>
      </c>
      <c r="AT16" s="9">
        <v>4.1210000000000004</v>
      </c>
      <c r="AU16" s="9">
        <v>0.126</v>
      </c>
      <c r="AV16" s="9">
        <v>0.22</v>
      </c>
      <c r="AW16" s="9">
        <v>0.63400000000000001</v>
      </c>
      <c r="AX16" s="9">
        <v>0.628</v>
      </c>
      <c r="AY16" s="9">
        <v>4.4720000000000004</v>
      </c>
      <c r="AZ16" s="9">
        <v>2.6640000000000001</v>
      </c>
      <c r="BA16" s="9">
        <v>0.47799999999999998</v>
      </c>
      <c r="BB16" s="9">
        <v>9.2210000000000001</v>
      </c>
      <c r="BC16" s="9">
        <v>29.937000000000001</v>
      </c>
      <c r="BD16" s="9">
        <v>24.76</v>
      </c>
      <c r="BE16" s="9">
        <v>24.76</v>
      </c>
      <c r="BF16" s="9">
        <v>1.0029999999999999</v>
      </c>
      <c r="BG16" s="9">
        <v>23.757000000000001</v>
      </c>
      <c r="BH16" s="9">
        <v>5.1769999999999996</v>
      </c>
      <c r="BI16" s="9">
        <v>134.136</v>
      </c>
      <c r="BJ16" s="9">
        <v>124.374</v>
      </c>
      <c r="BK16" s="9">
        <v>24.992000000000001</v>
      </c>
      <c r="BL16" s="9">
        <v>9.6310000000000002</v>
      </c>
      <c r="BM16" s="9">
        <v>4.0279999999999996</v>
      </c>
      <c r="BN16" s="9">
        <v>4.6280000000000001</v>
      </c>
      <c r="BO16" s="9">
        <v>5.2320000000000002</v>
      </c>
      <c r="BP16" s="9">
        <v>3.423</v>
      </c>
      <c r="BQ16" s="9">
        <v>5.1539999999999999</v>
      </c>
      <c r="BR16" s="9">
        <v>1.7210000000000001</v>
      </c>
      <c r="BS16" s="9">
        <v>1.7809999999999999</v>
      </c>
      <c r="BT16" s="9">
        <v>1.9419999999999999</v>
      </c>
      <c r="BU16" s="9">
        <v>2.7839999999999998</v>
      </c>
      <c r="BV16" s="9">
        <v>3.9289999999999998</v>
      </c>
      <c r="BW16" s="9">
        <v>5.4480000000000004</v>
      </c>
      <c r="BX16" s="9">
        <v>3.2080000000000002</v>
      </c>
      <c r="BY16" s="9">
        <v>15.361000000000001</v>
      </c>
      <c r="BZ16" s="9">
        <v>99.381</v>
      </c>
      <c r="CA16" s="9">
        <v>87.456999999999994</v>
      </c>
      <c r="CB16" s="9">
        <v>83.358000000000004</v>
      </c>
      <c r="CC16" s="9">
        <v>1.6539999999999999</v>
      </c>
      <c r="CD16" s="9">
        <v>2.4460000000000002</v>
      </c>
      <c r="CE16" s="9">
        <v>2.6869999999999998</v>
      </c>
      <c r="CF16" s="9">
        <v>0.72299999999999998</v>
      </c>
      <c r="CG16" s="9">
        <v>0.68899999999999995</v>
      </c>
      <c r="CH16" s="9">
        <v>70.116</v>
      </c>
      <c r="CI16" s="9">
        <v>4.2089999999999996</v>
      </c>
      <c r="CJ16" s="9">
        <v>2.9790000000000001</v>
      </c>
      <c r="CK16" s="9">
        <v>10.153</v>
      </c>
      <c r="CL16" s="9">
        <v>15.131</v>
      </c>
      <c r="CM16" s="9">
        <v>72.325999999999993</v>
      </c>
      <c r="CN16" s="9">
        <v>11.925000000000001</v>
      </c>
      <c r="CO16" s="9">
        <v>9.7629999999999999</v>
      </c>
      <c r="CP16" s="9">
        <v>116.307</v>
      </c>
      <c r="CQ16" s="9">
        <v>17.829000000000001</v>
      </c>
      <c r="CR16" s="9">
        <v>2.1850000000000001</v>
      </c>
      <c r="CS16" s="9">
        <v>1.804</v>
      </c>
      <c r="CT16" s="9">
        <v>9.1999999999999998E-2</v>
      </c>
      <c r="CU16" s="9">
        <v>9.1999999999999998E-2</v>
      </c>
      <c r="CV16" s="9">
        <v>0</v>
      </c>
      <c r="CW16" s="9">
        <v>9.1999999999999998E-2</v>
      </c>
      <c r="CX16" s="9">
        <v>0</v>
      </c>
      <c r="CY16" s="9">
        <v>9.1999999999999998E-2</v>
      </c>
      <c r="CZ16" s="9">
        <v>0</v>
      </c>
      <c r="DA16" s="9">
        <v>0</v>
      </c>
      <c r="DB16" s="9">
        <v>9.1999999999999998E-2</v>
      </c>
      <c r="DC16" s="9">
        <v>0</v>
      </c>
      <c r="DD16" s="9">
        <v>0</v>
      </c>
      <c r="DE16" s="9">
        <v>9.1999999999999998E-2</v>
      </c>
      <c r="DF16" s="9">
        <v>9.1999999999999998E-2</v>
      </c>
      <c r="DG16" s="9">
        <v>0</v>
      </c>
      <c r="DH16" s="9">
        <v>0</v>
      </c>
      <c r="DI16" s="9">
        <v>1.7130000000000001</v>
      </c>
      <c r="DJ16" s="9">
        <v>0.81399999999999995</v>
      </c>
      <c r="DK16" s="9">
        <v>0.81399999999999995</v>
      </c>
      <c r="DL16" s="9">
        <v>0</v>
      </c>
      <c r="DM16" s="9">
        <v>0</v>
      </c>
      <c r="DN16" s="9">
        <v>0</v>
      </c>
      <c r="DO16" s="9">
        <v>0</v>
      </c>
      <c r="DP16" s="9">
        <v>0</v>
      </c>
      <c r="DQ16" s="9">
        <v>0.436</v>
      </c>
      <c r="DR16" s="9">
        <v>0</v>
      </c>
      <c r="DS16" s="9">
        <v>0.17</v>
      </c>
      <c r="DT16" s="9">
        <v>0.20799999999999999</v>
      </c>
      <c r="DU16" s="9">
        <v>0</v>
      </c>
      <c r="DV16" s="9">
        <v>0.81399999999999995</v>
      </c>
      <c r="DW16" s="9">
        <v>0.89900000000000002</v>
      </c>
      <c r="DX16" s="9">
        <v>0.38</v>
      </c>
      <c r="DY16" s="9">
        <v>2.1850000000000001</v>
      </c>
      <c r="DZ16" s="9">
        <v>1.8460000000000001</v>
      </c>
      <c r="EA16" s="9">
        <v>1.6539999999999999</v>
      </c>
      <c r="EB16" s="9">
        <v>0.14199999999999999</v>
      </c>
      <c r="EC16" s="9">
        <v>0.14199999999999999</v>
      </c>
      <c r="ED16" s="9">
        <v>0.14199999999999999</v>
      </c>
      <c r="EE16" s="9">
        <v>0</v>
      </c>
      <c r="EF16" s="9">
        <v>0.14199999999999999</v>
      </c>
      <c r="EG16" s="9">
        <v>0</v>
      </c>
      <c r="EH16" s="9">
        <v>0.14199999999999999</v>
      </c>
      <c r="EI16" s="9">
        <v>0</v>
      </c>
      <c r="EJ16" s="9">
        <v>0</v>
      </c>
      <c r="EK16" s="9">
        <v>0</v>
      </c>
      <c r="EL16" s="9">
        <v>0.14199999999999999</v>
      </c>
      <c r="EM16" s="9">
        <v>0</v>
      </c>
      <c r="EN16" s="9">
        <v>0.14199999999999999</v>
      </c>
      <c r="EO16" s="9">
        <v>0</v>
      </c>
      <c r="EP16" s="9">
        <v>0</v>
      </c>
      <c r="EQ16" s="9">
        <v>1.5129999999999999</v>
      </c>
      <c r="ER16" s="9">
        <v>1.5129999999999999</v>
      </c>
      <c r="ES16" s="9">
        <v>1.371</v>
      </c>
      <c r="ET16" s="9">
        <v>0</v>
      </c>
      <c r="EU16" s="9">
        <v>0.14099999999999999</v>
      </c>
      <c r="EV16" s="9">
        <v>0</v>
      </c>
      <c r="EW16" s="9">
        <v>0.14099999999999999</v>
      </c>
      <c r="EX16" s="9">
        <v>0</v>
      </c>
      <c r="EY16" s="9">
        <v>1.194</v>
      </c>
      <c r="EZ16" s="9">
        <v>9.6000000000000002E-2</v>
      </c>
      <c r="FA16" s="9">
        <v>0.14299999999999999</v>
      </c>
      <c r="FB16" s="9">
        <v>0.08</v>
      </c>
      <c r="FC16" s="9">
        <v>0.46800000000000003</v>
      </c>
      <c r="FD16" s="9">
        <v>1.044</v>
      </c>
      <c r="FE16" s="9">
        <v>0</v>
      </c>
      <c r="FF16" s="9">
        <v>0.192</v>
      </c>
      <c r="FG16" s="9">
        <v>1.8460000000000001</v>
      </c>
      <c r="FH16" s="9">
        <v>2.2679999999999998</v>
      </c>
      <c r="FI16" s="9">
        <v>2.2679999999999998</v>
      </c>
      <c r="FJ16" s="9">
        <v>0.223</v>
      </c>
      <c r="FK16" s="9">
        <v>0.223</v>
      </c>
      <c r="FL16" s="9">
        <v>0</v>
      </c>
      <c r="FM16" s="9">
        <v>0.223</v>
      </c>
      <c r="FN16" s="9">
        <v>0.115</v>
      </c>
      <c r="FO16" s="9">
        <v>0.108</v>
      </c>
      <c r="FP16" s="9">
        <v>0.115</v>
      </c>
      <c r="FQ16" s="9">
        <v>0</v>
      </c>
      <c r="FR16" s="9">
        <v>0.108</v>
      </c>
      <c r="FS16" s="9">
        <v>0</v>
      </c>
      <c r="FT16" s="9">
        <v>0.108</v>
      </c>
      <c r="FU16" s="9">
        <v>0.115</v>
      </c>
      <c r="FV16" s="9">
        <v>0.108</v>
      </c>
      <c r="FW16" s="9">
        <v>0.115</v>
      </c>
      <c r="FX16" s="9">
        <v>0</v>
      </c>
      <c r="FY16" s="9">
        <v>2.0449999999999999</v>
      </c>
      <c r="FZ16" s="9">
        <v>1.883</v>
      </c>
      <c r="GA16" s="9">
        <v>1.883</v>
      </c>
      <c r="GB16" s="9">
        <v>0</v>
      </c>
      <c r="GC16" s="9">
        <v>0</v>
      </c>
      <c r="GD16" s="9">
        <v>0</v>
      </c>
      <c r="GE16" s="9">
        <v>0</v>
      </c>
      <c r="GF16" s="9">
        <v>0</v>
      </c>
      <c r="GG16" s="9">
        <v>1.548</v>
      </c>
      <c r="GH16" s="9">
        <v>0</v>
      </c>
      <c r="GI16" s="9">
        <v>0.14000000000000001</v>
      </c>
      <c r="GJ16" s="9">
        <v>0.19500000000000001</v>
      </c>
      <c r="GK16" s="9">
        <v>0.11600000000000001</v>
      </c>
      <c r="GL16" s="9">
        <v>1.7669999999999999</v>
      </c>
      <c r="GM16" s="9">
        <v>0.16200000000000001</v>
      </c>
      <c r="GN16" s="9">
        <v>0</v>
      </c>
      <c r="GO16" s="9">
        <v>2.2679999999999998</v>
      </c>
      <c r="GP16" s="9">
        <v>1.1120000000000001</v>
      </c>
      <c r="GQ16" s="9">
        <v>1.1120000000000001</v>
      </c>
      <c r="GR16" s="9">
        <v>0.17499999999999999</v>
      </c>
      <c r="GS16" s="9">
        <v>0.17499999999999999</v>
      </c>
      <c r="GT16" s="9">
        <v>0</v>
      </c>
      <c r="GU16" s="9">
        <v>0.17499999999999999</v>
      </c>
      <c r="GV16" s="9">
        <v>0.17499999999999999</v>
      </c>
      <c r="GW16" s="9">
        <v>0</v>
      </c>
      <c r="GX16" s="9">
        <v>0.17499999999999999</v>
      </c>
      <c r="GY16" s="9">
        <v>0</v>
      </c>
      <c r="GZ16" s="9">
        <v>0</v>
      </c>
      <c r="HA16" s="9">
        <v>0</v>
      </c>
      <c r="HB16" s="9">
        <v>8.5000000000000006E-2</v>
      </c>
      <c r="HC16" s="9">
        <v>0.09</v>
      </c>
      <c r="HD16" s="9">
        <v>8.5000000000000006E-2</v>
      </c>
      <c r="HE16" s="9">
        <v>0.09</v>
      </c>
      <c r="HF16" s="9">
        <v>0</v>
      </c>
      <c r="HG16" s="9">
        <v>0.93700000000000006</v>
      </c>
      <c r="HH16" s="9">
        <v>0.93700000000000006</v>
      </c>
      <c r="HI16" s="9">
        <v>0.93700000000000006</v>
      </c>
      <c r="HJ16" s="9">
        <v>0</v>
      </c>
      <c r="HK16" s="9">
        <v>0</v>
      </c>
      <c r="HL16" s="9">
        <v>0</v>
      </c>
      <c r="HM16" s="9">
        <v>0</v>
      </c>
      <c r="HN16" s="9">
        <v>0</v>
      </c>
      <c r="HO16" s="9">
        <v>0.93700000000000006</v>
      </c>
      <c r="HP16" s="9">
        <v>0</v>
      </c>
      <c r="HQ16" s="9">
        <v>0</v>
      </c>
      <c r="HR16" s="9">
        <v>0</v>
      </c>
      <c r="HS16" s="9">
        <v>8.2000000000000003E-2</v>
      </c>
      <c r="HT16" s="9">
        <v>0.85499999999999998</v>
      </c>
      <c r="HU16" s="9">
        <v>0</v>
      </c>
      <c r="HV16" s="9">
        <v>0</v>
      </c>
      <c r="HW16" s="9">
        <v>1.1120000000000001</v>
      </c>
      <c r="HX16" s="9">
        <v>10.875</v>
      </c>
      <c r="HY16" s="9">
        <v>10.185</v>
      </c>
      <c r="HZ16" s="9">
        <v>1.597</v>
      </c>
      <c r="IA16" s="9">
        <v>1.597</v>
      </c>
      <c r="IB16" s="9">
        <v>1.1990000000000001</v>
      </c>
      <c r="IC16" s="9">
        <v>0.39800000000000002</v>
      </c>
      <c r="ID16" s="9">
        <v>1.2190000000000001</v>
      </c>
      <c r="IE16" s="9">
        <v>0.378</v>
      </c>
      <c r="IF16" s="9">
        <v>1.2150000000000001</v>
      </c>
      <c r="IG16" s="9">
        <v>0.161</v>
      </c>
      <c r="IH16" s="9">
        <v>0.221</v>
      </c>
      <c r="II16" s="9">
        <v>0.42199999999999999</v>
      </c>
      <c r="IJ16" s="9">
        <v>0.27900000000000003</v>
      </c>
      <c r="IK16" s="9">
        <v>0.89600000000000002</v>
      </c>
      <c r="IL16" s="9">
        <v>0.61699999999999999</v>
      </c>
      <c r="IM16" s="9">
        <v>0.98</v>
      </c>
      <c r="IN16" s="9">
        <v>0</v>
      </c>
      <c r="IO16" s="9">
        <v>8.5879999999999992</v>
      </c>
      <c r="IP16" s="9">
        <v>5.6470000000000002</v>
      </c>
      <c r="IQ16" s="9">
        <v>5.5439999999999996</v>
      </c>
    </row>
    <row r="17" spans="1:251">
      <c r="A17" s="10">
        <v>44228</v>
      </c>
      <c r="B17" s="9">
        <v>9.0999999999999998E-2</v>
      </c>
      <c r="C17" s="9">
        <v>0.16400000000000001</v>
      </c>
      <c r="D17" s="9">
        <v>4.7569999999999997</v>
      </c>
      <c r="E17" s="9">
        <v>4.32</v>
      </c>
      <c r="F17" s="9">
        <v>4.32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2.552</v>
      </c>
      <c r="M17" s="9">
        <v>0.66100000000000003</v>
      </c>
      <c r="N17" s="9">
        <v>0.109</v>
      </c>
      <c r="O17" s="9">
        <v>0.998</v>
      </c>
      <c r="P17" s="9">
        <v>0.98399999999999999</v>
      </c>
      <c r="Q17" s="9">
        <v>3.3359999999999999</v>
      </c>
      <c r="R17" s="9">
        <v>0.437</v>
      </c>
      <c r="S17" s="9">
        <v>0.108</v>
      </c>
      <c r="T17" s="9">
        <v>5.3959999999999999</v>
      </c>
      <c r="U17" s="9">
        <v>9.3550000000000004</v>
      </c>
      <c r="V17" s="9">
        <v>8.7089999999999996</v>
      </c>
      <c r="W17" s="9">
        <v>1.097</v>
      </c>
      <c r="X17" s="9">
        <v>1.01</v>
      </c>
      <c r="Y17" s="9">
        <v>0.378</v>
      </c>
      <c r="Z17" s="9">
        <v>0.63200000000000001</v>
      </c>
      <c r="AA17" s="9">
        <v>0.64</v>
      </c>
      <c r="AB17" s="9">
        <v>0.37</v>
      </c>
      <c r="AC17" s="9">
        <v>0.64</v>
      </c>
      <c r="AD17" s="9">
        <v>0.13</v>
      </c>
      <c r="AE17" s="9">
        <v>0.24</v>
      </c>
      <c r="AF17" s="9">
        <v>0.19500000000000001</v>
      </c>
      <c r="AG17" s="9">
        <v>0.53600000000000003</v>
      </c>
      <c r="AH17" s="9">
        <v>0.27900000000000003</v>
      </c>
      <c r="AI17" s="9">
        <v>0.58599999999999997</v>
      </c>
      <c r="AJ17" s="9">
        <v>0.42399999999999999</v>
      </c>
      <c r="AK17" s="9">
        <v>8.6999999999999994E-2</v>
      </c>
      <c r="AL17" s="9">
        <v>7.6120000000000001</v>
      </c>
      <c r="AM17" s="9">
        <v>4.7069999999999999</v>
      </c>
      <c r="AN17" s="9">
        <v>4.1859999999999999</v>
      </c>
      <c r="AO17" s="9">
        <v>0.112</v>
      </c>
      <c r="AP17" s="9">
        <v>0.40899999999999997</v>
      </c>
      <c r="AQ17" s="9">
        <v>0.112</v>
      </c>
      <c r="AR17" s="9">
        <v>0</v>
      </c>
      <c r="AS17" s="9">
        <v>0.40899999999999997</v>
      </c>
      <c r="AT17" s="9">
        <v>3.5590000000000002</v>
      </c>
      <c r="AU17" s="9">
        <v>0.47399999999999998</v>
      </c>
      <c r="AV17" s="9">
        <v>0.14699999999999999</v>
      </c>
      <c r="AW17" s="9">
        <v>0.52600000000000002</v>
      </c>
      <c r="AX17" s="9">
        <v>0.61399999999999999</v>
      </c>
      <c r="AY17" s="9">
        <v>4.093</v>
      </c>
      <c r="AZ17" s="9">
        <v>2.9049999999999998</v>
      </c>
      <c r="BA17" s="9">
        <v>0.64600000000000002</v>
      </c>
      <c r="BB17" s="9">
        <v>9.3550000000000004</v>
      </c>
      <c r="BC17" s="9">
        <v>31.773</v>
      </c>
      <c r="BD17" s="9">
        <v>26.132999999999999</v>
      </c>
      <c r="BE17" s="9">
        <v>26.132999999999999</v>
      </c>
      <c r="BF17" s="9">
        <v>2.0859999999999999</v>
      </c>
      <c r="BG17" s="9">
        <v>24.047000000000001</v>
      </c>
      <c r="BH17" s="9">
        <v>5.64</v>
      </c>
      <c r="BI17" s="9">
        <v>124.366</v>
      </c>
      <c r="BJ17" s="9">
        <v>117.58</v>
      </c>
      <c r="BK17" s="9">
        <v>22.774000000000001</v>
      </c>
      <c r="BL17" s="9">
        <v>10.183</v>
      </c>
      <c r="BM17" s="9">
        <v>3.1360000000000001</v>
      </c>
      <c r="BN17" s="9">
        <v>5.9470000000000001</v>
      </c>
      <c r="BO17" s="9">
        <v>5.1159999999999997</v>
      </c>
      <c r="BP17" s="9">
        <v>3.9670000000000001</v>
      </c>
      <c r="BQ17" s="9">
        <v>5.2690000000000001</v>
      </c>
      <c r="BR17" s="9">
        <v>2.0310000000000001</v>
      </c>
      <c r="BS17" s="9">
        <v>1.7829999999999999</v>
      </c>
      <c r="BT17" s="9">
        <v>2.2010000000000001</v>
      </c>
      <c r="BU17" s="9">
        <v>3.5430000000000001</v>
      </c>
      <c r="BV17" s="9">
        <v>3.339</v>
      </c>
      <c r="BW17" s="9">
        <v>5.4420000000000002</v>
      </c>
      <c r="BX17" s="9">
        <v>3.641</v>
      </c>
      <c r="BY17" s="9">
        <v>12.59</v>
      </c>
      <c r="BZ17" s="9">
        <v>94.805999999999997</v>
      </c>
      <c r="CA17" s="9">
        <v>80.495999999999995</v>
      </c>
      <c r="CB17" s="9">
        <v>76.016000000000005</v>
      </c>
      <c r="CC17" s="9">
        <v>2.121</v>
      </c>
      <c r="CD17" s="9">
        <v>2.2879999999999998</v>
      </c>
      <c r="CE17" s="9">
        <v>2.1560000000000001</v>
      </c>
      <c r="CF17" s="9">
        <v>1.3660000000000001</v>
      </c>
      <c r="CG17" s="9">
        <v>0.64</v>
      </c>
      <c r="CH17" s="9">
        <v>64.691000000000003</v>
      </c>
      <c r="CI17" s="9">
        <v>3.6320000000000001</v>
      </c>
      <c r="CJ17" s="9">
        <v>2.4630000000000001</v>
      </c>
      <c r="CK17" s="9">
        <v>9.7100000000000009</v>
      </c>
      <c r="CL17" s="9">
        <v>13.718999999999999</v>
      </c>
      <c r="CM17" s="9">
        <v>66.777000000000001</v>
      </c>
      <c r="CN17" s="9">
        <v>14.311</v>
      </c>
      <c r="CO17" s="9">
        <v>6.7850000000000001</v>
      </c>
      <c r="CP17" s="9">
        <v>109.277</v>
      </c>
      <c r="CQ17" s="9">
        <v>15.089</v>
      </c>
      <c r="CR17" s="9">
        <v>1.109</v>
      </c>
      <c r="CS17" s="9">
        <v>0.92500000000000004</v>
      </c>
      <c r="CT17" s="9">
        <v>0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0</v>
      </c>
      <c r="DA17" s="9">
        <v>0</v>
      </c>
      <c r="DB17" s="9">
        <v>0</v>
      </c>
      <c r="DC17" s="9">
        <v>0</v>
      </c>
      <c r="DD17" s="9">
        <v>0</v>
      </c>
      <c r="DE17" s="9">
        <v>0</v>
      </c>
      <c r="DF17" s="9">
        <v>0</v>
      </c>
      <c r="DG17" s="9">
        <v>0</v>
      </c>
      <c r="DH17" s="9">
        <v>0</v>
      </c>
      <c r="DI17" s="9">
        <v>0.92500000000000004</v>
      </c>
      <c r="DJ17" s="9">
        <v>0.32</v>
      </c>
      <c r="DK17" s="9">
        <v>0.32</v>
      </c>
      <c r="DL17" s="9">
        <v>0</v>
      </c>
      <c r="DM17" s="9">
        <v>0</v>
      </c>
      <c r="DN17" s="9">
        <v>0</v>
      </c>
      <c r="DO17" s="9">
        <v>0</v>
      </c>
      <c r="DP17" s="9">
        <v>0</v>
      </c>
      <c r="DQ17" s="9">
        <v>0.248</v>
      </c>
      <c r="DR17" s="9">
        <v>0</v>
      </c>
      <c r="DS17" s="9">
        <v>0</v>
      </c>
      <c r="DT17" s="9">
        <v>7.1999999999999995E-2</v>
      </c>
      <c r="DU17" s="9">
        <v>0</v>
      </c>
      <c r="DV17" s="9">
        <v>0.32</v>
      </c>
      <c r="DW17" s="9">
        <v>0.60499999999999998</v>
      </c>
      <c r="DX17" s="9">
        <v>0.184</v>
      </c>
      <c r="DY17" s="9">
        <v>1.109</v>
      </c>
      <c r="DZ17" s="9">
        <v>2.9129999999999998</v>
      </c>
      <c r="EA17" s="9">
        <v>2.6669999999999998</v>
      </c>
      <c r="EB17" s="9">
        <v>0.48499999999999999</v>
      </c>
      <c r="EC17" s="9">
        <v>0.48499999999999999</v>
      </c>
      <c r="ED17" s="9">
        <v>8.3000000000000004E-2</v>
      </c>
      <c r="EE17" s="9">
        <v>0.40200000000000002</v>
      </c>
      <c r="EF17" s="9">
        <v>0.317</v>
      </c>
      <c r="EG17" s="9">
        <v>0.16700000000000001</v>
      </c>
      <c r="EH17" s="9">
        <v>0.23400000000000001</v>
      </c>
      <c r="EI17" s="9">
        <v>0.17299999999999999</v>
      </c>
      <c r="EJ17" s="9">
        <v>7.8E-2</v>
      </c>
      <c r="EK17" s="9">
        <v>0.186</v>
      </c>
      <c r="EL17" s="9">
        <v>7.8E-2</v>
      </c>
      <c r="EM17" s="9">
        <v>0.221</v>
      </c>
      <c r="EN17" s="9">
        <v>0.25700000000000001</v>
      </c>
      <c r="EO17" s="9">
        <v>0.22800000000000001</v>
      </c>
      <c r="EP17" s="9">
        <v>0</v>
      </c>
      <c r="EQ17" s="9">
        <v>2.1819999999999999</v>
      </c>
      <c r="ER17" s="9">
        <v>2.0680000000000001</v>
      </c>
      <c r="ES17" s="9">
        <v>1.9770000000000001</v>
      </c>
      <c r="ET17" s="9">
        <v>0</v>
      </c>
      <c r="EU17" s="9">
        <v>9.1999999999999998E-2</v>
      </c>
      <c r="EV17" s="9">
        <v>0</v>
      </c>
      <c r="EW17" s="9">
        <v>9.1999999999999998E-2</v>
      </c>
      <c r="EX17" s="9">
        <v>0</v>
      </c>
      <c r="EY17" s="9">
        <v>1.738</v>
      </c>
      <c r="EZ17" s="9">
        <v>0</v>
      </c>
      <c r="FA17" s="9">
        <v>0.33100000000000002</v>
      </c>
      <c r="FB17" s="9">
        <v>0</v>
      </c>
      <c r="FC17" s="9">
        <v>0.313</v>
      </c>
      <c r="FD17" s="9">
        <v>1.7549999999999999</v>
      </c>
      <c r="FE17" s="9">
        <v>0.114</v>
      </c>
      <c r="FF17" s="9">
        <v>0.246</v>
      </c>
      <c r="FG17" s="9">
        <v>2.9129999999999998</v>
      </c>
      <c r="FH17" s="9">
        <v>2.782</v>
      </c>
      <c r="FI17" s="9">
        <v>2.6</v>
      </c>
      <c r="FJ17" s="9">
        <v>0.39400000000000002</v>
      </c>
      <c r="FK17" s="9">
        <v>0.39400000000000002</v>
      </c>
      <c r="FL17" s="9">
        <v>0</v>
      </c>
      <c r="FM17" s="9">
        <v>0.39400000000000002</v>
      </c>
      <c r="FN17" s="9">
        <v>0.18099999999999999</v>
      </c>
      <c r="FO17" s="9">
        <v>0.21299999999999999</v>
      </c>
      <c r="FP17" s="9">
        <v>0.24099999999999999</v>
      </c>
      <c r="FQ17" s="9">
        <v>8.3000000000000004E-2</v>
      </c>
      <c r="FR17" s="9">
        <v>6.9000000000000006E-2</v>
      </c>
      <c r="FS17" s="9">
        <v>0</v>
      </c>
      <c r="FT17" s="9">
        <v>0.15</v>
      </c>
      <c r="FU17" s="9">
        <v>0.24399999999999999</v>
      </c>
      <c r="FV17" s="9">
        <v>0.14399999999999999</v>
      </c>
      <c r="FW17" s="9">
        <v>0.25</v>
      </c>
      <c r="FX17" s="9">
        <v>0</v>
      </c>
      <c r="FY17" s="9">
        <v>2.206</v>
      </c>
      <c r="FZ17" s="9">
        <v>1.806</v>
      </c>
      <c r="GA17" s="9">
        <v>1.806</v>
      </c>
      <c r="GB17" s="9">
        <v>0</v>
      </c>
      <c r="GC17" s="9">
        <v>0</v>
      </c>
      <c r="GD17" s="9">
        <v>0</v>
      </c>
      <c r="GE17" s="9">
        <v>0</v>
      </c>
      <c r="GF17" s="9">
        <v>0</v>
      </c>
      <c r="GG17" s="9">
        <v>1.506</v>
      </c>
      <c r="GH17" s="9">
        <v>0</v>
      </c>
      <c r="GI17" s="9">
        <v>8.7999999999999995E-2</v>
      </c>
      <c r="GJ17" s="9">
        <v>0.21199999999999999</v>
      </c>
      <c r="GK17" s="9">
        <v>0.14599999999999999</v>
      </c>
      <c r="GL17" s="9">
        <v>1.659</v>
      </c>
      <c r="GM17" s="9">
        <v>0.4</v>
      </c>
      <c r="GN17" s="9">
        <v>0.182</v>
      </c>
      <c r="GO17" s="9">
        <v>2.782</v>
      </c>
      <c r="GP17" s="9">
        <v>1.7070000000000001</v>
      </c>
      <c r="GQ17" s="9">
        <v>1.7070000000000001</v>
      </c>
      <c r="GR17" s="9">
        <v>0.182</v>
      </c>
      <c r="GS17" s="9">
        <v>0.182</v>
      </c>
      <c r="GT17" s="9">
        <v>0</v>
      </c>
      <c r="GU17" s="9">
        <v>0.182</v>
      </c>
      <c r="GV17" s="9">
        <v>0.182</v>
      </c>
      <c r="GW17" s="9">
        <v>0</v>
      </c>
      <c r="GX17" s="9">
        <v>0.182</v>
      </c>
      <c r="GY17" s="9">
        <v>0</v>
      </c>
      <c r="GZ17" s="9">
        <v>0</v>
      </c>
      <c r="HA17" s="9">
        <v>0</v>
      </c>
      <c r="HB17" s="9">
        <v>0.107</v>
      </c>
      <c r="HC17" s="9">
        <v>7.3999999999999996E-2</v>
      </c>
      <c r="HD17" s="9">
        <v>0.182</v>
      </c>
      <c r="HE17" s="9">
        <v>0</v>
      </c>
      <c r="HF17" s="9">
        <v>0</v>
      </c>
      <c r="HG17" s="9">
        <v>1.5249999999999999</v>
      </c>
      <c r="HH17" s="9">
        <v>1.5249999999999999</v>
      </c>
      <c r="HI17" s="9">
        <v>1.4530000000000001</v>
      </c>
      <c r="HJ17" s="9">
        <v>7.1999999999999995E-2</v>
      </c>
      <c r="HK17" s="9">
        <v>0</v>
      </c>
      <c r="HL17" s="9">
        <v>0</v>
      </c>
      <c r="HM17" s="9">
        <v>0</v>
      </c>
      <c r="HN17" s="9">
        <v>0</v>
      </c>
      <c r="HO17" s="9">
        <v>1.359</v>
      </c>
      <c r="HP17" s="9">
        <v>8.5999999999999993E-2</v>
      </c>
      <c r="HQ17" s="9">
        <v>0.08</v>
      </c>
      <c r="HR17" s="9">
        <v>0</v>
      </c>
      <c r="HS17" s="9">
        <v>0.221</v>
      </c>
      <c r="HT17" s="9">
        <v>1.304</v>
      </c>
      <c r="HU17" s="9">
        <v>0</v>
      </c>
      <c r="HV17" s="9">
        <v>0</v>
      </c>
      <c r="HW17" s="9">
        <v>1.7070000000000001</v>
      </c>
      <c r="HX17" s="9">
        <v>9.8650000000000002</v>
      </c>
      <c r="HY17" s="9">
        <v>9.5519999999999996</v>
      </c>
      <c r="HZ17" s="9">
        <v>1.19</v>
      </c>
      <c r="IA17" s="9">
        <v>1.19</v>
      </c>
      <c r="IB17" s="9">
        <v>0.27600000000000002</v>
      </c>
      <c r="IC17" s="9">
        <v>0.91400000000000003</v>
      </c>
      <c r="ID17" s="9">
        <v>0.36699999999999999</v>
      </c>
      <c r="IE17" s="9">
        <v>0.82199999999999995</v>
      </c>
      <c r="IF17" s="9">
        <v>0.36699999999999999</v>
      </c>
      <c r="IG17" s="9">
        <v>0.14299999999999999</v>
      </c>
      <c r="IH17" s="9">
        <v>0.67900000000000005</v>
      </c>
      <c r="II17" s="9">
        <v>0.20899999999999999</v>
      </c>
      <c r="IJ17" s="9">
        <v>0.42899999999999999</v>
      </c>
      <c r="IK17" s="9">
        <v>0.55200000000000005</v>
      </c>
      <c r="IL17" s="9">
        <v>0.28399999999999997</v>
      </c>
      <c r="IM17" s="9">
        <v>0.90600000000000003</v>
      </c>
      <c r="IN17" s="9">
        <v>0</v>
      </c>
      <c r="IO17" s="9">
        <v>8.3620000000000001</v>
      </c>
      <c r="IP17" s="9">
        <v>4.8630000000000004</v>
      </c>
      <c r="IQ17" s="9">
        <v>4.8630000000000004</v>
      </c>
    </row>
    <row r="18" spans="1:251">
      <c r="A18" s="10">
        <v>44593</v>
      </c>
      <c r="B18" s="9">
        <v>0.11</v>
      </c>
      <c r="C18" s="9">
        <v>0</v>
      </c>
      <c r="D18" s="9">
        <v>4.3120000000000003</v>
      </c>
      <c r="E18" s="9">
        <v>3.073</v>
      </c>
      <c r="F18" s="9">
        <v>3.073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2.1669999999999998</v>
      </c>
      <c r="M18" s="9">
        <v>0.40799999999999997</v>
      </c>
      <c r="N18" s="9">
        <v>7.0999999999999994E-2</v>
      </c>
      <c r="O18" s="9">
        <v>0.42699999999999999</v>
      </c>
      <c r="P18" s="9">
        <v>0.28799999999999998</v>
      </c>
      <c r="Q18" s="9">
        <v>2.7850000000000001</v>
      </c>
      <c r="R18" s="9">
        <v>1.2390000000000001</v>
      </c>
      <c r="S18" s="9">
        <v>0.85799999999999998</v>
      </c>
      <c r="T18" s="9">
        <v>5.5309999999999997</v>
      </c>
      <c r="U18" s="9">
        <v>11.170999999999999</v>
      </c>
      <c r="V18" s="9">
        <v>11.170999999999999</v>
      </c>
      <c r="W18" s="9">
        <v>1.01</v>
      </c>
      <c r="X18" s="9">
        <v>0.877</v>
      </c>
      <c r="Y18" s="9">
        <v>0.52100000000000002</v>
      </c>
      <c r="Z18" s="9">
        <v>0.35599999999999998</v>
      </c>
      <c r="AA18" s="9">
        <v>0.67400000000000004</v>
      </c>
      <c r="AB18" s="9">
        <v>0.20300000000000001</v>
      </c>
      <c r="AC18" s="9">
        <v>0.67400000000000004</v>
      </c>
      <c r="AD18" s="9">
        <v>8.6999999999999994E-2</v>
      </c>
      <c r="AE18" s="9">
        <v>0.11600000000000001</v>
      </c>
      <c r="AF18" s="9">
        <v>0.48599999999999999</v>
      </c>
      <c r="AG18" s="9">
        <v>0.253</v>
      </c>
      <c r="AH18" s="9">
        <v>0.13900000000000001</v>
      </c>
      <c r="AI18" s="9">
        <v>0.38600000000000001</v>
      </c>
      <c r="AJ18" s="9">
        <v>0.49099999999999999</v>
      </c>
      <c r="AK18" s="9">
        <v>0.13200000000000001</v>
      </c>
      <c r="AL18" s="9">
        <v>10.162000000000001</v>
      </c>
      <c r="AM18" s="9">
        <v>7.2450000000000001</v>
      </c>
      <c r="AN18" s="9">
        <v>7.0979999999999999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5.109</v>
      </c>
      <c r="AU18" s="9">
        <v>0.29299999999999998</v>
      </c>
      <c r="AV18" s="9">
        <v>0.434</v>
      </c>
      <c r="AW18" s="9">
        <v>1.4079999999999999</v>
      </c>
      <c r="AX18" s="9">
        <v>0.42299999999999999</v>
      </c>
      <c r="AY18" s="9">
        <v>6.8220000000000001</v>
      </c>
      <c r="AZ18" s="9">
        <v>2.9169999999999998</v>
      </c>
      <c r="BA18" s="9">
        <v>0</v>
      </c>
      <c r="BB18" s="9">
        <v>11.170999999999999</v>
      </c>
      <c r="BC18" s="9">
        <v>36.24</v>
      </c>
      <c r="BD18" s="9">
        <v>30.736000000000001</v>
      </c>
      <c r="BE18" s="9">
        <v>30.736000000000001</v>
      </c>
      <c r="BF18" s="9">
        <v>2.9220000000000002</v>
      </c>
      <c r="BG18" s="9">
        <v>27.814</v>
      </c>
      <c r="BH18" s="9">
        <v>5.5039999999999996</v>
      </c>
      <c r="BI18" s="9">
        <v>130.709</v>
      </c>
      <c r="BJ18" s="9">
        <v>123.206</v>
      </c>
      <c r="BK18" s="9">
        <v>27.190999999999999</v>
      </c>
      <c r="BL18" s="9">
        <v>13.593</v>
      </c>
      <c r="BM18" s="9">
        <v>4.9980000000000002</v>
      </c>
      <c r="BN18" s="9">
        <v>7.0350000000000001</v>
      </c>
      <c r="BO18" s="9">
        <v>8.3670000000000009</v>
      </c>
      <c r="BP18" s="9">
        <v>3.6659999999999999</v>
      </c>
      <c r="BQ18" s="9">
        <v>7.96</v>
      </c>
      <c r="BR18" s="9">
        <v>1.7669999999999999</v>
      </c>
      <c r="BS18" s="9">
        <v>1.8819999999999999</v>
      </c>
      <c r="BT18" s="9">
        <v>4.016</v>
      </c>
      <c r="BU18" s="9">
        <v>3.3839999999999999</v>
      </c>
      <c r="BV18" s="9">
        <v>4.6340000000000003</v>
      </c>
      <c r="BW18" s="9">
        <v>8.7810000000000006</v>
      </c>
      <c r="BX18" s="9">
        <v>3.2519999999999998</v>
      </c>
      <c r="BY18" s="9">
        <v>13.598000000000001</v>
      </c>
      <c r="BZ18" s="9">
        <v>96.015000000000001</v>
      </c>
      <c r="CA18" s="9">
        <v>83.010999999999996</v>
      </c>
      <c r="CB18" s="9">
        <v>75.656000000000006</v>
      </c>
      <c r="CC18" s="9">
        <v>3.5609999999999999</v>
      </c>
      <c r="CD18" s="9">
        <v>3.794</v>
      </c>
      <c r="CE18" s="9">
        <v>4.2220000000000004</v>
      </c>
      <c r="CF18" s="9">
        <v>2.2389999999999999</v>
      </c>
      <c r="CG18" s="9">
        <v>0.78400000000000003</v>
      </c>
      <c r="CH18" s="9">
        <v>65.277000000000001</v>
      </c>
      <c r="CI18" s="9">
        <v>7.2229999999999999</v>
      </c>
      <c r="CJ18" s="9">
        <v>3.0249999999999999</v>
      </c>
      <c r="CK18" s="9">
        <v>7.4859999999999998</v>
      </c>
      <c r="CL18" s="9">
        <v>18.239999999999998</v>
      </c>
      <c r="CM18" s="9">
        <v>64.771000000000001</v>
      </c>
      <c r="CN18" s="9">
        <v>13.004</v>
      </c>
      <c r="CO18" s="9">
        <v>7.5019999999999998</v>
      </c>
      <c r="CP18" s="9">
        <v>113.83799999999999</v>
      </c>
      <c r="CQ18" s="9">
        <v>16.870999999999999</v>
      </c>
      <c r="CR18" s="9">
        <v>1.9830000000000001</v>
      </c>
      <c r="CS18" s="9">
        <v>1.9830000000000001</v>
      </c>
      <c r="CT18" s="9">
        <v>0.39800000000000002</v>
      </c>
      <c r="CU18" s="9">
        <v>0.39800000000000002</v>
      </c>
      <c r="CV18" s="9">
        <v>0</v>
      </c>
      <c r="CW18" s="9">
        <v>0.39800000000000002</v>
      </c>
      <c r="CX18" s="9">
        <v>0.317</v>
      </c>
      <c r="CY18" s="9">
        <v>8.1000000000000003E-2</v>
      </c>
      <c r="CZ18" s="9">
        <v>0.317</v>
      </c>
      <c r="DA18" s="9">
        <v>0</v>
      </c>
      <c r="DB18" s="9">
        <v>8.1000000000000003E-2</v>
      </c>
      <c r="DC18" s="9">
        <v>0</v>
      </c>
      <c r="DD18" s="9">
        <v>8.1000000000000003E-2</v>
      </c>
      <c r="DE18" s="9">
        <v>0.317</v>
      </c>
      <c r="DF18" s="9">
        <v>0.317</v>
      </c>
      <c r="DG18" s="9">
        <v>8.1000000000000003E-2</v>
      </c>
      <c r="DH18" s="9">
        <v>0</v>
      </c>
      <c r="DI18" s="9">
        <v>1.585</v>
      </c>
      <c r="DJ18" s="9">
        <v>1.028</v>
      </c>
      <c r="DK18" s="9">
        <v>1.028</v>
      </c>
      <c r="DL18" s="9">
        <v>0</v>
      </c>
      <c r="DM18" s="9">
        <v>0</v>
      </c>
      <c r="DN18" s="9">
        <v>0</v>
      </c>
      <c r="DO18" s="9">
        <v>0</v>
      </c>
      <c r="DP18" s="9">
        <v>0</v>
      </c>
      <c r="DQ18" s="9">
        <v>0.81899999999999995</v>
      </c>
      <c r="DR18" s="9">
        <v>0</v>
      </c>
      <c r="DS18" s="9">
        <v>0</v>
      </c>
      <c r="DT18" s="9">
        <v>0.20899999999999999</v>
      </c>
      <c r="DU18" s="9">
        <v>7.2999999999999995E-2</v>
      </c>
      <c r="DV18" s="9">
        <v>0.95499999999999996</v>
      </c>
      <c r="DW18" s="9">
        <v>0.55700000000000005</v>
      </c>
      <c r="DX18" s="9">
        <v>0</v>
      </c>
      <c r="DY18" s="9">
        <v>1.9830000000000001</v>
      </c>
      <c r="DZ18" s="9">
        <v>2.3319999999999999</v>
      </c>
      <c r="EA18" s="9">
        <v>2.1949999999999998</v>
      </c>
      <c r="EB18" s="9">
        <v>0.39200000000000002</v>
      </c>
      <c r="EC18" s="9">
        <v>0.39200000000000002</v>
      </c>
      <c r="ED18" s="9">
        <v>0.29399999999999998</v>
      </c>
      <c r="EE18" s="9">
        <v>9.9000000000000005E-2</v>
      </c>
      <c r="EF18" s="9">
        <v>0.39200000000000002</v>
      </c>
      <c r="EG18" s="9">
        <v>0</v>
      </c>
      <c r="EH18" s="9">
        <v>0.39200000000000002</v>
      </c>
      <c r="EI18" s="9">
        <v>0</v>
      </c>
      <c r="EJ18" s="9">
        <v>0</v>
      </c>
      <c r="EK18" s="9">
        <v>0.29399999999999998</v>
      </c>
      <c r="EL18" s="9">
        <v>0</v>
      </c>
      <c r="EM18" s="9">
        <v>9.9000000000000005E-2</v>
      </c>
      <c r="EN18" s="9">
        <v>0.29399999999999998</v>
      </c>
      <c r="EO18" s="9">
        <v>9.9000000000000005E-2</v>
      </c>
      <c r="EP18" s="9">
        <v>0</v>
      </c>
      <c r="EQ18" s="9">
        <v>1.8029999999999999</v>
      </c>
      <c r="ER18" s="9">
        <v>1.8029999999999999</v>
      </c>
      <c r="ES18" s="9">
        <v>1.579</v>
      </c>
      <c r="ET18" s="9">
        <v>0.224</v>
      </c>
      <c r="EU18" s="9">
        <v>0</v>
      </c>
      <c r="EV18" s="9">
        <v>0.224</v>
      </c>
      <c r="EW18" s="9">
        <v>0</v>
      </c>
      <c r="EX18" s="9">
        <v>0</v>
      </c>
      <c r="EY18" s="9">
        <v>1.4650000000000001</v>
      </c>
      <c r="EZ18" s="9">
        <v>0</v>
      </c>
      <c r="FA18" s="9">
        <v>0.126</v>
      </c>
      <c r="FB18" s="9">
        <v>0.21199999999999999</v>
      </c>
      <c r="FC18" s="9">
        <v>0.224</v>
      </c>
      <c r="FD18" s="9">
        <v>1.579</v>
      </c>
      <c r="FE18" s="9">
        <v>0</v>
      </c>
      <c r="FF18" s="9">
        <v>0.13700000000000001</v>
      </c>
      <c r="FG18" s="9">
        <v>2.3319999999999999</v>
      </c>
      <c r="FH18" s="9">
        <v>2.5720000000000001</v>
      </c>
      <c r="FI18" s="9">
        <v>2.476</v>
      </c>
      <c r="FJ18" s="9">
        <v>0.496</v>
      </c>
      <c r="FK18" s="9">
        <v>0.496</v>
      </c>
      <c r="FL18" s="9">
        <v>0</v>
      </c>
      <c r="FM18" s="9">
        <v>0.496</v>
      </c>
      <c r="FN18" s="9">
        <v>0.109</v>
      </c>
      <c r="FO18" s="9">
        <v>0.38700000000000001</v>
      </c>
      <c r="FP18" s="9">
        <v>0.17799999999999999</v>
      </c>
      <c r="FQ18" s="9">
        <v>0.114</v>
      </c>
      <c r="FR18" s="9">
        <v>0</v>
      </c>
      <c r="FS18" s="9">
        <v>0.114</v>
      </c>
      <c r="FT18" s="9">
        <v>0.17799999999999999</v>
      </c>
      <c r="FU18" s="9">
        <v>0.20399999999999999</v>
      </c>
      <c r="FV18" s="9">
        <v>0.42699999999999999</v>
      </c>
      <c r="FW18" s="9">
        <v>6.9000000000000006E-2</v>
      </c>
      <c r="FX18" s="9">
        <v>0</v>
      </c>
      <c r="FY18" s="9">
        <v>1.98</v>
      </c>
      <c r="FZ18" s="9">
        <v>1.1259999999999999</v>
      </c>
      <c r="GA18" s="9">
        <v>1.1259999999999999</v>
      </c>
      <c r="GB18" s="9">
        <v>0</v>
      </c>
      <c r="GC18" s="9">
        <v>0</v>
      </c>
      <c r="GD18" s="9">
        <v>0</v>
      </c>
      <c r="GE18" s="9">
        <v>0</v>
      </c>
      <c r="GF18" s="9">
        <v>0</v>
      </c>
      <c r="GG18" s="9">
        <v>0.83699999999999997</v>
      </c>
      <c r="GH18" s="9">
        <v>0.28899999999999998</v>
      </c>
      <c r="GI18" s="9">
        <v>0</v>
      </c>
      <c r="GJ18" s="9">
        <v>0</v>
      </c>
      <c r="GK18" s="9">
        <v>0</v>
      </c>
      <c r="GL18" s="9">
        <v>1.1259999999999999</v>
      </c>
      <c r="GM18" s="9">
        <v>0.85399999999999998</v>
      </c>
      <c r="GN18" s="9">
        <v>9.6000000000000002E-2</v>
      </c>
      <c r="GO18" s="9">
        <v>2.5720000000000001</v>
      </c>
      <c r="GP18" s="9">
        <v>1.913</v>
      </c>
      <c r="GQ18" s="9">
        <v>1.913</v>
      </c>
      <c r="GR18" s="9">
        <v>6.7000000000000004E-2</v>
      </c>
      <c r="GS18" s="9">
        <v>6.7000000000000004E-2</v>
      </c>
      <c r="GT18" s="9">
        <v>0</v>
      </c>
      <c r="GU18" s="9">
        <v>6.7000000000000004E-2</v>
      </c>
      <c r="GV18" s="9">
        <v>6.7000000000000004E-2</v>
      </c>
      <c r="GW18" s="9">
        <v>0</v>
      </c>
      <c r="GX18" s="9">
        <v>6.7000000000000004E-2</v>
      </c>
      <c r="GY18" s="9">
        <v>0</v>
      </c>
      <c r="GZ18" s="9">
        <v>0</v>
      </c>
      <c r="HA18" s="9">
        <v>0</v>
      </c>
      <c r="HB18" s="9">
        <v>6.7000000000000004E-2</v>
      </c>
      <c r="HC18" s="9">
        <v>0</v>
      </c>
      <c r="HD18" s="9">
        <v>6.7000000000000004E-2</v>
      </c>
      <c r="HE18" s="9">
        <v>0</v>
      </c>
      <c r="HF18" s="9">
        <v>0</v>
      </c>
      <c r="HG18" s="9">
        <v>1.8460000000000001</v>
      </c>
      <c r="HH18" s="9">
        <v>1.8460000000000001</v>
      </c>
      <c r="HI18" s="9">
        <v>1.742</v>
      </c>
      <c r="HJ18" s="9">
        <v>0</v>
      </c>
      <c r="HK18" s="9">
        <v>0.104</v>
      </c>
      <c r="HL18" s="9">
        <v>0</v>
      </c>
      <c r="HM18" s="9">
        <v>0</v>
      </c>
      <c r="HN18" s="9">
        <v>0.104</v>
      </c>
      <c r="HO18" s="9">
        <v>1.742</v>
      </c>
      <c r="HP18" s="9">
        <v>0</v>
      </c>
      <c r="HQ18" s="9">
        <v>0.104</v>
      </c>
      <c r="HR18" s="9">
        <v>0</v>
      </c>
      <c r="HS18" s="9">
        <v>0.44400000000000001</v>
      </c>
      <c r="HT18" s="9">
        <v>1.401</v>
      </c>
      <c r="HU18" s="9">
        <v>0</v>
      </c>
      <c r="HV18" s="9">
        <v>0</v>
      </c>
      <c r="HW18" s="9">
        <v>1.913</v>
      </c>
      <c r="HX18" s="9">
        <v>7.9349999999999996</v>
      </c>
      <c r="HY18" s="9">
        <v>7.6609999999999996</v>
      </c>
      <c r="HZ18" s="9">
        <v>1.3180000000000001</v>
      </c>
      <c r="IA18" s="9">
        <v>1.3180000000000001</v>
      </c>
      <c r="IB18" s="9">
        <v>0.77100000000000002</v>
      </c>
      <c r="IC18" s="9">
        <v>0.54600000000000004</v>
      </c>
      <c r="ID18" s="9">
        <v>1.1850000000000001</v>
      </c>
      <c r="IE18" s="9">
        <v>0.13300000000000001</v>
      </c>
      <c r="IF18" s="9">
        <v>1.0720000000000001</v>
      </c>
      <c r="IG18" s="9">
        <v>0.246</v>
      </c>
      <c r="IH18" s="9">
        <v>0</v>
      </c>
      <c r="II18" s="9">
        <v>0.39200000000000002</v>
      </c>
      <c r="IJ18" s="9">
        <v>0.48899999999999999</v>
      </c>
      <c r="IK18" s="9">
        <v>0.437</v>
      </c>
      <c r="IL18" s="9">
        <v>0.72799999999999998</v>
      </c>
      <c r="IM18" s="9">
        <v>0.59</v>
      </c>
      <c r="IN18" s="9">
        <v>0</v>
      </c>
      <c r="IO18" s="9">
        <v>6.3440000000000003</v>
      </c>
      <c r="IP18" s="9">
        <v>4.1689999999999996</v>
      </c>
      <c r="IQ18" s="9">
        <v>3.9020000000000001</v>
      </c>
    </row>
    <row r="19" spans="1:251">
      <c r="A19" s="10">
        <v>44958</v>
      </c>
      <c r="B19" s="9">
        <v>0.35899999999999999</v>
      </c>
      <c r="C19" s="9">
        <v>0</v>
      </c>
      <c r="D19" s="9">
        <v>3.9220000000000002</v>
      </c>
      <c r="E19" s="9">
        <v>3.2309999999999999</v>
      </c>
      <c r="F19" s="9">
        <v>3.2309999999999999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1.9810000000000001</v>
      </c>
      <c r="M19" s="9">
        <v>0.14299999999999999</v>
      </c>
      <c r="N19" s="9">
        <v>0.28599999999999998</v>
      </c>
      <c r="O19" s="9">
        <v>0.82</v>
      </c>
      <c r="P19" s="9">
        <v>0.16900000000000001</v>
      </c>
      <c r="Q19" s="9">
        <v>3.0609999999999999</v>
      </c>
      <c r="R19" s="9">
        <v>0.69099999999999995</v>
      </c>
      <c r="S19" s="9">
        <v>0.29599999999999999</v>
      </c>
      <c r="T19" s="9">
        <v>4.9169999999999998</v>
      </c>
      <c r="U19" s="9">
        <v>9.98</v>
      </c>
      <c r="V19" s="9">
        <v>9.7089999999999996</v>
      </c>
      <c r="W19" s="9">
        <v>1.3560000000000001</v>
      </c>
      <c r="X19" s="9">
        <v>1.3560000000000001</v>
      </c>
      <c r="Y19" s="9">
        <v>0.35299999999999998</v>
      </c>
      <c r="Z19" s="9">
        <v>1.0029999999999999</v>
      </c>
      <c r="AA19" s="9">
        <v>1.0129999999999999</v>
      </c>
      <c r="AB19" s="9">
        <v>0.34300000000000003</v>
      </c>
      <c r="AC19" s="9">
        <v>0.70499999999999996</v>
      </c>
      <c r="AD19" s="9">
        <v>0.159</v>
      </c>
      <c r="AE19" s="9">
        <v>0.49199999999999999</v>
      </c>
      <c r="AF19" s="9">
        <v>0.26700000000000002</v>
      </c>
      <c r="AG19" s="9">
        <v>0.11</v>
      </c>
      <c r="AH19" s="9">
        <v>0.97899999999999998</v>
      </c>
      <c r="AI19" s="9">
        <v>0.82699999999999996</v>
      </c>
      <c r="AJ19" s="9">
        <v>0.52900000000000003</v>
      </c>
      <c r="AK19" s="9">
        <v>0</v>
      </c>
      <c r="AL19" s="9">
        <v>8.3529999999999998</v>
      </c>
      <c r="AM19" s="9">
        <v>5.5609999999999999</v>
      </c>
      <c r="AN19" s="9">
        <v>5.4119999999999999</v>
      </c>
      <c r="AO19" s="9">
        <v>0.14899999999999999</v>
      </c>
      <c r="AP19" s="9">
        <v>0</v>
      </c>
      <c r="AQ19" s="9">
        <v>0.14899999999999999</v>
      </c>
      <c r="AR19" s="9">
        <v>0</v>
      </c>
      <c r="AS19" s="9">
        <v>0</v>
      </c>
      <c r="AT19" s="9">
        <v>4.7649999999999997</v>
      </c>
      <c r="AU19" s="9">
        <v>0.42199999999999999</v>
      </c>
      <c r="AV19" s="9">
        <v>0</v>
      </c>
      <c r="AW19" s="9">
        <v>0.374</v>
      </c>
      <c r="AX19" s="9">
        <v>0.27900000000000003</v>
      </c>
      <c r="AY19" s="9">
        <v>5.282</v>
      </c>
      <c r="AZ19" s="9">
        <v>2.7919999999999998</v>
      </c>
      <c r="BA19" s="9">
        <v>0.27100000000000002</v>
      </c>
      <c r="BB19" s="9">
        <v>9.98</v>
      </c>
      <c r="BC19" s="9">
        <v>38.601999999999997</v>
      </c>
      <c r="BD19" s="9">
        <v>32.427</v>
      </c>
      <c r="BE19" s="9">
        <v>32.427</v>
      </c>
      <c r="BF19" s="9">
        <v>2.0030000000000001</v>
      </c>
      <c r="BG19" s="9">
        <v>30.422999999999998</v>
      </c>
      <c r="BH19" s="9">
        <v>6.1749999999999998</v>
      </c>
      <c r="BI19" s="9">
        <v>139.85400000000001</v>
      </c>
      <c r="BJ19" s="9">
        <v>131.08000000000001</v>
      </c>
      <c r="BK19" s="9">
        <v>27.082999999999998</v>
      </c>
      <c r="BL19" s="9">
        <v>12.756</v>
      </c>
      <c r="BM19" s="9">
        <v>3.7509999999999999</v>
      </c>
      <c r="BN19" s="9">
        <v>8.1709999999999994</v>
      </c>
      <c r="BO19" s="9">
        <v>6.5650000000000004</v>
      </c>
      <c r="BP19" s="9">
        <v>5.3570000000000002</v>
      </c>
      <c r="BQ19" s="9">
        <v>6.633</v>
      </c>
      <c r="BR19" s="9">
        <v>2.5369999999999999</v>
      </c>
      <c r="BS19" s="9">
        <v>2.1240000000000001</v>
      </c>
      <c r="BT19" s="9">
        <v>3.589</v>
      </c>
      <c r="BU19" s="9">
        <v>3.7469999999999999</v>
      </c>
      <c r="BV19" s="9">
        <v>4.5860000000000003</v>
      </c>
      <c r="BW19" s="9">
        <v>8.7159999999999993</v>
      </c>
      <c r="BX19" s="9">
        <v>3.206</v>
      </c>
      <c r="BY19" s="9">
        <v>14.327</v>
      </c>
      <c r="BZ19" s="9">
        <v>103.997</v>
      </c>
      <c r="CA19" s="9">
        <v>90.709000000000003</v>
      </c>
      <c r="CB19" s="9">
        <v>84.242000000000004</v>
      </c>
      <c r="CC19" s="9">
        <v>2.5960000000000001</v>
      </c>
      <c r="CD19" s="9">
        <v>3.871</v>
      </c>
      <c r="CE19" s="9">
        <v>2.9780000000000002</v>
      </c>
      <c r="CF19" s="9">
        <v>1.7989999999999999</v>
      </c>
      <c r="CG19" s="9">
        <v>1.321</v>
      </c>
      <c r="CH19" s="9">
        <v>74.828000000000003</v>
      </c>
      <c r="CI19" s="9">
        <v>3.6440000000000001</v>
      </c>
      <c r="CJ19" s="9">
        <v>3.3490000000000002</v>
      </c>
      <c r="CK19" s="9">
        <v>8.8879999999999999</v>
      </c>
      <c r="CL19" s="9">
        <v>18.622</v>
      </c>
      <c r="CM19" s="9">
        <v>72.087000000000003</v>
      </c>
      <c r="CN19" s="9">
        <v>13.288</v>
      </c>
      <c r="CO19" s="9">
        <v>8.7739999999999991</v>
      </c>
      <c r="CP19" s="9">
        <v>123.246</v>
      </c>
      <c r="CQ19" s="9">
        <v>16.608000000000001</v>
      </c>
      <c r="CR19" s="9">
        <v>1.4750000000000001</v>
      </c>
      <c r="CS19" s="9">
        <v>1.333</v>
      </c>
      <c r="CT19" s="9">
        <v>0.111</v>
      </c>
      <c r="CU19" s="9">
        <v>0.111</v>
      </c>
      <c r="CV19" s="9">
        <v>0</v>
      </c>
      <c r="CW19" s="9">
        <v>0.111</v>
      </c>
      <c r="CX19" s="9">
        <v>0.111</v>
      </c>
      <c r="CY19" s="9">
        <v>0</v>
      </c>
      <c r="CZ19" s="9">
        <v>0.111</v>
      </c>
      <c r="DA19" s="9">
        <v>0</v>
      </c>
      <c r="DB19" s="9">
        <v>0</v>
      </c>
      <c r="DC19" s="9">
        <v>0</v>
      </c>
      <c r="DD19" s="9">
        <v>0</v>
      </c>
      <c r="DE19" s="9">
        <v>0.111</v>
      </c>
      <c r="DF19" s="9">
        <v>0.111</v>
      </c>
      <c r="DG19" s="9">
        <v>0</v>
      </c>
      <c r="DH19" s="9">
        <v>0</v>
      </c>
      <c r="DI19" s="9">
        <v>1.222</v>
      </c>
      <c r="DJ19" s="9">
        <v>0.72</v>
      </c>
      <c r="DK19" s="9">
        <v>0.72</v>
      </c>
      <c r="DL19" s="9">
        <v>0</v>
      </c>
      <c r="DM19" s="9">
        <v>0</v>
      </c>
      <c r="DN19" s="9">
        <v>0</v>
      </c>
      <c r="DO19" s="9">
        <v>0</v>
      </c>
      <c r="DP19" s="9">
        <v>0</v>
      </c>
      <c r="DQ19" s="9">
        <v>0.63</v>
      </c>
      <c r="DR19" s="9">
        <v>9.0999999999999998E-2</v>
      </c>
      <c r="DS19" s="9">
        <v>0</v>
      </c>
      <c r="DT19" s="9">
        <v>0</v>
      </c>
      <c r="DU19" s="9">
        <v>0</v>
      </c>
      <c r="DV19" s="9">
        <v>0.72</v>
      </c>
      <c r="DW19" s="9">
        <v>0.502</v>
      </c>
      <c r="DX19" s="9">
        <v>0.14199999999999999</v>
      </c>
      <c r="DY19" s="9">
        <v>1.4750000000000001</v>
      </c>
      <c r="DZ19" s="9">
        <v>5.2610000000000001</v>
      </c>
      <c r="EA19" s="9">
        <v>5.2610000000000001</v>
      </c>
      <c r="EB19" s="9">
        <v>0.254</v>
      </c>
      <c r="EC19" s="9">
        <v>0.254</v>
      </c>
      <c r="ED19" s="9">
        <v>0.111</v>
      </c>
      <c r="EE19" s="9">
        <v>0.14199999999999999</v>
      </c>
      <c r="EF19" s="9">
        <v>0.111</v>
      </c>
      <c r="EG19" s="9">
        <v>0.14199999999999999</v>
      </c>
      <c r="EH19" s="9">
        <v>0.111</v>
      </c>
      <c r="EI19" s="9">
        <v>0</v>
      </c>
      <c r="EJ19" s="9">
        <v>0</v>
      </c>
      <c r="EK19" s="9">
        <v>0</v>
      </c>
      <c r="EL19" s="9">
        <v>0</v>
      </c>
      <c r="EM19" s="9">
        <v>0.254</v>
      </c>
      <c r="EN19" s="9">
        <v>0.254</v>
      </c>
      <c r="EO19" s="9">
        <v>0</v>
      </c>
      <c r="EP19" s="9">
        <v>0</v>
      </c>
      <c r="EQ19" s="9">
        <v>5.0069999999999997</v>
      </c>
      <c r="ER19" s="9">
        <v>5.0069999999999997</v>
      </c>
      <c r="ES19" s="9">
        <v>4.6070000000000002</v>
      </c>
      <c r="ET19" s="9">
        <v>0</v>
      </c>
      <c r="EU19" s="9">
        <v>0.4</v>
      </c>
      <c r="EV19" s="9">
        <v>0</v>
      </c>
      <c r="EW19" s="9">
        <v>0.13800000000000001</v>
      </c>
      <c r="EX19" s="9">
        <v>9.5000000000000001E-2</v>
      </c>
      <c r="EY19" s="9">
        <v>4.6399999999999997</v>
      </c>
      <c r="EZ19" s="9">
        <v>0.111</v>
      </c>
      <c r="FA19" s="9">
        <v>0</v>
      </c>
      <c r="FB19" s="9">
        <v>0.25600000000000001</v>
      </c>
      <c r="FC19" s="9">
        <v>1.3069999999999999</v>
      </c>
      <c r="FD19" s="9">
        <v>3.7</v>
      </c>
      <c r="FE19" s="9">
        <v>0</v>
      </c>
      <c r="FF19" s="9">
        <v>0</v>
      </c>
      <c r="FG19" s="9">
        <v>5.2610000000000001</v>
      </c>
      <c r="FH19" s="9">
        <v>2.8359999999999999</v>
      </c>
      <c r="FI19" s="9">
        <v>2.5169999999999999</v>
      </c>
      <c r="FJ19" s="9">
        <v>0.25600000000000001</v>
      </c>
      <c r="FK19" s="9">
        <v>0.25600000000000001</v>
      </c>
      <c r="FL19" s="9">
        <v>0</v>
      </c>
      <c r="FM19" s="9">
        <v>0.25600000000000001</v>
      </c>
      <c r="FN19" s="9">
        <v>0.25600000000000001</v>
      </c>
      <c r="FO19" s="9">
        <v>0</v>
      </c>
      <c r="FP19" s="9">
        <v>0.25600000000000001</v>
      </c>
      <c r="FQ19" s="9">
        <v>0</v>
      </c>
      <c r="FR19" s="9">
        <v>0</v>
      </c>
      <c r="FS19" s="9">
        <v>9.8000000000000004E-2</v>
      </c>
      <c r="FT19" s="9">
        <v>0.158</v>
      </c>
      <c r="FU19" s="9">
        <v>0</v>
      </c>
      <c r="FV19" s="9">
        <v>0.25600000000000001</v>
      </c>
      <c r="FW19" s="9">
        <v>0</v>
      </c>
      <c r="FX19" s="9">
        <v>0</v>
      </c>
      <c r="FY19" s="9">
        <v>2.2610000000000001</v>
      </c>
      <c r="FZ19" s="9">
        <v>1.7829999999999999</v>
      </c>
      <c r="GA19" s="9">
        <v>1.659</v>
      </c>
      <c r="GB19" s="9">
        <v>0</v>
      </c>
      <c r="GC19" s="9">
        <v>0.124</v>
      </c>
      <c r="GD19" s="9">
        <v>0</v>
      </c>
      <c r="GE19" s="9">
        <v>0.124</v>
      </c>
      <c r="GF19" s="9">
        <v>0</v>
      </c>
      <c r="GG19" s="9">
        <v>1.302</v>
      </c>
      <c r="GH19" s="9">
        <v>0.121</v>
      </c>
      <c r="GI19" s="9">
        <v>0</v>
      </c>
      <c r="GJ19" s="9">
        <v>0.36099999999999999</v>
      </c>
      <c r="GK19" s="9">
        <v>0.124</v>
      </c>
      <c r="GL19" s="9">
        <v>1.659</v>
      </c>
      <c r="GM19" s="9">
        <v>0.47799999999999998</v>
      </c>
      <c r="GN19" s="9">
        <v>0.31900000000000001</v>
      </c>
      <c r="GO19" s="9">
        <v>2.8359999999999999</v>
      </c>
      <c r="GP19" s="9">
        <v>2.5539999999999998</v>
      </c>
      <c r="GQ19" s="9">
        <v>2.5539999999999998</v>
      </c>
      <c r="GR19" s="9">
        <v>0.38200000000000001</v>
      </c>
      <c r="GS19" s="9">
        <v>0.38200000000000001</v>
      </c>
      <c r="GT19" s="9">
        <v>0</v>
      </c>
      <c r="GU19" s="9">
        <v>0.38200000000000001</v>
      </c>
      <c r="GV19" s="9">
        <v>0.10100000000000001</v>
      </c>
      <c r="GW19" s="9">
        <v>0.28100000000000003</v>
      </c>
      <c r="GX19" s="9">
        <v>0.13500000000000001</v>
      </c>
      <c r="GY19" s="9">
        <v>0.14599999999999999</v>
      </c>
      <c r="GZ19" s="9">
        <v>0.10100000000000001</v>
      </c>
      <c r="HA19" s="9">
        <v>0</v>
      </c>
      <c r="HB19" s="9">
        <v>0.10100000000000001</v>
      </c>
      <c r="HC19" s="9">
        <v>0.28100000000000003</v>
      </c>
      <c r="HD19" s="9">
        <v>0.23699999999999999</v>
      </c>
      <c r="HE19" s="9">
        <v>0.14599999999999999</v>
      </c>
      <c r="HF19" s="9">
        <v>0</v>
      </c>
      <c r="HG19" s="9">
        <v>2.1709999999999998</v>
      </c>
      <c r="HH19" s="9">
        <v>2.1709999999999998</v>
      </c>
      <c r="HI19" s="9">
        <v>2.069</v>
      </c>
      <c r="HJ19" s="9">
        <v>0</v>
      </c>
      <c r="HK19" s="9">
        <v>0.10299999999999999</v>
      </c>
      <c r="HL19" s="9">
        <v>0</v>
      </c>
      <c r="HM19" s="9">
        <v>0</v>
      </c>
      <c r="HN19" s="9">
        <v>0</v>
      </c>
      <c r="HO19" s="9">
        <v>1.8720000000000001</v>
      </c>
      <c r="HP19" s="9">
        <v>0.10100000000000001</v>
      </c>
      <c r="HQ19" s="9">
        <v>0.19800000000000001</v>
      </c>
      <c r="HR19" s="9">
        <v>0</v>
      </c>
      <c r="HS19" s="9">
        <v>0.67100000000000004</v>
      </c>
      <c r="HT19" s="9">
        <v>1.5009999999999999</v>
      </c>
      <c r="HU19" s="9">
        <v>0</v>
      </c>
      <c r="HV19" s="9">
        <v>0</v>
      </c>
      <c r="HW19" s="9">
        <v>2.5539999999999998</v>
      </c>
      <c r="HX19" s="9">
        <v>9.9710000000000001</v>
      </c>
      <c r="HY19" s="9">
        <v>9.3729999999999993</v>
      </c>
      <c r="HZ19" s="9">
        <v>1.681</v>
      </c>
      <c r="IA19" s="9">
        <v>1.681</v>
      </c>
      <c r="IB19" s="9">
        <v>0.96399999999999997</v>
      </c>
      <c r="IC19" s="9">
        <v>0.71699999999999997</v>
      </c>
      <c r="ID19" s="9">
        <v>1.083</v>
      </c>
      <c r="IE19" s="9">
        <v>0.59899999999999998</v>
      </c>
      <c r="IF19" s="9">
        <v>0.81599999999999995</v>
      </c>
      <c r="IG19" s="9">
        <v>0.20699999999999999</v>
      </c>
      <c r="IH19" s="9">
        <v>0.28299999999999997</v>
      </c>
      <c r="II19" s="9">
        <v>0.33400000000000002</v>
      </c>
      <c r="IJ19" s="9">
        <v>0.57499999999999996</v>
      </c>
      <c r="IK19" s="9">
        <v>0.77200000000000002</v>
      </c>
      <c r="IL19" s="9">
        <v>1.3120000000000001</v>
      </c>
      <c r="IM19" s="9">
        <v>0.37</v>
      </c>
      <c r="IN19" s="9">
        <v>0</v>
      </c>
      <c r="IO19" s="9">
        <v>7.6920000000000002</v>
      </c>
      <c r="IP19" s="9">
        <v>5.1360000000000001</v>
      </c>
      <c r="IQ19" s="9">
        <v>4.9139999999999997</v>
      </c>
    </row>
  </sheetData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10012</v>
      </c>
      <c r="C1" s="3" t="s">
        <v>10013</v>
      </c>
      <c r="D1" s="3" t="s">
        <v>10014</v>
      </c>
      <c r="E1" s="3" t="s">
        <v>10015</v>
      </c>
      <c r="F1" s="3" t="s">
        <v>10016</v>
      </c>
      <c r="G1" s="3" t="s">
        <v>10017</v>
      </c>
      <c r="H1" s="3" t="s">
        <v>10018</v>
      </c>
      <c r="I1" s="3" t="s">
        <v>10019</v>
      </c>
      <c r="J1" s="3" t="s">
        <v>10020</v>
      </c>
      <c r="K1" s="3" t="s">
        <v>10021</v>
      </c>
      <c r="L1" s="3" t="s">
        <v>10022</v>
      </c>
      <c r="M1" s="3" t="s">
        <v>10023</v>
      </c>
      <c r="N1" s="3" t="s">
        <v>10024</v>
      </c>
      <c r="O1" s="3" t="s">
        <v>10025</v>
      </c>
      <c r="P1" s="3" t="s">
        <v>10026</v>
      </c>
      <c r="Q1" s="3" t="s">
        <v>10027</v>
      </c>
      <c r="R1" s="3" t="s">
        <v>10028</v>
      </c>
      <c r="S1" s="3" t="s">
        <v>10029</v>
      </c>
      <c r="T1" s="3" t="s">
        <v>10030</v>
      </c>
      <c r="U1" s="3" t="s">
        <v>10031</v>
      </c>
      <c r="V1" s="3" t="s">
        <v>10032</v>
      </c>
      <c r="W1" s="3" t="s">
        <v>10033</v>
      </c>
      <c r="X1" s="3" t="s">
        <v>10034</v>
      </c>
      <c r="Y1" s="3" t="s">
        <v>10035</v>
      </c>
      <c r="Z1" s="3" t="s">
        <v>10036</v>
      </c>
      <c r="AA1" s="3" t="s">
        <v>10037</v>
      </c>
      <c r="AB1" s="3" t="s">
        <v>10038</v>
      </c>
      <c r="AC1" s="3" t="s">
        <v>10039</v>
      </c>
      <c r="AD1" s="3" t="s">
        <v>10040</v>
      </c>
      <c r="AE1" s="3" t="s">
        <v>10041</v>
      </c>
      <c r="AF1" s="3" t="s">
        <v>10042</v>
      </c>
      <c r="AG1" s="3" t="s">
        <v>10043</v>
      </c>
      <c r="AH1" s="3" t="s">
        <v>10044</v>
      </c>
      <c r="AI1" s="3" t="s">
        <v>10045</v>
      </c>
      <c r="AJ1" s="3" t="s">
        <v>10046</v>
      </c>
      <c r="AK1" s="3" t="s">
        <v>10047</v>
      </c>
      <c r="AL1" s="3" t="s">
        <v>10048</v>
      </c>
      <c r="AM1" s="3" t="s">
        <v>10049</v>
      </c>
      <c r="AN1" s="3" t="s">
        <v>10050</v>
      </c>
      <c r="AO1" s="3" t="s">
        <v>10051</v>
      </c>
      <c r="AP1" s="3" t="s">
        <v>10052</v>
      </c>
      <c r="AQ1" s="3" t="s">
        <v>10053</v>
      </c>
      <c r="AR1" s="3" t="s">
        <v>10054</v>
      </c>
      <c r="AS1" s="3" t="s">
        <v>10055</v>
      </c>
      <c r="AT1" s="3" t="s">
        <v>10056</v>
      </c>
      <c r="AU1" s="3" t="s">
        <v>10057</v>
      </c>
      <c r="AV1" s="3" t="s">
        <v>10058</v>
      </c>
      <c r="AW1" s="3" t="s">
        <v>10059</v>
      </c>
      <c r="AX1" s="3" t="s">
        <v>10060</v>
      </c>
      <c r="AY1" s="3" t="s">
        <v>10061</v>
      </c>
      <c r="AZ1" s="3" t="s">
        <v>10062</v>
      </c>
      <c r="BA1" s="3" t="s">
        <v>10063</v>
      </c>
      <c r="BB1" s="3" t="s">
        <v>10064</v>
      </c>
      <c r="BC1" s="3" t="s">
        <v>10065</v>
      </c>
      <c r="BD1" s="3" t="s">
        <v>10066</v>
      </c>
      <c r="BE1" s="3" t="s">
        <v>10067</v>
      </c>
      <c r="BF1" s="3" t="s">
        <v>10068</v>
      </c>
      <c r="BG1" s="3" t="s">
        <v>10069</v>
      </c>
      <c r="BH1" s="3" t="s">
        <v>10070</v>
      </c>
      <c r="BI1" s="3" t="s">
        <v>10071</v>
      </c>
      <c r="BJ1" s="3" t="s">
        <v>10072</v>
      </c>
      <c r="BK1" s="3" t="s">
        <v>10073</v>
      </c>
      <c r="BL1" s="3" t="s">
        <v>10074</v>
      </c>
      <c r="BM1" s="3" t="s">
        <v>10075</v>
      </c>
      <c r="BN1" s="3" t="s">
        <v>10076</v>
      </c>
      <c r="BO1" s="3" t="s">
        <v>10077</v>
      </c>
      <c r="BP1" s="3" t="s">
        <v>10078</v>
      </c>
      <c r="BQ1" s="3" t="s">
        <v>10079</v>
      </c>
      <c r="BR1" s="3" t="s">
        <v>10080</v>
      </c>
      <c r="BS1" s="3" t="s">
        <v>10081</v>
      </c>
      <c r="BT1" s="3" t="s">
        <v>10082</v>
      </c>
      <c r="BU1" s="3" t="s">
        <v>10083</v>
      </c>
      <c r="BV1" s="3" t="s">
        <v>10084</v>
      </c>
      <c r="BW1" s="3" t="s">
        <v>10085</v>
      </c>
      <c r="BX1" s="3" t="s">
        <v>10086</v>
      </c>
      <c r="BY1" s="3" t="s">
        <v>10087</v>
      </c>
      <c r="BZ1" s="3" t="s">
        <v>10088</v>
      </c>
      <c r="CA1" s="3" t="s">
        <v>10089</v>
      </c>
      <c r="CB1" s="3" t="s">
        <v>10090</v>
      </c>
      <c r="CC1" s="3" t="s">
        <v>10091</v>
      </c>
      <c r="CD1" s="3" t="s">
        <v>10092</v>
      </c>
      <c r="CE1" s="3" t="s">
        <v>10093</v>
      </c>
      <c r="CF1" s="3" t="s">
        <v>10094</v>
      </c>
      <c r="CG1" s="3" t="s">
        <v>10095</v>
      </c>
      <c r="CH1" s="3" t="s">
        <v>10096</v>
      </c>
      <c r="CI1" s="3" t="s">
        <v>10097</v>
      </c>
      <c r="CJ1" s="3" t="s">
        <v>10098</v>
      </c>
      <c r="CK1" s="3" t="s">
        <v>10099</v>
      </c>
      <c r="CL1" s="3" t="s">
        <v>10100</v>
      </c>
      <c r="CM1" s="3" t="s">
        <v>10101</v>
      </c>
      <c r="CN1" s="3" t="s">
        <v>10102</v>
      </c>
      <c r="CO1" s="3" t="s">
        <v>10103</v>
      </c>
      <c r="CP1" s="3" t="s">
        <v>10104</v>
      </c>
      <c r="CQ1" s="3" t="s">
        <v>10105</v>
      </c>
      <c r="CR1" s="3" t="s">
        <v>10106</v>
      </c>
      <c r="CS1" s="3" t="s">
        <v>10107</v>
      </c>
      <c r="CT1" s="3" t="s">
        <v>10108</v>
      </c>
      <c r="CU1" s="3" t="s">
        <v>10109</v>
      </c>
      <c r="CV1" s="3" t="s">
        <v>10110</v>
      </c>
      <c r="CW1" s="3" t="s">
        <v>10111</v>
      </c>
      <c r="CX1" s="3" t="s">
        <v>10112</v>
      </c>
      <c r="CY1" s="3" t="s">
        <v>10113</v>
      </c>
      <c r="CZ1" s="3" t="s">
        <v>10114</v>
      </c>
      <c r="DA1" s="3" t="s">
        <v>10115</v>
      </c>
      <c r="DB1" s="3" t="s">
        <v>10116</v>
      </c>
      <c r="DC1" s="3" t="s">
        <v>10117</v>
      </c>
      <c r="DD1" s="3" t="s">
        <v>10118</v>
      </c>
      <c r="DE1" s="3" t="s">
        <v>10119</v>
      </c>
      <c r="DF1" s="3" t="s">
        <v>10120</v>
      </c>
      <c r="DG1" s="3" t="s">
        <v>10121</v>
      </c>
      <c r="DH1" s="3" t="s">
        <v>10122</v>
      </c>
      <c r="DI1" s="3" t="s">
        <v>10123</v>
      </c>
      <c r="DJ1" s="3" t="s">
        <v>10124</v>
      </c>
      <c r="DK1" s="3" t="s">
        <v>10125</v>
      </c>
      <c r="DL1" s="3" t="s">
        <v>10126</v>
      </c>
      <c r="DM1" s="3" t="s">
        <v>10127</v>
      </c>
      <c r="DN1" s="3" t="s">
        <v>10128</v>
      </c>
      <c r="DO1" s="3" t="s">
        <v>10129</v>
      </c>
      <c r="DP1" s="3" t="s">
        <v>10130</v>
      </c>
      <c r="DQ1" s="3" t="s">
        <v>10131</v>
      </c>
      <c r="DR1" s="3" t="s">
        <v>10132</v>
      </c>
      <c r="DS1" s="3" t="s">
        <v>10133</v>
      </c>
      <c r="DT1" s="3" t="s">
        <v>10134</v>
      </c>
      <c r="DU1" s="3" t="s">
        <v>10135</v>
      </c>
      <c r="DV1" s="3" t="s">
        <v>10136</v>
      </c>
      <c r="DW1" s="3" t="s">
        <v>10137</v>
      </c>
      <c r="DX1" s="3" t="s">
        <v>10138</v>
      </c>
      <c r="DY1" s="3" t="s">
        <v>10139</v>
      </c>
      <c r="DZ1" s="3" t="s">
        <v>10140</v>
      </c>
      <c r="EA1" s="3" t="s">
        <v>10141</v>
      </c>
      <c r="EB1" s="3" t="s">
        <v>10142</v>
      </c>
      <c r="EC1" s="3" t="s">
        <v>10143</v>
      </c>
      <c r="ED1" s="3" t="s">
        <v>10144</v>
      </c>
      <c r="EE1" s="3" t="s">
        <v>10145</v>
      </c>
      <c r="EF1" s="3" t="s">
        <v>10146</v>
      </c>
      <c r="EG1" s="3" t="s">
        <v>10147</v>
      </c>
      <c r="EH1" s="3" t="s">
        <v>10148</v>
      </c>
      <c r="EI1" s="3" t="s">
        <v>10149</v>
      </c>
      <c r="EJ1" s="3" t="s">
        <v>10150</v>
      </c>
      <c r="EK1" s="3" t="s">
        <v>10151</v>
      </c>
      <c r="EL1" s="3" t="s">
        <v>10152</v>
      </c>
      <c r="EM1" s="3" t="s">
        <v>10153</v>
      </c>
      <c r="EN1" s="3" t="s">
        <v>10154</v>
      </c>
      <c r="EO1" s="3" t="s">
        <v>10155</v>
      </c>
      <c r="EP1" s="3" t="s">
        <v>10156</v>
      </c>
      <c r="EQ1" s="3" t="s">
        <v>10157</v>
      </c>
      <c r="ER1" s="3" t="s">
        <v>10158</v>
      </c>
      <c r="ES1" s="3" t="s">
        <v>10159</v>
      </c>
      <c r="ET1" s="3" t="s">
        <v>10160</v>
      </c>
      <c r="EU1" s="3" t="s">
        <v>10161</v>
      </c>
      <c r="EV1" s="3" t="s">
        <v>10162</v>
      </c>
      <c r="EW1" s="3" t="s">
        <v>10163</v>
      </c>
      <c r="EX1" s="3" t="s">
        <v>10164</v>
      </c>
      <c r="EY1" s="3" t="s">
        <v>10165</v>
      </c>
      <c r="EZ1" s="3" t="s">
        <v>10166</v>
      </c>
      <c r="FA1" s="3" t="s">
        <v>10167</v>
      </c>
      <c r="FB1" s="3" t="s">
        <v>10168</v>
      </c>
      <c r="FC1" s="3" t="s">
        <v>10169</v>
      </c>
      <c r="FD1" s="3" t="s">
        <v>10170</v>
      </c>
      <c r="FE1" s="3" t="s">
        <v>10171</v>
      </c>
      <c r="FF1" s="3" t="s">
        <v>10172</v>
      </c>
      <c r="FG1" s="3" t="s">
        <v>10173</v>
      </c>
      <c r="FH1" s="3" t="s">
        <v>10174</v>
      </c>
      <c r="FI1" s="3" t="s">
        <v>10175</v>
      </c>
      <c r="FJ1" s="3" t="s">
        <v>10176</v>
      </c>
      <c r="FK1" s="3" t="s">
        <v>10177</v>
      </c>
      <c r="FL1" s="3" t="s">
        <v>10178</v>
      </c>
      <c r="FM1" s="3" t="s">
        <v>10179</v>
      </c>
      <c r="FN1" s="3" t="s">
        <v>10180</v>
      </c>
      <c r="FO1" s="3" t="s">
        <v>10181</v>
      </c>
      <c r="FP1" s="3" t="s">
        <v>10182</v>
      </c>
      <c r="FQ1" s="3" t="s">
        <v>10183</v>
      </c>
      <c r="FR1" s="3" t="s">
        <v>10184</v>
      </c>
      <c r="FS1" s="3" t="s">
        <v>10185</v>
      </c>
      <c r="FT1" s="3" t="s">
        <v>10186</v>
      </c>
      <c r="FU1" s="3" t="s">
        <v>10187</v>
      </c>
      <c r="FV1" s="3" t="s">
        <v>10188</v>
      </c>
      <c r="FW1" s="3" t="s">
        <v>10189</v>
      </c>
      <c r="FX1" s="3" t="s">
        <v>10190</v>
      </c>
      <c r="FY1" s="3" t="s">
        <v>10191</v>
      </c>
      <c r="FZ1" s="3" t="s">
        <v>10192</v>
      </c>
      <c r="GA1" s="3" t="s">
        <v>10193</v>
      </c>
      <c r="GB1" s="3" t="s">
        <v>10194</v>
      </c>
      <c r="GC1" s="3" t="s">
        <v>10195</v>
      </c>
      <c r="GD1" s="3" t="s">
        <v>10196</v>
      </c>
      <c r="GE1" s="3" t="s">
        <v>10197</v>
      </c>
      <c r="GF1" s="3" t="s">
        <v>10198</v>
      </c>
      <c r="GG1" s="3" t="s">
        <v>10199</v>
      </c>
      <c r="GH1" s="3" t="s">
        <v>10200</v>
      </c>
      <c r="GI1" s="3" t="s">
        <v>10201</v>
      </c>
      <c r="GJ1" s="3" t="s">
        <v>10202</v>
      </c>
      <c r="GK1" s="3" t="s">
        <v>10203</v>
      </c>
      <c r="GL1" s="3" t="s">
        <v>10204</v>
      </c>
      <c r="GM1" s="3" t="s">
        <v>10205</v>
      </c>
      <c r="GN1" s="3" t="s">
        <v>10206</v>
      </c>
      <c r="GO1" s="3" t="s">
        <v>10207</v>
      </c>
      <c r="GP1" s="3" t="s">
        <v>10208</v>
      </c>
      <c r="GQ1" s="3" t="s">
        <v>10209</v>
      </c>
      <c r="GR1" s="3" t="s">
        <v>10210</v>
      </c>
      <c r="GS1" s="3" t="s">
        <v>10211</v>
      </c>
      <c r="GT1" s="3" t="s">
        <v>10212</v>
      </c>
      <c r="GU1" s="3" t="s">
        <v>10213</v>
      </c>
      <c r="GV1" s="3" t="s">
        <v>10214</v>
      </c>
      <c r="GW1" s="3" t="s">
        <v>10215</v>
      </c>
      <c r="GX1" s="3" t="s">
        <v>10216</v>
      </c>
      <c r="GY1" s="3" t="s">
        <v>10217</v>
      </c>
      <c r="GZ1" s="3" t="s">
        <v>10218</v>
      </c>
      <c r="HA1" s="3" t="s">
        <v>10219</v>
      </c>
      <c r="HB1" s="3" t="s">
        <v>10220</v>
      </c>
      <c r="HC1" s="3" t="s">
        <v>10221</v>
      </c>
      <c r="HD1" s="3" t="s">
        <v>10222</v>
      </c>
      <c r="HE1" s="3" t="s">
        <v>10223</v>
      </c>
      <c r="HF1" s="3" t="s">
        <v>10224</v>
      </c>
      <c r="HG1" s="3" t="s">
        <v>10225</v>
      </c>
      <c r="HH1" s="3" t="s">
        <v>10226</v>
      </c>
      <c r="HI1" s="3" t="s">
        <v>10227</v>
      </c>
      <c r="HJ1" s="3" t="s">
        <v>10228</v>
      </c>
      <c r="HK1" s="3" t="s">
        <v>10229</v>
      </c>
      <c r="HL1" s="3" t="s">
        <v>10230</v>
      </c>
      <c r="HM1" s="3" t="s">
        <v>10231</v>
      </c>
      <c r="HN1" s="3" t="s">
        <v>10232</v>
      </c>
      <c r="HO1" s="3" t="s">
        <v>10233</v>
      </c>
      <c r="HP1" s="3" t="s">
        <v>10234</v>
      </c>
      <c r="HQ1" s="3" t="s">
        <v>10235</v>
      </c>
      <c r="HR1" s="3" t="s">
        <v>10236</v>
      </c>
      <c r="HS1" s="3" t="s">
        <v>10237</v>
      </c>
      <c r="HT1" s="3" t="s">
        <v>10238</v>
      </c>
      <c r="HU1" s="3" t="s">
        <v>10239</v>
      </c>
      <c r="HV1" s="3" t="s">
        <v>10240</v>
      </c>
      <c r="HW1" s="3" t="s">
        <v>10241</v>
      </c>
      <c r="HX1" s="3" t="s">
        <v>10242</v>
      </c>
      <c r="HY1" s="3" t="s">
        <v>10243</v>
      </c>
      <c r="HZ1" s="3" t="s">
        <v>10244</v>
      </c>
      <c r="IA1" s="3" t="s">
        <v>10245</v>
      </c>
      <c r="IB1" s="3" t="s">
        <v>10246</v>
      </c>
      <c r="IC1" s="3" t="s">
        <v>10247</v>
      </c>
      <c r="ID1" s="3" t="s">
        <v>10248</v>
      </c>
      <c r="IE1" s="3" t="s">
        <v>10249</v>
      </c>
      <c r="IF1" s="3" t="s">
        <v>10250</v>
      </c>
      <c r="IG1" s="3" t="s">
        <v>10251</v>
      </c>
      <c r="IH1" s="3" t="s">
        <v>10252</v>
      </c>
      <c r="II1" s="3" t="s">
        <v>10253</v>
      </c>
      <c r="IJ1" s="3" t="s">
        <v>10254</v>
      </c>
      <c r="IK1" s="3" t="s">
        <v>10255</v>
      </c>
      <c r="IL1" s="3" t="s">
        <v>10256</v>
      </c>
      <c r="IM1" s="3" t="s">
        <v>10257</v>
      </c>
      <c r="IN1" s="3" t="s">
        <v>10258</v>
      </c>
      <c r="IO1" s="3" t="s">
        <v>10259</v>
      </c>
      <c r="IP1" s="3" t="s">
        <v>10260</v>
      </c>
      <c r="IQ1" s="3" t="s">
        <v>10261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10262</v>
      </c>
      <c r="C10" s="8" t="s">
        <v>10263</v>
      </c>
      <c r="D10" s="8" t="s">
        <v>10264</v>
      </c>
      <c r="E10" s="8" t="s">
        <v>10265</v>
      </c>
      <c r="F10" s="8" t="s">
        <v>10266</v>
      </c>
      <c r="G10" s="8" t="s">
        <v>10267</v>
      </c>
      <c r="H10" s="8" t="s">
        <v>10268</v>
      </c>
      <c r="I10" s="8" t="s">
        <v>10269</v>
      </c>
      <c r="J10" s="8" t="s">
        <v>10270</v>
      </c>
      <c r="K10" s="8" t="s">
        <v>10271</v>
      </c>
      <c r="L10" s="8" t="s">
        <v>10272</v>
      </c>
      <c r="M10" s="8" t="s">
        <v>10273</v>
      </c>
      <c r="N10" s="8" t="s">
        <v>10274</v>
      </c>
      <c r="O10" s="8" t="s">
        <v>10275</v>
      </c>
      <c r="P10" s="8" t="s">
        <v>10276</v>
      </c>
      <c r="Q10" s="8" t="s">
        <v>10277</v>
      </c>
      <c r="R10" s="8" t="s">
        <v>10278</v>
      </c>
      <c r="S10" s="8" t="s">
        <v>10279</v>
      </c>
      <c r="T10" s="8" t="s">
        <v>10280</v>
      </c>
      <c r="U10" s="8" t="s">
        <v>10281</v>
      </c>
      <c r="V10" s="8" t="s">
        <v>10282</v>
      </c>
      <c r="W10" s="8" t="s">
        <v>10283</v>
      </c>
      <c r="X10" s="8" t="s">
        <v>10284</v>
      </c>
      <c r="Y10" s="8" t="s">
        <v>10285</v>
      </c>
      <c r="Z10" s="8" t="s">
        <v>10286</v>
      </c>
      <c r="AA10" s="8" t="s">
        <v>10287</v>
      </c>
      <c r="AB10" s="8" t="s">
        <v>10288</v>
      </c>
      <c r="AC10" s="8" t="s">
        <v>10289</v>
      </c>
      <c r="AD10" s="8" t="s">
        <v>10290</v>
      </c>
      <c r="AE10" s="8" t="s">
        <v>10291</v>
      </c>
      <c r="AF10" s="8" t="s">
        <v>10292</v>
      </c>
      <c r="AG10" s="8" t="s">
        <v>10293</v>
      </c>
      <c r="AH10" s="8" t="s">
        <v>10294</v>
      </c>
      <c r="AI10" s="8" t="s">
        <v>10295</v>
      </c>
      <c r="AJ10" s="8" t="s">
        <v>10296</v>
      </c>
      <c r="AK10" s="8" t="s">
        <v>10297</v>
      </c>
      <c r="AL10" s="8" t="s">
        <v>10298</v>
      </c>
      <c r="AM10" s="8" t="s">
        <v>10299</v>
      </c>
      <c r="AN10" s="8" t="s">
        <v>10300</v>
      </c>
      <c r="AO10" s="8" t="s">
        <v>10301</v>
      </c>
      <c r="AP10" s="8" t="s">
        <v>10302</v>
      </c>
      <c r="AQ10" s="8" t="s">
        <v>10303</v>
      </c>
      <c r="AR10" s="8" t="s">
        <v>10304</v>
      </c>
      <c r="AS10" s="8" t="s">
        <v>10305</v>
      </c>
      <c r="AT10" s="8" t="s">
        <v>10306</v>
      </c>
      <c r="AU10" s="8" t="s">
        <v>10307</v>
      </c>
      <c r="AV10" s="8" t="s">
        <v>10308</v>
      </c>
      <c r="AW10" s="8" t="s">
        <v>10309</v>
      </c>
      <c r="AX10" s="8" t="s">
        <v>10310</v>
      </c>
      <c r="AY10" s="8" t="s">
        <v>10311</v>
      </c>
      <c r="AZ10" s="8" t="s">
        <v>10312</v>
      </c>
      <c r="BA10" s="8" t="s">
        <v>10313</v>
      </c>
      <c r="BB10" s="8" t="s">
        <v>10314</v>
      </c>
      <c r="BC10" s="8" t="s">
        <v>10315</v>
      </c>
      <c r="BD10" s="8" t="s">
        <v>10316</v>
      </c>
      <c r="BE10" s="8" t="s">
        <v>10317</v>
      </c>
      <c r="BF10" s="8" t="s">
        <v>10318</v>
      </c>
      <c r="BG10" s="8" t="s">
        <v>10319</v>
      </c>
      <c r="BH10" s="8" t="s">
        <v>10320</v>
      </c>
      <c r="BI10" s="8" t="s">
        <v>10321</v>
      </c>
      <c r="BJ10" s="8" t="s">
        <v>10322</v>
      </c>
      <c r="BK10" s="8" t="s">
        <v>10323</v>
      </c>
      <c r="BL10" s="8" t="s">
        <v>10324</v>
      </c>
      <c r="BM10" s="8" t="s">
        <v>10325</v>
      </c>
      <c r="BN10" s="8" t="s">
        <v>10326</v>
      </c>
      <c r="BO10" s="8" t="s">
        <v>10327</v>
      </c>
      <c r="BP10" s="8" t="s">
        <v>10328</v>
      </c>
      <c r="BQ10" s="8" t="s">
        <v>10329</v>
      </c>
      <c r="BR10" s="8" t="s">
        <v>10330</v>
      </c>
      <c r="BS10" s="8" t="s">
        <v>10331</v>
      </c>
      <c r="BT10" s="8" t="s">
        <v>10332</v>
      </c>
      <c r="BU10" s="8" t="s">
        <v>10333</v>
      </c>
      <c r="BV10" s="8" t="s">
        <v>10334</v>
      </c>
      <c r="BW10" s="8" t="s">
        <v>10335</v>
      </c>
      <c r="BX10" s="8" t="s">
        <v>10336</v>
      </c>
      <c r="BY10" s="8" t="s">
        <v>10337</v>
      </c>
      <c r="BZ10" s="8" t="s">
        <v>10338</v>
      </c>
      <c r="CA10" s="8" t="s">
        <v>10339</v>
      </c>
      <c r="CB10" s="8" t="s">
        <v>10340</v>
      </c>
      <c r="CC10" s="8" t="s">
        <v>10341</v>
      </c>
      <c r="CD10" s="8" t="s">
        <v>10342</v>
      </c>
      <c r="CE10" s="8" t="s">
        <v>10343</v>
      </c>
      <c r="CF10" s="8" t="s">
        <v>10344</v>
      </c>
      <c r="CG10" s="8" t="s">
        <v>10345</v>
      </c>
      <c r="CH10" s="8" t="s">
        <v>10346</v>
      </c>
      <c r="CI10" s="8" t="s">
        <v>10347</v>
      </c>
      <c r="CJ10" s="8" t="s">
        <v>10348</v>
      </c>
      <c r="CK10" s="8" t="s">
        <v>10349</v>
      </c>
      <c r="CL10" s="8" t="s">
        <v>10350</v>
      </c>
      <c r="CM10" s="8" t="s">
        <v>10351</v>
      </c>
      <c r="CN10" s="8" t="s">
        <v>10352</v>
      </c>
      <c r="CO10" s="8" t="s">
        <v>10353</v>
      </c>
      <c r="CP10" s="8" t="s">
        <v>10354</v>
      </c>
      <c r="CQ10" s="8" t="s">
        <v>10355</v>
      </c>
      <c r="CR10" s="8" t="s">
        <v>10356</v>
      </c>
      <c r="CS10" s="8" t="s">
        <v>10357</v>
      </c>
      <c r="CT10" s="8" t="s">
        <v>10358</v>
      </c>
      <c r="CU10" s="8" t="s">
        <v>10359</v>
      </c>
      <c r="CV10" s="8" t="s">
        <v>10360</v>
      </c>
      <c r="CW10" s="8" t="s">
        <v>10361</v>
      </c>
      <c r="CX10" s="8" t="s">
        <v>10362</v>
      </c>
      <c r="CY10" s="8" t="s">
        <v>10363</v>
      </c>
      <c r="CZ10" s="8" t="s">
        <v>10364</v>
      </c>
      <c r="DA10" s="8" t="s">
        <v>10365</v>
      </c>
      <c r="DB10" s="8" t="s">
        <v>10366</v>
      </c>
      <c r="DC10" s="8" t="s">
        <v>10367</v>
      </c>
      <c r="DD10" s="8" t="s">
        <v>10368</v>
      </c>
      <c r="DE10" s="8" t="s">
        <v>10369</v>
      </c>
      <c r="DF10" s="8" t="s">
        <v>10370</v>
      </c>
      <c r="DG10" s="8" t="s">
        <v>10371</v>
      </c>
      <c r="DH10" s="8" t="s">
        <v>10372</v>
      </c>
      <c r="DI10" s="8" t="s">
        <v>10373</v>
      </c>
      <c r="DJ10" s="8" t="s">
        <v>10374</v>
      </c>
      <c r="DK10" s="8" t="s">
        <v>10375</v>
      </c>
      <c r="DL10" s="8" t="s">
        <v>10376</v>
      </c>
      <c r="DM10" s="8" t="s">
        <v>10377</v>
      </c>
      <c r="DN10" s="8" t="s">
        <v>10378</v>
      </c>
      <c r="DO10" s="8" t="s">
        <v>10379</v>
      </c>
      <c r="DP10" s="8" t="s">
        <v>10380</v>
      </c>
      <c r="DQ10" s="8" t="s">
        <v>10381</v>
      </c>
      <c r="DR10" s="8" t="s">
        <v>10382</v>
      </c>
      <c r="DS10" s="8" t="s">
        <v>10383</v>
      </c>
      <c r="DT10" s="8" t="s">
        <v>10384</v>
      </c>
      <c r="DU10" s="8" t="s">
        <v>10385</v>
      </c>
      <c r="DV10" s="8" t="s">
        <v>10386</v>
      </c>
      <c r="DW10" s="8" t="s">
        <v>10387</v>
      </c>
      <c r="DX10" s="8" t="s">
        <v>10388</v>
      </c>
      <c r="DY10" s="8" t="s">
        <v>10389</v>
      </c>
      <c r="DZ10" s="8" t="s">
        <v>10390</v>
      </c>
      <c r="EA10" s="8" t="s">
        <v>10391</v>
      </c>
      <c r="EB10" s="8" t="s">
        <v>10392</v>
      </c>
      <c r="EC10" s="8" t="s">
        <v>10393</v>
      </c>
      <c r="ED10" s="8" t="s">
        <v>10394</v>
      </c>
      <c r="EE10" s="8" t="s">
        <v>10395</v>
      </c>
      <c r="EF10" s="8" t="s">
        <v>10396</v>
      </c>
      <c r="EG10" s="8" t="s">
        <v>10397</v>
      </c>
      <c r="EH10" s="8" t="s">
        <v>10398</v>
      </c>
      <c r="EI10" s="8" t="s">
        <v>10399</v>
      </c>
      <c r="EJ10" s="8" t="s">
        <v>10400</v>
      </c>
      <c r="EK10" s="8" t="s">
        <v>10401</v>
      </c>
      <c r="EL10" s="8" t="s">
        <v>10402</v>
      </c>
      <c r="EM10" s="8" t="s">
        <v>10403</v>
      </c>
      <c r="EN10" s="8" t="s">
        <v>10404</v>
      </c>
      <c r="EO10" s="8" t="s">
        <v>10405</v>
      </c>
      <c r="EP10" s="8" t="s">
        <v>10406</v>
      </c>
      <c r="EQ10" s="8" t="s">
        <v>10407</v>
      </c>
      <c r="ER10" s="8" t="s">
        <v>10408</v>
      </c>
      <c r="ES10" s="8" t="s">
        <v>10409</v>
      </c>
      <c r="ET10" s="8" t="s">
        <v>10410</v>
      </c>
      <c r="EU10" s="8" t="s">
        <v>10411</v>
      </c>
      <c r="EV10" s="8" t="s">
        <v>10412</v>
      </c>
      <c r="EW10" s="8" t="s">
        <v>10413</v>
      </c>
      <c r="EX10" s="8" t="s">
        <v>10414</v>
      </c>
      <c r="EY10" s="8" t="s">
        <v>10415</v>
      </c>
      <c r="EZ10" s="8" t="s">
        <v>10416</v>
      </c>
      <c r="FA10" s="8" t="s">
        <v>10417</v>
      </c>
      <c r="FB10" s="8" t="s">
        <v>10418</v>
      </c>
      <c r="FC10" s="8" t="s">
        <v>10419</v>
      </c>
      <c r="FD10" s="8" t="s">
        <v>10420</v>
      </c>
      <c r="FE10" s="8" t="s">
        <v>10421</v>
      </c>
      <c r="FF10" s="8" t="s">
        <v>10422</v>
      </c>
      <c r="FG10" s="8" t="s">
        <v>10423</v>
      </c>
      <c r="FH10" s="8" t="s">
        <v>10424</v>
      </c>
      <c r="FI10" s="8" t="s">
        <v>10425</v>
      </c>
      <c r="FJ10" s="8" t="s">
        <v>10426</v>
      </c>
      <c r="FK10" s="8" t="s">
        <v>10427</v>
      </c>
      <c r="FL10" s="8" t="s">
        <v>10428</v>
      </c>
      <c r="FM10" s="8" t="s">
        <v>10429</v>
      </c>
      <c r="FN10" s="8" t="s">
        <v>10430</v>
      </c>
      <c r="FO10" s="8" t="s">
        <v>10431</v>
      </c>
      <c r="FP10" s="8" t="s">
        <v>10432</v>
      </c>
      <c r="FQ10" s="8" t="s">
        <v>10433</v>
      </c>
      <c r="FR10" s="8" t="s">
        <v>10434</v>
      </c>
      <c r="FS10" s="8" t="s">
        <v>10435</v>
      </c>
      <c r="FT10" s="8" t="s">
        <v>10436</v>
      </c>
      <c r="FU10" s="8" t="s">
        <v>10437</v>
      </c>
      <c r="FV10" s="8" t="s">
        <v>10438</v>
      </c>
      <c r="FW10" s="8" t="s">
        <v>10439</v>
      </c>
      <c r="FX10" s="8" t="s">
        <v>10440</v>
      </c>
      <c r="FY10" s="8" t="s">
        <v>10441</v>
      </c>
      <c r="FZ10" s="8" t="s">
        <v>10442</v>
      </c>
      <c r="GA10" s="8" t="s">
        <v>10443</v>
      </c>
      <c r="GB10" s="8" t="s">
        <v>10444</v>
      </c>
      <c r="GC10" s="8" t="s">
        <v>10445</v>
      </c>
      <c r="GD10" s="8" t="s">
        <v>10446</v>
      </c>
      <c r="GE10" s="8" t="s">
        <v>10447</v>
      </c>
      <c r="GF10" s="8" t="s">
        <v>10448</v>
      </c>
      <c r="GG10" s="8" t="s">
        <v>10449</v>
      </c>
      <c r="GH10" s="8" t="s">
        <v>10450</v>
      </c>
      <c r="GI10" s="8" t="s">
        <v>10451</v>
      </c>
      <c r="GJ10" s="8" t="s">
        <v>10452</v>
      </c>
      <c r="GK10" s="8" t="s">
        <v>10453</v>
      </c>
      <c r="GL10" s="8" t="s">
        <v>10454</v>
      </c>
      <c r="GM10" s="8" t="s">
        <v>10455</v>
      </c>
      <c r="GN10" s="8" t="s">
        <v>10456</v>
      </c>
      <c r="GO10" s="8" t="s">
        <v>10457</v>
      </c>
      <c r="GP10" s="8" t="s">
        <v>10458</v>
      </c>
      <c r="GQ10" s="8" t="s">
        <v>10459</v>
      </c>
      <c r="GR10" s="8" t="s">
        <v>10460</v>
      </c>
      <c r="GS10" s="8" t="s">
        <v>10461</v>
      </c>
      <c r="GT10" s="8" t="s">
        <v>10462</v>
      </c>
      <c r="GU10" s="8" t="s">
        <v>10463</v>
      </c>
      <c r="GV10" s="8" t="s">
        <v>10464</v>
      </c>
      <c r="GW10" s="8" t="s">
        <v>10465</v>
      </c>
      <c r="GX10" s="8" t="s">
        <v>10466</v>
      </c>
      <c r="GY10" s="8" t="s">
        <v>10467</v>
      </c>
      <c r="GZ10" s="8" t="s">
        <v>10468</v>
      </c>
      <c r="HA10" s="8" t="s">
        <v>10469</v>
      </c>
      <c r="HB10" s="8" t="s">
        <v>10470</v>
      </c>
      <c r="HC10" s="8" t="s">
        <v>10471</v>
      </c>
      <c r="HD10" s="8" t="s">
        <v>10472</v>
      </c>
      <c r="HE10" s="8" t="s">
        <v>10473</v>
      </c>
      <c r="HF10" s="8" t="s">
        <v>10474</v>
      </c>
      <c r="HG10" s="8" t="s">
        <v>10475</v>
      </c>
      <c r="HH10" s="8" t="s">
        <v>10476</v>
      </c>
      <c r="HI10" s="8" t="s">
        <v>10477</v>
      </c>
      <c r="HJ10" s="8" t="s">
        <v>10478</v>
      </c>
      <c r="HK10" s="8" t="s">
        <v>10479</v>
      </c>
      <c r="HL10" s="8" t="s">
        <v>10480</v>
      </c>
      <c r="HM10" s="8" t="s">
        <v>10481</v>
      </c>
      <c r="HN10" s="8" t="s">
        <v>10482</v>
      </c>
      <c r="HO10" s="8" t="s">
        <v>10483</v>
      </c>
      <c r="HP10" s="8" t="s">
        <v>10484</v>
      </c>
      <c r="HQ10" s="8" t="s">
        <v>10485</v>
      </c>
      <c r="HR10" s="8" t="s">
        <v>10486</v>
      </c>
      <c r="HS10" s="8" t="s">
        <v>10487</v>
      </c>
      <c r="HT10" s="8" t="s">
        <v>10488</v>
      </c>
      <c r="HU10" s="8" t="s">
        <v>10489</v>
      </c>
      <c r="HV10" s="8" t="s">
        <v>10490</v>
      </c>
      <c r="HW10" s="8" t="s">
        <v>10491</v>
      </c>
      <c r="HX10" s="8" t="s">
        <v>10492</v>
      </c>
      <c r="HY10" s="8" t="s">
        <v>10493</v>
      </c>
      <c r="HZ10" s="8" t="s">
        <v>10494</v>
      </c>
      <c r="IA10" s="8" t="s">
        <v>10495</v>
      </c>
      <c r="IB10" s="8" t="s">
        <v>10496</v>
      </c>
      <c r="IC10" s="8" t="s">
        <v>10497</v>
      </c>
      <c r="ID10" s="8" t="s">
        <v>10498</v>
      </c>
      <c r="IE10" s="8" t="s">
        <v>10499</v>
      </c>
      <c r="IF10" s="8" t="s">
        <v>10500</v>
      </c>
      <c r="IG10" s="8" t="s">
        <v>10501</v>
      </c>
      <c r="IH10" s="8" t="s">
        <v>10502</v>
      </c>
      <c r="II10" s="8" t="s">
        <v>10503</v>
      </c>
      <c r="IJ10" s="8" t="s">
        <v>10504</v>
      </c>
      <c r="IK10" s="8" t="s">
        <v>10505</v>
      </c>
      <c r="IL10" s="8" t="s">
        <v>10506</v>
      </c>
      <c r="IM10" s="8" t="s">
        <v>10507</v>
      </c>
      <c r="IN10" s="8" t="s">
        <v>10508</v>
      </c>
      <c r="IO10" s="8" t="s">
        <v>10509</v>
      </c>
      <c r="IP10" s="8" t="s">
        <v>10510</v>
      </c>
      <c r="IQ10" s="8" t="s">
        <v>10511</v>
      </c>
    </row>
    <row r="11" spans="1:251">
      <c r="A11" s="10">
        <v>42036</v>
      </c>
      <c r="B11" s="9">
        <v>0.46500000000000002</v>
      </c>
      <c r="C11" s="9">
        <v>0.14000000000000001</v>
      </c>
      <c r="D11" s="9">
        <v>0.373</v>
      </c>
      <c r="E11" s="9">
        <v>6.0999999999999999E-2</v>
      </c>
      <c r="F11" s="9">
        <v>7.8E-2</v>
      </c>
      <c r="G11" s="9">
        <v>7.5469999999999997</v>
      </c>
      <c r="H11" s="9">
        <v>0.114</v>
      </c>
      <c r="I11" s="9">
        <v>7.6999999999999999E-2</v>
      </c>
      <c r="J11" s="9">
        <v>0.751</v>
      </c>
      <c r="K11" s="9">
        <v>1.099</v>
      </c>
      <c r="L11" s="9">
        <v>7.39</v>
      </c>
      <c r="M11" s="9">
        <v>4.0129999999999999</v>
      </c>
      <c r="N11" s="9">
        <v>0.73499999999999999</v>
      </c>
      <c r="O11" s="9">
        <v>14.977</v>
      </c>
      <c r="P11" s="9">
        <v>2.5099999999999998</v>
      </c>
      <c r="Q11" s="9">
        <v>2.0990000000000002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9">
        <v>2.0990000000000002</v>
      </c>
      <c r="AH11" s="9">
        <v>1.806</v>
      </c>
      <c r="AI11" s="9">
        <v>1.7270000000000001</v>
      </c>
      <c r="AJ11" s="9">
        <v>7.9000000000000001E-2</v>
      </c>
      <c r="AK11" s="9">
        <v>0</v>
      </c>
      <c r="AL11" s="9">
        <v>7.9000000000000001E-2</v>
      </c>
      <c r="AM11" s="9">
        <v>0</v>
      </c>
      <c r="AN11" s="9">
        <v>0</v>
      </c>
      <c r="AO11" s="9">
        <v>1.5349999999999999</v>
      </c>
      <c r="AP11" s="9">
        <v>8.7999999999999995E-2</v>
      </c>
      <c r="AQ11" s="9">
        <v>0.10299999999999999</v>
      </c>
      <c r="AR11" s="9">
        <v>7.9000000000000001E-2</v>
      </c>
      <c r="AS11" s="9">
        <v>0.158</v>
      </c>
      <c r="AT11" s="9">
        <v>1.6479999999999999</v>
      </c>
      <c r="AU11" s="9">
        <v>0.29299999999999998</v>
      </c>
      <c r="AV11" s="9">
        <v>0.41199999999999998</v>
      </c>
      <c r="AW11" s="9">
        <v>2.5099999999999998</v>
      </c>
      <c r="AX11" s="9">
        <v>8.7520000000000007</v>
      </c>
      <c r="AY11" s="9">
        <v>8.1430000000000007</v>
      </c>
      <c r="AZ11" s="9">
        <v>1.1719999999999999</v>
      </c>
      <c r="BA11" s="9">
        <v>0.97299999999999998</v>
      </c>
      <c r="BB11" s="9">
        <v>0.45700000000000002</v>
      </c>
      <c r="BC11" s="9">
        <v>0.51700000000000002</v>
      </c>
      <c r="BD11" s="9">
        <v>0.56299999999999994</v>
      </c>
      <c r="BE11" s="9">
        <v>0.41</v>
      </c>
      <c r="BF11" s="9">
        <v>0.80600000000000005</v>
      </c>
      <c r="BG11" s="9">
        <v>8.5999999999999993E-2</v>
      </c>
      <c r="BH11" s="9">
        <v>8.2000000000000003E-2</v>
      </c>
      <c r="BI11" s="9">
        <v>0.252</v>
      </c>
      <c r="BJ11" s="9">
        <v>0.46100000000000002</v>
      </c>
      <c r="BK11" s="9">
        <v>0.26100000000000001</v>
      </c>
      <c r="BL11" s="9">
        <v>0.72099999999999997</v>
      </c>
      <c r="BM11" s="9">
        <v>0.252</v>
      </c>
      <c r="BN11" s="9">
        <v>0.19900000000000001</v>
      </c>
      <c r="BO11" s="9">
        <v>6.9710000000000001</v>
      </c>
      <c r="BP11" s="9">
        <v>6.077</v>
      </c>
      <c r="BQ11" s="9">
        <v>5.7210000000000001</v>
      </c>
      <c r="BR11" s="9">
        <v>0.17100000000000001</v>
      </c>
      <c r="BS11" s="9">
        <v>0.185</v>
      </c>
      <c r="BT11" s="9">
        <v>0.25</v>
      </c>
      <c r="BU11" s="9">
        <v>0.106</v>
      </c>
      <c r="BV11" s="9">
        <v>0</v>
      </c>
      <c r="BW11" s="9">
        <v>4.8499999999999996</v>
      </c>
      <c r="BX11" s="9">
        <v>0.51800000000000002</v>
      </c>
      <c r="BY11" s="9">
        <v>0.33800000000000002</v>
      </c>
      <c r="BZ11" s="9">
        <v>0.371</v>
      </c>
      <c r="CA11" s="9">
        <v>1.1599999999999999</v>
      </c>
      <c r="CB11" s="9">
        <v>4.9169999999999998</v>
      </c>
      <c r="CC11" s="9">
        <v>0.89400000000000002</v>
      </c>
      <c r="CD11" s="9">
        <v>0.60899999999999999</v>
      </c>
      <c r="CE11" s="9">
        <v>8.7520000000000007</v>
      </c>
      <c r="CF11" s="9">
        <v>5.8029999999999999</v>
      </c>
      <c r="CG11" s="9">
        <v>5.26</v>
      </c>
      <c r="CH11" s="9">
        <v>1.204</v>
      </c>
      <c r="CI11" s="9">
        <v>0.98099999999999998</v>
      </c>
      <c r="CJ11" s="9">
        <v>0.23200000000000001</v>
      </c>
      <c r="CK11" s="9">
        <v>0.749</v>
      </c>
      <c r="CL11" s="9">
        <v>0.504</v>
      </c>
      <c r="CM11" s="9">
        <v>0.47699999999999998</v>
      </c>
      <c r="CN11" s="9">
        <v>0.57799999999999996</v>
      </c>
      <c r="CO11" s="9">
        <v>0.40300000000000002</v>
      </c>
      <c r="CP11" s="9">
        <v>0</v>
      </c>
      <c r="CQ11" s="9">
        <v>0.114</v>
      </c>
      <c r="CR11" s="9">
        <v>0.70799999999999996</v>
      </c>
      <c r="CS11" s="9">
        <v>0.158</v>
      </c>
      <c r="CT11" s="9">
        <v>0.60799999999999998</v>
      </c>
      <c r="CU11" s="9">
        <v>0.373</v>
      </c>
      <c r="CV11" s="9">
        <v>0.223</v>
      </c>
      <c r="CW11" s="9">
        <v>4.056</v>
      </c>
      <c r="CX11" s="9">
        <v>3.6429999999999998</v>
      </c>
      <c r="CY11" s="9">
        <v>3.4910000000000001</v>
      </c>
      <c r="CZ11" s="9">
        <v>0.151</v>
      </c>
      <c r="DA11" s="9">
        <v>0</v>
      </c>
      <c r="DB11" s="9">
        <v>0.151</v>
      </c>
      <c r="DC11" s="9">
        <v>0</v>
      </c>
      <c r="DD11" s="9">
        <v>0</v>
      </c>
      <c r="DE11" s="9">
        <v>2.1110000000000002</v>
      </c>
      <c r="DF11" s="9">
        <v>0.45900000000000002</v>
      </c>
      <c r="DG11" s="9">
        <v>0.14599999999999999</v>
      </c>
      <c r="DH11" s="9">
        <v>0.92600000000000005</v>
      </c>
      <c r="DI11" s="9">
        <v>0.49099999999999999</v>
      </c>
      <c r="DJ11" s="9">
        <v>3.1509999999999998</v>
      </c>
      <c r="DK11" s="9">
        <v>0.41399999999999998</v>
      </c>
      <c r="DL11" s="9">
        <v>0.54300000000000004</v>
      </c>
      <c r="DM11" s="9">
        <v>5.8029999999999999</v>
      </c>
      <c r="DN11" s="9">
        <v>6.6970000000000001</v>
      </c>
      <c r="DO11" s="9">
        <v>6.3819999999999997</v>
      </c>
      <c r="DP11" s="9">
        <v>1.107</v>
      </c>
      <c r="DQ11" s="9">
        <v>0.90800000000000003</v>
      </c>
      <c r="DR11" s="9">
        <v>0.51800000000000002</v>
      </c>
      <c r="DS11" s="9">
        <v>0.39</v>
      </c>
      <c r="DT11" s="9">
        <v>0.77</v>
      </c>
      <c r="DU11" s="9">
        <v>0.13800000000000001</v>
      </c>
      <c r="DV11" s="9">
        <v>0.68799999999999994</v>
      </c>
      <c r="DW11" s="9">
        <v>0.13800000000000001</v>
      </c>
      <c r="DX11" s="9">
        <v>0</v>
      </c>
      <c r="DY11" s="9">
        <v>6.2E-2</v>
      </c>
      <c r="DZ11" s="9">
        <v>0.41599999999999998</v>
      </c>
      <c r="EA11" s="9">
        <v>0.42899999999999999</v>
      </c>
      <c r="EB11" s="9">
        <v>0.44</v>
      </c>
      <c r="EC11" s="9">
        <v>0.46700000000000003</v>
      </c>
      <c r="ED11" s="9">
        <v>0.2</v>
      </c>
      <c r="EE11" s="9">
        <v>5.2750000000000004</v>
      </c>
      <c r="EF11" s="9">
        <v>4.5220000000000002</v>
      </c>
      <c r="EG11" s="9">
        <v>4.258</v>
      </c>
      <c r="EH11" s="9">
        <v>0.26400000000000001</v>
      </c>
      <c r="EI11" s="9">
        <v>0</v>
      </c>
      <c r="EJ11" s="9">
        <v>0.26400000000000001</v>
      </c>
      <c r="EK11" s="9">
        <v>0</v>
      </c>
      <c r="EL11" s="9">
        <v>0</v>
      </c>
      <c r="EM11" s="9">
        <v>3.3809999999999998</v>
      </c>
      <c r="EN11" s="9">
        <v>7.0999999999999994E-2</v>
      </c>
      <c r="EO11" s="9">
        <v>0.186</v>
      </c>
      <c r="EP11" s="9">
        <v>0.88300000000000001</v>
      </c>
      <c r="EQ11" s="9">
        <v>1.0209999999999999</v>
      </c>
      <c r="ER11" s="9">
        <v>3.5009999999999999</v>
      </c>
      <c r="ES11" s="9">
        <v>0.753</v>
      </c>
      <c r="ET11" s="9">
        <v>0.315</v>
      </c>
      <c r="EU11" s="9">
        <v>6.6970000000000001</v>
      </c>
      <c r="EV11" s="9">
        <v>1.569</v>
      </c>
      <c r="EW11" s="9">
        <v>1.3009999999999999</v>
      </c>
      <c r="EX11" s="9">
        <v>0.27600000000000002</v>
      </c>
      <c r="EY11" s="9">
        <v>0.27600000000000002</v>
      </c>
      <c r="EZ11" s="9">
        <v>0</v>
      </c>
      <c r="FA11" s="9">
        <v>0.27600000000000002</v>
      </c>
      <c r="FB11" s="9">
        <v>0.27600000000000002</v>
      </c>
      <c r="FC11" s="9">
        <v>0</v>
      </c>
      <c r="FD11" s="9">
        <v>0.27600000000000002</v>
      </c>
      <c r="FE11" s="9">
        <v>0</v>
      </c>
      <c r="FF11" s="9">
        <v>0</v>
      </c>
      <c r="FG11" s="9">
        <v>0</v>
      </c>
      <c r="FH11" s="9">
        <v>0.27600000000000002</v>
      </c>
      <c r="FI11" s="9">
        <v>0</v>
      </c>
      <c r="FJ11" s="9">
        <v>0.27600000000000002</v>
      </c>
      <c r="FK11" s="9">
        <v>0</v>
      </c>
      <c r="FL11" s="9">
        <v>0</v>
      </c>
      <c r="FM11" s="9">
        <v>1.0249999999999999</v>
      </c>
      <c r="FN11" s="9">
        <v>0.94</v>
      </c>
      <c r="FO11" s="9">
        <v>0.94</v>
      </c>
      <c r="FP11" s="9">
        <v>0</v>
      </c>
      <c r="FQ11" s="9">
        <v>0</v>
      </c>
      <c r="FR11" s="9">
        <v>0</v>
      </c>
      <c r="FS11" s="9">
        <v>0</v>
      </c>
      <c r="FT11" s="9">
        <v>0</v>
      </c>
      <c r="FU11" s="9">
        <v>0.81100000000000005</v>
      </c>
      <c r="FV11" s="9">
        <v>0.129</v>
      </c>
      <c r="FW11" s="9">
        <v>0</v>
      </c>
      <c r="FX11" s="9">
        <v>0</v>
      </c>
      <c r="FY11" s="9">
        <v>0.129</v>
      </c>
      <c r="FZ11" s="9">
        <v>0.81100000000000005</v>
      </c>
      <c r="GA11" s="9">
        <v>8.5000000000000006E-2</v>
      </c>
      <c r="GB11" s="9">
        <v>0.26800000000000002</v>
      </c>
      <c r="GC11" s="9">
        <v>1.569</v>
      </c>
      <c r="GD11" s="9">
        <v>1.899</v>
      </c>
      <c r="GE11" s="9">
        <v>1.899</v>
      </c>
      <c r="GF11" s="9">
        <v>0.14899999999999999</v>
      </c>
      <c r="GG11" s="9">
        <v>0.14899999999999999</v>
      </c>
      <c r="GH11" s="9">
        <v>0</v>
      </c>
      <c r="GI11" s="9">
        <v>0.14899999999999999</v>
      </c>
      <c r="GJ11" s="9">
        <v>0.14899999999999999</v>
      </c>
      <c r="GK11" s="9">
        <v>0</v>
      </c>
      <c r="GL11" s="9">
        <v>0</v>
      </c>
      <c r="GM11" s="9">
        <v>0</v>
      </c>
      <c r="GN11" s="9">
        <v>0.14899999999999999</v>
      </c>
      <c r="GO11" s="9">
        <v>0</v>
      </c>
      <c r="GP11" s="9">
        <v>0</v>
      </c>
      <c r="GQ11" s="9">
        <v>0.14899999999999999</v>
      </c>
      <c r="GR11" s="9">
        <v>0.14899999999999999</v>
      </c>
      <c r="GS11" s="9">
        <v>0</v>
      </c>
      <c r="GT11" s="9">
        <v>0</v>
      </c>
      <c r="GU11" s="9">
        <v>1.75</v>
      </c>
      <c r="GV11" s="9">
        <v>1.669</v>
      </c>
      <c r="GW11" s="9">
        <v>1.44</v>
      </c>
      <c r="GX11" s="9">
        <v>0</v>
      </c>
      <c r="GY11" s="9">
        <v>0.22900000000000001</v>
      </c>
      <c r="GZ11" s="9">
        <v>0</v>
      </c>
      <c r="HA11" s="9">
        <v>0.22900000000000001</v>
      </c>
      <c r="HB11" s="9">
        <v>0</v>
      </c>
      <c r="HC11" s="9">
        <v>1.5529999999999999</v>
      </c>
      <c r="HD11" s="9">
        <v>0</v>
      </c>
      <c r="HE11" s="9">
        <v>0</v>
      </c>
      <c r="HF11" s="9">
        <v>0.115</v>
      </c>
      <c r="HG11" s="9">
        <v>0.45900000000000002</v>
      </c>
      <c r="HH11" s="9">
        <v>1.21</v>
      </c>
      <c r="HI11" s="9">
        <v>8.2000000000000003E-2</v>
      </c>
      <c r="HJ11" s="9">
        <v>0</v>
      </c>
      <c r="HK11" s="9">
        <v>1.899</v>
      </c>
      <c r="HL11" s="9">
        <v>1.698</v>
      </c>
      <c r="HM11" s="9">
        <v>1.6140000000000001</v>
      </c>
      <c r="HN11" s="9">
        <v>0.19600000000000001</v>
      </c>
      <c r="HO11" s="9">
        <v>0.19600000000000001</v>
      </c>
      <c r="HP11" s="9">
        <v>0</v>
      </c>
      <c r="HQ11" s="9">
        <v>0.19600000000000001</v>
      </c>
      <c r="HR11" s="9">
        <v>0.19600000000000001</v>
      </c>
      <c r="HS11" s="9">
        <v>0</v>
      </c>
      <c r="HT11" s="9">
        <v>0.19600000000000001</v>
      </c>
      <c r="HU11" s="9">
        <v>0</v>
      </c>
      <c r="HV11" s="9">
        <v>0</v>
      </c>
      <c r="HW11" s="9">
        <v>0.114</v>
      </c>
      <c r="HX11" s="9">
        <v>0</v>
      </c>
      <c r="HY11" s="9">
        <v>8.2000000000000003E-2</v>
      </c>
      <c r="HZ11" s="9">
        <v>0.19600000000000001</v>
      </c>
      <c r="IA11" s="9">
        <v>0</v>
      </c>
      <c r="IB11" s="9">
        <v>0</v>
      </c>
      <c r="IC11" s="9">
        <v>1.4179999999999999</v>
      </c>
      <c r="ID11" s="9">
        <v>1.23</v>
      </c>
      <c r="IE11" s="9">
        <v>1.23</v>
      </c>
      <c r="IF11" s="9">
        <v>0</v>
      </c>
      <c r="IG11" s="9">
        <v>0</v>
      </c>
      <c r="IH11" s="9">
        <v>0</v>
      </c>
      <c r="II11" s="9">
        <v>0</v>
      </c>
      <c r="IJ11" s="9">
        <v>0</v>
      </c>
      <c r="IK11" s="9">
        <v>1.0649999999999999</v>
      </c>
      <c r="IL11" s="9">
        <v>0</v>
      </c>
      <c r="IM11" s="9">
        <v>7.6999999999999999E-2</v>
      </c>
      <c r="IN11" s="9">
        <v>8.7999999999999995E-2</v>
      </c>
      <c r="IO11" s="9">
        <v>0</v>
      </c>
      <c r="IP11" s="9">
        <v>1.23</v>
      </c>
      <c r="IQ11" s="9">
        <v>0.187</v>
      </c>
    </row>
    <row r="12" spans="1:251">
      <c r="A12" s="10">
        <v>42401</v>
      </c>
      <c r="B12" s="9">
        <v>0.129</v>
      </c>
      <c r="C12" s="9">
        <v>0</v>
      </c>
      <c r="D12" s="9">
        <v>0.129</v>
      </c>
      <c r="E12" s="9">
        <v>0</v>
      </c>
      <c r="F12" s="9">
        <v>0</v>
      </c>
      <c r="G12" s="9">
        <v>6.4240000000000004</v>
      </c>
      <c r="H12" s="9">
        <v>0.189</v>
      </c>
      <c r="I12" s="9">
        <v>0.153</v>
      </c>
      <c r="J12" s="9">
        <v>0.42299999999999999</v>
      </c>
      <c r="K12" s="9">
        <v>0.81100000000000005</v>
      </c>
      <c r="L12" s="9">
        <v>6.3780000000000001</v>
      </c>
      <c r="M12" s="9">
        <v>5.3470000000000004</v>
      </c>
      <c r="N12" s="9">
        <v>1</v>
      </c>
      <c r="O12" s="9">
        <v>14.111000000000001</v>
      </c>
      <c r="P12" s="9">
        <v>1.8879999999999999</v>
      </c>
      <c r="Q12" s="9">
        <v>1.79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9">
        <v>1.79</v>
      </c>
      <c r="AH12" s="9">
        <v>1.4590000000000001</v>
      </c>
      <c r="AI12" s="9">
        <v>1.4590000000000001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1.25</v>
      </c>
      <c r="AP12" s="9">
        <v>8.1000000000000003E-2</v>
      </c>
      <c r="AQ12" s="9">
        <v>0</v>
      </c>
      <c r="AR12" s="9">
        <v>0.129</v>
      </c>
      <c r="AS12" s="9">
        <v>0.255</v>
      </c>
      <c r="AT12" s="9">
        <v>1.204</v>
      </c>
      <c r="AU12" s="9">
        <v>0.33100000000000002</v>
      </c>
      <c r="AV12" s="9">
        <v>9.8000000000000004E-2</v>
      </c>
      <c r="AW12" s="9">
        <v>1.8879999999999999</v>
      </c>
      <c r="AX12" s="9">
        <v>7.899</v>
      </c>
      <c r="AY12" s="9">
        <v>7.5330000000000004</v>
      </c>
      <c r="AZ12" s="9">
        <v>9.4E-2</v>
      </c>
      <c r="BA12" s="9">
        <v>9.4E-2</v>
      </c>
      <c r="BB12" s="9">
        <v>0</v>
      </c>
      <c r="BC12" s="9">
        <v>9.4E-2</v>
      </c>
      <c r="BD12" s="9">
        <v>9.4E-2</v>
      </c>
      <c r="BE12" s="9">
        <v>0</v>
      </c>
      <c r="BF12" s="9">
        <v>9.4E-2</v>
      </c>
      <c r="BG12" s="9">
        <v>0</v>
      </c>
      <c r="BH12" s="9">
        <v>0</v>
      </c>
      <c r="BI12" s="9">
        <v>9.4E-2</v>
      </c>
      <c r="BJ12" s="9">
        <v>0</v>
      </c>
      <c r="BK12" s="9">
        <v>0</v>
      </c>
      <c r="BL12" s="9">
        <v>9.4E-2</v>
      </c>
      <c r="BM12" s="9">
        <v>0</v>
      </c>
      <c r="BN12" s="9">
        <v>0</v>
      </c>
      <c r="BO12" s="9">
        <v>7.44</v>
      </c>
      <c r="BP12" s="9">
        <v>6.6420000000000003</v>
      </c>
      <c r="BQ12" s="9">
        <v>6.5270000000000001</v>
      </c>
      <c r="BR12" s="9">
        <v>0.115</v>
      </c>
      <c r="BS12" s="9">
        <v>0</v>
      </c>
      <c r="BT12" s="9">
        <v>0</v>
      </c>
      <c r="BU12" s="9">
        <v>0.115</v>
      </c>
      <c r="BV12" s="9">
        <v>0</v>
      </c>
      <c r="BW12" s="9">
        <v>5.3140000000000001</v>
      </c>
      <c r="BX12" s="9">
        <v>0.75900000000000001</v>
      </c>
      <c r="BY12" s="9">
        <v>0.29399999999999998</v>
      </c>
      <c r="BZ12" s="9">
        <v>0.27400000000000002</v>
      </c>
      <c r="CA12" s="9">
        <v>1.153</v>
      </c>
      <c r="CB12" s="9">
        <v>5.4889999999999999</v>
      </c>
      <c r="CC12" s="9">
        <v>0.79800000000000004</v>
      </c>
      <c r="CD12" s="9">
        <v>0.36599999999999999</v>
      </c>
      <c r="CE12" s="9">
        <v>7.899</v>
      </c>
      <c r="CF12" s="9">
        <v>6.7910000000000004</v>
      </c>
      <c r="CG12" s="9">
        <v>6.593</v>
      </c>
      <c r="CH12" s="9">
        <v>1.2350000000000001</v>
      </c>
      <c r="CI12" s="9">
        <v>1.2350000000000001</v>
      </c>
      <c r="CJ12" s="9">
        <v>0.58199999999999996</v>
      </c>
      <c r="CK12" s="9">
        <v>0.65400000000000003</v>
      </c>
      <c r="CL12" s="9">
        <v>0.372</v>
      </c>
      <c r="CM12" s="9">
        <v>0.86399999999999999</v>
      </c>
      <c r="CN12" s="9">
        <v>0.372</v>
      </c>
      <c r="CO12" s="9">
        <v>0.39300000000000002</v>
      </c>
      <c r="CP12" s="9">
        <v>0.38800000000000001</v>
      </c>
      <c r="CQ12" s="9">
        <v>0.11700000000000001</v>
      </c>
      <c r="CR12" s="9">
        <v>0.41099999999999998</v>
      </c>
      <c r="CS12" s="9">
        <v>0.70699999999999996</v>
      </c>
      <c r="CT12" s="9">
        <v>0.83099999999999996</v>
      </c>
      <c r="CU12" s="9">
        <v>0.40500000000000003</v>
      </c>
      <c r="CV12" s="9">
        <v>0</v>
      </c>
      <c r="CW12" s="9">
        <v>5.3579999999999997</v>
      </c>
      <c r="CX12" s="9">
        <v>4.7919999999999998</v>
      </c>
      <c r="CY12" s="9">
        <v>4.46</v>
      </c>
      <c r="CZ12" s="9">
        <v>0.14299999999999999</v>
      </c>
      <c r="DA12" s="9">
        <v>0.188</v>
      </c>
      <c r="DB12" s="9">
        <v>0.22900000000000001</v>
      </c>
      <c r="DC12" s="9">
        <v>0</v>
      </c>
      <c r="DD12" s="9">
        <v>0.10299999999999999</v>
      </c>
      <c r="DE12" s="9">
        <v>4.0010000000000003</v>
      </c>
      <c r="DF12" s="9">
        <v>7.0000000000000007E-2</v>
      </c>
      <c r="DG12" s="9">
        <v>0.114</v>
      </c>
      <c r="DH12" s="9">
        <v>0.60699999999999998</v>
      </c>
      <c r="DI12" s="9">
        <v>0.51400000000000001</v>
      </c>
      <c r="DJ12" s="9">
        <v>4.2779999999999996</v>
      </c>
      <c r="DK12" s="9">
        <v>0.56599999999999995</v>
      </c>
      <c r="DL12" s="9">
        <v>0.19700000000000001</v>
      </c>
      <c r="DM12" s="9">
        <v>6.7910000000000004</v>
      </c>
      <c r="DN12" s="9">
        <v>6.4009999999999998</v>
      </c>
      <c r="DO12" s="9">
        <v>6.0890000000000004</v>
      </c>
      <c r="DP12" s="9">
        <v>0.67700000000000005</v>
      </c>
      <c r="DQ12" s="9">
        <v>0.67700000000000005</v>
      </c>
      <c r="DR12" s="9">
        <v>0.14399999999999999</v>
      </c>
      <c r="DS12" s="9">
        <v>0.53200000000000003</v>
      </c>
      <c r="DT12" s="9">
        <v>0.40500000000000003</v>
      </c>
      <c r="DU12" s="9">
        <v>0.27200000000000002</v>
      </c>
      <c r="DV12" s="9">
        <v>0.33800000000000002</v>
      </c>
      <c r="DW12" s="9">
        <v>0.33900000000000002</v>
      </c>
      <c r="DX12" s="9">
        <v>0</v>
      </c>
      <c r="DY12" s="9">
        <v>6.5000000000000002E-2</v>
      </c>
      <c r="DZ12" s="9">
        <v>0.32800000000000001</v>
      </c>
      <c r="EA12" s="9">
        <v>0.28399999999999997</v>
      </c>
      <c r="EB12" s="9">
        <v>0.46</v>
      </c>
      <c r="EC12" s="9">
        <v>0.217</v>
      </c>
      <c r="ED12" s="9">
        <v>0</v>
      </c>
      <c r="EE12" s="9">
        <v>5.4119999999999999</v>
      </c>
      <c r="EF12" s="9">
        <v>4.7050000000000001</v>
      </c>
      <c r="EG12" s="9">
        <v>4.4509999999999996</v>
      </c>
      <c r="EH12" s="9">
        <v>0.13100000000000001</v>
      </c>
      <c r="EI12" s="9">
        <v>0.123</v>
      </c>
      <c r="EJ12" s="9">
        <v>0.254</v>
      </c>
      <c r="EK12" s="9">
        <v>0</v>
      </c>
      <c r="EL12" s="9">
        <v>0</v>
      </c>
      <c r="EM12" s="9">
        <v>4.0279999999999996</v>
      </c>
      <c r="EN12" s="9">
        <v>7.6999999999999999E-2</v>
      </c>
      <c r="EO12" s="9">
        <v>0.17199999999999999</v>
      </c>
      <c r="EP12" s="9">
        <v>0.42899999999999999</v>
      </c>
      <c r="EQ12" s="9">
        <v>0.75</v>
      </c>
      <c r="ER12" s="9">
        <v>3.956</v>
      </c>
      <c r="ES12" s="9">
        <v>0.70599999999999996</v>
      </c>
      <c r="ET12" s="9">
        <v>0.312</v>
      </c>
      <c r="EU12" s="9">
        <v>6.4009999999999998</v>
      </c>
      <c r="EV12" s="9">
        <v>0.96699999999999997</v>
      </c>
      <c r="EW12" s="9">
        <v>0.96699999999999997</v>
      </c>
      <c r="EX12" s="9">
        <v>0</v>
      </c>
      <c r="EY12" s="9">
        <v>0</v>
      </c>
      <c r="EZ12" s="9">
        <v>0</v>
      </c>
      <c r="FA12" s="9">
        <v>0</v>
      </c>
      <c r="FB12" s="9">
        <v>0</v>
      </c>
      <c r="FC12" s="9">
        <v>0</v>
      </c>
      <c r="FD12" s="9">
        <v>0</v>
      </c>
      <c r="FE12" s="9">
        <v>0</v>
      </c>
      <c r="FF12" s="9">
        <v>0</v>
      </c>
      <c r="FG12" s="9">
        <v>0</v>
      </c>
      <c r="FH12" s="9">
        <v>0</v>
      </c>
      <c r="FI12" s="9">
        <v>0</v>
      </c>
      <c r="FJ12" s="9">
        <v>0</v>
      </c>
      <c r="FK12" s="9">
        <v>0</v>
      </c>
      <c r="FL12" s="9">
        <v>0</v>
      </c>
      <c r="FM12" s="9">
        <v>0.96699999999999997</v>
      </c>
      <c r="FN12" s="9">
        <v>0.85399999999999998</v>
      </c>
      <c r="FO12" s="9">
        <v>0.85399999999999998</v>
      </c>
      <c r="FP12" s="9">
        <v>0</v>
      </c>
      <c r="FQ12" s="9">
        <v>0</v>
      </c>
      <c r="FR12" s="9">
        <v>0</v>
      </c>
      <c r="FS12" s="9">
        <v>0</v>
      </c>
      <c r="FT12" s="9">
        <v>0</v>
      </c>
      <c r="FU12" s="9">
        <v>0.77300000000000002</v>
      </c>
      <c r="FV12" s="9">
        <v>0</v>
      </c>
      <c r="FW12" s="9">
        <v>0</v>
      </c>
      <c r="FX12" s="9">
        <v>8.1000000000000003E-2</v>
      </c>
      <c r="FY12" s="9">
        <v>0</v>
      </c>
      <c r="FZ12" s="9">
        <v>0.85399999999999998</v>
      </c>
      <c r="GA12" s="9">
        <v>0.113</v>
      </c>
      <c r="GB12" s="9">
        <v>0</v>
      </c>
      <c r="GC12" s="9">
        <v>0.96699999999999997</v>
      </c>
      <c r="GD12" s="9">
        <v>2.2389999999999999</v>
      </c>
      <c r="GE12" s="9">
        <v>1.992</v>
      </c>
      <c r="GF12" s="9">
        <v>0</v>
      </c>
      <c r="GG12" s="9">
        <v>0</v>
      </c>
      <c r="GH12" s="9">
        <v>0</v>
      </c>
      <c r="GI12" s="9">
        <v>0</v>
      </c>
      <c r="GJ12" s="9">
        <v>0</v>
      </c>
      <c r="GK12" s="9">
        <v>0</v>
      </c>
      <c r="GL12" s="9">
        <v>0</v>
      </c>
      <c r="GM12" s="9">
        <v>0</v>
      </c>
      <c r="GN12" s="9">
        <v>0</v>
      </c>
      <c r="GO12" s="9">
        <v>0</v>
      </c>
      <c r="GP12" s="9">
        <v>0</v>
      </c>
      <c r="GQ12" s="9">
        <v>0</v>
      </c>
      <c r="GR12" s="9">
        <v>0</v>
      </c>
      <c r="GS12" s="9">
        <v>0</v>
      </c>
      <c r="GT12" s="9">
        <v>0</v>
      </c>
      <c r="GU12" s="9">
        <v>1.992</v>
      </c>
      <c r="GV12" s="9">
        <v>1.4370000000000001</v>
      </c>
      <c r="GW12" s="9">
        <v>1.363</v>
      </c>
      <c r="GX12" s="9">
        <v>7.4999999999999997E-2</v>
      </c>
      <c r="GY12" s="9">
        <v>0</v>
      </c>
      <c r="GZ12" s="9">
        <v>7.4999999999999997E-2</v>
      </c>
      <c r="HA12" s="9">
        <v>0</v>
      </c>
      <c r="HB12" s="9">
        <v>0</v>
      </c>
      <c r="HC12" s="9">
        <v>1.143</v>
      </c>
      <c r="HD12" s="9">
        <v>7.4999999999999997E-2</v>
      </c>
      <c r="HE12" s="9">
        <v>0</v>
      </c>
      <c r="HF12" s="9">
        <v>0.22</v>
      </c>
      <c r="HG12" s="9">
        <v>0</v>
      </c>
      <c r="HH12" s="9">
        <v>1.4370000000000001</v>
      </c>
      <c r="HI12" s="9">
        <v>0.55500000000000005</v>
      </c>
      <c r="HJ12" s="9">
        <v>0.247</v>
      </c>
      <c r="HK12" s="9">
        <v>2.2389999999999999</v>
      </c>
      <c r="HL12" s="9">
        <v>2.508</v>
      </c>
      <c r="HM12" s="9">
        <v>2.3210000000000002</v>
      </c>
      <c r="HN12" s="9">
        <v>0.374</v>
      </c>
      <c r="HO12" s="9">
        <v>0.29399999999999998</v>
      </c>
      <c r="HP12" s="9">
        <v>8.2000000000000003E-2</v>
      </c>
      <c r="HQ12" s="9">
        <v>0.21199999999999999</v>
      </c>
      <c r="HR12" s="9">
        <v>0.29399999999999998</v>
      </c>
      <c r="HS12" s="9">
        <v>0</v>
      </c>
      <c r="HT12" s="9">
        <v>0.29399999999999998</v>
      </c>
      <c r="HU12" s="9">
        <v>0</v>
      </c>
      <c r="HV12" s="9">
        <v>0</v>
      </c>
      <c r="HW12" s="9">
        <v>8.2000000000000003E-2</v>
      </c>
      <c r="HX12" s="9">
        <v>0.11799999999999999</v>
      </c>
      <c r="HY12" s="9">
        <v>9.4E-2</v>
      </c>
      <c r="HZ12" s="9">
        <v>0</v>
      </c>
      <c r="IA12" s="9">
        <v>0.29399999999999998</v>
      </c>
      <c r="IB12" s="9">
        <v>8.1000000000000003E-2</v>
      </c>
      <c r="IC12" s="9">
        <v>1.9470000000000001</v>
      </c>
      <c r="ID12" s="9">
        <v>1.6180000000000001</v>
      </c>
      <c r="IE12" s="9">
        <v>1.6180000000000001</v>
      </c>
      <c r="IF12" s="9">
        <v>0</v>
      </c>
      <c r="IG12" s="9">
        <v>0</v>
      </c>
      <c r="IH12" s="9">
        <v>0</v>
      </c>
      <c r="II12" s="9">
        <v>0</v>
      </c>
      <c r="IJ12" s="9">
        <v>0</v>
      </c>
      <c r="IK12" s="9">
        <v>1.6180000000000001</v>
      </c>
      <c r="IL12" s="9">
        <v>0</v>
      </c>
      <c r="IM12" s="9">
        <v>0</v>
      </c>
      <c r="IN12" s="9">
        <v>0</v>
      </c>
      <c r="IO12" s="9">
        <v>0.30099999999999999</v>
      </c>
      <c r="IP12" s="9">
        <v>1.3169999999999999</v>
      </c>
      <c r="IQ12" s="9">
        <v>0.32900000000000001</v>
      </c>
    </row>
    <row r="13" spans="1:251">
      <c r="A13" s="10">
        <v>42767</v>
      </c>
      <c r="B13" s="9">
        <v>0.16500000000000001</v>
      </c>
      <c r="C13" s="9">
        <v>8.5000000000000006E-2</v>
      </c>
      <c r="D13" s="9">
        <v>0.16500000000000001</v>
      </c>
      <c r="E13" s="9">
        <v>8.5000000000000006E-2</v>
      </c>
      <c r="F13" s="9">
        <v>0</v>
      </c>
      <c r="G13" s="9">
        <v>6.5970000000000004</v>
      </c>
      <c r="H13" s="9">
        <v>0.14000000000000001</v>
      </c>
      <c r="I13" s="9">
        <v>6.0999999999999999E-2</v>
      </c>
      <c r="J13" s="9">
        <v>1.274</v>
      </c>
      <c r="K13" s="9">
        <v>0.56000000000000005</v>
      </c>
      <c r="L13" s="9">
        <v>7.5119999999999996</v>
      </c>
      <c r="M13" s="9">
        <v>2.8239999999999998</v>
      </c>
      <c r="N13" s="9">
        <v>1.157</v>
      </c>
      <c r="O13" s="9">
        <v>13.186</v>
      </c>
      <c r="P13" s="9">
        <v>2.73</v>
      </c>
      <c r="Q13" s="9">
        <v>2.6560000000000001</v>
      </c>
      <c r="R13" s="9">
        <v>9.8000000000000004E-2</v>
      </c>
      <c r="S13" s="9">
        <v>9.8000000000000004E-2</v>
      </c>
      <c r="T13" s="9">
        <v>0</v>
      </c>
      <c r="U13" s="9">
        <v>9.8000000000000004E-2</v>
      </c>
      <c r="V13" s="9">
        <v>9.8000000000000004E-2</v>
      </c>
      <c r="W13" s="9">
        <v>0</v>
      </c>
      <c r="X13" s="9">
        <v>9.8000000000000004E-2</v>
      </c>
      <c r="Y13" s="9">
        <v>0</v>
      </c>
      <c r="Z13" s="9">
        <v>0</v>
      </c>
      <c r="AA13" s="9">
        <v>0</v>
      </c>
      <c r="AB13" s="9">
        <v>0</v>
      </c>
      <c r="AC13" s="9">
        <v>9.8000000000000004E-2</v>
      </c>
      <c r="AD13" s="9">
        <v>0</v>
      </c>
      <c r="AE13" s="9">
        <v>9.8000000000000004E-2</v>
      </c>
      <c r="AF13" s="9">
        <v>0</v>
      </c>
      <c r="AG13" s="9">
        <v>2.5569999999999999</v>
      </c>
      <c r="AH13" s="9">
        <v>2.069</v>
      </c>
      <c r="AI13" s="9">
        <v>2.069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2.069</v>
      </c>
      <c r="AP13" s="9">
        <v>0</v>
      </c>
      <c r="AQ13" s="9">
        <v>0</v>
      </c>
      <c r="AR13" s="9">
        <v>0</v>
      </c>
      <c r="AS13" s="9">
        <v>0.1</v>
      </c>
      <c r="AT13" s="9">
        <v>1.9690000000000001</v>
      </c>
      <c r="AU13" s="9">
        <v>0.48799999999999999</v>
      </c>
      <c r="AV13" s="9">
        <v>7.4999999999999997E-2</v>
      </c>
      <c r="AW13" s="9">
        <v>2.73</v>
      </c>
      <c r="AX13" s="9">
        <v>9.8979999999999997</v>
      </c>
      <c r="AY13" s="9">
        <v>9.4600000000000009</v>
      </c>
      <c r="AZ13" s="9">
        <v>1.0609999999999999</v>
      </c>
      <c r="BA13" s="9">
        <v>1.0609999999999999</v>
      </c>
      <c r="BB13" s="9">
        <v>0.441</v>
      </c>
      <c r="BC13" s="9">
        <v>0.621</v>
      </c>
      <c r="BD13" s="9">
        <v>0.61599999999999999</v>
      </c>
      <c r="BE13" s="9">
        <v>0.44500000000000001</v>
      </c>
      <c r="BF13" s="9">
        <v>0.53300000000000003</v>
      </c>
      <c r="BG13" s="9">
        <v>0.249</v>
      </c>
      <c r="BH13" s="9">
        <v>0.19</v>
      </c>
      <c r="BI13" s="9">
        <v>0.42399999999999999</v>
      </c>
      <c r="BJ13" s="9">
        <v>0.41199999999999998</v>
      </c>
      <c r="BK13" s="9">
        <v>0.22600000000000001</v>
      </c>
      <c r="BL13" s="9">
        <v>0.82899999999999996</v>
      </c>
      <c r="BM13" s="9">
        <v>0.23200000000000001</v>
      </c>
      <c r="BN13" s="9">
        <v>0</v>
      </c>
      <c r="BO13" s="9">
        <v>8.3979999999999997</v>
      </c>
      <c r="BP13" s="9">
        <v>6.9269999999999996</v>
      </c>
      <c r="BQ13" s="9">
        <v>6.3929999999999998</v>
      </c>
      <c r="BR13" s="9">
        <v>0.14299999999999999</v>
      </c>
      <c r="BS13" s="9">
        <v>0.39100000000000001</v>
      </c>
      <c r="BT13" s="9">
        <v>0.37</v>
      </c>
      <c r="BU13" s="9">
        <v>0</v>
      </c>
      <c r="BV13" s="9">
        <v>0.16400000000000001</v>
      </c>
      <c r="BW13" s="9">
        <v>5.9089999999999998</v>
      </c>
      <c r="BX13" s="9">
        <v>0.39700000000000002</v>
      </c>
      <c r="BY13" s="9">
        <v>0</v>
      </c>
      <c r="BZ13" s="9">
        <v>0.621</v>
      </c>
      <c r="CA13" s="9">
        <v>1.081</v>
      </c>
      <c r="CB13" s="9">
        <v>5.8460000000000001</v>
      </c>
      <c r="CC13" s="9">
        <v>1.472</v>
      </c>
      <c r="CD13" s="9">
        <v>0.438</v>
      </c>
      <c r="CE13" s="9">
        <v>9.8979999999999997</v>
      </c>
      <c r="CF13" s="9">
        <v>8.7270000000000003</v>
      </c>
      <c r="CG13" s="9">
        <v>7.6109999999999998</v>
      </c>
      <c r="CH13" s="9">
        <v>1.5209999999999999</v>
      </c>
      <c r="CI13" s="9">
        <v>1.4339999999999999</v>
      </c>
      <c r="CJ13" s="9">
        <v>0.53700000000000003</v>
      </c>
      <c r="CK13" s="9">
        <v>0.89700000000000002</v>
      </c>
      <c r="CL13" s="9">
        <v>0.27400000000000002</v>
      </c>
      <c r="CM13" s="9">
        <v>1.161</v>
      </c>
      <c r="CN13" s="9">
        <v>0.753</v>
      </c>
      <c r="CO13" s="9">
        <v>0.55000000000000004</v>
      </c>
      <c r="CP13" s="9">
        <v>0.13200000000000001</v>
      </c>
      <c r="CQ13" s="9">
        <v>0.53300000000000003</v>
      </c>
      <c r="CR13" s="9">
        <v>0.35299999999999998</v>
      </c>
      <c r="CS13" s="9">
        <v>0.54900000000000004</v>
      </c>
      <c r="CT13" s="9">
        <v>0.69599999999999995</v>
      </c>
      <c r="CU13" s="9">
        <v>0.73799999999999999</v>
      </c>
      <c r="CV13" s="9">
        <v>8.5999999999999993E-2</v>
      </c>
      <c r="CW13" s="9">
        <v>6.09</v>
      </c>
      <c r="CX13" s="9">
        <v>5.3440000000000003</v>
      </c>
      <c r="CY13" s="9">
        <v>4.4509999999999996</v>
      </c>
      <c r="CZ13" s="9">
        <v>0.52800000000000002</v>
      </c>
      <c r="DA13" s="9">
        <v>0.36499999999999999</v>
      </c>
      <c r="DB13" s="9">
        <v>0.52800000000000002</v>
      </c>
      <c r="DC13" s="9">
        <v>0.36499999999999999</v>
      </c>
      <c r="DD13" s="9">
        <v>0</v>
      </c>
      <c r="DE13" s="9">
        <v>3.98</v>
      </c>
      <c r="DF13" s="9">
        <v>0.32700000000000001</v>
      </c>
      <c r="DG13" s="9">
        <v>0.11799999999999999</v>
      </c>
      <c r="DH13" s="9">
        <v>0.92</v>
      </c>
      <c r="DI13" s="9">
        <v>1.105</v>
      </c>
      <c r="DJ13" s="9">
        <v>4.2389999999999999</v>
      </c>
      <c r="DK13" s="9">
        <v>0.746</v>
      </c>
      <c r="DL13" s="9">
        <v>1.1160000000000001</v>
      </c>
      <c r="DM13" s="9">
        <v>8.7270000000000003</v>
      </c>
      <c r="DN13" s="9">
        <v>4.4989999999999997</v>
      </c>
      <c r="DO13" s="9">
        <v>4.1459999999999999</v>
      </c>
      <c r="DP13" s="9">
        <v>0.46200000000000002</v>
      </c>
      <c r="DQ13" s="9">
        <v>0.46200000000000002</v>
      </c>
      <c r="DR13" s="9">
        <v>0.36099999999999999</v>
      </c>
      <c r="DS13" s="9">
        <v>0.10100000000000001</v>
      </c>
      <c r="DT13" s="9">
        <v>0.46200000000000002</v>
      </c>
      <c r="DU13" s="9">
        <v>0</v>
      </c>
      <c r="DV13" s="9">
        <v>0.316</v>
      </c>
      <c r="DW13" s="9">
        <v>0</v>
      </c>
      <c r="DX13" s="9">
        <v>0.14599999999999999</v>
      </c>
      <c r="DY13" s="9">
        <v>0.26500000000000001</v>
      </c>
      <c r="DZ13" s="9">
        <v>0.10100000000000001</v>
      </c>
      <c r="EA13" s="9">
        <v>9.6000000000000002E-2</v>
      </c>
      <c r="EB13" s="9">
        <v>0.36099999999999999</v>
      </c>
      <c r="EC13" s="9">
        <v>0.10100000000000001</v>
      </c>
      <c r="ED13" s="9">
        <v>0</v>
      </c>
      <c r="EE13" s="9">
        <v>3.6840000000000002</v>
      </c>
      <c r="EF13" s="9">
        <v>3.2909999999999999</v>
      </c>
      <c r="EG13" s="9">
        <v>3.1909999999999998</v>
      </c>
      <c r="EH13" s="9">
        <v>0</v>
      </c>
      <c r="EI13" s="9">
        <v>0.1</v>
      </c>
      <c r="EJ13" s="9">
        <v>0</v>
      </c>
      <c r="EK13" s="9">
        <v>0.1</v>
      </c>
      <c r="EL13" s="9">
        <v>0</v>
      </c>
      <c r="EM13" s="9">
        <v>2.4420000000000002</v>
      </c>
      <c r="EN13" s="9">
        <v>9.1999999999999998E-2</v>
      </c>
      <c r="EO13" s="9">
        <v>0.24399999999999999</v>
      </c>
      <c r="EP13" s="9">
        <v>0.51400000000000001</v>
      </c>
      <c r="EQ13" s="9">
        <v>0.1</v>
      </c>
      <c r="ER13" s="9">
        <v>3.1909999999999998</v>
      </c>
      <c r="ES13" s="9">
        <v>0.39200000000000002</v>
      </c>
      <c r="ET13" s="9">
        <v>0.35299999999999998</v>
      </c>
      <c r="EU13" s="9">
        <v>4.4989999999999997</v>
      </c>
      <c r="EV13" s="9">
        <v>1.028</v>
      </c>
      <c r="EW13" s="9">
        <v>0.94</v>
      </c>
      <c r="EX13" s="9">
        <v>6.6000000000000003E-2</v>
      </c>
      <c r="EY13" s="9">
        <v>6.6000000000000003E-2</v>
      </c>
      <c r="EZ13" s="9">
        <v>0</v>
      </c>
      <c r="FA13" s="9">
        <v>6.6000000000000003E-2</v>
      </c>
      <c r="FB13" s="9">
        <v>0</v>
      </c>
      <c r="FC13" s="9">
        <v>6.6000000000000003E-2</v>
      </c>
      <c r="FD13" s="9">
        <v>0</v>
      </c>
      <c r="FE13" s="9">
        <v>0</v>
      </c>
      <c r="FF13" s="9">
        <v>6.6000000000000003E-2</v>
      </c>
      <c r="FG13" s="9">
        <v>0</v>
      </c>
      <c r="FH13" s="9">
        <v>0</v>
      </c>
      <c r="FI13" s="9">
        <v>6.6000000000000003E-2</v>
      </c>
      <c r="FJ13" s="9">
        <v>0</v>
      </c>
      <c r="FK13" s="9">
        <v>6.6000000000000003E-2</v>
      </c>
      <c r="FL13" s="9">
        <v>0</v>
      </c>
      <c r="FM13" s="9">
        <v>0.875</v>
      </c>
      <c r="FN13" s="9">
        <v>0.875</v>
      </c>
      <c r="FO13" s="9">
        <v>0.875</v>
      </c>
      <c r="FP13" s="9">
        <v>0</v>
      </c>
      <c r="FQ13" s="9">
        <v>0</v>
      </c>
      <c r="FR13" s="9">
        <v>0</v>
      </c>
      <c r="FS13" s="9">
        <v>0</v>
      </c>
      <c r="FT13" s="9">
        <v>0</v>
      </c>
      <c r="FU13" s="9">
        <v>0.875</v>
      </c>
      <c r="FV13" s="9">
        <v>0</v>
      </c>
      <c r="FW13" s="9">
        <v>0</v>
      </c>
      <c r="FX13" s="9">
        <v>0</v>
      </c>
      <c r="FY13" s="9">
        <v>0.16600000000000001</v>
      </c>
      <c r="FZ13" s="9">
        <v>0.70799999999999996</v>
      </c>
      <c r="GA13" s="9">
        <v>0</v>
      </c>
      <c r="GB13" s="9">
        <v>8.7999999999999995E-2</v>
      </c>
      <c r="GC13" s="9">
        <v>1.028</v>
      </c>
      <c r="GD13" s="9">
        <v>1.659</v>
      </c>
      <c r="GE13" s="9">
        <v>1.659</v>
      </c>
      <c r="GF13" s="9">
        <v>0.13600000000000001</v>
      </c>
      <c r="GG13" s="9">
        <v>0.13600000000000001</v>
      </c>
      <c r="GH13" s="9">
        <v>0</v>
      </c>
      <c r="GI13" s="9">
        <v>0.13600000000000001</v>
      </c>
      <c r="GJ13" s="9">
        <v>0</v>
      </c>
      <c r="GK13" s="9">
        <v>0.13600000000000001</v>
      </c>
      <c r="GL13" s="9">
        <v>0</v>
      </c>
      <c r="GM13" s="9">
        <v>0</v>
      </c>
      <c r="GN13" s="9">
        <v>0.13600000000000001</v>
      </c>
      <c r="GO13" s="9">
        <v>0</v>
      </c>
      <c r="GP13" s="9">
        <v>0</v>
      </c>
      <c r="GQ13" s="9">
        <v>0.13600000000000001</v>
      </c>
      <c r="GR13" s="9">
        <v>0.13600000000000001</v>
      </c>
      <c r="GS13" s="9">
        <v>0</v>
      </c>
      <c r="GT13" s="9">
        <v>0</v>
      </c>
      <c r="GU13" s="9">
        <v>1.5229999999999999</v>
      </c>
      <c r="GV13" s="9">
        <v>1.2030000000000001</v>
      </c>
      <c r="GW13" s="9">
        <v>1.2030000000000001</v>
      </c>
      <c r="GX13" s="9">
        <v>0</v>
      </c>
      <c r="GY13" s="9">
        <v>0</v>
      </c>
      <c r="GZ13" s="9">
        <v>0</v>
      </c>
      <c r="HA13" s="9">
        <v>0</v>
      </c>
      <c r="HB13" s="9">
        <v>0</v>
      </c>
      <c r="HC13" s="9">
        <v>1.117</v>
      </c>
      <c r="HD13" s="9">
        <v>0</v>
      </c>
      <c r="HE13" s="9">
        <v>0</v>
      </c>
      <c r="HF13" s="9">
        <v>8.5000000000000006E-2</v>
      </c>
      <c r="HG13" s="9">
        <v>8.5000000000000006E-2</v>
      </c>
      <c r="HH13" s="9">
        <v>1.117</v>
      </c>
      <c r="HI13" s="9">
        <v>0.32</v>
      </c>
      <c r="HJ13" s="9">
        <v>0</v>
      </c>
      <c r="HK13" s="9">
        <v>1.659</v>
      </c>
      <c r="HL13" s="9">
        <v>2.629</v>
      </c>
      <c r="HM13" s="9">
        <v>2.5129999999999999</v>
      </c>
      <c r="HN13" s="9">
        <v>0.221</v>
      </c>
      <c r="HO13" s="9">
        <v>0.221</v>
      </c>
      <c r="HP13" s="9">
        <v>0</v>
      </c>
      <c r="HQ13" s="9">
        <v>0.221</v>
      </c>
      <c r="HR13" s="9">
        <v>0.13600000000000001</v>
      </c>
      <c r="HS13" s="9">
        <v>8.5999999999999993E-2</v>
      </c>
      <c r="HT13" s="9">
        <v>0.13600000000000001</v>
      </c>
      <c r="HU13" s="9">
        <v>8.5999999999999993E-2</v>
      </c>
      <c r="HV13" s="9">
        <v>0</v>
      </c>
      <c r="HW13" s="9">
        <v>0.221</v>
      </c>
      <c r="HX13" s="9">
        <v>0</v>
      </c>
      <c r="HY13" s="9">
        <v>0</v>
      </c>
      <c r="HZ13" s="9">
        <v>0.13600000000000001</v>
      </c>
      <c r="IA13" s="9">
        <v>8.5999999999999993E-2</v>
      </c>
      <c r="IB13" s="9">
        <v>0</v>
      </c>
      <c r="IC13" s="9">
        <v>2.2909999999999999</v>
      </c>
      <c r="ID13" s="9">
        <v>1.54</v>
      </c>
      <c r="IE13" s="9">
        <v>1.149</v>
      </c>
      <c r="IF13" s="9">
        <v>0.26800000000000002</v>
      </c>
      <c r="IG13" s="9">
        <v>0.123</v>
      </c>
      <c r="IH13" s="9">
        <v>0.26800000000000002</v>
      </c>
      <c r="II13" s="9">
        <v>0.123</v>
      </c>
      <c r="IJ13" s="9">
        <v>0</v>
      </c>
      <c r="IK13" s="9">
        <v>1.4079999999999999</v>
      </c>
      <c r="IL13" s="9">
        <v>0</v>
      </c>
      <c r="IM13" s="9">
        <v>0.13200000000000001</v>
      </c>
      <c r="IN13" s="9">
        <v>0</v>
      </c>
      <c r="IO13" s="9">
        <v>0.56499999999999995</v>
      </c>
      <c r="IP13" s="9">
        <v>0.97499999999999998</v>
      </c>
      <c r="IQ13" s="9">
        <v>0.752</v>
      </c>
    </row>
    <row r="14" spans="1:251">
      <c r="A14" s="10">
        <v>43132</v>
      </c>
      <c r="B14" s="9">
        <v>8.5999999999999993E-2</v>
      </c>
      <c r="C14" s="9">
        <v>0</v>
      </c>
      <c r="D14" s="9">
        <v>0</v>
      </c>
      <c r="E14" s="9">
        <v>8.5999999999999993E-2</v>
      </c>
      <c r="F14" s="9">
        <v>0</v>
      </c>
      <c r="G14" s="9">
        <v>5.86</v>
      </c>
      <c r="H14" s="9">
        <v>0</v>
      </c>
      <c r="I14" s="9">
        <v>0</v>
      </c>
      <c r="J14" s="9">
        <v>0.75900000000000001</v>
      </c>
      <c r="K14" s="9">
        <v>0.47099999999999997</v>
      </c>
      <c r="L14" s="9">
        <v>6.149</v>
      </c>
      <c r="M14" s="9">
        <v>4.7039999999999997</v>
      </c>
      <c r="N14" s="9">
        <v>0.73399999999999999</v>
      </c>
      <c r="O14" s="9">
        <v>13.404</v>
      </c>
      <c r="P14" s="9">
        <v>1.573</v>
      </c>
      <c r="Q14" s="9">
        <v>1.464</v>
      </c>
      <c r="R14" s="9">
        <v>0.27</v>
      </c>
      <c r="S14" s="9">
        <v>0.17499999999999999</v>
      </c>
      <c r="T14" s="9">
        <v>7.1999999999999995E-2</v>
      </c>
      <c r="U14" s="9">
        <v>0.10199999999999999</v>
      </c>
      <c r="V14" s="9">
        <v>0.17499999999999999</v>
      </c>
      <c r="W14" s="9">
        <v>0</v>
      </c>
      <c r="X14" s="9">
        <v>0.17499999999999999</v>
      </c>
      <c r="Y14" s="9">
        <v>0</v>
      </c>
      <c r="Z14" s="9">
        <v>0</v>
      </c>
      <c r="AA14" s="9">
        <v>0</v>
      </c>
      <c r="AB14" s="9">
        <v>7.1999999999999995E-2</v>
      </c>
      <c r="AC14" s="9">
        <v>0.10199999999999999</v>
      </c>
      <c r="AD14" s="9">
        <v>0.17499999999999999</v>
      </c>
      <c r="AE14" s="9">
        <v>0</v>
      </c>
      <c r="AF14" s="9">
        <v>9.5000000000000001E-2</v>
      </c>
      <c r="AG14" s="9">
        <v>1.194</v>
      </c>
      <c r="AH14" s="9">
        <v>1.194</v>
      </c>
      <c r="AI14" s="9">
        <v>1.117</v>
      </c>
      <c r="AJ14" s="9">
        <v>0</v>
      </c>
      <c r="AK14" s="9">
        <v>7.6999999999999999E-2</v>
      </c>
      <c r="AL14" s="9">
        <v>0</v>
      </c>
      <c r="AM14" s="9">
        <v>7.6999999999999999E-2</v>
      </c>
      <c r="AN14" s="9">
        <v>0</v>
      </c>
      <c r="AO14" s="9">
        <v>1.194</v>
      </c>
      <c r="AP14" s="9">
        <v>0</v>
      </c>
      <c r="AQ14" s="9">
        <v>0</v>
      </c>
      <c r="AR14" s="9">
        <v>0</v>
      </c>
      <c r="AS14" s="9">
        <v>0.219</v>
      </c>
      <c r="AT14" s="9">
        <v>0.97499999999999998</v>
      </c>
      <c r="AU14" s="9">
        <v>0</v>
      </c>
      <c r="AV14" s="9">
        <v>0.109</v>
      </c>
      <c r="AW14" s="9">
        <v>1.573</v>
      </c>
      <c r="AX14" s="9">
        <v>9.2289999999999992</v>
      </c>
      <c r="AY14" s="9">
        <v>8.7449999999999992</v>
      </c>
      <c r="AZ14" s="9">
        <v>0.83</v>
      </c>
      <c r="BA14" s="9">
        <v>0.83</v>
      </c>
      <c r="BB14" s="9">
        <v>0.28399999999999997</v>
      </c>
      <c r="BC14" s="9">
        <v>0.54600000000000004</v>
      </c>
      <c r="BD14" s="9">
        <v>0.60299999999999998</v>
      </c>
      <c r="BE14" s="9">
        <v>0.22700000000000001</v>
      </c>
      <c r="BF14" s="9">
        <v>0.52200000000000002</v>
      </c>
      <c r="BG14" s="9">
        <v>0.22700000000000001</v>
      </c>
      <c r="BH14" s="9">
        <v>8.1000000000000003E-2</v>
      </c>
      <c r="BI14" s="9">
        <v>0.31900000000000001</v>
      </c>
      <c r="BJ14" s="9">
        <v>0.29899999999999999</v>
      </c>
      <c r="BK14" s="9">
        <v>0.21199999999999999</v>
      </c>
      <c r="BL14" s="9">
        <v>0.627</v>
      </c>
      <c r="BM14" s="9">
        <v>0.20300000000000001</v>
      </c>
      <c r="BN14" s="9">
        <v>0</v>
      </c>
      <c r="BO14" s="9">
        <v>7.915</v>
      </c>
      <c r="BP14" s="9">
        <v>6.7110000000000003</v>
      </c>
      <c r="BQ14" s="9">
        <v>6.4749999999999996</v>
      </c>
      <c r="BR14" s="9">
        <v>6.3E-2</v>
      </c>
      <c r="BS14" s="9">
        <v>0.17299999999999999</v>
      </c>
      <c r="BT14" s="9">
        <v>6.3E-2</v>
      </c>
      <c r="BU14" s="9">
        <v>0.08</v>
      </c>
      <c r="BV14" s="9">
        <v>9.2999999999999999E-2</v>
      </c>
      <c r="BW14" s="9">
        <v>5.3460000000000001</v>
      </c>
      <c r="BX14" s="9">
        <v>0.17299999999999999</v>
      </c>
      <c r="BY14" s="9">
        <v>0.30299999999999999</v>
      </c>
      <c r="BZ14" s="9">
        <v>0.88900000000000001</v>
      </c>
      <c r="CA14" s="9">
        <v>0.78600000000000003</v>
      </c>
      <c r="CB14" s="9">
        <v>5.9249999999999998</v>
      </c>
      <c r="CC14" s="9">
        <v>1.204</v>
      </c>
      <c r="CD14" s="9">
        <v>0.48399999999999999</v>
      </c>
      <c r="CE14" s="9">
        <v>9.2289999999999992</v>
      </c>
      <c r="CF14" s="9">
        <v>7.3419999999999996</v>
      </c>
      <c r="CG14" s="9">
        <v>6.8029999999999999</v>
      </c>
      <c r="CH14" s="9">
        <v>1.49</v>
      </c>
      <c r="CI14" s="9">
        <v>0.98699999999999999</v>
      </c>
      <c r="CJ14" s="9">
        <v>0.372</v>
      </c>
      <c r="CK14" s="9">
        <v>0.61499999999999999</v>
      </c>
      <c r="CL14" s="9">
        <v>0.55500000000000005</v>
      </c>
      <c r="CM14" s="9">
        <v>0.432</v>
      </c>
      <c r="CN14" s="9">
        <v>0.64400000000000002</v>
      </c>
      <c r="CO14" s="9">
        <v>0.25600000000000001</v>
      </c>
      <c r="CP14" s="9">
        <v>8.6999999999999994E-2</v>
      </c>
      <c r="CQ14" s="9">
        <v>8.6999999999999994E-2</v>
      </c>
      <c r="CR14" s="9">
        <v>0.32200000000000001</v>
      </c>
      <c r="CS14" s="9">
        <v>0.57799999999999996</v>
      </c>
      <c r="CT14" s="9">
        <v>0.42899999999999999</v>
      </c>
      <c r="CU14" s="9">
        <v>0.55800000000000005</v>
      </c>
      <c r="CV14" s="9">
        <v>0.503</v>
      </c>
      <c r="CW14" s="9">
        <v>5.3129999999999997</v>
      </c>
      <c r="CX14" s="9">
        <v>4.5229999999999997</v>
      </c>
      <c r="CY14" s="9">
        <v>4.351</v>
      </c>
      <c r="CZ14" s="9">
        <v>8.5999999999999993E-2</v>
      </c>
      <c r="DA14" s="9">
        <v>8.5999999999999993E-2</v>
      </c>
      <c r="DB14" s="9">
        <v>8.5999999999999993E-2</v>
      </c>
      <c r="DC14" s="9">
        <v>8.5999999999999993E-2</v>
      </c>
      <c r="DD14" s="9">
        <v>0</v>
      </c>
      <c r="DE14" s="9">
        <v>3.3580000000000001</v>
      </c>
      <c r="DF14" s="9">
        <v>0.378</v>
      </c>
      <c r="DG14" s="9">
        <v>0.214</v>
      </c>
      <c r="DH14" s="9">
        <v>0.57299999999999995</v>
      </c>
      <c r="DI14" s="9">
        <v>0.38400000000000001</v>
      </c>
      <c r="DJ14" s="9">
        <v>4.1390000000000002</v>
      </c>
      <c r="DK14" s="9">
        <v>0.79</v>
      </c>
      <c r="DL14" s="9">
        <v>0.53900000000000003</v>
      </c>
      <c r="DM14" s="9">
        <v>7.3419999999999996</v>
      </c>
      <c r="DN14" s="9">
        <v>6.3810000000000002</v>
      </c>
      <c r="DO14" s="9">
        <v>6.2530000000000001</v>
      </c>
      <c r="DP14" s="9">
        <v>0.59199999999999997</v>
      </c>
      <c r="DQ14" s="9">
        <v>0.59199999999999997</v>
      </c>
      <c r="DR14" s="9">
        <v>0.34399999999999997</v>
      </c>
      <c r="DS14" s="9">
        <v>0.248</v>
      </c>
      <c r="DT14" s="9">
        <v>0.51400000000000001</v>
      </c>
      <c r="DU14" s="9">
        <v>7.8E-2</v>
      </c>
      <c r="DV14" s="9">
        <v>0.26600000000000001</v>
      </c>
      <c r="DW14" s="9">
        <v>0.32600000000000001</v>
      </c>
      <c r="DX14" s="9">
        <v>0</v>
      </c>
      <c r="DY14" s="9">
        <v>0.189</v>
      </c>
      <c r="DZ14" s="9">
        <v>0</v>
      </c>
      <c r="EA14" s="9">
        <v>0.40300000000000002</v>
      </c>
      <c r="EB14" s="9">
        <v>0.59199999999999997</v>
      </c>
      <c r="EC14" s="9">
        <v>0</v>
      </c>
      <c r="ED14" s="9">
        <v>0</v>
      </c>
      <c r="EE14" s="9">
        <v>5.6609999999999996</v>
      </c>
      <c r="EF14" s="9">
        <v>5.0810000000000004</v>
      </c>
      <c r="EG14" s="9">
        <v>5.0030000000000001</v>
      </c>
      <c r="EH14" s="9">
        <v>7.8E-2</v>
      </c>
      <c r="EI14" s="9">
        <v>0</v>
      </c>
      <c r="EJ14" s="9">
        <v>7.8E-2</v>
      </c>
      <c r="EK14" s="9">
        <v>0</v>
      </c>
      <c r="EL14" s="9">
        <v>0</v>
      </c>
      <c r="EM14" s="9">
        <v>4.22</v>
      </c>
      <c r="EN14" s="9">
        <v>0.109</v>
      </c>
      <c r="EO14" s="9">
        <v>0.23599999999999999</v>
      </c>
      <c r="EP14" s="9">
        <v>0.51600000000000001</v>
      </c>
      <c r="EQ14" s="9">
        <v>0.58299999999999996</v>
      </c>
      <c r="ER14" s="9">
        <v>4.4980000000000002</v>
      </c>
      <c r="ES14" s="9">
        <v>0.57999999999999996</v>
      </c>
      <c r="ET14" s="9">
        <v>0.128</v>
      </c>
      <c r="EU14" s="9">
        <v>6.3810000000000002</v>
      </c>
      <c r="EV14" s="9">
        <v>1.8340000000000001</v>
      </c>
      <c r="EW14" s="9">
        <v>1.8340000000000001</v>
      </c>
      <c r="EX14" s="9">
        <v>0.23899999999999999</v>
      </c>
      <c r="EY14" s="9">
        <v>0.23899999999999999</v>
      </c>
      <c r="EZ14" s="9">
        <v>0</v>
      </c>
      <c r="FA14" s="9">
        <v>0.23899999999999999</v>
      </c>
      <c r="FB14" s="9">
        <v>0</v>
      </c>
      <c r="FC14" s="9">
        <v>0.23899999999999999</v>
      </c>
      <c r="FD14" s="9">
        <v>0</v>
      </c>
      <c r="FE14" s="9">
        <v>0.126</v>
      </c>
      <c r="FF14" s="9">
        <v>0.114</v>
      </c>
      <c r="FG14" s="9">
        <v>0</v>
      </c>
      <c r="FH14" s="9">
        <v>0.23899999999999999</v>
      </c>
      <c r="FI14" s="9">
        <v>0</v>
      </c>
      <c r="FJ14" s="9">
        <v>0.114</v>
      </c>
      <c r="FK14" s="9">
        <v>0.126</v>
      </c>
      <c r="FL14" s="9">
        <v>0</v>
      </c>
      <c r="FM14" s="9">
        <v>1.595</v>
      </c>
      <c r="FN14" s="9">
        <v>1.33</v>
      </c>
      <c r="FO14" s="9">
        <v>1.2529999999999999</v>
      </c>
      <c r="FP14" s="9">
        <v>7.6999999999999999E-2</v>
      </c>
      <c r="FQ14" s="9">
        <v>0</v>
      </c>
      <c r="FR14" s="9">
        <v>7.6999999999999999E-2</v>
      </c>
      <c r="FS14" s="9">
        <v>0</v>
      </c>
      <c r="FT14" s="9">
        <v>0</v>
      </c>
      <c r="FU14" s="9">
        <v>0.86199999999999999</v>
      </c>
      <c r="FV14" s="9">
        <v>7.6999999999999999E-2</v>
      </c>
      <c r="FW14" s="9">
        <v>0</v>
      </c>
      <c r="FX14" s="9">
        <v>0.39100000000000001</v>
      </c>
      <c r="FY14" s="9">
        <v>0.17699999999999999</v>
      </c>
      <c r="FZ14" s="9">
        <v>1.153</v>
      </c>
      <c r="GA14" s="9">
        <v>0.26500000000000001</v>
      </c>
      <c r="GB14" s="9">
        <v>0</v>
      </c>
      <c r="GC14" s="9">
        <v>1.8340000000000001</v>
      </c>
      <c r="GD14" s="9">
        <v>2.2210000000000001</v>
      </c>
      <c r="GE14" s="9">
        <v>1.9530000000000001</v>
      </c>
      <c r="GF14" s="9">
        <v>7.1999999999999995E-2</v>
      </c>
      <c r="GG14" s="9">
        <v>7.1999999999999995E-2</v>
      </c>
      <c r="GH14" s="9">
        <v>0</v>
      </c>
      <c r="GI14" s="9">
        <v>7.1999999999999995E-2</v>
      </c>
      <c r="GJ14" s="9">
        <v>7.1999999999999995E-2</v>
      </c>
      <c r="GK14" s="9">
        <v>0</v>
      </c>
      <c r="GL14" s="9">
        <v>7.1999999999999995E-2</v>
      </c>
      <c r="GM14" s="9">
        <v>0</v>
      </c>
      <c r="GN14" s="9">
        <v>0</v>
      </c>
      <c r="GO14" s="9">
        <v>7.1999999999999995E-2</v>
      </c>
      <c r="GP14" s="9">
        <v>0</v>
      </c>
      <c r="GQ14" s="9">
        <v>0</v>
      </c>
      <c r="GR14" s="9">
        <v>7.1999999999999995E-2</v>
      </c>
      <c r="GS14" s="9">
        <v>0</v>
      </c>
      <c r="GT14" s="9">
        <v>0</v>
      </c>
      <c r="GU14" s="9">
        <v>1.881</v>
      </c>
      <c r="GV14" s="9">
        <v>1.764</v>
      </c>
      <c r="GW14" s="9">
        <v>1.6890000000000001</v>
      </c>
      <c r="GX14" s="9">
        <v>0</v>
      </c>
      <c r="GY14" s="9">
        <v>7.3999999999999996E-2</v>
      </c>
      <c r="GZ14" s="9">
        <v>0</v>
      </c>
      <c r="HA14" s="9">
        <v>7.3999999999999996E-2</v>
      </c>
      <c r="HB14" s="9">
        <v>0</v>
      </c>
      <c r="HC14" s="9">
        <v>1.552</v>
      </c>
      <c r="HD14" s="9">
        <v>0</v>
      </c>
      <c r="HE14" s="9">
        <v>0.21099999999999999</v>
      </c>
      <c r="HF14" s="9">
        <v>0</v>
      </c>
      <c r="HG14" s="9">
        <v>0.249</v>
      </c>
      <c r="HH14" s="9">
        <v>1.514</v>
      </c>
      <c r="HI14" s="9">
        <v>0.11700000000000001</v>
      </c>
      <c r="HJ14" s="9">
        <v>0.26800000000000002</v>
      </c>
      <c r="HK14" s="9">
        <v>2.2210000000000001</v>
      </c>
      <c r="HL14" s="9">
        <v>2.1469999999999998</v>
      </c>
      <c r="HM14" s="9">
        <v>2.06</v>
      </c>
      <c r="HN14" s="9">
        <v>0.187</v>
      </c>
      <c r="HO14" s="9">
        <v>0.187</v>
      </c>
      <c r="HP14" s="9">
        <v>8.2000000000000003E-2</v>
      </c>
      <c r="HQ14" s="9">
        <v>0.105</v>
      </c>
      <c r="HR14" s="9">
        <v>0.187</v>
      </c>
      <c r="HS14" s="9">
        <v>0</v>
      </c>
      <c r="HT14" s="9">
        <v>0.187</v>
      </c>
      <c r="HU14" s="9">
        <v>0</v>
      </c>
      <c r="HV14" s="9">
        <v>0</v>
      </c>
      <c r="HW14" s="9">
        <v>8.2000000000000003E-2</v>
      </c>
      <c r="HX14" s="9">
        <v>0.105</v>
      </c>
      <c r="HY14" s="9">
        <v>0</v>
      </c>
      <c r="HZ14" s="9">
        <v>8.2000000000000003E-2</v>
      </c>
      <c r="IA14" s="9">
        <v>0.105</v>
      </c>
      <c r="IB14" s="9">
        <v>0</v>
      </c>
      <c r="IC14" s="9">
        <v>1.8740000000000001</v>
      </c>
      <c r="ID14" s="9">
        <v>1.64</v>
      </c>
      <c r="IE14" s="9">
        <v>1.4139999999999999</v>
      </c>
      <c r="IF14" s="9">
        <v>0.109</v>
      </c>
      <c r="IG14" s="9">
        <v>0.11700000000000001</v>
      </c>
      <c r="IH14" s="9">
        <v>0.109</v>
      </c>
      <c r="II14" s="9">
        <v>0.11700000000000001</v>
      </c>
      <c r="IJ14" s="9">
        <v>0</v>
      </c>
      <c r="IK14" s="9">
        <v>1.256</v>
      </c>
      <c r="IL14" s="9">
        <v>0</v>
      </c>
      <c r="IM14" s="9">
        <v>0.11700000000000001</v>
      </c>
      <c r="IN14" s="9">
        <v>0.26700000000000002</v>
      </c>
      <c r="IO14" s="9">
        <v>0.33100000000000002</v>
      </c>
      <c r="IP14" s="9">
        <v>1.3089999999999999</v>
      </c>
      <c r="IQ14" s="9">
        <v>0.23400000000000001</v>
      </c>
    </row>
    <row r="15" spans="1:251">
      <c r="A15" s="10">
        <v>43497</v>
      </c>
      <c r="B15" s="9">
        <v>0.09</v>
      </c>
      <c r="C15" s="9">
        <v>0</v>
      </c>
      <c r="D15" s="9">
        <v>0.09</v>
      </c>
      <c r="E15" s="9">
        <v>0</v>
      </c>
      <c r="F15" s="9">
        <v>0</v>
      </c>
      <c r="G15" s="9">
        <v>3.9</v>
      </c>
      <c r="H15" s="9">
        <v>0</v>
      </c>
      <c r="I15" s="9">
        <v>9.8000000000000004E-2</v>
      </c>
      <c r="J15" s="9">
        <v>1.292</v>
      </c>
      <c r="K15" s="9">
        <v>0.42299999999999999</v>
      </c>
      <c r="L15" s="9">
        <v>4.867</v>
      </c>
      <c r="M15" s="9">
        <v>1.931</v>
      </c>
      <c r="N15" s="9">
        <v>0.38300000000000001</v>
      </c>
      <c r="O15" s="9">
        <v>8.6449999999999996</v>
      </c>
      <c r="P15" s="9">
        <v>3.4249999999999998</v>
      </c>
      <c r="Q15" s="9">
        <v>3.2469999999999999</v>
      </c>
      <c r="R15" s="9">
        <v>0.505</v>
      </c>
      <c r="S15" s="9">
        <v>0.505</v>
      </c>
      <c r="T15" s="9">
        <v>0.111</v>
      </c>
      <c r="U15" s="9">
        <v>0.39300000000000002</v>
      </c>
      <c r="V15" s="9">
        <v>0.219</v>
      </c>
      <c r="W15" s="9">
        <v>0.28599999999999998</v>
      </c>
      <c r="X15" s="9">
        <v>0.316</v>
      </c>
      <c r="Y15" s="9">
        <v>9.7000000000000003E-2</v>
      </c>
      <c r="Z15" s="9">
        <v>9.0999999999999998E-2</v>
      </c>
      <c r="AA15" s="9">
        <v>0</v>
      </c>
      <c r="AB15" s="9">
        <v>0.19500000000000001</v>
      </c>
      <c r="AC15" s="9">
        <v>0.31</v>
      </c>
      <c r="AD15" s="9">
        <v>0.20899999999999999</v>
      </c>
      <c r="AE15" s="9">
        <v>0.29599999999999999</v>
      </c>
      <c r="AF15" s="9">
        <v>0</v>
      </c>
      <c r="AG15" s="9">
        <v>2.742</v>
      </c>
      <c r="AH15" s="9">
        <v>2.516</v>
      </c>
      <c r="AI15" s="9">
        <v>2.415</v>
      </c>
      <c r="AJ15" s="9">
        <v>0</v>
      </c>
      <c r="AK15" s="9">
        <v>0.10100000000000001</v>
      </c>
      <c r="AL15" s="9">
        <v>0</v>
      </c>
      <c r="AM15" s="9">
        <v>0.10100000000000001</v>
      </c>
      <c r="AN15" s="9">
        <v>0</v>
      </c>
      <c r="AO15" s="9">
        <v>2.0840000000000001</v>
      </c>
      <c r="AP15" s="9">
        <v>0.11</v>
      </c>
      <c r="AQ15" s="9">
        <v>0</v>
      </c>
      <c r="AR15" s="9">
        <v>0.32200000000000001</v>
      </c>
      <c r="AS15" s="9">
        <v>0.33300000000000002</v>
      </c>
      <c r="AT15" s="9">
        <v>2.1829999999999998</v>
      </c>
      <c r="AU15" s="9">
        <v>0.22600000000000001</v>
      </c>
      <c r="AV15" s="9">
        <v>0.17899999999999999</v>
      </c>
      <c r="AW15" s="9">
        <v>3.4249999999999998</v>
      </c>
      <c r="AX15" s="9">
        <v>9.8889999999999993</v>
      </c>
      <c r="AY15" s="9">
        <v>9.2810000000000006</v>
      </c>
      <c r="AZ15" s="9">
        <v>1.026</v>
      </c>
      <c r="BA15" s="9">
        <v>1.026</v>
      </c>
      <c r="BB15" s="9">
        <v>0.20399999999999999</v>
      </c>
      <c r="BC15" s="9">
        <v>0.82199999999999995</v>
      </c>
      <c r="BD15" s="9">
        <v>0.79700000000000004</v>
      </c>
      <c r="BE15" s="9">
        <v>0.22800000000000001</v>
      </c>
      <c r="BF15" s="9">
        <v>0.79700000000000004</v>
      </c>
      <c r="BG15" s="9">
        <v>9.7000000000000003E-2</v>
      </c>
      <c r="BH15" s="9">
        <v>0.13100000000000001</v>
      </c>
      <c r="BI15" s="9">
        <v>0.28699999999999998</v>
      </c>
      <c r="BJ15" s="9">
        <v>0.60699999999999998</v>
      </c>
      <c r="BK15" s="9">
        <v>0.13100000000000001</v>
      </c>
      <c r="BL15" s="9">
        <v>0.76600000000000001</v>
      </c>
      <c r="BM15" s="9">
        <v>0.26</v>
      </c>
      <c r="BN15" s="9">
        <v>0</v>
      </c>
      <c r="BO15" s="9">
        <v>8.2550000000000008</v>
      </c>
      <c r="BP15" s="9">
        <v>7.6029999999999998</v>
      </c>
      <c r="BQ15" s="9">
        <v>7.2759999999999998</v>
      </c>
      <c r="BR15" s="9">
        <v>0.22900000000000001</v>
      </c>
      <c r="BS15" s="9">
        <v>9.7000000000000003E-2</v>
      </c>
      <c r="BT15" s="9">
        <v>0.22900000000000001</v>
      </c>
      <c r="BU15" s="9">
        <v>9.7000000000000003E-2</v>
      </c>
      <c r="BV15" s="9">
        <v>0</v>
      </c>
      <c r="BW15" s="9">
        <v>6.3129999999999997</v>
      </c>
      <c r="BX15" s="9">
        <v>0</v>
      </c>
      <c r="BY15" s="9">
        <v>0.375</v>
      </c>
      <c r="BZ15" s="9">
        <v>0.91500000000000004</v>
      </c>
      <c r="CA15" s="9">
        <v>0.90300000000000002</v>
      </c>
      <c r="CB15" s="9">
        <v>6.7</v>
      </c>
      <c r="CC15" s="9">
        <v>0.65200000000000002</v>
      </c>
      <c r="CD15" s="9">
        <v>0.60799999999999998</v>
      </c>
      <c r="CE15" s="9">
        <v>9.8889999999999993</v>
      </c>
      <c r="CF15" s="9">
        <v>6.6779999999999999</v>
      </c>
      <c r="CG15" s="9">
        <v>6.0369999999999999</v>
      </c>
      <c r="CH15" s="9">
        <v>1.3420000000000001</v>
      </c>
      <c r="CI15" s="9">
        <v>1.081</v>
      </c>
      <c r="CJ15" s="9">
        <v>8.8999999999999996E-2</v>
      </c>
      <c r="CK15" s="9">
        <v>0.99299999999999999</v>
      </c>
      <c r="CL15" s="9">
        <v>0.69499999999999995</v>
      </c>
      <c r="CM15" s="9">
        <v>0.38600000000000001</v>
      </c>
      <c r="CN15" s="9">
        <v>0.747</v>
      </c>
      <c r="CO15" s="9">
        <v>0.218</v>
      </c>
      <c r="CP15" s="9">
        <v>0.11700000000000001</v>
      </c>
      <c r="CQ15" s="9">
        <v>0.128</v>
      </c>
      <c r="CR15" s="9">
        <v>0.32</v>
      </c>
      <c r="CS15" s="9">
        <v>0.63300000000000001</v>
      </c>
      <c r="CT15" s="9">
        <v>0.752</v>
      </c>
      <c r="CU15" s="9">
        <v>0.33</v>
      </c>
      <c r="CV15" s="9">
        <v>0.26100000000000001</v>
      </c>
      <c r="CW15" s="9">
        <v>4.694</v>
      </c>
      <c r="CX15" s="9">
        <v>4.694</v>
      </c>
      <c r="CY15" s="9">
        <v>4.609</v>
      </c>
      <c r="CZ15" s="9">
        <v>8.5000000000000006E-2</v>
      </c>
      <c r="DA15" s="9">
        <v>0</v>
      </c>
      <c r="DB15" s="9">
        <v>8.5000000000000006E-2</v>
      </c>
      <c r="DC15" s="9">
        <v>0</v>
      </c>
      <c r="DD15" s="9">
        <v>0</v>
      </c>
      <c r="DE15" s="9">
        <v>4.0970000000000004</v>
      </c>
      <c r="DF15" s="9">
        <v>0.215</v>
      </c>
      <c r="DG15" s="9">
        <v>9.5000000000000001E-2</v>
      </c>
      <c r="DH15" s="9">
        <v>0.28799999999999998</v>
      </c>
      <c r="DI15" s="9">
        <v>0.28599999999999998</v>
      </c>
      <c r="DJ15" s="9">
        <v>4.4089999999999998</v>
      </c>
      <c r="DK15" s="9">
        <v>0</v>
      </c>
      <c r="DL15" s="9">
        <v>0.64100000000000001</v>
      </c>
      <c r="DM15" s="9">
        <v>6.6779999999999999</v>
      </c>
      <c r="DN15" s="9">
        <v>5.1769999999999996</v>
      </c>
      <c r="DO15" s="9">
        <v>4.97</v>
      </c>
      <c r="DP15" s="9">
        <v>0.47899999999999998</v>
      </c>
      <c r="DQ15" s="9">
        <v>0.47899999999999998</v>
      </c>
      <c r="DR15" s="9">
        <v>0.38800000000000001</v>
      </c>
      <c r="DS15" s="9">
        <v>9.0999999999999998E-2</v>
      </c>
      <c r="DT15" s="9">
        <v>0.47899999999999998</v>
      </c>
      <c r="DU15" s="9">
        <v>0</v>
      </c>
      <c r="DV15" s="9">
        <v>0.47899999999999998</v>
      </c>
      <c r="DW15" s="9">
        <v>0</v>
      </c>
      <c r="DX15" s="9">
        <v>0</v>
      </c>
      <c r="DY15" s="9">
        <v>0.191</v>
      </c>
      <c r="DZ15" s="9">
        <v>0</v>
      </c>
      <c r="EA15" s="9">
        <v>0.28799999999999998</v>
      </c>
      <c r="EB15" s="9">
        <v>0.28199999999999997</v>
      </c>
      <c r="EC15" s="9">
        <v>0.19700000000000001</v>
      </c>
      <c r="ED15" s="9">
        <v>0</v>
      </c>
      <c r="EE15" s="9">
        <v>4.4909999999999997</v>
      </c>
      <c r="EF15" s="9">
        <v>4.2919999999999998</v>
      </c>
      <c r="EG15" s="9">
        <v>4.1890000000000001</v>
      </c>
      <c r="EH15" s="9">
        <v>0</v>
      </c>
      <c r="EI15" s="9">
        <v>0.10299999999999999</v>
      </c>
      <c r="EJ15" s="9">
        <v>0.10299999999999999</v>
      </c>
      <c r="EK15" s="9">
        <v>0</v>
      </c>
      <c r="EL15" s="9">
        <v>0</v>
      </c>
      <c r="EM15" s="9">
        <v>2.637</v>
      </c>
      <c r="EN15" s="9">
        <v>0.188</v>
      </c>
      <c r="EO15" s="9">
        <v>0.372</v>
      </c>
      <c r="EP15" s="9">
        <v>1.095</v>
      </c>
      <c r="EQ15" s="9">
        <v>0.18</v>
      </c>
      <c r="ER15" s="9">
        <v>4.1109999999999998</v>
      </c>
      <c r="ES15" s="9">
        <v>0.19900000000000001</v>
      </c>
      <c r="ET15" s="9">
        <v>0.20699999999999999</v>
      </c>
      <c r="EU15" s="9">
        <v>5.1769999999999996</v>
      </c>
      <c r="EV15" s="9">
        <v>2.2130000000000001</v>
      </c>
      <c r="EW15" s="9">
        <v>2.2130000000000001</v>
      </c>
      <c r="EX15" s="9">
        <v>0.223</v>
      </c>
      <c r="EY15" s="9">
        <v>0.223</v>
      </c>
      <c r="EZ15" s="9">
        <v>0</v>
      </c>
      <c r="FA15" s="9">
        <v>0.223</v>
      </c>
      <c r="FB15" s="9">
        <v>0.223</v>
      </c>
      <c r="FC15" s="9">
        <v>0</v>
      </c>
      <c r="FD15" s="9">
        <v>0.223</v>
      </c>
      <c r="FE15" s="9">
        <v>0</v>
      </c>
      <c r="FF15" s="9">
        <v>0</v>
      </c>
      <c r="FG15" s="9">
        <v>0</v>
      </c>
      <c r="FH15" s="9">
        <v>0.223</v>
      </c>
      <c r="FI15" s="9">
        <v>0</v>
      </c>
      <c r="FJ15" s="9">
        <v>0</v>
      </c>
      <c r="FK15" s="9">
        <v>0.223</v>
      </c>
      <c r="FL15" s="9">
        <v>0</v>
      </c>
      <c r="FM15" s="9">
        <v>1.99</v>
      </c>
      <c r="FN15" s="9">
        <v>1.6910000000000001</v>
      </c>
      <c r="FO15" s="9">
        <v>1.6910000000000001</v>
      </c>
      <c r="FP15" s="9">
        <v>0</v>
      </c>
      <c r="FQ15" s="9">
        <v>0</v>
      </c>
      <c r="FR15" s="9">
        <v>0</v>
      </c>
      <c r="FS15" s="9">
        <v>0</v>
      </c>
      <c r="FT15" s="9">
        <v>0</v>
      </c>
      <c r="FU15" s="9">
        <v>1.6910000000000001</v>
      </c>
      <c r="FV15" s="9">
        <v>0</v>
      </c>
      <c r="FW15" s="9">
        <v>0</v>
      </c>
      <c r="FX15" s="9">
        <v>0</v>
      </c>
      <c r="FY15" s="9">
        <v>0</v>
      </c>
      <c r="FZ15" s="9">
        <v>1.6910000000000001</v>
      </c>
      <c r="GA15" s="9">
        <v>0.3</v>
      </c>
      <c r="GB15" s="9">
        <v>0</v>
      </c>
      <c r="GC15" s="9">
        <v>2.2130000000000001</v>
      </c>
      <c r="GD15" s="9">
        <v>1.86</v>
      </c>
      <c r="GE15" s="9">
        <v>1.738</v>
      </c>
      <c r="GF15" s="9">
        <v>0.121</v>
      </c>
      <c r="GG15" s="9">
        <v>0.121</v>
      </c>
      <c r="GH15" s="9">
        <v>0.121</v>
      </c>
      <c r="GI15" s="9">
        <v>0</v>
      </c>
      <c r="GJ15" s="9">
        <v>0</v>
      </c>
      <c r="GK15" s="9">
        <v>0.121</v>
      </c>
      <c r="GL15" s="9">
        <v>0</v>
      </c>
      <c r="GM15" s="9">
        <v>0.121</v>
      </c>
      <c r="GN15" s="9">
        <v>0</v>
      </c>
      <c r="GO15" s="9">
        <v>0</v>
      </c>
      <c r="GP15" s="9">
        <v>0</v>
      </c>
      <c r="GQ15" s="9">
        <v>0.121</v>
      </c>
      <c r="GR15" s="9">
        <v>0</v>
      </c>
      <c r="GS15" s="9">
        <v>0.121</v>
      </c>
      <c r="GT15" s="9">
        <v>0</v>
      </c>
      <c r="GU15" s="9">
        <v>1.6180000000000001</v>
      </c>
      <c r="GV15" s="9">
        <v>1.6180000000000001</v>
      </c>
      <c r="GW15" s="9">
        <v>1.4139999999999999</v>
      </c>
      <c r="GX15" s="9">
        <v>0</v>
      </c>
      <c r="GY15" s="9">
        <v>0.20399999999999999</v>
      </c>
      <c r="GZ15" s="9">
        <v>0</v>
      </c>
      <c r="HA15" s="9">
        <v>0.20399999999999999</v>
      </c>
      <c r="HB15" s="9">
        <v>0</v>
      </c>
      <c r="HC15" s="9">
        <v>0.97899999999999998</v>
      </c>
      <c r="HD15" s="9">
        <v>0</v>
      </c>
      <c r="HE15" s="9">
        <v>0.35199999999999998</v>
      </c>
      <c r="HF15" s="9">
        <v>0.28599999999999998</v>
      </c>
      <c r="HG15" s="9">
        <v>0.20399999999999999</v>
      </c>
      <c r="HH15" s="9">
        <v>1.4139999999999999</v>
      </c>
      <c r="HI15" s="9">
        <v>0</v>
      </c>
      <c r="HJ15" s="9">
        <v>0.122</v>
      </c>
      <c r="HK15" s="9">
        <v>1.86</v>
      </c>
      <c r="HL15" s="9">
        <v>1.514</v>
      </c>
      <c r="HM15" s="9">
        <v>1.3220000000000001</v>
      </c>
      <c r="HN15" s="9">
        <v>0.192</v>
      </c>
      <c r="HO15" s="9">
        <v>0</v>
      </c>
      <c r="HP15" s="9">
        <v>0</v>
      </c>
      <c r="HQ15" s="9">
        <v>0</v>
      </c>
      <c r="HR15" s="9">
        <v>0</v>
      </c>
      <c r="HS15" s="9">
        <v>0</v>
      </c>
      <c r="HT15" s="9">
        <v>0</v>
      </c>
      <c r="HU15" s="9">
        <v>0</v>
      </c>
      <c r="HV15" s="9">
        <v>0</v>
      </c>
      <c r="HW15" s="9">
        <v>0</v>
      </c>
      <c r="HX15" s="9">
        <v>0</v>
      </c>
      <c r="HY15" s="9">
        <v>0</v>
      </c>
      <c r="HZ15" s="9">
        <v>0</v>
      </c>
      <c r="IA15" s="9">
        <v>0</v>
      </c>
      <c r="IB15" s="9">
        <v>0.192</v>
      </c>
      <c r="IC15" s="9">
        <v>1.1299999999999999</v>
      </c>
      <c r="ID15" s="9">
        <v>0.72899999999999998</v>
      </c>
      <c r="IE15" s="9">
        <v>0.45200000000000001</v>
      </c>
      <c r="IF15" s="9">
        <v>0.27700000000000002</v>
      </c>
      <c r="IG15" s="9">
        <v>0</v>
      </c>
      <c r="IH15" s="9">
        <v>0.27700000000000002</v>
      </c>
      <c r="II15" s="9">
        <v>0</v>
      </c>
      <c r="IJ15" s="9">
        <v>0</v>
      </c>
      <c r="IK15" s="9">
        <v>0.72899999999999998</v>
      </c>
      <c r="IL15" s="9">
        <v>0</v>
      </c>
      <c r="IM15" s="9">
        <v>0</v>
      </c>
      <c r="IN15" s="9">
        <v>0</v>
      </c>
      <c r="IO15" s="9">
        <v>0.27700000000000002</v>
      </c>
      <c r="IP15" s="9">
        <v>0.45200000000000001</v>
      </c>
      <c r="IQ15" s="9">
        <v>0.40100000000000002</v>
      </c>
    </row>
    <row r="16" spans="1:251">
      <c r="A16" s="10">
        <v>43862</v>
      </c>
      <c r="B16" s="9">
        <v>0.104</v>
      </c>
      <c r="C16" s="9">
        <v>0</v>
      </c>
      <c r="D16" s="9">
        <v>0.104</v>
      </c>
      <c r="E16" s="9">
        <v>0</v>
      </c>
      <c r="F16" s="9">
        <v>0</v>
      </c>
      <c r="G16" s="9">
        <v>4.7949999999999999</v>
      </c>
      <c r="H16" s="9">
        <v>0.19800000000000001</v>
      </c>
      <c r="I16" s="9">
        <v>0</v>
      </c>
      <c r="J16" s="9">
        <v>0.65500000000000003</v>
      </c>
      <c r="K16" s="9">
        <v>0.42399999999999999</v>
      </c>
      <c r="L16" s="9">
        <v>5.2229999999999999</v>
      </c>
      <c r="M16" s="9">
        <v>2.94</v>
      </c>
      <c r="N16" s="9">
        <v>0.69099999999999995</v>
      </c>
      <c r="O16" s="9">
        <v>10.875</v>
      </c>
      <c r="P16" s="9">
        <v>1.9930000000000001</v>
      </c>
      <c r="Q16" s="9">
        <v>1.9930000000000001</v>
      </c>
      <c r="R16" s="9">
        <v>0.13300000000000001</v>
      </c>
      <c r="S16" s="9">
        <v>0.13300000000000001</v>
      </c>
      <c r="T16" s="9">
        <v>0</v>
      </c>
      <c r="U16" s="9">
        <v>0.13300000000000001</v>
      </c>
      <c r="V16" s="9">
        <v>0</v>
      </c>
      <c r="W16" s="9">
        <v>0.13300000000000001</v>
      </c>
      <c r="X16" s="9">
        <v>0.13300000000000001</v>
      </c>
      <c r="Y16" s="9">
        <v>0</v>
      </c>
      <c r="Z16" s="9">
        <v>0</v>
      </c>
      <c r="AA16" s="9">
        <v>0</v>
      </c>
      <c r="AB16" s="9">
        <v>0</v>
      </c>
      <c r="AC16" s="9">
        <v>0.13300000000000001</v>
      </c>
      <c r="AD16" s="9">
        <v>0.13300000000000001</v>
      </c>
      <c r="AE16" s="9">
        <v>0</v>
      </c>
      <c r="AF16" s="9">
        <v>0</v>
      </c>
      <c r="AG16" s="9">
        <v>1.86</v>
      </c>
      <c r="AH16" s="9">
        <v>1.633</v>
      </c>
      <c r="AI16" s="9">
        <v>1.5289999999999999</v>
      </c>
      <c r="AJ16" s="9">
        <v>0.104</v>
      </c>
      <c r="AK16" s="9">
        <v>0</v>
      </c>
      <c r="AL16" s="9">
        <v>0.104</v>
      </c>
      <c r="AM16" s="9">
        <v>0</v>
      </c>
      <c r="AN16" s="9">
        <v>0</v>
      </c>
      <c r="AO16" s="9">
        <v>1.415</v>
      </c>
      <c r="AP16" s="9">
        <v>0</v>
      </c>
      <c r="AQ16" s="9">
        <v>0</v>
      </c>
      <c r="AR16" s="9">
        <v>0.217</v>
      </c>
      <c r="AS16" s="9">
        <v>0.19600000000000001</v>
      </c>
      <c r="AT16" s="9">
        <v>1.4370000000000001</v>
      </c>
      <c r="AU16" s="9">
        <v>0.22800000000000001</v>
      </c>
      <c r="AV16" s="9">
        <v>0</v>
      </c>
      <c r="AW16" s="9">
        <v>1.9930000000000001</v>
      </c>
      <c r="AX16" s="9">
        <v>10.031000000000001</v>
      </c>
      <c r="AY16" s="9">
        <v>9.0980000000000008</v>
      </c>
      <c r="AZ16" s="9">
        <v>1.038</v>
      </c>
      <c r="BA16" s="9">
        <v>0.60499999999999998</v>
      </c>
      <c r="BB16" s="9">
        <v>0.22500000000000001</v>
      </c>
      <c r="BC16" s="9">
        <v>0.38</v>
      </c>
      <c r="BD16" s="9">
        <v>0.38100000000000001</v>
      </c>
      <c r="BE16" s="9">
        <v>0.224</v>
      </c>
      <c r="BF16" s="9">
        <v>0.38100000000000001</v>
      </c>
      <c r="BG16" s="9">
        <v>0.224</v>
      </c>
      <c r="BH16" s="9">
        <v>0</v>
      </c>
      <c r="BI16" s="9">
        <v>6.3E-2</v>
      </c>
      <c r="BJ16" s="9">
        <v>0.318</v>
      </c>
      <c r="BK16" s="9">
        <v>0.22500000000000001</v>
      </c>
      <c r="BL16" s="9">
        <v>0.318</v>
      </c>
      <c r="BM16" s="9">
        <v>0.28799999999999998</v>
      </c>
      <c r="BN16" s="9">
        <v>0.432</v>
      </c>
      <c r="BO16" s="9">
        <v>8.06</v>
      </c>
      <c r="BP16" s="9">
        <v>6.9249999999999998</v>
      </c>
      <c r="BQ16" s="9">
        <v>6.8319999999999999</v>
      </c>
      <c r="BR16" s="9">
        <v>9.2999999999999999E-2</v>
      </c>
      <c r="BS16" s="9">
        <v>0</v>
      </c>
      <c r="BT16" s="9">
        <v>9.2999999999999999E-2</v>
      </c>
      <c r="BU16" s="9">
        <v>0</v>
      </c>
      <c r="BV16" s="9">
        <v>0</v>
      </c>
      <c r="BW16" s="9">
        <v>5.4409999999999998</v>
      </c>
      <c r="BX16" s="9">
        <v>0.307</v>
      </c>
      <c r="BY16" s="9">
        <v>6.6000000000000003E-2</v>
      </c>
      <c r="BZ16" s="9">
        <v>1.111</v>
      </c>
      <c r="CA16" s="9">
        <v>1.026</v>
      </c>
      <c r="CB16" s="9">
        <v>5.899</v>
      </c>
      <c r="CC16" s="9">
        <v>1.135</v>
      </c>
      <c r="CD16" s="9">
        <v>0.93300000000000005</v>
      </c>
      <c r="CE16" s="9">
        <v>10.031000000000001</v>
      </c>
      <c r="CF16" s="9">
        <v>7.1470000000000002</v>
      </c>
      <c r="CG16" s="9">
        <v>5.6109999999999998</v>
      </c>
      <c r="CH16" s="9">
        <v>1.35</v>
      </c>
      <c r="CI16" s="9">
        <v>1.103</v>
      </c>
      <c r="CJ16" s="9">
        <v>0.35299999999999998</v>
      </c>
      <c r="CK16" s="9">
        <v>0.749</v>
      </c>
      <c r="CL16" s="9">
        <v>0.52800000000000002</v>
      </c>
      <c r="CM16" s="9">
        <v>0.57499999999999996</v>
      </c>
      <c r="CN16" s="9">
        <v>0.62</v>
      </c>
      <c r="CO16" s="9">
        <v>0.39800000000000002</v>
      </c>
      <c r="CP16" s="9">
        <v>8.5000000000000006E-2</v>
      </c>
      <c r="CQ16" s="9">
        <v>0</v>
      </c>
      <c r="CR16" s="9">
        <v>0.45</v>
      </c>
      <c r="CS16" s="9">
        <v>0.65300000000000002</v>
      </c>
      <c r="CT16" s="9">
        <v>0.68100000000000005</v>
      </c>
      <c r="CU16" s="9">
        <v>0.42199999999999999</v>
      </c>
      <c r="CV16" s="9">
        <v>0.247</v>
      </c>
      <c r="CW16" s="9">
        <v>4.2610000000000001</v>
      </c>
      <c r="CX16" s="9">
        <v>3.2509999999999999</v>
      </c>
      <c r="CY16" s="9">
        <v>3.1480000000000001</v>
      </c>
      <c r="CZ16" s="9">
        <v>0</v>
      </c>
      <c r="DA16" s="9">
        <v>0.10299999999999999</v>
      </c>
      <c r="DB16" s="9">
        <v>0</v>
      </c>
      <c r="DC16" s="9">
        <v>0</v>
      </c>
      <c r="DD16" s="9">
        <v>0.10299999999999999</v>
      </c>
      <c r="DE16" s="9">
        <v>2.327</v>
      </c>
      <c r="DF16" s="9">
        <v>9.4E-2</v>
      </c>
      <c r="DG16" s="9">
        <v>0.16400000000000001</v>
      </c>
      <c r="DH16" s="9">
        <v>0.66600000000000004</v>
      </c>
      <c r="DI16" s="9">
        <v>0.26300000000000001</v>
      </c>
      <c r="DJ16" s="9">
        <v>2.988</v>
      </c>
      <c r="DK16" s="9">
        <v>1.01</v>
      </c>
      <c r="DL16" s="9">
        <v>1.536</v>
      </c>
      <c r="DM16" s="9">
        <v>7.1470000000000002</v>
      </c>
      <c r="DN16" s="9">
        <v>6.5410000000000004</v>
      </c>
      <c r="DO16" s="9">
        <v>5.9969999999999999</v>
      </c>
      <c r="DP16" s="9">
        <v>0.64600000000000002</v>
      </c>
      <c r="DQ16" s="9">
        <v>0.64600000000000002</v>
      </c>
      <c r="DR16" s="9">
        <v>0</v>
      </c>
      <c r="DS16" s="9">
        <v>0.64600000000000002</v>
      </c>
      <c r="DT16" s="9">
        <v>0.27300000000000002</v>
      </c>
      <c r="DU16" s="9">
        <v>0.373</v>
      </c>
      <c r="DV16" s="9">
        <v>0.38800000000000001</v>
      </c>
      <c r="DW16" s="9">
        <v>0.161</v>
      </c>
      <c r="DX16" s="9">
        <v>9.8000000000000004E-2</v>
      </c>
      <c r="DY16" s="9">
        <v>0</v>
      </c>
      <c r="DZ16" s="9">
        <v>0.436</v>
      </c>
      <c r="EA16" s="9">
        <v>0.21</v>
      </c>
      <c r="EB16" s="9">
        <v>0.53400000000000003</v>
      </c>
      <c r="EC16" s="9">
        <v>0.112</v>
      </c>
      <c r="ED16" s="9">
        <v>0</v>
      </c>
      <c r="EE16" s="9">
        <v>5.351</v>
      </c>
      <c r="EF16" s="9">
        <v>4.5750000000000002</v>
      </c>
      <c r="EG16" s="9">
        <v>4.266</v>
      </c>
      <c r="EH16" s="9">
        <v>0.13200000000000001</v>
      </c>
      <c r="EI16" s="9">
        <v>0.17599999999999999</v>
      </c>
      <c r="EJ16" s="9">
        <v>0.309</v>
      </c>
      <c r="EK16" s="9">
        <v>0</v>
      </c>
      <c r="EL16" s="9">
        <v>0</v>
      </c>
      <c r="EM16" s="9">
        <v>3.6459999999999999</v>
      </c>
      <c r="EN16" s="9">
        <v>6.3E-2</v>
      </c>
      <c r="EO16" s="9">
        <v>0.20499999999999999</v>
      </c>
      <c r="EP16" s="9">
        <v>0.66100000000000003</v>
      </c>
      <c r="EQ16" s="9">
        <v>0.71399999999999997</v>
      </c>
      <c r="ER16" s="9">
        <v>3.8610000000000002</v>
      </c>
      <c r="ES16" s="9">
        <v>0.77600000000000002</v>
      </c>
      <c r="ET16" s="9">
        <v>0.54400000000000004</v>
      </c>
      <c r="EU16" s="9">
        <v>6.5410000000000004</v>
      </c>
      <c r="EV16" s="9">
        <v>1.6519999999999999</v>
      </c>
      <c r="EW16" s="9">
        <v>1.6519999999999999</v>
      </c>
      <c r="EX16" s="9">
        <v>0</v>
      </c>
      <c r="EY16" s="9">
        <v>0</v>
      </c>
      <c r="EZ16" s="9">
        <v>0</v>
      </c>
      <c r="FA16" s="9">
        <v>0</v>
      </c>
      <c r="FB16" s="9">
        <v>0</v>
      </c>
      <c r="FC16" s="9">
        <v>0</v>
      </c>
      <c r="FD16" s="9">
        <v>0</v>
      </c>
      <c r="FE16" s="9">
        <v>0</v>
      </c>
      <c r="FF16" s="9">
        <v>0</v>
      </c>
      <c r="FG16" s="9">
        <v>0</v>
      </c>
      <c r="FH16" s="9">
        <v>0</v>
      </c>
      <c r="FI16" s="9">
        <v>0</v>
      </c>
      <c r="FJ16" s="9">
        <v>0</v>
      </c>
      <c r="FK16" s="9">
        <v>0</v>
      </c>
      <c r="FL16" s="9">
        <v>0</v>
      </c>
      <c r="FM16" s="9">
        <v>1.6519999999999999</v>
      </c>
      <c r="FN16" s="9">
        <v>1.1299999999999999</v>
      </c>
      <c r="FO16" s="9">
        <v>0.98499999999999999</v>
      </c>
      <c r="FP16" s="9">
        <v>0.14399999999999999</v>
      </c>
      <c r="FQ16" s="9">
        <v>0</v>
      </c>
      <c r="FR16" s="9">
        <v>0.14399999999999999</v>
      </c>
      <c r="FS16" s="9">
        <v>0</v>
      </c>
      <c r="FT16" s="9">
        <v>0</v>
      </c>
      <c r="FU16" s="9">
        <v>0.95499999999999996</v>
      </c>
      <c r="FV16" s="9">
        <v>8.2000000000000003E-2</v>
      </c>
      <c r="FW16" s="9">
        <v>0</v>
      </c>
      <c r="FX16" s="9">
        <v>9.2999999999999999E-2</v>
      </c>
      <c r="FY16" s="9">
        <v>0.14399999999999999</v>
      </c>
      <c r="FZ16" s="9">
        <v>0.98499999999999999</v>
      </c>
      <c r="GA16" s="9">
        <v>0.52200000000000002</v>
      </c>
      <c r="GB16" s="9">
        <v>0</v>
      </c>
      <c r="GC16" s="9">
        <v>1.6519999999999999</v>
      </c>
      <c r="GD16" s="9">
        <v>1.409</v>
      </c>
      <c r="GE16" s="9">
        <v>1.304</v>
      </c>
      <c r="GF16" s="9">
        <v>0.09</v>
      </c>
      <c r="GG16" s="9">
        <v>0.09</v>
      </c>
      <c r="GH16" s="9">
        <v>0.09</v>
      </c>
      <c r="GI16" s="9">
        <v>0</v>
      </c>
      <c r="GJ16" s="9">
        <v>0</v>
      </c>
      <c r="GK16" s="9">
        <v>0.09</v>
      </c>
      <c r="GL16" s="9">
        <v>0</v>
      </c>
      <c r="GM16" s="9">
        <v>0.09</v>
      </c>
      <c r="GN16" s="9">
        <v>0</v>
      </c>
      <c r="GO16" s="9">
        <v>0</v>
      </c>
      <c r="GP16" s="9">
        <v>0.09</v>
      </c>
      <c r="GQ16" s="9">
        <v>0</v>
      </c>
      <c r="GR16" s="9">
        <v>0.09</v>
      </c>
      <c r="GS16" s="9">
        <v>0</v>
      </c>
      <c r="GT16" s="9">
        <v>0</v>
      </c>
      <c r="GU16" s="9">
        <v>1.214</v>
      </c>
      <c r="GV16" s="9">
        <v>1.214</v>
      </c>
      <c r="GW16" s="9">
        <v>1.1339999999999999</v>
      </c>
      <c r="GX16" s="9">
        <v>8.1000000000000003E-2</v>
      </c>
      <c r="GY16" s="9">
        <v>0</v>
      </c>
      <c r="GZ16" s="9">
        <v>8.1000000000000003E-2</v>
      </c>
      <c r="HA16" s="9">
        <v>0</v>
      </c>
      <c r="HB16" s="9">
        <v>0</v>
      </c>
      <c r="HC16" s="9">
        <v>0.87</v>
      </c>
      <c r="HD16" s="9">
        <v>9.4E-2</v>
      </c>
      <c r="HE16" s="9">
        <v>8.1000000000000003E-2</v>
      </c>
      <c r="HF16" s="9">
        <v>0.16900000000000001</v>
      </c>
      <c r="HG16" s="9">
        <v>0.247</v>
      </c>
      <c r="HH16" s="9">
        <v>0.96699999999999997</v>
      </c>
      <c r="HI16" s="9">
        <v>0</v>
      </c>
      <c r="HJ16" s="9">
        <v>0.105</v>
      </c>
      <c r="HK16" s="9">
        <v>1.409</v>
      </c>
      <c r="HL16" s="9">
        <v>1.758</v>
      </c>
      <c r="HM16" s="9">
        <v>1.645</v>
      </c>
      <c r="HN16" s="9">
        <v>0</v>
      </c>
      <c r="HO16" s="9">
        <v>0</v>
      </c>
      <c r="HP16" s="9">
        <v>0</v>
      </c>
      <c r="HQ16" s="9">
        <v>0</v>
      </c>
      <c r="HR16" s="9">
        <v>0</v>
      </c>
      <c r="HS16" s="9">
        <v>0</v>
      </c>
      <c r="HT16" s="9">
        <v>0</v>
      </c>
      <c r="HU16" s="9">
        <v>0</v>
      </c>
      <c r="HV16" s="9">
        <v>0</v>
      </c>
      <c r="HW16" s="9">
        <v>0</v>
      </c>
      <c r="HX16" s="9">
        <v>0</v>
      </c>
      <c r="HY16" s="9">
        <v>0</v>
      </c>
      <c r="HZ16" s="9">
        <v>0</v>
      </c>
      <c r="IA16" s="9">
        <v>0</v>
      </c>
      <c r="IB16" s="9">
        <v>0</v>
      </c>
      <c r="IC16" s="9">
        <v>1.645</v>
      </c>
      <c r="ID16" s="9">
        <v>1.5289999999999999</v>
      </c>
      <c r="IE16" s="9">
        <v>1.4370000000000001</v>
      </c>
      <c r="IF16" s="9">
        <v>0</v>
      </c>
      <c r="IG16" s="9">
        <v>9.1999999999999998E-2</v>
      </c>
      <c r="IH16" s="9">
        <v>0</v>
      </c>
      <c r="II16" s="9">
        <v>9.1999999999999998E-2</v>
      </c>
      <c r="IJ16" s="9">
        <v>0</v>
      </c>
      <c r="IK16" s="9">
        <v>1.3959999999999999</v>
      </c>
      <c r="IL16" s="9">
        <v>0</v>
      </c>
      <c r="IM16" s="9">
        <v>5.8999999999999997E-2</v>
      </c>
      <c r="IN16" s="9">
        <v>7.3999999999999996E-2</v>
      </c>
      <c r="IO16" s="9">
        <v>0.32200000000000001</v>
      </c>
      <c r="IP16" s="9">
        <v>1.2070000000000001</v>
      </c>
      <c r="IQ16" s="9">
        <v>0.11600000000000001</v>
      </c>
    </row>
    <row r="17" spans="1:251">
      <c r="A17" s="10">
        <v>44228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9">
        <v>4.17</v>
      </c>
      <c r="H17" s="9">
        <v>0.23200000000000001</v>
      </c>
      <c r="I17" s="9">
        <v>0.11700000000000001</v>
      </c>
      <c r="J17" s="9">
        <v>0.34399999999999997</v>
      </c>
      <c r="K17" s="9">
        <v>0.61799999999999999</v>
      </c>
      <c r="L17" s="9">
        <v>4.2450000000000001</v>
      </c>
      <c r="M17" s="9">
        <v>3.4990000000000001</v>
      </c>
      <c r="N17" s="9">
        <v>0.313</v>
      </c>
      <c r="O17" s="9">
        <v>9.8650000000000002</v>
      </c>
      <c r="P17" s="9">
        <v>1.4930000000000001</v>
      </c>
      <c r="Q17" s="9">
        <v>1.4930000000000001</v>
      </c>
      <c r="R17" s="9">
        <v>0.375</v>
      </c>
      <c r="S17" s="9">
        <v>0.375</v>
      </c>
      <c r="T17" s="9">
        <v>0</v>
      </c>
      <c r="U17" s="9">
        <v>0.375</v>
      </c>
      <c r="V17" s="9">
        <v>0.14199999999999999</v>
      </c>
      <c r="W17" s="9">
        <v>0.23300000000000001</v>
      </c>
      <c r="X17" s="9">
        <v>0.14199999999999999</v>
      </c>
      <c r="Y17" s="9">
        <v>0.23300000000000001</v>
      </c>
      <c r="Z17" s="9">
        <v>0</v>
      </c>
      <c r="AA17" s="9">
        <v>0.182</v>
      </c>
      <c r="AB17" s="9">
        <v>0.11700000000000001</v>
      </c>
      <c r="AC17" s="9">
        <v>7.6999999999999999E-2</v>
      </c>
      <c r="AD17" s="9">
        <v>0.14199999999999999</v>
      </c>
      <c r="AE17" s="9">
        <v>0.23300000000000001</v>
      </c>
      <c r="AF17" s="9">
        <v>0</v>
      </c>
      <c r="AG17" s="9">
        <v>1.1180000000000001</v>
      </c>
      <c r="AH17" s="9">
        <v>0.93799999999999994</v>
      </c>
      <c r="AI17" s="9">
        <v>0.93799999999999994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0.872</v>
      </c>
      <c r="AP17" s="9">
        <v>6.5000000000000002E-2</v>
      </c>
      <c r="AQ17" s="9">
        <v>0</v>
      </c>
      <c r="AR17" s="9">
        <v>0</v>
      </c>
      <c r="AS17" s="9">
        <v>0</v>
      </c>
      <c r="AT17" s="9">
        <v>0.93799999999999994</v>
      </c>
      <c r="AU17" s="9">
        <v>0.18</v>
      </c>
      <c r="AV17" s="9">
        <v>0</v>
      </c>
      <c r="AW17" s="9">
        <v>1.4930000000000001</v>
      </c>
      <c r="AX17" s="9">
        <v>7.96</v>
      </c>
      <c r="AY17" s="9">
        <v>7.0179999999999998</v>
      </c>
      <c r="AZ17" s="9">
        <v>0.439</v>
      </c>
      <c r="BA17" s="9">
        <v>0.439</v>
      </c>
      <c r="BB17" s="9">
        <v>0.29899999999999999</v>
      </c>
      <c r="BC17" s="9">
        <v>0.14000000000000001</v>
      </c>
      <c r="BD17" s="9">
        <v>0.3</v>
      </c>
      <c r="BE17" s="9">
        <v>0.13800000000000001</v>
      </c>
      <c r="BF17" s="9">
        <v>0.3</v>
      </c>
      <c r="BG17" s="9">
        <v>6.8000000000000005E-2</v>
      </c>
      <c r="BH17" s="9">
        <v>7.0999999999999994E-2</v>
      </c>
      <c r="BI17" s="9">
        <v>7.1999999999999995E-2</v>
      </c>
      <c r="BJ17" s="9">
        <v>0.193</v>
      </c>
      <c r="BK17" s="9">
        <v>0.17399999999999999</v>
      </c>
      <c r="BL17" s="9">
        <v>0.27500000000000002</v>
      </c>
      <c r="BM17" s="9">
        <v>0.16300000000000001</v>
      </c>
      <c r="BN17" s="9">
        <v>0</v>
      </c>
      <c r="BO17" s="9">
        <v>6.58</v>
      </c>
      <c r="BP17" s="9">
        <v>5.915</v>
      </c>
      <c r="BQ17" s="9">
        <v>5.6029999999999998</v>
      </c>
      <c r="BR17" s="9">
        <v>0.23300000000000001</v>
      </c>
      <c r="BS17" s="9">
        <v>7.9000000000000001E-2</v>
      </c>
      <c r="BT17" s="9">
        <v>7.0999999999999994E-2</v>
      </c>
      <c r="BU17" s="9">
        <v>7.9000000000000001E-2</v>
      </c>
      <c r="BV17" s="9">
        <v>9.1999999999999998E-2</v>
      </c>
      <c r="BW17" s="9">
        <v>3.887</v>
      </c>
      <c r="BX17" s="9">
        <v>0.60599999999999998</v>
      </c>
      <c r="BY17" s="9">
        <v>0.48899999999999999</v>
      </c>
      <c r="BZ17" s="9">
        <v>0.93300000000000005</v>
      </c>
      <c r="CA17" s="9">
        <v>0.85</v>
      </c>
      <c r="CB17" s="9">
        <v>5.0650000000000004</v>
      </c>
      <c r="CC17" s="9">
        <v>0.66500000000000004</v>
      </c>
      <c r="CD17" s="9">
        <v>0.94199999999999995</v>
      </c>
      <c r="CE17" s="9">
        <v>7.96</v>
      </c>
      <c r="CF17" s="9">
        <v>6.415</v>
      </c>
      <c r="CG17" s="9">
        <v>6.0720000000000001</v>
      </c>
      <c r="CH17" s="9">
        <v>1.002</v>
      </c>
      <c r="CI17" s="9">
        <v>1.002</v>
      </c>
      <c r="CJ17" s="9">
        <v>0.61899999999999999</v>
      </c>
      <c r="CK17" s="9">
        <v>0.38400000000000001</v>
      </c>
      <c r="CL17" s="9">
        <v>0.50800000000000001</v>
      </c>
      <c r="CM17" s="9">
        <v>0.495</v>
      </c>
      <c r="CN17" s="9">
        <v>0.50700000000000001</v>
      </c>
      <c r="CO17" s="9">
        <v>0.189</v>
      </c>
      <c r="CP17" s="9">
        <v>0.307</v>
      </c>
      <c r="CQ17" s="9">
        <v>0.30099999999999999</v>
      </c>
      <c r="CR17" s="9">
        <v>0.38300000000000001</v>
      </c>
      <c r="CS17" s="9">
        <v>0.318</v>
      </c>
      <c r="CT17" s="9">
        <v>0.79400000000000004</v>
      </c>
      <c r="CU17" s="9">
        <v>0.20899999999999999</v>
      </c>
      <c r="CV17" s="9">
        <v>0</v>
      </c>
      <c r="CW17" s="9">
        <v>5.07</v>
      </c>
      <c r="CX17" s="9">
        <v>4.2030000000000003</v>
      </c>
      <c r="CY17" s="9">
        <v>4.1319999999999997</v>
      </c>
      <c r="CZ17" s="9">
        <v>0</v>
      </c>
      <c r="DA17" s="9">
        <v>7.0999999999999994E-2</v>
      </c>
      <c r="DB17" s="9">
        <v>7.0999999999999994E-2</v>
      </c>
      <c r="DC17" s="9">
        <v>0</v>
      </c>
      <c r="DD17" s="9">
        <v>0</v>
      </c>
      <c r="DE17" s="9">
        <v>2.6789999999999998</v>
      </c>
      <c r="DF17" s="9">
        <v>0.41899999999999998</v>
      </c>
      <c r="DG17" s="9">
        <v>0</v>
      </c>
      <c r="DH17" s="9">
        <v>1.105</v>
      </c>
      <c r="DI17" s="9">
        <v>0.16800000000000001</v>
      </c>
      <c r="DJ17" s="9">
        <v>4.0350000000000001</v>
      </c>
      <c r="DK17" s="9">
        <v>0.86699999999999999</v>
      </c>
      <c r="DL17" s="9">
        <v>0.34300000000000003</v>
      </c>
      <c r="DM17" s="9">
        <v>6.415</v>
      </c>
      <c r="DN17" s="9">
        <v>4.5759999999999996</v>
      </c>
      <c r="DO17" s="9">
        <v>4.516</v>
      </c>
      <c r="DP17" s="9">
        <v>1.042</v>
      </c>
      <c r="DQ17" s="9">
        <v>0.89200000000000002</v>
      </c>
      <c r="DR17" s="9">
        <v>0.129</v>
      </c>
      <c r="DS17" s="9">
        <v>0.76300000000000001</v>
      </c>
      <c r="DT17" s="9">
        <v>0.22500000000000001</v>
      </c>
      <c r="DU17" s="9">
        <v>0.66700000000000004</v>
      </c>
      <c r="DV17" s="9">
        <v>0.318</v>
      </c>
      <c r="DW17" s="9">
        <v>0.27100000000000002</v>
      </c>
      <c r="DX17" s="9">
        <v>0.30299999999999999</v>
      </c>
      <c r="DY17" s="9">
        <v>0.13500000000000001</v>
      </c>
      <c r="DZ17" s="9">
        <v>0.34100000000000003</v>
      </c>
      <c r="EA17" s="9">
        <v>0.41599999999999998</v>
      </c>
      <c r="EB17" s="9">
        <v>0.34899999999999998</v>
      </c>
      <c r="EC17" s="9">
        <v>0.54300000000000004</v>
      </c>
      <c r="ED17" s="9">
        <v>0.15</v>
      </c>
      <c r="EE17" s="9">
        <v>3.4740000000000002</v>
      </c>
      <c r="EF17" s="9">
        <v>2.633</v>
      </c>
      <c r="EG17" s="9">
        <v>2.5579999999999998</v>
      </c>
      <c r="EH17" s="9">
        <v>7.4999999999999997E-2</v>
      </c>
      <c r="EI17" s="9">
        <v>0</v>
      </c>
      <c r="EJ17" s="9">
        <v>0</v>
      </c>
      <c r="EK17" s="9">
        <v>0</v>
      </c>
      <c r="EL17" s="9">
        <v>7.4999999999999997E-2</v>
      </c>
      <c r="EM17" s="9">
        <v>1.869</v>
      </c>
      <c r="EN17" s="9">
        <v>0.46200000000000002</v>
      </c>
      <c r="EO17" s="9">
        <v>6.5000000000000002E-2</v>
      </c>
      <c r="EP17" s="9">
        <v>0.23699999999999999</v>
      </c>
      <c r="EQ17" s="9">
        <v>0.40500000000000003</v>
      </c>
      <c r="ER17" s="9">
        <v>2.2280000000000002</v>
      </c>
      <c r="ES17" s="9">
        <v>0.84099999999999997</v>
      </c>
      <c r="ET17" s="9">
        <v>0.06</v>
      </c>
      <c r="EU17" s="9">
        <v>4.5759999999999996</v>
      </c>
      <c r="EV17" s="9">
        <v>0.73299999999999998</v>
      </c>
      <c r="EW17" s="9">
        <v>0.73299999999999998</v>
      </c>
      <c r="EX17" s="9">
        <v>0.08</v>
      </c>
      <c r="EY17" s="9">
        <v>0.08</v>
      </c>
      <c r="EZ17" s="9">
        <v>0</v>
      </c>
      <c r="FA17" s="9">
        <v>0.08</v>
      </c>
      <c r="FB17" s="9">
        <v>0</v>
      </c>
      <c r="FC17" s="9">
        <v>0.08</v>
      </c>
      <c r="FD17" s="9">
        <v>0</v>
      </c>
      <c r="FE17" s="9">
        <v>0.08</v>
      </c>
      <c r="FF17" s="9">
        <v>0</v>
      </c>
      <c r="FG17" s="9">
        <v>0.08</v>
      </c>
      <c r="FH17" s="9">
        <v>0</v>
      </c>
      <c r="FI17" s="9">
        <v>0</v>
      </c>
      <c r="FJ17" s="9">
        <v>0.08</v>
      </c>
      <c r="FK17" s="9">
        <v>0</v>
      </c>
      <c r="FL17" s="9">
        <v>0</v>
      </c>
      <c r="FM17" s="9">
        <v>0.65300000000000002</v>
      </c>
      <c r="FN17" s="9">
        <v>0.57599999999999996</v>
      </c>
      <c r="FO17" s="9">
        <v>0.57599999999999996</v>
      </c>
      <c r="FP17" s="9">
        <v>0</v>
      </c>
      <c r="FQ17" s="9">
        <v>0</v>
      </c>
      <c r="FR17" s="9">
        <v>0</v>
      </c>
      <c r="FS17" s="9">
        <v>0</v>
      </c>
      <c r="FT17" s="9">
        <v>0</v>
      </c>
      <c r="FU17" s="9">
        <v>0.57599999999999996</v>
      </c>
      <c r="FV17" s="9">
        <v>0</v>
      </c>
      <c r="FW17" s="9">
        <v>0</v>
      </c>
      <c r="FX17" s="9">
        <v>0</v>
      </c>
      <c r="FY17" s="9">
        <v>8.8999999999999996E-2</v>
      </c>
      <c r="FZ17" s="9">
        <v>0.48699999999999999</v>
      </c>
      <c r="GA17" s="9">
        <v>7.5999999999999998E-2</v>
      </c>
      <c r="GB17" s="9">
        <v>0</v>
      </c>
      <c r="GC17" s="9">
        <v>0.73299999999999998</v>
      </c>
      <c r="GD17" s="9">
        <v>1.177</v>
      </c>
      <c r="GE17" s="9">
        <v>1.113</v>
      </c>
      <c r="GF17" s="9">
        <v>0</v>
      </c>
      <c r="GG17" s="9">
        <v>0</v>
      </c>
      <c r="GH17" s="9">
        <v>0</v>
      </c>
      <c r="GI17" s="9">
        <v>0</v>
      </c>
      <c r="GJ17" s="9">
        <v>0</v>
      </c>
      <c r="GK17" s="9">
        <v>0</v>
      </c>
      <c r="GL17" s="9">
        <v>0</v>
      </c>
      <c r="GM17" s="9">
        <v>0</v>
      </c>
      <c r="GN17" s="9">
        <v>0</v>
      </c>
      <c r="GO17" s="9">
        <v>0</v>
      </c>
      <c r="GP17" s="9">
        <v>0</v>
      </c>
      <c r="GQ17" s="9">
        <v>0</v>
      </c>
      <c r="GR17" s="9">
        <v>0</v>
      </c>
      <c r="GS17" s="9">
        <v>0</v>
      </c>
      <c r="GT17" s="9">
        <v>0</v>
      </c>
      <c r="GU17" s="9">
        <v>1.113</v>
      </c>
      <c r="GV17" s="9">
        <v>1.0329999999999999</v>
      </c>
      <c r="GW17" s="9">
        <v>0.78400000000000003</v>
      </c>
      <c r="GX17" s="9">
        <v>0.17699999999999999</v>
      </c>
      <c r="GY17" s="9">
        <v>7.0999999999999994E-2</v>
      </c>
      <c r="GZ17" s="9">
        <v>0.17699999999999999</v>
      </c>
      <c r="HA17" s="9">
        <v>7.0999999999999994E-2</v>
      </c>
      <c r="HB17" s="9">
        <v>0</v>
      </c>
      <c r="HC17" s="9">
        <v>0.93600000000000005</v>
      </c>
      <c r="HD17" s="9">
        <v>0</v>
      </c>
      <c r="HE17" s="9">
        <v>0</v>
      </c>
      <c r="HF17" s="9">
        <v>9.7000000000000003E-2</v>
      </c>
      <c r="HG17" s="9">
        <v>0.248</v>
      </c>
      <c r="HH17" s="9">
        <v>0.78400000000000003</v>
      </c>
      <c r="HI17" s="9">
        <v>0.08</v>
      </c>
      <c r="HJ17" s="9">
        <v>6.4000000000000001E-2</v>
      </c>
      <c r="HK17" s="9">
        <v>1.177</v>
      </c>
      <c r="HL17" s="9">
        <v>1.9410000000000001</v>
      </c>
      <c r="HM17" s="9">
        <v>1.9410000000000001</v>
      </c>
      <c r="HN17" s="9">
        <v>9.2999999999999999E-2</v>
      </c>
      <c r="HO17" s="9">
        <v>9.2999999999999999E-2</v>
      </c>
      <c r="HP17" s="9">
        <v>0</v>
      </c>
      <c r="HQ17" s="9">
        <v>9.2999999999999999E-2</v>
      </c>
      <c r="HR17" s="9">
        <v>9.2999999999999999E-2</v>
      </c>
      <c r="HS17" s="9">
        <v>0</v>
      </c>
      <c r="HT17" s="9">
        <v>9.2999999999999999E-2</v>
      </c>
      <c r="HU17" s="9">
        <v>0</v>
      </c>
      <c r="HV17" s="9">
        <v>0</v>
      </c>
      <c r="HW17" s="9">
        <v>0</v>
      </c>
      <c r="HX17" s="9">
        <v>9.2999999999999999E-2</v>
      </c>
      <c r="HY17" s="9">
        <v>0</v>
      </c>
      <c r="HZ17" s="9">
        <v>9.2999999999999999E-2</v>
      </c>
      <c r="IA17" s="9">
        <v>0</v>
      </c>
      <c r="IB17" s="9">
        <v>0</v>
      </c>
      <c r="IC17" s="9">
        <v>1.8480000000000001</v>
      </c>
      <c r="ID17" s="9">
        <v>0.96199999999999997</v>
      </c>
      <c r="IE17" s="9">
        <v>0.96199999999999997</v>
      </c>
      <c r="IF17" s="9">
        <v>0</v>
      </c>
      <c r="IG17" s="9">
        <v>0</v>
      </c>
      <c r="IH17" s="9">
        <v>0</v>
      </c>
      <c r="II17" s="9">
        <v>0</v>
      </c>
      <c r="IJ17" s="9">
        <v>0</v>
      </c>
      <c r="IK17" s="9">
        <v>0.81200000000000006</v>
      </c>
      <c r="IL17" s="9">
        <v>0</v>
      </c>
      <c r="IM17" s="9">
        <v>0</v>
      </c>
      <c r="IN17" s="9">
        <v>0.14899999999999999</v>
      </c>
      <c r="IO17" s="9">
        <v>0.13600000000000001</v>
      </c>
      <c r="IP17" s="9">
        <v>0.82599999999999996</v>
      </c>
      <c r="IQ17" s="9">
        <v>0.88600000000000001</v>
      </c>
    </row>
    <row r="18" spans="1:251">
      <c r="A18" s="10">
        <v>44593</v>
      </c>
      <c r="B18" s="9">
        <v>0.16</v>
      </c>
      <c r="C18" s="9">
        <v>0.107</v>
      </c>
      <c r="D18" s="9">
        <v>0.16</v>
      </c>
      <c r="E18" s="9">
        <v>0</v>
      </c>
      <c r="F18" s="9">
        <v>0.107</v>
      </c>
      <c r="G18" s="9">
        <v>2.9910000000000001</v>
      </c>
      <c r="H18" s="9">
        <v>0.28699999999999998</v>
      </c>
      <c r="I18" s="9">
        <v>0</v>
      </c>
      <c r="J18" s="9">
        <v>0.89100000000000001</v>
      </c>
      <c r="K18" s="9">
        <v>0.86099999999999999</v>
      </c>
      <c r="L18" s="9">
        <v>3.3079999999999998</v>
      </c>
      <c r="M18" s="9">
        <v>2.1749999999999998</v>
      </c>
      <c r="N18" s="9">
        <v>0.27400000000000002</v>
      </c>
      <c r="O18" s="9">
        <v>7.9349999999999996</v>
      </c>
      <c r="P18" s="9">
        <v>1.8320000000000001</v>
      </c>
      <c r="Q18" s="9">
        <v>1.7170000000000001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9">
        <v>1.7170000000000001</v>
      </c>
      <c r="AH18" s="9">
        <v>1.7170000000000001</v>
      </c>
      <c r="AI18" s="9">
        <v>1.7170000000000001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1.4670000000000001</v>
      </c>
      <c r="AP18" s="9">
        <v>0</v>
      </c>
      <c r="AQ18" s="9">
        <v>0</v>
      </c>
      <c r="AR18" s="9">
        <v>0.25</v>
      </c>
      <c r="AS18" s="9">
        <v>0.496</v>
      </c>
      <c r="AT18" s="9">
        <v>1.2210000000000001</v>
      </c>
      <c r="AU18" s="9">
        <v>0</v>
      </c>
      <c r="AV18" s="9">
        <v>0.115</v>
      </c>
      <c r="AW18" s="9">
        <v>1.8320000000000001</v>
      </c>
      <c r="AX18" s="9">
        <v>7.92</v>
      </c>
      <c r="AY18" s="9">
        <v>7.26</v>
      </c>
      <c r="AZ18" s="9">
        <v>0.872</v>
      </c>
      <c r="BA18" s="9">
        <v>0.59399999999999997</v>
      </c>
      <c r="BB18" s="9">
        <v>0.23899999999999999</v>
      </c>
      <c r="BC18" s="9">
        <v>0.35499999999999998</v>
      </c>
      <c r="BD18" s="9">
        <v>0.40400000000000003</v>
      </c>
      <c r="BE18" s="9">
        <v>0.19</v>
      </c>
      <c r="BF18" s="9">
        <v>0.13300000000000001</v>
      </c>
      <c r="BG18" s="9">
        <v>0.27100000000000002</v>
      </c>
      <c r="BH18" s="9">
        <v>0.19</v>
      </c>
      <c r="BI18" s="9">
        <v>0.19</v>
      </c>
      <c r="BJ18" s="9">
        <v>0.23899999999999999</v>
      </c>
      <c r="BK18" s="9">
        <v>0.16500000000000001</v>
      </c>
      <c r="BL18" s="9">
        <v>0.59399999999999997</v>
      </c>
      <c r="BM18" s="9">
        <v>0</v>
      </c>
      <c r="BN18" s="9">
        <v>0.27900000000000003</v>
      </c>
      <c r="BO18" s="9">
        <v>6.3869999999999996</v>
      </c>
      <c r="BP18" s="9">
        <v>5.8730000000000002</v>
      </c>
      <c r="BQ18" s="9">
        <v>5.4610000000000003</v>
      </c>
      <c r="BR18" s="9">
        <v>0</v>
      </c>
      <c r="BS18" s="9">
        <v>0.41199999999999998</v>
      </c>
      <c r="BT18" s="9">
        <v>0</v>
      </c>
      <c r="BU18" s="9">
        <v>0.30199999999999999</v>
      </c>
      <c r="BV18" s="9">
        <v>0</v>
      </c>
      <c r="BW18" s="9">
        <v>3.8479999999999999</v>
      </c>
      <c r="BX18" s="9">
        <v>0.68100000000000005</v>
      </c>
      <c r="BY18" s="9">
        <v>0.29799999999999999</v>
      </c>
      <c r="BZ18" s="9">
        <v>1.0469999999999999</v>
      </c>
      <c r="CA18" s="9">
        <v>1.115</v>
      </c>
      <c r="CB18" s="9">
        <v>4.758</v>
      </c>
      <c r="CC18" s="9">
        <v>0.51400000000000001</v>
      </c>
      <c r="CD18" s="9">
        <v>0.66</v>
      </c>
      <c r="CE18" s="9">
        <v>7.92</v>
      </c>
      <c r="CF18" s="9">
        <v>6.0609999999999999</v>
      </c>
      <c r="CG18" s="9">
        <v>5.81</v>
      </c>
      <c r="CH18" s="9">
        <v>0.93400000000000005</v>
      </c>
      <c r="CI18" s="9">
        <v>0.80600000000000005</v>
      </c>
      <c r="CJ18" s="9">
        <v>0.45500000000000002</v>
      </c>
      <c r="CK18" s="9">
        <v>0.35099999999999998</v>
      </c>
      <c r="CL18" s="9">
        <v>0.58299999999999996</v>
      </c>
      <c r="CM18" s="9">
        <v>0.223</v>
      </c>
      <c r="CN18" s="9">
        <v>0.39100000000000001</v>
      </c>
      <c r="CO18" s="9">
        <v>0</v>
      </c>
      <c r="CP18" s="9">
        <v>0.19400000000000001</v>
      </c>
      <c r="CQ18" s="9">
        <v>0</v>
      </c>
      <c r="CR18" s="9">
        <v>0.48599999999999999</v>
      </c>
      <c r="CS18" s="9">
        <v>0.32</v>
      </c>
      <c r="CT18" s="9">
        <v>0.58299999999999996</v>
      </c>
      <c r="CU18" s="9">
        <v>0.223</v>
      </c>
      <c r="CV18" s="9">
        <v>0.128</v>
      </c>
      <c r="CW18" s="9">
        <v>4.8760000000000003</v>
      </c>
      <c r="CX18" s="9">
        <v>3.98</v>
      </c>
      <c r="CY18" s="9">
        <v>3.669</v>
      </c>
      <c r="CZ18" s="9">
        <v>8.8999999999999996E-2</v>
      </c>
      <c r="DA18" s="9">
        <v>0.221</v>
      </c>
      <c r="DB18" s="9">
        <v>8.8999999999999996E-2</v>
      </c>
      <c r="DC18" s="9">
        <v>0.11600000000000001</v>
      </c>
      <c r="DD18" s="9">
        <v>0.106</v>
      </c>
      <c r="DE18" s="9">
        <v>2.6549999999999998</v>
      </c>
      <c r="DF18" s="9">
        <v>0.64300000000000002</v>
      </c>
      <c r="DG18" s="9">
        <v>0.31900000000000001</v>
      </c>
      <c r="DH18" s="9">
        <v>0.36299999999999999</v>
      </c>
      <c r="DI18" s="9">
        <v>0.64600000000000002</v>
      </c>
      <c r="DJ18" s="9">
        <v>3.3340000000000001</v>
      </c>
      <c r="DK18" s="9">
        <v>0.89600000000000002</v>
      </c>
      <c r="DL18" s="9">
        <v>0.251</v>
      </c>
      <c r="DM18" s="9">
        <v>6.0609999999999999</v>
      </c>
      <c r="DN18" s="9">
        <v>6.4409999999999998</v>
      </c>
      <c r="DO18" s="9">
        <v>6.4409999999999998</v>
      </c>
      <c r="DP18" s="9">
        <v>0.78800000000000003</v>
      </c>
      <c r="DQ18" s="9">
        <v>0.71399999999999997</v>
      </c>
      <c r="DR18" s="9">
        <v>0.25800000000000001</v>
      </c>
      <c r="DS18" s="9">
        <v>0.45500000000000002</v>
      </c>
      <c r="DT18" s="9">
        <v>0.34499999999999997</v>
      </c>
      <c r="DU18" s="9">
        <v>0.36899999999999999</v>
      </c>
      <c r="DV18" s="9">
        <v>0.34499999999999997</v>
      </c>
      <c r="DW18" s="9">
        <v>0.13300000000000001</v>
      </c>
      <c r="DX18" s="9">
        <v>0.23599999999999999</v>
      </c>
      <c r="DY18" s="9">
        <v>0</v>
      </c>
      <c r="DZ18" s="9">
        <v>0.13300000000000001</v>
      </c>
      <c r="EA18" s="9">
        <v>0.58099999999999996</v>
      </c>
      <c r="EB18" s="9">
        <v>0.495</v>
      </c>
      <c r="EC18" s="9">
        <v>0.219</v>
      </c>
      <c r="ED18" s="9">
        <v>7.3999999999999996E-2</v>
      </c>
      <c r="EE18" s="9">
        <v>5.6529999999999996</v>
      </c>
      <c r="EF18" s="9">
        <v>4.5289999999999999</v>
      </c>
      <c r="EG18" s="9">
        <v>4.0979999999999999</v>
      </c>
      <c r="EH18" s="9">
        <v>0.22</v>
      </c>
      <c r="EI18" s="9">
        <v>0.21</v>
      </c>
      <c r="EJ18" s="9">
        <v>0.315</v>
      </c>
      <c r="EK18" s="9">
        <v>0.11600000000000001</v>
      </c>
      <c r="EL18" s="9">
        <v>0</v>
      </c>
      <c r="EM18" s="9">
        <v>3.4220000000000002</v>
      </c>
      <c r="EN18" s="9">
        <v>0.53700000000000003</v>
      </c>
      <c r="EO18" s="9">
        <v>0.129</v>
      </c>
      <c r="EP18" s="9">
        <v>0.441</v>
      </c>
      <c r="EQ18" s="9">
        <v>0.79600000000000004</v>
      </c>
      <c r="ER18" s="9">
        <v>3.7330000000000001</v>
      </c>
      <c r="ES18" s="9">
        <v>1.1240000000000001</v>
      </c>
      <c r="ET18" s="9">
        <v>0</v>
      </c>
      <c r="EU18" s="9">
        <v>6.4409999999999998</v>
      </c>
      <c r="EV18" s="9">
        <v>1.5109999999999999</v>
      </c>
      <c r="EW18" s="9">
        <v>1.5109999999999999</v>
      </c>
      <c r="EX18" s="9">
        <v>0.25700000000000001</v>
      </c>
      <c r="EY18" s="9">
        <v>0.25700000000000001</v>
      </c>
      <c r="EZ18" s="9">
        <v>0</v>
      </c>
      <c r="FA18" s="9">
        <v>0.25700000000000001</v>
      </c>
      <c r="FB18" s="9">
        <v>0</v>
      </c>
      <c r="FC18" s="9">
        <v>0.25700000000000001</v>
      </c>
      <c r="FD18" s="9">
        <v>0</v>
      </c>
      <c r="FE18" s="9">
        <v>0</v>
      </c>
      <c r="FF18" s="9">
        <v>0.25700000000000001</v>
      </c>
      <c r="FG18" s="9">
        <v>0</v>
      </c>
      <c r="FH18" s="9">
        <v>0.19500000000000001</v>
      </c>
      <c r="FI18" s="9">
        <v>6.3E-2</v>
      </c>
      <c r="FJ18" s="9">
        <v>0.25700000000000001</v>
      </c>
      <c r="FK18" s="9">
        <v>0</v>
      </c>
      <c r="FL18" s="9">
        <v>0</v>
      </c>
      <c r="FM18" s="9">
        <v>1.254</v>
      </c>
      <c r="FN18" s="9">
        <v>1.03</v>
      </c>
      <c r="FO18" s="9">
        <v>0.80900000000000005</v>
      </c>
      <c r="FP18" s="9">
        <v>0</v>
      </c>
      <c r="FQ18" s="9">
        <v>0.221</v>
      </c>
      <c r="FR18" s="9">
        <v>0.221</v>
      </c>
      <c r="FS18" s="9">
        <v>0</v>
      </c>
      <c r="FT18" s="9">
        <v>0</v>
      </c>
      <c r="FU18" s="9">
        <v>0.71499999999999997</v>
      </c>
      <c r="FV18" s="9">
        <v>0.16400000000000001</v>
      </c>
      <c r="FW18" s="9">
        <v>0</v>
      </c>
      <c r="FX18" s="9">
        <v>0.151</v>
      </c>
      <c r="FY18" s="9">
        <v>0.49199999999999999</v>
      </c>
      <c r="FZ18" s="9">
        <v>0.53900000000000003</v>
      </c>
      <c r="GA18" s="9">
        <v>0.224</v>
      </c>
      <c r="GB18" s="9">
        <v>0</v>
      </c>
      <c r="GC18" s="9">
        <v>1.5109999999999999</v>
      </c>
      <c r="GD18" s="9">
        <v>1.028</v>
      </c>
      <c r="GE18" s="9">
        <v>1.028</v>
      </c>
      <c r="GF18" s="9">
        <v>0.30399999999999999</v>
      </c>
      <c r="GG18" s="9">
        <v>0.30399999999999999</v>
      </c>
      <c r="GH18" s="9">
        <v>0.17899999999999999</v>
      </c>
      <c r="GI18" s="9">
        <v>0.125</v>
      </c>
      <c r="GJ18" s="9">
        <v>0.23400000000000001</v>
      </c>
      <c r="GK18" s="9">
        <v>7.0000000000000007E-2</v>
      </c>
      <c r="GL18" s="9">
        <v>0.109</v>
      </c>
      <c r="GM18" s="9">
        <v>7.0000000000000007E-2</v>
      </c>
      <c r="GN18" s="9">
        <v>0.125</v>
      </c>
      <c r="GO18" s="9">
        <v>0</v>
      </c>
      <c r="GP18" s="9">
        <v>0</v>
      </c>
      <c r="GQ18" s="9">
        <v>0.30399999999999999</v>
      </c>
      <c r="GR18" s="9">
        <v>0.23400000000000001</v>
      </c>
      <c r="GS18" s="9">
        <v>7.0000000000000007E-2</v>
      </c>
      <c r="GT18" s="9">
        <v>0</v>
      </c>
      <c r="GU18" s="9">
        <v>0.72399999999999998</v>
      </c>
      <c r="GV18" s="9">
        <v>0.51400000000000001</v>
      </c>
      <c r="GW18" s="9">
        <v>0.51400000000000001</v>
      </c>
      <c r="GX18" s="9">
        <v>0</v>
      </c>
      <c r="GY18" s="9">
        <v>0</v>
      </c>
      <c r="GZ18" s="9">
        <v>0</v>
      </c>
      <c r="HA18" s="9">
        <v>0</v>
      </c>
      <c r="HB18" s="9">
        <v>0</v>
      </c>
      <c r="HC18" s="9">
        <v>0.51400000000000001</v>
      </c>
      <c r="HD18" s="9">
        <v>0</v>
      </c>
      <c r="HE18" s="9">
        <v>0</v>
      </c>
      <c r="HF18" s="9">
        <v>0</v>
      </c>
      <c r="HG18" s="9">
        <v>0</v>
      </c>
      <c r="HH18" s="9">
        <v>0.51400000000000001</v>
      </c>
      <c r="HI18" s="9">
        <v>0.21</v>
      </c>
      <c r="HJ18" s="9">
        <v>0</v>
      </c>
      <c r="HK18" s="9">
        <v>1.028</v>
      </c>
      <c r="HL18" s="9">
        <v>1.9470000000000001</v>
      </c>
      <c r="HM18" s="9">
        <v>1.849</v>
      </c>
      <c r="HN18" s="9">
        <v>0.34200000000000003</v>
      </c>
      <c r="HO18" s="9">
        <v>0.34200000000000003</v>
      </c>
      <c r="HP18" s="9">
        <v>0</v>
      </c>
      <c r="HQ18" s="9">
        <v>0.34200000000000003</v>
      </c>
      <c r="HR18" s="9">
        <v>0.11600000000000001</v>
      </c>
      <c r="HS18" s="9">
        <v>0.22600000000000001</v>
      </c>
      <c r="HT18" s="9">
        <v>0.11600000000000001</v>
      </c>
      <c r="HU18" s="9">
        <v>0.11899999999999999</v>
      </c>
      <c r="HV18" s="9">
        <v>0.107</v>
      </c>
      <c r="HW18" s="9">
        <v>0.18099999999999999</v>
      </c>
      <c r="HX18" s="9">
        <v>0</v>
      </c>
      <c r="HY18" s="9">
        <v>0.161</v>
      </c>
      <c r="HZ18" s="9">
        <v>0.18099999999999999</v>
      </c>
      <c r="IA18" s="9">
        <v>0.161</v>
      </c>
      <c r="IB18" s="9">
        <v>0</v>
      </c>
      <c r="IC18" s="9">
        <v>1.5069999999999999</v>
      </c>
      <c r="ID18" s="9">
        <v>1.2350000000000001</v>
      </c>
      <c r="IE18" s="9">
        <v>1.2350000000000001</v>
      </c>
      <c r="IF18" s="9">
        <v>0</v>
      </c>
      <c r="IG18" s="9">
        <v>0</v>
      </c>
      <c r="IH18" s="9">
        <v>0</v>
      </c>
      <c r="II18" s="9">
        <v>0</v>
      </c>
      <c r="IJ18" s="9">
        <v>0</v>
      </c>
      <c r="IK18" s="9">
        <v>1.2350000000000001</v>
      </c>
      <c r="IL18" s="9">
        <v>0</v>
      </c>
      <c r="IM18" s="9">
        <v>0</v>
      </c>
      <c r="IN18" s="9">
        <v>0</v>
      </c>
      <c r="IO18" s="9">
        <v>0.11</v>
      </c>
      <c r="IP18" s="9">
        <v>1.1240000000000001</v>
      </c>
      <c r="IQ18" s="9">
        <v>0.27200000000000002</v>
      </c>
    </row>
    <row r="19" spans="1:251">
      <c r="A19" s="10">
        <v>44958</v>
      </c>
      <c r="B19" s="9">
        <v>0.124</v>
      </c>
      <c r="C19" s="9">
        <v>9.8000000000000004E-2</v>
      </c>
      <c r="D19" s="9">
        <v>0.124</v>
      </c>
      <c r="E19" s="9">
        <v>9.8000000000000004E-2</v>
      </c>
      <c r="F19" s="9">
        <v>0</v>
      </c>
      <c r="G19" s="9">
        <v>3.7770000000000001</v>
      </c>
      <c r="H19" s="9">
        <v>0.16800000000000001</v>
      </c>
      <c r="I19" s="9">
        <v>0.35499999999999998</v>
      </c>
      <c r="J19" s="9">
        <v>0.83499999999999996</v>
      </c>
      <c r="K19" s="9">
        <v>0.70299999999999996</v>
      </c>
      <c r="L19" s="9">
        <v>4.4329999999999998</v>
      </c>
      <c r="M19" s="9">
        <v>2.556</v>
      </c>
      <c r="N19" s="9">
        <v>0.59699999999999998</v>
      </c>
      <c r="O19" s="9">
        <v>9.9710000000000001</v>
      </c>
      <c r="P19" s="9">
        <v>1.4359999999999999</v>
      </c>
      <c r="Q19" s="9">
        <v>1.4359999999999999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1.4359999999999999</v>
      </c>
      <c r="AH19" s="9">
        <v>0.90300000000000002</v>
      </c>
      <c r="AI19" s="9">
        <v>0.80300000000000005</v>
      </c>
      <c r="AJ19" s="9">
        <v>0.1</v>
      </c>
      <c r="AK19" s="9">
        <v>0</v>
      </c>
      <c r="AL19" s="9">
        <v>0</v>
      </c>
      <c r="AM19" s="9">
        <v>0</v>
      </c>
      <c r="AN19" s="9">
        <v>0</v>
      </c>
      <c r="AO19" s="9">
        <v>0.78200000000000003</v>
      </c>
      <c r="AP19" s="9">
        <v>0</v>
      </c>
      <c r="AQ19" s="9">
        <v>0</v>
      </c>
      <c r="AR19" s="9">
        <v>0.121</v>
      </c>
      <c r="AS19" s="9">
        <v>0.1</v>
      </c>
      <c r="AT19" s="9">
        <v>0.80300000000000005</v>
      </c>
      <c r="AU19" s="9">
        <v>0.53300000000000003</v>
      </c>
      <c r="AV19" s="9">
        <v>0</v>
      </c>
      <c r="AW19" s="9">
        <v>1.4359999999999999</v>
      </c>
      <c r="AX19" s="9">
        <v>7.2939999999999996</v>
      </c>
      <c r="AY19" s="9">
        <v>6.8550000000000004</v>
      </c>
      <c r="AZ19" s="9">
        <v>1.319</v>
      </c>
      <c r="BA19" s="9">
        <v>1.319</v>
      </c>
      <c r="BB19" s="9">
        <v>0</v>
      </c>
      <c r="BC19" s="9">
        <v>1.319</v>
      </c>
      <c r="BD19" s="9">
        <v>0.35499999999999998</v>
      </c>
      <c r="BE19" s="9">
        <v>0.96399999999999997</v>
      </c>
      <c r="BF19" s="9">
        <v>0.96199999999999997</v>
      </c>
      <c r="BG19" s="9">
        <v>0.246</v>
      </c>
      <c r="BH19" s="9">
        <v>0.111</v>
      </c>
      <c r="BI19" s="9">
        <v>0.878</v>
      </c>
      <c r="BJ19" s="9">
        <v>0.441</v>
      </c>
      <c r="BK19" s="9">
        <v>0</v>
      </c>
      <c r="BL19" s="9">
        <v>0.55700000000000005</v>
      </c>
      <c r="BM19" s="9">
        <v>0.76200000000000001</v>
      </c>
      <c r="BN19" s="9">
        <v>0</v>
      </c>
      <c r="BO19" s="9">
        <v>5.5359999999999996</v>
      </c>
      <c r="BP19" s="9">
        <v>5.2089999999999996</v>
      </c>
      <c r="BQ19" s="9">
        <v>4.6609999999999996</v>
      </c>
      <c r="BR19" s="9">
        <v>0.33</v>
      </c>
      <c r="BS19" s="9">
        <v>0.218</v>
      </c>
      <c r="BT19" s="9">
        <v>0.224</v>
      </c>
      <c r="BU19" s="9">
        <v>0.14299999999999999</v>
      </c>
      <c r="BV19" s="9">
        <v>0.18099999999999999</v>
      </c>
      <c r="BW19" s="9">
        <v>4.2060000000000004</v>
      </c>
      <c r="BX19" s="9">
        <v>0.35199999999999998</v>
      </c>
      <c r="BY19" s="9">
        <v>0.22700000000000001</v>
      </c>
      <c r="BZ19" s="9">
        <v>0.42399999999999999</v>
      </c>
      <c r="CA19" s="9">
        <v>1.0780000000000001</v>
      </c>
      <c r="CB19" s="9">
        <v>4.1310000000000002</v>
      </c>
      <c r="CC19" s="9">
        <v>0.32700000000000001</v>
      </c>
      <c r="CD19" s="9">
        <v>0.439</v>
      </c>
      <c r="CE19" s="9">
        <v>7.2939999999999996</v>
      </c>
      <c r="CF19" s="9">
        <v>9.3979999999999997</v>
      </c>
      <c r="CG19" s="9">
        <v>8.7059999999999995</v>
      </c>
      <c r="CH19" s="9">
        <v>1.5209999999999999</v>
      </c>
      <c r="CI19" s="9">
        <v>1.4510000000000001</v>
      </c>
      <c r="CJ19" s="9">
        <v>0.14699999999999999</v>
      </c>
      <c r="CK19" s="9">
        <v>1.3049999999999999</v>
      </c>
      <c r="CL19" s="9">
        <v>0.65200000000000002</v>
      </c>
      <c r="CM19" s="9">
        <v>0.79900000000000004</v>
      </c>
      <c r="CN19" s="9">
        <v>0.65200000000000002</v>
      </c>
      <c r="CO19" s="9">
        <v>0.66200000000000003</v>
      </c>
      <c r="CP19" s="9">
        <v>0.13800000000000001</v>
      </c>
      <c r="CQ19" s="9">
        <v>0.27400000000000002</v>
      </c>
      <c r="CR19" s="9">
        <v>0.61399999999999999</v>
      </c>
      <c r="CS19" s="9">
        <v>0.56299999999999994</v>
      </c>
      <c r="CT19" s="9">
        <v>0.81699999999999995</v>
      </c>
      <c r="CU19" s="9">
        <v>0.63400000000000001</v>
      </c>
      <c r="CV19" s="9">
        <v>7.0000000000000007E-2</v>
      </c>
      <c r="CW19" s="9">
        <v>7.1859999999999999</v>
      </c>
      <c r="CX19" s="9">
        <v>6.4660000000000002</v>
      </c>
      <c r="CY19" s="9">
        <v>5.5739999999999998</v>
      </c>
      <c r="CZ19" s="9">
        <v>0.253</v>
      </c>
      <c r="DA19" s="9">
        <v>0.63900000000000001</v>
      </c>
      <c r="DB19" s="9">
        <v>0.253</v>
      </c>
      <c r="DC19" s="9">
        <v>0.104</v>
      </c>
      <c r="DD19" s="9">
        <v>0.53500000000000003</v>
      </c>
      <c r="DE19" s="9">
        <v>4.7869999999999999</v>
      </c>
      <c r="DF19" s="9">
        <v>0</v>
      </c>
      <c r="DG19" s="9">
        <v>0.45900000000000002</v>
      </c>
      <c r="DH19" s="9">
        <v>1.22</v>
      </c>
      <c r="DI19" s="9">
        <v>1.7749999999999999</v>
      </c>
      <c r="DJ19" s="9">
        <v>4.6909999999999998</v>
      </c>
      <c r="DK19" s="9">
        <v>0.71899999999999997</v>
      </c>
      <c r="DL19" s="9">
        <v>0.69099999999999995</v>
      </c>
      <c r="DM19" s="9">
        <v>9.3979999999999997</v>
      </c>
      <c r="DN19" s="9">
        <v>4.9779999999999998</v>
      </c>
      <c r="DO19" s="9">
        <v>4.6529999999999996</v>
      </c>
      <c r="DP19" s="9">
        <v>0.21199999999999999</v>
      </c>
      <c r="DQ19" s="9">
        <v>0.21199999999999999</v>
      </c>
      <c r="DR19" s="9">
        <v>9.5000000000000001E-2</v>
      </c>
      <c r="DS19" s="9">
        <v>0.11700000000000001</v>
      </c>
      <c r="DT19" s="9">
        <v>9.5000000000000001E-2</v>
      </c>
      <c r="DU19" s="9">
        <v>0.11700000000000001</v>
      </c>
      <c r="DV19" s="9">
        <v>9.5000000000000001E-2</v>
      </c>
      <c r="DW19" s="9">
        <v>0.11700000000000001</v>
      </c>
      <c r="DX19" s="9">
        <v>0</v>
      </c>
      <c r="DY19" s="9">
        <v>0</v>
      </c>
      <c r="DZ19" s="9">
        <v>0.21199999999999999</v>
      </c>
      <c r="EA19" s="9">
        <v>0</v>
      </c>
      <c r="EB19" s="9">
        <v>0.21199999999999999</v>
      </c>
      <c r="EC19" s="9">
        <v>0</v>
      </c>
      <c r="ED19" s="9">
        <v>0</v>
      </c>
      <c r="EE19" s="9">
        <v>4.4409999999999998</v>
      </c>
      <c r="EF19" s="9">
        <v>3.774</v>
      </c>
      <c r="EG19" s="9">
        <v>3.6539999999999999</v>
      </c>
      <c r="EH19" s="9">
        <v>0</v>
      </c>
      <c r="EI19" s="9">
        <v>0.121</v>
      </c>
      <c r="EJ19" s="9">
        <v>0</v>
      </c>
      <c r="EK19" s="9">
        <v>0.121</v>
      </c>
      <c r="EL19" s="9">
        <v>0</v>
      </c>
      <c r="EM19" s="9">
        <v>2.9510000000000001</v>
      </c>
      <c r="EN19" s="9">
        <v>0.433</v>
      </c>
      <c r="EO19" s="9">
        <v>9.2999999999999999E-2</v>
      </c>
      <c r="EP19" s="9">
        <v>0.29799999999999999</v>
      </c>
      <c r="EQ19" s="9">
        <v>0.85499999999999998</v>
      </c>
      <c r="ER19" s="9">
        <v>2.919</v>
      </c>
      <c r="ES19" s="9">
        <v>0.66600000000000004</v>
      </c>
      <c r="ET19" s="9">
        <v>0.32600000000000001</v>
      </c>
      <c r="EU19" s="9">
        <v>4.9779999999999998</v>
      </c>
      <c r="EV19" s="9">
        <v>1.367</v>
      </c>
      <c r="EW19" s="9">
        <v>1.367</v>
      </c>
      <c r="EX19" s="9">
        <v>0.11899999999999999</v>
      </c>
      <c r="EY19" s="9">
        <v>0.11899999999999999</v>
      </c>
      <c r="EZ19" s="9">
        <v>0</v>
      </c>
      <c r="FA19" s="9">
        <v>0.11899999999999999</v>
      </c>
      <c r="FB19" s="9">
        <v>0.11899999999999999</v>
      </c>
      <c r="FC19" s="9">
        <v>0</v>
      </c>
      <c r="FD19" s="9">
        <v>0.11899999999999999</v>
      </c>
      <c r="FE19" s="9">
        <v>0</v>
      </c>
      <c r="FF19" s="9">
        <v>0</v>
      </c>
      <c r="FG19" s="9">
        <v>0</v>
      </c>
      <c r="FH19" s="9">
        <v>0</v>
      </c>
      <c r="FI19" s="9">
        <v>0.11899999999999999</v>
      </c>
      <c r="FJ19" s="9">
        <v>0</v>
      </c>
      <c r="FK19" s="9">
        <v>0.11899999999999999</v>
      </c>
      <c r="FL19" s="9">
        <v>0</v>
      </c>
      <c r="FM19" s="9">
        <v>1.248</v>
      </c>
      <c r="FN19" s="9">
        <v>0.96299999999999997</v>
      </c>
      <c r="FO19" s="9">
        <v>0.96299999999999997</v>
      </c>
      <c r="FP19" s="9">
        <v>0</v>
      </c>
      <c r="FQ19" s="9">
        <v>0</v>
      </c>
      <c r="FR19" s="9">
        <v>0</v>
      </c>
      <c r="FS19" s="9">
        <v>0</v>
      </c>
      <c r="FT19" s="9">
        <v>0</v>
      </c>
      <c r="FU19" s="9">
        <v>0.77</v>
      </c>
      <c r="FV19" s="9">
        <v>0.192</v>
      </c>
      <c r="FW19" s="9">
        <v>0</v>
      </c>
      <c r="FX19" s="9">
        <v>0</v>
      </c>
      <c r="FY19" s="9">
        <v>0.32100000000000001</v>
      </c>
      <c r="FZ19" s="9">
        <v>0.64200000000000002</v>
      </c>
      <c r="GA19" s="9">
        <v>0.28499999999999998</v>
      </c>
      <c r="GB19" s="9">
        <v>0</v>
      </c>
      <c r="GC19" s="9">
        <v>1.367</v>
      </c>
      <c r="GD19" s="9">
        <v>1.4770000000000001</v>
      </c>
      <c r="GE19" s="9">
        <v>1.4770000000000001</v>
      </c>
      <c r="GF19" s="9">
        <v>0.47099999999999997</v>
      </c>
      <c r="GG19" s="9">
        <v>0.47099999999999997</v>
      </c>
      <c r="GH19" s="9">
        <v>0.47099999999999997</v>
      </c>
      <c r="GI19" s="9">
        <v>0</v>
      </c>
      <c r="GJ19" s="9">
        <v>0.47099999999999997</v>
      </c>
      <c r="GK19" s="9">
        <v>0</v>
      </c>
      <c r="GL19" s="9">
        <v>0</v>
      </c>
      <c r="GM19" s="9">
        <v>0</v>
      </c>
      <c r="GN19" s="9">
        <v>0.47099999999999997</v>
      </c>
      <c r="GO19" s="9">
        <v>0</v>
      </c>
      <c r="GP19" s="9">
        <v>0</v>
      </c>
      <c r="GQ19" s="9">
        <v>0.47099999999999997</v>
      </c>
      <c r="GR19" s="9">
        <v>0.47099999999999997</v>
      </c>
      <c r="GS19" s="9">
        <v>0</v>
      </c>
      <c r="GT19" s="9">
        <v>0</v>
      </c>
      <c r="GU19" s="9">
        <v>1.006</v>
      </c>
      <c r="GV19" s="9">
        <v>0.76700000000000002</v>
      </c>
      <c r="GW19" s="9">
        <v>0.65300000000000002</v>
      </c>
      <c r="GX19" s="9">
        <v>0.114</v>
      </c>
      <c r="GY19" s="9">
        <v>0</v>
      </c>
      <c r="GZ19" s="9">
        <v>0.114</v>
      </c>
      <c r="HA19" s="9">
        <v>0</v>
      </c>
      <c r="HB19" s="9">
        <v>0</v>
      </c>
      <c r="HC19" s="9">
        <v>0.76700000000000002</v>
      </c>
      <c r="HD19" s="9">
        <v>0</v>
      </c>
      <c r="HE19" s="9">
        <v>0</v>
      </c>
      <c r="HF19" s="9">
        <v>0</v>
      </c>
      <c r="HG19" s="9">
        <v>0.20899999999999999</v>
      </c>
      <c r="HH19" s="9">
        <v>0.55800000000000005</v>
      </c>
      <c r="HI19" s="9">
        <v>0.23899999999999999</v>
      </c>
      <c r="HJ19" s="9">
        <v>0</v>
      </c>
      <c r="HK19" s="9">
        <v>1.4770000000000001</v>
      </c>
      <c r="HL19" s="9">
        <v>2.3759999999999999</v>
      </c>
      <c r="HM19" s="9">
        <v>2.1890000000000001</v>
      </c>
      <c r="HN19" s="9">
        <v>0.36499999999999999</v>
      </c>
      <c r="HO19" s="9">
        <v>0.36499999999999999</v>
      </c>
      <c r="HP19" s="9">
        <v>0</v>
      </c>
      <c r="HQ19" s="9">
        <v>0.36499999999999999</v>
      </c>
      <c r="HR19" s="9">
        <v>0.108</v>
      </c>
      <c r="HS19" s="9">
        <v>0.25700000000000001</v>
      </c>
      <c r="HT19" s="9">
        <v>0.108</v>
      </c>
      <c r="HU19" s="9">
        <v>0.14899999999999999</v>
      </c>
      <c r="HV19" s="9">
        <v>0.109</v>
      </c>
      <c r="HW19" s="9">
        <v>0.108</v>
      </c>
      <c r="HX19" s="9">
        <v>0</v>
      </c>
      <c r="HY19" s="9">
        <v>0.25700000000000001</v>
      </c>
      <c r="HZ19" s="9">
        <v>0.36499999999999999</v>
      </c>
      <c r="IA19" s="9">
        <v>0</v>
      </c>
      <c r="IB19" s="9">
        <v>0</v>
      </c>
      <c r="IC19" s="9">
        <v>1.823</v>
      </c>
      <c r="ID19" s="9">
        <v>1.6339999999999999</v>
      </c>
      <c r="IE19" s="9">
        <v>1.49</v>
      </c>
      <c r="IF19" s="9">
        <v>0.14399999999999999</v>
      </c>
      <c r="IG19" s="9">
        <v>0</v>
      </c>
      <c r="IH19" s="9">
        <v>0.14399999999999999</v>
      </c>
      <c r="II19" s="9">
        <v>0</v>
      </c>
      <c r="IJ19" s="9">
        <v>0</v>
      </c>
      <c r="IK19" s="9">
        <v>1.5149999999999999</v>
      </c>
      <c r="IL19" s="9">
        <v>0</v>
      </c>
      <c r="IM19" s="9">
        <v>0</v>
      </c>
      <c r="IN19" s="9">
        <v>0.11799999999999999</v>
      </c>
      <c r="IO19" s="9">
        <v>0.14399999999999999</v>
      </c>
      <c r="IP19" s="9">
        <v>1.49</v>
      </c>
      <c r="IQ19" s="9">
        <v>0.19</v>
      </c>
    </row>
  </sheetData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10512</v>
      </c>
      <c r="C1" s="3" t="s">
        <v>10513</v>
      </c>
      <c r="D1" s="3" t="s">
        <v>10514</v>
      </c>
      <c r="E1" s="3" t="s">
        <v>10515</v>
      </c>
      <c r="F1" s="3" t="s">
        <v>10516</v>
      </c>
      <c r="G1" s="3" t="s">
        <v>10517</v>
      </c>
      <c r="H1" s="3" t="s">
        <v>10518</v>
      </c>
      <c r="I1" s="3" t="s">
        <v>10519</v>
      </c>
      <c r="J1" s="3" t="s">
        <v>10520</v>
      </c>
      <c r="K1" s="3" t="s">
        <v>10521</v>
      </c>
      <c r="L1" s="3" t="s">
        <v>10522</v>
      </c>
      <c r="M1" s="3" t="s">
        <v>10523</v>
      </c>
      <c r="N1" s="3" t="s">
        <v>10524</v>
      </c>
      <c r="O1" s="3" t="s">
        <v>10525</v>
      </c>
      <c r="P1" s="3" t="s">
        <v>10526</v>
      </c>
      <c r="Q1" s="3" t="s">
        <v>10527</v>
      </c>
      <c r="R1" s="3" t="s">
        <v>10528</v>
      </c>
      <c r="S1" s="3" t="s">
        <v>10529</v>
      </c>
      <c r="T1" s="3" t="s">
        <v>10530</v>
      </c>
      <c r="U1" s="3" t="s">
        <v>10531</v>
      </c>
      <c r="V1" s="3" t="s">
        <v>10532</v>
      </c>
      <c r="W1" s="3" t="s">
        <v>10533</v>
      </c>
      <c r="X1" s="3" t="s">
        <v>10534</v>
      </c>
      <c r="Y1" s="3" t="s">
        <v>10535</v>
      </c>
      <c r="Z1" s="3" t="s">
        <v>10536</v>
      </c>
      <c r="AA1" s="3" t="s">
        <v>10537</v>
      </c>
      <c r="AB1" s="3" t="s">
        <v>10538</v>
      </c>
      <c r="AC1" s="3" t="s">
        <v>10539</v>
      </c>
      <c r="AD1" s="3" t="s">
        <v>10540</v>
      </c>
      <c r="AE1" s="3" t="s">
        <v>10541</v>
      </c>
      <c r="AF1" s="3" t="s">
        <v>10542</v>
      </c>
      <c r="AG1" s="3" t="s">
        <v>10543</v>
      </c>
      <c r="AH1" s="3" t="s">
        <v>10544</v>
      </c>
      <c r="AI1" s="3" t="s">
        <v>10545</v>
      </c>
      <c r="AJ1" s="3" t="s">
        <v>10546</v>
      </c>
      <c r="AK1" s="3" t="s">
        <v>10547</v>
      </c>
      <c r="AL1" s="3" t="s">
        <v>10548</v>
      </c>
      <c r="AM1" s="3" t="s">
        <v>10549</v>
      </c>
      <c r="AN1" s="3" t="s">
        <v>10550</v>
      </c>
      <c r="AO1" s="3" t="s">
        <v>10551</v>
      </c>
      <c r="AP1" s="3" t="s">
        <v>10552</v>
      </c>
      <c r="AQ1" s="3" t="s">
        <v>10553</v>
      </c>
      <c r="AR1" s="3" t="s">
        <v>10554</v>
      </c>
      <c r="AS1" s="3" t="s">
        <v>10555</v>
      </c>
      <c r="AT1" s="3" t="s">
        <v>10556</v>
      </c>
      <c r="AU1" s="3" t="s">
        <v>10557</v>
      </c>
      <c r="AV1" s="3" t="s">
        <v>10558</v>
      </c>
      <c r="AW1" s="3" t="s">
        <v>10559</v>
      </c>
      <c r="AX1" s="3" t="s">
        <v>10560</v>
      </c>
      <c r="AY1" s="3" t="s">
        <v>10561</v>
      </c>
      <c r="AZ1" s="3" t="s">
        <v>10562</v>
      </c>
      <c r="BA1" s="3" t="s">
        <v>10563</v>
      </c>
      <c r="BB1" s="3" t="s">
        <v>10564</v>
      </c>
      <c r="BC1" s="3" t="s">
        <v>10565</v>
      </c>
      <c r="BD1" s="3" t="s">
        <v>10566</v>
      </c>
      <c r="BE1" s="3" t="s">
        <v>10567</v>
      </c>
      <c r="BF1" s="3" t="s">
        <v>10568</v>
      </c>
      <c r="BG1" s="3" t="s">
        <v>10569</v>
      </c>
      <c r="BH1" s="3" t="s">
        <v>10570</v>
      </c>
      <c r="BI1" s="3" t="s">
        <v>10571</v>
      </c>
      <c r="BJ1" s="3" t="s">
        <v>10572</v>
      </c>
      <c r="BK1" s="3" t="s">
        <v>10573</v>
      </c>
      <c r="BL1" s="3" t="s">
        <v>10574</v>
      </c>
      <c r="BM1" s="3" t="s">
        <v>10575</v>
      </c>
      <c r="BN1" s="3" t="s">
        <v>10576</v>
      </c>
      <c r="BO1" s="3" t="s">
        <v>10577</v>
      </c>
      <c r="BP1" s="3" t="s">
        <v>10578</v>
      </c>
      <c r="BQ1" s="3" t="s">
        <v>10579</v>
      </c>
      <c r="BR1" s="3" t="s">
        <v>10580</v>
      </c>
      <c r="BS1" s="3" t="s">
        <v>10581</v>
      </c>
      <c r="BT1" s="3" t="s">
        <v>10582</v>
      </c>
      <c r="BU1" s="3" t="s">
        <v>10583</v>
      </c>
      <c r="BV1" s="3" t="s">
        <v>10584</v>
      </c>
      <c r="BW1" s="3" t="s">
        <v>10585</v>
      </c>
      <c r="BX1" s="3" t="s">
        <v>10586</v>
      </c>
      <c r="BY1" s="3" t="s">
        <v>10587</v>
      </c>
      <c r="BZ1" s="3" t="s">
        <v>10588</v>
      </c>
      <c r="CA1" s="3" t="s">
        <v>10589</v>
      </c>
      <c r="CB1" s="3" t="s">
        <v>10590</v>
      </c>
      <c r="CC1" s="3" t="s">
        <v>10591</v>
      </c>
      <c r="CD1" s="3" t="s">
        <v>10592</v>
      </c>
      <c r="CE1" s="3" t="s">
        <v>10593</v>
      </c>
      <c r="CF1" s="3" t="s">
        <v>10594</v>
      </c>
      <c r="CG1" s="3" t="s">
        <v>10595</v>
      </c>
      <c r="CH1" s="3" t="s">
        <v>10596</v>
      </c>
      <c r="CI1" s="3" t="s">
        <v>10597</v>
      </c>
      <c r="CJ1" s="3" t="s">
        <v>10598</v>
      </c>
      <c r="CK1" s="3" t="s">
        <v>10599</v>
      </c>
      <c r="CL1" s="3" t="s">
        <v>10600</v>
      </c>
      <c r="CM1" s="3" t="s">
        <v>10601</v>
      </c>
      <c r="CN1" s="3" t="s">
        <v>10602</v>
      </c>
      <c r="CO1" s="3" t="s">
        <v>10603</v>
      </c>
      <c r="CP1" s="3" t="s">
        <v>10604</v>
      </c>
      <c r="CQ1" s="3" t="s">
        <v>10605</v>
      </c>
      <c r="CR1" s="3" t="s">
        <v>10606</v>
      </c>
      <c r="CS1" s="3" t="s">
        <v>10607</v>
      </c>
      <c r="CT1" s="3" t="s">
        <v>10608</v>
      </c>
      <c r="CU1" s="3" t="s">
        <v>10609</v>
      </c>
      <c r="CV1" s="3" t="s">
        <v>10610</v>
      </c>
      <c r="CW1" s="3" t="s">
        <v>10611</v>
      </c>
      <c r="CX1" s="3" t="s">
        <v>10612</v>
      </c>
      <c r="CY1" s="3" t="s">
        <v>10613</v>
      </c>
      <c r="CZ1" s="3" t="s">
        <v>10614</v>
      </c>
      <c r="DA1" s="3" t="s">
        <v>10615</v>
      </c>
      <c r="DB1" s="3" t="s">
        <v>10616</v>
      </c>
      <c r="DC1" s="3" t="s">
        <v>10617</v>
      </c>
      <c r="DD1" s="3" t="s">
        <v>10618</v>
      </c>
      <c r="DE1" s="3" t="s">
        <v>10619</v>
      </c>
      <c r="DF1" s="3" t="s">
        <v>10620</v>
      </c>
      <c r="DG1" s="3" t="s">
        <v>10621</v>
      </c>
      <c r="DH1" s="3" t="s">
        <v>10622</v>
      </c>
      <c r="DI1" s="3" t="s">
        <v>10623</v>
      </c>
      <c r="DJ1" s="3" t="s">
        <v>10624</v>
      </c>
      <c r="DK1" s="3" t="s">
        <v>10625</v>
      </c>
      <c r="DL1" s="3" t="s">
        <v>10626</v>
      </c>
      <c r="DM1" s="3" t="s">
        <v>10627</v>
      </c>
      <c r="DN1" s="3" t="s">
        <v>10628</v>
      </c>
      <c r="DO1" s="3" t="s">
        <v>10629</v>
      </c>
      <c r="DP1" s="3" t="s">
        <v>10630</v>
      </c>
      <c r="DQ1" s="3" t="s">
        <v>10631</v>
      </c>
      <c r="DR1" s="3" t="s">
        <v>10632</v>
      </c>
      <c r="DS1" s="3" t="s">
        <v>10633</v>
      </c>
      <c r="DT1" s="3" t="s">
        <v>10634</v>
      </c>
      <c r="DU1" s="3" t="s">
        <v>10635</v>
      </c>
      <c r="DV1" s="3" t="s">
        <v>10636</v>
      </c>
      <c r="DW1" s="3" t="s">
        <v>10637</v>
      </c>
      <c r="DX1" s="3" t="s">
        <v>10638</v>
      </c>
      <c r="DY1" s="3" t="s">
        <v>10639</v>
      </c>
      <c r="DZ1" s="3" t="s">
        <v>10640</v>
      </c>
      <c r="EA1" s="3" t="s">
        <v>10641</v>
      </c>
      <c r="EB1" s="3" t="s">
        <v>10642</v>
      </c>
      <c r="EC1" s="3" t="s">
        <v>10643</v>
      </c>
      <c r="ED1" s="3" t="s">
        <v>10644</v>
      </c>
      <c r="EE1" s="3" t="s">
        <v>10645</v>
      </c>
      <c r="EF1" s="3" t="s">
        <v>10646</v>
      </c>
      <c r="EG1" s="3" t="s">
        <v>10647</v>
      </c>
      <c r="EH1" s="3" t="s">
        <v>10648</v>
      </c>
      <c r="EI1" s="3" t="s">
        <v>10649</v>
      </c>
      <c r="EJ1" s="3" t="s">
        <v>10650</v>
      </c>
      <c r="EK1" s="3" t="s">
        <v>10651</v>
      </c>
      <c r="EL1" s="3" t="s">
        <v>10652</v>
      </c>
      <c r="EM1" s="3" t="s">
        <v>10653</v>
      </c>
      <c r="EN1" s="3" t="s">
        <v>10654</v>
      </c>
      <c r="EO1" s="3" t="s">
        <v>10655</v>
      </c>
      <c r="EP1" s="3" t="s">
        <v>10656</v>
      </c>
      <c r="EQ1" s="3" t="s">
        <v>10657</v>
      </c>
      <c r="ER1" s="3" t="s">
        <v>10658</v>
      </c>
      <c r="ES1" s="3" t="s">
        <v>10659</v>
      </c>
      <c r="ET1" s="3" t="s">
        <v>10660</v>
      </c>
      <c r="EU1" s="3" t="s">
        <v>10661</v>
      </c>
      <c r="EV1" s="3" t="s">
        <v>10662</v>
      </c>
      <c r="EW1" s="3" t="s">
        <v>10663</v>
      </c>
      <c r="EX1" s="3" t="s">
        <v>10664</v>
      </c>
      <c r="EY1" s="3" t="s">
        <v>10665</v>
      </c>
      <c r="EZ1" s="3" t="s">
        <v>10666</v>
      </c>
      <c r="FA1" s="3" t="s">
        <v>10667</v>
      </c>
      <c r="FB1" s="3" t="s">
        <v>10668</v>
      </c>
      <c r="FC1" s="3" t="s">
        <v>10669</v>
      </c>
      <c r="FD1" s="3" t="s">
        <v>10670</v>
      </c>
      <c r="FE1" s="3" t="s">
        <v>10671</v>
      </c>
      <c r="FF1" s="3" t="s">
        <v>10672</v>
      </c>
      <c r="FG1" s="3" t="s">
        <v>10673</v>
      </c>
      <c r="FH1" s="3" t="s">
        <v>10674</v>
      </c>
      <c r="FI1" s="3" t="s">
        <v>10675</v>
      </c>
      <c r="FJ1" s="3" t="s">
        <v>10676</v>
      </c>
      <c r="FK1" s="3" t="s">
        <v>10677</v>
      </c>
      <c r="FL1" s="3" t="s">
        <v>10678</v>
      </c>
      <c r="FM1" s="3" t="s">
        <v>10679</v>
      </c>
      <c r="FN1" s="3" t="s">
        <v>10680</v>
      </c>
      <c r="FO1" s="3" t="s">
        <v>10681</v>
      </c>
      <c r="FP1" s="3" t="s">
        <v>10682</v>
      </c>
      <c r="FQ1" s="3" t="s">
        <v>10683</v>
      </c>
      <c r="FR1" s="3" t="s">
        <v>10684</v>
      </c>
      <c r="FS1" s="3" t="s">
        <v>10685</v>
      </c>
      <c r="FT1" s="3" t="s">
        <v>10686</v>
      </c>
      <c r="FU1" s="3" t="s">
        <v>10687</v>
      </c>
      <c r="FV1" s="3" t="s">
        <v>10688</v>
      </c>
      <c r="FW1" s="3" t="s">
        <v>10689</v>
      </c>
      <c r="FX1" s="3" t="s">
        <v>10690</v>
      </c>
      <c r="FY1" s="3" t="s">
        <v>10691</v>
      </c>
      <c r="FZ1" s="3" t="s">
        <v>10692</v>
      </c>
      <c r="GA1" s="3" t="s">
        <v>10693</v>
      </c>
      <c r="GB1" s="3" t="s">
        <v>10694</v>
      </c>
      <c r="GC1" s="3" t="s">
        <v>10695</v>
      </c>
      <c r="GD1" s="3" t="s">
        <v>10696</v>
      </c>
      <c r="GE1" s="3" t="s">
        <v>10697</v>
      </c>
      <c r="GF1" s="3" t="s">
        <v>10698</v>
      </c>
      <c r="GG1" s="3" t="s">
        <v>10699</v>
      </c>
      <c r="GH1" s="3" t="s">
        <v>10700</v>
      </c>
      <c r="GI1" s="3" t="s">
        <v>10701</v>
      </c>
      <c r="GJ1" s="3" t="s">
        <v>10702</v>
      </c>
      <c r="GK1" s="3" t="s">
        <v>10703</v>
      </c>
      <c r="GL1" s="3" t="s">
        <v>10704</v>
      </c>
      <c r="GM1" s="3" t="s">
        <v>10705</v>
      </c>
      <c r="GN1" s="3" t="s">
        <v>10706</v>
      </c>
      <c r="GO1" s="3" t="s">
        <v>10707</v>
      </c>
      <c r="GP1" s="3" t="s">
        <v>10708</v>
      </c>
      <c r="GQ1" s="3" t="s">
        <v>10709</v>
      </c>
      <c r="GR1" s="3" t="s">
        <v>10710</v>
      </c>
      <c r="GS1" s="3" t="s">
        <v>10711</v>
      </c>
      <c r="GT1" s="3" t="s">
        <v>10712</v>
      </c>
      <c r="GU1" s="3" t="s">
        <v>10713</v>
      </c>
      <c r="GV1" s="3" t="s">
        <v>10714</v>
      </c>
      <c r="GW1" s="3" t="s">
        <v>10715</v>
      </c>
      <c r="GX1" s="3" t="s">
        <v>10716</v>
      </c>
      <c r="GY1" s="3" t="s">
        <v>10717</v>
      </c>
      <c r="GZ1" s="3" t="s">
        <v>10718</v>
      </c>
      <c r="HA1" s="3" t="s">
        <v>10719</v>
      </c>
      <c r="HB1" s="3" t="s">
        <v>10720</v>
      </c>
      <c r="HC1" s="3" t="s">
        <v>10721</v>
      </c>
      <c r="HD1" s="3" t="s">
        <v>10722</v>
      </c>
      <c r="HE1" s="3" t="s">
        <v>10723</v>
      </c>
      <c r="HF1" s="3" t="s">
        <v>10724</v>
      </c>
      <c r="HG1" s="3" t="s">
        <v>10725</v>
      </c>
      <c r="HH1" s="3" t="s">
        <v>10726</v>
      </c>
      <c r="HI1" s="3" t="s">
        <v>10727</v>
      </c>
      <c r="HJ1" s="3" t="s">
        <v>10728</v>
      </c>
      <c r="HK1" s="3" t="s">
        <v>10729</v>
      </c>
      <c r="HL1" s="3" t="s">
        <v>10730</v>
      </c>
      <c r="HM1" s="3" t="s">
        <v>10731</v>
      </c>
      <c r="HN1" s="3" t="s">
        <v>10732</v>
      </c>
      <c r="HO1" s="3" t="s">
        <v>10733</v>
      </c>
      <c r="HP1" s="3" t="s">
        <v>10734</v>
      </c>
      <c r="HQ1" s="3" t="s">
        <v>10735</v>
      </c>
      <c r="HR1" s="3" t="s">
        <v>10736</v>
      </c>
      <c r="HS1" s="3" t="s">
        <v>10737</v>
      </c>
      <c r="HT1" s="3" t="s">
        <v>10738</v>
      </c>
      <c r="HU1" s="3" t="s">
        <v>10739</v>
      </c>
      <c r="HV1" s="3" t="s">
        <v>10740</v>
      </c>
      <c r="HW1" s="3" t="s">
        <v>10741</v>
      </c>
      <c r="HX1" s="3" t="s">
        <v>10742</v>
      </c>
      <c r="HY1" s="3" t="s">
        <v>10743</v>
      </c>
      <c r="HZ1" s="3" t="s">
        <v>10744</v>
      </c>
      <c r="IA1" s="3" t="s">
        <v>10745</v>
      </c>
      <c r="IB1" s="3" t="s">
        <v>10746</v>
      </c>
      <c r="IC1" s="3" t="s">
        <v>10747</v>
      </c>
      <c r="ID1" s="3" t="s">
        <v>10748</v>
      </c>
      <c r="IE1" s="3" t="s">
        <v>10749</v>
      </c>
      <c r="IF1" s="3" t="s">
        <v>10750</v>
      </c>
      <c r="IG1" s="3" t="s">
        <v>10751</v>
      </c>
      <c r="IH1" s="3" t="s">
        <v>10752</v>
      </c>
      <c r="II1" s="3" t="s">
        <v>10753</v>
      </c>
      <c r="IJ1" s="3" t="s">
        <v>10754</v>
      </c>
      <c r="IK1" s="3" t="s">
        <v>10755</v>
      </c>
      <c r="IL1" s="3" t="s">
        <v>10756</v>
      </c>
      <c r="IM1" s="3" t="s">
        <v>10757</v>
      </c>
      <c r="IN1" s="3" t="s">
        <v>10758</v>
      </c>
      <c r="IO1" s="3" t="s">
        <v>10759</v>
      </c>
      <c r="IP1" s="3" t="s">
        <v>10760</v>
      </c>
      <c r="IQ1" s="3" t="s">
        <v>10761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10762</v>
      </c>
      <c r="C10" s="8" t="s">
        <v>10763</v>
      </c>
      <c r="D10" s="8" t="s">
        <v>10764</v>
      </c>
      <c r="E10" s="8" t="s">
        <v>10765</v>
      </c>
      <c r="F10" s="8" t="s">
        <v>10766</v>
      </c>
      <c r="G10" s="8" t="s">
        <v>10767</v>
      </c>
      <c r="H10" s="8" t="s">
        <v>10768</v>
      </c>
      <c r="I10" s="8" t="s">
        <v>10769</v>
      </c>
      <c r="J10" s="8" t="s">
        <v>10770</v>
      </c>
      <c r="K10" s="8" t="s">
        <v>10771</v>
      </c>
      <c r="L10" s="8" t="s">
        <v>10772</v>
      </c>
      <c r="M10" s="8" t="s">
        <v>10773</v>
      </c>
      <c r="N10" s="8" t="s">
        <v>10774</v>
      </c>
      <c r="O10" s="8" t="s">
        <v>10775</v>
      </c>
      <c r="P10" s="8" t="s">
        <v>10776</v>
      </c>
      <c r="Q10" s="8" t="s">
        <v>10777</v>
      </c>
      <c r="R10" s="8" t="s">
        <v>10778</v>
      </c>
      <c r="S10" s="8" t="s">
        <v>10779</v>
      </c>
      <c r="T10" s="8" t="s">
        <v>10780</v>
      </c>
      <c r="U10" s="8" t="s">
        <v>10781</v>
      </c>
      <c r="V10" s="8" t="s">
        <v>10782</v>
      </c>
      <c r="W10" s="8" t="s">
        <v>10783</v>
      </c>
      <c r="X10" s="8" t="s">
        <v>10784</v>
      </c>
      <c r="Y10" s="8" t="s">
        <v>10785</v>
      </c>
      <c r="Z10" s="8" t="s">
        <v>10786</v>
      </c>
      <c r="AA10" s="8" t="s">
        <v>10787</v>
      </c>
      <c r="AB10" s="8" t="s">
        <v>10788</v>
      </c>
      <c r="AC10" s="8" t="s">
        <v>10789</v>
      </c>
      <c r="AD10" s="8" t="s">
        <v>10790</v>
      </c>
      <c r="AE10" s="8" t="s">
        <v>10791</v>
      </c>
      <c r="AF10" s="8" t="s">
        <v>10792</v>
      </c>
      <c r="AG10" s="8" t="s">
        <v>10793</v>
      </c>
      <c r="AH10" s="8" t="s">
        <v>10794</v>
      </c>
      <c r="AI10" s="8" t="s">
        <v>10795</v>
      </c>
      <c r="AJ10" s="8" t="s">
        <v>10796</v>
      </c>
      <c r="AK10" s="8" t="s">
        <v>10797</v>
      </c>
      <c r="AL10" s="8" t="s">
        <v>10798</v>
      </c>
      <c r="AM10" s="8" t="s">
        <v>10799</v>
      </c>
      <c r="AN10" s="8" t="s">
        <v>10800</v>
      </c>
      <c r="AO10" s="8" t="s">
        <v>10801</v>
      </c>
      <c r="AP10" s="8" t="s">
        <v>10802</v>
      </c>
      <c r="AQ10" s="8" t="s">
        <v>10803</v>
      </c>
      <c r="AR10" s="8" t="s">
        <v>10804</v>
      </c>
      <c r="AS10" s="8" t="s">
        <v>10805</v>
      </c>
      <c r="AT10" s="8" t="s">
        <v>10806</v>
      </c>
      <c r="AU10" s="8" t="s">
        <v>10807</v>
      </c>
      <c r="AV10" s="8" t="s">
        <v>10808</v>
      </c>
      <c r="AW10" s="8" t="s">
        <v>10809</v>
      </c>
      <c r="AX10" s="8" t="s">
        <v>10810</v>
      </c>
      <c r="AY10" s="8" t="s">
        <v>10811</v>
      </c>
      <c r="AZ10" s="8" t="s">
        <v>10812</v>
      </c>
      <c r="BA10" s="8" t="s">
        <v>10813</v>
      </c>
      <c r="BB10" s="8" t="s">
        <v>10814</v>
      </c>
      <c r="BC10" s="8" t="s">
        <v>10815</v>
      </c>
      <c r="BD10" s="8" t="s">
        <v>10816</v>
      </c>
      <c r="BE10" s="8" t="s">
        <v>10817</v>
      </c>
      <c r="BF10" s="8" t="s">
        <v>10818</v>
      </c>
      <c r="BG10" s="8" t="s">
        <v>10819</v>
      </c>
      <c r="BH10" s="8" t="s">
        <v>10820</v>
      </c>
      <c r="BI10" s="8" t="s">
        <v>10821</v>
      </c>
      <c r="BJ10" s="8" t="s">
        <v>10822</v>
      </c>
      <c r="BK10" s="8" t="s">
        <v>10823</v>
      </c>
      <c r="BL10" s="8" t="s">
        <v>10824</v>
      </c>
      <c r="BM10" s="8" t="s">
        <v>10825</v>
      </c>
      <c r="BN10" s="8" t="s">
        <v>10826</v>
      </c>
      <c r="BO10" s="8" t="s">
        <v>10827</v>
      </c>
      <c r="BP10" s="8" t="s">
        <v>10828</v>
      </c>
      <c r="BQ10" s="8" t="s">
        <v>10829</v>
      </c>
      <c r="BR10" s="8" t="s">
        <v>10830</v>
      </c>
      <c r="BS10" s="8" t="s">
        <v>10831</v>
      </c>
      <c r="BT10" s="8" t="s">
        <v>10832</v>
      </c>
      <c r="BU10" s="8" t="s">
        <v>10833</v>
      </c>
      <c r="BV10" s="8" t="s">
        <v>10834</v>
      </c>
      <c r="BW10" s="8" t="s">
        <v>10835</v>
      </c>
      <c r="BX10" s="8" t="s">
        <v>10836</v>
      </c>
      <c r="BY10" s="8" t="s">
        <v>10837</v>
      </c>
      <c r="BZ10" s="8" t="s">
        <v>10838</v>
      </c>
      <c r="CA10" s="8" t="s">
        <v>10839</v>
      </c>
      <c r="CB10" s="8" t="s">
        <v>10840</v>
      </c>
      <c r="CC10" s="8" t="s">
        <v>10841</v>
      </c>
      <c r="CD10" s="8" t="s">
        <v>10842</v>
      </c>
      <c r="CE10" s="8" t="s">
        <v>10843</v>
      </c>
      <c r="CF10" s="8" t="s">
        <v>10844</v>
      </c>
      <c r="CG10" s="8" t="s">
        <v>10845</v>
      </c>
      <c r="CH10" s="8" t="s">
        <v>10846</v>
      </c>
      <c r="CI10" s="8" t="s">
        <v>10847</v>
      </c>
      <c r="CJ10" s="8" t="s">
        <v>10848</v>
      </c>
      <c r="CK10" s="8" t="s">
        <v>10849</v>
      </c>
      <c r="CL10" s="8" t="s">
        <v>10850</v>
      </c>
      <c r="CM10" s="8" t="s">
        <v>10851</v>
      </c>
      <c r="CN10" s="8" t="s">
        <v>10852</v>
      </c>
      <c r="CO10" s="8" t="s">
        <v>10853</v>
      </c>
      <c r="CP10" s="8" t="s">
        <v>10854</v>
      </c>
      <c r="CQ10" s="8" t="s">
        <v>10855</v>
      </c>
      <c r="CR10" s="8" t="s">
        <v>10856</v>
      </c>
      <c r="CS10" s="8" t="s">
        <v>10857</v>
      </c>
      <c r="CT10" s="8" t="s">
        <v>10858</v>
      </c>
      <c r="CU10" s="8" t="s">
        <v>10859</v>
      </c>
      <c r="CV10" s="8" t="s">
        <v>10860</v>
      </c>
      <c r="CW10" s="8" t="s">
        <v>10861</v>
      </c>
      <c r="CX10" s="8" t="s">
        <v>10862</v>
      </c>
      <c r="CY10" s="8" t="s">
        <v>10863</v>
      </c>
      <c r="CZ10" s="8" t="s">
        <v>10864</v>
      </c>
      <c r="DA10" s="8" t="s">
        <v>10865</v>
      </c>
      <c r="DB10" s="8" t="s">
        <v>10866</v>
      </c>
      <c r="DC10" s="8" t="s">
        <v>10867</v>
      </c>
      <c r="DD10" s="8" t="s">
        <v>10868</v>
      </c>
      <c r="DE10" s="8" t="s">
        <v>10869</v>
      </c>
      <c r="DF10" s="8" t="s">
        <v>10870</v>
      </c>
      <c r="DG10" s="8" t="s">
        <v>10871</v>
      </c>
      <c r="DH10" s="8" t="s">
        <v>10872</v>
      </c>
      <c r="DI10" s="8" t="s">
        <v>10873</v>
      </c>
      <c r="DJ10" s="8" t="s">
        <v>10874</v>
      </c>
      <c r="DK10" s="8" t="s">
        <v>10875</v>
      </c>
      <c r="DL10" s="8" t="s">
        <v>10876</v>
      </c>
      <c r="DM10" s="8" t="s">
        <v>10877</v>
      </c>
      <c r="DN10" s="8" t="s">
        <v>10878</v>
      </c>
      <c r="DO10" s="8" t="s">
        <v>10879</v>
      </c>
      <c r="DP10" s="8" t="s">
        <v>10880</v>
      </c>
      <c r="DQ10" s="8" t="s">
        <v>10881</v>
      </c>
      <c r="DR10" s="8" t="s">
        <v>10882</v>
      </c>
      <c r="DS10" s="8" t="s">
        <v>10883</v>
      </c>
      <c r="DT10" s="8" t="s">
        <v>10884</v>
      </c>
      <c r="DU10" s="8" t="s">
        <v>10885</v>
      </c>
      <c r="DV10" s="8" t="s">
        <v>10886</v>
      </c>
      <c r="DW10" s="8" t="s">
        <v>10887</v>
      </c>
      <c r="DX10" s="8" t="s">
        <v>10888</v>
      </c>
      <c r="DY10" s="8" t="s">
        <v>10889</v>
      </c>
      <c r="DZ10" s="8" t="s">
        <v>10890</v>
      </c>
      <c r="EA10" s="8" t="s">
        <v>10891</v>
      </c>
      <c r="EB10" s="8" t="s">
        <v>10892</v>
      </c>
      <c r="EC10" s="8" t="s">
        <v>10893</v>
      </c>
      <c r="ED10" s="8" t="s">
        <v>10894</v>
      </c>
      <c r="EE10" s="8" t="s">
        <v>10895</v>
      </c>
      <c r="EF10" s="8" t="s">
        <v>10896</v>
      </c>
      <c r="EG10" s="8" t="s">
        <v>10897</v>
      </c>
      <c r="EH10" s="8" t="s">
        <v>10898</v>
      </c>
      <c r="EI10" s="8" t="s">
        <v>10899</v>
      </c>
      <c r="EJ10" s="8" t="s">
        <v>10900</v>
      </c>
      <c r="EK10" s="8" t="s">
        <v>10901</v>
      </c>
      <c r="EL10" s="8" t="s">
        <v>10902</v>
      </c>
      <c r="EM10" s="8" t="s">
        <v>10903</v>
      </c>
      <c r="EN10" s="8" t="s">
        <v>10904</v>
      </c>
      <c r="EO10" s="8" t="s">
        <v>10905</v>
      </c>
      <c r="EP10" s="8" t="s">
        <v>10906</v>
      </c>
      <c r="EQ10" s="8" t="s">
        <v>10907</v>
      </c>
      <c r="ER10" s="8" t="s">
        <v>10908</v>
      </c>
      <c r="ES10" s="8" t="s">
        <v>10909</v>
      </c>
      <c r="ET10" s="8" t="s">
        <v>10910</v>
      </c>
      <c r="EU10" s="8" t="s">
        <v>10911</v>
      </c>
      <c r="EV10" s="8" t="s">
        <v>10912</v>
      </c>
      <c r="EW10" s="8" t="s">
        <v>10913</v>
      </c>
      <c r="EX10" s="8" t="s">
        <v>10914</v>
      </c>
      <c r="EY10" s="8" t="s">
        <v>10915</v>
      </c>
      <c r="EZ10" s="8" t="s">
        <v>10916</v>
      </c>
      <c r="FA10" s="8" t="s">
        <v>10917</v>
      </c>
      <c r="FB10" s="8" t="s">
        <v>10918</v>
      </c>
      <c r="FC10" s="8" t="s">
        <v>10919</v>
      </c>
      <c r="FD10" s="8" t="s">
        <v>10920</v>
      </c>
      <c r="FE10" s="8" t="s">
        <v>10921</v>
      </c>
      <c r="FF10" s="8" t="s">
        <v>10922</v>
      </c>
      <c r="FG10" s="8" t="s">
        <v>10923</v>
      </c>
      <c r="FH10" s="8" t="s">
        <v>10924</v>
      </c>
      <c r="FI10" s="8" t="s">
        <v>10925</v>
      </c>
      <c r="FJ10" s="8" t="s">
        <v>10926</v>
      </c>
      <c r="FK10" s="8" t="s">
        <v>10927</v>
      </c>
      <c r="FL10" s="8" t="s">
        <v>10928</v>
      </c>
      <c r="FM10" s="8" t="s">
        <v>10929</v>
      </c>
      <c r="FN10" s="8" t="s">
        <v>10930</v>
      </c>
      <c r="FO10" s="8" t="s">
        <v>10931</v>
      </c>
      <c r="FP10" s="8" t="s">
        <v>10932</v>
      </c>
      <c r="FQ10" s="8" t="s">
        <v>10933</v>
      </c>
      <c r="FR10" s="8" t="s">
        <v>10934</v>
      </c>
      <c r="FS10" s="8" t="s">
        <v>10935</v>
      </c>
      <c r="FT10" s="8" t="s">
        <v>10936</v>
      </c>
      <c r="FU10" s="8" t="s">
        <v>10937</v>
      </c>
      <c r="FV10" s="8" t="s">
        <v>10938</v>
      </c>
      <c r="FW10" s="8" t="s">
        <v>10939</v>
      </c>
      <c r="FX10" s="8" t="s">
        <v>10940</v>
      </c>
      <c r="FY10" s="8" t="s">
        <v>10941</v>
      </c>
      <c r="FZ10" s="8" t="s">
        <v>10942</v>
      </c>
      <c r="GA10" s="8" t="s">
        <v>10943</v>
      </c>
      <c r="GB10" s="8" t="s">
        <v>10944</v>
      </c>
      <c r="GC10" s="8" t="s">
        <v>10945</v>
      </c>
      <c r="GD10" s="8" t="s">
        <v>10946</v>
      </c>
      <c r="GE10" s="8" t="s">
        <v>10947</v>
      </c>
      <c r="GF10" s="8" t="s">
        <v>10948</v>
      </c>
      <c r="GG10" s="8" t="s">
        <v>10949</v>
      </c>
      <c r="GH10" s="8" t="s">
        <v>10950</v>
      </c>
      <c r="GI10" s="8" t="s">
        <v>10951</v>
      </c>
      <c r="GJ10" s="8" t="s">
        <v>10952</v>
      </c>
      <c r="GK10" s="8" t="s">
        <v>10953</v>
      </c>
      <c r="GL10" s="8" t="s">
        <v>10954</v>
      </c>
      <c r="GM10" s="8" t="s">
        <v>10955</v>
      </c>
      <c r="GN10" s="8" t="s">
        <v>10956</v>
      </c>
      <c r="GO10" s="8" t="s">
        <v>10957</v>
      </c>
      <c r="GP10" s="8" t="s">
        <v>10958</v>
      </c>
      <c r="GQ10" s="8" t="s">
        <v>10959</v>
      </c>
      <c r="GR10" s="8" t="s">
        <v>10960</v>
      </c>
      <c r="GS10" s="8" t="s">
        <v>10961</v>
      </c>
      <c r="GT10" s="8" t="s">
        <v>10962</v>
      </c>
      <c r="GU10" s="8" t="s">
        <v>10963</v>
      </c>
      <c r="GV10" s="8" t="s">
        <v>10964</v>
      </c>
      <c r="GW10" s="8" t="s">
        <v>10965</v>
      </c>
      <c r="GX10" s="8" t="s">
        <v>10966</v>
      </c>
      <c r="GY10" s="8" t="s">
        <v>10967</v>
      </c>
      <c r="GZ10" s="8" t="s">
        <v>10968</v>
      </c>
      <c r="HA10" s="8" t="s">
        <v>10969</v>
      </c>
      <c r="HB10" s="8" t="s">
        <v>10970</v>
      </c>
      <c r="HC10" s="8" t="s">
        <v>10971</v>
      </c>
      <c r="HD10" s="8" t="s">
        <v>10972</v>
      </c>
      <c r="HE10" s="8" t="s">
        <v>10973</v>
      </c>
      <c r="HF10" s="8" t="s">
        <v>10974</v>
      </c>
      <c r="HG10" s="8" t="s">
        <v>10975</v>
      </c>
      <c r="HH10" s="8" t="s">
        <v>10976</v>
      </c>
      <c r="HI10" s="8" t="s">
        <v>10977</v>
      </c>
      <c r="HJ10" s="8" t="s">
        <v>10978</v>
      </c>
      <c r="HK10" s="8" t="s">
        <v>10979</v>
      </c>
      <c r="HL10" s="8" t="s">
        <v>10980</v>
      </c>
      <c r="HM10" s="8" t="s">
        <v>10981</v>
      </c>
      <c r="HN10" s="8" t="s">
        <v>10982</v>
      </c>
      <c r="HO10" s="8" t="s">
        <v>10983</v>
      </c>
      <c r="HP10" s="8" t="s">
        <v>10984</v>
      </c>
      <c r="HQ10" s="8" t="s">
        <v>10985</v>
      </c>
      <c r="HR10" s="8" t="s">
        <v>10986</v>
      </c>
      <c r="HS10" s="8" t="s">
        <v>10987</v>
      </c>
      <c r="HT10" s="8" t="s">
        <v>10988</v>
      </c>
      <c r="HU10" s="8" t="s">
        <v>10989</v>
      </c>
      <c r="HV10" s="8" t="s">
        <v>10990</v>
      </c>
      <c r="HW10" s="8" t="s">
        <v>10991</v>
      </c>
      <c r="HX10" s="8" t="s">
        <v>10992</v>
      </c>
      <c r="HY10" s="8" t="s">
        <v>10993</v>
      </c>
      <c r="HZ10" s="8" t="s">
        <v>10994</v>
      </c>
      <c r="IA10" s="8" t="s">
        <v>10995</v>
      </c>
      <c r="IB10" s="8" t="s">
        <v>10996</v>
      </c>
      <c r="IC10" s="8" t="s">
        <v>10997</v>
      </c>
      <c r="ID10" s="8" t="s">
        <v>10998</v>
      </c>
      <c r="IE10" s="8" t="s">
        <v>10999</v>
      </c>
      <c r="IF10" s="8" t="s">
        <v>11000</v>
      </c>
      <c r="IG10" s="8" t="s">
        <v>11001</v>
      </c>
      <c r="IH10" s="8" t="s">
        <v>11002</v>
      </c>
      <c r="II10" s="8" t="s">
        <v>11003</v>
      </c>
      <c r="IJ10" s="8" t="s">
        <v>11004</v>
      </c>
      <c r="IK10" s="8" t="s">
        <v>11005</v>
      </c>
      <c r="IL10" s="8" t="s">
        <v>11006</v>
      </c>
      <c r="IM10" s="8" t="s">
        <v>11007</v>
      </c>
      <c r="IN10" s="8" t="s">
        <v>11008</v>
      </c>
      <c r="IO10" s="8" t="s">
        <v>11009</v>
      </c>
      <c r="IP10" s="8" t="s">
        <v>11010</v>
      </c>
      <c r="IQ10" s="8" t="s">
        <v>11011</v>
      </c>
    </row>
    <row r="11" spans="1:251">
      <c r="A11" s="10">
        <v>42036</v>
      </c>
      <c r="B11" s="9">
        <v>8.4000000000000005E-2</v>
      </c>
      <c r="C11" s="9">
        <v>1.698</v>
      </c>
      <c r="D11" s="9">
        <v>7.8819999999999997</v>
      </c>
      <c r="E11" s="9">
        <v>7.6859999999999999</v>
      </c>
      <c r="F11" s="9">
        <v>1.405</v>
      </c>
      <c r="G11" s="9">
        <v>1.1439999999999999</v>
      </c>
      <c r="H11" s="9">
        <v>9.1999999999999998E-2</v>
      </c>
      <c r="I11" s="9">
        <v>1.052</v>
      </c>
      <c r="J11" s="9">
        <v>0.82799999999999996</v>
      </c>
      <c r="K11" s="9">
        <v>0.317</v>
      </c>
      <c r="L11" s="9">
        <v>0.82799999999999996</v>
      </c>
      <c r="M11" s="9">
        <v>0.14599999999999999</v>
      </c>
      <c r="N11" s="9">
        <v>0.17</v>
      </c>
      <c r="O11" s="9">
        <v>0.217</v>
      </c>
      <c r="P11" s="9">
        <v>0.26100000000000001</v>
      </c>
      <c r="Q11" s="9">
        <v>0.66700000000000004</v>
      </c>
      <c r="R11" s="9">
        <v>0.57599999999999996</v>
      </c>
      <c r="S11" s="9">
        <v>0.56899999999999995</v>
      </c>
      <c r="T11" s="9">
        <v>0.26100000000000001</v>
      </c>
      <c r="U11" s="9">
        <v>6.28</v>
      </c>
      <c r="V11" s="9">
        <v>4.7069999999999999</v>
      </c>
      <c r="W11" s="9">
        <v>4.6280000000000001</v>
      </c>
      <c r="X11" s="9">
        <v>7.9000000000000001E-2</v>
      </c>
      <c r="Y11" s="9">
        <v>0</v>
      </c>
      <c r="Z11" s="9">
        <v>7.9000000000000001E-2</v>
      </c>
      <c r="AA11" s="9">
        <v>0</v>
      </c>
      <c r="AB11" s="9">
        <v>0</v>
      </c>
      <c r="AC11" s="9">
        <v>3.8650000000000002</v>
      </c>
      <c r="AD11" s="9">
        <v>0.26800000000000002</v>
      </c>
      <c r="AE11" s="9">
        <v>0.125</v>
      </c>
      <c r="AF11" s="9">
        <v>0.44900000000000001</v>
      </c>
      <c r="AG11" s="9">
        <v>0.56499999999999995</v>
      </c>
      <c r="AH11" s="9">
        <v>4.1420000000000003</v>
      </c>
      <c r="AI11" s="9">
        <v>1.573</v>
      </c>
      <c r="AJ11" s="9">
        <v>0.19600000000000001</v>
      </c>
      <c r="AK11" s="9">
        <v>7.8819999999999997</v>
      </c>
      <c r="AL11" s="9">
        <v>2.8119999999999998</v>
      </c>
      <c r="AM11" s="9">
        <v>2.7469999999999999</v>
      </c>
      <c r="AN11" s="9">
        <v>0.28599999999999998</v>
      </c>
      <c r="AO11" s="9">
        <v>0.156</v>
      </c>
      <c r="AP11" s="9">
        <v>0</v>
      </c>
      <c r="AQ11" s="9">
        <v>0.156</v>
      </c>
      <c r="AR11" s="9">
        <v>0.156</v>
      </c>
      <c r="AS11" s="9">
        <v>0</v>
      </c>
      <c r="AT11" s="9">
        <v>0.156</v>
      </c>
      <c r="AU11" s="9">
        <v>0</v>
      </c>
      <c r="AV11" s="9">
        <v>0</v>
      </c>
      <c r="AW11" s="9">
        <v>0</v>
      </c>
      <c r="AX11" s="9">
        <v>0</v>
      </c>
      <c r="AY11" s="9">
        <v>0.156</v>
      </c>
      <c r="AZ11" s="9">
        <v>0.156</v>
      </c>
      <c r="BA11" s="9">
        <v>0</v>
      </c>
      <c r="BB11" s="9">
        <v>0.13</v>
      </c>
      <c r="BC11" s="9">
        <v>2.4609999999999999</v>
      </c>
      <c r="BD11" s="9">
        <v>1.3720000000000001</v>
      </c>
      <c r="BE11" s="9">
        <v>1.1739999999999999</v>
      </c>
      <c r="BF11" s="9">
        <v>0.19800000000000001</v>
      </c>
      <c r="BG11" s="9">
        <v>0</v>
      </c>
      <c r="BH11" s="9">
        <v>0.125</v>
      </c>
      <c r="BI11" s="9">
        <v>0</v>
      </c>
      <c r="BJ11" s="9">
        <v>7.2999999999999995E-2</v>
      </c>
      <c r="BK11" s="9">
        <v>0.92100000000000004</v>
      </c>
      <c r="BL11" s="9">
        <v>0</v>
      </c>
      <c r="BM11" s="9">
        <v>0</v>
      </c>
      <c r="BN11" s="9">
        <v>0.45</v>
      </c>
      <c r="BO11" s="9">
        <v>0.19400000000000001</v>
      </c>
      <c r="BP11" s="9">
        <v>1.1779999999999999</v>
      </c>
      <c r="BQ11" s="9">
        <v>1.089</v>
      </c>
      <c r="BR11" s="9">
        <v>6.6000000000000003E-2</v>
      </c>
      <c r="BS11" s="9">
        <v>2.8119999999999998</v>
      </c>
      <c r="BT11" s="9">
        <v>20.835999999999999</v>
      </c>
      <c r="BU11" s="9">
        <v>19.844999999999999</v>
      </c>
      <c r="BV11" s="9">
        <v>1.0469999999999999</v>
      </c>
      <c r="BW11" s="9">
        <v>0.97599999999999998</v>
      </c>
      <c r="BX11" s="9">
        <v>0.61199999999999999</v>
      </c>
      <c r="BY11" s="9">
        <v>0.36299999999999999</v>
      </c>
      <c r="BZ11" s="9">
        <v>0.59499999999999997</v>
      </c>
      <c r="CA11" s="9">
        <v>0.38100000000000001</v>
      </c>
      <c r="CB11" s="9">
        <v>0.59499999999999997</v>
      </c>
      <c r="CC11" s="9">
        <v>0.26600000000000001</v>
      </c>
      <c r="CD11" s="9">
        <v>0.115</v>
      </c>
      <c r="CE11" s="9">
        <v>0.46200000000000002</v>
      </c>
      <c r="CF11" s="9">
        <v>0.26500000000000001</v>
      </c>
      <c r="CG11" s="9">
        <v>0.248</v>
      </c>
      <c r="CH11" s="9">
        <v>0.97599999999999998</v>
      </c>
      <c r="CI11" s="9">
        <v>0</v>
      </c>
      <c r="CJ11" s="9">
        <v>7.0999999999999994E-2</v>
      </c>
      <c r="CK11" s="9">
        <v>18.797999999999998</v>
      </c>
      <c r="CL11" s="9">
        <v>18.797999999999998</v>
      </c>
      <c r="CM11" s="9">
        <v>18.259</v>
      </c>
      <c r="CN11" s="9">
        <v>6.2E-2</v>
      </c>
      <c r="CO11" s="9">
        <v>0.47699999999999998</v>
      </c>
      <c r="CP11" s="9">
        <v>0.15</v>
      </c>
      <c r="CQ11" s="9">
        <v>0.13500000000000001</v>
      </c>
      <c r="CR11" s="9">
        <v>0.254</v>
      </c>
      <c r="CS11" s="9">
        <v>16.774000000000001</v>
      </c>
      <c r="CT11" s="9">
        <v>0.28399999999999997</v>
      </c>
      <c r="CU11" s="9">
        <v>0.247</v>
      </c>
      <c r="CV11" s="9">
        <v>1.492</v>
      </c>
      <c r="CW11" s="9">
        <v>4.7670000000000003</v>
      </c>
      <c r="CX11" s="9">
        <v>14.031000000000001</v>
      </c>
      <c r="CY11" s="9">
        <v>0</v>
      </c>
      <c r="CZ11" s="9">
        <v>0.99099999999999999</v>
      </c>
      <c r="DA11" s="9">
        <v>20.835999999999999</v>
      </c>
      <c r="DB11" s="9">
        <v>10.009</v>
      </c>
      <c r="DC11" s="9">
        <v>9.4510000000000005</v>
      </c>
      <c r="DD11" s="9">
        <v>0.66</v>
      </c>
      <c r="DE11" s="9">
        <v>0.66</v>
      </c>
      <c r="DF11" s="9">
        <v>0.17599999999999999</v>
      </c>
      <c r="DG11" s="9">
        <v>0.48399999999999999</v>
      </c>
      <c r="DH11" s="9">
        <v>0.51500000000000001</v>
      </c>
      <c r="DI11" s="9">
        <v>0.14499999999999999</v>
      </c>
      <c r="DJ11" s="9">
        <v>0.42799999999999999</v>
      </c>
      <c r="DK11" s="9">
        <v>0.14499999999999999</v>
      </c>
      <c r="DL11" s="9">
        <v>8.7999999999999995E-2</v>
      </c>
      <c r="DM11" s="9">
        <v>0.23300000000000001</v>
      </c>
      <c r="DN11" s="9">
        <v>0</v>
      </c>
      <c r="DO11" s="9">
        <v>0.42699999999999999</v>
      </c>
      <c r="DP11" s="9">
        <v>0.25</v>
      </c>
      <c r="DQ11" s="9">
        <v>0.41</v>
      </c>
      <c r="DR11" s="9">
        <v>0</v>
      </c>
      <c r="DS11" s="9">
        <v>8.7899999999999991</v>
      </c>
      <c r="DT11" s="9">
        <v>8.2379999999999995</v>
      </c>
      <c r="DU11" s="9">
        <v>8.0090000000000003</v>
      </c>
      <c r="DV11" s="9">
        <v>0</v>
      </c>
      <c r="DW11" s="9">
        <v>0.22900000000000001</v>
      </c>
      <c r="DX11" s="9">
        <v>8.7999999999999995E-2</v>
      </c>
      <c r="DY11" s="9">
        <v>0</v>
      </c>
      <c r="DZ11" s="9">
        <v>0.14099999999999999</v>
      </c>
      <c r="EA11" s="9">
        <v>6.7409999999999997</v>
      </c>
      <c r="EB11" s="9">
        <v>0.377</v>
      </c>
      <c r="EC11" s="9">
        <v>0.187</v>
      </c>
      <c r="ED11" s="9">
        <v>0.93300000000000005</v>
      </c>
      <c r="EE11" s="9">
        <v>0.75</v>
      </c>
      <c r="EF11" s="9">
        <v>7.4880000000000004</v>
      </c>
      <c r="EG11" s="9">
        <v>0.55200000000000005</v>
      </c>
      <c r="EH11" s="9">
        <v>0.55900000000000005</v>
      </c>
      <c r="EI11" s="9">
        <v>10.009</v>
      </c>
      <c r="EJ11" s="9">
        <v>12.707000000000001</v>
      </c>
      <c r="EK11" s="9">
        <v>12.21</v>
      </c>
      <c r="EL11" s="9">
        <v>1.0329999999999999</v>
      </c>
      <c r="EM11" s="9">
        <v>0.80900000000000005</v>
      </c>
      <c r="EN11" s="9">
        <v>0.80900000000000005</v>
      </c>
      <c r="EO11" s="9">
        <v>0</v>
      </c>
      <c r="EP11" s="9">
        <v>0.52500000000000002</v>
      </c>
      <c r="EQ11" s="9">
        <v>0.28399999999999997</v>
      </c>
      <c r="ER11" s="9">
        <v>0.52500000000000002</v>
      </c>
      <c r="ES11" s="9">
        <v>0.115</v>
      </c>
      <c r="ET11" s="9">
        <v>0.16900000000000001</v>
      </c>
      <c r="EU11" s="9">
        <v>0.51600000000000001</v>
      </c>
      <c r="EV11" s="9">
        <v>0.125</v>
      </c>
      <c r="EW11" s="9">
        <v>0.16900000000000001</v>
      </c>
      <c r="EX11" s="9">
        <v>0.64100000000000001</v>
      </c>
      <c r="EY11" s="9">
        <v>0.16900000000000001</v>
      </c>
      <c r="EZ11" s="9">
        <v>0.223</v>
      </c>
      <c r="FA11" s="9">
        <v>11.177</v>
      </c>
      <c r="FB11" s="9">
        <v>9.93</v>
      </c>
      <c r="FC11" s="9">
        <v>9.6129999999999995</v>
      </c>
      <c r="FD11" s="9">
        <v>0.317</v>
      </c>
      <c r="FE11" s="9">
        <v>0</v>
      </c>
      <c r="FF11" s="9">
        <v>0.317</v>
      </c>
      <c r="FG11" s="9">
        <v>0</v>
      </c>
      <c r="FH11" s="9">
        <v>0</v>
      </c>
      <c r="FI11" s="9">
        <v>9.0389999999999997</v>
      </c>
      <c r="FJ11" s="9">
        <v>0.24399999999999999</v>
      </c>
      <c r="FK11" s="9">
        <v>0.28100000000000003</v>
      </c>
      <c r="FL11" s="9">
        <v>0.36599999999999999</v>
      </c>
      <c r="FM11" s="9">
        <v>0.79700000000000004</v>
      </c>
      <c r="FN11" s="9">
        <v>9.1319999999999997</v>
      </c>
      <c r="FO11" s="9">
        <v>1.248</v>
      </c>
      <c r="FP11" s="9">
        <v>0.497</v>
      </c>
      <c r="FQ11" s="9">
        <v>12.707000000000001</v>
      </c>
      <c r="FR11" s="9">
        <v>2.8159999999999998</v>
      </c>
      <c r="FS11" s="9">
        <v>2.7290000000000001</v>
      </c>
      <c r="FT11" s="9">
        <v>0.24399999999999999</v>
      </c>
      <c r="FU11" s="9">
        <v>0.24399999999999999</v>
      </c>
      <c r="FV11" s="9">
        <v>0.128</v>
      </c>
      <c r="FW11" s="9">
        <v>0.115</v>
      </c>
      <c r="FX11" s="9">
        <v>0.24399999999999999</v>
      </c>
      <c r="FY11" s="9">
        <v>0</v>
      </c>
      <c r="FZ11" s="9">
        <v>0.115</v>
      </c>
      <c r="GA11" s="9">
        <v>0.128</v>
      </c>
      <c r="GB11" s="9">
        <v>0</v>
      </c>
      <c r="GC11" s="9">
        <v>0</v>
      </c>
      <c r="GD11" s="9">
        <v>0</v>
      </c>
      <c r="GE11" s="9">
        <v>0.24399999999999999</v>
      </c>
      <c r="GF11" s="9">
        <v>0.128</v>
      </c>
      <c r="GG11" s="9">
        <v>0.115</v>
      </c>
      <c r="GH11" s="9">
        <v>0</v>
      </c>
      <c r="GI11" s="9">
        <v>2.4860000000000002</v>
      </c>
      <c r="GJ11" s="9">
        <v>1.952</v>
      </c>
      <c r="GK11" s="9">
        <v>1.952</v>
      </c>
      <c r="GL11" s="9">
        <v>0</v>
      </c>
      <c r="GM11" s="9">
        <v>0</v>
      </c>
      <c r="GN11" s="9">
        <v>0</v>
      </c>
      <c r="GO11" s="9">
        <v>0</v>
      </c>
      <c r="GP11" s="9">
        <v>0</v>
      </c>
      <c r="GQ11" s="9">
        <v>1.2410000000000001</v>
      </c>
      <c r="GR11" s="9">
        <v>0.33400000000000002</v>
      </c>
      <c r="GS11" s="9">
        <v>0.14599999999999999</v>
      </c>
      <c r="GT11" s="9">
        <v>0.23100000000000001</v>
      </c>
      <c r="GU11" s="9">
        <v>0.27700000000000002</v>
      </c>
      <c r="GV11" s="9">
        <v>1.6759999999999999</v>
      </c>
      <c r="GW11" s="9">
        <v>0.53300000000000003</v>
      </c>
      <c r="GX11" s="9">
        <v>8.5999999999999993E-2</v>
      </c>
      <c r="GY11" s="9">
        <v>2.8159999999999998</v>
      </c>
      <c r="GZ11" s="9">
        <v>4.859</v>
      </c>
      <c r="HA11" s="9">
        <v>4.859</v>
      </c>
      <c r="HB11" s="9">
        <v>0.161</v>
      </c>
      <c r="HC11" s="9">
        <v>0.161</v>
      </c>
      <c r="HD11" s="9">
        <v>8.2000000000000003E-2</v>
      </c>
      <c r="HE11" s="9">
        <v>7.9000000000000001E-2</v>
      </c>
      <c r="HF11" s="9">
        <v>8.2000000000000003E-2</v>
      </c>
      <c r="HG11" s="9">
        <v>7.9000000000000001E-2</v>
      </c>
      <c r="HH11" s="9">
        <v>8.2000000000000003E-2</v>
      </c>
      <c r="HI11" s="9">
        <v>0</v>
      </c>
      <c r="HJ11" s="9">
        <v>7.9000000000000001E-2</v>
      </c>
      <c r="HK11" s="9">
        <v>0</v>
      </c>
      <c r="HL11" s="9">
        <v>8.2000000000000003E-2</v>
      </c>
      <c r="HM11" s="9">
        <v>7.9000000000000001E-2</v>
      </c>
      <c r="HN11" s="9">
        <v>8.2000000000000003E-2</v>
      </c>
      <c r="HO11" s="9">
        <v>7.9000000000000001E-2</v>
      </c>
      <c r="HP11" s="9">
        <v>0</v>
      </c>
      <c r="HQ11" s="9">
        <v>4.6980000000000004</v>
      </c>
      <c r="HR11" s="9">
        <v>3.9750000000000001</v>
      </c>
      <c r="HS11" s="9">
        <v>3.9750000000000001</v>
      </c>
      <c r="HT11" s="9">
        <v>0</v>
      </c>
      <c r="HU11" s="9">
        <v>0</v>
      </c>
      <c r="HV11" s="9">
        <v>0</v>
      </c>
      <c r="HW11" s="9">
        <v>0</v>
      </c>
      <c r="HX11" s="9">
        <v>0</v>
      </c>
      <c r="HY11" s="9">
        <v>3.5910000000000002</v>
      </c>
      <c r="HZ11" s="9">
        <v>0</v>
      </c>
      <c r="IA11" s="9">
        <v>0.107</v>
      </c>
      <c r="IB11" s="9">
        <v>0.27600000000000002</v>
      </c>
      <c r="IC11" s="9">
        <v>0.107</v>
      </c>
      <c r="ID11" s="9">
        <v>3.867</v>
      </c>
      <c r="IE11" s="9">
        <v>0.72399999999999998</v>
      </c>
      <c r="IF11" s="9">
        <v>0</v>
      </c>
      <c r="IG11" s="9">
        <v>4.859</v>
      </c>
      <c r="IH11" s="9">
        <v>21.207000000000001</v>
      </c>
      <c r="II11" s="9">
        <v>19.170999999999999</v>
      </c>
      <c r="IJ11" s="9">
        <v>19.170999999999999</v>
      </c>
      <c r="IK11" s="9">
        <v>1.119</v>
      </c>
      <c r="IL11" s="9">
        <v>18.053000000000001</v>
      </c>
      <c r="IM11" s="9">
        <v>2.0350000000000001</v>
      </c>
      <c r="IN11" s="9">
        <v>226.739</v>
      </c>
      <c r="IO11" s="9">
        <v>211.03899999999999</v>
      </c>
      <c r="IP11" s="9">
        <v>39.023000000000003</v>
      </c>
      <c r="IQ11" s="9">
        <v>18.739999999999998</v>
      </c>
    </row>
    <row r="12" spans="1:251">
      <c r="A12" s="10">
        <v>42401</v>
      </c>
      <c r="B12" s="9">
        <v>0.187</v>
      </c>
      <c r="C12" s="9">
        <v>2.508</v>
      </c>
      <c r="D12" s="9">
        <v>7.4130000000000003</v>
      </c>
      <c r="E12" s="9">
        <v>7.1230000000000002</v>
      </c>
      <c r="F12" s="9">
        <v>0.432</v>
      </c>
      <c r="G12" s="9">
        <v>0.432</v>
      </c>
      <c r="H12" s="9">
        <v>7.0000000000000007E-2</v>
      </c>
      <c r="I12" s="9">
        <v>0.36199999999999999</v>
      </c>
      <c r="J12" s="9">
        <v>0.311</v>
      </c>
      <c r="K12" s="9">
        <v>0.121</v>
      </c>
      <c r="L12" s="9">
        <v>0.311</v>
      </c>
      <c r="M12" s="9">
        <v>0.121</v>
      </c>
      <c r="N12" s="9">
        <v>0</v>
      </c>
      <c r="O12" s="9">
        <v>0</v>
      </c>
      <c r="P12" s="9">
        <v>0.121</v>
      </c>
      <c r="Q12" s="9">
        <v>0.311</v>
      </c>
      <c r="R12" s="9">
        <v>0.13600000000000001</v>
      </c>
      <c r="S12" s="9">
        <v>0.29599999999999999</v>
      </c>
      <c r="T12" s="9">
        <v>0</v>
      </c>
      <c r="U12" s="9">
        <v>6.6909999999999998</v>
      </c>
      <c r="V12" s="9">
        <v>5.56</v>
      </c>
      <c r="W12" s="9">
        <v>5.2450000000000001</v>
      </c>
      <c r="X12" s="9">
        <v>0</v>
      </c>
      <c r="Y12" s="9">
        <v>0.314</v>
      </c>
      <c r="Z12" s="9">
        <v>0</v>
      </c>
      <c r="AA12" s="9">
        <v>0.10199999999999999</v>
      </c>
      <c r="AB12" s="9">
        <v>0.21299999999999999</v>
      </c>
      <c r="AC12" s="9">
        <v>4.8259999999999996</v>
      </c>
      <c r="AD12" s="9">
        <v>0.14599999999999999</v>
      </c>
      <c r="AE12" s="9">
        <v>0.438</v>
      </c>
      <c r="AF12" s="9">
        <v>0.15</v>
      </c>
      <c r="AG12" s="9">
        <v>0.60299999999999998</v>
      </c>
      <c r="AH12" s="9">
        <v>4.9569999999999999</v>
      </c>
      <c r="AI12" s="9">
        <v>1.131</v>
      </c>
      <c r="AJ12" s="9">
        <v>0.28999999999999998</v>
      </c>
      <c r="AK12" s="9">
        <v>7.4130000000000003</v>
      </c>
      <c r="AL12" s="9">
        <v>3.3210000000000002</v>
      </c>
      <c r="AM12" s="9">
        <v>3.2109999999999999</v>
      </c>
      <c r="AN12" s="9">
        <v>0.246</v>
      </c>
      <c r="AO12" s="9">
        <v>0.246</v>
      </c>
      <c r="AP12" s="9">
        <v>8.6999999999999994E-2</v>
      </c>
      <c r="AQ12" s="9">
        <v>0.159</v>
      </c>
      <c r="AR12" s="9">
        <v>0.246</v>
      </c>
      <c r="AS12" s="9">
        <v>0</v>
      </c>
      <c r="AT12" s="9">
        <v>8.6999999999999994E-2</v>
      </c>
      <c r="AU12" s="9">
        <v>9.2999999999999999E-2</v>
      </c>
      <c r="AV12" s="9">
        <v>6.6000000000000003E-2</v>
      </c>
      <c r="AW12" s="9">
        <v>0</v>
      </c>
      <c r="AX12" s="9">
        <v>9.2999999999999999E-2</v>
      </c>
      <c r="AY12" s="9">
        <v>0.154</v>
      </c>
      <c r="AZ12" s="9">
        <v>8.6999999999999994E-2</v>
      </c>
      <c r="BA12" s="9">
        <v>0.159</v>
      </c>
      <c r="BB12" s="9">
        <v>0</v>
      </c>
      <c r="BC12" s="9">
        <v>2.964</v>
      </c>
      <c r="BD12" s="9">
        <v>2.1709999999999998</v>
      </c>
      <c r="BE12" s="9">
        <v>1.998</v>
      </c>
      <c r="BF12" s="9">
        <v>0.17299999999999999</v>
      </c>
      <c r="BG12" s="9">
        <v>0</v>
      </c>
      <c r="BH12" s="9">
        <v>0</v>
      </c>
      <c r="BI12" s="9">
        <v>0</v>
      </c>
      <c r="BJ12" s="9">
        <v>0.17299999999999999</v>
      </c>
      <c r="BK12" s="9">
        <v>1.3879999999999999</v>
      </c>
      <c r="BL12" s="9">
        <v>0</v>
      </c>
      <c r="BM12" s="9">
        <v>0.17299999999999999</v>
      </c>
      <c r="BN12" s="9">
        <v>0.61</v>
      </c>
      <c r="BO12" s="9">
        <v>0.52400000000000002</v>
      </c>
      <c r="BP12" s="9">
        <v>1.6479999999999999</v>
      </c>
      <c r="BQ12" s="9">
        <v>0.79300000000000004</v>
      </c>
      <c r="BR12" s="9">
        <v>0.11</v>
      </c>
      <c r="BS12" s="9">
        <v>3.3210000000000002</v>
      </c>
      <c r="BT12" s="9">
        <v>20.591999999999999</v>
      </c>
      <c r="BU12" s="9">
        <v>19.763000000000002</v>
      </c>
      <c r="BV12" s="9">
        <v>0.69499999999999995</v>
      </c>
      <c r="BW12" s="9">
        <v>0.69499999999999995</v>
      </c>
      <c r="BX12" s="9">
        <v>0.49399999999999999</v>
      </c>
      <c r="BY12" s="9">
        <v>0.20200000000000001</v>
      </c>
      <c r="BZ12" s="9">
        <v>0.30299999999999999</v>
      </c>
      <c r="CA12" s="9">
        <v>0.39200000000000002</v>
      </c>
      <c r="CB12" s="9">
        <v>0.3</v>
      </c>
      <c r="CC12" s="9">
        <v>0.11799999999999999</v>
      </c>
      <c r="CD12" s="9">
        <v>0.27700000000000002</v>
      </c>
      <c r="CE12" s="9">
        <v>8.4000000000000005E-2</v>
      </c>
      <c r="CF12" s="9">
        <v>0.28499999999999998</v>
      </c>
      <c r="CG12" s="9">
        <v>0.32600000000000001</v>
      </c>
      <c r="CH12" s="9">
        <v>0.61</v>
      </c>
      <c r="CI12" s="9">
        <v>8.5999999999999993E-2</v>
      </c>
      <c r="CJ12" s="9">
        <v>0</v>
      </c>
      <c r="CK12" s="9">
        <v>19.068000000000001</v>
      </c>
      <c r="CL12" s="9">
        <v>18.997</v>
      </c>
      <c r="CM12" s="9">
        <v>17.782</v>
      </c>
      <c r="CN12" s="9">
        <v>0.42</v>
      </c>
      <c r="CO12" s="9">
        <v>0.65500000000000003</v>
      </c>
      <c r="CP12" s="9">
        <v>0.27900000000000003</v>
      </c>
      <c r="CQ12" s="9">
        <v>0.34799999999999998</v>
      </c>
      <c r="CR12" s="9">
        <v>0.23200000000000001</v>
      </c>
      <c r="CS12" s="9">
        <v>17.238</v>
      </c>
      <c r="CT12" s="9">
        <v>0.56299999999999994</v>
      </c>
      <c r="CU12" s="9">
        <v>0.22900000000000001</v>
      </c>
      <c r="CV12" s="9">
        <v>0.96599999999999997</v>
      </c>
      <c r="CW12" s="9">
        <v>4.6159999999999997</v>
      </c>
      <c r="CX12" s="9">
        <v>14.381</v>
      </c>
      <c r="CY12" s="9">
        <v>7.0999999999999994E-2</v>
      </c>
      <c r="CZ12" s="9">
        <v>0.82899999999999996</v>
      </c>
      <c r="DA12" s="9">
        <v>20.591999999999999</v>
      </c>
      <c r="DB12" s="9">
        <v>10.269</v>
      </c>
      <c r="DC12" s="9">
        <v>9.9510000000000005</v>
      </c>
      <c r="DD12" s="9">
        <v>0.32200000000000001</v>
      </c>
      <c r="DE12" s="9">
        <v>0.32200000000000001</v>
      </c>
      <c r="DF12" s="9">
        <v>0</v>
      </c>
      <c r="DG12" s="9">
        <v>0.32200000000000001</v>
      </c>
      <c r="DH12" s="9">
        <v>9.8000000000000004E-2</v>
      </c>
      <c r="DI12" s="9">
        <v>0.224</v>
      </c>
      <c r="DJ12" s="9">
        <v>9.8000000000000004E-2</v>
      </c>
      <c r="DK12" s="9">
        <v>0</v>
      </c>
      <c r="DL12" s="9">
        <v>0.224</v>
      </c>
      <c r="DM12" s="9">
        <v>0</v>
      </c>
      <c r="DN12" s="9">
        <v>0.23300000000000001</v>
      </c>
      <c r="DO12" s="9">
        <v>8.8999999999999996E-2</v>
      </c>
      <c r="DP12" s="9">
        <v>0.32200000000000001</v>
      </c>
      <c r="DQ12" s="9">
        <v>0</v>
      </c>
      <c r="DR12" s="9">
        <v>0</v>
      </c>
      <c r="DS12" s="9">
        <v>9.6289999999999996</v>
      </c>
      <c r="DT12" s="9">
        <v>9.23</v>
      </c>
      <c r="DU12" s="9">
        <v>8.9280000000000008</v>
      </c>
      <c r="DV12" s="9">
        <v>0.30199999999999999</v>
      </c>
      <c r="DW12" s="9">
        <v>0</v>
      </c>
      <c r="DX12" s="9">
        <v>0.20899999999999999</v>
      </c>
      <c r="DY12" s="9">
        <v>9.4E-2</v>
      </c>
      <c r="DZ12" s="9">
        <v>0</v>
      </c>
      <c r="EA12" s="9">
        <v>8.3219999999999992</v>
      </c>
      <c r="EB12" s="9">
        <v>0.33800000000000002</v>
      </c>
      <c r="EC12" s="9">
        <v>8.4000000000000005E-2</v>
      </c>
      <c r="ED12" s="9">
        <v>0.48699999999999999</v>
      </c>
      <c r="EE12" s="9">
        <v>1.292</v>
      </c>
      <c r="EF12" s="9">
        <v>7.9390000000000001</v>
      </c>
      <c r="EG12" s="9">
        <v>0.39900000000000002</v>
      </c>
      <c r="EH12" s="9">
        <v>0.317</v>
      </c>
      <c r="EI12" s="9">
        <v>10.269</v>
      </c>
      <c r="EJ12" s="9">
        <v>13.492000000000001</v>
      </c>
      <c r="EK12" s="9">
        <v>13.007999999999999</v>
      </c>
      <c r="EL12" s="9">
        <v>1.325</v>
      </c>
      <c r="EM12" s="9">
        <v>1.325</v>
      </c>
      <c r="EN12" s="9">
        <v>0.60399999999999998</v>
      </c>
      <c r="EO12" s="9">
        <v>0.72199999999999998</v>
      </c>
      <c r="EP12" s="9">
        <v>1.1619999999999999</v>
      </c>
      <c r="EQ12" s="9">
        <v>0.16400000000000001</v>
      </c>
      <c r="ER12" s="9">
        <v>1.1619999999999999</v>
      </c>
      <c r="ES12" s="9">
        <v>0.16400000000000001</v>
      </c>
      <c r="ET12" s="9">
        <v>0</v>
      </c>
      <c r="EU12" s="9">
        <v>0.499</v>
      </c>
      <c r="EV12" s="9">
        <v>0.32500000000000001</v>
      </c>
      <c r="EW12" s="9">
        <v>0.502</v>
      </c>
      <c r="EX12" s="9">
        <v>1.325</v>
      </c>
      <c r="EY12" s="9">
        <v>0</v>
      </c>
      <c r="EZ12" s="9">
        <v>0</v>
      </c>
      <c r="FA12" s="9">
        <v>11.682</v>
      </c>
      <c r="FB12" s="9">
        <v>11.051</v>
      </c>
      <c r="FC12" s="9">
        <v>10.587</v>
      </c>
      <c r="FD12" s="9">
        <v>0.221</v>
      </c>
      <c r="FE12" s="9">
        <v>0.24299999999999999</v>
      </c>
      <c r="FF12" s="9">
        <v>0.221</v>
      </c>
      <c r="FG12" s="9">
        <v>0.24299999999999999</v>
      </c>
      <c r="FH12" s="9">
        <v>0</v>
      </c>
      <c r="FI12" s="9">
        <v>8.9670000000000005</v>
      </c>
      <c r="FJ12" s="9">
        <v>0.25900000000000001</v>
      </c>
      <c r="FK12" s="9">
        <v>0.34799999999999998</v>
      </c>
      <c r="FL12" s="9">
        <v>1.478</v>
      </c>
      <c r="FM12" s="9">
        <v>1.1879999999999999</v>
      </c>
      <c r="FN12" s="9">
        <v>9.8620000000000001</v>
      </c>
      <c r="FO12" s="9">
        <v>0.63200000000000001</v>
      </c>
      <c r="FP12" s="9">
        <v>0.48499999999999999</v>
      </c>
      <c r="FQ12" s="9">
        <v>13.492000000000001</v>
      </c>
      <c r="FR12" s="9">
        <v>2.508</v>
      </c>
      <c r="FS12" s="9">
        <v>2.508</v>
      </c>
      <c r="FT12" s="9">
        <v>0.125</v>
      </c>
      <c r="FU12" s="9">
        <v>0.125</v>
      </c>
      <c r="FV12" s="9">
        <v>0</v>
      </c>
      <c r="FW12" s="9">
        <v>0.125</v>
      </c>
      <c r="FX12" s="9">
        <v>0</v>
      </c>
      <c r="FY12" s="9">
        <v>0.125</v>
      </c>
      <c r="FZ12" s="9">
        <v>0</v>
      </c>
      <c r="GA12" s="9">
        <v>0</v>
      </c>
      <c r="GB12" s="9">
        <v>0.125</v>
      </c>
      <c r="GC12" s="9">
        <v>0.125</v>
      </c>
      <c r="GD12" s="9">
        <v>0</v>
      </c>
      <c r="GE12" s="9">
        <v>0</v>
      </c>
      <c r="GF12" s="9">
        <v>0.125</v>
      </c>
      <c r="GG12" s="9">
        <v>0</v>
      </c>
      <c r="GH12" s="9">
        <v>0</v>
      </c>
      <c r="GI12" s="9">
        <v>2.383</v>
      </c>
      <c r="GJ12" s="9">
        <v>1.9390000000000001</v>
      </c>
      <c r="GK12" s="9">
        <v>1.865</v>
      </c>
      <c r="GL12" s="9">
        <v>0</v>
      </c>
      <c r="GM12" s="9">
        <v>7.3999999999999996E-2</v>
      </c>
      <c r="GN12" s="9">
        <v>7.3999999999999996E-2</v>
      </c>
      <c r="GO12" s="9">
        <v>0</v>
      </c>
      <c r="GP12" s="9">
        <v>0</v>
      </c>
      <c r="GQ12" s="9">
        <v>1.5149999999999999</v>
      </c>
      <c r="GR12" s="9">
        <v>7.0999999999999994E-2</v>
      </c>
      <c r="GS12" s="9">
        <v>0</v>
      </c>
      <c r="GT12" s="9">
        <v>0.35299999999999998</v>
      </c>
      <c r="GU12" s="9">
        <v>0.16300000000000001</v>
      </c>
      <c r="GV12" s="9">
        <v>1.776</v>
      </c>
      <c r="GW12" s="9">
        <v>0.44400000000000001</v>
      </c>
      <c r="GX12" s="9">
        <v>0</v>
      </c>
      <c r="GY12" s="9">
        <v>2.508</v>
      </c>
      <c r="GZ12" s="9">
        <v>6.4429999999999996</v>
      </c>
      <c r="HA12" s="9">
        <v>5.9889999999999999</v>
      </c>
      <c r="HB12" s="9">
        <v>0.66200000000000003</v>
      </c>
      <c r="HC12" s="9">
        <v>0.66200000000000003</v>
      </c>
      <c r="HD12" s="9">
        <v>0.435</v>
      </c>
      <c r="HE12" s="9">
        <v>0.22700000000000001</v>
      </c>
      <c r="HF12" s="9">
        <v>0.28499999999999998</v>
      </c>
      <c r="HG12" s="9">
        <v>0.378</v>
      </c>
      <c r="HH12" s="9">
        <v>0.39500000000000002</v>
      </c>
      <c r="HI12" s="9">
        <v>0.26700000000000002</v>
      </c>
      <c r="HJ12" s="9">
        <v>0</v>
      </c>
      <c r="HK12" s="9">
        <v>9.9000000000000005E-2</v>
      </c>
      <c r="HL12" s="9">
        <v>0.45300000000000001</v>
      </c>
      <c r="HM12" s="9">
        <v>0.11</v>
      </c>
      <c r="HN12" s="9">
        <v>8.4000000000000005E-2</v>
      </c>
      <c r="HO12" s="9">
        <v>0.57799999999999996</v>
      </c>
      <c r="HP12" s="9">
        <v>0</v>
      </c>
      <c r="HQ12" s="9">
        <v>5.327</v>
      </c>
      <c r="HR12" s="9">
        <v>3.6549999999999998</v>
      </c>
      <c r="HS12" s="9">
        <v>3.6549999999999998</v>
      </c>
      <c r="HT12" s="9">
        <v>0</v>
      </c>
      <c r="HU12" s="9">
        <v>0</v>
      </c>
      <c r="HV12" s="9">
        <v>0</v>
      </c>
      <c r="HW12" s="9">
        <v>0</v>
      </c>
      <c r="HX12" s="9">
        <v>0</v>
      </c>
      <c r="HY12" s="9">
        <v>3.42</v>
      </c>
      <c r="HZ12" s="9">
        <v>7.3999999999999996E-2</v>
      </c>
      <c r="IA12" s="9">
        <v>7.9000000000000001E-2</v>
      </c>
      <c r="IB12" s="9">
        <v>8.2000000000000003E-2</v>
      </c>
      <c r="IC12" s="9">
        <v>0.30099999999999999</v>
      </c>
      <c r="ID12" s="9">
        <v>3.3540000000000001</v>
      </c>
      <c r="IE12" s="9">
        <v>1.671</v>
      </c>
      <c r="IF12" s="9">
        <v>0.45400000000000001</v>
      </c>
      <c r="IG12" s="9">
        <v>6.4429999999999996</v>
      </c>
      <c r="IH12" s="9">
        <v>16.771000000000001</v>
      </c>
      <c r="II12" s="9">
        <v>14.817</v>
      </c>
      <c r="IJ12" s="9">
        <v>14.817</v>
      </c>
      <c r="IK12" s="9">
        <v>0.91800000000000004</v>
      </c>
      <c r="IL12" s="9">
        <v>13.898999999999999</v>
      </c>
      <c r="IM12" s="9">
        <v>1.954</v>
      </c>
      <c r="IN12" s="9">
        <v>230.10499999999999</v>
      </c>
      <c r="IO12" s="9">
        <v>215.477</v>
      </c>
      <c r="IP12" s="9">
        <v>45.808</v>
      </c>
      <c r="IQ12" s="9">
        <v>25.335000000000001</v>
      </c>
    </row>
    <row r="13" spans="1:251">
      <c r="A13" s="10">
        <v>42767</v>
      </c>
      <c r="B13" s="9">
        <v>0.11600000000000001</v>
      </c>
      <c r="C13" s="9">
        <v>2.629</v>
      </c>
      <c r="D13" s="9">
        <v>7.6790000000000003</v>
      </c>
      <c r="E13" s="9">
        <v>7.2469999999999999</v>
      </c>
      <c r="F13" s="9">
        <v>0.83</v>
      </c>
      <c r="G13" s="9">
        <v>0.83</v>
      </c>
      <c r="H13" s="9">
        <v>0.3</v>
      </c>
      <c r="I13" s="9">
        <v>0.53</v>
      </c>
      <c r="J13" s="9">
        <v>0.67800000000000005</v>
      </c>
      <c r="K13" s="9">
        <v>0.152</v>
      </c>
      <c r="L13" s="9">
        <v>0.60399999999999998</v>
      </c>
      <c r="M13" s="9">
        <v>7.3999999999999996E-2</v>
      </c>
      <c r="N13" s="9">
        <v>7.3999999999999996E-2</v>
      </c>
      <c r="O13" s="9">
        <v>0.189</v>
      </c>
      <c r="P13" s="9">
        <v>0.217</v>
      </c>
      <c r="Q13" s="9">
        <v>0.42399999999999999</v>
      </c>
      <c r="R13" s="9">
        <v>0.75600000000000001</v>
      </c>
      <c r="S13" s="9">
        <v>7.3999999999999996E-2</v>
      </c>
      <c r="T13" s="9">
        <v>0</v>
      </c>
      <c r="U13" s="9">
        <v>6.4169999999999998</v>
      </c>
      <c r="V13" s="9">
        <v>4.9470000000000001</v>
      </c>
      <c r="W13" s="9">
        <v>4.5830000000000002</v>
      </c>
      <c r="X13" s="9">
        <v>0.25600000000000001</v>
      </c>
      <c r="Y13" s="9">
        <v>0.108</v>
      </c>
      <c r="Z13" s="9">
        <v>0.14099999999999999</v>
      </c>
      <c r="AA13" s="9">
        <v>0.11600000000000001</v>
      </c>
      <c r="AB13" s="9">
        <v>0.108</v>
      </c>
      <c r="AC13" s="9">
        <v>4.0640000000000001</v>
      </c>
      <c r="AD13" s="9">
        <v>0.59299999999999997</v>
      </c>
      <c r="AE13" s="9">
        <v>0</v>
      </c>
      <c r="AF13" s="9">
        <v>0.28999999999999998</v>
      </c>
      <c r="AG13" s="9">
        <v>0.63500000000000001</v>
      </c>
      <c r="AH13" s="9">
        <v>4.3120000000000003</v>
      </c>
      <c r="AI13" s="9">
        <v>1.47</v>
      </c>
      <c r="AJ13" s="9">
        <v>0.432</v>
      </c>
      <c r="AK13" s="9">
        <v>7.6790000000000003</v>
      </c>
      <c r="AL13" s="9">
        <v>2.593</v>
      </c>
      <c r="AM13" s="9">
        <v>2.5289999999999999</v>
      </c>
      <c r="AN13" s="9">
        <v>8.5999999999999993E-2</v>
      </c>
      <c r="AO13" s="9">
        <v>8.5999999999999993E-2</v>
      </c>
      <c r="AP13" s="9">
        <v>8.5999999999999993E-2</v>
      </c>
      <c r="AQ13" s="9">
        <v>0</v>
      </c>
      <c r="AR13" s="9">
        <v>8.5999999999999993E-2</v>
      </c>
      <c r="AS13" s="9">
        <v>0</v>
      </c>
      <c r="AT13" s="9">
        <v>8.5999999999999993E-2</v>
      </c>
      <c r="AU13" s="9">
        <v>0</v>
      </c>
      <c r="AV13" s="9">
        <v>0</v>
      </c>
      <c r="AW13" s="9">
        <v>0</v>
      </c>
      <c r="AX13" s="9">
        <v>0</v>
      </c>
      <c r="AY13" s="9">
        <v>8.5999999999999993E-2</v>
      </c>
      <c r="AZ13" s="9">
        <v>0</v>
      </c>
      <c r="BA13" s="9">
        <v>8.5999999999999993E-2</v>
      </c>
      <c r="BB13" s="9">
        <v>0</v>
      </c>
      <c r="BC13" s="9">
        <v>2.444</v>
      </c>
      <c r="BD13" s="9">
        <v>1.619</v>
      </c>
      <c r="BE13" s="9">
        <v>1.2210000000000001</v>
      </c>
      <c r="BF13" s="9">
        <v>0.11799999999999999</v>
      </c>
      <c r="BG13" s="9">
        <v>0.28000000000000003</v>
      </c>
      <c r="BH13" s="9">
        <v>0.11799999999999999</v>
      </c>
      <c r="BI13" s="9">
        <v>0.28000000000000003</v>
      </c>
      <c r="BJ13" s="9">
        <v>0</v>
      </c>
      <c r="BK13" s="9">
        <v>1.339</v>
      </c>
      <c r="BL13" s="9">
        <v>0</v>
      </c>
      <c r="BM13" s="9">
        <v>0</v>
      </c>
      <c r="BN13" s="9">
        <v>0.28000000000000003</v>
      </c>
      <c r="BO13" s="9">
        <v>0.28000000000000003</v>
      </c>
      <c r="BP13" s="9">
        <v>1.339</v>
      </c>
      <c r="BQ13" s="9">
        <v>0.82399999999999995</v>
      </c>
      <c r="BR13" s="9">
        <v>6.3E-2</v>
      </c>
      <c r="BS13" s="9">
        <v>2.593</v>
      </c>
      <c r="BT13" s="9">
        <v>21.952999999999999</v>
      </c>
      <c r="BU13" s="9">
        <v>20.835999999999999</v>
      </c>
      <c r="BV13" s="9">
        <v>0.75</v>
      </c>
      <c r="BW13" s="9">
        <v>0.75</v>
      </c>
      <c r="BX13" s="9">
        <v>0.52600000000000002</v>
      </c>
      <c r="BY13" s="9">
        <v>0.224</v>
      </c>
      <c r="BZ13" s="9">
        <v>0.28999999999999998</v>
      </c>
      <c r="CA13" s="9">
        <v>0.46100000000000002</v>
      </c>
      <c r="CB13" s="9">
        <v>0.42599999999999999</v>
      </c>
      <c r="CC13" s="9">
        <v>0.25</v>
      </c>
      <c r="CD13" s="9">
        <v>7.3999999999999996E-2</v>
      </c>
      <c r="CE13" s="9">
        <v>6.7000000000000004E-2</v>
      </c>
      <c r="CF13" s="9">
        <v>0.40899999999999997</v>
      </c>
      <c r="CG13" s="9">
        <v>0.27400000000000002</v>
      </c>
      <c r="CH13" s="9">
        <v>0.52600000000000002</v>
      </c>
      <c r="CI13" s="9">
        <v>0.224</v>
      </c>
      <c r="CJ13" s="9">
        <v>0</v>
      </c>
      <c r="CK13" s="9">
        <v>20.085999999999999</v>
      </c>
      <c r="CL13" s="9">
        <v>20.085999999999999</v>
      </c>
      <c r="CM13" s="9">
        <v>18.460999999999999</v>
      </c>
      <c r="CN13" s="9">
        <v>1.2549999999999999</v>
      </c>
      <c r="CO13" s="9">
        <v>0.37</v>
      </c>
      <c r="CP13" s="9">
        <v>1.177</v>
      </c>
      <c r="CQ13" s="9">
        <v>0.186</v>
      </c>
      <c r="CR13" s="9">
        <v>0.26200000000000001</v>
      </c>
      <c r="CS13" s="9">
        <v>17.84</v>
      </c>
      <c r="CT13" s="9">
        <v>0.67600000000000005</v>
      </c>
      <c r="CU13" s="9">
        <v>0.247</v>
      </c>
      <c r="CV13" s="9">
        <v>1.323</v>
      </c>
      <c r="CW13" s="9">
        <v>3.9889999999999999</v>
      </c>
      <c r="CX13" s="9">
        <v>16.097000000000001</v>
      </c>
      <c r="CY13" s="9">
        <v>0</v>
      </c>
      <c r="CZ13" s="9">
        <v>1.117</v>
      </c>
      <c r="DA13" s="9">
        <v>21.952999999999999</v>
      </c>
      <c r="DB13" s="9">
        <v>11.971</v>
      </c>
      <c r="DC13" s="9">
        <v>11.436</v>
      </c>
      <c r="DD13" s="9">
        <v>0.65700000000000003</v>
      </c>
      <c r="DE13" s="9">
        <v>0.52</v>
      </c>
      <c r="DF13" s="9">
        <v>0.215</v>
      </c>
      <c r="DG13" s="9">
        <v>0.30599999999999999</v>
      </c>
      <c r="DH13" s="9">
        <v>0.42</v>
      </c>
      <c r="DI13" s="9">
        <v>0.1</v>
      </c>
      <c r="DJ13" s="9">
        <v>0.42</v>
      </c>
      <c r="DK13" s="9">
        <v>0</v>
      </c>
      <c r="DL13" s="9">
        <v>0.1</v>
      </c>
      <c r="DM13" s="9">
        <v>9.0999999999999998E-2</v>
      </c>
      <c r="DN13" s="9">
        <v>0.43</v>
      </c>
      <c r="DO13" s="9">
        <v>0</v>
      </c>
      <c r="DP13" s="9">
        <v>0.29599999999999999</v>
      </c>
      <c r="DQ13" s="9">
        <v>0.224</v>
      </c>
      <c r="DR13" s="9">
        <v>0.13700000000000001</v>
      </c>
      <c r="DS13" s="9">
        <v>10.778</v>
      </c>
      <c r="DT13" s="9">
        <v>10.704000000000001</v>
      </c>
      <c r="DU13" s="9">
        <v>9.9949999999999992</v>
      </c>
      <c r="DV13" s="9">
        <v>0.58299999999999996</v>
      </c>
      <c r="DW13" s="9">
        <v>0.127</v>
      </c>
      <c r="DX13" s="9">
        <v>0.58299999999999996</v>
      </c>
      <c r="DY13" s="9">
        <v>0</v>
      </c>
      <c r="DZ13" s="9">
        <v>0.127</v>
      </c>
      <c r="EA13" s="9">
        <v>10.045</v>
      </c>
      <c r="EB13" s="9">
        <v>0.53900000000000003</v>
      </c>
      <c r="EC13" s="9">
        <v>0</v>
      </c>
      <c r="ED13" s="9">
        <v>0.121</v>
      </c>
      <c r="EE13" s="9">
        <v>0.75600000000000001</v>
      </c>
      <c r="EF13" s="9">
        <v>9.9480000000000004</v>
      </c>
      <c r="EG13" s="9">
        <v>7.3999999999999996E-2</v>
      </c>
      <c r="EH13" s="9">
        <v>0.53500000000000003</v>
      </c>
      <c r="EI13" s="9">
        <v>11.971</v>
      </c>
      <c r="EJ13" s="9">
        <v>16.132000000000001</v>
      </c>
      <c r="EK13" s="9">
        <v>15.627000000000001</v>
      </c>
      <c r="EL13" s="9">
        <v>1.56</v>
      </c>
      <c r="EM13" s="9">
        <v>1.41</v>
      </c>
      <c r="EN13" s="9">
        <v>1.087</v>
      </c>
      <c r="EO13" s="9">
        <v>0.32300000000000001</v>
      </c>
      <c r="EP13" s="9">
        <v>1.131</v>
      </c>
      <c r="EQ13" s="9">
        <v>0.27900000000000003</v>
      </c>
      <c r="ER13" s="9">
        <v>1.131</v>
      </c>
      <c r="ES13" s="9">
        <v>8.5999999999999993E-2</v>
      </c>
      <c r="ET13" s="9">
        <v>0.193</v>
      </c>
      <c r="EU13" s="9">
        <v>0.504</v>
      </c>
      <c r="EV13" s="9">
        <v>0.42599999999999999</v>
      </c>
      <c r="EW13" s="9">
        <v>0.48099999999999998</v>
      </c>
      <c r="EX13" s="9">
        <v>1.1279999999999999</v>
      </c>
      <c r="EY13" s="9">
        <v>0.28199999999999997</v>
      </c>
      <c r="EZ13" s="9">
        <v>0.15</v>
      </c>
      <c r="FA13" s="9">
        <v>14.067</v>
      </c>
      <c r="FB13" s="9">
        <v>13.624000000000001</v>
      </c>
      <c r="FC13" s="9">
        <v>11.925000000000001</v>
      </c>
      <c r="FD13" s="9">
        <v>1.216</v>
      </c>
      <c r="FE13" s="9">
        <v>0.48299999999999998</v>
      </c>
      <c r="FF13" s="9">
        <v>1.08</v>
      </c>
      <c r="FG13" s="9">
        <v>0.34599999999999997</v>
      </c>
      <c r="FH13" s="9">
        <v>0.27300000000000002</v>
      </c>
      <c r="FI13" s="9">
        <v>10.875</v>
      </c>
      <c r="FJ13" s="9">
        <v>0.46</v>
      </c>
      <c r="FK13" s="9">
        <v>0.92</v>
      </c>
      <c r="FL13" s="9">
        <v>1.369</v>
      </c>
      <c r="FM13" s="9">
        <v>2.08</v>
      </c>
      <c r="FN13" s="9">
        <v>11.544</v>
      </c>
      <c r="FO13" s="9">
        <v>0.44400000000000001</v>
      </c>
      <c r="FP13" s="9">
        <v>0.505</v>
      </c>
      <c r="FQ13" s="9">
        <v>16.132000000000001</v>
      </c>
      <c r="FR13" s="9">
        <v>3.665</v>
      </c>
      <c r="FS13" s="9">
        <v>3.5720000000000001</v>
      </c>
      <c r="FT13" s="9">
        <v>0.69399999999999995</v>
      </c>
      <c r="FU13" s="9">
        <v>0.69399999999999995</v>
      </c>
      <c r="FV13" s="9">
        <v>0.10299999999999999</v>
      </c>
      <c r="FW13" s="9">
        <v>0.59099999999999997</v>
      </c>
      <c r="FX13" s="9">
        <v>0.28399999999999997</v>
      </c>
      <c r="FY13" s="9">
        <v>0.40899999999999997</v>
      </c>
      <c r="FZ13" s="9">
        <v>0.28399999999999997</v>
      </c>
      <c r="GA13" s="9">
        <v>0.13900000000000001</v>
      </c>
      <c r="GB13" s="9">
        <v>0.27</v>
      </c>
      <c r="GC13" s="9">
        <v>8.5000000000000006E-2</v>
      </c>
      <c r="GD13" s="9">
        <v>0.27700000000000002</v>
      </c>
      <c r="GE13" s="9">
        <v>0.33300000000000002</v>
      </c>
      <c r="GF13" s="9">
        <v>0.55500000000000005</v>
      </c>
      <c r="GG13" s="9">
        <v>0.13900000000000001</v>
      </c>
      <c r="GH13" s="9">
        <v>0</v>
      </c>
      <c r="GI13" s="9">
        <v>2.8780000000000001</v>
      </c>
      <c r="GJ13" s="9">
        <v>2.6579999999999999</v>
      </c>
      <c r="GK13" s="9">
        <v>1.89</v>
      </c>
      <c r="GL13" s="9">
        <v>0.50800000000000001</v>
      </c>
      <c r="GM13" s="9">
        <v>0.26</v>
      </c>
      <c r="GN13" s="9">
        <v>0.308</v>
      </c>
      <c r="GO13" s="9">
        <v>0.27</v>
      </c>
      <c r="GP13" s="9">
        <v>0.19</v>
      </c>
      <c r="GQ13" s="9">
        <v>1.33</v>
      </c>
      <c r="GR13" s="9">
        <v>0.32600000000000001</v>
      </c>
      <c r="GS13" s="9">
        <v>0</v>
      </c>
      <c r="GT13" s="9">
        <v>1.002</v>
      </c>
      <c r="GU13" s="9">
        <v>0.63200000000000001</v>
      </c>
      <c r="GV13" s="9">
        <v>2.0259999999999998</v>
      </c>
      <c r="GW13" s="9">
        <v>0.22</v>
      </c>
      <c r="GX13" s="9">
        <v>9.2999999999999999E-2</v>
      </c>
      <c r="GY13" s="9">
        <v>3.665</v>
      </c>
      <c r="GZ13" s="9">
        <v>5.843</v>
      </c>
      <c r="HA13" s="9">
        <v>5.37</v>
      </c>
      <c r="HB13" s="9">
        <v>0.53800000000000003</v>
      </c>
      <c r="HC13" s="9">
        <v>0.53800000000000003</v>
      </c>
      <c r="HD13" s="9">
        <v>0.24</v>
      </c>
      <c r="HE13" s="9">
        <v>0.29799999999999999</v>
      </c>
      <c r="HF13" s="9">
        <v>0.53800000000000003</v>
      </c>
      <c r="HG13" s="9">
        <v>0</v>
      </c>
      <c r="HH13" s="9">
        <v>0.44600000000000001</v>
      </c>
      <c r="HI13" s="9">
        <v>0</v>
      </c>
      <c r="HJ13" s="9">
        <v>9.1999999999999998E-2</v>
      </c>
      <c r="HK13" s="9">
        <v>0.44600000000000001</v>
      </c>
      <c r="HL13" s="9">
        <v>0</v>
      </c>
      <c r="HM13" s="9">
        <v>9.1999999999999998E-2</v>
      </c>
      <c r="HN13" s="9">
        <v>0.36499999999999999</v>
      </c>
      <c r="HO13" s="9">
        <v>0.17299999999999999</v>
      </c>
      <c r="HP13" s="9">
        <v>0</v>
      </c>
      <c r="HQ13" s="9">
        <v>4.8319999999999999</v>
      </c>
      <c r="HR13" s="9">
        <v>3.1110000000000002</v>
      </c>
      <c r="HS13" s="9">
        <v>3.1110000000000002</v>
      </c>
      <c r="HT13" s="9">
        <v>0</v>
      </c>
      <c r="HU13" s="9">
        <v>0</v>
      </c>
      <c r="HV13" s="9">
        <v>0</v>
      </c>
      <c r="HW13" s="9">
        <v>0</v>
      </c>
      <c r="HX13" s="9">
        <v>0</v>
      </c>
      <c r="HY13" s="9">
        <v>2.544</v>
      </c>
      <c r="HZ13" s="9">
        <v>0</v>
      </c>
      <c r="IA13" s="9">
        <v>0</v>
      </c>
      <c r="IB13" s="9">
        <v>0.56699999999999995</v>
      </c>
      <c r="IC13" s="9">
        <v>0.123</v>
      </c>
      <c r="ID13" s="9">
        <v>2.988</v>
      </c>
      <c r="IE13" s="9">
        <v>1.7210000000000001</v>
      </c>
      <c r="IF13" s="9">
        <v>0.47399999999999998</v>
      </c>
      <c r="IG13" s="9">
        <v>5.843</v>
      </c>
      <c r="IH13" s="9">
        <v>18.372</v>
      </c>
      <c r="II13" s="9">
        <v>16.812999999999999</v>
      </c>
      <c r="IJ13" s="9">
        <v>16.812999999999999</v>
      </c>
      <c r="IK13" s="9">
        <v>1.3149999999999999</v>
      </c>
      <c r="IL13" s="9">
        <v>15.497999999999999</v>
      </c>
      <c r="IM13" s="9">
        <v>1.56</v>
      </c>
      <c r="IN13" s="9">
        <v>241.06100000000001</v>
      </c>
      <c r="IO13" s="9">
        <v>223.03100000000001</v>
      </c>
      <c r="IP13" s="9">
        <v>43.503</v>
      </c>
      <c r="IQ13" s="9">
        <v>19.815999999999999</v>
      </c>
    </row>
    <row r="14" spans="1:251">
      <c r="A14" s="10">
        <v>43132</v>
      </c>
      <c r="B14" s="9">
        <v>8.5999999999999993E-2</v>
      </c>
      <c r="C14" s="9">
        <v>2.1469999999999998</v>
      </c>
      <c r="D14" s="9">
        <v>7.032</v>
      </c>
      <c r="E14" s="9">
        <v>6.9210000000000003</v>
      </c>
      <c r="F14" s="9">
        <v>1.0389999999999999</v>
      </c>
      <c r="G14" s="9">
        <v>1.0389999999999999</v>
      </c>
      <c r="H14" s="9">
        <v>0.17799999999999999</v>
      </c>
      <c r="I14" s="9">
        <v>0.86099999999999999</v>
      </c>
      <c r="J14" s="9">
        <v>0.92200000000000004</v>
      </c>
      <c r="K14" s="9">
        <v>0.11700000000000001</v>
      </c>
      <c r="L14" s="9">
        <v>0.81799999999999995</v>
      </c>
      <c r="M14" s="9">
        <v>0.221</v>
      </c>
      <c r="N14" s="9">
        <v>0</v>
      </c>
      <c r="O14" s="9">
        <v>0.71299999999999997</v>
      </c>
      <c r="P14" s="9">
        <v>0.11700000000000001</v>
      </c>
      <c r="Q14" s="9">
        <v>0.20899999999999999</v>
      </c>
      <c r="R14" s="9">
        <v>0.72</v>
      </c>
      <c r="S14" s="9">
        <v>0.318</v>
      </c>
      <c r="T14" s="9">
        <v>0</v>
      </c>
      <c r="U14" s="9">
        <v>5.883</v>
      </c>
      <c r="V14" s="9">
        <v>4.4749999999999996</v>
      </c>
      <c r="W14" s="9">
        <v>4.2409999999999997</v>
      </c>
      <c r="X14" s="9">
        <v>0.23400000000000001</v>
      </c>
      <c r="Y14" s="9">
        <v>0</v>
      </c>
      <c r="Z14" s="9">
        <v>0.23400000000000001</v>
      </c>
      <c r="AA14" s="9">
        <v>0</v>
      </c>
      <c r="AB14" s="9">
        <v>0</v>
      </c>
      <c r="AC14" s="9">
        <v>3.4980000000000002</v>
      </c>
      <c r="AD14" s="9">
        <v>8.1000000000000003E-2</v>
      </c>
      <c r="AE14" s="9">
        <v>0.40400000000000003</v>
      </c>
      <c r="AF14" s="9">
        <v>0.49199999999999999</v>
      </c>
      <c r="AG14" s="9">
        <v>0.60499999999999998</v>
      </c>
      <c r="AH14" s="9">
        <v>3.87</v>
      </c>
      <c r="AI14" s="9">
        <v>1.407</v>
      </c>
      <c r="AJ14" s="9">
        <v>0.111</v>
      </c>
      <c r="AK14" s="9">
        <v>7.032</v>
      </c>
      <c r="AL14" s="9">
        <v>3.4540000000000002</v>
      </c>
      <c r="AM14" s="9">
        <v>3.4540000000000002</v>
      </c>
      <c r="AN14" s="9">
        <v>0.27800000000000002</v>
      </c>
      <c r="AO14" s="9">
        <v>0.27800000000000002</v>
      </c>
      <c r="AP14" s="9">
        <v>0.192</v>
      </c>
      <c r="AQ14" s="9">
        <v>8.5999999999999993E-2</v>
      </c>
      <c r="AR14" s="9">
        <v>0.27800000000000002</v>
      </c>
      <c r="AS14" s="9">
        <v>0</v>
      </c>
      <c r="AT14" s="9">
        <v>0.27800000000000002</v>
      </c>
      <c r="AU14" s="9">
        <v>0</v>
      </c>
      <c r="AV14" s="9">
        <v>0</v>
      </c>
      <c r="AW14" s="9">
        <v>0.105</v>
      </c>
      <c r="AX14" s="9">
        <v>0</v>
      </c>
      <c r="AY14" s="9">
        <v>0.17299999999999999</v>
      </c>
      <c r="AZ14" s="9">
        <v>0.192</v>
      </c>
      <c r="BA14" s="9">
        <v>8.5999999999999993E-2</v>
      </c>
      <c r="BB14" s="9">
        <v>0</v>
      </c>
      <c r="BC14" s="9">
        <v>3.1760000000000002</v>
      </c>
      <c r="BD14" s="9">
        <v>2.2629999999999999</v>
      </c>
      <c r="BE14" s="9">
        <v>2.1680000000000001</v>
      </c>
      <c r="BF14" s="9">
        <v>9.5000000000000001E-2</v>
      </c>
      <c r="BG14" s="9">
        <v>0</v>
      </c>
      <c r="BH14" s="9">
        <v>9.5000000000000001E-2</v>
      </c>
      <c r="BI14" s="9">
        <v>0</v>
      </c>
      <c r="BJ14" s="9">
        <v>0</v>
      </c>
      <c r="BK14" s="9">
        <v>1.774</v>
      </c>
      <c r="BL14" s="9">
        <v>9.5000000000000001E-2</v>
      </c>
      <c r="BM14" s="9">
        <v>9.4E-2</v>
      </c>
      <c r="BN14" s="9">
        <v>0.3</v>
      </c>
      <c r="BO14" s="9">
        <v>0.28100000000000003</v>
      </c>
      <c r="BP14" s="9">
        <v>1.982</v>
      </c>
      <c r="BQ14" s="9">
        <v>0.91300000000000003</v>
      </c>
      <c r="BR14" s="9">
        <v>0</v>
      </c>
      <c r="BS14" s="9">
        <v>3.4540000000000002</v>
      </c>
      <c r="BT14" s="9">
        <v>13.965</v>
      </c>
      <c r="BU14" s="9">
        <v>13.491</v>
      </c>
      <c r="BV14" s="9">
        <v>0.73599999999999999</v>
      </c>
      <c r="BW14" s="9">
        <v>0.64200000000000002</v>
      </c>
      <c r="BX14" s="9">
        <v>0.50600000000000001</v>
      </c>
      <c r="BY14" s="9">
        <v>0.13600000000000001</v>
      </c>
      <c r="BZ14" s="9">
        <v>0.35199999999999998</v>
      </c>
      <c r="CA14" s="9">
        <v>0.28999999999999998</v>
      </c>
      <c r="CB14" s="9">
        <v>0.35199999999999998</v>
      </c>
      <c r="CC14" s="9">
        <v>0.20899999999999999</v>
      </c>
      <c r="CD14" s="9">
        <v>0</v>
      </c>
      <c r="CE14" s="9">
        <v>0.42499999999999999</v>
      </c>
      <c r="CF14" s="9">
        <v>8.1000000000000003E-2</v>
      </c>
      <c r="CG14" s="9">
        <v>0.13600000000000001</v>
      </c>
      <c r="CH14" s="9">
        <v>0.50600000000000001</v>
      </c>
      <c r="CI14" s="9">
        <v>0.13600000000000001</v>
      </c>
      <c r="CJ14" s="9">
        <v>9.4E-2</v>
      </c>
      <c r="CK14" s="9">
        <v>12.756</v>
      </c>
      <c r="CL14" s="9">
        <v>12.756</v>
      </c>
      <c r="CM14" s="9">
        <v>12.132</v>
      </c>
      <c r="CN14" s="9">
        <v>0.26800000000000002</v>
      </c>
      <c r="CO14" s="9">
        <v>0.35599999999999998</v>
      </c>
      <c r="CP14" s="9">
        <v>0.26800000000000002</v>
      </c>
      <c r="CQ14" s="9">
        <v>0.16600000000000001</v>
      </c>
      <c r="CR14" s="9">
        <v>0.19</v>
      </c>
      <c r="CS14" s="9">
        <v>10.914999999999999</v>
      </c>
      <c r="CT14" s="9">
        <v>0.35599999999999998</v>
      </c>
      <c r="CU14" s="9">
        <v>0.13300000000000001</v>
      </c>
      <c r="CV14" s="9">
        <v>1.3520000000000001</v>
      </c>
      <c r="CW14" s="9">
        <v>1.8149999999999999</v>
      </c>
      <c r="CX14" s="9">
        <v>10.941000000000001</v>
      </c>
      <c r="CY14" s="9">
        <v>0</v>
      </c>
      <c r="CZ14" s="9">
        <v>0.47299999999999998</v>
      </c>
      <c r="DA14" s="9">
        <v>13.965</v>
      </c>
      <c r="DB14" s="9">
        <v>8.1370000000000005</v>
      </c>
      <c r="DC14" s="9">
        <v>7.734</v>
      </c>
      <c r="DD14" s="9">
        <v>0.752</v>
      </c>
      <c r="DE14" s="9">
        <v>0.65300000000000002</v>
      </c>
      <c r="DF14" s="9">
        <v>0.50800000000000001</v>
      </c>
      <c r="DG14" s="9">
        <v>0.14499999999999999</v>
      </c>
      <c r="DH14" s="9">
        <v>0.32100000000000001</v>
      </c>
      <c r="DI14" s="9">
        <v>0.33200000000000002</v>
      </c>
      <c r="DJ14" s="9">
        <v>0.32100000000000001</v>
      </c>
      <c r="DK14" s="9">
        <v>0.14499999999999999</v>
      </c>
      <c r="DL14" s="9">
        <v>0.187</v>
      </c>
      <c r="DM14" s="9">
        <v>0</v>
      </c>
      <c r="DN14" s="9">
        <v>0.32100000000000001</v>
      </c>
      <c r="DO14" s="9">
        <v>0.33200000000000002</v>
      </c>
      <c r="DP14" s="9">
        <v>0.38800000000000001</v>
      </c>
      <c r="DQ14" s="9">
        <v>0.26500000000000001</v>
      </c>
      <c r="DR14" s="9">
        <v>9.9000000000000005E-2</v>
      </c>
      <c r="DS14" s="9">
        <v>6.9820000000000002</v>
      </c>
      <c r="DT14" s="9">
        <v>6.7729999999999997</v>
      </c>
      <c r="DU14" s="9">
        <v>5.9870000000000001</v>
      </c>
      <c r="DV14" s="9">
        <v>0.46400000000000002</v>
      </c>
      <c r="DW14" s="9">
        <v>0.32200000000000001</v>
      </c>
      <c r="DX14" s="9">
        <v>0.66900000000000004</v>
      </c>
      <c r="DY14" s="9">
        <v>0.11700000000000001</v>
      </c>
      <c r="DZ14" s="9">
        <v>0</v>
      </c>
      <c r="EA14" s="9">
        <v>6.0449999999999999</v>
      </c>
      <c r="EB14" s="9">
        <v>9.1999999999999998E-2</v>
      </c>
      <c r="EC14" s="9">
        <v>0.105</v>
      </c>
      <c r="ED14" s="9">
        <v>0.53</v>
      </c>
      <c r="EE14" s="9">
        <v>1.1399999999999999</v>
      </c>
      <c r="EF14" s="9">
        <v>5.633</v>
      </c>
      <c r="EG14" s="9">
        <v>0.20899999999999999</v>
      </c>
      <c r="EH14" s="9">
        <v>0.40300000000000002</v>
      </c>
      <c r="EI14" s="9">
        <v>8.1370000000000005</v>
      </c>
      <c r="EJ14" s="9">
        <v>17.239999999999998</v>
      </c>
      <c r="EK14" s="9">
        <v>16.535</v>
      </c>
      <c r="EL14" s="9">
        <v>0.74299999999999999</v>
      </c>
      <c r="EM14" s="9">
        <v>0.74299999999999999</v>
      </c>
      <c r="EN14" s="9">
        <v>0.26100000000000001</v>
      </c>
      <c r="EO14" s="9">
        <v>0.48199999999999998</v>
      </c>
      <c r="EP14" s="9">
        <v>0.52</v>
      </c>
      <c r="EQ14" s="9">
        <v>0.223</v>
      </c>
      <c r="ER14" s="9">
        <v>0.52</v>
      </c>
      <c r="ES14" s="9">
        <v>0.112</v>
      </c>
      <c r="ET14" s="9">
        <v>0.111</v>
      </c>
      <c r="EU14" s="9">
        <v>0.47</v>
      </c>
      <c r="EV14" s="9">
        <v>0.114</v>
      </c>
      <c r="EW14" s="9">
        <v>0.159</v>
      </c>
      <c r="EX14" s="9">
        <v>0.55500000000000005</v>
      </c>
      <c r="EY14" s="9">
        <v>0.188</v>
      </c>
      <c r="EZ14" s="9">
        <v>0</v>
      </c>
      <c r="FA14" s="9">
        <v>15.792</v>
      </c>
      <c r="FB14" s="9">
        <v>15.141</v>
      </c>
      <c r="FC14" s="9">
        <v>14.44</v>
      </c>
      <c r="FD14" s="9">
        <v>0.49099999999999999</v>
      </c>
      <c r="FE14" s="9">
        <v>0.21</v>
      </c>
      <c r="FF14" s="9">
        <v>0.41</v>
      </c>
      <c r="FG14" s="9">
        <v>0.21</v>
      </c>
      <c r="FH14" s="9">
        <v>8.1000000000000003E-2</v>
      </c>
      <c r="FI14" s="9">
        <v>13.634</v>
      </c>
      <c r="FJ14" s="9">
        <v>0.26800000000000002</v>
      </c>
      <c r="FK14" s="9">
        <v>0.111</v>
      </c>
      <c r="FL14" s="9">
        <v>1.127</v>
      </c>
      <c r="FM14" s="9">
        <v>2.411</v>
      </c>
      <c r="FN14" s="9">
        <v>12.728999999999999</v>
      </c>
      <c r="FO14" s="9">
        <v>0.65100000000000002</v>
      </c>
      <c r="FP14" s="9">
        <v>0.70499999999999996</v>
      </c>
      <c r="FQ14" s="9">
        <v>17.239999999999998</v>
      </c>
      <c r="FR14" s="9">
        <v>3.2989999999999999</v>
      </c>
      <c r="FS14" s="9">
        <v>3.0259999999999998</v>
      </c>
      <c r="FT14" s="9">
        <v>7.4999999999999997E-2</v>
      </c>
      <c r="FU14" s="9">
        <v>7.4999999999999997E-2</v>
      </c>
      <c r="FV14" s="9">
        <v>7.4999999999999997E-2</v>
      </c>
      <c r="FW14" s="9">
        <v>0</v>
      </c>
      <c r="FX14" s="9">
        <v>7.4999999999999997E-2</v>
      </c>
      <c r="FY14" s="9">
        <v>0</v>
      </c>
      <c r="FZ14" s="9">
        <v>7.4999999999999997E-2</v>
      </c>
      <c r="GA14" s="9">
        <v>0</v>
      </c>
      <c r="GB14" s="9">
        <v>0</v>
      </c>
      <c r="GC14" s="9">
        <v>0</v>
      </c>
      <c r="GD14" s="9">
        <v>7.4999999999999997E-2</v>
      </c>
      <c r="GE14" s="9">
        <v>0</v>
      </c>
      <c r="GF14" s="9">
        <v>0</v>
      </c>
      <c r="GG14" s="9">
        <v>7.4999999999999997E-2</v>
      </c>
      <c r="GH14" s="9">
        <v>0</v>
      </c>
      <c r="GI14" s="9">
        <v>2.9510000000000001</v>
      </c>
      <c r="GJ14" s="9">
        <v>2.536</v>
      </c>
      <c r="GK14" s="9">
        <v>2.536</v>
      </c>
      <c r="GL14" s="9">
        <v>0</v>
      </c>
      <c r="GM14" s="9">
        <v>0</v>
      </c>
      <c r="GN14" s="9">
        <v>0</v>
      </c>
      <c r="GO14" s="9">
        <v>0</v>
      </c>
      <c r="GP14" s="9">
        <v>0</v>
      </c>
      <c r="GQ14" s="9">
        <v>2.282</v>
      </c>
      <c r="GR14" s="9">
        <v>0</v>
      </c>
      <c r="GS14" s="9">
        <v>0.115</v>
      </c>
      <c r="GT14" s="9">
        <v>0.13900000000000001</v>
      </c>
      <c r="GU14" s="9">
        <v>8.7999999999999995E-2</v>
      </c>
      <c r="GV14" s="9">
        <v>2.448</v>
      </c>
      <c r="GW14" s="9">
        <v>0.41499999999999998</v>
      </c>
      <c r="GX14" s="9">
        <v>0.27300000000000002</v>
      </c>
      <c r="GY14" s="9">
        <v>3.2989999999999999</v>
      </c>
      <c r="GZ14" s="9">
        <v>5.649</v>
      </c>
      <c r="HA14" s="9">
        <v>5.2519999999999998</v>
      </c>
      <c r="HB14" s="9">
        <v>0.65300000000000002</v>
      </c>
      <c r="HC14" s="9">
        <v>0.53900000000000003</v>
      </c>
      <c r="HD14" s="9">
        <v>0.32200000000000001</v>
      </c>
      <c r="HE14" s="9">
        <v>0.217</v>
      </c>
      <c r="HF14" s="9">
        <v>0.43099999999999999</v>
      </c>
      <c r="HG14" s="9">
        <v>0.109</v>
      </c>
      <c r="HH14" s="9">
        <v>0.45200000000000001</v>
      </c>
      <c r="HI14" s="9">
        <v>0</v>
      </c>
      <c r="HJ14" s="9">
        <v>8.7999999999999995E-2</v>
      </c>
      <c r="HK14" s="9">
        <v>0.34300000000000003</v>
      </c>
      <c r="HL14" s="9">
        <v>8.7999999999999995E-2</v>
      </c>
      <c r="HM14" s="9">
        <v>0.109</v>
      </c>
      <c r="HN14" s="9">
        <v>0.53900000000000003</v>
      </c>
      <c r="HO14" s="9">
        <v>0</v>
      </c>
      <c r="HP14" s="9">
        <v>0.114</v>
      </c>
      <c r="HQ14" s="9">
        <v>4.5990000000000002</v>
      </c>
      <c r="HR14" s="9">
        <v>3.7589999999999999</v>
      </c>
      <c r="HS14" s="9">
        <v>3.6539999999999999</v>
      </c>
      <c r="HT14" s="9">
        <v>0</v>
      </c>
      <c r="HU14" s="9">
        <v>0.105</v>
      </c>
      <c r="HV14" s="9">
        <v>0</v>
      </c>
      <c r="HW14" s="9">
        <v>0</v>
      </c>
      <c r="HX14" s="9">
        <v>0.105</v>
      </c>
      <c r="HY14" s="9">
        <v>3.286</v>
      </c>
      <c r="HZ14" s="9">
        <v>9.7000000000000003E-2</v>
      </c>
      <c r="IA14" s="9">
        <v>0</v>
      </c>
      <c r="IB14" s="9">
        <v>0.376</v>
      </c>
      <c r="IC14" s="9">
        <v>0.186</v>
      </c>
      <c r="ID14" s="9">
        <v>3.5720000000000001</v>
      </c>
      <c r="IE14" s="9">
        <v>0.84</v>
      </c>
      <c r="IF14" s="9">
        <v>0.39700000000000002</v>
      </c>
      <c r="IG14" s="9">
        <v>5.649</v>
      </c>
      <c r="IH14" s="9">
        <v>18.111999999999998</v>
      </c>
      <c r="II14" s="9">
        <v>16.402999999999999</v>
      </c>
      <c r="IJ14" s="9">
        <v>16.402999999999999</v>
      </c>
      <c r="IK14" s="9">
        <v>0.57399999999999995</v>
      </c>
      <c r="IL14" s="9">
        <v>15.829000000000001</v>
      </c>
      <c r="IM14" s="9">
        <v>1.7090000000000001</v>
      </c>
      <c r="IN14" s="9">
        <v>251.68299999999999</v>
      </c>
      <c r="IO14" s="9">
        <v>235.51599999999999</v>
      </c>
      <c r="IP14" s="9">
        <v>50.188000000000002</v>
      </c>
      <c r="IQ14" s="9">
        <v>25.631</v>
      </c>
    </row>
    <row r="15" spans="1:251">
      <c r="A15" s="10">
        <v>43497</v>
      </c>
      <c r="B15" s="9">
        <v>0.192</v>
      </c>
      <c r="C15" s="9">
        <v>1.514</v>
      </c>
      <c r="D15" s="9">
        <v>7.4740000000000002</v>
      </c>
      <c r="E15" s="9">
        <v>6.9080000000000004</v>
      </c>
      <c r="F15" s="9">
        <v>0.19800000000000001</v>
      </c>
      <c r="G15" s="9">
        <v>0.19800000000000001</v>
      </c>
      <c r="H15" s="9">
        <v>0</v>
      </c>
      <c r="I15" s="9">
        <v>0.19800000000000001</v>
      </c>
      <c r="J15" s="9">
        <v>0.19800000000000001</v>
      </c>
      <c r="K15" s="9">
        <v>0</v>
      </c>
      <c r="L15" s="9">
        <v>0.19800000000000001</v>
      </c>
      <c r="M15" s="9">
        <v>0</v>
      </c>
      <c r="N15" s="9">
        <v>0</v>
      </c>
      <c r="O15" s="9">
        <v>0.19800000000000001</v>
      </c>
      <c r="P15" s="9">
        <v>0</v>
      </c>
      <c r="Q15" s="9">
        <v>0</v>
      </c>
      <c r="R15" s="9">
        <v>0.19800000000000001</v>
      </c>
      <c r="S15" s="9">
        <v>0</v>
      </c>
      <c r="T15" s="9">
        <v>0</v>
      </c>
      <c r="U15" s="9">
        <v>6.71</v>
      </c>
      <c r="V15" s="9">
        <v>5.4880000000000004</v>
      </c>
      <c r="W15" s="9">
        <v>5.2009999999999996</v>
      </c>
      <c r="X15" s="9">
        <v>0.20200000000000001</v>
      </c>
      <c r="Y15" s="9">
        <v>8.5000000000000006E-2</v>
      </c>
      <c r="Z15" s="9">
        <v>0.20200000000000001</v>
      </c>
      <c r="AA15" s="9">
        <v>8.5000000000000006E-2</v>
      </c>
      <c r="AB15" s="9">
        <v>0</v>
      </c>
      <c r="AC15" s="9">
        <v>4.8179999999999996</v>
      </c>
      <c r="AD15" s="9">
        <v>0.22800000000000001</v>
      </c>
      <c r="AE15" s="9">
        <v>0.155</v>
      </c>
      <c r="AF15" s="9">
        <v>0.28699999999999998</v>
      </c>
      <c r="AG15" s="9">
        <v>0.59099999999999997</v>
      </c>
      <c r="AH15" s="9">
        <v>4.8970000000000002</v>
      </c>
      <c r="AI15" s="9">
        <v>1.222</v>
      </c>
      <c r="AJ15" s="9">
        <v>0.56599999999999995</v>
      </c>
      <c r="AK15" s="9">
        <v>7.4740000000000002</v>
      </c>
      <c r="AL15" s="9">
        <v>4.1059999999999999</v>
      </c>
      <c r="AM15" s="9">
        <v>3.7770000000000001</v>
      </c>
      <c r="AN15" s="9">
        <v>0.497</v>
      </c>
      <c r="AO15" s="9">
        <v>0.497</v>
      </c>
      <c r="AP15" s="9">
        <v>0.214</v>
      </c>
      <c r="AQ15" s="9">
        <v>0.28299999999999997</v>
      </c>
      <c r="AR15" s="9">
        <v>0.214</v>
      </c>
      <c r="AS15" s="9">
        <v>0.28299999999999997</v>
      </c>
      <c r="AT15" s="9">
        <v>0.214</v>
      </c>
      <c r="AU15" s="9">
        <v>0</v>
      </c>
      <c r="AV15" s="9">
        <v>0.28299999999999997</v>
      </c>
      <c r="AW15" s="9">
        <v>0.214</v>
      </c>
      <c r="AX15" s="9">
        <v>0.28299999999999997</v>
      </c>
      <c r="AY15" s="9">
        <v>0</v>
      </c>
      <c r="AZ15" s="9">
        <v>0.36799999999999999</v>
      </c>
      <c r="BA15" s="9">
        <v>0.129</v>
      </c>
      <c r="BB15" s="9">
        <v>0</v>
      </c>
      <c r="BC15" s="9">
        <v>3.2789999999999999</v>
      </c>
      <c r="BD15" s="9">
        <v>2.7629999999999999</v>
      </c>
      <c r="BE15" s="9">
        <v>2.5960000000000001</v>
      </c>
      <c r="BF15" s="9">
        <v>0.16800000000000001</v>
      </c>
      <c r="BG15" s="9">
        <v>0</v>
      </c>
      <c r="BH15" s="9">
        <v>0.16800000000000001</v>
      </c>
      <c r="BI15" s="9">
        <v>0</v>
      </c>
      <c r="BJ15" s="9">
        <v>0</v>
      </c>
      <c r="BK15" s="9">
        <v>2.669</v>
      </c>
      <c r="BL15" s="9">
        <v>0</v>
      </c>
      <c r="BM15" s="9">
        <v>0</v>
      </c>
      <c r="BN15" s="9">
        <v>9.4E-2</v>
      </c>
      <c r="BO15" s="9">
        <v>0.111</v>
      </c>
      <c r="BP15" s="9">
        <v>2.6520000000000001</v>
      </c>
      <c r="BQ15" s="9">
        <v>0.51600000000000001</v>
      </c>
      <c r="BR15" s="9">
        <v>0.32900000000000001</v>
      </c>
      <c r="BS15" s="9">
        <v>4.1059999999999999</v>
      </c>
      <c r="BT15" s="9">
        <v>17.376999999999999</v>
      </c>
      <c r="BU15" s="9">
        <v>17.074000000000002</v>
      </c>
      <c r="BV15" s="9">
        <v>0.70199999999999996</v>
      </c>
      <c r="BW15" s="9">
        <v>0.70199999999999996</v>
      </c>
      <c r="BX15" s="9">
        <v>8.3000000000000004E-2</v>
      </c>
      <c r="BY15" s="9">
        <v>0.61899999999999999</v>
      </c>
      <c r="BZ15" s="9">
        <v>0.371</v>
      </c>
      <c r="CA15" s="9">
        <v>0.33100000000000002</v>
      </c>
      <c r="CB15" s="9">
        <v>0.371</v>
      </c>
      <c r="CC15" s="9">
        <v>0</v>
      </c>
      <c r="CD15" s="9">
        <v>0.33100000000000002</v>
      </c>
      <c r="CE15" s="9">
        <v>0.27400000000000002</v>
      </c>
      <c r="CF15" s="9">
        <v>0.29699999999999999</v>
      </c>
      <c r="CG15" s="9">
        <v>0.13100000000000001</v>
      </c>
      <c r="CH15" s="9">
        <v>0.371</v>
      </c>
      <c r="CI15" s="9">
        <v>0.33100000000000002</v>
      </c>
      <c r="CJ15" s="9">
        <v>0</v>
      </c>
      <c r="CK15" s="9">
        <v>16.370999999999999</v>
      </c>
      <c r="CL15" s="9">
        <v>16.158000000000001</v>
      </c>
      <c r="CM15" s="9">
        <v>13.792</v>
      </c>
      <c r="CN15" s="9">
        <v>1.623</v>
      </c>
      <c r="CO15" s="9">
        <v>0.74299999999999999</v>
      </c>
      <c r="CP15" s="9">
        <v>1.754</v>
      </c>
      <c r="CQ15" s="9">
        <v>0.29699999999999999</v>
      </c>
      <c r="CR15" s="9">
        <v>0.315</v>
      </c>
      <c r="CS15" s="9">
        <v>13.198</v>
      </c>
      <c r="CT15" s="9">
        <v>0.53700000000000003</v>
      </c>
      <c r="CU15" s="9">
        <v>0.84899999999999998</v>
      </c>
      <c r="CV15" s="9">
        <v>1.5740000000000001</v>
      </c>
      <c r="CW15" s="9">
        <v>4.6909999999999998</v>
      </c>
      <c r="CX15" s="9">
        <v>11.467000000000001</v>
      </c>
      <c r="CY15" s="9">
        <v>0.21299999999999999</v>
      </c>
      <c r="CZ15" s="9">
        <v>0.30299999999999999</v>
      </c>
      <c r="DA15" s="9">
        <v>17.376999999999999</v>
      </c>
      <c r="DB15" s="9">
        <v>8.39</v>
      </c>
      <c r="DC15" s="9">
        <v>8.39</v>
      </c>
      <c r="DD15" s="9">
        <v>0.89100000000000001</v>
      </c>
      <c r="DE15" s="9">
        <v>0.78900000000000003</v>
      </c>
      <c r="DF15" s="9">
        <v>0.29499999999999998</v>
      </c>
      <c r="DG15" s="9">
        <v>0.49399999999999999</v>
      </c>
      <c r="DH15" s="9">
        <v>0.49</v>
      </c>
      <c r="DI15" s="9">
        <v>0.29899999999999999</v>
      </c>
      <c r="DJ15" s="9">
        <v>0.58399999999999996</v>
      </c>
      <c r="DK15" s="9">
        <v>0.125</v>
      </c>
      <c r="DL15" s="9">
        <v>7.9000000000000001E-2</v>
      </c>
      <c r="DM15" s="9">
        <v>0</v>
      </c>
      <c r="DN15" s="9">
        <v>0.47099999999999997</v>
      </c>
      <c r="DO15" s="9">
        <v>0.318</v>
      </c>
      <c r="DP15" s="9">
        <v>0.22</v>
      </c>
      <c r="DQ15" s="9">
        <v>0.56899999999999995</v>
      </c>
      <c r="DR15" s="9">
        <v>0.10199999999999999</v>
      </c>
      <c r="DS15" s="9">
        <v>7.4989999999999997</v>
      </c>
      <c r="DT15" s="9">
        <v>7.101</v>
      </c>
      <c r="DU15" s="9">
        <v>6.6950000000000003</v>
      </c>
      <c r="DV15" s="9">
        <v>8.8999999999999996E-2</v>
      </c>
      <c r="DW15" s="9">
        <v>0.2</v>
      </c>
      <c r="DX15" s="9">
        <v>8.8999999999999996E-2</v>
      </c>
      <c r="DY15" s="9">
        <v>0.2</v>
      </c>
      <c r="DZ15" s="9">
        <v>0</v>
      </c>
      <c r="EA15" s="9">
        <v>6.383</v>
      </c>
      <c r="EB15" s="9">
        <v>0.20200000000000001</v>
      </c>
      <c r="EC15" s="9">
        <v>0.21199999999999999</v>
      </c>
      <c r="ED15" s="9">
        <v>0.30399999999999999</v>
      </c>
      <c r="EE15" s="9">
        <v>0.84</v>
      </c>
      <c r="EF15" s="9">
        <v>6.2610000000000001</v>
      </c>
      <c r="EG15" s="9">
        <v>0.39800000000000002</v>
      </c>
      <c r="EH15" s="9">
        <v>0</v>
      </c>
      <c r="EI15" s="9">
        <v>8.39</v>
      </c>
      <c r="EJ15" s="9">
        <v>16.937999999999999</v>
      </c>
      <c r="EK15" s="9">
        <v>15.775</v>
      </c>
      <c r="EL15" s="9">
        <v>1.6140000000000001</v>
      </c>
      <c r="EM15" s="9">
        <v>1.393</v>
      </c>
      <c r="EN15" s="9">
        <v>0.98499999999999999</v>
      </c>
      <c r="EO15" s="9">
        <v>0.40799999999999997</v>
      </c>
      <c r="EP15" s="9">
        <v>0.71699999999999997</v>
      </c>
      <c r="EQ15" s="9">
        <v>0.67600000000000005</v>
      </c>
      <c r="ER15" s="9">
        <v>0.71699999999999997</v>
      </c>
      <c r="ES15" s="9">
        <v>0.23699999999999999</v>
      </c>
      <c r="ET15" s="9">
        <v>0.439</v>
      </c>
      <c r="EU15" s="9">
        <v>0.24199999999999999</v>
      </c>
      <c r="EV15" s="9">
        <v>0.58899999999999997</v>
      </c>
      <c r="EW15" s="9">
        <v>0.56200000000000006</v>
      </c>
      <c r="EX15" s="9">
        <v>0.81100000000000005</v>
      </c>
      <c r="EY15" s="9">
        <v>0.58199999999999996</v>
      </c>
      <c r="EZ15" s="9">
        <v>0.22</v>
      </c>
      <c r="FA15" s="9">
        <v>14.162000000000001</v>
      </c>
      <c r="FB15" s="9">
        <v>13.73</v>
      </c>
      <c r="FC15" s="9">
        <v>13.225</v>
      </c>
      <c r="FD15" s="9">
        <v>0.30599999999999999</v>
      </c>
      <c r="FE15" s="9">
        <v>0.19900000000000001</v>
      </c>
      <c r="FF15" s="9">
        <v>0.217</v>
      </c>
      <c r="FG15" s="9">
        <v>0.20399999999999999</v>
      </c>
      <c r="FH15" s="9">
        <v>8.4000000000000005E-2</v>
      </c>
      <c r="FI15" s="9">
        <v>11.271000000000001</v>
      </c>
      <c r="FJ15" s="9">
        <v>0.75</v>
      </c>
      <c r="FK15" s="9">
        <v>0.71899999999999997</v>
      </c>
      <c r="FL15" s="9">
        <v>0.99</v>
      </c>
      <c r="FM15" s="9">
        <v>1.673</v>
      </c>
      <c r="FN15" s="9">
        <v>12.058</v>
      </c>
      <c r="FO15" s="9">
        <v>0.43099999999999999</v>
      </c>
      <c r="FP15" s="9">
        <v>1.163</v>
      </c>
      <c r="FQ15" s="9">
        <v>16.937999999999999</v>
      </c>
      <c r="FR15" s="9">
        <v>2.8719999999999999</v>
      </c>
      <c r="FS15" s="9">
        <v>2.5529999999999999</v>
      </c>
      <c r="FT15" s="9">
        <v>0.58599999999999997</v>
      </c>
      <c r="FU15" s="9">
        <v>0.27900000000000003</v>
      </c>
      <c r="FV15" s="9">
        <v>0</v>
      </c>
      <c r="FW15" s="9">
        <v>0.27900000000000003</v>
      </c>
      <c r="FX15" s="9">
        <v>0.11</v>
      </c>
      <c r="FY15" s="9">
        <v>0.17</v>
      </c>
      <c r="FZ15" s="9">
        <v>0.11</v>
      </c>
      <c r="GA15" s="9">
        <v>0.17</v>
      </c>
      <c r="GB15" s="9">
        <v>0</v>
      </c>
      <c r="GC15" s="9">
        <v>0</v>
      </c>
      <c r="GD15" s="9">
        <v>0.11</v>
      </c>
      <c r="GE15" s="9">
        <v>0.17</v>
      </c>
      <c r="GF15" s="9">
        <v>0.27900000000000003</v>
      </c>
      <c r="GG15" s="9">
        <v>0</v>
      </c>
      <c r="GH15" s="9">
        <v>0.307</v>
      </c>
      <c r="GI15" s="9">
        <v>1.9670000000000001</v>
      </c>
      <c r="GJ15" s="9">
        <v>1.4650000000000001</v>
      </c>
      <c r="GK15" s="9">
        <v>1.4650000000000001</v>
      </c>
      <c r="GL15" s="9">
        <v>0</v>
      </c>
      <c r="GM15" s="9">
        <v>0</v>
      </c>
      <c r="GN15" s="9">
        <v>0</v>
      </c>
      <c r="GO15" s="9">
        <v>0</v>
      </c>
      <c r="GP15" s="9">
        <v>0</v>
      </c>
      <c r="GQ15" s="9">
        <v>1.4650000000000001</v>
      </c>
      <c r="GR15" s="9">
        <v>0</v>
      </c>
      <c r="GS15" s="9">
        <v>0</v>
      </c>
      <c r="GT15" s="9">
        <v>0</v>
      </c>
      <c r="GU15" s="9">
        <v>8.8999999999999996E-2</v>
      </c>
      <c r="GV15" s="9">
        <v>1.375</v>
      </c>
      <c r="GW15" s="9">
        <v>0.502</v>
      </c>
      <c r="GX15" s="9">
        <v>0.31900000000000001</v>
      </c>
      <c r="GY15" s="9">
        <v>2.8719999999999999</v>
      </c>
      <c r="GZ15" s="9">
        <v>6.2220000000000004</v>
      </c>
      <c r="HA15" s="9">
        <v>5.9059999999999997</v>
      </c>
      <c r="HB15" s="9">
        <v>0.68100000000000005</v>
      </c>
      <c r="HC15" s="9">
        <v>0.68100000000000005</v>
      </c>
      <c r="HD15" s="9">
        <v>0</v>
      </c>
      <c r="HE15" s="9">
        <v>0.68100000000000005</v>
      </c>
      <c r="HF15" s="9">
        <v>0.49399999999999999</v>
      </c>
      <c r="HG15" s="9">
        <v>0.187</v>
      </c>
      <c r="HH15" s="9">
        <v>0.59199999999999997</v>
      </c>
      <c r="HI15" s="9">
        <v>8.8999999999999996E-2</v>
      </c>
      <c r="HJ15" s="9">
        <v>0</v>
      </c>
      <c r="HK15" s="9">
        <v>0</v>
      </c>
      <c r="HL15" s="9">
        <v>0.29699999999999999</v>
      </c>
      <c r="HM15" s="9">
        <v>0.38400000000000001</v>
      </c>
      <c r="HN15" s="9">
        <v>0.375</v>
      </c>
      <c r="HO15" s="9">
        <v>0.30599999999999999</v>
      </c>
      <c r="HP15" s="9">
        <v>0</v>
      </c>
      <c r="HQ15" s="9">
        <v>5.2249999999999996</v>
      </c>
      <c r="HR15" s="9">
        <v>4.6219999999999999</v>
      </c>
      <c r="HS15" s="9">
        <v>4.6219999999999999</v>
      </c>
      <c r="HT15" s="9">
        <v>0</v>
      </c>
      <c r="HU15" s="9">
        <v>0</v>
      </c>
      <c r="HV15" s="9">
        <v>0</v>
      </c>
      <c r="HW15" s="9">
        <v>0</v>
      </c>
      <c r="HX15" s="9">
        <v>0</v>
      </c>
      <c r="HY15" s="9">
        <v>4.0250000000000004</v>
      </c>
      <c r="HZ15" s="9">
        <v>0</v>
      </c>
      <c r="IA15" s="9">
        <v>9.5000000000000001E-2</v>
      </c>
      <c r="IB15" s="9">
        <v>0.502</v>
      </c>
      <c r="IC15" s="9">
        <v>0.2</v>
      </c>
      <c r="ID15" s="9">
        <v>4.4219999999999997</v>
      </c>
      <c r="IE15" s="9">
        <v>0.60199999999999998</v>
      </c>
      <c r="IF15" s="9">
        <v>0.316</v>
      </c>
      <c r="IG15" s="9">
        <v>6.2220000000000004</v>
      </c>
      <c r="IH15" s="9">
        <v>17.648</v>
      </c>
      <c r="II15" s="9">
        <v>14.74</v>
      </c>
      <c r="IJ15" s="9">
        <v>14.74</v>
      </c>
      <c r="IK15" s="9">
        <v>0.83499999999999996</v>
      </c>
      <c r="IL15" s="9">
        <v>13.904999999999999</v>
      </c>
      <c r="IM15" s="9">
        <v>2.9079999999999999</v>
      </c>
      <c r="IN15" s="9">
        <v>254.03</v>
      </c>
      <c r="IO15" s="9">
        <v>235.97399999999999</v>
      </c>
      <c r="IP15" s="9">
        <v>52.12</v>
      </c>
      <c r="IQ15" s="9">
        <v>25.893000000000001</v>
      </c>
    </row>
    <row r="16" spans="1:251">
      <c r="A16" s="10">
        <v>43862</v>
      </c>
      <c r="B16" s="9">
        <v>0.113</v>
      </c>
      <c r="C16" s="9">
        <v>1.758</v>
      </c>
      <c r="D16" s="9">
        <v>7.8289999999999997</v>
      </c>
      <c r="E16" s="9">
        <v>7.649</v>
      </c>
      <c r="F16" s="9">
        <v>0.77700000000000002</v>
      </c>
      <c r="G16" s="9">
        <v>0.622</v>
      </c>
      <c r="H16" s="9">
        <v>0.46600000000000003</v>
      </c>
      <c r="I16" s="9">
        <v>0.155</v>
      </c>
      <c r="J16" s="9">
        <v>0.46100000000000002</v>
      </c>
      <c r="K16" s="9">
        <v>0.16</v>
      </c>
      <c r="L16" s="9">
        <v>0.30599999999999999</v>
      </c>
      <c r="M16" s="9">
        <v>0.316</v>
      </c>
      <c r="N16" s="9">
        <v>0</v>
      </c>
      <c r="O16" s="9">
        <v>0.46100000000000002</v>
      </c>
      <c r="P16" s="9">
        <v>0.16</v>
      </c>
      <c r="Q16" s="9">
        <v>0</v>
      </c>
      <c r="R16" s="9">
        <v>0.46100000000000002</v>
      </c>
      <c r="S16" s="9">
        <v>0.16</v>
      </c>
      <c r="T16" s="9">
        <v>0.156</v>
      </c>
      <c r="U16" s="9">
        <v>6.8719999999999999</v>
      </c>
      <c r="V16" s="9">
        <v>5.6980000000000004</v>
      </c>
      <c r="W16" s="9">
        <v>5.5439999999999996</v>
      </c>
      <c r="X16" s="9">
        <v>8.1000000000000003E-2</v>
      </c>
      <c r="Y16" s="9">
        <v>7.2999999999999995E-2</v>
      </c>
      <c r="Z16" s="9">
        <v>8.1000000000000003E-2</v>
      </c>
      <c r="AA16" s="9">
        <v>7.2999999999999995E-2</v>
      </c>
      <c r="AB16" s="9">
        <v>0</v>
      </c>
      <c r="AC16" s="9">
        <v>4.8150000000000004</v>
      </c>
      <c r="AD16" s="9">
        <v>0.20399999999999999</v>
      </c>
      <c r="AE16" s="9">
        <v>0.38800000000000001</v>
      </c>
      <c r="AF16" s="9">
        <v>0.29099999999999998</v>
      </c>
      <c r="AG16" s="9">
        <v>1.143</v>
      </c>
      <c r="AH16" s="9">
        <v>4.5549999999999997</v>
      </c>
      <c r="AI16" s="9">
        <v>1.1739999999999999</v>
      </c>
      <c r="AJ16" s="9">
        <v>0.18</v>
      </c>
      <c r="AK16" s="9">
        <v>7.8289999999999997</v>
      </c>
      <c r="AL16" s="9">
        <v>2.9460000000000002</v>
      </c>
      <c r="AM16" s="9">
        <v>2.5489999999999999</v>
      </c>
      <c r="AN16" s="9">
        <v>0.217</v>
      </c>
      <c r="AO16" s="9">
        <v>0.13800000000000001</v>
      </c>
      <c r="AP16" s="9">
        <v>0.13800000000000001</v>
      </c>
      <c r="AQ16" s="9">
        <v>0</v>
      </c>
      <c r="AR16" s="9">
        <v>0.13800000000000001</v>
      </c>
      <c r="AS16" s="9">
        <v>0</v>
      </c>
      <c r="AT16" s="9">
        <v>0.13800000000000001</v>
      </c>
      <c r="AU16" s="9">
        <v>0</v>
      </c>
      <c r="AV16" s="9">
        <v>0</v>
      </c>
      <c r="AW16" s="9">
        <v>0.13800000000000001</v>
      </c>
      <c r="AX16" s="9">
        <v>0</v>
      </c>
      <c r="AY16" s="9">
        <v>0</v>
      </c>
      <c r="AZ16" s="9">
        <v>0.13800000000000001</v>
      </c>
      <c r="BA16" s="9">
        <v>0</v>
      </c>
      <c r="BB16" s="9">
        <v>7.9000000000000001E-2</v>
      </c>
      <c r="BC16" s="9">
        <v>2.3319999999999999</v>
      </c>
      <c r="BD16" s="9">
        <v>1.7210000000000001</v>
      </c>
      <c r="BE16" s="9">
        <v>1.5880000000000001</v>
      </c>
      <c r="BF16" s="9">
        <v>0.13200000000000001</v>
      </c>
      <c r="BG16" s="9">
        <v>0</v>
      </c>
      <c r="BH16" s="9">
        <v>0.13200000000000001</v>
      </c>
      <c r="BI16" s="9">
        <v>0</v>
      </c>
      <c r="BJ16" s="9">
        <v>0</v>
      </c>
      <c r="BK16" s="9">
        <v>1.129</v>
      </c>
      <c r="BL16" s="9">
        <v>0.13200000000000001</v>
      </c>
      <c r="BM16" s="9">
        <v>0</v>
      </c>
      <c r="BN16" s="9">
        <v>0.45900000000000002</v>
      </c>
      <c r="BO16" s="9">
        <v>0.32400000000000001</v>
      </c>
      <c r="BP16" s="9">
        <v>1.397</v>
      </c>
      <c r="BQ16" s="9">
        <v>0.61099999999999999</v>
      </c>
      <c r="BR16" s="9">
        <v>0.39800000000000002</v>
      </c>
      <c r="BS16" s="9">
        <v>2.9460000000000002</v>
      </c>
      <c r="BT16" s="9">
        <v>19.486999999999998</v>
      </c>
      <c r="BU16" s="9">
        <v>18.931999999999999</v>
      </c>
      <c r="BV16" s="9">
        <v>0.52700000000000002</v>
      </c>
      <c r="BW16" s="9">
        <v>0.52700000000000002</v>
      </c>
      <c r="BX16" s="9">
        <v>0.22800000000000001</v>
      </c>
      <c r="BY16" s="9">
        <v>0.29899999999999999</v>
      </c>
      <c r="BZ16" s="9">
        <v>0.17399999999999999</v>
      </c>
      <c r="CA16" s="9">
        <v>0.35299999999999998</v>
      </c>
      <c r="CB16" s="9">
        <v>0.17399999999999999</v>
      </c>
      <c r="CC16" s="9">
        <v>0.13100000000000001</v>
      </c>
      <c r="CD16" s="9">
        <v>0.222</v>
      </c>
      <c r="CE16" s="9">
        <v>9.8000000000000004E-2</v>
      </c>
      <c r="CF16" s="9">
        <v>0.13100000000000001</v>
      </c>
      <c r="CG16" s="9">
        <v>0.29899999999999999</v>
      </c>
      <c r="CH16" s="9">
        <v>7.1999999999999995E-2</v>
      </c>
      <c r="CI16" s="9">
        <v>0.45400000000000001</v>
      </c>
      <c r="CJ16" s="9">
        <v>0</v>
      </c>
      <c r="CK16" s="9">
        <v>18.405000000000001</v>
      </c>
      <c r="CL16" s="9">
        <v>18.405000000000001</v>
      </c>
      <c r="CM16" s="9">
        <v>16.994</v>
      </c>
      <c r="CN16" s="9">
        <v>9.1999999999999998E-2</v>
      </c>
      <c r="CO16" s="9">
        <v>1.319</v>
      </c>
      <c r="CP16" s="9">
        <v>0.751</v>
      </c>
      <c r="CQ16" s="9">
        <v>0.32400000000000001</v>
      </c>
      <c r="CR16" s="9">
        <v>0.33500000000000002</v>
      </c>
      <c r="CS16" s="9">
        <v>15.811999999999999</v>
      </c>
      <c r="CT16" s="9">
        <v>0.40100000000000002</v>
      </c>
      <c r="CU16" s="9">
        <v>0.47799999999999998</v>
      </c>
      <c r="CV16" s="9">
        <v>1.7150000000000001</v>
      </c>
      <c r="CW16" s="9">
        <v>3.59</v>
      </c>
      <c r="CX16" s="9">
        <v>14.815</v>
      </c>
      <c r="CY16" s="9">
        <v>0</v>
      </c>
      <c r="CZ16" s="9">
        <v>0.55500000000000005</v>
      </c>
      <c r="DA16" s="9">
        <v>19.486999999999998</v>
      </c>
      <c r="DB16" s="9">
        <v>9.0660000000000007</v>
      </c>
      <c r="DC16" s="9">
        <v>8.7590000000000003</v>
      </c>
      <c r="DD16" s="9">
        <v>0.51900000000000002</v>
      </c>
      <c r="DE16" s="9">
        <v>0.44</v>
      </c>
      <c r="DF16" s="9">
        <v>0.316</v>
      </c>
      <c r="DG16" s="9">
        <v>0.124</v>
      </c>
      <c r="DH16" s="9">
        <v>0.316</v>
      </c>
      <c r="DI16" s="9">
        <v>0.124</v>
      </c>
      <c r="DJ16" s="9">
        <v>0.161</v>
      </c>
      <c r="DK16" s="9">
        <v>0</v>
      </c>
      <c r="DL16" s="9">
        <v>0.28000000000000003</v>
      </c>
      <c r="DM16" s="9">
        <v>0</v>
      </c>
      <c r="DN16" s="9">
        <v>0.22800000000000001</v>
      </c>
      <c r="DO16" s="9">
        <v>0.21299999999999999</v>
      </c>
      <c r="DP16" s="9">
        <v>0.44</v>
      </c>
      <c r="DQ16" s="9">
        <v>0</v>
      </c>
      <c r="DR16" s="9">
        <v>7.9000000000000001E-2</v>
      </c>
      <c r="DS16" s="9">
        <v>8.24</v>
      </c>
      <c r="DT16" s="9">
        <v>8.24</v>
      </c>
      <c r="DU16" s="9">
        <v>7.915</v>
      </c>
      <c r="DV16" s="9">
        <v>0.23100000000000001</v>
      </c>
      <c r="DW16" s="9">
        <v>9.4E-2</v>
      </c>
      <c r="DX16" s="9">
        <v>0.32500000000000001</v>
      </c>
      <c r="DY16" s="9">
        <v>0</v>
      </c>
      <c r="DZ16" s="9">
        <v>0</v>
      </c>
      <c r="EA16" s="9">
        <v>6.24</v>
      </c>
      <c r="EB16" s="9">
        <v>1.139</v>
      </c>
      <c r="EC16" s="9">
        <v>0.28299999999999997</v>
      </c>
      <c r="ED16" s="9">
        <v>0.57699999999999996</v>
      </c>
      <c r="EE16" s="9">
        <v>1.9339999999999999</v>
      </c>
      <c r="EF16" s="9">
        <v>6.306</v>
      </c>
      <c r="EG16" s="9">
        <v>0</v>
      </c>
      <c r="EH16" s="9">
        <v>0.30599999999999999</v>
      </c>
      <c r="EI16" s="9">
        <v>9.0660000000000007</v>
      </c>
      <c r="EJ16" s="9">
        <v>18.576000000000001</v>
      </c>
      <c r="EK16" s="9">
        <v>17.683</v>
      </c>
      <c r="EL16" s="9">
        <v>1.282</v>
      </c>
      <c r="EM16" s="9">
        <v>1.282</v>
      </c>
      <c r="EN16" s="9">
        <v>0.76100000000000001</v>
      </c>
      <c r="EO16" s="9">
        <v>0.52100000000000002</v>
      </c>
      <c r="EP16" s="9">
        <v>0.86399999999999999</v>
      </c>
      <c r="EQ16" s="9">
        <v>0.41799999999999998</v>
      </c>
      <c r="ER16" s="9">
        <v>0.85499999999999998</v>
      </c>
      <c r="ES16" s="9">
        <v>0.24099999999999999</v>
      </c>
      <c r="ET16" s="9">
        <v>0.186</v>
      </c>
      <c r="EU16" s="9">
        <v>0.46500000000000002</v>
      </c>
      <c r="EV16" s="9">
        <v>0.35899999999999999</v>
      </c>
      <c r="EW16" s="9">
        <v>0.45800000000000002</v>
      </c>
      <c r="EX16" s="9">
        <v>1.018</v>
      </c>
      <c r="EY16" s="9">
        <v>0.26400000000000001</v>
      </c>
      <c r="EZ16" s="9">
        <v>0</v>
      </c>
      <c r="FA16" s="9">
        <v>16.401</v>
      </c>
      <c r="FB16" s="9">
        <v>15.417999999999999</v>
      </c>
      <c r="FC16" s="9">
        <v>15.081</v>
      </c>
      <c r="FD16" s="9">
        <v>0.24299999999999999</v>
      </c>
      <c r="FE16" s="9">
        <v>9.4E-2</v>
      </c>
      <c r="FF16" s="9">
        <v>0.24299999999999999</v>
      </c>
      <c r="FG16" s="9">
        <v>0</v>
      </c>
      <c r="FH16" s="9">
        <v>9.4E-2</v>
      </c>
      <c r="FI16" s="9">
        <v>12.282</v>
      </c>
      <c r="FJ16" s="9">
        <v>0.72599999999999998</v>
      </c>
      <c r="FK16" s="9">
        <v>0.54900000000000004</v>
      </c>
      <c r="FL16" s="9">
        <v>1.861</v>
      </c>
      <c r="FM16" s="9">
        <v>2.883</v>
      </c>
      <c r="FN16" s="9">
        <v>12.535</v>
      </c>
      <c r="FO16" s="9">
        <v>0.98299999999999998</v>
      </c>
      <c r="FP16" s="9">
        <v>0.89300000000000002</v>
      </c>
      <c r="FQ16" s="9">
        <v>18.576000000000001</v>
      </c>
      <c r="FR16" s="9">
        <v>2.4430000000000001</v>
      </c>
      <c r="FS16" s="9">
        <v>2.4430000000000001</v>
      </c>
      <c r="FT16" s="9">
        <v>0.111</v>
      </c>
      <c r="FU16" s="9">
        <v>0.111</v>
      </c>
      <c r="FV16" s="9">
        <v>0.111</v>
      </c>
      <c r="FW16" s="9">
        <v>0</v>
      </c>
      <c r="FX16" s="9">
        <v>0.111</v>
      </c>
      <c r="FY16" s="9">
        <v>0</v>
      </c>
      <c r="FZ16" s="9">
        <v>0.111</v>
      </c>
      <c r="GA16" s="9">
        <v>0</v>
      </c>
      <c r="GB16" s="9">
        <v>0</v>
      </c>
      <c r="GC16" s="9">
        <v>0.111</v>
      </c>
      <c r="GD16" s="9">
        <v>0</v>
      </c>
      <c r="GE16" s="9">
        <v>0</v>
      </c>
      <c r="GF16" s="9">
        <v>0</v>
      </c>
      <c r="GG16" s="9">
        <v>0.111</v>
      </c>
      <c r="GH16" s="9">
        <v>0</v>
      </c>
      <c r="GI16" s="9">
        <v>2.3319999999999999</v>
      </c>
      <c r="GJ16" s="9">
        <v>2.2000000000000002</v>
      </c>
      <c r="GK16" s="9">
        <v>2.0510000000000002</v>
      </c>
      <c r="GL16" s="9">
        <v>0.14899999999999999</v>
      </c>
      <c r="GM16" s="9">
        <v>0</v>
      </c>
      <c r="GN16" s="9">
        <v>0.14899999999999999</v>
      </c>
      <c r="GO16" s="9">
        <v>0</v>
      </c>
      <c r="GP16" s="9">
        <v>0</v>
      </c>
      <c r="GQ16" s="9">
        <v>1.379</v>
      </c>
      <c r="GR16" s="9">
        <v>0.28100000000000003</v>
      </c>
      <c r="GS16" s="9">
        <v>0.09</v>
      </c>
      <c r="GT16" s="9">
        <v>0.44900000000000001</v>
      </c>
      <c r="GU16" s="9">
        <v>0.52800000000000002</v>
      </c>
      <c r="GV16" s="9">
        <v>1.673</v>
      </c>
      <c r="GW16" s="9">
        <v>0.13200000000000001</v>
      </c>
      <c r="GX16" s="9">
        <v>0</v>
      </c>
      <c r="GY16" s="9">
        <v>2.4430000000000001</v>
      </c>
      <c r="GZ16" s="9">
        <v>7.1440000000000001</v>
      </c>
      <c r="HA16" s="9">
        <v>6.6920000000000002</v>
      </c>
      <c r="HB16" s="9">
        <v>0.73099999999999998</v>
      </c>
      <c r="HC16" s="9">
        <v>0.73099999999999998</v>
      </c>
      <c r="HD16" s="9">
        <v>0</v>
      </c>
      <c r="HE16" s="9">
        <v>0.73099999999999998</v>
      </c>
      <c r="HF16" s="9">
        <v>0.33600000000000002</v>
      </c>
      <c r="HG16" s="9">
        <v>0.39600000000000002</v>
      </c>
      <c r="HH16" s="9">
        <v>0.24299999999999999</v>
      </c>
      <c r="HI16" s="9">
        <v>0</v>
      </c>
      <c r="HJ16" s="9">
        <v>0.48799999999999999</v>
      </c>
      <c r="HK16" s="9">
        <v>0.184</v>
      </c>
      <c r="HL16" s="9">
        <v>0</v>
      </c>
      <c r="HM16" s="9">
        <v>0.54700000000000004</v>
      </c>
      <c r="HN16" s="9">
        <v>0.52</v>
      </c>
      <c r="HO16" s="9">
        <v>0.21099999999999999</v>
      </c>
      <c r="HP16" s="9">
        <v>0</v>
      </c>
      <c r="HQ16" s="9">
        <v>5.9610000000000003</v>
      </c>
      <c r="HR16" s="9">
        <v>4.7249999999999996</v>
      </c>
      <c r="HS16" s="9">
        <v>4.3049999999999997</v>
      </c>
      <c r="HT16" s="9">
        <v>6.8000000000000005E-2</v>
      </c>
      <c r="HU16" s="9">
        <v>0.35199999999999998</v>
      </c>
      <c r="HV16" s="9">
        <v>0.17100000000000001</v>
      </c>
      <c r="HW16" s="9">
        <v>9.1999999999999998E-2</v>
      </c>
      <c r="HX16" s="9">
        <v>0.156</v>
      </c>
      <c r="HY16" s="9">
        <v>3.5</v>
      </c>
      <c r="HZ16" s="9">
        <v>0.39</v>
      </c>
      <c r="IA16" s="9">
        <v>0.16300000000000001</v>
      </c>
      <c r="IB16" s="9">
        <v>0.67200000000000004</v>
      </c>
      <c r="IC16" s="9">
        <v>0.72599999999999998</v>
      </c>
      <c r="ID16" s="9">
        <v>3.9980000000000002</v>
      </c>
      <c r="IE16" s="9">
        <v>1.236</v>
      </c>
      <c r="IF16" s="9">
        <v>0.45100000000000001</v>
      </c>
      <c r="IG16" s="9">
        <v>7.1440000000000001</v>
      </c>
      <c r="IH16" s="9">
        <v>17.829000000000001</v>
      </c>
      <c r="II16" s="9">
        <v>15.343999999999999</v>
      </c>
      <c r="IJ16" s="9">
        <v>15.343999999999999</v>
      </c>
      <c r="IK16" s="9">
        <v>0.97599999999999998</v>
      </c>
      <c r="IL16" s="9">
        <v>14.368</v>
      </c>
      <c r="IM16" s="9">
        <v>2.4849999999999999</v>
      </c>
      <c r="IN16" s="9">
        <v>263.39400000000001</v>
      </c>
      <c r="IO16" s="9">
        <v>246.18600000000001</v>
      </c>
      <c r="IP16" s="9">
        <v>50.545999999999999</v>
      </c>
      <c r="IQ16" s="9">
        <v>22.581</v>
      </c>
    </row>
    <row r="17" spans="1:251">
      <c r="A17" s="10">
        <v>44228</v>
      </c>
      <c r="B17" s="9">
        <v>0</v>
      </c>
      <c r="C17" s="9">
        <v>1.9410000000000001</v>
      </c>
      <c r="D17" s="9">
        <v>6.6050000000000004</v>
      </c>
      <c r="E17" s="9">
        <v>6.306</v>
      </c>
      <c r="F17" s="9">
        <v>0.871</v>
      </c>
      <c r="G17" s="9">
        <v>0.63300000000000001</v>
      </c>
      <c r="H17" s="9">
        <v>0.19500000000000001</v>
      </c>
      <c r="I17" s="9">
        <v>0.439</v>
      </c>
      <c r="J17" s="9">
        <v>0.30299999999999999</v>
      </c>
      <c r="K17" s="9">
        <v>0.33</v>
      </c>
      <c r="L17" s="9">
        <v>0.38600000000000001</v>
      </c>
      <c r="M17" s="9">
        <v>7.8E-2</v>
      </c>
      <c r="N17" s="9">
        <v>0.16900000000000001</v>
      </c>
      <c r="O17" s="9">
        <v>0.11700000000000001</v>
      </c>
      <c r="P17" s="9">
        <v>0.41899999999999998</v>
      </c>
      <c r="Q17" s="9">
        <v>9.7000000000000003E-2</v>
      </c>
      <c r="R17" s="9">
        <v>0.36399999999999999</v>
      </c>
      <c r="S17" s="9">
        <v>0.26900000000000002</v>
      </c>
      <c r="T17" s="9">
        <v>0.23699999999999999</v>
      </c>
      <c r="U17" s="9">
        <v>5.4349999999999996</v>
      </c>
      <c r="V17" s="9">
        <v>4.1639999999999997</v>
      </c>
      <c r="W17" s="9">
        <v>4.077</v>
      </c>
      <c r="X17" s="9">
        <v>0</v>
      </c>
      <c r="Y17" s="9">
        <v>8.6999999999999994E-2</v>
      </c>
      <c r="Z17" s="9">
        <v>0</v>
      </c>
      <c r="AA17" s="9">
        <v>8.6999999999999994E-2</v>
      </c>
      <c r="AB17" s="9">
        <v>0</v>
      </c>
      <c r="AC17" s="9">
        <v>3.7669999999999999</v>
      </c>
      <c r="AD17" s="9">
        <v>0.23400000000000001</v>
      </c>
      <c r="AE17" s="9">
        <v>8.1000000000000003E-2</v>
      </c>
      <c r="AF17" s="9">
        <v>8.3000000000000004E-2</v>
      </c>
      <c r="AG17" s="9">
        <v>0.69599999999999995</v>
      </c>
      <c r="AH17" s="9">
        <v>3.4689999999999999</v>
      </c>
      <c r="AI17" s="9">
        <v>1.2709999999999999</v>
      </c>
      <c r="AJ17" s="9">
        <v>0.29899999999999999</v>
      </c>
      <c r="AK17" s="9">
        <v>6.6050000000000004</v>
      </c>
      <c r="AL17" s="9">
        <v>4.0979999999999999</v>
      </c>
      <c r="AM17" s="9">
        <v>3.6030000000000002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3.6030000000000002</v>
      </c>
      <c r="BD17" s="9">
        <v>2.508</v>
      </c>
      <c r="BE17" s="9">
        <v>2.3260000000000001</v>
      </c>
      <c r="BF17" s="9">
        <v>0.111</v>
      </c>
      <c r="BG17" s="9">
        <v>0</v>
      </c>
      <c r="BH17" s="9">
        <v>0.111</v>
      </c>
      <c r="BI17" s="9">
        <v>0</v>
      </c>
      <c r="BJ17" s="9">
        <v>0</v>
      </c>
      <c r="BK17" s="9">
        <v>2.2280000000000002</v>
      </c>
      <c r="BL17" s="9">
        <v>7.0999999999999994E-2</v>
      </c>
      <c r="BM17" s="9">
        <v>0</v>
      </c>
      <c r="BN17" s="9">
        <v>0.20899999999999999</v>
      </c>
      <c r="BO17" s="9">
        <v>0.441</v>
      </c>
      <c r="BP17" s="9">
        <v>2.0670000000000002</v>
      </c>
      <c r="BQ17" s="9">
        <v>1.095</v>
      </c>
      <c r="BR17" s="9">
        <v>0.495</v>
      </c>
      <c r="BS17" s="9">
        <v>4.0979999999999999</v>
      </c>
      <c r="BT17" s="9">
        <v>18.071000000000002</v>
      </c>
      <c r="BU17" s="9">
        <v>17.367999999999999</v>
      </c>
      <c r="BV17" s="9">
        <v>0.94299999999999995</v>
      </c>
      <c r="BW17" s="9">
        <v>0.94299999999999995</v>
      </c>
      <c r="BX17" s="9">
        <v>0.20399999999999999</v>
      </c>
      <c r="BY17" s="9">
        <v>0.73899999999999999</v>
      </c>
      <c r="BZ17" s="9">
        <v>0.626</v>
      </c>
      <c r="CA17" s="9">
        <v>0.318</v>
      </c>
      <c r="CB17" s="9">
        <v>0.626</v>
      </c>
      <c r="CC17" s="9">
        <v>0.318</v>
      </c>
      <c r="CD17" s="9">
        <v>0</v>
      </c>
      <c r="CE17" s="9">
        <v>0.496</v>
      </c>
      <c r="CF17" s="9">
        <v>0.29799999999999999</v>
      </c>
      <c r="CG17" s="9">
        <v>0.15</v>
      </c>
      <c r="CH17" s="9">
        <v>0.77100000000000002</v>
      </c>
      <c r="CI17" s="9">
        <v>0.17199999999999999</v>
      </c>
      <c r="CJ17" s="9">
        <v>0</v>
      </c>
      <c r="CK17" s="9">
        <v>16.425000000000001</v>
      </c>
      <c r="CL17" s="9">
        <v>16.318999999999999</v>
      </c>
      <c r="CM17" s="9">
        <v>14.166</v>
      </c>
      <c r="CN17" s="9">
        <v>0.58299999999999996</v>
      </c>
      <c r="CO17" s="9">
        <v>1.569</v>
      </c>
      <c r="CP17" s="9">
        <v>1.0149999999999999</v>
      </c>
      <c r="CQ17" s="9">
        <v>0.55900000000000005</v>
      </c>
      <c r="CR17" s="9">
        <v>0.47299999999999998</v>
      </c>
      <c r="CS17" s="9">
        <v>14.202</v>
      </c>
      <c r="CT17" s="9">
        <v>0.79100000000000004</v>
      </c>
      <c r="CU17" s="9">
        <v>0.41599999999999998</v>
      </c>
      <c r="CV17" s="9">
        <v>0.90900000000000003</v>
      </c>
      <c r="CW17" s="9">
        <v>4.8719999999999999</v>
      </c>
      <c r="CX17" s="9">
        <v>11.446999999999999</v>
      </c>
      <c r="CY17" s="9">
        <v>0.107</v>
      </c>
      <c r="CZ17" s="9">
        <v>0.70299999999999996</v>
      </c>
      <c r="DA17" s="9">
        <v>18.071000000000002</v>
      </c>
      <c r="DB17" s="9">
        <v>8.5020000000000007</v>
      </c>
      <c r="DC17" s="9">
        <v>8.016</v>
      </c>
      <c r="DD17" s="9">
        <v>0.53200000000000003</v>
      </c>
      <c r="DE17" s="9">
        <v>0.53200000000000003</v>
      </c>
      <c r="DF17" s="9">
        <v>0.20599999999999999</v>
      </c>
      <c r="DG17" s="9">
        <v>0.32600000000000001</v>
      </c>
      <c r="DH17" s="9">
        <v>0.20599999999999999</v>
      </c>
      <c r="DI17" s="9">
        <v>0.32600000000000001</v>
      </c>
      <c r="DJ17" s="9">
        <v>0.20599999999999999</v>
      </c>
      <c r="DK17" s="9">
        <v>0.32600000000000001</v>
      </c>
      <c r="DL17" s="9">
        <v>0</v>
      </c>
      <c r="DM17" s="9">
        <v>7.8E-2</v>
      </c>
      <c r="DN17" s="9">
        <v>0.32400000000000001</v>
      </c>
      <c r="DO17" s="9">
        <v>0.13</v>
      </c>
      <c r="DP17" s="9">
        <v>0.46800000000000003</v>
      </c>
      <c r="DQ17" s="9">
        <v>6.4000000000000001E-2</v>
      </c>
      <c r="DR17" s="9">
        <v>0</v>
      </c>
      <c r="DS17" s="9">
        <v>7.484</v>
      </c>
      <c r="DT17" s="9">
        <v>7.4009999999999998</v>
      </c>
      <c r="DU17" s="9">
        <v>7.0990000000000002</v>
      </c>
      <c r="DV17" s="9">
        <v>0.245</v>
      </c>
      <c r="DW17" s="9">
        <v>5.7000000000000002E-2</v>
      </c>
      <c r="DX17" s="9">
        <v>0.245</v>
      </c>
      <c r="DY17" s="9">
        <v>5.7000000000000002E-2</v>
      </c>
      <c r="DZ17" s="9">
        <v>0</v>
      </c>
      <c r="EA17" s="9">
        <v>6.58</v>
      </c>
      <c r="EB17" s="9">
        <v>0.1</v>
      </c>
      <c r="EC17" s="9">
        <v>0.14299999999999999</v>
      </c>
      <c r="ED17" s="9">
        <v>0.57799999999999996</v>
      </c>
      <c r="EE17" s="9">
        <v>1.1060000000000001</v>
      </c>
      <c r="EF17" s="9">
        <v>6.2949999999999999</v>
      </c>
      <c r="EG17" s="9">
        <v>8.3000000000000004E-2</v>
      </c>
      <c r="EH17" s="9">
        <v>0.48599999999999999</v>
      </c>
      <c r="EI17" s="9">
        <v>8.5020000000000007</v>
      </c>
      <c r="EJ17" s="9">
        <v>21.405999999999999</v>
      </c>
      <c r="EK17" s="9">
        <v>20.954000000000001</v>
      </c>
      <c r="EL17" s="9">
        <v>1.452</v>
      </c>
      <c r="EM17" s="9">
        <v>1.452</v>
      </c>
      <c r="EN17" s="9">
        <v>1.1259999999999999</v>
      </c>
      <c r="EO17" s="9">
        <v>0.32600000000000001</v>
      </c>
      <c r="EP17" s="9">
        <v>1.3819999999999999</v>
      </c>
      <c r="EQ17" s="9">
        <v>7.0000000000000007E-2</v>
      </c>
      <c r="ER17" s="9">
        <v>1.3819999999999999</v>
      </c>
      <c r="ES17" s="9">
        <v>7.0000000000000007E-2</v>
      </c>
      <c r="ET17" s="9">
        <v>0</v>
      </c>
      <c r="EU17" s="9">
        <v>0.34499999999999997</v>
      </c>
      <c r="EV17" s="9">
        <v>0.32700000000000001</v>
      </c>
      <c r="EW17" s="9">
        <v>0.77900000000000003</v>
      </c>
      <c r="EX17" s="9">
        <v>0.95499999999999996</v>
      </c>
      <c r="EY17" s="9">
        <v>0.497</v>
      </c>
      <c r="EZ17" s="9">
        <v>0</v>
      </c>
      <c r="FA17" s="9">
        <v>19.501999999999999</v>
      </c>
      <c r="FB17" s="9">
        <v>17.911000000000001</v>
      </c>
      <c r="FC17" s="9">
        <v>17.202000000000002</v>
      </c>
      <c r="FD17" s="9">
        <v>0.55000000000000004</v>
      </c>
      <c r="FE17" s="9">
        <v>0.159</v>
      </c>
      <c r="FF17" s="9">
        <v>0.28799999999999998</v>
      </c>
      <c r="FG17" s="9">
        <v>0.42099999999999999</v>
      </c>
      <c r="FH17" s="9">
        <v>0</v>
      </c>
      <c r="FI17" s="9">
        <v>12.657</v>
      </c>
      <c r="FJ17" s="9">
        <v>0.56499999999999995</v>
      </c>
      <c r="FK17" s="9">
        <v>0.55000000000000004</v>
      </c>
      <c r="FL17" s="9">
        <v>4.1390000000000002</v>
      </c>
      <c r="FM17" s="9">
        <v>2.944</v>
      </c>
      <c r="FN17" s="9">
        <v>14.967000000000001</v>
      </c>
      <c r="FO17" s="9">
        <v>1.591</v>
      </c>
      <c r="FP17" s="9">
        <v>0.45200000000000001</v>
      </c>
      <c r="FQ17" s="9">
        <v>21.405999999999999</v>
      </c>
      <c r="FR17" s="9">
        <v>1.7230000000000001</v>
      </c>
      <c r="FS17" s="9">
        <v>1.653</v>
      </c>
      <c r="FT17" s="9">
        <v>0.193</v>
      </c>
      <c r="FU17" s="9">
        <v>0.193</v>
      </c>
      <c r="FV17" s="9">
        <v>0</v>
      </c>
      <c r="FW17" s="9">
        <v>0.193</v>
      </c>
      <c r="FX17" s="9">
        <v>8.5000000000000006E-2</v>
      </c>
      <c r="FY17" s="9">
        <v>0.108</v>
      </c>
      <c r="FZ17" s="9">
        <v>8.5000000000000006E-2</v>
      </c>
      <c r="GA17" s="9">
        <v>0</v>
      </c>
      <c r="GB17" s="9">
        <v>0.108</v>
      </c>
      <c r="GC17" s="9">
        <v>0</v>
      </c>
      <c r="GD17" s="9">
        <v>8.5000000000000006E-2</v>
      </c>
      <c r="GE17" s="9">
        <v>0.108</v>
      </c>
      <c r="GF17" s="9">
        <v>8.5000000000000006E-2</v>
      </c>
      <c r="GG17" s="9">
        <v>0.108</v>
      </c>
      <c r="GH17" s="9">
        <v>0</v>
      </c>
      <c r="GI17" s="9">
        <v>1.46</v>
      </c>
      <c r="GJ17" s="9">
        <v>1.177</v>
      </c>
      <c r="GK17" s="9">
        <v>1.0740000000000001</v>
      </c>
      <c r="GL17" s="9">
        <v>0</v>
      </c>
      <c r="GM17" s="9">
        <v>0.10299999999999999</v>
      </c>
      <c r="GN17" s="9">
        <v>0.10299999999999999</v>
      </c>
      <c r="GO17" s="9">
        <v>0</v>
      </c>
      <c r="GP17" s="9">
        <v>0</v>
      </c>
      <c r="GQ17" s="9">
        <v>0.98399999999999999</v>
      </c>
      <c r="GR17" s="9">
        <v>0</v>
      </c>
      <c r="GS17" s="9">
        <v>0.104</v>
      </c>
      <c r="GT17" s="9">
        <v>0.09</v>
      </c>
      <c r="GU17" s="9">
        <v>0</v>
      </c>
      <c r="GV17" s="9">
        <v>1.177</v>
      </c>
      <c r="GW17" s="9">
        <v>0.28299999999999997</v>
      </c>
      <c r="GX17" s="9">
        <v>7.0000000000000007E-2</v>
      </c>
      <c r="GY17" s="9">
        <v>1.7230000000000001</v>
      </c>
      <c r="GZ17" s="9">
        <v>6.202</v>
      </c>
      <c r="HA17" s="9">
        <v>6.1109999999999998</v>
      </c>
      <c r="HB17" s="9">
        <v>0.27</v>
      </c>
      <c r="HC17" s="9">
        <v>0.2</v>
      </c>
      <c r="HD17" s="9">
        <v>0</v>
      </c>
      <c r="HE17" s="9">
        <v>0.2</v>
      </c>
      <c r="HF17" s="9">
        <v>0.2</v>
      </c>
      <c r="HG17" s="9">
        <v>0</v>
      </c>
      <c r="HH17" s="9">
        <v>0.2</v>
      </c>
      <c r="HI17" s="9">
        <v>0</v>
      </c>
      <c r="HJ17" s="9">
        <v>0</v>
      </c>
      <c r="HK17" s="9">
        <v>0</v>
      </c>
      <c r="HL17" s="9">
        <v>0.2</v>
      </c>
      <c r="HM17" s="9">
        <v>0</v>
      </c>
      <c r="HN17" s="9">
        <v>0.2</v>
      </c>
      <c r="HO17" s="9">
        <v>0</v>
      </c>
      <c r="HP17" s="9">
        <v>7.0999999999999994E-2</v>
      </c>
      <c r="HQ17" s="9">
        <v>5.8410000000000002</v>
      </c>
      <c r="HR17" s="9">
        <v>4.1749999999999998</v>
      </c>
      <c r="HS17" s="9">
        <v>4.0999999999999996</v>
      </c>
      <c r="HT17" s="9">
        <v>7.4999999999999997E-2</v>
      </c>
      <c r="HU17" s="9">
        <v>0</v>
      </c>
      <c r="HV17" s="9">
        <v>7.4999999999999997E-2</v>
      </c>
      <c r="HW17" s="9">
        <v>0</v>
      </c>
      <c r="HX17" s="9">
        <v>0</v>
      </c>
      <c r="HY17" s="9">
        <v>3.6219999999999999</v>
      </c>
      <c r="HZ17" s="9">
        <v>0</v>
      </c>
      <c r="IA17" s="9">
        <v>0</v>
      </c>
      <c r="IB17" s="9">
        <v>0.55200000000000005</v>
      </c>
      <c r="IC17" s="9">
        <v>0.46800000000000003</v>
      </c>
      <c r="ID17" s="9">
        <v>3.7069999999999999</v>
      </c>
      <c r="IE17" s="9">
        <v>1.6659999999999999</v>
      </c>
      <c r="IF17" s="9">
        <v>9.0999999999999998E-2</v>
      </c>
      <c r="IG17" s="9">
        <v>6.202</v>
      </c>
      <c r="IH17" s="9">
        <v>15.089</v>
      </c>
      <c r="II17" s="9">
        <v>13.233000000000001</v>
      </c>
      <c r="IJ17" s="9">
        <v>13.233000000000001</v>
      </c>
      <c r="IK17" s="9">
        <v>1.1000000000000001</v>
      </c>
      <c r="IL17" s="9">
        <v>12.132999999999999</v>
      </c>
      <c r="IM17" s="9">
        <v>1.8560000000000001</v>
      </c>
      <c r="IN17" s="9">
        <v>267.48500000000001</v>
      </c>
      <c r="IO17" s="9">
        <v>251.42</v>
      </c>
      <c r="IP17" s="9">
        <v>50.509</v>
      </c>
      <c r="IQ17" s="9">
        <v>25.571000000000002</v>
      </c>
    </row>
    <row r="18" spans="1:251">
      <c r="A18" s="10">
        <v>44593</v>
      </c>
      <c r="B18" s="9">
        <v>9.8000000000000004E-2</v>
      </c>
      <c r="C18" s="9">
        <v>1.9470000000000001</v>
      </c>
      <c r="D18" s="9">
        <v>7.5049999999999999</v>
      </c>
      <c r="E18" s="9">
        <v>7.3920000000000003</v>
      </c>
      <c r="F18" s="9">
        <v>1.2430000000000001</v>
      </c>
      <c r="G18" s="9">
        <v>1.2430000000000001</v>
      </c>
      <c r="H18" s="9">
        <v>0.28100000000000003</v>
      </c>
      <c r="I18" s="9">
        <v>0.96199999999999997</v>
      </c>
      <c r="J18" s="9">
        <v>0.95399999999999996</v>
      </c>
      <c r="K18" s="9">
        <v>0.28899999999999998</v>
      </c>
      <c r="L18" s="9">
        <v>0.95699999999999996</v>
      </c>
      <c r="M18" s="9">
        <v>0</v>
      </c>
      <c r="N18" s="9">
        <v>0.28599999999999998</v>
      </c>
      <c r="O18" s="9">
        <v>0.623</v>
      </c>
      <c r="P18" s="9">
        <v>0.40100000000000002</v>
      </c>
      <c r="Q18" s="9">
        <v>0.218</v>
      </c>
      <c r="R18" s="9">
        <v>0.95399999999999996</v>
      </c>
      <c r="S18" s="9">
        <v>0.28899999999999998</v>
      </c>
      <c r="T18" s="9">
        <v>0</v>
      </c>
      <c r="U18" s="9">
        <v>6.149</v>
      </c>
      <c r="V18" s="9">
        <v>4.3129999999999997</v>
      </c>
      <c r="W18" s="9">
        <v>3.7050000000000001</v>
      </c>
      <c r="X18" s="9">
        <v>0.28199999999999997</v>
      </c>
      <c r="Y18" s="9">
        <v>0.32600000000000001</v>
      </c>
      <c r="Z18" s="9">
        <v>0.28199999999999997</v>
      </c>
      <c r="AA18" s="9">
        <v>0.20100000000000001</v>
      </c>
      <c r="AB18" s="9">
        <v>0.125</v>
      </c>
      <c r="AC18" s="9">
        <v>4.0069999999999997</v>
      </c>
      <c r="AD18" s="9">
        <v>0</v>
      </c>
      <c r="AE18" s="9">
        <v>0</v>
      </c>
      <c r="AF18" s="9">
        <v>0.30599999999999999</v>
      </c>
      <c r="AG18" s="9">
        <v>1.149</v>
      </c>
      <c r="AH18" s="9">
        <v>3.1640000000000001</v>
      </c>
      <c r="AI18" s="9">
        <v>1.8360000000000001</v>
      </c>
      <c r="AJ18" s="9">
        <v>0.113</v>
      </c>
      <c r="AK18" s="9">
        <v>7.5049999999999999</v>
      </c>
      <c r="AL18" s="9">
        <v>3.38</v>
      </c>
      <c r="AM18" s="9">
        <v>3.28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3.28</v>
      </c>
      <c r="BD18" s="9">
        <v>2.077</v>
      </c>
      <c r="BE18" s="9">
        <v>1.966</v>
      </c>
      <c r="BF18" s="9">
        <v>0</v>
      </c>
      <c r="BG18" s="9">
        <v>0.111</v>
      </c>
      <c r="BH18" s="9">
        <v>0</v>
      </c>
      <c r="BI18" s="9">
        <v>0.111</v>
      </c>
      <c r="BJ18" s="9">
        <v>0</v>
      </c>
      <c r="BK18" s="9">
        <v>1.804</v>
      </c>
      <c r="BL18" s="9">
        <v>0</v>
      </c>
      <c r="BM18" s="9">
        <v>9.9000000000000005E-2</v>
      </c>
      <c r="BN18" s="9">
        <v>0.17399999999999999</v>
      </c>
      <c r="BO18" s="9">
        <v>0.24399999999999999</v>
      </c>
      <c r="BP18" s="9">
        <v>1.833</v>
      </c>
      <c r="BQ18" s="9">
        <v>1.2030000000000001</v>
      </c>
      <c r="BR18" s="9">
        <v>0.1</v>
      </c>
      <c r="BS18" s="9">
        <v>3.38</v>
      </c>
      <c r="BT18" s="9">
        <v>19.89</v>
      </c>
      <c r="BU18" s="9">
        <v>19.489999999999998</v>
      </c>
      <c r="BV18" s="9">
        <v>2.0270000000000001</v>
      </c>
      <c r="BW18" s="9">
        <v>1.867</v>
      </c>
      <c r="BX18" s="9">
        <v>1.0249999999999999</v>
      </c>
      <c r="BY18" s="9">
        <v>0.84199999999999997</v>
      </c>
      <c r="BZ18" s="9">
        <v>1.478</v>
      </c>
      <c r="CA18" s="9">
        <v>0.38900000000000001</v>
      </c>
      <c r="CB18" s="9">
        <v>1.492</v>
      </c>
      <c r="CC18" s="9">
        <v>0.375</v>
      </c>
      <c r="CD18" s="9">
        <v>0</v>
      </c>
      <c r="CE18" s="9">
        <v>0.85699999999999998</v>
      </c>
      <c r="CF18" s="9">
        <v>0.496</v>
      </c>
      <c r="CG18" s="9">
        <v>0.51400000000000001</v>
      </c>
      <c r="CH18" s="9">
        <v>1.3640000000000001</v>
      </c>
      <c r="CI18" s="9">
        <v>0.503</v>
      </c>
      <c r="CJ18" s="9">
        <v>0.16</v>
      </c>
      <c r="CK18" s="9">
        <v>17.463000000000001</v>
      </c>
      <c r="CL18" s="9">
        <v>17.353000000000002</v>
      </c>
      <c r="CM18" s="9">
        <v>14.807</v>
      </c>
      <c r="CN18" s="9">
        <v>1.2490000000000001</v>
      </c>
      <c r="CO18" s="9">
        <v>1.2969999999999999</v>
      </c>
      <c r="CP18" s="9">
        <v>1.5660000000000001</v>
      </c>
      <c r="CQ18" s="9">
        <v>0.63800000000000001</v>
      </c>
      <c r="CR18" s="9">
        <v>0.34200000000000003</v>
      </c>
      <c r="CS18" s="9">
        <v>13.965999999999999</v>
      </c>
      <c r="CT18" s="9">
        <v>1.403</v>
      </c>
      <c r="CU18" s="9">
        <v>0.55000000000000004</v>
      </c>
      <c r="CV18" s="9">
        <v>1.4350000000000001</v>
      </c>
      <c r="CW18" s="9">
        <v>6.2809999999999997</v>
      </c>
      <c r="CX18" s="9">
        <v>11.071999999999999</v>
      </c>
      <c r="CY18" s="9">
        <v>0.11</v>
      </c>
      <c r="CZ18" s="9">
        <v>0.39900000000000002</v>
      </c>
      <c r="DA18" s="9">
        <v>19.89</v>
      </c>
      <c r="DB18" s="9">
        <v>9.7729999999999997</v>
      </c>
      <c r="DC18" s="9">
        <v>8.65</v>
      </c>
      <c r="DD18" s="9">
        <v>0.88900000000000001</v>
      </c>
      <c r="DE18" s="9">
        <v>0.73199999999999998</v>
      </c>
      <c r="DF18" s="9">
        <v>0.27</v>
      </c>
      <c r="DG18" s="9">
        <v>0.46200000000000002</v>
      </c>
      <c r="DH18" s="9">
        <v>0.5</v>
      </c>
      <c r="DI18" s="9">
        <v>0.23200000000000001</v>
      </c>
      <c r="DJ18" s="9">
        <v>0.5</v>
      </c>
      <c r="DK18" s="9">
        <v>9.9000000000000005E-2</v>
      </c>
      <c r="DL18" s="9">
        <v>0.13300000000000001</v>
      </c>
      <c r="DM18" s="9">
        <v>0.35899999999999999</v>
      </c>
      <c r="DN18" s="9">
        <v>0.14299999999999999</v>
      </c>
      <c r="DO18" s="9">
        <v>0.23</v>
      </c>
      <c r="DP18" s="9">
        <v>0.63700000000000001</v>
      </c>
      <c r="DQ18" s="9">
        <v>9.5000000000000001E-2</v>
      </c>
      <c r="DR18" s="9">
        <v>0.157</v>
      </c>
      <c r="DS18" s="9">
        <v>7.7619999999999996</v>
      </c>
      <c r="DT18" s="9">
        <v>7.657</v>
      </c>
      <c r="DU18" s="9">
        <v>7.13</v>
      </c>
      <c r="DV18" s="9">
        <v>0.311</v>
      </c>
      <c r="DW18" s="9">
        <v>0.217</v>
      </c>
      <c r="DX18" s="9">
        <v>0.42</v>
      </c>
      <c r="DY18" s="9">
        <v>0.108</v>
      </c>
      <c r="DZ18" s="9">
        <v>0</v>
      </c>
      <c r="EA18" s="9">
        <v>6.42</v>
      </c>
      <c r="EB18" s="9">
        <v>0.876</v>
      </c>
      <c r="EC18" s="9">
        <v>0.17399999999999999</v>
      </c>
      <c r="ED18" s="9">
        <v>0.188</v>
      </c>
      <c r="EE18" s="9">
        <v>1.675</v>
      </c>
      <c r="EF18" s="9">
        <v>5.9829999999999997</v>
      </c>
      <c r="EG18" s="9">
        <v>0.104</v>
      </c>
      <c r="EH18" s="9">
        <v>1.123</v>
      </c>
      <c r="EI18" s="9">
        <v>9.7729999999999997</v>
      </c>
      <c r="EJ18" s="9">
        <v>22.024999999999999</v>
      </c>
      <c r="EK18" s="9">
        <v>21.263000000000002</v>
      </c>
      <c r="EL18" s="9">
        <v>1.649</v>
      </c>
      <c r="EM18" s="9">
        <v>1.649</v>
      </c>
      <c r="EN18" s="9">
        <v>0.94099999999999995</v>
      </c>
      <c r="EO18" s="9">
        <v>0.70799999999999996</v>
      </c>
      <c r="EP18" s="9">
        <v>1.3069999999999999</v>
      </c>
      <c r="EQ18" s="9">
        <v>0.34300000000000003</v>
      </c>
      <c r="ER18" s="9">
        <v>1.415</v>
      </c>
      <c r="ES18" s="9">
        <v>0.23400000000000001</v>
      </c>
      <c r="ET18" s="9">
        <v>0</v>
      </c>
      <c r="EU18" s="9">
        <v>0.64300000000000002</v>
      </c>
      <c r="EV18" s="9">
        <v>0.36799999999999999</v>
      </c>
      <c r="EW18" s="9">
        <v>0.63900000000000001</v>
      </c>
      <c r="EX18" s="9">
        <v>0.90300000000000002</v>
      </c>
      <c r="EY18" s="9">
        <v>0.747</v>
      </c>
      <c r="EZ18" s="9">
        <v>0</v>
      </c>
      <c r="FA18" s="9">
        <v>19.614000000000001</v>
      </c>
      <c r="FB18" s="9">
        <v>18.25</v>
      </c>
      <c r="FC18" s="9">
        <v>16.754999999999999</v>
      </c>
      <c r="FD18" s="9">
        <v>0.92800000000000005</v>
      </c>
      <c r="FE18" s="9">
        <v>0.56699999999999995</v>
      </c>
      <c r="FF18" s="9">
        <v>0.94499999999999995</v>
      </c>
      <c r="FG18" s="9">
        <v>0.55000000000000004</v>
      </c>
      <c r="FH18" s="9">
        <v>0</v>
      </c>
      <c r="FI18" s="9">
        <v>13.983000000000001</v>
      </c>
      <c r="FJ18" s="9">
        <v>1.8759999999999999</v>
      </c>
      <c r="FK18" s="9">
        <v>0.752</v>
      </c>
      <c r="FL18" s="9">
        <v>1.639</v>
      </c>
      <c r="FM18" s="9">
        <v>3.5649999999999999</v>
      </c>
      <c r="FN18" s="9">
        <v>14.685</v>
      </c>
      <c r="FO18" s="9">
        <v>1.3640000000000001</v>
      </c>
      <c r="FP18" s="9">
        <v>0.76300000000000001</v>
      </c>
      <c r="FQ18" s="9">
        <v>22.024999999999999</v>
      </c>
      <c r="FR18" s="9">
        <v>1.79</v>
      </c>
      <c r="FS18" s="9">
        <v>1.6060000000000001</v>
      </c>
      <c r="FT18" s="9">
        <v>0.20499999999999999</v>
      </c>
      <c r="FU18" s="9">
        <v>0.20499999999999999</v>
      </c>
      <c r="FV18" s="9">
        <v>9.8000000000000004E-2</v>
      </c>
      <c r="FW18" s="9">
        <v>0.107</v>
      </c>
      <c r="FX18" s="9">
        <v>0</v>
      </c>
      <c r="FY18" s="9">
        <v>0.20499999999999999</v>
      </c>
      <c r="FZ18" s="9">
        <v>9.8000000000000004E-2</v>
      </c>
      <c r="GA18" s="9">
        <v>0.107</v>
      </c>
      <c r="GB18" s="9">
        <v>0</v>
      </c>
      <c r="GC18" s="9">
        <v>0</v>
      </c>
      <c r="GD18" s="9">
        <v>0.107</v>
      </c>
      <c r="GE18" s="9">
        <v>9.8000000000000004E-2</v>
      </c>
      <c r="GF18" s="9">
        <v>9.8000000000000004E-2</v>
      </c>
      <c r="GG18" s="9">
        <v>0.107</v>
      </c>
      <c r="GH18" s="9">
        <v>0</v>
      </c>
      <c r="GI18" s="9">
        <v>1.401</v>
      </c>
      <c r="GJ18" s="9">
        <v>1.159</v>
      </c>
      <c r="GK18" s="9">
        <v>1.0620000000000001</v>
      </c>
      <c r="GL18" s="9">
        <v>9.7000000000000003E-2</v>
      </c>
      <c r="GM18" s="9">
        <v>0</v>
      </c>
      <c r="GN18" s="9">
        <v>0</v>
      </c>
      <c r="GO18" s="9">
        <v>9.7000000000000003E-2</v>
      </c>
      <c r="GP18" s="9">
        <v>0</v>
      </c>
      <c r="GQ18" s="9">
        <v>0.97399999999999998</v>
      </c>
      <c r="GR18" s="9">
        <v>0.107</v>
      </c>
      <c r="GS18" s="9">
        <v>0</v>
      </c>
      <c r="GT18" s="9">
        <v>7.8E-2</v>
      </c>
      <c r="GU18" s="9">
        <v>0</v>
      </c>
      <c r="GV18" s="9">
        <v>1.159</v>
      </c>
      <c r="GW18" s="9">
        <v>0.24099999999999999</v>
      </c>
      <c r="GX18" s="9">
        <v>0.184</v>
      </c>
      <c r="GY18" s="9">
        <v>1.79</v>
      </c>
      <c r="GZ18" s="9">
        <v>5.8940000000000001</v>
      </c>
      <c r="HA18" s="9">
        <v>5.3209999999999997</v>
      </c>
      <c r="HB18" s="9">
        <v>0.65</v>
      </c>
      <c r="HC18" s="9">
        <v>0.65</v>
      </c>
      <c r="HD18" s="9">
        <v>0.187</v>
      </c>
      <c r="HE18" s="9">
        <v>0.46300000000000002</v>
      </c>
      <c r="HF18" s="9">
        <v>0.378</v>
      </c>
      <c r="HG18" s="9">
        <v>0.27200000000000002</v>
      </c>
      <c r="HH18" s="9">
        <v>0.378</v>
      </c>
      <c r="HI18" s="9">
        <v>0</v>
      </c>
      <c r="HJ18" s="9">
        <v>0.27200000000000002</v>
      </c>
      <c r="HK18" s="9">
        <v>0.36499999999999999</v>
      </c>
      <c r="HL18" s="9">
        <v>0</v>
      </c>
      <c r="HM18" s="9">
        <v>0.28499999999999998</v>
      </c>
      <c r="HN18" s="9">
        <v>0.65</v>
      </c>
      <c r="HO18" s="9">
        <v>0</v>
      </c>
      <c r="HP18" s="9">
        <v>0</v>
      </c>
      <c r="HQ18" s="9">
        <v>4.6710000000000003</v>
      </c>
      <c r="HR18" s="9">
        <v>3.3519999999999999</v>
      </c>
      <c r="HS18" s="9">
        <v>3.3519999999999999</v>
      </c>
      <c r="HT18" s="9">
        <v>0</v>
      </c>
      <c r="HU18" s="9">
        <v>0</v>
      </c>
      <c r="HV18" s="9">
        <v>0</v>
      </c>
      <c r="HW18" s="9">
        <v>0</v>
      </c>
      <c r="HX18" s="9">
        <v>0</v>
      </c>
      <c r="HY18" s="9">
        <v>2.4129999999999998</v>
      </c>
      <c r="HZ18" s="9">
        <v>0.36099999999999999</v>
      </c>
      <c r="IA18" s="9">
        <v>0.47499999999999998</v>
      </c>
      <c r="IB18" s="9">
        <v>0.10299999999999999</v>
      </c>
      <c r="IC18" s="9">
        <v>6.9000000000000006E-2</v>
      </c>
      <c r="ID18" s="9">
        <v>3.2829999999999999</v>
      </c>
      <c r="IE18" s="9">
        <v>1.3180000000000001</v>
      </c>
      <c r="IF18" s="9">
        <v>0.57399999999999995</v>
      </c>
      <c r="IG18" s="9">
        <v>5.8940000000000001</v>
      </c>
      <c r="IH18" s="9">
        <v>16.870999999999999</v>
      </c>
      <c r="II18" s="9">
        <v>14.36</v>
      </c>
      <c r="IJ18" s="9">
        <v>14.36</v>
      </c>
      <c r="IK18" s="9">
        <v>1.56</v>
      </c>
      <c r="IL18" s="9">
        <v>12.8</v>
      </c>
      <c r="IM18" s="9">
        <v>2.5099999999999998</v>
      </c>
      <c r="IN18" s="9">
        <v>264.08999999999997</v>
      </c>
      <c r="IO18" s="9">
        <v>250.809</v>
      </c>
      <c r="IP18" s="9">
        <v>61.341000000000001</v>
      </c>
      <c r="IQ18" s="9">
        <v>33.343000000000004</v>
      </c>
    </row>
    <row r="19" spans="1:251">
      <c r="A19" s="10">
        <v>44958</v>
      </c>
      <c r="B19" s="9">
        <v>0.188</v>
      </c>
      <c r="C19" s="9">
        <v>2.3759999999999999</v>
      </c>
      <c r="D19" s="9">
        <v>8.9390000000000001</v>
      </c>
      <c r="E19" s="9">
        <v>8.5549999999999997</v>
      </c>
      <c r="F19" s="9">
        <v>0.46899999999999997</v>
      </c>
      <c r="G19" s="9">
        <v>0.46899999999999997</v>
      </c>
      <c r="H19" s="9">
        <v>0</v>
      </c>
      <c r="I19" s="9">
        <v>0.46899999999999997</v>
      </c>
      <c r="J19" s="9">
        <v>0.27200000000000002</v>
      </c>
      <c r="K19" s="9">
        <v>0.19700000000000001</v>
      </c>
      <c r="L19" s="9">
        <v>0.27200000000000002</v>
      </c>
      <c r="M19" s="9">
        <v>0</v>
      </c>
      <c r="N19" s="9">
        <v>0.19700000000000001</v>
      </c>
      <c r="O19" s="9">
        <v>0.32600000000000001</v>
      </c>
      <c r="P19" s="9">
        <v>0.14299999999999999</v>
      </c>
      <c r="Q19" s="9">
        <v>0</v>
      </c>
      <c r="R19" s="9">
        <v>0.32600000000000001</v>
      </c>
      <c r="S19" s="9">
        <v>0.14299999999999999</v>
      </c>
      <c r="T19" s="9">
        <v>0</v>
      </c>
      <c r="U19" s="9">
        <v>8.0860000000000003</v>
      </c>
      <c r="V19" s="9">
        <v>5.6829999999999998</v>
      </c>
      <c r="W19" s="9">
        <v>5.2629999999999999</v>
      </c>
      <c r="X19" s="9">
        <v>0.11899999999999999</v>
      </c>
      <c r="Y19" s="9">
        <v>0.30099999999999999</v>
      </c>
      <c r="Z19" s="9">
        <v>0.11899999999999999</v>
      </c>
      <c r="AA19" s="9">
        <v>0.104</v>
      </c>
      <c r="AB19" s="9">
        <v>0.19800000000000001</v>
      </c>
      <c r="AC19" s="9">
        <v>4.5570000000000004</v>
      </c>
      <c r="AD19" s="9">
        <v>0.39600000000000002</v>
      </c>
      <c r="AE19" s="9">
        <v>0.373</v>
      </c>
      <c r="AF19" s="9">
        <v>0.35799999999999998</v>
      </c>
      <c r="AG19" s="9">
        <v>0.77100000000000002</v>
      </c>
      <c r="AH19" s="9">
        <v>4.9119999999999999</v>
      </c>
      <c r="AI19" s="9">
        <v>2.403</v>
      </c>
      <c r="AJ19" s="9">
        <v>0.38400000000000001</v>
      </c>
      <c r="AK19" s="9">
        <v>8.9390000000000001</v>
      </c>
      <c r="AL19" s="9">
        <v>3.8860000000000001</v>
      </c>
      <c r="AM19" s="9">
        <v>3.8130000000000002</v>
      </c>
      <c r="AN19" s="9">
        <v>0.248</v>
      </c>
      <c r="AO19" s="9">
        <v>0.13800000000000001</v>
      </c>
      <c r="AP19" s="9">
        <v>0</v>
      </c>
      <c r="AQ19" s="9">
        <v>0.13800000000000001</v>
      </c>
      <c r="AR19" s="9">
        <v>0.13800000000000001</v>
      </c>
      <c r="AS19" s="9">
        <v>0</v>
      </c>
      <c r="AT19" s="9">
        <v>0.13800000000000001</v>
      </c>
      <c r="AU19" s="9">
        <v>0</v>
      </c>
      <c r="AV19" s="9">
        <v>0</v>
      </c>
      <c r="AW19" s="9">
        <v>0</v>
      </c>
      <c r="AX19" s="9">
        <v>0</v>
      </c>
      <c r="AY19" s="9">
        <v>0.13800000000000001</v>
      </c>
      <c r="AZ19" s="9">
        <v>0.13800000000000001</v>
      </c>
      <c r="BA19" s="9">
        <v>0</v>
      </c>
      <c r="BB19" s="9">
        <v>0.11</v>
      </c>
      <c r="BC19" s="9">
        <v>3.5640000000000001</v>
      </c>
      <c r="BD19" s="9">
        <v>2.1880000000000002</v>
      </c>
      <c r="BE19" s="9">
        <v>2.04</v>
      </c>
      <c r="BF19" s="9">
        <v>0</v>
      </c>
      <c r="BG19" s="9">
        <v>0.14799999999999999</v>
      </c>
      <c r="BH19" s="9">
        <v>0</v>
      </c>
      <c r="BI19" s="9">
        <v>0.14799999999999999</v>
      </c>
      <c r="BJ19" s="9">
        <v>0</v>
      </c>
      <c r="BK19" s="9">
        <v>1.845</v>
      </c>
      <c r="BL19" s="9">
        <v>0</v>
      </c>
      <c r="BM19" s="9">
        <v>0</v>
      </c>
      <c r="BN19" s="9">
        <v>0.34300000000000003</v>
      </c>
      <c r="BO19" s="9">
        <v>0.14799999999999999</v>
      </c>
      <c r="BP19" s="9">
        <v>2.04</v>
      </c>
      <c r="BQ19" s="9">
        <v>1.377</v>
      </c>
      <c r="BR19" s="9">
        <v>7.2999999999999995E-2</v>
      </c>
      <c r="BS19" s="9">
        <v>3.8860000000000001</v>
      </c>
      <c r="BT19" s="9">
        <v>15.851000000000001</v>
      </c>
      <c r="BU19" s="9">
        <v>14.972</v>
      </c>
      <c r="BV19" s="9">
        <v>1.0980000000000001</v>
      </c>
      <c r="BW19" s="9">
        <v>1.0980000000000001</v>
      </c>
      <c r="BX19" s="9">
        <v>0.41199999999999998</v>
      </c>
      <c r="BY19" s="9">
        <v>0.68600000000000005</v>
      </c>
      <c r="BZ19" s="9">
        <v>0.55900000000000005</v>
      </c>
      <c r="CA19" s="9">
        <v>0.53900000000000003</v>
      </c>
      <c r="CB19" s="9">
        <v>0.55900000000000005</v>
      </c>
      <c r="CC19" s="9">
        <v>0.28199999999999997</v>
      </c>
      <c r="CD19" s="9">
        <v>0.14699999999999999</v>
      </c>
      <c r="CE19" s="9">
        <v>0.23300000000000001</v>
      </c>
      <c r="CF19" s="9">
        <v>0.247</v>
      </c>
      <c r="CG19" s="9">
        <v>0.61799999999999999</v>
      </c>
      <c r="CH19" s="9">
        <v>0.96799999999999997</v>
      </c>
      <c r="CI19" s="9">
        <v>0.13</v>
      </c>
      <c r="CJ19" s="9">
        <v>0</v>
      </c>
      <c r="CK19" s="9">
        <v>13.874000000000001</v>
      </c>
      <c r="CL19" s="9">
        <v>13.874000000000001</v>
      </c>
      <c r="CM19" s="9">
        <v>13.14</v>
      </c>
      <c r="CN19" s="9">
        <v>0.32300000000000001</v>
      </c>
      <c r="CO19" s="9">
        <v>0.41099999999999998</v>
      </c>
      <c r="CP19" s="9">
        <v>0.42399999999999999</v>
      </c>
      <c r="CQ19" s="9">
        <v>0</v>
      </c>
      <c r="CR19" s="9">
        <v>0.311</v>
      </c>
      <c r="CS19" s="9">
        <v>11.459</v>
      </c>
      <c r="CT19" s="9">
        <v>0.35799999999999998</v>
      </c>
      <c r="CU19" s="9">
        <v>0.39100000000000001</v>
      </c>
      <c r="CV19" s="9">
        <v>1.665</v>
      </c>
      <c r="CW19" s="9">
        <v>4.01</v>
      </c>
      <c r="CX19" s="9">
        <v>9.8640000000000008</v>
      </c>
      <c r="CY19" s="9">
        <v>0</v>
      </c>
      <c r="CZ19" s="9">
        <v>0.879</v>
      </c>
      <c r="DA19" s="9">
        <v>15.851000000000001</v>
      </c>
      <c r="DB19" s="9">
        <v>12.092000000000001</v>
      </c>
      <c r="DC19" s="9">
        <v>11.09</v>
      </c>
      <c r="DD19" s="9">
        <v>0.82899999999999996</v>
      </c>
      <c r="DE19" s="9">
        <v>0.74299999999999999</v>
      </c>
      <c r="DF19" s="9">
        <v>0.42099999999999999</v>
      </c>
      <c r="DG19" s="9">
        <v>0.32200000000000001</v>
      </c>
      <c r="DH19" s="9">
        <v>0.27900000000000003</v>
      </c>
      <c r="DI19" s="9">
        <v>0.46400000000000002</v>
      </c>
      <c r="DJ19" s="9">
        <v>0.27900000000000003</v>
      </c>
      <c r="DK19" s="9">
        <v>0.26700000000000002</v>
      </c>
      <c r="DL19" s="9">
        <v>0.19800000000000001</v>
      </c>
      <c r="DM19" s="9">
        <v>0.27900000000000003</v>
      </c>
      <c r="DN19" s="9">
        <v>0.14299999999999999</v>
      </c>
      <c r="DO19" s="9">
        <v>0.32200000000000001</v>
      </c>
      <c r="DP19" s="9">
        <v>0.74299999999999999</v>
      </c>
      <c r="DQ19" s="9">
        <v>0</v>
      </c>
      <c r="DR19" s="9">
        <v>8.5999999999999993E-2</v>
      </c>
      <c r="DS19" s="9">
        <v>10.260999999999999</v>
      </c>
      <c r="DT19" s="9">
        <v>9.8049999999999997</v>
      </c>
      <c r="DU19" s="9">
        <v>9.31</v>
      </c>
      <c r="DV19" s="9">
        <v>0.49399999999999999</v>
      </c>
      <c r="DW19" s="9">
        <v>0</v>
      </c>
      <c r="DX19" s="9">
        <v>0.38400000000000001</v>
      </c>
      <c r="DY19" s="9">
        <v>0.11</v>
      </c>
      <c r="DZ19" s="9">
        <v>0</v>
      </c>
      <c r="EA19" s="9">
        <v>7.5190000000000001</v>
      </c>
      <c r="EB19" s="9">
        <v>0.69099999999999995</v>
      </c>
      <c r="EC19" s="9">
        <v>0.44500000000000001</v>
      </c>
      <c r="ED19" s="9">
        <v>1.149</v>
      </c>
      <c r="EE19" s="9">
        <v>1.887</v>
      </c>
      <c r="EF19" s="9">
        <v>7.9169999999999998</v>
      </c>
      <c r="EG19" s="9">
        <v>0.45600000000000002</v>
      </c>
      <c r="EH19" s="9">
        <v>1.002</v>
      </c>
      <c r="EI19" s="9">
        <v>12.092000000000001</v>
      </c>
      <c r="EJ19" s="9">
        <v>22.638000000000002</v>
      </c>
      <c r="EK19" s="9">
        <v>21.068999999999999</v>
      </c>
      <c r="EL19" s="9">
        <v>2.198</v>
      </c>
      <c r="EM19" s="9">
        <v>2.0640000000000001</v>
      </c>
      <c r="EN19" s="9">
        <v>1.1279999999999999</v>
      </c>
      <c r="EO19" s="9">
        <v>0.93600000000000005</v>
      </c>
      <c r="EP19" s="9">
        <v>1.42</v>
      </c>
      <c r="EQ19" s="9">
        <v>0.64400000000000002</v>
      </c>
      <c r="ER19" s="9">
        <v>1.5209999999999999</v>
      </c>
      <c r="ES19" s="9">
        <v>0.34300000000000003</v>
      </c>
      <c r="ET19" s="9">
        <v>0.19900000000000001</v>
      </c>
      <c r="EU19" s="9">
        <v>0.752</v>
      </c>
      <c r="EV19" s="9">
        <v>0.94299999999999995</v>
      </c>
      <c r="EW19" s="9">
        <v>0.36899999999999999</v>
      </c>
      <c r="EX19" s="9">
        <v>1.1599999999999999</v>
      </c>
      <c r="EY19" s="9">
        <v>0.90400000000000003</v>
      </c>
      <c r="EZ19" s="9">
        <v>0.13500000000000001</v>
      </c>
      <c r="FA19" s="9">
        <v>18.870999999999999</v>
      </c>
      <c r="FB19" s="9">
        <v>17.890999999999998</v>
      </c>
      <c r="FC19" s="9">
        <v>16.533999999999999</v>
      </c>
      <c r="FD19" s="9">
        <v>0.46400000000000002</v>
      </c>
      <c r="FE19" s="9">
        <v>0.89300000000000002</v>
      </c>
      <c r="FF19" s="9">
        <v>0.89300000000000002</v>
      </c>
      <c r="FG19" s="9">
        <v>0.46300000000000002</v>
      </c>
      <c r="FH19" s="9">
        <v>0</v>
      </c>
      <c r="FI19" s="9">
        <v>15.297000000000001</v>
      </c>
      <c r="FJ19" s="9">
        <v>0.51200000000000001</v>
      </c>
      <c r="FK19" s="9">
        <v>0.68500000000000005</v>
      </c>
      <c r="FL19" s="9">
        <v>1.397</v>
      </c>
      <c r="FM19" s="9">
        <v>3.8210000000000002</v>
      </c>
      <c r="FN19" s="9">
        <v>14.07</v>
      </c>
      <c r="FO19" s="9">
        <v>0.98</v>
      </c>
      <c r="FP19" s="9">
        <v>1.5680000000000001</v>
      </c>
      <c r="FQ19" s="9">
        <v>22.638000000000002</v>
      </c>
      <c r="FR19" s="9">
        <v>2.9809999999999999</v>
      </c>
      <c r="FS19" s="9">
        <v>2.9809999999999999</v>
      </c>
      <c r="FT19" s="9">
        <v>0.24399999999999999</v>
      </c>
      <c r="FU19" s="9">
        <v>0.24399999999999999</v>
      </c>
      <c r="FV19" s="9">
        <v>0</v>
      </c>
      <c r="FW19" s="9">
        <v>0.24399999999999999</v>
      </c>
      <c r="FX19" s="9">
        <v>0.17899999999999999</v>
      </c>
      <c r="FY19" s="9">
        <v>6.5000000000000002E-2</v>
      </c>
      <c r="FZ19" s="9">
        <v>0.17899999999999999</v>
      </c>
      <c r="GA19" s="9">
        <v>0</v>
      </c>
      <c r="GB19" s="9">
        <v>6.5000000000000002E-2</v>
      </c>
      <c r="GC19" s="9">
        <v>0.17899999999999999</v>
      </c>
      <c r="GD19" s="9">
        <v>0</v>
      </c>
      <c r="GE19" s="9">
        <v>6.5000000000000002E-2</v>
      </c>
      <c r="GF19" s="9">
        <v>0.24399999999999999</v>
      </c>
      <c r="GG19" s="9">
        <v>0</v>
      </c>
      <c r="GH19" s="9">
        <v>0</v>
      </c>
      <c r="GI19" s="9">
        <v>2.7370000000000001</v>
      </c>
      <c r="GJ19" s="9">
        <v>2.2709999999999999</v>
      </c>
      <c r="GK19" s="9">
        <v>2.1659999999999999</v>
      </c>
      <c r="GL19" s="9">
        <v>0</v>
      </c>
      <c r="GM19" s="9">
        <v>0.106</v>
      </c>
      <c r="GN19" s="9">
        <v>0</v>
      </c>
      <c r="GO19" s="9">
        <v>0.106</v>
      </c>
      <c r="GP19" s="9">
        <v>0</v>
      </c>
      <c r="GQ19" s="9">
        <v>2.08</v>
      </c>
      <c r="GR19" s="9">
        <v>0</v>
      </c>
      <c r="GS19" s="9">
        <v>0</v>
      </c>
      <c r="GT19" s="9">
        <v>0.192</v>
      </c>
      <c r="GU19" s="9">
        <v>0.106</v>
      </c>
      <c r="GV19" s="9">
        <v>2.1659999999999999</v>
      </c>
      <c r="GW19" s="9">
        <v>0.46500000000000002</v>
      </c>
      <c r="GX19" s="9">
        <v>0</v>
      </c>
      <c r="GY19" s="9">
        <v>2.9809999999999999</v>
      </c>
      <c r="GZ19" s="9">
        <v>6.3280000000000003</v>
      </c>
      <c r="HA19" s="9">
        <v>6.12</v>
      </c>
      <c r="HB19" s="9">
        <v>0.54500000000000004</v>
      </c>
      <c r="HC19" s="9">
        <v>0.54500000000000004</v>
      </c>
      <c r="HD19" s="9">
        <v>0</v>
      </c>
      <c r="HE19" s="9">
        <v>0.54500000000000004</v>
      </c>
      <c r="HF19" s="9">
        <v>0.25600000000000001</v>
      </c>
      <c r="HG19" s="9">
        <v>0.28899999999999998</v>
      </c>
      <c r="HH19" s="9">
        <v>0.32</v>
      </c>
      <c r="HI19" s="9">
        <v>0.11899999999999999</v>
      </c>
      <c r="HJ19" s="9">
        <v>0.106</v>
      </c>
      <c r="HK19" s="9">
        <v>0.129</v>
      </c>
      <c r="HL19" s="9">
        <v>0.17</v>
      </c>
      <c r="HM19" s="9">
        <v>0.246</v>
      </c>
      <c r="HN19" s="9">
        <v>0.54500000000000004</v>
      </c>
      <c r="HO19" s="9">
        <v>0</v>
      </c>
      <c r="HP19" s="9">
        <v>0</v>
      </c>
      <c r="HQ19" s="9">
        <v>5.5750000000000002</v>
      </c>
      <c r="HR19" s="9">
        <v>4.4640000000000004</v>
      </c>
      <c r="HS19" s="9">
        <v>4.0229999999999997</v>
      </c>
      <c r="HT19" s="9">
        <v>0.13100000000000001</v>
      </c>
      <c r="HU19" s="9">
        <v>0.31</v>
      </c>
      <c r="HV19" s="9">
        <v>0.29899999999999999</v>
      </c>
      <c r="HW19" s="9">
        <v>0.14199999999999999</v>
      </c>
      <c r="HX19" s="9">
        <v>0</v>
      </c>
      <c r="HY19" s="9">
        <v>4.07</v>
      </c>
      <c r="HZ19" s="9">
        <v>0.11899999999999999</v>
      </c>
      <c r="IA19" s="9">
        <v>0.122</v>
      </c>
      <c r="IB19" s="9">
        <v>0.153</v>
      </c>
      <c r="IC19" s="9">
        <v>0.59399999999999997</v>
      </c>
      <c r="ID19" s="9">
        <v>3.87</v>
      </c>
      <c r="IE19" s="9">
        <v>1.111</v>
      </c>
      <c r="IF19" s="9">
        <v>0.20899999999999999</v>
      </c>
      <c r="IG19" s="9">
        <v>6.3280000000000003</v>
      </c>
      <c r="IH19" s="9">
        <v>16.608000000000001</v>
      </c>
      <c r="II19" s="9">
        <v>14.76</v>
      </c>
      <c r="IJ19" s="9">
        <v>14.76</v>
      </c>
      <c r="IK19" s="9">
        <v>0.83399999999999996</v>
      </c>
      <c r="IL19" s="9">
        <v>13.927</v>
      </c>
      <c r="IM19" s="9">
        <v>1.8480000000000001</v>
      </c>
      <c r="IN19" s="9">
        <v>280.57799999999997</v>
      </c>
      <c r="IO19" s="9">
        <v>264.49</v>
      </c>
      <c r="IP19" s="9">
        <v>62.786999999999999</v>
      </c>
      <c r="IQ19" s="9">
        <v>33.024999999999999</v>
      </c>
    </row>
  </sheetData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11012</v>
      </c>
      <c r="C1" s="3" t="s">
        <v>11013</v>
      </c>
      <c r="D1" s="3" t="s">
        <v>11014</v>
      </c>
      <c r="E1" s="3" t="s">
        <v>11015</v>
      </c>
      <c r="F1" s="3" t="s">
        <v>11016</v>
      </c>
      <c r="G1" s="3" t="s">
        <v>11017</v>
      </c>
      <c r="H1" s="3" t="s">
        <v>11018</v>
      </c>
      <c r="I1" s="3" t="s">
        <v>11019</v>
      </c>
      <c r="J1" s="3" t="s">
        <v>11020</v>
      </c>
      <c r="K1" s="3" t="s">
        <v>11021</v>
      </c>
      <c r="L1" s="3" t="s">
        <v>11022</v>
      </c>
      <c r="M1" s="3" t="s">
        <v>11023</v>
      </c>
      <c r="N1" s="3" t="s">
        <v>11024</v>
      </c>
      <c r="O1" s="3" t="s">
        <v>11025</v>
      </c>
      <c r="P1" s="3" t="s">
        <v>11026</v>
      </c>
      <c r="Q1" s="3" t="s">
        <v>11027</v>
      </c>
      <c r="R1" s="3" t="s">
        <v>11028</v>
      </c>
      <c r="S1" s="3" t="s">
        <v>11029</v>
      </c>
      <c r="T1" s="3" t="s">
        <v>11030</v>
      </c>
      <c r="U1" s="3" t="s">
        <v>11031</v>
      </c>
      <c r="V1" s="3" t="s">
        <v>11032</v>
      </c>
      <c r="W1" s="3" t="s">
        <v>11033</v>
      </c>
      <c r="X1" s="3" t="s">
        <v>11034</v>
      </c>
      <c r="Y1" s="3" t="s">
        <v>11035</v>
      </c>
      <c r="Z1" s="3" t="s">
        <v>11036</v>
      </c>
      <c r="AA1" s="3" t="s">
        <v>11037</v>
      </c>
      <c r="AB1" s="3" t="s">
        <v>11038</v>
      </c>
      <c r="AC1" s="3" t="s">
        <v>11039</v>
      </c>
      <c r="AD1" s="3" t="s">
        <v>11040</v>
      </c>
      <c r="AE1" s="3" t="s">
        <v>11041</v>
      </c>
      <c r="AF1" s="3" t="s">
        <v>11042</v>
      </c>
      <c r="AG1" s="3" t="s">
        <v>11043</v>
      </c>
      <c r="AH1" s="3" t="s">
        <v>11044</v>
      </c>
      <c r="AI1" s="3" t="s">
        <v>11045</v>
      </c>
      <c r="AJ1" s="3" t="s">
        <v>11046</v>
      </c>
      <c r="AK1" s="3" t="s">
        <v>11047</v>
      </c>
      <c r="AL1" s="3" t="s">
        <v>11048</v>
      </c>
      <c r="AM1" s="3" t="s">
        <v>11049</v>
      </c>
      <c r="AN1" s="3" t="s">
        <v>11050</v>
      </c>
      <c r="AO1" s="3" t="s">
        <v>11051</v>
      </c>
      <c r="AP1" s="3" t="s">
        <v>11052</v>
      </c>
      <c r="AQ1" s="3" t="s">
        <v>11053</v>
      </c>
      <c r="AR1" s="3" t="s">
        <v>11054</v>
      </c>
      <c r="AS1" s="3" t="s">
        <v>11055</v>
      </c>
      <c r="AT1" s="3" t="s">
        <v>11056</v>
      </c>
      <c r="AU1" s="3" t="s">
        <v>11057</v>
      </c>
      <c r="AV1" s="3" t="s">
        <v>11058</v>
      </c>
      <c r="AW1" s="3" t="s">
        <v>11059</v>
      </c>
      <c r="AX1" s="3" t="s">
        <v>11060</v>
      </c>
      <c r="AY1" s="3" t="s">
        <v>11061</v>
      </c>
      <c r="AZ1" s="3" t="s">
        <v>11062</v>
      </c>
      <c r="BA1" s="3" t="s">
        <v>11063</v>
      </c>
      <c r="BB1" s="3" t="s">
        <v>11064</v>
      </c>
      <c r="BC1" s="3" t="s">
        <v>11065</v>
      </c>
      <c r="BD1" s="3" t="s">
        <v>11066</v>
      </c>
      <c r="BE1" s="3" t="s">
        <v>11067</v>
      </c>
      <c r="BF1" s="3" t="s">
        <v>11068</v>
      </c>
      <c r="BG1" s="3" t="s">
        <v>11069</v>
      </c>
      <c r="BH1" s="3" t="s">
        <v>11070</v>
      </c>
      <c r="BI1" s="3" t="s">
        <v>11071</v>
      </c>
      <c r="BJ1" s="3" t="s">
        <v>11072</v>
      </c>
      <c r="BK1" s="3" t="s">
        <v>11073</v>
      </c>
      <c r="BL1" s="3" t="s">
        <v>11074</v>
      </c>
      <c r="BM1" s="3" t="s">
        <v>11075</v>
      </c>
      <c r="BN1" s="3" t="s">
        <v>11076</v>
      </c>
      <c r="BO1" s="3" t="s">
        <v>11077</v>
      </c>
      <c r="BP1" s="3" t="s">
        <v>11078</v>
      </c>
      <c r="BQ1" s="3" t="s">
        <v>11079</v>
      </c>
      <c r="BR1" s="3" t="s">
        <v>11080</v>
      </c>
      <c r="BS1" s="3" t="s">
        <v>11081</v>
      </c>
      <c r="BT1" s="3" t="s">
        <v>11082</v>
      </c>
      <c r="BU1" s="3" t="s">
        <v>11083</v>
      </c>
      <c r="BV1" s="3" t="s">
        <v>11084</v>
      </c>
      <c r="BW1" s="3" t="s">
        <v>11085</v>
      </c>
      <c r="BX1" s="3" t="s">
        <v>11086</v>
      </c>
      <c r="BY1" s="3" t="s">
        <v>11087</v>
      </c>
      <c r="BZ1" s="3" t="s">
        <v>11088</v>
      </c>
      <c r="CA1" s="3" t="s">
        <v>11089</v>
      </c>
      <c r="CB1" s="3" t="s">
        <v>11090</v>
      </c>
      <c r="CC1" s="3" t="s">
        <v>11091</v>
      </c>
      <c r="CD1" s="3" t="s">
        <v>11092</v>
      </c>
      <c r="CE1" s="3" t="s">
        <v>11093</v>
      </c>
      <c r="CF1" s="3" t="s">
        <v>11094</v>
      </c>
      <c r="CG1" s="3" t="s">
        <v>11095</v>
      </c>
      <c r="CH1" s="3" t="s">
        <v>11096</v>
      </c>
      <c r="CI1" s="3" t="s">
        <v>11097</v>
      </c>
      <c r="CJ1" s="3" t="s">
        <v>11098</v>
      </c>
      <c r="CK1" s="3" t="s">
        <v>11099</v>
      </c>
      <c r="CL1" s="3" t="s">
        <v>11100</v>
      </c>
      <c r="CM1" s="3" t="s">
        <v>11101</v>
      </c>
      <c r="CN1" s="3" t="s">
        <v>11102</v>
      </c>
      <c r="CO1" s="3" t="s">
        <v>11103</v>
      </c>
      <c r="CP1" s="3" t="s">
        <v>11104</v>
      </c>
      <c r="CQ1" s="3" t="s">
        <v>11105</v>
      </c>
      <c r="CR1" s="3" t="s">
        <v>11106</v>
      </c>
      <c r="CS1" s="3" t="s">
        <v>11107</v>
      </c>
      <c r="CT1" s="3" t="s">
        <v>11108</v>
      </c>
      <c r="CU1" s="3" t="s">
        <v>11109</v>
      </c>
      <c r="CV1" s="3" t="s">
        <v>11110</v>
      </c>
      <c r="CW1" s="3" t="s">
        <v>11111</v>
      </c>
      <c r="CX1" s="3" t="s">
        <v>11112</v>
      </c>
      <c r="CY1" s="3" t="s">
        <v>11113</v>
      </c>
      <c r="CZ1" s="3" t="s">
        <v>11114</v>
      </c>
      <c r="DA1" s="3" t="s">
        <v>11115</v>
      </c>
      <c r="DB1" s="3" t="s">
        <v>11116</v>
      </c>
      <c r="DC1" s="3" t="s">
        <v>11117</v>
      </c>
      <c r="DD1" s="3" t="s">
        <v>11118</v>
      </c>
      <c r="DE1" s="3" t="s">
        <v>11119</v>
      </c>
      <c r="DF1" s="3" t="s">
        <v>11120</v>
      </c>
      <c r="DG1" s="3" t="s">
        <v>11121</v>
      </c>
      <c r="DH1" s="3" t="s">
        <v>11122</v>
      </c>
      <c r="DI1" s="3" t="s">
        <v>11123</v>
      </c>
      <c r="DJ1" s="3" t="s">
        <v>11124</v>
      </c>
      <c r="DK1" s="3" t="s">
        <v>11125</v>
      </c>
      <c r="DL1" s="3" t="s">
        <v>11126</v>
      </c>
      <c r="DM1" s="3" t="s">
        <v>11127</v>
      </c>
      <c r="DN1" s="3" t="s">
        <v>11128</v>
      </c>
      <c r="DO1" s="3" t="s">
        <v>11129</v>
      </c>
      <c r="DP1" s="3" t="s">
        <v>11130</v>
      </c>
      <c r="DQ1" s="3" t="s">
        <v>11131</v>
      </c>
      <c r="DR1" s="3" t="s">
        <v>11132</v>
      </c>
      <c r="DS1" s="3" t="s">
        <v>11133</v>
      </c>
      <c r="DT1" s="3" t="s">
        <v>11134</v>
      </c>
      <c r="DU1" s="3" t="s">
        <v>11135</v>
      </c>
      <c r="DV1" s="3" t="s">
        <v>11136</v>
      </c>
      <c r="DW1" s="3" t="s">
        <v>11137</v>
      </c>
      <c r="DX1" s="3" t="s">
        <v>11138</v>
      </c>
      <c r="DY1" s="3" t="s">
        <v>11139</v>
      </c>
      <c r="DZ1" s="3" t="s">
        <v>11140</v>
      </c>
      <c r="EA1" s="3" t="s">
        <v>11141</v>
      </c>
      <c r="EB1" s="3" t="s">
        <v>11142</v>
      </c>
      <c r="EC1" s="3" t="s">
        <v>11143</v>
      </c>
      <c r="ED1" s="3" t="s">
        <v>11144</v>
      </c>
      <c r="EE1" s="3" t="s">
        <v>11145</v>
      </c>
      <c r="EF1" s="3" t="s">
        <v>11146</v>
      </c>
      <c r="EG1" s="3" t="s">
        <v>11147</v>
      </c>
      <c r="EH1" s="3" t="s">
        <v>11148</v>
      </c>
      <c r="EI1" s="3" t="s">
        <v>11149</v>
      </c>
      <c r="EJ1" s="3" t="s">
        <v>11150</v>
      </c>
      <c r="EK1" s="3" t="s">
        <v>11151</v>
      </c>
      <c r="EL1" s="3" t="s">
        <v>11152</v>
      </c>
      <c r="EM1" s="3" t="s">
        <v>11153</v>
      </c>
      <c r="EN1" s="3" t="s">
        <v>11154</v>
      </c>
      <c r="EO1" s="3" t="s">
        <v>11155</v>
      </c>
      <c r="EP1" s="3" t="s">
        <v>11156</v>
      </c>
      <c r="EQ1" s="3" t="s">
        <v>11157</v>
      </c>
      <c r="ER1" s="3" t="s">
        <v>11158</v>
      </c>
      <c r="ES1" s="3" t="s">
        <v>11159</v>
      </c>
      <c r="ET1" s="3" t="s">
        <v>11160</v>
      </c>
      <c r="EU1" s="3" t="s">
        <v>11161</v>
      </c>
      <c r="EV1" s="3" t="s">
        <v>11162</v>
      </c>
      <c r="EW1" s="3" t="s">
        <v>11163</v>
      </c>
      <c r="EX1" s="3" t="s">
        <v>11164</v>
      </c>
      <c r="EY1" s="3" t="s">
        <v>11165</v>
      </c>
      <c r="EZ1" s="3" t="s">
        <v>11166</v>
      </c>
      <c r="FA1" s="3" t="s">
        <v>11167</v>
      </c>
      <c r="FB1" s="3" t="s">
        <v>11168</v>
      </c>
      <c r="FC1" s="3" t="s">
        <v>11169</v>
      </c>
      <c r="FD1" s="3" t="s">
        <v>11170</v>
      </c>
      <c r="FE1" s="3" t="s">
        <v>11171</v>
      </c>
      <c r="FF1" s="3" t="s">
        <v>11172</v>
      </c>
      <c r="FG1" s="3" t="s">
        <v>11173</v>
      </c>
      <c r="FH1" s="3" t="s">
        <v>11174</v>
      </c>
      <c r="FI1" s="3" t="s">
        <v>11175</v>
      </c>
      <c r="FJ1" s="3" t="s">
        <v>11176</v>
      </c>
      <c r="FK1" s="3" t="s">
        <v>11177</v>
      </c>
      <c r="FL1" s="3" t="s">
        <v>11178</v>
      </c>
      <c r="FM1" s="3" t="s">
        <v>11179</v>
      </c>
      <c r="FN1" s="3" t="s">
        <v>11180</v>
      </c>
      <c r="FO1" s="3" t="s">
        <v>11181</v>
      </c>
      <c r="FP1" s="3" t="s">
        <v>11182</v>
      </c>
      <c r="FQ1" s="3" t="s">
        <v>11183</v>
      </c>
      <c r="FR1" s="3" t="s">
        <v>11184</v>
      </c>
      <c r="FS1" s="3" t="s">
        <v>11185</v>
      </c>
      <c r="FT1" s="3" t="s">
        <v>11186</v>
      </c>
      <c r="FU1" s="3" t="s">
        <v>11187</v>
      </c>
      <c r="FV1" s="3" t="s">
        <v>11188</v>
      </c>
      <c r="FW1" s="3" t="s">
        <v>11189</v>
      </c>
      <c r="FX1" s="3" t="s">
        <v>11190</v>
      </c>
      <c r="FY1" s="3" t="s">
        <v>11191</v>
      </c>
      <c r="FZ1" s="3" t="s">
        <v>11192</v>
      </c>
      <c r="GA1" s="3" t="s">
        <v>11193</v>
      </c>
      <c r="GB1" s="3" t="s">
        <v>11194</v>
      </c>
      <c r="GC1" s="3" t="s">
        <v>11195</v>
      </c>
      <c r="GD1" s="3" t="s">
        <v>11196</v>
      </c>
      <c r="GE1" s="3" t="s">
        <v>11197</v>
      </c>
      <c r="GF1" s="3" t="s">
        <v>11198</v>
      </c>
      <c r="GG1" s="3" t="s">
        <v>11199</v>
      </c>
      <c r="GH1" s="3" t="s">
        <v>11200</v>
      </c>
      <c r="GI1" s="3" t="s">
        <v>11201</v>
      </c>
      <c r="GJ1" s="3" t="s">
        <v>11202</v>
      </c>
      <c r="GK1" s="3" t="s">
        <v>11203</v>
      </c>
      <c r="GL1" s="3" t="s">
        <v>11204</v>
      </c>
      <c r="GM1" s="3" t="s">
        <v>11205</v>
      </c>
      <c r="GN1" s="3" t="s">
        <v>11206</v>
      </c>
      <c r="GO1" s="3" t="s">
        <v>11207</v>
      </c>
      <c r="GP1" s="3" t="s">
        <v>11208</v>
      </c>
      <c r="GQ1" s="3" t="s">
        <v>11209</v>
      </c>
      <c r="GR1" s="3" t="s">
        <v>11210</v>
      </c>
      <c r="GS1" s="3" t="s">
        <v>11211</v>
      </c>
      <c r="GT1" s="3" t="s">
        <v>11212</v>
      </c>
      <c r="GU1" s="3" t="s">
        <v>11213</v>
      </c>
      <c r="GV1" s="3" t="s">
        <v>11214</v>
      </c>
      <c r="GW1" s="3" t="s">
        <v>11215</v>
      </c>
      <c r="GX1" s="3" t="s">
        <v>11216</v>
      </c>
      <c r="GY1" s="3" t="s">
        <v>11217</v>
      </c>
      <c r="GZ1" s="3" t="s">
        <v>11218</v>
      </c>
      <c r="HA1" s="3" t="s">
        <v>11219</v>
      </c>
      <c r="HB1" s="3" t="s">
        <v>11220</v>
      </c>
      <c r="HC1" s="3" t="s">
        <v>11221</v>
      </c>
      <c r="HD1" s="3" t="s">
        <v>11222</v>
      </c>
      <c r="HE1" s="3" t="s">
        <v>11223</v>
      </c>
      <c r="HF1" s="3" t="s">
        <v>11224</v>
      </c>
      <c r="HG1" s="3" t="s">
        <v>11225</v>
      </c>
      <c r="HH1" s="3" t="s">
        <v>11226</v>
      </c>
      <c r="HI1" s="3" t="s">
        <v>11227</v>
      </c>
      <c r="HJ1" s="3" t="s">
        <v>11228</v>
      </c>
      <c r="HK1" s="3" t="s">
        <v>11229</v>
      </c>
      <c r="HL1" s="3" t="s">
        <v>11230</v>
      </c>
      <c r="HM1" s="3" t="s">
        <v>11231</v>
      </c>
      <c r="HN1" s="3" t="s">
        <v>11232</v>
      </c>
      <c r="HO1" s="3" t="s">
        <v>11233</v>
      </c>
      <c r="HP1" s="3" t="s">
        <v>11234</v>
      </c>
      <c r="HQ1" s="3" t="s">
        <v>11235</v>
      </c>
      <c r="HR1" s="3" t="s">
        <v>11236</v>
      </c>
      <c r="HS1" s="3" t="s">
        <v>11237</v>
      </c>
      <c r="HT1" s="3" t="s">
        <v>11238</v>
      </c>
      <c r="HU1" s="3" t="s">
        <v>11239</v>
      </c>
      <c r="HV1" s="3" t="s">
        <v>11240</v>
      </c>
      <c r="HW1" s="3" t="s">
        <v>11241</v>
      </c>
      <c r="HX1" s="3" t="s">
        <v>11242</v>
      </c>
      <c r="HY1" s="3" t="s">
        <v>11243</v>
      </c>
      <c r="HZ1" s="3" t="s">
        <v>11244</v>
      </c>
      <c r="IA1" s="3" t="s">
        <v>11245</v>
      </c>
      <c r="IB1" s="3" t="s">
        <v>11246</v>
      </c>
      <c r="IC1" s="3" t="s">
        <v>11247</v>
      </c>
      <c r="ID1" s="3" t="s">
        <v>11248</v>
      </c>
      <c r="IE1" s="3" t="s">
        <v>11249</v>
      </c>
      <c r="IF1" s="3" t="s">
        <v>11250</v>
      </c>
      <c r="IG1" s="3" t="s">
        <v>11251</v>
      </c>
      <c r="IH1" s="3" t="s">
        <v>11252</v>
      </c>
      <c r="II1" s="3" t="s">
        <v>11253</v>
      </c>
      <c r="IJ1" s="3" t="s">
        <v>11254</v>
      </c>
      <c r="IK1" s="3" t="s">
        <v>11255</v>
      </c>
      <c r="IL1" s="3" t="s">
        <v>11256</v>
      </c>
      <c r="IM1" s="3" t="s">
        <v>11257</v>
      </c>
      <c r="IN1" s="3" t="s">
        <v>11258</v>
      </c>
      <c r="IO1" s="3" t="s">
        <v>11259</v>
      </c>
      <c r="IP1" s="3" t="s">
        <v>11260</v>
      </c>
      <c r="IQ1" s="3" t="s">
        <v>11261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11262</v>
      </c>
      <c r="C10" s="8" t="s">
        <v>11263</v>
      </c>
      <c r="D10" s="8" t="s">
        <v>11264</v>
      </c>
      <c r="E10" s="8" t="s">
        <v>11265</v>
      </c>
      <c r="F10" s="8" t="s">
        <v>11266</v>
      </c>
      <c r="G10" s="8" t="s">
        <v>11267</v>
      </c>
      <c r="H10" s="8" t="s">
        <v>11268</v>
      </c>
      <c r="I10" s="8" t="s">
        <v>11269</v>
      </c>
      <c r="J10" s="8" t="s">
        <v>11270</v>
      </c>
      <c r="K10" s="8" t="s">
        <v>11271</v>
      </c>
      <c r="L10" s="8" t="s">
        <v>11272</v>
      </c>
      <c r="M10" s="8" t="s">
        <v>11273</v>
      </c>
      <c r="N10" s="8" t="s">
        <v>11274</v>
      </c>
      <c r="O10" s="8" t="s">
        <v>11275</v>
      </c>
      <c r="P10" s="8" t="s">
        <v>11276</v>
      </c>
      <c r="Q10" s="8" t="s">
        <v>11277</v>
      </c>
      <c r="R10" s="8" t="s">
        <v>11278</v>
      </c>
      <c r="S10" s="8" t="s">
        <v>11279</v>
      </c>
      <c r="T10" s="8" t="s">
        <v>11280</v>
      </c>
      <c r="U10" s="8" t="s">
        <v>11281</v>
      </c>
      <c r="V10" s="8" t="s">
        <v>11282</v>
      </c>
      <c r="W10" s="8" t="s">
        <v>11283</v>
      </c>
      <c r="X10" s="8" t="s">
        <v>11284</v>
      </c>
      <c r="Y10" s="8" t="s">
        <v>11285</v>
      </c>
      <c r="Z10" s="8" t="s">
        <v>11286</v>
      </c>
      <c r="AA10" s="8" t="s">
        <v>11287</v>
      </c>
      <c r="AB10" s="8" t="s">
        <v>11288</v>
      </c>
      <c r="AC10" s="8" t="s">
        <v>11289</v>
      </c>
      <c r="AD10" s="8" t="s">
        <v>11290</v>
      </c>
      <c r="AE10" s="8" t="s">
        <v>11291</v>
      </c>
      <c r="AF10" s="8" t="s">
        <v>11292</v>
      </c>
      <c r="AG10" s="8" t="s">
        <v>11293</v>
      </c>
      <c r="AH10" s="8" t="s">
        <v>11294</v>
      </c>
      <c r="AI10" s="8" t="s">
        <v>11295</v>
      </c>
      <c r="AJ10" s="8" t="s">
        <v>11296</v>
      </c>
      <c r="AK10" s="8" t="s">
        <v>11297</v>
      </c>
      <c r="AL10" s="8" t="s">
        <v>11298</v>
      </c>
      <c r="AM10" s="8" t="s">
        <v>11299</v>
      </c>
      <c r="AN10" s="8" t="s">
        <v>11300</v>
      </c>
      <c r="AO10" s="8" t="s">
        <v>11301</v>
      </c>
      <c r="AP10" s="8" t="s">
        <v>11302</v>
      </c>
      <c r="AQ10" s="8" t="s">
        <v>11303</v>
      </c>
      <c r="AR10" s="8" t="s">
        <v>11304</v>
      </c>
      <c r="AS10" s="8" t="s">
        <v>11305</v>
      </c>
      <c r="AT10" s="8" t="s">
        <v>11306</v>
      </c>
      <c r="AU10" s="8" t="s">
        <v>11307</v>
      </c>
      <c r="AV10" s="8" t="s">
        <v>11308</v>
      </c>
      <c r="AW10" s="8" t="s">
        <v>11309</v>
      </c>
      <c r="AX10" s="8" t="s">
        <v>11310</v>
      </c>
      <c r="AY10" s="8" t="s">
        <v>11311</v>
      </c>
      <c r="AZ10" s="8" t="s">
        <v>11312</v>
      </c>
      <c r="BA10" s="8" t="s">
        <v>11313</v>
      </c>
      <c r="BB10" s="8" t="s">
        <v>11314</v>
      </c>
      <c r="BC10" s="8" t="s">
        <v>11315</v>
      </c>
      <c r="BD10" s="8" t="s">
        <v>11316</v>
      </c>
      <c r="BE10" s="8" t="s">
        <v>11317</v>
      </c>
      <c r="BF10" s="8" t="s">
        <v>11318</v>
      </c>
      <c r="BG10" s="8" t="s">
        <v>11319</v>
      </c>
      <c r="BH10" s="8" t="s">
        <v>11320</v>
      </c>
      <c r="BI10" s="8" t="s">
        <v>11321</v>
      </c>
      <c r="BJ10" s="8" t="s">
        <v>11322</v>
      </c>
      <c r="BK10" s="8" t="s">
        <v>11323</v>
      </c>
      <c r="BL10" s="8" t="s">
        <v>11324</v>
      </c>
      <c r="BM10" s="8" t="s">
        <v>11325</v>
      </c>
      <c r="BN10" s="8" t="s">
        <v>11326</v>
      </c>
      <c r="BO10" s="8" t="s">
        <v>11327</v>
      </c>
      <c r="BP10" s="8" t="s">
        <v>11328</v>
      </c>
      <c r="BQ10" s="8" t="s">
        <v>11329</v>
      </c>
      <c r="BR10" s="8" t="s">
        <v>11330</v>
      </c>
      <c r="BS10" s="8" t="s">
        <v>11331</v>
      </c>
      <c r="BT10" s="8" t="s">
        <v>11332</v>
      </c>
      <c r="BU10" s="8" t="s">
        <v>11333</v>
      </c>
      <c r="BV10" s="8" t="s">
        <v>11334</v>
      </c>
      <c r="BW10" s="8" t="s">
        <v>11335</v>
      </c>
      <c r="BX10" s="8" t="s">
        <v>11336</v>
      </c>
      <c r="BY10" s="8" t="s">
        <v>11337</v>
      </c>
      <c r="BZ10" s="8" t="s">
        <v>11338</v>
      </c>
      <c r="CA10" s="8" t="s">
        <v>11339</v>
      </c>
      <c r="CB10" s="8" t="s">
        <v>11340</v>
      </c>
      <c r="CC10" s="8" t="s">
        <v>11341</v>
      </c>
      <c r="CD10" s="8" t="s">
        <v>11342</v>
      </c>
      <c r="CE10" s="8" t="s">
        <v>11343</v>
      </c>
      <c r="CF10" s="8" t="s">
        <v>11344</v>
      </c>
      <c r="CG10" s="8" t="s">
        <v>11345</v>
      </c>
      <c r="CH10" s="8" t="s">
        <v>11346</v>
      </c>
      <c r="CI10" s="8" t="s">
        <v>11347</v>
      </c>
      <c r="CJ10" s="8" t="s">
        <v>11348</v>
      </c>
      <c r="CK10" s="8" t="s">
        <v>11349</v>
      </c>
      <c r="CL10" s="8" t="s">
        <v>11350</v>
      </c>
      <c r="CM10" s="8" t="s">
        <v>11351</v>
      </c>
      <c r="CN10" s="8" t="s">
        <v>11352</v>
      </c>
      <c r="CO10" s="8" t="s">
        <v>11353</v>
      </c>
      <c r="CP10" s="8" t="s">
        <v>11354</v>
      </c>
      <c r="CQ10" s="8" t="s">
        <v>11355</v>
      </c>
      <c r="CR10" s="8" t="s">
        <v>11356</v>
      </c>
      <c r="CS10" s="8" t="s">
        <v>11357</v>
      </c>
      <c r="CT10" s="8" t="s">
        <v>11358</v>
      </c>
      <c r="CU10" s="8" t="s">
        <v>11359</v>
      </c>
      <c r="CV10" s="8" t="s">
        <v>11360</v>
      </c>
      <c r="CW10" s="8" t="s">
        <v>11361</v>
      </c>
      <c r="CX10" s="8" t="s">
        <v>11362</v>
      </c>
      <c r="CY10" s="8" t="s">
        <v>11363</v>
      </c>
      <c r="CZ10" s="8" t="s">
        <v>11364</v>
      </c>
      <c r="DA10" s="8" t="s">
        <v>11365</v>
      </c>
      <c r="DB10" s="8" t="s">
        <v>11366</v>
      </c>
      <c r="DC10" s="8" t="s">
        <v>11367</v>
      </c>
      <c r="DD10" s="8" t="s">
        <v>11368</v>
      </c>
      <c r="DE10" s="8" t="s">
        <v>11369</v>
      </c>
      <c r="DF10" s="8" t="s">
        <v>11370</v>
      </c>
      <c r="DG10" s="8" t="s">
        <v>11371</v>
      </c>
      <c r="DH10" s="8" t="s">
        <v>11372</v>
      </c>
      <c r="DI10" s="8" t="s">
        <v>11373</v>
      </c>
      <c r="DJ10" s="8" t="s">
        <v>11374</v>
      </c>
      <c r="DK10" s="8" t="s">
        <v>11375</v>
      </c>
      <c r="DL10" s="8" t="s">
        <v>11376</v>
      </c>
      <c r="DM10" s="8" t="s">
        <v>11377</v>
      </c>
      <c r="DN10" s="8" t="s">
        <v>11378</v>
      </c>
      <c r="DO10" s="8" t="s">
        <v>11379</v>
      </c>
      <c r="DP10" s="8" t="s">
        <v>11380</v>
      </c>
      <c r="DQ10" s="8" t="s">
        <v>11381</v>
      </c>
      <c r="DR10" s="8" t="s">
        <v>11382</v>
      </c>
      <c r="DS10" s="8" t="s">
        <v>11383</v>
      </c>
      <c r="DT10" s="8" t="s">
        <v>11384</v>
      </c>
      <c r="DU10" s="8" t="s">
        <v>11385</v>
      </c>
      <c r="DV10" s="8" t="s">
        <v>11386</v>
      </c>
      <c r="DW10" s="8" t="s">
        <v>11387</v>
      </c>
      <c r="DX10" s="8" t="s">
        <v>11388</v>
      </c>
      <c r="DY10" s="8" t="s">
        <v>11389</v>
      </c>
      <c r="DZ10" s="8" t="s">
        <v>11390</v>
      </c>
      <c r="EA10" s="8" t="s">
        <v>11391</v>
      </c>
      <c r="EB10" s="8" t="s">
        <v>11392</v>
      </c>
      <c r="EC10" s="8" t="s">
        <v>11393</v>
      </c>
      <c r="ED10" s="8" t="s">
        <v>11394</v>
      </c>
      <c r="EE10" s="8" t="s">
        <v>11395</v>
      </c>
      <c r="EF10" s="8" t="s">
        <v>11396</v>
      </c>
      <c r="EG10" s="8" t="s">
        <v>11397</v>
      </c>
      <c r="EH10" s="8" t="s">
        <v>11398</v>
      </c>
      <c r="EI10" s="8" t="s">
        <v>11399</v>
      </c>
      <c r="EJ10" s="8" t="s">
        <v>11400</v>
      </c>
      <c r="EK10" s="8" t="s">
        <v>11401</v>
      </c>
      <c r="EL10" s="8" t="s">
        <v>11402</v>
      </c>
      <c r="EM10" s="8" t="s">
        <v>11403</v>
      </c>
      <c r="EN10" s="8" t="s">
        <v>11404</v>
      </c>
      <c r="EO10" s="8" t="s">
        <v>11405</v>
      </c>
      <c r="EP10" s="8" t="s">
        <v>11406</v>
      </c>
      <c r="EQ10" s="8" t="s">
        <v>11407</v>
      </c>
      <c r="ER10" s="8" t="s">
        <v>11408</v>
      </c>
      <c r="ES10" s="8" t="s">
        <v>11409</v>
      </c>
      <c r="ET10" s="8" t="s">
        <v>11410</v>
      </c>
      <c r="EU10" s="8" t="s">
        <v>11411</v>
      </c>
      <c r="EV10" s="8" t="s">
        <v>11412</v>
      </c>
      <c r="EW10" s="8" t="s">
        <v>11413</v>
      </c>
      <c r="EX10" s="8" t="s">
        <v>11414</v>
      </c>
      <c r="EY10" s="8" t="s">
        <v>11415</v>
      </c>
      <c r="EZ10" s="8" t="s">
        <v>11416</v>
      </c>
      <c r="FA10" s="8" t="s">
        <v>11417</v>
      </c>
      <c r="FB10" s="8" t="s">
        <v>11418</v>
      </c>
      <c r="FC10" s="8" t="s">
        <v>11419</v>
      </c>
      <c r="FD10" s="8" t="s">
        <v>11420</v>
      </c>
      <c r="FE10" s="8" t="s">
        <v>11421</v>
      </c>
      <c r="FF10" s="8" t="s">
        <v>11422</v>
      </c>
      <c r="FG10" s="8" t="s">
        <v>11423</v>
      </c>
      <c r="FH10" s="8" t="s">
        <v>11424</v>
      </c>
      <c r="FI10" s="8" t="s">
        <v>11425</v>
      </c>
      <c r="FJ10" s="8" t="s">
        <v>11426</v>
      </c>
      <c r="FK10" s="8" t="s">
        <v>11427</v>
      </c>
      <c r="FL10" s="8" t="s">
        <v>11428</v>
      </c>
      <c r="FM10" s="8" t="s">
        <v>11429</v>
      </c>
      <c r="FN10" s="8" t="s">
        <v>11430</v>
      </c>
      <c r="FO10" s="8" t="s">
        <v>11431</v>
      </c>
      <c r="FP10" s="8" t="s">
        <v>11432</v>
      </c>
      <c r="FQ10" s="8" t="s">
        <v>11433</v>
      </c>
      <c r="FR10" s="8" t="s">
        <v>11434</v>
      </c>
      <c r="FS10" s="8" t="s">
        <v>11435</v>
      </c>
      <c r="FT10" s="8" t="s">
        <v>11436</v>
      </c>
      <c r="FU10" s="8" t="s">
        <v>11437</v>
      </c>
      <c r="FV10" s="8" t="s">
        <v>11438</v>
      </c>
      <c r="FW10" s="8" t="s">
        <v>11439</v>
      </c>
      <c r="FX10" s="8" t="s">
        <v>11440</v>
      </c>
      <c r="FY10" s="8" t="s">
        <v>11441</v>
      </c>
      <c r="FZ10" s="8" t="s">
        <v>11442</v>
      </c>
      <c r="GA10" s="8" t="s">
        <v>11443</v>
      </c>
      <c r="GB10" s="8" t="s">
        <v>11444</v>
      </c>
      <c r="GC10" s="8" t="s">
        <v>11445</v>
      </c>
      <c r="GD10" s="8" t="s">
        <v>11446</v>
      </c>
      <c r="GE10" s="8" t="s">
        <v>11447</v>
      </c>
      <c r="GF10" s="8" t="s">
        <v>11448</v>
      </c>
      <c r="GG10" s="8" t="s">
        <v>11449</v>
      </c>
      <c r="GH10" s="8" t="s">
        <v>11450</v>
      </c>
      <c r="GI10" s="8" t="s">
        <v>11451</v>
      </c>
      <c r="GJ10" s="8" t="s">
        <v>11452</v>
      </c>
      <c r="GK10" s="8" t="s">
        <v>11453</v>
      </c>
      <c r="GL10" s="8" t="s">
        <v>11454</v>
      </c>
      <c r="GM10" s="8" t="s">
        <v>11455</v>
      </c>
      <c r="GN10" s="8" t="s">
        <v>11456</v>
      </c>
      <c r="GO10" s="8" t="s">
        <v>11457</v>
      </c>
      <c r="GP10" s="8" t="s">
        <v>11458</v>
      </c>
      <c r="GQ10" s="8" t="s">
        <v>11459</v>
      </c>
      <c r="GR10" s="8" t="s">
        <v>11460</v>
      </c>
      <c r="GS10" s="8" t="s">
        <v>11461</v>
      </c>
      <c r="GT10" s="8" t="s">
        <v>11462</v>
      </c>
      <c r="GU10" s="8" t="s">
        <v>11463</v>
      </c>
      <c r="GV10" s="8" t="s">
        <v>11464</v>
      </c>
      <c r="GW10" s="8" t="s">
        <v>11465</v>
      </c>
      <c r="GX10" s="8" t="s">
        <v>11466</v>
      </c>
      <c r="GY10" s="8" t="s">
        <v>11467</v>
      </c>
      <c r="GZ10" s="8" t="s">
        <v>11468</v>
      </c>
      <c r="HA10" s="8" t="s">
        <v>11469</v>
      </c>
      <c r="HB10" s="8" t="s">
        <v>11470</v>
      </c>
      <c r="HC10" s="8" t="s">
        <v>11471</v>
      </c>
      <c r="HD10" s="8" t="s">
        <v>11472</v>
      </c>
      <c r="HE10" s="8" t="s">
        <v>11473</v>
      </c>
      <c r="HF10" s="8" t="s">
        <v>11474</v>
      </c>
      <c r="HG10" s="8" t="s">
        <v>11475</v>
      </c>
      <c r="HH10" s="8" t="s">
        <v>11476</v>
      </c>
      <c r="HI10" s="8" t="s">
        <v>11477</v>
      </c>
      <c r="HJ10" s="8" t="s">
        <v>11478</v>
      </c>
      <c r="HK10" s="8" t="s">
        <v>11479</v>
      </c>
      <c r="HL10" s="8" t="s">
        <v>11480</v>
      </c>
      <c r="HM10" s="8" t="s">
        <v>11481</v>
      </c>
      <c r="HN10" s="8" t="s">
        <v>11482</v>
      </c>
      <c r="HO10" s="8" t="s">
        <v>11483</v>
      </c>
      <c r="HP10" s="8" t="s">
        <v>11484</v>
      </c>
      <c r="HQ10" s="8" t="s">
        <v>11485</v>
      </c>
      <c r="HR10" s="8" t="s">
        <v>11486</v>
      </c>
      <c r="HS10" s="8" t="s">
        <v>11487</v>
      </c>
      <c r="HT10" s="8" t="s">
        <v>11488</v>
      </c>
      <c r="HU10" s="8" t="s">
        <v>11489</v>
      </c>
      <c r="HV10" s="8" t="s">
        <v>11490</v>
      </c>
      <c r="HW10" s="8" t="s">
        <v>11491</v>
      </c>
      <c r="HX10" s="8" t="s">
        <v>11492</v>
      </c>
      <c r="HY10" s="8" t="s">
        <v>11493</v>
      </c>
      <c r="HZ10" s="8" t="s">
        <v>11494</v>
      </c>
      <c r="IA10" s="8" t="s">
        <v>11495</v>
      </c>
      <c r="IB10" s="8" t="s">
        <v>11496</v>
      </c>
      <c r="IC10" s="8" t="s">
        <v>11497</v>
      </c>
      <c r="ID10" s="8" t="s">
        <v>11498</v>
      </c>
      <c r="IE10" s="8" t="s">
        <v>11499</v>
      </c>
      <c r="IF10" s="8" t="s">
        <v>11500</v>
      </c>
      <c r="IG10" s="8" t="s">
        <v>11501</v>
      </c>
      <c r="IH10" s="8" t="s">
        <v>11502</v>
      </c>
      <c r="II10" s="8" t="s">
        <v>11503</v>
      </c>
      <c r="IJ10" s="8" t="s">
        <v>11504</v>
      </c>
      <c r="IK10" s="8" t="s">
        <v>11505</v>
      </c>
      <c r="IL10" s="8" t="s">
        <v>11506</v>
      </c>
      <c r="IM10" s="8" t="s">
        <v>11507</v>
      </c>
      <c r="IN10" s="8" t="s">
        <v>11508</v>
      </c>
      <c r="IO10" s="8" t="s">
        <v>11509</v>
      </c>
      <c r="IP10" s="8" t="s">
        <v>11510</v>
      </c>
      <c r="IQ10" s="8" t="s">
        <v>11511</v>
      </c>
    </row>
    <row r="11" spans="1:251">
      <c r="A11" s="10">
        <v>42036</v>
      </c>
      <c r="B11" s="9">
        <v>8.0909999999999993</v>
      </c>
      <c r="C11" s="9">
        <v>10.039999999999999</v>
      </c>
      <c r="D11" s="9">
        <v>13.302</v>
      </c>
      <c r="E11" s="9">
        <v>4.83</v>
      </c>
      <c r="F11" s="9">
        <v>14.153</v>
      </c>
      <c r="G11" s="9">
        <v>1.86</v>
      </c>
      <c r="H11" s="9">
        <v>1.946</v>
      </c>
      <c r="I11" s="9">
        <v>5.9219999999999997</v>
      </c>
      <c r="J11" s="9">
        <v>5.24</v>
      </c>
      <c r="K11" s="9">
        <v>6.9690000000000003</v>
      </c>
      <c r="L11" s="9">
        <v>13.757</v>
      </c>
      <c r="M11" s="9">
        <v>4.375</v>
      </c>
      <c r="N11" s="9">
        <v>20.283000000000001</v>
      </c>
      <c r="O11" s="9">
        <v>172.01599999999999</v>
      </c>
      <c r="P11" s="9">
        <v>152.755</v>
      </c>
      <c r="Q11" s="9">
        <v>142.06299999999999</v>
      </c>
      <c r="R11" s="9">
        <v>3.165</v>
      </c>
      <c r="S11" s="9">
        <v>7.2990000000000004</v>
      </c>
      <c r="T11" s="9">
        <v>4.1500000000000004</v>
      </c>
      <c r="U11" s="9">
        <v>2.6459999999999999</v>
      </c>
      <c r="V11" s="9">
        <v>3.08</v>
      </c>
      <c r="W11" s="9">
        <v>117.498</v>
      </c>
      <c r="X11" s="9">
        <v>10.849</v>
      </c>
      <c r="Y11" s="9">
        <v>10.208</v>
      </c>
      <c r="Z11" s="9">
        <v>14.2</v>
      </c>
      <c r="AA11" s="9">
        <v>33.082000000000001</v>
      </c>
      <c r="AB11" s="9">
        <v>119.673</v>
      </c>
      <c r="AC11" s="9">
        <v>19.260000000000002</v>
      </c>
      <c r="AD11" s="9">
        <v>15.701000000000001</v>
      </c>
      <c r="AE11" s="9">
        <v>204.279</v>
      </c>
      <c r="AF11" s="9">
        <v>22.46</v>
      </c>
      <c r="AG11" s="9">
        <v>0.69099999999999995</v>
      </c>
      <c r="AH11" s="9">
        <v>0.69099999999999995</v>
      </c>
      <c r="AI11" s="9">
        <v>0.17</v>
      </c>
      <c r="AJ11" s="9">
        <v>0.17</v>
      </c>
      <c r="AK11" s="9">
        <v>0</v>
      </c>
      <c r="AL11" s="9">
        <v>0.17</v>
      </c>
      <c r="AM11" s="9">
        <v>0.17</v>
      </c>
      <c r="AN11" s="9">
        <v>0</v>
      </c>
      <c r="AO11" s="9">
        <v>0.17</v>
      </c>
      <c r="AP11" s="9">
        <v>0</v>
      </c>
      <c r="AQ11" s="9">
        <v>0</v>
      </c>
      <c r="AR11" s="9">
        <v>0</v>
      </c>
      <c r="AS11" s="9">
        <v>0.17</v>
      </c>
      <c r="AT11" s="9">
        <v>0</v>
      </c>
      <c r="AU11" s="9">
        <v>0</v>
      </c>
      <c r="AV11" s="9">
        <v>0.17</v>
      </c>
      <c r="AW11" s="9">
        <v>0</v>
      </c>
      <c r="AX11" s="9">
        <v>0.52</v>
      </c>
      <c r="AY11" s="9">
        <v>0.32700000000000001</v>
      </c>
      <c r="AZ11" s="9">
        <v>0.32700000000000001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0.32700000000000001</v>
      </c>
      <c r="BG11" s="9">
        <v>0</v>
      </c>
      <c r="BH11" s="9">
        <v>0</v>
      </c>
      <c r="BI11" s="9">
        <v>0</v>
      </c>
      <c r="BJ11" s="9">
        <v>0</v>
      </c>
      <c r="BK11" s="9">
        <v>0.32700000000000001</v>
      </c>
      <c r="BL11" s="9">
        <v>0.193</v>
      </c>
      <c r="BM11" s="9">
        <v>0</v>
      </c>
      <c r="BN11" s="9">
        <v>0.69099999999999995</v>
      </c>
      <c r="BO11" s="9">
        <v>0</v>
      </c>
      <c r="BP11" s="9">
        <v>0</v>
      </c>
      <c r="BQ11" s="9">
        <v>0</v>
      </c>
      <c r="BR11" s="9">
        <v>0</v>
      </c>
      <c r="BS11" s="9">
        <v>0</v>
      </c>
      <c r="BT11" s="9">
        <v>0</v>
      </c>
      <c r="BU11" s="9">
        <v>0</v>
      </c>
      <c r="BV11" s="9">
        <v>0</v>
      </c>
      <c r="BW11" s="9">
        <v>0</v>
      </c>
      <c r="BX11" s="9">
        <v>0</v>
      </c>
      <c r="BY11" s="9">
        <v>0</v>
      </c>
      <c r="BZ11" s="9">
        <v>0</v>
      </c>
      <c r="CA11" s="9">
        <v>0</v>
      </c>
      <c r="CB11" s="9">
        <v>0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9">
        <v>0</v>
      </c>
      <c r="CO11" s="9">
        <v>0</v>
      </c>
      <c r="CP11" s="9">
        <v>0</v>
      </c>
      <c r="CQ11" s="9">
        <v>0</v>
      </c>
      <c r="CR11" s="9">
        <v>0</v>
      </c>
      <c r="CS11" s="9">
        <v>0</v>
      </c>
      <c r="CT11" s="9">
        <v>0</v>
      </c>
      <c r="CU11" s="9">
        <v>0</v>
      </c>
      <c r="CV11" s="9">
        <v>0</v>
      </c>
      <c r="CW11" s="9">
        <v>4.431</v>
      </c>
      <c r="CX11" s="9">
        <v>4.2850000000000001</v>
      </c>
      <c r="CY11" s="9">
        <v>0</v>
      </c>
      <c r="CZ11" s="9">
        <v>0</v>
      </c>
      <c r="DA11" s="9">
        <v>0</v>
      </c>
      <c r="DB11" s="9">
        <v>0</v>
      </c>
      <c r="DC11" s="9">
        <v>0</v>
      </c>
      <c r="DD11" s="9">
        <v>0</v>
      </c>
      <c r="DE11" s="9">
        <v>0</v>
      </c>
      <c r="DF11" s="9">
        <v>0</v>
      </c>
      <c r="DG11" s="9">
        <v>0</v>
      </c>
      <c r="DH11" s="9">
        <v>0</v>
      </c>
      <c r="DI11" s="9">
        <v>0</v>
      </c>
      <c r="DJ11" s="9">
        <v>0</v>
      </c>
      <c r="DK11" s="9">
        <v>0</v>
      </c>
      <c r="DL11" s="9">
        <v>0</v>
      </c>
      <c r="DM11" s="9">
        <v>0</v>
      </c>
      <c r="DN11" s="9">
        <v>4.2850000000000001</v>
      </c>
      <c r="DO11" s="9">
        <v>3.3109999999999999</v>
      </c>
      <c r="DP11" s="9">
        <v>3.3109999999999999</v>
      </c>
      <c r="DQ11" s="9">
        <v>0</v>
      </c>
      <c r="DR11" s="9">
        <v>0</v>
      </c>
      <c r="DS11" s="9">
        <v>0</v>
      </c>
      <c r="DT11" s="9">
        <v>0</v>
      </c>
      <c r="DU11" s="9">
        <v>0</v>
      </c>
      <c r="DV11" s="9">
        <v>2.6389999999999998</v>
      </c>
      <c r="DW11" s="9">
        <v>0</v>
      </c>
      <c r="DX11" s="9">
        <v>0.46400000000000002</v>
      </c>
      <c r="DY11" s="9">
        <v>0.20799999999999999</v>
      </c>
      <c r="DZ11" s="9">
        <v>0</v>
      </c>
      <c r="EA11" s="9">
        <v>3.3109999999999999</v>
      </c>
      <c r="EB11" s="9">
        <v>0.97399999999999998</v>
      </c>
      <c r="EC11" s="9">
        <v>0.14599999999999999</v>
      </c>
      <c r="ED11" s="9">
        <v>4.431</v>
      </c>
      <c r="EE11" s="9">
        <v>2.7080000000000002</v>
      </c>
      <c r="EF11" s="9">
        <v>2.7080000000000002</v>
      </c>
      <c r="EG11" s="9">
        <v>0.157</v>
      </c>
      <c r="EH11" s="9">
        <v>0.157</v>
      </c>
      <c r="EI11" s="9">
        <v>0.157</v>
      </c>
      <c r="EJ11" s="9">
        <v>0</v>
      </c>
      <c r="EK11" s="9">
        <v>0.157</v>
      </c>
      <c r="EL11" s="9">
        <v>0</v>
      </c>
      <c r="EM11" s="9">
        <v>0.157</v>
      </c>
      <c r="EN11" s="9">
        <v>0</v>
      </c>
      <c r="EO11" s="9">
        <v>0</v>
      </c>
      <c r="EP11" s="9">
        <v>0</v>
      </c>
      <c r="EQ11" s="9">
        <v>0</v>
      </c>
      <c r="ER11" s="9">
        <v>0.157</v>
      </c>
      <c r="ES11" s="9">
        <v>0.157</v>
      </c>
      <c r="ET11" s="9">
        <v>0</v>
      </c>
      <c r="EU11" s="9">
        <v>0</v>
      </c>
      <c r="EV11" s="9">
        <v>2.5510000000000002</v>
      </c>
      <c r="EW11" s="9">
        <v>2.5510000000000002</v>
      </c>
      <c r="EX11" s="9">
        <v>2.5510000000000002</v>
      </c>
      <c r="EY11" s="9">
        <v>0</v>
      </c>
      <c r="EZ11" s="9">
        <v>0</v>
      </c>
      <c r="FA11" s="9">
        <v>0</v>
      </c>
      <c r="FB11" s="9">
        <v>0</v>
      </c>
      <c r="FC11" s="9">
        <v>0</v>
      </c>
      <c r="FD11" s="9">
        <v>2.3460000000000001</v>
      </c>
      <c r="FE11" s="9">
        <v>0</v>
      </c>
      <c r="FF11" s="9">
        <v>0</v>
      </c>
      <c r="FG11" s="9">
        <v>0.20599999999999999</v>
      </c>
      <c r="FH11" s="9">
        <v>1.22</v>
      </c>
      <c r="FI11" s="9">
        <v>1.3320000000000001</v>
      </c>
      <c r="FJ11" s="9">
        <v>0</v>
      </c>
      <c r="FK11" s="9">
        <v>0</v>
      </c>
      <c r="FL11" s="9">
        <v>2.7080000000000002</v>
      </c>
      <c r="FM11" s="9">
        <v>16.004999999999999</v>
      </c>
      <c r="FN11" s="9">
        <v>15.518000000000001</v>
      </c>
      <c r="FO11" s="9">
        <v>2.4670000000000001</v>
      </c>
      <c r="FP11" s="9">
        <v>2.4670000000000001</v>
      </c>
      <c r="FQ11" s="9">
        <v>1.7290000000000001</v>
      </c>
      <c r="FR11" s="9">
        <v>0.73699999999999999</v>
      </c>
      <c r="FS11" s="9">
        <v>2.0670000000000002</v>
      </c>
      <c r="FT11" s="9">
        <v>0.4</v>
      </c>
      <c r="FU11" s="9">
        <v>2.0670000000000002</v>
      </c>
      <c r="FV11" s="9">
        <v>0.4</v>
      </c>
      <c r="FW11" s="9">
        <v>0</v>
      </c>
      <c r="FX11" s="9">
        <v>1.357</v>
      </c>
      <c r="FY11" s="9">
        <v>0.8</v>
      </c>
      <c r="FZ11" s="9">
        <v>0.31</v>
      </c>
      <c r="GA11" s="9">
        <v>1.651</v>
      </c>
      <c r="GB11" s="9">
        <v>0.81599999999999995</v>
      </c>
      <c r="GC11" s="9">
        <v>0</v>
      </c>
      <c r="GD11" s="9">
        <v>13.051</v>
      </c>
      <c r="GE11" s="9">
        <v>8.4039999999999999</v>
      </c>
      <c r="GF11" s="9">
        <v>7.93</v>
      </c>
      <c r="GG11" s="9">
        <v>0.193</v>
      </c>
      <c r="GH11" s="9">
        <v>0.28100000000000003</v>
      </c>
      <c r="GI11" s="9">
        <v>0.47399999999999998</v>
      </c>
      <c r="GJ11" s="9">
        <v>0</v>
      </c>
      <c r="GK11" s="9">
        <v>0</v>
      </c>
      <c r="GL11" s="9">
        <v>7.141</v>
      </c>
      <c r="GM11" s="9">
        <v>0.16</v>
      </c>
      <c r="GN11" s="9">
        <v>0</v>
      </c>
      <c r="GO11" s="9">
        <v>1.1020000000000001</v>
      </c>
      <c r="GP11" s="9">
        <v>1.6659999999999999</v>
      </c>
      <c r="GQ11" s="9">
        <v>6.7380000000000004</v>
      </c>
      <c r="GR11" s="9">
        <v>4.6479999999999997</v>
      </c>
      <c r="GS11" s="9">
        <v>0.48699999999999999</v>
      </c>
      <c r="GT11" s="9">
        <v>16.004999999999999</v>
      </c>
      <c r="GU11" s="9">
        <v>2.2429999999999999</v>
      </c>
      <c r="GV11" s="9">
        <v>2.2429999999999999</v>
      </c>
      <c r="GW11" s="9">
        <v>0.67600000000000005</v>
      </c>
      <c r="GX11" s="9">
        <v>0.67600000000000005</v>
      </c>
      <c r="GY11" s="9">
        <v>0.184</v>
      </c>
      <c r="GZ11" s="9">
        <v>0.49199999999999999</v>
      </c>
      <c r="HA11" s="9">
        <v>0.308</v>
      </c>
      <c r="HB11" s="9">
        <v>0.36899999999999999</v>
      </c>
      <c r="HC11" s="9">
        <v>0.49199999999999999</v>
      </c>
      <c r="HD11" s="9">
        <v>0.184</v>
      </c>
      <c r="HE11" s="9">
        <v>0</v>
      </c>
      <c r="HF11" s="9">
        <v>0.49199999999999999</v>
      </c>
      <c r="HG11" s="9">
        <v>0.184</v>
      </c>
      <c r="HH11" s="9">
        <v>0</v>
      </c>
      <c r="HI11" s="9">
        <v>0.67600000000000005</v>
      </c>
      <c r="HJ11" s="9">
        <v>0</v>
      </c>
      <c r="HK11" s="9">
        <v>0</v>
      </c>
      <c r="HL11" s="9">
        <v>1.5660000000000001</v>
      </c>
      <c r="HM11" s="9">
        <v>1.002</v>
      </c>
      <c r="HN11" s="9">
        <v>1.002</v>
      </c>
      <c r="HO11" s="9">
        <v>0</v>
      </c>
      <c r="HP11" s="9">
        <v>0</v>
      </c>
      <c r="HQ11" s="9">
        <v>0</v>
      </c>
      <c r="HR11" s="9">
        <v>0</v>
      </c>
      <c r="HS11" s="9">
        <v>0</v>
      </c>
      <c r="HT11" s="9">
        <v>0.78500000000000003</v>
      </c>
      <c r="HU11" s="9">
        <v>0</v>
      </c>
      <c r="HV11" s="9">
        <v>0</v>
      </c>
      <c r="HW11" s="9">
        <v>0.217</v>
      </c>
      <c r="HX11" s="9">
        <v>0.17</v>
      </c>
      <c r="HY11" s="9">
        <v>0.83199999999999996</v>
      </c>
      <c r="HZ11" s="9">
        <v>0.56399999999999995</v>
      </c>
      <c r="IA11" s="9">
        <v>0</v>
      </c>
      <c r="IB11" s="9">
        <v>2.2429999999999999</v>
      </c>
      <c r="IC11" s="9">
        <v>16.760000000000002</v>
      </c>
      <c r="ID11" s="9">
        <v>15.451000000000001</v>
      </c>
      <c r="IE11" s="9">
        <v>1.5669999999999999</v>
      </c>
      <c r="IF11" s="9">
        <v>1.411</v>
      </c>
      <c r="IG11" s="9">
        <v>0</v>
      </c>
      <c r="IH11" s="9">
        <v>1.411</v>
      </c>
      <c r="II11" s="9">
        <v>0.61899999999999999</v>
      </c>
      <c r="IJ11" s="9">
        <v>0.79300000000000004</v>
      </c>
      <c r="IK11" s="9">
        <v>0.96</v>
      </c>
      <c r="IL11" s="9">
        <v>0.29499999999999998</v>
      </c>
      <c r="IM11" s="9">
        <v>0.157</v>
      </c>
      <c r="IN11" s="9">
        <v>0.315</v>
      </c>
      <c r="IO11" s="9">
        <v>0.58899999999999997</v>
      </c>
      <c r="IP11" s="9">
        <v>0.50700000000000001</v>
      </c>
      <c r="IQ11" s="9">
        <v>1.117</v>
      </c>
    </row>
    <row r="12" spans="1:251">
      <c r="A12" s="10">
        <v>42401</v>
      </c>
      <c r="B12" s="9">
        <v>12.315</v>
      </c>
      <c r="C12" s="9">
        <v>11.472</v>
      </c>
      <c r="D12" s="9">
        <v>15.545</v>
      </c>
      <c r="E12" s="9">
        <v>8.4510000000000005</v>
      </c>
      <c r="F12" s="9">
        <v>15.661</v>
      </c>
      <c r="G12" s="9">
        <v>3.1589999999999998</v>
      </c>
      <c r="H12" s="9">
        <v>4.351</v>
      </c>
      <c r="I12" s="9">
        <v>6.4379999999999997</v>
      </c>
      <c r="J12" s="9">
        <v>9.9079999999999995</v>
      </c>
      <c r="K12" s="9">
        <v>7.649</v>
      </c>
      <c r="L12" s="9">
        <v>17.794</v>
      </c>
      <c r="M12" s="9">
        <v>6.2009999999999996</v>
      </c>
      <c r="N12" s="9">
        <v>20.474</v>
      </c>
      <c r="O12" s="9">
        <v>169.66800000000001</v>
      </c>
      <c r="P12" s="9">
        <v>148.87700000000001</v>
      </c>
      <c r="Q12" s="9">
        <v>139.62100000000001</v>
      </c>
      <c r="R12" s="9">
        <v>4.3949999999999996</v>
      </c>
      <c r="S12" s="9">
        <v>4.8600000000000003</v>
      </c>
      <c r="T12" s="9">
        <v>4.423</v>
      </c>
      <c r="U12" s="9">
        <v>3.3210000000000002</v>
      </c>
      <c r="V12" s="9">
        <v>1.1879999999999999</v>
      </c>
      <c r="W12" s="9">
        <v>113.20699999999999</v>
      </c>
      <c r="X12" s="9">
        <v>9.4700000000000006</v>
      </c>
      <c r="Y12" s="9">
        <v>9.4</v>
      </c>
      <c r="Z12" s="9">
        <v>16.798999999999999</v>
      </c>
      <c r="AA12" s="9">
        <v>37.122999999999998</v>
      </c>
      <c r="AB12" s="9">
        <v>111.753</v>
      </c>
      <c r="AC12" s="9">
        <v>20.792000000000002</v>
      </c>
      <c r="AD12" s="9">
        <v>14.628</v>
      </c>
      <c r="AE12" s="9">
        <v>206.25200000000001</v>
      </c>
      <c r="AF12" s="9">
        <v>23.853000000000002</v>
      </c>
      <c r="AG12" s="9">
        <v>1.276</v>
      </c>
      <c r="AH12" s="9">
        <v>1.0860000000000001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  <c r="AV12" s="9">
        <v>0</v>
      </c>
      <c r="AW12" s="9">
        <v>0</v>
      </c>
      <c r="AX12" s="9">
        <v>1.0860000000000001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0</v>
      </c>
      <c r="BI12" s="9">
        <v>0</v>
      </c>
      <c r="BJ12" s="9">
        <v>0</v>
      </c>
      <c r="BK12" s="9">
        <v>0</v>
      </c>
      <c r="BL12" s="9">
        <v>1.0860000000000001</v>
      </c>
      <c r="BM12" s="9">
        <v>0.19</v>
      </c>
      <c r="BN12" s="9">
        <v>1.276</v>
      </c>
      <c r="BO12" s="9">
        <v>0</v>
      </c>
      <c r="BP12" s="9">
        <v>0</v>
      </c>
      <c r="BQ12" s="9">
        <v>0</v>
      </c>
      <c r="BR12" s="9">
        <v>0</v>
      </c>
      <c r="BS12" s="9">
        <v>0</v>
      </c>
      <c r="BT12" s="9">
        <v>0</v>
      </c>
      <c r="BU12" s="9">
        <v>0</v>
      </c>
      <c r="BV12" s="9">
        <v>0</v>
      </c>
      <c r="BW12" s="9">
        <v>0</v>
      </c>
      <c r="BX12" s="9">
        <v>0</v>
      </c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0</v>
      </c>
      <c r="CQ12" s="9">
        <v>0</v>
      </c>
      <c r="CR12" s="9">
        <v>0</v>
      </c>
      <c r="CS12" s="9">
        <v>0</v>
      </c>
      <c r="CT12" s="9">
        <v>0</v>
      </c>
      <c r="CU12" s="9">
        <v>0</v>
      </c>
      <c r="CV12" s="9">
        <v>0</v>
      </c>
      <c r="CW12" s="9">
        <v>4.7030000000000003</v>
      </c>
      <c r="CX12" s="9">
        <v>4.1070000000000002</v>
      </c>
      <c r="CY12" s="9">
        <v>0.78700000000000003</v>
      </c>
      <c r="CZ12" s="9">
        <v>0.78700000000000003</v>
      </c>
      <c r="DA12" s="9">
        <v>0.35299999999999998</v>
      </c>
      <c r="DB12" s="9">
        <v>0.433</v>
      </c>
      <c r="DC12" s="9">
        <v>0.35099999999999998</v>
      </c>
      <c r="DD12" s="9">
        <v>0.436</v>
      </c>
      <c r="DE12" s="9">
        <v>0.35099999999999998</v>
      </c>
      <c r="DF12" s="9">
        <v>0</v>
      </c>
      <c r="DG12" s="9">
        <v>0.23</v>
      </c>
      <c r="DH12" s="9">
        <v>0</v>
      </c>
      <c r="DI12" s="9">
        <v>0.123</v>
      </c>
      <c r="DJ12" s="9">
        <v>0.66400000000000003</v>
      </c>
      <c r="DK12" s="9">
        <v>0.66400000000000003</v>
      </c>
      <c r="DL12" s="9">
        <v>0.123</v>
      </c>
      <c r="DM12" s="9">
        <v>0</v>
      </c>
      <c r="DN12" s="9">
        <v>3.32</v>
      </c>
      <c r="DO12" s="9">
        <v>2.327</v>
      </c>
      <c r="DP12" s="9">
        <v>2.327</v>
      </c>
      <c r="DQ12" s="9">
        <v>0</v>
      </c>
      <c r="DR12" s="9">
        <v>0</v>
      </c>
      <c r="DS12" s="9">
        <v>0</v>
      </c>
      <c r="DT12" s="9">
        <v>0</v>
      </c>
      <c r="DU12" s="9">
        <v>0</v>
      </c>
      <c r="DV12" s="9">
        <v>1.605</v>
      </c>
      <c r="DW12" s="9">
        <v>0.16600000000000001</v>
      </c>
      <c r="DX12" s="9">
        <v>0.14499999999999999</v>
      </c>
      <c r="DY12" s="9">
        <v>0.41099999999999998</v>
      </c>
      <c r="DZ12" s="9">
        <v>0.375</v>
      </c>
      <c r="EA12" s="9">
        <v>1.952</v>
      </c>
      <c r="EB12" s="9">
        <v>0.99299999999999999</v>
      </c>
      <c r="EC12" s="9">
        <v>0.59499999999999997</v>
      </c>
      <c r="ED12" s="9">
        <v>4.7030000000000003</v>
      </c>
      <c r="EE12" s="9">
        <v>1.577</v>
      </c>
      <c r="EF12" s="9">
        <v>1.577</v>
      </c>
      <c r="EG12" s="9">
        <v>0.24</v>
      </c>
      <c r="EH12" s="9">
        <v>0.24</v>
      </c>
      <c r="EI12" s="9">
        <v>0</v>
      </c>
      <c r="EJ12" s="9">
        <v>0.24</v>
      </c>
      <c r="EK12" s="9">
        <v>0.24</v>
      </c>
      <c r="EL12" s="9">
        <v>0</v>
      </c>
      <c r="EM12" s="9">
        <v>0</v>
      </c>
      <c r="EN12" s="9">
        <v>0</v>
      </c>
      <c r="EO12" s="9">
        <v>0.24</v>
      </c>
      <c r="EP12" s="9">
        <v>0</v>
      </c>
      <c r="EQ12" s="9">
        <v>0.24</v>
      </c>
      <c r="ER12" s="9">
        <v>0</v>
      </c>
      <c r="ES12" s="9">
        <v>0.24</v>
      </c>
      <c r="ET12" s="9">
        <v>0</v>
      </c>
      <c r="EU12" s="9">
        <v>0</v>
      </c>
      <c r="EV12" s="9">
        <v>1.337</v>
      </c>
      <c r="EW12" s="9">
        <v>1.337</v>
      </c>
      <c r="EX12" s="9">
        <v>1.337</v>
      </c>
      <c r="EY12" s="9">
        <v>0</v>
      </c>
      <c r="EZ12" s="9">
        <v>0</v>
      </c>
      <c r="FA12" s="9">
        <v>0</v>
      </c>
      <c r="FB12" s="9">
        <v>0</v>
      </c>
      <c r="FC12" s="9">
        <v>0</v>
      </c>
      <c r="FD12" s="9">
        <v>1.171</v>
      </c>
      <c r="FE12" s="9">
        <v>0</v>
      </c>
      <c r="FF12" s="9">
        <v>0</v>
      </c>
      <c r="FG12" s="9">
        <v>0.16600000000000001</v>
      </c>
      <c r="FH12" s="9">
        <v>0</v>
      </c>
      <c r="FI12" s="9">
        <v>1.337</v>
      </c>
      <c r="FJ12" s="9">
        <v>0</v>
      </c>
      <c r="FK12" s="9">
        <v>0</v>
      </c>
      <c r="FL12" s="9">
        <v>1.577</v>
      </c>
      <c r="FM12" s="9">
        <v>13.576000000000001</v>
      </c>
      <c r="FN12" s="9">
        <v>13.153</v>
      </c>
      <c r="FO12" s="9">
        <v>1.853</v>
      </c>
      <c r="FP12" s="9">
        <v>1.853</v>
      </c>
      <c r="FQ12" s="9">
        <v>1.65</v>
      </c>
      <c r="FR12" s="9">
        <v>0.20300000000000001</v>
      </c>
      <c r="FS12" s="9">
        <v>1.6519999999999999</v>
      </c>
      <c r="FT12" s="9">
        <v>0.20200000000000001</v>
      </c>
      <c r="FU12" s="9">
        <v>1.6519999999999999</v>
      </c>
      <c r="FV12" s="9">
        <v>0</v>
      </c>
      <c r="FW12" s="9">
        <v>0.20200000000000001</v>
      </c>
      <c r="FX12" s="9">
        <v>1.1890000000000001</v>
      </c>
      <c r="FY12" s="9">
        <v>0.43</v>
      </c>
      <c r="FZ12" s="9">
        <v>0.23400000000000001</v>
      </c>
      <c r="GA12" s="9">
        <v>1.6519999999999999</v>
      </c>
      <c r="GB12" s="9">
        <v>0.20200000000000001</v>
      </c>
      <c r="GC12" s="9">
        <v>0</v>
      </c>
      <c r="GD12" s="9">
        <v>11.3</v>
      </c>
      <c r="GE12" s="9">
        <v>7.2350000000000003</v>
      </c>
      <c r="GF12" s="9">
        <v>6.8609999999999998</v>
      </c>
      <c r="GG12" s="9">
        <v>0.16600000000000001</v>
      </c>
      <c r="GH12" s="9">
        <v>0.20799999999999999</v>
      </c>
      <c r="GI12" s="9">
        <v>0.16600000000000001</v>
      </c>
      <c r="GJ12" s="9">
        <v>0.20799999999999999</v>
      </c>
      <c r="GK12" s="9">
        <v>0</v>
      </c>
      <c r="GL12" s="9">
        <v>6.0579999999999998</v>
      </c>
      <c r="GM12" s="9">
        <v>0</v>
      </c>
      <c r="GN12" s="9">
        <v>0.42</v>
      </c>
      <c r="GO12" s="9">
        <v>0.75700000000000001</v>
      </c>
      <c r="GP12" s="9">
        <v>1.2310000000000001</v>
      </c>
      <c r="GQ12" s="9">
        <v>6.0039999999999996</v>
      </c>
      <c r="GR12" s="9">
        <v>4.0650000000000004</v>
      </c>
      <c r="GS12" s="9">
        <v>0.42299999999999999</v>
      </c>
      <c r="GT12" s="9">
        <v>13.576000000000001</v>
      </c>
      <c r="GU12" s="9">
        <v>1.8129999999999999</v>
      </c>
      <c r="GV12" s="9">
        <v>1.8129999999999999</v>
      </c>
      <c r="GW12" s="9">
        <v>0.16600000000000001</v>
      </c>
      <c r="GX12" s="9">
        <v>0.16600000000000001</v>
      </c>
      <c r="GY12" s="9">
        <v>0</v>
      </c>
      <c r="GZ12" s="9">
        <v>0.16600000000000001</v>
      </c>
      <c r="HA12" s="9">
        <v>0.16600000000000001</v>
      </c>
      <c r="HB12" s="9">
        <v>0</v>
      </c>
      <c r="HC12" s="9">
        <v>0.16600000000000001</v>
      </c>
      <c r="HD12" s="9">
        <v>0</v>
      </c>
      <c r="HE12" s="9">
        <v>0</v>
      </c>
      <c r="HF12" s="9">
        <v>0</v>
      </c>
      <c r="HG12" s="9">
        <v>0.16600000000000001</v>
      </c>
      <c r="HH12" s="9">
        <v>0</v>
      </c>
      <c r="HI12" s="9">
        <v>0.16600000000000001</v>
      </c>
      <c r="HJ12" s="9">
        <v>0</v>
      </c>
      <c r="HK12" s="9">
        <v>0</v>
      </c>
      <c r="HL12" s="9">
        <v>1.6459999999999999</v>
      </c>
      <c r="HM12" s="9">
        <v>1.4410000000000001</v>
      </c>
      <c r="HN12" s="9">
        <v>1.4410000000000001</v>
      </c>
      <c r="HO12" s="9">
        <v>0</v>
      </c>
      <c r="HP12" s="9">
        <v>0</v>
      </c>
      <c r="HQ12" s="9">
        <v>0</v>
      </c>
      <c r="HR12" s="9">
        <v>0</v>
      </c>
      <c r="HS12" s="9">
        <v>0</v>
      </c>
      <c r="HT12" s="9">
        <v>1.4410000000000001</v>
      </c>
      <c r="HU12" s="9">
        <v>0</v>
      </c>
      <c r="HV12" s="9">
        <v>0</v>
      </c>
      <c r="HW12" s="9">
        <v>0</v>
      </c>
      <c r="HX12" s="9">
        <v>0</v>
      </c>
      <c r="HY12" s="9">
        <v>1.4410000000000001</v>
      </c>
      <c r="HZ12" s="9">
        <v>0.20499999999999999</v>
      </c>
      <c r="IA12" s="9">
        <v>0</v>
      </c>
      <c r="IB12" s="9">
        <v>1.8129999999999999</v>
      </c>
      <c r="IC12" s="9">
        <v>14.725</v>
      </c>
      <c r="ID12" s="9">
        <v>13.651999999999999</v>
      </c>
      <c r="IE12" s="9">
        <v>1.278</v>
      </c>
      <c r="IF12" s="9">
        <v>1.07</v>
      </c>
      <c r="IG12" s="9">
        <v>0.40799999999999997</v>
      </c>
      <c r="IH12" s="9">
        <v>0.66200000000000003</v>
      </c>
      <c r="II12" s="9">
        <v>0.92700000000000005</v>
      </c>
      <c r="IJ12" s="9">
        <v>0.14299999999999999</v>
      </c>
      <c r="IK12" s="9">
        <v>0.92700000000000005</v>
      </c>
      <c r="IL12" s="9">
        <v>0.14299999999999999</v>
      </c>
      <c r="IM12" s="9">
        <v>0</v>
      </c>
      <c r="IN12" s="9">
        <v>0.187</v>
      </c>
      <c r="IO12" s="9">
        <v>0.52700000000000002</v>
      </c>
      <c r="IP12" s="9">
        <v>0.35599999999999998</v>
      </c>
      <c r="IQ12" s="9">
        <v>0.68600000000000005</v>
      </c>
    </row>
    <row r="13" spans="1:251">
      <c r="A13" s="10">
        <v>42767</v>
      </c>
      <c r="B13" s="9">
        <v>8.19</v>
      </c>
      <c r="C13" s="9">
        <v>9.7200000000000006</v>
      </c>
      <c r="D13" s="9">
        <v>12.65</v>
      </c>
      <c r="E13" s="9">
        <v>5.2590000000000003</v>
      </c>
      <c r="F13" s="9">
        <v>13.179</v>
      </c>
      <c r="G13" s="9">
        <v>2.8959999999999999</v>
      </c>
      <c r="H13" s="9">
        <v>1.601</v>
      </c>
      <c r="I13" s="9">
        <v>5.5650000000000004</v>
      </c>
      <c r="J13" s="9">
        <v>8.1479999999999997</v>
      </c>
      <c r="K13" s="9">
        <v>4.1959999999999997</v>
      </c>
      <c r="L13" s="9">
        <v>11.22</v>
      </c>
      <c r="M13" s="9">
        <v>6.69</v>
      </c>
      <c r="N13" s="9">
        <v>23.687000000000001</v>
      </c>
      <c r="O13" s="9">
        <v>179.52799999999999</v>
      </c>
      <c r="P13" s="9">
        <v>155</v>
      </c>
      <c r="Q13" s="9">
        <v>143.82900000000001</v>
      </c>
      <c r="R13" s="9">
        <v>7.391</v>
      </c>
      <c r="S13" s="9">
        <v>3.78</v>
      </c>
      <c r="T13" s="9">
        <v>6.5119999999999996</v>
      </c>
      <c r="U13" s="9">
        <v>2.6110000000000002</v>
      </c>
      <c r="V13" s="9">
        <v>1.87</v>
      </c>
      <c r="W13" s="9">
        <v>114.693</v>
      </c>
      <c r="X13" s="9">
        <v>11.478</v>
      </c>
      <c r="Y13" s="9">
        <v>7.5190000000000001</v>
      </c>
      <c r="Z13" s="9">
        <v>21.31</v>
      </c>
      <c r="AA13" s="9">
        <v>35.655000000000001</v>
      </c>
      <c r="AB13" s="9">
        <v>119.346</v>
      </c>
      <c r="AC13" s="9">
        <v>24.527999999999999</v>
      </c>
      <c r="AD13" s="9">
        <v>18.03</v>
      </c>
      <c r="AE13" s="9">
        <v>213.06</v>
      </c>
      <c r="AF13" s="9">
        <v>28.001000000000001</v>
      </c>
      <c r="AG13" s="9">
        <v>0.38600000000000001</v>
      </c>
      <c r="AH13" s="9">
        <v>0.38600000000000001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0.38600000000000001</v>
      </c>
      <c r="AY13" s="9">
        <v>0.215</v>
      </c>
      <c r="AZ13" s="9">
        <v>0.215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0.215</v>
      </c>
      <c r="BG13" s="9">
        <v>0</v>
      </c>
      <c r="BH13" s="9">
        <v>0</v>
      </c>
      <c r="BI13" s="9">
        <v>0</v>
      </c>
      <c r="BJ13" s="9">
        <v>0</v>
      </c>
      <c r="BK13" s="9">
        <v>0.215</v>
      </c>
      <c r="BL13" s="9">
        <v>0.17199999999999999</v>
      </c>
      <c r="BM13" s="9">
        <v>0</v>
      </c>
      <c r="BN13" s="9">
        <v>0.38600000000000001</v>
      </c>
      <c r="BO13" s="9">
        <v>0</v>
      </c>
      <c r="BP13" s="9">
        <v>0</v>
      </c>
      <c r="BQ13" s="9">
        <v>0</v>
      </c>
      <c r="BR13" s="9">
        <v>0</v>
      </c>
      <c r="BS13" s="9">
        <v>0</v>
      </c>
      <c r="BT13" s="9">
        <v>0</v>
      </c>
      <c r="BU13" s="9">
        <v>0</v>
      </c>
      <c r="BV13" s="9">
        <v>0</v>
      </c>
      <c r="BW13" s="9">
        <v>0</v>
      </c>
      <c r="BX13" s="9">
        <v>0</v>
      </c>
      <c r="BY13" s="9">
        <v>0</v>
      </c>
      <c r="BZ13" s="9">
        <v>0</v>
      </c>
      <c r="CA13" s="9">
        <v>0</v>
      </c>
      <c r="CB13" s="9">
        <v>0</v>
      </c>
      <c r="CC13" s="9">
        <v>0</v>
      </c>
      <c r="CD13" s="9">
        <v>0</v>
      </c>
      <c r="CE13" s="9">
        <v>0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3.222</v>
      </c>
      <c r="CX13" s="9">
        <v>3.222</v>
      </c>
      <c r="CY13" s="9">
        <v>0.66300000000000003</v>
      </c>
      <c r="CZ13" s="9">
        <v>0.66300000000000003</v>
      </c>
      <c r="DA13" s="9">
        <v>0.42899999999999999</v>
      </c>
      <c r="DB13" s="9">
        <v>0.23400000000000001</v>
      </c>
      <c r="DC13" s="9">
        <v>0.42899999999999999</v>
      </c>
      <c r="DD13" s="9">
        <v>0.23400000000000001</v>
      </c>
      <c r="DE13" s="9">
        <v>0.42899999999999999</v>
      </c>
      <c r="DF13" s="9">
        <v>0</v>
      </c>
      <c r="DG13" s="9">
        <v>0</v>
      </c>
      <c r="DH13" s="9">
        <v>0.42899999999999999</v>
      </c>
      <c r="DI13" s="9">
        <v>0</v>
      </c>
      <c r="DJ13" s="9">
        <v>0.23400000000000001</v>
      </c>
      <c r="DK13" s="9">
        <v>0.66300000000000003</v>
      </c>
      <c r="DL13" s="9">
        <v>0</v>
      </c>
      <c r="DM13" s="9">
        <v>0</v>
      </c>
      <c r="DN13" s="9">
        <v>2.5579999999999998</v>
      </c>
      <c r="DO13" s="9">
        <v>2.1920000000000002</v>
      </c>
      <c r="DP13" s="9">
        <v>2.1920000000000002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1.8580000000000001</v>
      </c>
      <c r="DW13" s="9">
        <v>0</v>
      </c>
      <c r="DX13" s="9">
        <v>0</v>
      </c>
      <c r="DY13" s="9">
        <v>0.33400000000000002</v>
      </c>
      <c r="DZ13" s="9">
        <v>0.18099999999999999</v>
      </c>
      <c r="EA13" s="9">
        <v>2.0110000000000001</v>
      </c>
      <c r="EB13" s="9">
        <v>0.36699999999999999</v>
      </c>
      <c r="EC13" s="9">
        <v>0</v>
      </c>
      <c r="ED13" s="9">
        <v>3.222</v>
      </c>
      <c r="EE13" s="9">
        <v>1.234</v>
      </c>
      <c r="EF13" s="9">
        <v>1.234</v>
      </c>
      <c r="EG13" s="9">
        <v>0</v>
      </c>
      <c r="EH13" s="9">
        <v>0</v>
      </c>
      <c r="EI13" s="9">
        <v>0</v>
      </c>
      <c r="EJ13" s="9">
        <v>0</v>
      </c>
      <c r="EK13" s="9">
        <v>0</v>
      </c>
      <c r="EL13" s="9">
        <v>0</v>
      </c>
      <c r="EM13" s="9">
        <v>0</v>
      </c>
      <c r="EN13" s="9">
        <v>0</v>
      </c>
      <c r="EO13" s="9">
        <v>0</v>
      </c>
      <c r="EP13" s="9">
        <v>0</v>
      </c>
      <c r="EQ13" s="9">
        <v>0</v>
      </c>
      <c r="ER13" s="9">
        <v>0</v>
      </c>
      <c r="ES13" s="9">
        <v>0</v>
      </c>
      <c r="ET13" s="9">
        <v>0</v>
      </c>
      <c r="EU13" s="9">
        <v>0</v>
      </c>
      <c r="EV13" s="9">
        <v>1.234</v>
      </c>
      <c r="EW13" s="9">
        <v>1.234</v>
      </c>
      <c r="EX13" s="9">
        <v>1.234</v>
      </c>
      <c r="EY13" s="9">
        <v>0</v>
      </c>
      <c r="EZ13" s="9">
        <v>0</v>
      </c>
      <c r="FA13" s="9">
        <v>0</v>
      </c>
      <c r="FB13" s="9">
        <v>0</v>
      </c>
      <c r="FC13" s="9">
        <v>0</v>
      </c>
      <c r="FD13" s="9">
        <v>1.234</v>
      </c>
      <c r="FE13" s="9">
        <v>0</v>
      </c>
      <c r="FF13" s="9">
        <v>0</v>
      </c>
      <c r="FG13" s="9">
        <v>0</v>
      </c>
      <c r="FH13" s="9">
        <v>0.44400000000000001</v>
      </c>
      <c r="FI13" s="9">
        <v>0.79</v>
      </c>
      <c r="FJ13" s="9">
        <v>0</v>
      </c>
      <c r="FK13" s="9">
        <v>0</v>
      </c>
      <c r="FL13" s="9">
        <v>1.234</v>
      </c>
      <c r="FM13" s="9">
        <v>13.026999999999999</v>
      </c>
      <c r="FN13" s="9">
        <v>12.388</v>
      </c>
      <c r="FO13" s="9">
        <v>0</v>
      </c>
      <c r="FP13" s="9">
        <v>0</v>
      </c>
      <c r="FQ13" s="9">
        <v>0</v>
      </c>
      <c r="FR13" s="9">
        <v>0</v>
      </c>
      <c r="FS13" s="9">
        <v>0</v>
      </c>
      <c r="FT13" s="9">
        <v>0</v>
      </c>
      <c r="FU13" s="9">
        <v>0</v>
      </c>
      <c r="FV13" s="9">
        <v>0</v>
      </c>
      <c r="FW13" s="9">
        <v>0</v>
      </c>
      <c r="FX13" s="9">
        <v>0</v>
      </c>
      <c r="FY13" s="9">
        <v>0</v>
      </c>
      <c r="FZ13" s="9">
        <v>0</v>
      </c>
      <c r="GA13" s="9">
        <v>0</v>
      </c>
      <c r="GB13" s="9">
        <v>0</v>
      </c>
      <c r="GC13" s="9">
        <v>0</v>
      </c>
      <c r="GD13" s="9">
        <v>12.388</v>
      </c>
      <c r="GE13" s="9">
        <v>7.3079999999999998</v>
      </c>
      <c r="GF13" s="9">
        <v>7.3079999999999998</v>
      </c>
      <c r="GG13" s="9">
        <v>0</v>
      </c>
      <c r="GH13" s="9">
        <v>0</v>
      </c>
      <c r="GI13" s="9">
        <v>0</v>
      </c>
      <c r="GJ13" s="9">
        <v>0</v>
      </c>
      <c r="GK13" s="9">
        <v>0</v>
      </c>
      <c r="GL13" s="9">
        <v>6.3380000000000001</v>
      </c>
      <c r="GM13" s="9">
        <v>0</v>
      </c>
      <c r="GN13" s="9">
        <v>0</v>
      </c>
      <c r="GO13" s="9">
        <v>0.97</v>
      </c>
      <c r="GP13" s="9">
        <v>1.7250000000000001</v>
      </c>
      <c r="GQ13" s="9">
        <v>5.5830000000000002</v>
      </c>
      <c r="GR13" s="9">
        <v>5.0810000000000004</v>
      </c>
      <c r="GS13" s="9">
        <v>0.63800000000000001</v>
      </c>
      <c r="GT13" s="9">
        <v>13.026999999999999</v>
      </c>
      <c r="GU13" s="9">
        <v>2.3839999999999999</v>
      </c>
      <c r="GV13" s="9">
        <v>1.6619999999999999</v>
      </c>
      <c r="GW13" s="9">
        <v>0</v>
      </c>
      <c r="GX13" s="9">
        <v>0</v>
      </c>
      <c r="GY13" s="9">
        <v>0</v>
      </c>
      <c r="GZ13" s="9">
        <v>0</v>
      </c>
      <c r="HA13" s="9">
        <v>0</v>
      </c>
      <c r="HB13" s="9">
        <v>0</v>
      </c>
      <c r="HC13" s="9">
        <v>0</v>
      </c>
      <c r="HD13" s="9">
        <v>0</v>
      </c>
      <c r="HE13" s="9">
        <v>0</v>
      </c>
      <c r="HF13" s="9">
        <v>0</v>
      </c>
      <c r="HG13" s="9">
        <v>0</v>
      </c>
      <c r="HH13" s="9">
        <v>0</v>
      </c>
      <c r="HI13" s="9">
        <v>0</v>
      </c>
      <c r="HJ13" s="9">
        <v>0</v>
      </c>
      <c r="HK13" s="9">
        <v>0</v>
      </c>
      <c r="HL13" s="9">
        <v>1.6619999999999999</v>
      </c>
      <c r="HM13" s="9">
        <v>1.2889999999999999</v>
      </c>
      <c r="HN13" s="9">
        <v>1.2889999999999999</v>
      </c>
      <c r="HO13" s="9">
        <v>0</v>
      </c>
      <c r="HP13" s="9">
        <v>0</v>
      </c>
      <c r="HQ13" s="9">
        <v>0</v>
      </c>
      <c r="HR13" s="9">
        <v>0</v>
      </c>
      <c r="HS13" s="9">
        <v>0</v>
      </c>
      <c r="HT13" s="9">
        <v>1</v>
      </c>
      <c r="HU13" s="9">
        <v>0</v>
      </c>
      <c r="HV13" s="9">
        <v>0.28899999999999998</v>
      </c>
      <c r="HW13" s="9">
        <v>0</v>
      </c>
      <c r="HX13" s="9">
        <v>0.24099999999999999</v>
      </c>
      <c r="HY13" s="9">
        <v>1.048</v>
      </c>
      <c r="HZ13" s="9">
        <v>0.372</v>
      </c>
      <c r="IA13" s="9">
        <v>0.72299999999999998</v>
      </c>
      <c r="IB13" s="9">
        <v>2.3839999999999999</v>
      </c>
      <c r="IC13" s="9">
        <v>15.108000000000001</v>
      </c>
      <c r="ID13" s="9">
        <v>14.442</v>
      </c>
      <c r="IE13" s="9">
        <v>2.4289999999999998</v>
      </c>
      <c r="IF13" s="9">
        <v>1.821</v>
      </c>
      <c r="IG13" s="9">
        <v>0.84</v>
      </c>
      <c r="IH13" s="9">
        <v>0.98199999999999998</v>
      </c>
      <c r="II13" s="9">
        <v>0.80100000000000005</v>
      </c>
      <c r="IJ13" s="9">
        <v>1.02</v>
      </c>
      <c r="IK13" s="9">
        <v>1.546</v>
      </c>
      <c r="IL13" s="9">
        <v>0.27500000000000002</v>
      </c>
      <c r="IM13" s="9">
        <v>0</v>
      </c>
      <c r="IN13" s="9">
        <v>0</v>
      </c>
      <c r="IO13" s="9">
        <v>1.6060000000000001</v>
      </c>
      <c r="IP13" s="9">
        <v>0.216</v>
      </c>
      <c r="IQ13" s="9">
        <v>1.2350000000000001</v>
      </c>
    </row>
    <row r="14" spans="1:251">
      <c r="A14" s="10">
        <v>43132</v>
      </c>
      <c r="B14" s="9">
        <v>11.21</v>
      </c>
      <c r="C14" s="9">
        <v>11.523999999999999</v>
      </c>
      <c r="D14" s="9">
        <v>15.916</v>
      </c>
      <c r="E14" s="9">
        <v>6.8170000000000002</v>
      </c>
      <c r="F14" s="9">
        <v>15.362</v>
      </c>
      <c r="G14" s="9">
        <v>3.77</v>
      </c>
      <c r="H14" s="9">
        <v>2.964</v>
      </c>
      <c r="I14" s="9">
        <v>7.6150000000000002</v>
      </c>
      <c r="J14" s="9">
        <v>8.82</v>
      </c>
      <c r="K14" s="9">
        <v>6.2990000000000004</v>
      </c>
      <c r="L14" s="9">
        <v>15.005000000000001</v>
      </c>
      <c r="M14" s="9">
        <v>7.7279999999999998</v>
      </c>
      <c r="N14" s="9">
        <v>24.556999999999999</v>
      </c>
      <c r="O14" s="9">
        <v>185.327</v>
      </c>
      <c r="P14" s="9">
        <v>163.46600000000001</v>
      </c>
      <c r="Q14" s="9">
        <v>152.77199999999999</v>
      </c>
      <c r="R14" s="9">
        <v>4.7270000000000003</v>
      </c>
      <c r="S14" s="9">
        <v>5.9669999999999996</v>
      </c>
      <c r="T14" s="9">
        <v>3.9740000000000002</v>
      </c>
      <c r="U14" s="9">
        <v>3.899</v>
      </c>
      <c r="V14" s="9">
        <v>2.472</v>
      </c>
      <c r="W14" s="9">
        <v>126.18300000000001</v>
      </c>
      <c r="X14" s="9">
        <v>10.257999999999999</v>
      </c>
      <c r="Y14" s="9">
        <v>10.055</v>
      </c>
      <c r="Z14" s="9">
        <v>16.97</v>
      </c>
      <c r="AA14" s="9">
        <v>42.21</v>
      </c>
      <c r="AB14" s="9">
        <v>121.256</v>
      </c>
      <c r="AC14" s="9">
        <v>21.861000000000001</v>
      </c>
      <c r="AD14" s="9">
        <v>16.167999999999999</v>
      </c>
      <c r="AE14" s="9">
        <v>222.762</v>
      </c>
      <c r="AF14" s="9">
        <v>28.920999999999999</v>
      </c>
      <c r="AG14" s="9">
        <v>1.1599999999999999</v>
      </c>
      <c r="AH14" s="9">
        <v>0.995</v>
      </c>
      <c r="AI14" s="9">
        <v>0.33600000000000002</v>
      </c>
      <c r="AJ14" s="9">
        <v>0.33600000000000002</v>
      </c>
      <c r="AK14" s="9">
        <v>0</v>
      </c>
      <c r="AL14" s="9">
        <v>0.33600000000000002</v>
      </c>
      <c r="AM14" s="9">
        <v>0.20599999999999999</v>
      </c>
      <c r="AN14" s="9">
        <v>0.13</v>
      </c>
      <c r="AO14" s="9">
        <v>0.20599999999999999</v>
      </c>
      <c r="AP14" s="9">
        <v>0</v>
      </c>
      <c r="AQ14" s="9">
        <v>0.13</v>
      </c>
      <c r="AR14" s="9">
        <v>0.20599999999999999</v>
      </c>
      <c r="AS14" s="9">
        <v>0.13</v>
      </c>
      <c r="AT14" s="9">
        <v>0</v>
      </c>
      <c r="AU14" s="9">
        <v>0.33600000000000002</v>
      </c>
      <c r="AV14" s="9">
        <v>0</v>
      </c>
      <c r="AW14" s="9">
        <v>0</v>
      </c>
      <c r="AX14" s="9">
        <v>0.65900000000000003</v>
      </c>
      <c r="AY14" s="9">
        <v>0.51500000000000001</v>
      </c>
      <c r="AZ14" s="9">
        <v>0.51500000000000001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0.19400000000000001</v>
      </c>
      <c r="BG14" s="9">
        <v>0.14599999999999999</v>
      </c>
      <c r="BH14" s="9">
        <v>0.17599999999999999</v>
      </c>
      <c r="BI14" s="9">
        <v>0</v>
      </c>
      <c r="BJ14" s="9">
        <v>0</v>
      </c>
      <c r="BK14" s="9">
        <v>0.51500000000000001</v>
      </c>
      <c r="BL14" s="9">
        <v>0.14399999999999999</v>
      </c>
      <c r="BM14" s="9">
        <v>0.16500000000000001</v>
      </c>
      <c r="BN14" s="9">
        <v>1.1599999999999999</v>
      </c>
      <c r="BO14" s="9">
        <v>0</v>
      </c>
      <c r="BP14" s="9">
        <v>0</v>
      </c>
      <c r="BQ14" s="9">
        <v>0</v>
      </c>
      <c r="BR14" s="9">
        <v>0</v>
      </c>
      <c r="BS14" s="9">
        <v>0</v>
      </c>
      <c r="BT14" s="9">
        <v>0</v>
      </c>
      <c r="BU14" s="9">
        <v>0</v>
      </c>
      <c r="BV14" s="9">
        <v>0</v>
      </c>
      <c r="BW14" s="9">
        <v>0</v>
      </c>
      <c r="BX14" s="9">
        <v>0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9">
        <v>0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</v>
      </c>
      <c r="CW14" s="9">
        <v>3.0150000000000001</v>
      </c>
      <c r="CX14" s="9">
        <v>3.0150000000000001</v>
      </c>
      <c r="CY14" s="9">
        <v>0.245</v>
      </c>
      <c r="CZ14" s="9">
        <v>0.245</v>
      </c>
      <c r="DA14" s="9">
        <v>0</v>
      </c>
      <c r="DB14" s="9">
        <v>0.245</v>
      </c>
      <c r="DC14" s="9">
        <v>0</v>
      </c>
      <c r="DD14" s="9">
        <v>0.245</v>
      </c>
      <c r="DE14" s="9">
        <v>0</v>
      </c>
      <c r="DF14" s="9">
        <v>0</v>
      </c>
      <c r="DG14" s="9">
        <v>0.245</v>
      </c>
      <c r="DH14" s="9">
        <v>0</v>
      </c>
      <c r="DI14" s="9">
        <v>0.245</v>
      </c>
      <c r="DJ14" s="9">
        <v>0</v>
      </c>
      <c r="DK14" s="9">
        <v>0</v>
      </c>
      <c r="DL14" s="9">
        <v>0.245</v>
      </c>
      <c r="DM14" s="9">
        <v>0</v>
      </c>
      <c r="DN14" s="9">
        <v>2.77</v>
      </c>
      <c r="DO14" s="9">
        <v>1.7330000000000001</v>
      </c>
      <c r="DP14" s="9">
        <v>1.5389999999999999</v>
      </c>
      <c r="DQ14" s="9">
        <v>0</v>
      </c>
      <c r="DR14" s="9">
        <v>0.19400000000000001</v>
      </c>
      <c r="DS14" s="9">
        <v>0</v>
      </c>
      <c r="DT14" s="9">
        <v>0.19400000000000001</v>
      </c>
      <c r="DU14" s="9">
        <v>0</v>
      </c>
      <c r="DV14" s="9">
        <v>1.7330000000000001</v>
      </c>
      <c r="DW14" s="9">
        <v>0</v>
      </c>
      <c r="DX14" s="9">
        <v>0</v>
      </c>
      <c r="DY14" s="9">
        <v>0</v>
      </c>
      <c r="DZ14" s="9">
        <v>0.39900000000000002</v>
      </c>
      <c r="EA14" s="9">
        <v>1.3340000000000001</v>
      </c>
      <c r="EB14" s="9">
        <v>1.0369999999999999</v>
      </c>
      <c r="EC14" s="9">
        <v>0</v>
      </c>
      <c r="ED14" s="9">
        <v>3.0150000000000001</v>
      </c>
      <c r="EE14" s="9">
        <v>2.524</v>
      </c>
      <c r="EF14" s="9">
        <v>2.524</v>
      </c>
      <c r="EG14" s="9">
        <v>0</v>
      </c>
      <c r="EH14" s="9">
        <v>0</v>
      </c>
      <c r="EI14" s="9">
        <v>0</v>
      </c>
      <c r="EJ14" s="9">
        <v>0</v>
      </c>
      <c r="EK14" s="9">
        <v>0</v>
      </c>
      <c r="EL14" s="9">
        <v>0</v>
      </c>
      <c r="EM14" s="9">
        <v>0</v>
      </c>
      <c r="EN14" s="9">
        <v>0</v>
      </c>
      <c r="EO14" s="9">
        <v>0</v>
      </c>
      <c r="EP14" s="9">
        <v>0</v>
      </c>
      <c r="EQ14" s="9">
        <v>0</v>
      </c>
      <c r="ER14" s="9">
        <v>0</v>
      </c>
      <c r="ES14" s="9">
        <v>0</v>
      </c>
      <c r="ET14" s="9">
        <v>0</v>
      </c>
      <c r="EU14" s="9">
        <v>0</v>
      </c>
      <c r="EV14" s="9">
        <v>2.524</v>
      </c>
      <c r="EW14" s="9">
        <v>2.524</v>
      </c>
      <c r="EX14" s="9">
        <v>2.335</v>
      </c>
      <c r="EY14" s="9">
        <v>0.19</v>
      </c>
      <c r="EZ14" s="9">
        <v>0</v>
      </c>
      <c r="FA14" s="9">
        <v>0</v>
      </c>
      <c r="FB14" s="9">
        <v>0.19</v>
      </c>
      <c r="FC14" s="9">
        <v>0</v>
      </c>
      <c r="FD14" s="9">
        <v>2.15</v>
      </c>
      <c r="FE14" s="9">
        <v>0.18099999999999999</v>
      </c>
      <c r="FF14" s="9">
        <v>0</v>
      </c>
      <c r="FG14" s="9">
        <v>0.19400000000000001</v>
      </c>
      <c r="FH14" s="9">
        <v>0.99299999999999999</v>
      </c>
      <c r="FI14" s="9">
        <v>1.5309999999999999</v>
      </c>
      <c r="FJ14" s="9">
        <v>0</v>
      </c>
      <c r="FK14" s="9">
        <v>0</v>
      </c>
      <c r="FL14" s="9">
        <v>2.524</v>
      </c>
      <c r="FM14" s="9">
        <v>12.885999999999999</v>
      </c>
      <c r="FN14" s="9">
        <v>12.760999999999999</v>
      </c>
      <c r="FO14" s="9">
        <v>1.585</v>
      </c>
      <c r="FP14" s="9">
        <v>1.585</v>
      </c>
      <c r="FQ14" s="9">
        <v>1.3959999999999999</v>
      </c>
      <c r="FR14" s="9">
        <v>0.189</v>
      </c>
      <c r="FS14" s="9">
        <v>0.80700000000000005</v>
      </c>
      <c r="FT14" s="9">
        <v>0.77800000000000002</v>
      </c>
      <c r="FU14" s="9">
        <v>0.997</v>
      </c>
      <c r="FV14" s="9">
        <v>0.58799999999999997</v>
      </c>
      <c r="FW14" s="9">
        <v>0</v>
      </c>
      <c r="FX14" s="9">
        <v>0.79800000000000004</v>
      </c>
      <c r="FY14" s="9">
        <v>0.374</v>
      </c>
      <c r="FZ14" s="9">
        <v>0.41299999999999998</v>
      </c>
      <c r="GA14" s="9">
        <v>1.022</v>
      </c>
      <c r="GB14" s="9">
        <v>0.56299999999999994</v>
      </c>
      <c r="GC14" s="9">
        <v>0</v>
      </c>
      <c r="GD14" s="9">
        <v>11.177</v>
      </c>
      <c r="GE14" s="9">
        <v>7.3220000000000001</v>
      </c>
      <c r="GF14" s="9">
        <v>7.3220000000000001</v>
      </c>
      <c r="GG14" s="9">
        <v>0</v>
      </c>
      <c r="GH14" s="9">
        <v>0</v>
      </c>
      <c r="GI14" s="9">
        <v>0</v>
      </c>
      <c r="GJ14" s="9">
        <v>0</v>
      </c>
      <c r="GK14" s="9">
        <v>0</v>
      </c>
      <c r="GL14" s="9">
        <v>5.6790000000000003</v>
      </c>
      <c r="GM14" s="9">
        <v>0.18</v>
      </c>
      <c r="GN14" s="9">
        <v>0.504</v>
      </c>
      <c r="GO14" s="9">
        <v>0.95899999999999996</v>
      </c>
      <c r="GP14" s="9">
        <v>0.59099999999999997</v>
      </c>
      <c r="GQ14" s="9">
        <v>6.7320000000000002</v>
      </c>
      <c r="GR14" s="9">
        <v>3.8540000000000001</v>
      </c>
      <c r="GS14" s="9">
        <v>0.125</v>
      </c>
      <c r="GT14" s="9">
        <v>12.885999999999999</v>
      </c>
      <c r="GU14" s="9">
        <v>1.7410000000000001</v>
      </c>
      <c r="GV14" s="9">
        <v>1.4810000000000001</v>
      </c>
      <c r="GW14" s="9">
        <v>0</v>
      </c>
      <c r="GX14" s="9">
        <v>0</v>
      </c>
      <c r="GY14" s="9">
        <v>0</v>
      </c>
      <c r="GZ14" s="9">
        <v>0</v>
      </c>
      <c r="HA14" s="9">
        <v>0</v>
      </c>
      <c r="HB14" s="9">
        <v>0</v>
      </c>
      <c r="HC14" s="9">
        <v>0</v>
      </c>
      <c r="HD14" s="9">
        <v>0</v>
      </c>
      <c r="HE14" s="9">
        <v>0</v>
      </c>
      <c r="HF14" s="9">
        <v>0</v>
      </c>
      <c r="HG14" s="9">
        <v>0</v>
      </c>
      <c r="HH14" s="9">
        <v>0</v>
      </c>
      <c r="HI14" s="9">
        <v>0</v>
      </c>
      <c r="HJ14" s="9">
        <v>0</v>
      </c>
      <c r="HK14" s="9">
        <v>0</v>
      </c>
      <c r="HL14" s="9">
        <v>1.4810000000000001</v>
      </c>
      <c r="HM14" s="9">
        <v>1.294</v>
      </c>
      <c r="HN14" s="9">
        <v>1.1040000000000001</v>
      </c>
      <c r="HO14" s="9">
        <v>0.19</v>
      </c>
      <c r="HP14" s="9">
        <v>0</v>
      </c>
      <c r="HQ14" s="9">
        <v>0.19</v>
      </c>
      <c r="HR14" s="9">
        <v>0</v>
      </c>
      <c r="HS14" s="9">
        <v>0</v>
      </c>
      <c r="HT14" s="9">
        <v>0.77700000000000002</v>
      </c>
      <c r="HU14" s="9">
        <v>0.248</v>
      </c>
      <c r="HV14" s="9">
        <v>0</v>
      </c>
      <c r="HW14" s="9">
        <v>0.26900000000000002</v>
      </c>
      <c r="HX14" s="9">
        <v>0.379</v>
      </c>
      <c r="HY14" s="9">
        <v>0.91400000000000003</v>
      </c>
      <c r="HZ14" s="9">
        <v>0.188</v>
      </c>
      <c r="IA14" s="9">
        <v>0.25900000000000001</v>
      </c>
      <c r="IB14" s="9">
        <v>1.7410000000000001</v>
      </c>
      <c r="IC14" s="9">
        <v>17.350000000000001</v>
      </c>
      <c r="ID14" s="9">
        <v>15.156000000000001</v>
      </c>
      <c r="IE14" s="9">
        <v>2.1560000000000001</v>
      </c>
      <c r="IF14" s="9">
        <v>0.79200000000000004</v>
      </c>
      <c r="IG14" s="9">
        <v>0.39700000000000002</v>
      </c>
      <c r="IH14" s="9">
        <v>0.39500000000000002</v>
      </c>
      <c r="II14" s="9">
        <v>0.39500000000000002</v>
      </c>
      <c r="IJ14" s="9">
        <v>0.39700000000000002</v>
      </c>
      <c r="IK14" s="9">
        <v>0.39500000000000002</v>
      </c>
      <c r="IL14" s="9">
        <v>0.20599999999999999</v>
      </c>
      <c r="IM14" s="9">
        <v>0.191</v>
      </c>
      <c r="IN14" s="9">
        <v>0.39700000000000002</v>
      </c>
      <c r="IO14" s="9">
        <v>0</v>
      </c>
      <c r="IP14" s="9">
        <v>0.39500000000000002</v>
      </c>
      <c r="IQ14" s="9">
        <v>0.38</v>
      </c>
    </row>
    <row r="15" spans="1:251">
      <c r="A15" s="10">
        <v>43497</v>
      </c>
      <c r="B15" s="9">
        <v>12.631</v>
      </c>
      <c r="C15" s="9">
        <v>11.609</v>
      </c>
      <c r="D15" s="9">
        <v>16.204000000000001</v>
      </c>
      <c r="E15" s="9">
        <v>8.0359999999999996</v>
      </c>
      <c r="F15" s="9">
        <v>17.434999999999999</v>
      </c>
      <c r="G15" s="9">
        <v>4.2300000000000004</v>
      </c>
      <c r="H15" s="9">
        <v>2.5750000000000002</v>
      </c>
      <c r="I15" s="9">
        <v>7.4219999999999997</v>
      </c>
      <c r="J15" s="9">
        <v>10.353999999999999</v>
      </c>
      <c r="K15" s="9">
        <v>6.4640000000000004</v>
      </c>
      <c r="L15" s="9">
        <v>18.225999999999999</v>
      </c>
      <c r="M15" s="9">
        <v>6.0140000000000002</v>
      </c>
      <c r="N15" s="9">
        <v>26.228000000000002</v>
      </c>
      <c r="O15" s="9">
        <v>183.85300000000001</v>
      </c>
      <c r="P15" s="9">
        <v>160.702</v>
      </c>
      <c r="Q15" s="9">
        <v>150.15299999999999</v>
      </c>
      <c r="R15" s="9">
        <v>4.8860000000000001</v>
      </c>
      <c r="S15" s="9">
        <v>5.2169999999999996</v>
      </c>
      <c r="T15" s="9">
        <v>5.282</v>
      </c>
      <c r="U15" s="9">
        <v>2.5659999999999998</v>
      </c>
      <c r="V15" s="9">
        <v>2.254</v>
      </c>
      <c r="W15" s="9">
        <v>122.045</v>
      </c>
      <c r="X15" s="9">
        <v>9.9589999999999996</v>
      </c>
      <c r="Y15" s="9">
        <v>10.516</v>
      </c>
      <c r="Z15" s="9">
        <v>18.181999999999999</v>
      </c>
      <c r="AA15" s="9">
        <v>42.706000000000003</v>
      </c>
      <c r="AB15" s="9">
        <v>117.996</v>
      </c>
      <c r="AC15" s="9">
        <v>23.151</v>
      </c>
      <c r="AD15" s="9">
        <v>18.056999999999999</v>
      </c>
      <c r="AE15" s="9">
        <v>222.23099999999999</v>
      </c>
      <c r="AF15" s="9">
        <v>31.798999999999999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</v>
      </c>
      <c r="BU15" s="9">
        <v>0</v>
      </c>
      <c r="BV15" s="9">
        <v>0</v>
      </c>
      <c r="BW15" s="9">
        <v>0</v>
      </c>
      <c r="BX15" s="9">
        <v>0</v>
      </c>
      <c r="BY15" s="9">
        <v>0</v>
      </c>
      <c r="BZ15" s="9">
        <v>0</v>
      </c>
      <c r="CA15" s="9">
        <v>0</v>
      </c>
      <c r="CB15" s="9">
        <v>0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9">
        <v>0</v>
      </c>
      <c r="CO15" s="9">
        <v>0</v>
      </c>
      <c r="CP15" s="9">
        <v>0</v>
      </c>
      <c r="CQ15" s="9">
        <v>0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3.2450000000000001</v>
      </c>
      <c r="CX15" s="9">
        <v>3.2450000000000001</v>
      </c>
      <c r="CY15" s="9">
        <v>0</v>
      </c>
      <c r="CZ15" s="9">
        <v>0</v>
      </c>
      <c r="DA15" s="9">
        <v>0</v>
      </c>
      <c r="DB15" s="9">
        <v>0</v>
      </c>
      <c r="DC15" s="9">
        <v>0</v>
      </c>
      <c r="DD15" s="9">
        <v>0</v>
      </c>
      <c r="DE15" s="9">
        <v>0</v>
      </c>
      <c r="DF15" s="9">
        <v>0</v>
      </c>
      <c r="DG15" s="9">
        <v>0</v>
      </c>
      <c r="DH15" s="9">
        <v>0</v>
      </c>
      <c r="DI15" s="9">
        <v>0</v>
      </c>
      <c r="DJ15" s="9">
        <v>0</v>
      </c>
      <c r="DK15" s="9">
        <v>0</v>
      </c>
      <c r="DL15" s="9">
        <v>0</v>
      </c>
      <c r="DM15" s="9">
        <v>0</v>
      </c>
      <c r="DN15" s="9">
        <v>3.2450000000000001</v>
      </c>
      <c r="DO15" s="9">
        <v>2.4609999999999999</v>
      </c>
      <c r="DP15" s="9">
        <v>2.2040000000000002</v>
      </c>
      <c r="DQ15" s="9">
        <v>0.25700000000000001</v>
      </c>
      <c r="DR15" s="9">
        <v>0</v>
      </c>
      <c r="DS15" s="9">
        <v>0</v>
      </c>
      <c r="DT15" s="9">
        <v>0.25700000000000001</v>
      </c>
      <c r="DU15" s="9">
        <v>0</v>
      </c>
      <c r="DV15" s="9">
        <v>1.9590000000000001</v>
      </c>
      <c r="DW15" s="9">
        <v>0</v>
      </c>
      <c r="DX15" s="9">
        <v>0.25700000000000001</v>
      </c>
      <c r="DY15" s="9">
        <v>0.246</v>
      </c>
      <c r="DZ15" s="9">
        <v>0.56999999999999995</v>
      </c>
      <c r="EA15" s="9">
        <v>1.891</v>
      </c>
      <c r="EB15" s="9">
        <v>0.78400000000000003</v>
      </c>
      <c r="EC15" s="9">
        <v>0</v>
      </c>
      <c r="ED15" s="9">
        <v>3.2450000000000001</v>
      </c>
      <c r="EE15" s="9">
        <v>1.1220000000000001</v>
      </c>
      <c r="EF15" s="9">
        <v>1.1220000000000001</v>
      </c>
      <c r="EG15" s="9">
        <v>0.42199999999999999</v>
      </c>
      <c r="EH15" s="9">
        <v>0.42199999999999999</v>
      </c>
      <c r="EI15" s="9">
        <v>0</v>
      </c>
      <c r="EJ15" s="9">
        <v>0.42199999999999999</v>
      </c>
      <c r="EK15" s="9">
        <v>0.17499999999999999</v>
      </c>
      <c r="EL15" s="9">
        <v>0.248</v>
      </c>
      <c r="EM15" s="9">
        <v>0.42199999999999999</v>
      </c>
      <c r="EN15" s="9">
        <v>0</v>
      </c>
      <c r="EO15" s="9">
        <v>0</v>
      </c>
      <c r="EP15" s="9">
        <v>0</v>
      </c>
      <c r="EQ15" s="9">
        <v>0.17499999999999999</v>
      </c>
      <c r="ER15" s="9">
        <v>0.248</v>
      </c>
      <c r="ES15" s="9">
        <v>0.42199999999999999</v>
      </c>
      <c r="ET15" s="9">
        <v>0</v>
      </c>
      <c r="EU15" s="9">
        <v>0</v>
      </c>
      <c r="EV15" s="9">
        <v>0.7</v>
      </c>
      <c r="EW15" s="9">
        <v>0.47699999999999998</v>
      </c>
      <c r="EX15" s="9">
        <v>0.23799999999999999</v>
      </c>
      <c r="EY15" s="9">
        <v>0</v>
      </c>
      <c r="EZ15" s="9">
        <v>0.23899999999999999</v>
      </c>
      <c r="FA15" s="9">
        <v>0</v>
      </c>
      <c r="FB15" s="9">
        <v>0.23899999999999999</v>
      </c>
      <c r="FC15" s="9">
        <v>0</v>
      </c>
      <c r="FD15" s="9">
        <v>0</v>
      </c>
      <c r="FE15" s="9">
        <v>0.23899999999999999</v>
      </c>
      <c r="FF15" s="9">
        <v>0</v>
      </c>
      <c r="FG15" s="9">
        <v>0.23799999999999999</v>
      </c>
      <c r="FH15" s="9">
        <v>0.23899999999999999</v>
      </c>
      <c r="FI15" s="9">
        <v>0.23799999999999999</v>
      </c>
      <c r="FJ15" s="9">
        <v>0.223</v>
      </c>
      <c r="FK15" s="9">
        <v>0</v>
      </c>
      <c r="FL15" s="9">
        <v>1.1220000000000001</v>
      </c>
      <c r="FM15" s="9">
        <v>17.059999999999999</v>
      </c>
      <c r="FN15" s="9">
        <v>16.606000000000002</v>
      </c>
      <c r="FO15" s="9">
        <v>2.7589999999999999</v>
      </c>
      <c r="FP15" s="9">
        <v>2.7589999999999999</v>
      </c>
      <c r="FQ15" s="9">
        <v>2.113</v>
      </c>
      <c r="FR15" s="9">
        <v>0.64600000000000002</v>
      </c>
      <c r="FS15" s="9">
        <v>1.716</v>
      </c>
      <c r="FT15" s="9">
        <v>1.0429999999999999</v>
      </c>
      <c r="FU15" s="9">
        <v>1.905</v>
      </c>
      <c r="FV15" s="9">
        <v>0.51500000000000001</v>
      </c>
      <c r="FW15" s="9">
        <v>0.33900000000000002</v>
      </c>
      <c r="FX15" s="9">
        <v>0.86699999999999999</v>
      </c>
      <c r="FY15" s="9">
        <v>1.1279999999999999</v>
      </c>
      <c r="FZ15" s="9">
        <v>0.76300000000000001</v>
      </c>
      <c r="GA15" s="9">
        <v>1.4319999999999999</v>
      </c>
      <c r="GB15" s="9">
        <v>1.327</v>
      </c>
      <c r="GC15" s="9">
        <v>0</v>
      </c>
      <c r="GD15" s="9">
        <v>13.847</v>
      </c>
      <c r="GE15" s="9">
        <v>10.515000000000001</v>
      </c>
      <c r="GF15" s="9">
        <v>10.295999999999999</v>
      </c>
      <c r="GG15" s="9">
        <v>0</v>
      </c>
      <c r="GH15" s="9">
        <v>0.22</v>
      </c>
      <c r="GI15" s="9">
        <v>0</v>
      </c>
      <c r="GJ15" s="9">
        <v>0.22</v>
      </c>
      <c r="GK15" s="9">
        <v>0</v>
      </c>
      <c r="GL15" s="9">
        <v>8.2590000000000003</v>
      </c>
      <c r="GM15" s="9">
        <v>0</v>
      </c>
      <c r="GN15" s="9">
        <v>0</v>
      </c>
      <c r="GO15" s="9">
        <v>2.2559999999999998</v>
      </c>
      <c r="GP15" s="9">
        <v>0.95</v>
      </c>
      <c r="GQ15" s="9">
        <v>9.5660000000000007</v>
      </c>
      <c r="GR15" s="9">
        <v>3.3319999999999999</v>
      </c>
      <c r="GS15" s="9">
        <v>0.45400000000000001</v>
      </c>
      <c r="GT15" s="9">
        <v>17.059999999999999</v>
      </c>
      <c r="GU15" s="9">
        <v>2.4409999999999998</v>
      </c>
      <c r="GV15" s="9">
        <v>2.4409999999999998</v>
      </c>
      <c r="GW15" s="9">
        <v>0.94599999999999995</v>
      </c>
      <c r="GX15" s="9">
        <v>0.94599999999999995</v>
      </c>
      <c r="GY15" s="9">
        <v>0.25600000000000001</v>
      </c>
      <c r="GZ15" s="9">
        <v>0.69099999999999995</v>
      </c>
      <c r="HA15" s="9">
        <v>0.73199999999999998</v>
      </c>
      <c r="HB15" s="9">
        <v>0.214</v>
      </c>
      <c r="HC15" s="9">
        <v>0.73199999999999998</v>
      </c>
      <c r="HD15" s="9">
        <v>0.214</v>
      </c>
      <c r="HE15" s="9">
        <v>0</v>
      </c>
      <c r="HF15" s="9">
        <v>0.46200000000000002</v>
      </c>
      <c r="HG15" s="9">
        <v>0.48399999999999999</v>
      </c>
      <c r="HH15" s="9">
        <v>0</v>
      </c>
      <c r="HI15" s="9">
        <v>0.94599999999999995</v>
      </c>
      <c r="HJ15" s="9">
        <v>0</v>
      </c>
      <c r="HK15" s="9">
        <v>0</v>
      </c>
      <c r="HL15" s="9">
        <v>1.494</v>
      </c>
      <c r="HM15" s="9">
        <v>1.1619999999999999</v>
      </c>
      <c r="HN15" s="9">
        <v>1.1619999999999999</v>
      </c>
      <c r="HO15" s="9">
        <v>0</v>
      </c>
      <c r="HP15" s="9">
        <v>0</v>
      </c>
      <c r="HQ15" s="9">
        <v>0</v>
      </c>
      <c r="HR15" s="9">
        <v>0</v>
      </c>
      <c r="HS15" s="9">
        <v>0</v>
      </c>
      <c r="HT15" s="9">
        <v>0.96</v>
      </c>
      <c r="HU15" s="9">
        <v>0.20300000000000001</v>
      </c>
      <c r="HV15" s="9">
        <v>0</v>
      </c>
      <c r="HW15" s="9">
        <v>0</v>
      </c>
      <c r="HX15" s="9">
        <v>0</v>
      </c>
      <c r="HY15" s="9">
        <v>1.1619999999999999</v>
      </c>
      <c r="HZ15" s="9">
        <v>0.33200000000000002</v>
      </c>
      <c r="IA15" s="9">
        <v>0</v>
      </c>
      <c r="IB15" s="9">
        <v>2.4409999999999998</v>
      </c>
      <c r="IC15" s="9">
        <v>15.638</v>
      </c>
      <c r="ID15" s="9">
        <v>15.004</v>
      </c>
      <c r="IE15" s="9">
        <v>1.9590000000000001</v>
      </c>
      <c r="IF15" s="9">
        <v>1.5109999999999999</v>
      </c>
      <c r="IG15" s="9">
        <v>0.61899999999999999</v>
      </c>
      <c r="IH15" s="9">
        <v>0.89200000000000002</v>
      </c>
      <c r="II15" s="9">
        <v>1.2689999999999999</v>
      </c>
      <c r="IJ15" s="9">
        <v>0.24199999999999999</v>
      </c>
      <c r="IK15" s="9">
        <v>1.5109999999999999</v>
      </c>
      <c r="IL15" s="9">
        <v>0</v>
      </c>
      <c r="IM15" s="9">
        <v>0</v>
      </c>
      <c r="IN15" s="9">
        <v>0.46</v>
      </c>
      <c r="IO15" s="9">
        <v>1.0509999999999999</v>
      </c>
      <c r="IP15" s="9">
        <v>0</v>
      </c>
      <c r="IQ15" s="9">
        <v>1.0580000000000001</v>
      </c>
    </row>
    <row r="16" spans="1:251">
      <c r="A16" s="10">
        <v>43862</v>
      </c>
      <c r="B16" s="9">
        <v>9.2189999999999994</v>
      </c>
      <c r="C16" s="9">
        <v>11.83</v>
      </c>
      <c r="D16" s="9">
        <v>14.569000000000001</v>
      </c>
      <c r="E16" s="9">
        <v>6.4809999999999999</v>
      </c>
      <c r="F16" s="9">
        <v>14.621</v>
      </c>
      <c r="G16" s="9">
        <v>2.4239999999999999</v>
      </c>
      <c r="H16" s="9">
        <v>3.7639999999999998</v>
      </c>
      <c r="I16" s="9">
        <v>9.2609999999999992</v>
      </c>
      <c r="J16" s="9">
        <v>6.1950000000000003</v>
      </c>
      <c r="K16" s="9">
        <v>5.5940000000000003</v>
      </c>
      <c r="L16" s="9">
        <v>14.657999999999999</v>
      </c>
      <c r="M16" s="9">
        <v>6.391</v>
      </c>
      <c r="N16" s="9">
        <v>27.965</v>
      </c>
      <c r="O16" s="9">
        <v>195.64</v>
      </c>
      <c r="P16" s="9">
        <v>171.547</v>
      </c>
      <c r="Q16" s="9">
        <v>160.76499999999999</v>
      </c>
      <c r="R16" s="9">
        <v>6.7679999999999998</v>
      </c>
      <c r="S16" s="9">
        <v>3.5630000000000002</v>
      </c>
      <c r="T16" s="9">
        <v>6.5789999999999997</v>
      </c>
      <c r="U16" s="9">
        <v>2.4159999999999999</v>
      </c>
      <c r="V16" s="9">
        <v>1.3360000000000001</v>
      </c>
      <c r="W16" s="9">
        <v>127.22799999999999</v>
      </c>
      <c r="X16" s="9">
        <v>13.146000000000001</v>
      </c>
      <c r="Y16" s="9">
        <v>7.8220000000000001</v>
      </c>
      <c r="Z16" s="9">
        <v>23.350999999999999</v>
      </c>
      <c r="AA16" s="9">
        <v>40.546999999999997</v>
      </c>
      <c r="AB16" s="9">
        <v>131</v>
      </c>
      <c r="AC16" s="9">
        <v>24.093</v>
      </c>
      <c r="AD16" s="9">
        <v>17.207999999999998</v>
      </c>
      <c r="AE16" s="9">
        <v>231.86199999999999</v>
      </c>
      <c r="AF16" s="9">
        <v>31.532</v>
      </c>
      <c r="AG16" s="9">
        <v>0.44700000000000001</v>
      </c>
      <c r="AH16" s="9">
        <v>0.44700000000000001</v>
      </c>
      <c r="AI16" s="9">
        <v>0.44700000000000001</v>
      </c>
      <c r="AJ16" s="9">
        <v>0.44700000000000001</v>
      </c>
      <c r="AK16" s="9">
        <v>0</v>
      </c>
      <c r="AL16" s="9">
        <v>0.44700000000000001</v>
      </c>
      <c r="AM16" s="9">
        <v>0.23100000000000001</v>
      </c>
      <c r="AN16" s="9">
        <v>0.217</v>
      </c>
      <c r="AO16" s="9">
        <v>0.23100000000000001</v>
      </c>
      <c r="AP16" s="9">
        <v>0.217</v>
      </c>
      <c r="AQ16" s="9">
        <v>0</v>
      </c>
      <c r="AR16" s="9">
        <v>0</v>
      </c>
      <c r="AS16" s="9">
        <v>0.44700000000000001</v>
      </c>
      <c r="AT16" s="9">
        <v>0</v>
      </c>
      <c r="AU16" s="9">
        <v>0</v>
      </c>
      <c r="AV16" s="9">
        <v>0.44700000000000001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</v>
      </c>
      <c r="BK16" s="9">
        <v>0</v>
      </c>
      <c r="BL16" s="9">
        <v>0</v>
      </c>
      <c r="BM16" s="9">
        <v>0</v>
      </c>
      <c r="BN16" s="9">
        <v>0.44700000000000001</v>
      </c>
      <c r="BO16" s="9">
        <v>0.191</v>
      </c>
      <c r="BP16" s="9">
        <v>0.191</v>
      </c>
      <c r="BQ16" s="9">
        <v>0</v>
      </c>
      <c r="BR16" s="9">
        <v>0</v>
      </c>
      <c r="BS16" s="9">
        <v>0</v>
      </c>
      <c r="BT16" s="9">
        <v>0</v>
      </c>
      <c r="BU16" s="9">
        <v>0</v>
      </c>
      <c r="BV16" s="9">
        <v>0</v>
      </c>
      <c r="BW16" s="9">
        <v>0</v>
      </c>
      <c r="BX16" s="9">
        <v>0</v>
      </c>
      <c r="BY16" s="9">
        <v>0</v>
      </c>
      <c r="BZ16" s="9">
        <v>0</v>
      </c>
      <c r="CA16" s="9">
        <v>0</v>
      </c>
      <c r="CB16" s="9">
        <v>0</v>
      </c>
      <c r="CC16" s="9">
        <v>0</v>
      </c>
      <c r="CD16" s="9">
        <v>0</v>
      </c>
      <c r="CE16" s="9">
        <v>0</v>
      </c>
      <c r="CF16" s="9">
        <v>0.191</v>
      </c>
      <c r="CG16" s="9">
        <v>0.191</v>
      </c>
      <c r="CH16" s="9">
        <v>0.191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0.191</v>
      </c>
      <c r="CR16" s="9">
        <v>0</v>
      </c>
      <c r="CS16" s="9">
        <v>0.191</v>
      </c>
      <c r="CT16" s="9">
        <v>0</v>
      </c>
      <c r="CU16" s="9">
        <v>0</v>
      </c>
      <c r="CV16" s="9">
        <v>0.191</v>
      </c>
      <c r="CW16" s="9">
        <v>3.2810000000000001</v>
      </c>
      <c r="CX16" s="9">
        <v>3.2810000000000001</v>
      </c>
      <c r="CY16" s="9">
        <v>0.92400000000000004</v>
      </c>
      <c r="CZ16" s="9">
        <v>0.92400000000000004</v>
      </c>
      <c r="DA16" s="9">
        <v>0.26700000000000002</v>
      </c>
      <c r="DB16" s="9">
        <v>0.65800000000000003</v>
      </c>
      <c r="DC16" s="9">
        <v>0.26700000000000002</v>
      </c>
      <c r="DD16" s="9">
        <v>0.65800000000000003</v>
      </c>
      <c r="DE16" s="9">
        <v>0.26700000000000002</v>
      </c>
      <c r="DF16" s="9">
        <v>0</v>
      </c>
      <c r="DG16" s="9">
        <v>0.65800000000000003</v>
      </c>
      <c r="DH16" s="9">
        <v>0.497</v>
      </c>
      <c r="DI16" s="9">
        <v>0.42699999999999999</v>
      </c>
      <c r="DJ16" s="9">
        <v>0</v>
      </c>
      <c r="DK16" s="9">
        <v>0.92400000000000004</v>
      </c>
      <c r="DL16" s="9">
        <v>0</v>
      </c>
      <c r="DM16" s="9">
        <v>0</v>
      </c>
      <c r="DN16" s="9">
        <v>2.3570000000000002</v>
      </c>
      <c r="DO16" s="9">
        <v>2.1360000000000001</v>
      </c>
      <c r="DP16" s="9">
        <v>2.1360000000000001</v>
      </c>
      <c r="DQ16" s="9">
        <v>0</v>
      </c>
      <c r="DR16" s="9">
        <v>0</v>
      </c>
      <c r="DS16" s="9">
        <v>0</v>
      </c>
      <c r="DT16" s="9">
        <v>0</v>
      </c>
      <c r="DU16" s="9">
        <v>0</v>
      </c>
      <c r="DV16" s="9">
        <v>1.111</v>
      </c>
      <c r="DW16" s="9">
        <v>0</v>
      </c>
      <c r="DX16" s="9">
        <v>0.19900000000000001</v>
      </c>
      <c r="DY16" s="9">
        <v>0.82599999999999996</v>
      </c>
      <c r="DZ16" s="9">
        <v>0</v>
      </c>
      <c r="EA16" s="9">
        <v>2.1360000000000001</v>
      </c>
      <c r="EB16" s="9">
        <v>0.221</v>
      </c>
      <c r="EC16" s="9">
        <v>0</v>
      </c>
      <c r="ED16" s="9">
        <v>3.2810000000000001</v>
      </c>
      <c r="EE16" s="9">
        <v>1.411</v>
      </c>
      <c r="EF16" s="9">
        <v>1.411</v>
      </c>
      <c r="EG16" s="9">
        <v>0.22500000000000001</v>
      </c>
      <c r="EH16" s="9">
        <v>0.22500000000000001</v>
      </c>
      <c r="EI16" s="9">
        <v>0</v>
      </c>
      <c r="EJ16" s="9">
        <v>0.22500000000000001</v>
      </c>
      <c r="EK16" s="9">
        <v>0.22500000000000001</v>
      </c>
      <c r="EL16" s="9">
        <v>0</v>
      </c>
      <c r="EM16" s="9">
        <v>0</v>
      </c>
      <c r="EN16" s="9">
        <v>0</v>
      </c>
      <c r="EO16" s="9">
        <v>0.22500000000000001</v>
      </c>
      <c r="EP16" s="9">
        <v>0.22500000000000001</v>
      </c>
      <c r="EQ16" s="9">
        <v>0</v>
      </c>
      <c r="ER16" s="9">
        <v>0</v>
      </c>
      <c r="ES16" s="9">
        <v>0.22500000000000001</v>
      </c>
      <c r="ET16" s="9">
        <v>0</v>
      </c>
      <c r="EU16" s="9">
        <v>0</v>
      </c>
      <c r="EV16" s="9">
        <v>1.1859999999999999</v>
      </c>
      <c r="EW16" s="9">
        <v>1.1859999999999999</v>
      </c>
      <c r="EX16" s="9">
        <v>1.1859999999999999</v>
      </c>
      <c r="EY16" s="9">
        <v>0</v>
      </c>
      <c r="EZ16" s="9">
        <v>0</v>
      </c>
      <c r="FA16" s="9">
        <v>0</v>
      </c>
      <c r="FB16" s="9">
        <v>0</v>
      </c>
      <c r="FC16" s="9">
        <v>0</v>
      </c>
      <c r="FD16" s="9">
        <v>0.81299999999999994</v>
      </c>
      <c r="FE16" s="9">
        <v>0.22500000000000001</v>
      </c>
      <c r="FF16" s="9">
        <v>0</v>
      </c>
      <c r="FG16" s="9">
        <v>0.14899999999999999</v>
      </c>
      <c r="FH16" s="9">
        <v>0.216</v>
      </c>
      <c r="FI16" s="9">
        <v>0.97</v>
      </c>
      <c r="FJ16" s="9">
        <v>0</v>
      </c>
      <c r="FK16" s="9">
        <v>0</v>
      </c>
      <c r="FL16" s="9">
        <v>1.411</v>
      </c>
      <c r="FM16" s="9">
        <v>18.062999999999999</v>
      </c>
      <c r="FN16" s="9">
        <v>17.318000000000001</v>
      </c>
      <c r="FO16" s="9">
        <v>2.5289999999999999</v>
      </c>
      <c r="FP16" s="9">
        <v>2.5289999999999999</v>
      </c>
      <c r="FQ16" s="9">
        <v>1.619</v>
      </c>
      <c r="FR16" s="9">
        <v>0.90900000000000003</v>
      </c>
      <c r="FS16" s="9">
        <v>2.2839999999999998</v>
      </c>
      <c r="FT16" s="9">
        <v>0.24399999999999999</v>
      </c>
      <c r="FU16" s="9">
        <v>2.044</v>
      </c>
      <c r="FV16" s="9">
        <v>0.24399999999999999</v>
      </c>
      <c r="FW16" s="9">
        <v>0</v>
      </c>
      <c r="FX16" s="9">
        <v>0.999</v>
      </c>
      <c r="FY16" s="9">
        <v>0.441</v>
      </c>
      <c r="FZ16" s="9">
        <v>1.089</v>
      </c>
      <c r="GA16" s="9">
        <v>0.94199999999999995</v>
      </c>
      <c r="GB16" s="9">
        <v>1.5860000000000001</v>
      </c>
      <c r="GC16" s="9">
        <v>0</v>
      </c>
      <c r="GD16" s="9">
        <v>14.79</v>
      </c>
      <c r="GE16" s="9">
        <v>10.348000000000001</v>
      </c>
      <c r="GF16" s="9">
        <v>9.7080000000000002</v>
      </c>
      <c r="GG16" s="9">
        <v>0.182</v>
      </c>
      <c r="GH16" s="9">
        <v>0.20200000000000001</v>
      </c>
      <c r="GI16" s="9">
        <v>0.182</v>
      </c>
      <c r="GJ16" s="9">
        <v>0.20200000000000001</v>
      </c>
      <c r="GK16" s="9">
        <v>0</v>
      </c>
      <c r="GL16" s="9">
        <v>7.883</v>
      </c>
      <c r="GM16" s="9">
        <v>0.182</v>
      </c>
      <c r="GN16" s="9">
        <v>0.72899999999999998</v>
      </c>
      <c r="GO16" s="9">
        <v>1.5529999999999999</v>
      </c>
      <c r="GP16" s="9">
        <v>2.4710000000000001</v>
      </c>
      <c r="GQ16" s="9">
        <v>7.8760000000000003</v>
      </c>
      <c r="GR16" s="9">
        <v>4.4420000000000002</v>
      </c>
      <c r="GS16" s="9">
        <v>0.745</v>
      </c>
      <c r="GT16" s="9">
        <v>18.062999999999999</v>
      </c>
      <c r="GU16" s="9">
        <v>1.3520000000000001</v>
      </c>
      <c r="GV16" s="9">
        <v>1.3520000000000001</v>
      </c>
      <c r="GW16" s="9">
        <v>0</v>
      </c>
      <c r="GX16" s="9">
        <v>0</v>
      </c>
      <c r="GY16" s="9">
        <v>0</v>
      </c>
      <c r="GZ16" s="9">
        <v>0</v>
      </c>
      <c r="HA16" s="9">
        <v>0</v>
      </c>
      <c r="HB16" s="9">
        <v>0</v>
      </c>
      <c r="HC16" s="9">
        <v>0</v>
      </c>
      <c r="HD16" s="9">
        <v>0</v>
      </c>
      <c r="HE16" s="9">
        <v>0</v>
      </c>
      <c r="HF16" s="9">
        <v>0</v>
      </c>
      <c r="HG16" s="9">
        <v>0</v>
      </c>
      <c r="HH16" s="9">
        <v>0</v>
      </c>
      <c r="HI16" s="9">
        <v>0</v>
      </c>
      <c r="HJ16" s="9">
        <v>0</v>
      </c>
      <c r="HK16" s="9">
        <v>0</v>
      </c>
      <c r="HL16" s="9">
        <v>1.3520000000000001</v>
      </c>
      <c r="HM16" s="9">
        <v>1.1479999999999999</v>
      </c>
      <c r="HN16" s="9">
        <v>1.1479999999999999</v>
      </c>
      <c r="HO16" s="9">
        <v>0</v>
      </c>
      <c r="HP16" s="9">
        <v>0</v>
      </c>
      <c r="HQ16" s="9">
        <v>0</v>
      </c>
      <c r="HR16" s="9">
        <v>0</v>
      </c>
      <c r="HS16" s="9">
        <v>0</v>
      </c>
      <c r="HT16" s="9">
        <v>0.91200000000000003</v>
      </c>
      <c r="HU16" s="9">
        <v>0</v>
      </c>
      <c r="HV16" s="9">
        <v>0</v>
      </c>
      <c r="HW16" s="9">
        <v>0.23599999999999999</v>
      </c>
      <c r="HX16" s="9">
        <v>0</v>
      </c>
      <c r="HY16" s="9">
        <v>1.1479999999999999</v>
      </c>
      <c r="HZ16" s="9">
        <v>0.20399999999999999</v>
      </c>
      <c r="IA16" s="9">
        <v>0</v>
      </c>
      <c r="IB16" s="9">
        <v>1.3520000000000001</v>
      </c>
      <c r="IC16" s="9">
        <v>14.042</v>
      </c>
      <c r="ID16" s="9">
        <v>12.821999999999999</v>
      </c>
      <c r="IE16" s="9">
        <v>2.37</v>
      </c>
      <c r="IF16" s="9">
        <v>2.1309999999999998</v>
      </c>
      <c r="IG16" s="9">
        <v>0.52600000000000002</v>
      </c>
      <c r="IH16" s="9">
        <v>1.605</v>
      </c>
      <c r="II16" s="9">
        <v>1.395</v>
      </c>
      <c r="IJ16" s="9">
        <v>0.73699999999999999</v>
      </c>
      <c r="IK16" s="9">
        <v>1.395</v>
      </c>
      <c r="IL16" s="9">
        <v>0.48399999999999999</v>
      </c>
      <c r="IM16" s="9">
        <v>0.253</v>
      </c>
      <c r="IN16" s="9">
        <v>0.72699999999999998</v>
      </c>
      <c r="IO16" s="9">
        <v>1.1639999999999999</v>
      </c>
      <c r="IP16" s="9">
        <v>0.24099999999999999</v>
      </c>
      <c r="IQ16" s="9">
        <v>1.748</v>
      </c>
    </row>
    <row r="17" spans="1:251">
      <c r="A17" s="10">
        <v>44228</v>
      </c>
      <c r="B17" s="9">
        <v>9.1709999999999994</v>
      </c>
      <c r="C17" s="9">
        <v>13.912000000000001</v>
      </c>
      <c r="D17" s="9">
        <v>15.861000000000001</v>
      </c>
      <c r="E17" s="9">
        <v>7.2210000000000001</v>
      </c>
      <c r="F17" s="9">
        <v>16.105</v>
      </c>
      <c r="G17" s="9">
        <v>3.8570000000000002</v>
      </c>
      <c r="H17" s="9">
        <v>2.8450000000000002</v>
      </c>
      <c r="I17" s="9">
        <v>8.3030000000000008</v>
      </c>
      <c r="J17" s="9">
        <v>8.4809999999999999</v>
      </c>
      <c r="K17" s="9">
        <v>6.55</v>
      </c>
      <c r="L17" s="9">
        <v>16.943000000000001</v>
      </c>
      <c r="M17" s="9">
        <v>6.391</v>
      </c>
      <c r="N17" s="9">
        <v>24.937999999999999</v>
      </c>
      <c r="O17" s="9">
        <v>200.911</v>
      </c>
      <c r="P17" s="9">
        <v>176.74600000000001</v>
      </c>
      <c r="Q17" s="9">
        <v>166.84299999999999</v>
      </c>
      <c r="R17" s="9">
        <v>4.45</v>
      </c>
      <c r="S17" s="9">
        <v>5.2249999999999996</v>
      </c>
      <c r="T17" s="9">
        <v>4.5270000000000001</v>
      </c>
      <c r="U17" s="9">
        <v>3.3029999999999999</v>
      </c>
      <c r="V17" s="9">
        <v>1.845</v>
      </c>
      <c r="W17" s="9">
        <v>135.53700000000001</v>
      </c>
      <c r="X17" s="9">
        <v>10.07</v>
      </c>
      <c r="Y17" s="9">
        <v>9.1630000000000003</v>
      </c>
      <c r="Z17" s="9">
        <v>21.975999999999999</v>
      </c>
      <c r="AA17" s="9">
        <v>37.616</v>
      </c>
      <c r="AB17" s="9">
        <v>139.13</v>
      </c>
      <c r="AC17" s="9">
        <v>24.164999999999999</v>
      </c>
      <c r="AD17" s="9">
        <v>16.065000000000001</v>
      </c>
      <c r="AE17" s="9">
        <v>240.66</v>
      </c>
      <c r="AF17" s="9">
        <v>26.824999999999999</v>
      </c>
      <c r="AG17" s="9">
        <v>1.4419999999999999</v>
      </c>
      <c r="AH17" s="9">
        <v>1.4419999999999999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1.4419999999999999</v>
      </c>
      <c r="AY17" s="9">
        <v>0.20399999999999999</v>
      </c>
      <c r="AZ17" s="9">
        <v>0.20399999999999999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0.20399999999999999</v>
      </c>
      <c r="BI17" s="9">
        <v>0</v>
      </c>
      <c r="BJ17" s="9">
        <v>0</v>
      </c>
      <c r="BK17" s="9">
        <v>0.20399999999999999</v>
      </c>
      <c r="BL17" s="9">
        <v>1.238</v>
      </c>
      <c r="BM17" s="9">
        <v>0</v>
      </c>
      <c r="BN17" s="9">
        <v>1.4419999999999999</v>
      </c>
      <c r="BO17" s="9">
        <v>0</v>
      </c>
      <c r="BP17" s="9">
        <v>0</v>
      </c>
      <c r="BQ17" s="9">
        <v>0</v>
      </c>
      <c r="BR17" s="9">
        <v>0</v>
      </c>
      <c r="BS17" s="9">
        <v>0</v>
      </c>
      <c r="BT17" s="9">
        <v>0</v>
      </c>
      <c r="BU17" s="9">
        <v>0</v>
      </c>
      <c r="BV17" s="9">
        <v>0</v>
      </c>
      <c r="BW17" s="9">
        <v>0</v>
      </c>
      <c r="BX17" s="9">
        <v>0</v>
      </c>
      <c r="BY17" s="9">
        <v>0</v>
      </c>
      <c r="BZ17" s="9">
        <v>0</v>
      </c>
      <c r="CA17" s="9">
        <v>0</v>
      </c>
      <c r="CB17" s="9">
        <v>0</v>
      </c>
      <c r="CC17" s="9">
        <v>0</v>
      </c>
      <c r="CD17" s="9">
        <v>0</v>
      </c>
      <c r="CE17" s="9">
        <v>0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1.7450000000000001</v>
      </c>
      <c r="CX17" s="9">
        <v>1.595</v>
      </c>
      <c r="CY17" s="9">
        <v>0.26700000000000002</v>
      </c>
      <c r="CZ17" s="9">
        <v>0.26700000000000002</v>
      </c>
      <c r="DA17" s="9">
        <v>0</v>
      </c>
      <c r="DB17" s="9">
        <v>0.26700000000000002</v>
      </c>
      <c r="DC17" s="9">
        <v>0.26700000000000002</v>
      </c>
      <c r="DD17" s="9">
        <v>0</v>
      </c>
      <c r="DE17" s="9">
        <v>0.26700000000000002</v>
      </c>
      <c r="DF17" s="9">
        <v>0</v>
      </c>
      <c r="DG17" s="9">
        <v>0</v>
      </c>
      <c r="DH17" s="9">
        <v>0.26700000000000002</v>
      </c>
      <c r="DI17" s="9">
        <v>0</v>
      </c>
      <c r="DJ17" s="9">
        <v>0</v>
      </c>
      <c r="DK17" s="9">
        <v>0</v>
      </c>
      <c r="DL17" s="9">
        <v>0.26700000000000002</v>
      </c>
      <c r="DM17" s="9">
        <v>0</v>
      </c>
      <c r="DN17" s="9">
        <v>1.3280000000000001</v>
      </c>
      <c r="DO17" s="9">
        <v>0.73599999999999999</v>
      </c>
      <c r="DP17" s="9">
        <v>0.73599999999999999</v>
      </c>
      <c r="DQ17" s="9">
        <v>0</v>
      </c>
      <c r="DR17" s="9">
        <v>0</v>
      </c>
      <c r="DS17" s="9">
        <v>0</v>
      </c>
      <c r="DT17" s="9">
        <v>0</v>
      </c>
      <c r="DU17" s="9">
        <v>0</v>
      </c>
      <c r="DV17" s="9">
        <v>0.374</v>
      </c>
      <c r="DW17" s="9">
        <v>0.20399999999999999</v>
      </c>
      <c r="DX17" s="9">
        <v>0.157</v>
      </c>
      <c r="DY17" s="9">
        <v>0</v>
      </c>
      <c r="DZ17" s="9">
        <v>0</v>
      </c>
      <c r="EA17" s="9">
        <v>0.73599999999999999</v>
      </c>
      <c r="EB17" s="9">
        <v>0.59299999999999997</v>
      </c>
      <c r="EC17" s="9">
        <v>0.15</v>
      </c>
      <c r="ED17" s="9">
        <v>1.7450000000000001</v>
      </c>
      <c r="EE17" s="9">
        <v>1.262</v>
      </c>
      <c r="EF17" s="9">
        <v>1.262</v>
      </c>
      <c r="EG17" s="9">
        <v>0</v>
      </c>
      <c r="EH17" s="9">
        <v>0</v>
      </c>
      <c r="EI17" s="9">
        <v>0</v>
      </c>
      <c r="EJ17" s="9">
        <v>0</v>
      </c>
      <c r="EK17" s="9">
        <v>0</v>
      </c>
      <c r="EL17" s="9">
        <v>0</v>
      </c>
      <c r="EM17" s="9">
        <v>0</v>
      </c>
      <c r="EN17" s="9">
        <v>0</v>
      </c>
      <c r="EO17" s="9">
        <v>0</v>
      </c>
      <c r="EP17" s="9">
        <v>0</v>
      </c>
      <c r="EQ17" s="9">
        <v>0</v>
      </c>
      <c r="ER17" s="9">
        <v>0</v>
      </c>
      <c r="ES17" s="9">
        <v>0</v>
      </c>
      <c r="ET17" s="9">
        <v>0</v>
      </c>
      <c r="EU17" s="9">
        <v>0</v>
      </c>
      <c r="EV17" s="9">
        <v>1.262</v>
      </c>
      <c r="EW17" s="9">
        <v>1.262</v>
      </c>
      <c r="EX17" s="9">
        <v>1.073</v>
      </c>
      <c r="EY17" s="9">
        <v>0.189</v>
      </c>
      <c r="EZ17" s="9">
        <v>0</v>
      </c>
      <c r="FA17" s="9">
        <v>0.189</v>
      </c>
      <c r="FB17" s="9">
        <v>0</v>
      </c>
      <c r="FC17" s="9">
        <v>0</v>
      </c>
      <c r="FD17" s="9">
        <v>0.86899999999999999</v>
      </c>
      <c r="FE17" s="9">
        <v>0</v>
      </c>
      <c r="FF17" s="9">
        <v>0</v>
      </c>
      <c r="FG17" s="9">
        <v>0.39400000000000002</v>
      </c>
      <c r="FH17" s="9">
        <v>0.60199999999999998</v>
      </c>
      <c r="FI17" s="9">
        <v>0.66100000000000003</v>
      </c>
      <c r="FJ17" s="9">
        <v>0</v>
      </c>
      <c r="FK17" s="9">
        <v>0</v>
      </c>
      <c r="FL17" s="9">
        <v>1.262</v>
      </c>
      <c r="FM17" s="9">
        <v>14.836</v>
      </c>
      <c r="FN17" s="9">
        <v>14.051</v>
      </c>
      <c r="FO17" s="9">
        <v>0.61399999999999999</v>
      </c>
      <c r="FP17" s="9">
        <v>0.61399999999999999</v>
      </c>
      <c r="FQ17" s="9">
        <v>0.41699999999999998</v>
      </c>
      <c r="FR17" s="9">
        <v>0.19700000000000001</v>
      </c>
      <c r="FS17" s="9">
        <v>0.61399999999999999</v>
      </c>
      <c r="FT17" s="9">
        <v>0</v>
      </c>
      <c r="FU17" s="9">
        <v>0.61399999999999999</v>
      </c>
      <c r="FV17" s="9">
        <v>0</v>
      </c>
      <c r="FW17" s="9">
        <v>0</v>
      </c>
      <c r="FX17" s="9">
        <v>0</v>
      </c>
      <c r="FY17" s="9">
        <v>0.20399999999999999</v>
      </c>
      <c r="FZ17" s="9">
        <v>0.40899999999999997</v>
      </c>
      <c r="GA17" s="9">
        <v>0.40899999999999997</v>
      </c>
      <c r="GB17" s="9">
        <v>0.20399999999999999</v>
      </c>
      <c r="GC17" s="9">
        <v>0</v>
      </c>
      <c r="GD17" s="9">
        <v>13.436999999999999</v>
      </c>
      <c r="GE17" s="9">
        <v>8.7119999999999997</v>
      </c>
      <c r="GF17" s="9">
        <v>8.7119999999999997</v>
      </c>
      <c r="GG17" s="9">
        <v>0</v>
      </c>
      <c r="GH17" s="9">
        <v>0</v>
      </c>
      <c r="GI17" s="9">
        <v>0</v>
      </c>
      <c r="GJ17" s="9">
        <v>0</v>
      </c>
      <c r="GK17" s="9">
        <v>0</v>
      </c>
      <c r="GL17" s="9">
        <v>6.798</v>
      </c>
      <c r="GM17" s="9">
        <v>0.20599999999999999</v>
      </c>
      <c r="GN17" s="9">
        <v>0</v>
      </c>
      <c r="GO17" s="9">
        <v>1.7070000000000001</v>
      </c>
      <c r="GP17" s="9">
        <v>0.73099999999999998</v>
      </c>
      <c r="GQ17" s="9">
        <v>7.98</v>
      </c>
      <c r="GR17" s="9">
        <v>4.726</v>
      </c>
      <c r="GS17" s="9">
        <v>0.78500000000000003</v>
      </c>
      <c r="GT17" s="9">
        <v>14.836</v>
      </c>
      <c r="GU17" s="9">
        <v>1.8640000000000001</v>
      </c>
      <c r="GV17" s="9">
        <v>1.8640000000000001</v>
      </c>
      <c r="GW17" s="9">
        <v>0.222</v>
      </c>
      <c r="GX17" s="9">
        <v>0.222</v>
      </c>
      <c r="GY17" s="9">
        <v>0</v>
      </c>
      <c r="GZ17" s="9">
        <v>0.222</v>
      </c>
      <c r="HA17" s="9">
        <v>0.222</v>
      </c>
      <c r="HB17" s="9">
        <v>0</v>
      </c>
      <c r="HC17" s="9">
        <v>0.222</v>
      </c>
      <c r="HD17" s="9">
        <v>0</v>
      </c>
      <c r="HE17" s="9">
        <v>0</v>
      </c>
      <c r="HF17" s="9">
        <v>0</v>
      </c>
      <c r="HG17" s="9">
        <v>0</v>
      </c>
      <c r="HH17" s="9">
        <v>0.222</v>
      </c>
      <c r="HI17" s="9">
        <v>0.222</v>
      </c>
      <c r="HJ17" s="9">
        <v>0</v>
      </c>
      <c r="HK17" s="9">
        <v>0</v>
      </c>
      <c r="HL17" s="9">
        <v>1.643</v>
      </c>
      <c r="HM17" s="9">
        <v>1.4159999999999999</v>
      </c>
      <c r="HN17" s="9">
        <v>0.504</v>
      </c>
      <c r="HO17" s="9">
        <v>0.70799999999999996</v>
      </c>
      <c r="HP17" s="9">
        <v>0.20399999999999999</v>
      </c>
      <c r="HQ17" s="9">
        <v>0.41199999999999998</v>
      </c>
      <c r="HR17" s="9">
        <v>0.5</v>
      </c>
      <c r="HS17" s="9">
        <v>0</v>
      </c>
      <c r="HT17" s="9">
        <v>1.0049999999999999</v>
      </c>
      <c r="HU17" s="9">
        <v>0</v>
      </c>
      <c r="HV17" s="9">
        <v>0</v>
      </c>
      <c r="HW17" s="9">
        <v>0.41199999999999998</v>
      </c>
      <c r="HX17" s="9">
        <v>0.91200000000000003</v>
      </c>
      <c r="HY17" s="9">
        <v>0.504</v>
      </c>
      <c r="HZ17" s="9">
        <v>0.22600000000000001</v>
      </c>
      <c r="IA17" s="9">
        <v>0</v>
      </c>
      <c r="IB17" s="9">
        <v>1.8640000000000001</v>
      </c>
      <c r="IC17" s="9">
        <v>19.469000000000001</v>
      </c>
      <c r="ID17" s="9">
        <v>17.952000000000002</v>
      </c>
      <c r="IE17" s="9">
        <v>4.2110000000000003</v>
      </c>
      <c r="IF17" s="9">
        <v>3.6930000000000001</v>
      </c>
      <c r="IG17" s="9">
        <v>0.77500000000000002</v>
      </c>
      <c r="IH17" s="9">
        <v>2.9169999999999998</v>
      </c>
      <c r="II17" s="9">
        <v>2.161</v>
      </c>
      <c r="IJ17" s="9">
        <v>1.532</v>
      </c>
      <c r="IK17" s="9">
        <v>2.161</v>
      </c>
      <c r="IL17" s="9">
        <v>1.117</v>
      </c>
      <c r="IM17" s="9">
        <v>0.41499999999999998</v>
      </c>
      <c r="IN17" s="9">
        <v>0.64200000000000002</v>
      </c>
      <c r="IO17" s="9">
        <v>2.2189999999999999</v>
      </c>
      <c r="IP17" s="9">
        <v>0.83199999999999996</v>
      </c>
      <c r="IQ17" s="9">
        <v>2.9780000000000002</v>
      </c>
    </row>
    <row r="18" spans="1:251">
      <c r="A18" s="10">
        <v>44593</v>
      </c>
      <c r="B18" s="9">
        <v>12.242000000000001</v>
      </c>
      <c r="C18" s="9">
        <v>19.558</v>
      </c>
      <c r="D18" s="9">
        <v>20.943000000000001</v>
      </c>
      <c r="E18" s="9">
        <v>10.856999999999999</v>
      </c>
      <c r="F18" s="9">
        <v>20.491</v>
      </c>
      <c r="G18" s="9">
        <v>6.7119999999999997</v>
      </c>
      <c r="H18" s="9">
        <v>4.3419999999999996</v>
      </c>
      <c r="I18" s="9">
        <v>13.382</v>
      </c>
      <c r="J18" s="9">
        <v>8.9649999999999999</v>
      </c>
      <c r="K18" s="9">
        <v>9.4529999999999994</v>
      </c>
      <c r="L18" s="9">
        <v>24.215</v>
      </c>
      <c r="M18" s="9">
        <v>7.585</v>
      </c>
      <c r="N18" s="9">
        <v>27.997</v>
      </c>
      <c r="O18" s="9">
        <v>189.46799999999999</v>
      </c>
      <c r="P18" s="9">
        <v>169.48500000000001</v>
      </c>
      <c r="Q18" s="9">
        <v>158.77699999999999</v>
      </c>
      <c r="R18" s="9">
        <v>3.5790000000000002</v>
      </c>
      <c r="S18" s="9">
        <v>7.1289999999999996</v>
      </c>
      <c r="T18" s="9">
        <v>4.7030000000000003</v>
      </c>
      <c r="U18" s="9">
        <v>2.91</v>
      </c>
      <c r="V18" s="9">
        <v>3.0939999999999999</v>
      </c>
      <c r="W18" s="9">
        <v>123.959</v>
      </c>
      <c r="X18" s="9">
        <v>9.6630000000000003</v>
      </c>
      <c r="Y18" s="9">
        <v>8.7319999999999993</v>
      </c>
      <c r="Z18" s="9">
        <v>27.13</v>
      </c>
      <c r="AA18" s="9">
        <v>46.619</v>
      </c>
      <c r="AB18" s="9">
        <v>122.866</v>
      </c>
      <c r="AC18" s="9">
        <v>19.984000000000002</v>
      </c>
      <c r="AD18" s="9">
        <v>13.282</v>
      </c>
      <c r="AE18" s="9">
        <v>232.91</v>
      </c>
      <c r="AF18" s="9">
        <v>31.18</v>
      </c>
      <c r="AG18" s="9">
        <v>0.92700000000000005</v>
      </c>
      <c r="AH18" s="9">
        <v>0.92700000000000005</v>
      </c>
      <c r="AI18" s="9">
        <v>0.50900000000000001</v>
      </c>
      <c r="AJ18" s="9">
        <v>0.50900000000000001</v>
      </c>
      <c r="AK18" s="9">
        <v>0</v>
      </c>
      <c r="AL18" s="9">
        <v>0.50900000000000001</v>
      </c>
      <c r="AM18" s="9">
        <v>0</v>
      </c>
      <c r="AN18" s="9">
        <v>0.50900000000000001</v>
      </c>
      <c r="AO18" s="9">
        <v>0</v>
      </c>
      <c r="AP18" s="9">
        <v>0.50900000000000001</v>
      </c>
      <c r="AQ18" s="9">
        <v>0</v>
      </c>
      <c r="AR18" s="9">
        <v>0</v>
      </c>
      <c r="AS18" s="9">
        <v>0</v>
      </c>
      <c r="AT18" s="9">
        <v>0.50900000000000001</v>
      </c>
      <c r="AU18" s="9">
        <v>0.50900000000000001</v>
      </c>
      <c r="AV18" s="9">
        <v>0</v>
      </c>
      <c r="AW18" s="9">
        <v>0</v>
      </c>
      <c r="AX18" s="9">
        <v>0.41799999999999998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</v>
      </c>
      <c r="BI18" s="9">
        <v>0</v>
      </c>
      <c r="BJ18" s="9">
        <v>0</v>
      </c>
      <c r="BK18" s="9">
        <v>0</v>
      </c>
      <c r="BL18" s="9">
        <v>0.41799999999999998</v>
      </c>
      <c r="BM18" s="9">
        <v>0</v>
      </c>
      <c r="BN18" s="9">
        <v>0.92700000000000005</v>
      </c>
      <c r="BO18" s="9">
        <v>0</v>
      </c>
      <c r="BP18" s="9">
        <v>0</v>
      </c>
      <c r="BQ18" s="9">
        <v>0</v>
      </c>
      <c r="BR18" s="9">
        <v>0</v>
      </c>
      <c r="BS18" s="9">
        <v>0</v>
      </c>
      <c r="BT18" s="9">
        <v>0</v>
      </c>
      <c r="BU18" s="9">
        <v>0</v>
      </c>
      <c r="BV18" s="9">
        <v>0</v>
      </c>
      <c r="BW18" s="9">
        <v>0</v>
      </c>
      <c r="BX18" s="9">
        <v>0</v>
      </c>
      <c r="BY18" s="9">
        <v>0</v>
      </c>
      <c r="BZ18" s="9">
        <v>0</v>
      </c>
      <c r="CA18" s="9">
        <v>0</v>
      </c>
      <c r="CB18" s="9">
        <v>0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9">
        <v>0</v>
      </c>
      <c r="CO18" s="9">
        <v>0</v>
      </c>
      <c r="CP18" s="9">
        <v>0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0</v>
      </c>
      <c r="CW18" s="9">
        <v>4.7859999999999996</v>
      </c>
      <c r="CX18" s="9">
        <v>4.4710000000000001</v>
      </c>
      <c r="CY18" s="9">
        <v>1.1859999999999999</v>
      </c>
      <c r="CZ18" s="9">
        <v>1.1859999999999999</v>
      </c>
      <c r="DA18" s="9">
        <v>0</v>
      </c>
      <c r="DB18" s="9">
        <v>1.1859999999999999</v>
      </c>
      <c r="DC18" s="9">
        <v>0.33800000000000002</v>
      </c>
      <c r="DD18" s="9">
        <v>0.84799999999999998</v>
      </c>
      <c r="DE18" s="9">
        <v>0.97399999999999998</v>
      </c>
      <c r="DF18" s="9">
        <v>0.21199999999999999</v>
      </c>
      <c r="DG18" s="9">
        <v>0</v>
      </c>
      <c r="DH18" s="9">
        <v>0.33800000000000002</v>
      </c>
      <c r="DI18" s="9">
        <v>0.35399999999999998</v>
      </c>
      <c r="DJ18" s="9">
        <v>0.49399999999999999</v>
      </c>
      <c r="DK18" s="9">
        <v>0.55000000000000004</v>
      </c>
      <c r="DL18" s="9">
        <v>0.63600000000000001</v>
      </c>
      <c r="DM18" s="9">
        <v>0</v>
      </c>
      <c r="DN18" s="9">
        <v>3.2850000000000001</v>
      </c>
      <c r="DO18" s="9">
        <v>2.6019999999999999</v>
      </c>
      <c r="DP18" s="9">
        <v>2.6019999999999999</v>
      </c>
      <c r="DQ18" s="9">
        <v>0</v>
      </c>
      <c r="DR18" s="9">
        <v>0</v>
      </c>
      <c r="DS18" s="9">
        <v>0</v>
      </c>
      <c r="DT18" s="9">
        <v>0</v>
      </c>
      <c r="DU18" s="9">
        <v>0</v>
      </c>
      <c r="DV18" s="9">
        <v>2.0819999999999999</v>
      </c>
      <c r="DW18" s="9">
        <v>0.28199999999999997</v>
      </c>
      <c r="DX18" s="9">
        <v>0</v>
      </c>
      <c r="DY18" s="9">
        <v>0.23799999999999999</v>
      </c>
      <c r="DZ18" s="9">
        <v>0.28199999999999997</v>
      </c>
      <c r="EA18" s="9">
        <v>2.3199999999999998</v>
      </c>
      <c r="EB18" s="9">
        <v>0.68200000000000005</v>
      </c>
      <c r="EC18" s="9">
        <v>0.316</v>
      </c>
      <c r="ED18" s="9">
        <v>4.7859999999999996</v>
      </c>
      <c r="EE18" s="9">
        <v>1.698</v>
      </c>
      <c r="EF18" s="9">
        <v>1.698</v>
      </c>
      <c r="EG18" s="9">
        <v>0.69</v>
      </c>
      <c r="EH18" s="9">
        <v>0.69</v>
      </c>
      <c r="EI18" s="9">
        <v>0</v>
      </c>
      <c r="EJ18" s="9">
        <v>0.69</v>
      </c>
      <c r="EK18" s="9">
        <v>0.23699999999999999</v>
      </c>
      <c r="EL18" s="9">
        <v>0.45300000000000001</v>
      </c>
      <c r="EM18" s="9">
        <v>0.23699999999999999</v>
      </c>
      <c r="EN18" s="9">
        <v>0.28199999999999997</v>
      </c>
      <c r="EO18" s="9">
        <v>0.17</v>
      </c>
      <c r="EP18" s="9">
        <v>0.51900000000000002</v>
      </c>
      <c r="EQ18" s="9">
        <v>0</v>
      </c>
      <c r="ER18" s="9">
        <v>0.17</v>
      </c>
      <c r="ES18" s="9">
        <v>0.69</v>
      </c>
      <c r="ET18" s="9">
        <v>0</v>
      </c>
      <c r="EU18" s="9">
        <v>0</v>
      </c>
      <c r="EV18" s="9">
        <v>1.008</v>
      </c>
      <c r="EW18" s="9">
        <v>1.008</v>
      </c>
      <c r="EX18" s="9">
        <v>0.76900000000000002</v>
      </c>
      <c r="EY18" s="9">
        <v>0</v>
      </c>
      <c r="EZ18" s="9">
        <v>0.23899999999999999</v>
      </c>
      <c r="FA18" s="9">
        <v>0</v>
      </c>
      <c r="FB18" s="9">
        <v>0.23899999999999999</v>
      </c>
      <c r="FC18" s="9">
        <v>0</v>
      </c>
      <c r="FD18" s="9">
        <v>0.79400000000000004</v>
      </c>
      <c r="FE18" s="9">
        <v>0</v>
      </c>
      <c r="FF18" s="9">
        <v>0</v>
      </c>
      <c r="FG18" s="9">
        <v>0.214</v>
      </c>
      <c r="FH18" s="9">
        <v>0.23899999999999999</v>
      </c>
      <c r="FI18" s="9">
        <v>0.76900000000000002</v>
      </c>
      <c r="FJ18" s="9">
        <v>0</v>
      </c>
      <c r="FK18" s="9">
        <v>0</v>
      </c>
      <c r="FL18" s="9">
        <v>1.698</v>
      </c>
      <c r="FM18" s="9">
        <v>11.47</v>
      </c>
      <c r="FN18" s="9">
        <v>10.81</v>
      </c>
      <c r="FO18" s="9">
        <v>1.661</v>
      </c>
      <c r="FP18" s="9">
        <v>1.661</v>
      </c>
      <c r="FQ18" s="9">
        <v>0.98499999999999999</v>
      </c>
      <c r="FR18" s="9">
        <v>0.67600000000000005</v>
      </c>
      <c r="FS18" s="9">
        <v>1.161</v>
      </c>
      <c r="FT18" s="9">
        <v>0.499</v>
      </c>
      <c r="FU18" s="9">
        <v>1.161</v>
      </c>
      <c r="FV18" s="9">
        <v>0.499</v>
      </c>
      <c r="FW18" s="9">
        <v>0</v>
      </c>
      <c r="FX18" s="9">
        <v>0.67</v>
      </c>
      <c r="FY18" s="9">
        <v>0.55600000000000005</v>
      </c>
      <c r="FZ18" s="9">
        <v>0.435</v>
      </c>
      <c r="GA18" s="9">
        <v>1.661</v>
      </c>
      <c r="GB18" s="9">
        <v>0</v>
      </c>
      <c r="GC18" s="9">
        <v>0</v>
      </c>
      <c r="GD18" s="9">
        <v>9.15</v>
      </c>
      <c r="GE18" s="9">
        <v>6.3810000000000002</v>
      </c>
      <c r="GF18" s="9">
        <v>6.3810000000000002</v>
      </c>
      <c r="GG18" s="9">
        <v>0</v>
      </c>
      <c r="GH18" s="9">
        <v>0</v>
      </c>
      <c r="GI18" s="9">
        <v>0</v>
      </c>
      <c r="GJ18" s="9">
        <v>0</v>
      </c>
      <c r="GK18" s="9">
        <v>0</v>
      </c>
      <c r="GL18" s="9">
        <v>4.8099999999999996</v>
      </c>
      <c r="GM18" s="9">
        <v>0</v>
      </c>
      <c r="GN18" s="9">
        <v>0</v>
      </c>
      <c r="GO18" s="9">
        <v>1.571</v>
      </c>
      <c r="GP18" s="9">
        <v>1.464</v>
      </c>
      <c r="GQ18" s="9">
        <v>4.9169999999999998</v>
      </c>
      <c r="GR18" s="9">
        <v>2.7690000000000001</v>
      </c>
      <c r="GS18" s="9">
        <v>0.65900000000000003</v>
      </c>
      <c r="GT18" s="9">
        <v>11.47</v>
      </c>
      <c r="GU18" s="9">
        <v>1.306</v>
      </c>
      <c r="GV18" s="9">
        <v>1.306</v>
      </c>
      <c r="GW18" s="9">
        <v>0.75700000000000001</v>
      </c>
      <c r="GX18" s="9">
        <v>0.75700000000000001</v>
      </c>
      <c r="GY18" s="9">
        <v>0.25</v>
      </c>
      <c r="GZ18" s="9">
        <v>0.50700000000000001</v>
      </c>
      <c r="HA18" s="9">
        <v>0.48699999999999999</v>
      </c>
      <c r="HB18" s="9">
        <v>0.27</v>
      </c>
      <c r="HC18" s="9">
        <v>0.48699999999999999</v>
      </c>
      <c r="HD18" s="9">
        <v>0.27</v>
      </c>
      <c r="HE18" s="9">
        <v>0</v>
      </c>
      <c r="HF18" s="9">
        <v>0.50700000000000001</v>
      </c>
      <c r="HG18" s="9">
        <v>0</v>
      </c>
      <c r="HH18" s="9">
        <v>0.25</v>
      </c>
      <c r="HI18" s="9">
        <v>0.75700000000000001</v>
      </c>
      <c r="HJ18" s="9">
        <v>0</v>
      </c>
      <c r="HK18" s="9">
        <v>0</v>
      </c>
      <c r="HL18" s="9">
        <v>0.54900000000000004</v>
      </c>
      <c r="HM18" s="9">
        <v>0.246</v>
      </c>
      <c r="HN18" s="9">
        <v>0.246</v>
      </c>
      <c r="HO18" s="9">
        <v>0</v>
      </c>
      <c r="HP18" s="9">
        <v>0</v>
      </c>
      <c r="HQ18" s="9">
        <v>0</v>
      </c>
      <c r="HR18" s="9">
        <v>0</v>
      </c>
      <c r="HS18" s="9">
        <v>0</v>
      </c>
      <c r="HT18" s="9">
        <v>0.246</v>
      </c>
      <c r="HU18" s="9">
        <v>0</v>
      </c>
      <c r="HV18" s="9">
        <v>0</v>
      </c>
      <c r="HW18" s="9">
        <v>0</v>
      </c>
      <c r="HX18" s="9">
        <v>0</v>
      </c>
      <c r="HY18" s="9">
        <v>0.246</v>
      </c>
      <c r="HZ18" s="9">
        <v>0.30299999999999999</v>
      </c>
      <c r="IA18" s="9">
        <v>0</v>
      </c>
      <c r="IB18" s="9">
        <v>1.306</v>
      </c>
      <c r="IC18" s="9">
        <v>20.440999999999999</v>
      </c>
      <c r="ID18" s="9">
        <v>20.114000000000001</v>
      </c>
      <c r="IE18" s="9">
        <v>3.3889999999999998</v>
      </c>
      <c r="IF18" s="9">
        <v>3.3889999999999998</v>
      </c>
      <c r="IG18" s="9">
        <v>0.20499999999999999</v>
      </c>
      <c r="IH18" s="9">
        <v>3.1829999999999998</v>
      </c>
      <c r="II18" s="9">
        <v>2.2360000000000002</v>
      </c>
      <c r="IJ18" s="9">
        <v>1.153</v>
      </c>
      <c r="IK18" s="9">
        <v>2.2360000000000002</v>
      </c>
      <c r="IL18" s="9">
        <v>0.94799999999999995</v>
      </c>
      <c r="IM18" s="9">
        <v>0.20499999999999999</v>
      </c>
      <c r="IN18" s="9">
        <v>1.3620000000000001</v>
      </c>
      <c r="IO18" s="9">
        <v>0.90900000000000003</v>
      </c>
      <c r="IP18" s="9">
        <v>1.117</v>
      </c>
      <c r="IQ18" s="9">
        <v>1.649</v>
      </c>
    </row>
    <row r="19" spans="1:251">
      <c r="A19" s="10">
        <v>44958</v>
      </c>
      <c r="B19" s="9">
        <v>13.35</v>
      </c>
      <c r="C19" s="9">
        <v>17.027000000000001</v>
      </c>
      <c r="D19" s="9">
        <v>19.048999999999999</v>
      </c>
      <c r="E19" s="9">
        <v>11.327999999999999</v>
      </c>
      <c r="F19" s="9">
        <v>19.876999999999999</v>
      </c>
      <c r="G19" s="9">
        <v>4.7130000000000001</v>
      </c>
      <c r="H19" s="9">
        <v>5.3259999999999996</v>
      </c>
      <c r="I19" s="9">
        <v>12.478</v>
      </c>
      <c r="J19" s="9">
        <v>11.284000000000001</v>
      </c>
      <c r="K19" s="9">
        <v>6.6139999999999999</v>
      </c>
      <c r="L19" s="9">
        <v>22.957000000000001</v>
      </c>
      <c r="M19" s="9">
        <v>7.42</v>
      </c>
      <c r="N19" s="9">
        <v>29.762</v>
      </c>
      <c r="O19" s="9">
        <v>201.703</v>
      </c>
      <c r="P19" s="9">
        <v>179.68</v>
      </c>
      <c r="Q19" s="9">
        <v>166.38399999999999</v>
      </c>
      <c r="R19" s="9">
        <v>6.2949999999999999</v>
      </c>
      <c r="S19" s="9">
        <v>6.7290000000000001</v>
      </c>
      <c r="T19" s="9">
        <v>6.7119999999999997</v>
      </c>
      <c r="U19" s="9">
        <v>3.3380000000000001</v>
      </c>
      <c r="V19" s="9">
        <v>2.5169999999999999</v>
      </c>
      <c r="W19" s="9">
        <v>140.72800000000001</v>
      </c>
      <c r="X19" s="9">
        <v>9.968</v>
      </c>
      <c r="Y19" s="9">
        <v>8.0980000000000008</v>
      </c>
      <c r="Z19" s="9">
        <v>20.885999999999999</v>
      </c>
      <c r="AA19" s="9">
        <v>49.484999999999999</v>
      </c>
      <c r="AB19" s="9">
        <v>130.19499999999999</v>
      </c>
      <c r="AC19" s="9">
        <v>22.023</v>
      </c>
      <c r="AD19" s="9">
        <v>16.088000000000001</v>
      </c>
      <c r="AE19" s="9">
        <v>247.30600000000001</v>
      </c>
      <c r="AF19" s="9">
        <v>33.271999999999998</v>
      </c>
      <c r="AG19" s="9">
        <v>0.19700000000000001</v>
      </c>
      <c r="AH19" s="9">
        <v>0.19700000000000001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0.19700000000000001</v>
      </c>
      <c r="AY19" s="9">
        <v>0.19700000000000001</v>
      </c>
      <c r="AZ19" s="9">
        <v>0.19700000000000001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0.19700000000000001</v>
      </c>
      <c r="BG19" s="9">
        <v>0</v>
      </c>
      <c r="BH19" s="9">
        <v>0</v>
      </c>
      <c r="BI19" s="9">
        <v>0</v>
      </c>
      <c r="BJ19" s="9">
        <v>0</v>
      </c>
      <c r="BK19" s="9">
        <v>0.19700000000000001</v>
      </c>
      <c r="BL19" s="9">
        <v>0</v>
      </c>
      <c r="BM19" s="9">
        <v>0</v>
      </c>
      <c r="BN19" s="9">
        <v>0.19700000000000001</v>
      </c>
      <c r="BO19" s="9">
        <v>0</v>
      </c>
      <c r="BP19" s="9">
        <v>0</v>
      </c>
      <c r="BQ19" s="9">
        <v>0</v>
      </c>
      <c r="BR19" s="9">
        <v>0</v>
      </c>
      <c r="BS19" s="9">
        <v>0</v>
      </c>
      <c r="BT19" s="9">
        <v>0</v>
      </c>
      <c r="BU19" s="9">
        <v>0</v>
      </c>
      <c r="BV19" s="9">
        <v>0</v>
      </c>
      <c r="BW19" s="9">
        <v>0</v>
      </c>
      <c r="BX19" s="9">
        <v>0</v>
      </c>
      <c r="BY19" s="9">
        <v>0</v>
      </c>
      <c r="BZ19" s="9">
        <v>0</v>
      </c>
      <c r="CA19" s="9">
        <v>0</v>
      </c>
      <c r="CB19" s="9">
        <v>0</v>
      </c>
      <c r="CC19" s="9">
        <v>0</v>
      </c>
      <c r="CD19" s="9">
        <v>0</v>
      </c>
      <c r="CE19" s="9">
        <v>0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9">
        <v>0</v>
      </c>
      <c r="CO19" s="9">
        <v>0</v>
      </c>
      <c r="CP19" s="9">
        <v>0</v>
      </c>
      <c r="CQ19" s="9">
        <v>0</v>
      </c>
      <c r="CR19" s="9">
        <v>0</v>
      </c>
      <c r="CS19" s="9">
        <v>0</v>
      </c>
      <c r="CT19" s="9">
        <v>0</v>
      </c>
      <c r="CU19" s="9">
        <v>0</v>
      </c>
      <c r="CV19" s="9">
        <v>0</v>
      </c>
      <c r="CW19" s="9">
        <v>4.32</v>
      </c>
      <c r="CX19" s="9">
        <v>4.32</v>
      </c>
      <c r="CY19" s="9">
        <v>1.05</v>
      </c>
      <c r="CZ19" s="9">
        <v>1.05</v>
      </c>
      <c r="DA19" s="9">
        <v>0.26400000000000001</v>
      </c>
      <c r="DB19" s="9">
        <v>0.78700000000000003</v>
      </c>
      <c r="DC19" s="9">
        <v>0.52700000000000002</v>
      </c>
      <c r="DD19" s="9">
        <v>0.52300000000000002</v>
      </c>
      <c r="DE19" s="9">
        <v>0.52700000000000002</v>
      </c>
      <c r="DF19" s="9">
        <v>0.29099999999999998</v>
      </c>
      <c r="DG19" s="9">
        <v>0.23200000000000001</v>
      </c>
      <c r="DH19" s="9">
        <v>0.495</v>
      </c>
      <c r="DI19" s="9">
        <v>0.29099999999999998</v>
      </c>
      <c r="DJ19" s="9">
        <v>0.26400000000000001</v>
      </c>
      <c r="DK19" s="9">
        <v>0.78700000000000003</v>
      </c>
      <c r="DL19" s="9">
        <v>0.26400000000000001</v>
      </c>
      <c r="DM19" s="9">
        <v>0</v>
      </c>
      <c r="DN19" s="9">
        <v>3.2690000000000001</v>
      </c>
      <c r="DO19" s="9">
        <v>2.637</v>
      </c>
      <c r="DP19" s="9">
        <v>2.637</v>
      </c>
      <c r="DQ19" s="9">
        <v>0</v>
      </c>
      <c r="DR19" s="9">
        <v>0</v>
      </c>
      <c r="DS19" s="9">
        <v>0</v>
      </c>
      <c r="DT19" s="9">
        <v>0</v>
      </c>
      <c r="DU19" s="9">
        <v>0</v>
      </c>
      <c r="DV19" s="9">
        <v>2.4249999999999998</v>
      </c>
      <c r="DW19" s="9">
        <v>0</v>
      </c>
      <c r="DX19" s="9">
        <v>0</v>
      </c>
      <c r="DY19" s="9">
        <v>0.21099999999999999</v>
      </c>
      <c r="DZ19" s="9">
        <v>0.45800000000000002</v>
      </c>
      <c r="EA19" s="9">
        <v>2.1779999999999999</v>
      </c>
      <c r="EB19" s="9">
        <v>0.63300000000000001</v>
      </c>
      <c r="EC19" s="9">
        <v>0</v>
      </c>
      <c r="ED19" s="9">
        <v>4.32</v>
      </c>
      <c r="EE19" s="9">
        <v>2.2789999999999999</v>
      </c>
      <c r="EF19" s="9">
        <v>2.0710000000000002</v>
      </c>
      <c r="EG19" s="9">
        <v>0.92400000000000004</v>
      </c>
      <c r="EH19" s="9">
        <v>0.92400000000000004</v>
      </c>
      <c r="EI19" s="9">
        <v>0.45700000000000002</v>
      </c>
      <c r="EJ19" s="9">
        <v>0.46700000000000003</v>
      </c>
      <c r="EK19" s="9">
        <v>0.224</v>
      </c>
      <c r="EL19" s="9">
        <v>0.7</v>
      </c>
      <c r="EM19" s="9">
        <v>0.224</v>
      </c>
      <c r="EN19" s="9">
        <v>0.20799999999999999</v>
      </c>
      <c r="EO19" s="9">
        <v>0.49299999999999999</v>
      </c>
      <c r="EP19" s="9">
        <v>0.92400000000000004</v>
      </c>
      <c r="EQ19" s="9">
        <v>0</v>
      </c>
      <c r="ER19" s="9">
        <v>0</v>
      </c>
      <c r="ES19" s="9">
        <v>0.71599999999999997</v>
      </c>
      <c r="ET19" s="9">
        <v>0.20799999999999999</v>
      </c>
      <c r="EU19" s="9">
        <v>0</v>
      </c>
      <c r="EV19" s="9">
        <v>1.147</v>
      </c>
      <c r="EW19" s="9">
        <v>1.147</v>
      </c>
      <c r="EX19" s="9">
        <v>1.147</v>
      </c>
      <c r="EY19" s="9">
        <v>0</v>
      </c>
      <c r="EZ19" s="9">
        <v>0</v>
      </c>
      <c r="FA19" s="9">
        <v>0</v>
      </c>
      <c r="FB19" s="9">
        <v>0</v>
      </c>
      <c r="FC19" s="9">
        <v>0</v>
      </c>
      <c r="FD19" s="9">
        <v>0.65500000000000003</v>
      </c>
      <c r="FE19" s="9">
        <v>0.25900000000000001</v>
      </c>
      <c r="FF19" s="9">
        <v>0</v>
      </c>
      <c r="FG19" s="9">
        <v>0.23200000000000001</v>
      </c>
      <c r="FH19" s="9">
        <v>0.25900000000000001</v>
      </c>
      <c r="FI19" s="9">
        <v>0.88700000000000001</v>
      </c>
      <c r="FJ19" s="9">
        <v>0</v>
      </c>
      <c r="FK19" s="9">
        <v>0.20799999999999999</v>
      </c>
      <c r="FL19" s="9">
        <v>2.2789999999999999</v>
      </c>
      <c r="FM19" s="9">
        <v>15.135</v>
      </c>
      <c r="FN19" s="9">
        <v>14.875</v>
      </c>
      <c r="FO19" s="9">
        <v>2.2589999999999999</v>
      </c>
      <c r="FP19" s="9">
        <v>2.2589999999999999</v>
      </c>
      <c r="FQ19" s="9">
        <v>1.4770000000000001</v>
      </c>
      <c r="FR19" s="9">
        <v>0.78200000000000003</v>
      </c>
      <c r="FS19" s="9">
        <v>1.2130000000000001</v>
      </c>
      <c r="FT19" s="9">
        <v>1.046</v>
      </c>
      <c r="FU19" s="9">
        <v>1.484</v>
      </c>
      <c r="FV19" s="9">
        <v>0.26400000000000001</v>
      </c>
      <c r="FW19" s="9">
        <v>0.51100000000000001</v>
      </c>
      <c r="FX19" s="9">
        <v>1.1830000000000001</v>
      </c>
      <c r="FY19" s="9">
        <v>0.53500000000000003</v>
      </c>
      <c r="FZ19" s="9">
        <v>0.54100000000000004</v>
      </c>
      <c r="GA19" s="9">
        <v>1.988</v>
      </c>
      <c r="GB19" s="9">
        <v>0.27100000000000002</v>
      </c>
      <c r="GC19" s="9">
        <v>0</v>
      </c>
      <c r="GD19" s="9">
        <v>12.616</v>
      </c>
      <c r="GE19" s="9">
        <v>9.1020000000000003</v>
      </c>
      <c r="GF19" s="9">
        <v>8.8320000000000007</v>
      </c>
      <c r="GG19" s="9">
        <v>0</v>
      </c>
      <c r="GH19" s="9">
        <v>0.27</v>
      </c>
      <c r="GI19" s="9">
        <v>0</v>
      </c>
      <c r="GJ19" s="9">
        <v>0.27</v>
      </c>
      <c r="GK19" s="9">
        <v>0</v>
      </c>
      <c r="GL19" s="9">
        <v>8.6790000000000003</v>
      </c>
      <c r="GM19" s="9">
        <v>0</v>
      </c>
      <c r="GN19" s="9">
        <v>0.20499999999999999</v>
      </c>
      <c r="GO19" s="9">
        <v>0.218</v>
      </c>
      <c r="GP19" s="9">
        <v>1.4890000000000001</v>
      </c>
      <c r="GQ19" s="9">
        <v>7.6130000000000004</v>
      </c>
      <c r="GR19" s="9">
        <v>3.5139999999999998</v>
      </c>
      <c r="GS19" s="9">
        <v>0.26100000000000001</v>
      </c>
      <c r="GT19" s="9">
        <v>15.135</v>
      </c>
      <c r="GU19" s="9">
        <v>2.6280000000000001</v>
      </c>
      <c r="GV19" s="9">
        <v>2.6280000000000001</v>
      </c>
      <c r="GW19" s="9">
        <v>0.45800000000000002</v>
      </c>
      <c r="GX19" s="9">
        <v>0.45800000000000002</v>
      </c>
      <c r="GY19" s="9">
        <v>0</v>
      </c>
      <c r="GZ19" s="9">
        <v>0.45800000000000002</v>
      </c>
      <c r="HA19" s="9">
        <v>0.45800000000000002</v>
      </c>
      <c r="HB19" s="9">
        <v>0</v>
      </c>
      <c r="HC19" s="9">
        <v>0.22600000000000001</v>
      </c>
      <c r="HD19" s="9">
        <v>0.23200000000000001</v>
      </c>
      <c r="HE19" s="9">
        <v>0</v>
      </c>
      <c r="HF19" s="9">
        <v>0.23200000000000001</v>
      </c>
      <c r="HG19" s="9">
        <v>0</v>
      </c>
      <c r="HH19" s="9">
        <v>0.22600000000000001</v>
      </c>
      <c r="HI19" s="9">
        <v>0.45800000000000002</v>
      </c>
      <c r="HJ19" s="9">
        <v>0</v>
      </c>
      <c r="HK19" s="9">
        <v>0</v>
      </c>
      <c r="HL19" s="9">
        <v>2.17</v>
      </c>
      <c r="HM19" s="9">
        <v>1.952</v>
      </c>
      <c r="HN19" s="9">
        <v>1.952</v>
      </c>
      <c r="HO19" s="9">
        <v>0</v>
      </c>
      <c r="HP19" s="9">
        <v>0</v>
      </c>
      <c r="HQ19" s="9">
        <v>0</v>
      </c>
      <c r="HR19" s="9">
        <v>0</v>
      </c>
      <c r="HS19" s="9">
        <v>0</v>
      </c>
      <c r="HT19" s="9">
        <v>1.2989999999999999</v>
      </c>
      <c r="HU19" s="9">
        <v>0</v>
      </c>
      <c r="HV19" s="9">
        <v>0</v>
      </c>
      <c r="HW19" s="9">
        <v>0.65300000000000002</v>
      </c>
      <c r="HX19" s="9">
        <v>0</v>
      </c>
      <c r="HY19" s="9">
        <v>1.952</v>
      </c>
      <c r="HZ19" s="9">
        <v>0.218</v>
      </c>
      <c r="IA19" s="9">
        <v>0</v>
      </c>
      <c r="IB19" s="9">
        <v>2.6280000000000001</v>
      </c>
      <c r="IC19" s="9">
        <v>19.114999999999998</v>
      </c>
      <c r="ID19" s="9">
        <v>18.170999999999999</v>
      </c>
      <c r="IE19" s="9">
        <v>3.0649999999999999</v>
      </c>
      <c r="IF19" s="9">
        <v>2.6339999999999999</v>
      </c>
      <c r="IG19" s="9">
        <v>0.90600000000000003</v>
      </c>
      <c r="IH19" s="9">
        <v>1.728</v>
      </c>
      <c r="II19" s="9">
        <v>1.292</v>
      </c>
      <c r="IJ19" s="9">
        <v>1.3420000000000001</v>
      </c>
      <c r="IK19" s="9">
        <v>1.9730000000000001</v>
      </c>
      <c r="IL19" s="9">
        <v>0.66100000000000003</v>
      </c>
      <c r="IM19" s="9">
        <v>0</v>
      </c>
      <c r="IN19" s="9">
        <v>0.21299999999999999</v>
      </c>
      <c r="IO19" s="9">
        <v>2.4209999999999998</v>
      </c>
      <c r="IP19" s="9">
        <v>0</v>
      </c>
      <c r="IQ19" s="9">
        <v>1.921</v>
      </c>
    </row>
  </sheetData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11512</v>
      </c>
      <c r="C1" s="3" t="s">
        <v>11513</v>
      </c>
      <c r="D1" s="3" t="s">
        <v>11514</v>
      </c>
      <c r="E1" s="3" t="s">
        <v>11515</v>
      </c>
      <c r="F1" s="3" t="s">
        <v>11516</v>
      </c>
      <c r="G1" s="3" t="s">
        <v>11517</v>
      </c>
      <c r="H1" s="3" t="s">
        <v>11518</v>
      </c>
      <c r="I1" s="3" t="s">
        <v>11519</v>
      </c>
      <c r="J1" s="3" t="s">
        <v>11520</v>
      </c>
      <c r="K1" s="3" t="s">
        <v>11521</v>
      </c>
      <c r="L1" s="3" t="s">
        <v>11522</v>
      </c>
      <c r="M1" s="3" t="s">
        <v>11523</v>
      </c>
      <c r="N1" s="3" t="s">
        <v>11524</v>
      </c>
      <c r="O1" s="3" t="s">
        <v>11525</v>
      </c>
      <c r="P1" s="3" t="s">
        <v>11526</v>
      </c>
      <c r="Q1" s="3" t="s">
        <v>11527</v>
      </c>
      <c r="R1" s="3" t="s">
        <v>11528</v>
      </c>
      <c r="S1" s="3" t="s">
        <v>11529</v>
      </c>
      <c r="T1" s="3" t="s">
        <v>11530</v>
      </c>
      <c r="U1" s="3" t="s">
        <v>11531</v>
      </c>
      <c r="V1" s="3" t="s">
        <v>11532</v>
      </c>
      <c r="W1" s="3" t="s">
        <v>11533</v>
      </c>
      <c r="X1" s="3" t="s">
        <v>11534</v>
      </c>
      <c r="Y1" s="3" t="s">
        <v>11535</v>
      </c>
      <c r="Z1" s="3" t="s">
        <v>11536</v>
      </c>
      <c r="AA1" s="3" t="s">
        <v>11537</v>
      </c>
      <c r="AB1" s="3" t="s">
        <v>11538</v>
      </c>
      <c r="AC1" s="3" t="s">
        <v>11539</v>
      </c>
      <c r="AD1" s="3" t="s">
        <v>11540</v>
      </c>
      <c r="AE1" s="3" t="s">
        <v>11541</v>
      </c>
      <c r="AF1" s="3" t="s">
        <v>11542</v>
      </c>
      <c r="AG1" s="3" t="s">
        <v>11543</v>
      </c>
      <c r="AH1" s="3" t="s">
        <v>11544</v>
      </c>
      <c r="AI1" s="3" t="s">
        <v>11545</v>
      </c>
      <c r="AJ1" s="3" t="s">
        <v>11546</v>
      </c>
      <c r="AK1" s="3" t="s">
        <v>11547</v>
      </c>
      <c r="AL1" s="3" t="s">
        <v>11548</v>
      </c>
      <c r="AM1" s="3" t="s">
        <v>11549</v>
      </c>
      <c r="AN1" s="3" t="s">
        <v>11550</v>
      </c>
      <c r="AO1" s="3" t="s">
        <v>11551</v>
      </c>
      <c r="AP1" s="3" t="s">
        <v>11552</v>
      </c>
      <c r="AQ1" s="3" t="s">
        <v>11553</v>
      </c>
      <c r="AR1" s="3" t="s">
        <v>11554</v>
      </c>
      <c r="AS1" s="3" t="s">
        <v>11555</v>
      </c>
      <c r="AT1" s="3" t="s">
        <v>11556</v>
      </c>
      <c r="AU1" s="3" t="s">
        <v>11557</v>
      </c>
      <c r="AV1" s="3" t="s">
        <v>11558</v>
      </c>
      <c r="AW1" s="3" t="s">
        <v>11559</v>
      </c>
      <c r="AX1" s="3" t="s">
        <v>11560</v>
      </c>
      <c r="AY1" s="3" t="s">
        <v>11561</v>
      </c>
      <c r="AZ1" s="3" t="s">
        <v>11562</v>
      </c>
      <c r="BA1" s="3" t="s">
        <v>11563</v>
      </c>
      <c r="BB1" s="3" t="s">
        <v>11564</v>
      </c>
      <c r="BC1" s="3" t="s">
        <v>11565</v>
      </c>
      <c r="BD1" s="3" t="s">
        <v>11566</v>
      </c>
      <c r="BE1" s="3" t="s">
        <v>11567</v>
      </c>
      <c r="BF1" s="3" t="s">
        <v>11568</v>
      </c>
      <c r="BG1" s="3" t="s">
        <v>11569</v>
      </c>
      <c r="BH1" s="3" t="s">
        <v>11570</v>
      </c>
      <c r="BI1" s="3" t="s">
        <v>11571</v>
      </c>
      <c r="BJ1" s="3" t="s">
        <v>11572</v>
      </c>
      <c r="BK1" s="3" t="s">
        <v>11573</v>
      </c>
      <c r="BL1" s="3" t="s">
        <v>11574</v>
      </c>
      <c r="BM1" s="3" t="s">
        <v>11575</v>
      </c>
      <c r="BN1" s="3" t="s">
        <v>11576</v>
      </c>
      <c r="BO1" s="3" t="s">
        <v>11577</v>
      </c>
      <c r="BP1" s="3" t="s">
        <v>11578</v>
      </c>
      <c r="BQ1" s="3" t="s">
        <v>11579</v>
      </c>
      <c r="BR1" s="3" t="s">
        <v>11580</v>
      </c>
      <c r="BS1" s="3" t="s">
        <v>11581</v>
      </c>
      <c r="BT1" s="3" t="s">
        <v>11582</v>
      </c>
      <c r="BU1" s="3" t="s">
        <v>11583</v>
      </c>
      <c r="BV1" s="3" t="s">
        <v>11584</v>
      </c>
      <c r="BW1" s="3" t="s">
        <v>11585</v>
      </c>
      <c r="BX1" s="3" t="s">
        <v>11586</v>
      </c>
      <c r="BY1" s="3" t="s">
        <v>11587</v>
      </c>
      <c r="BZ1" s="3" t="s">
        <v>11588</v>
      </c>
      <c r="CA1" s="3" t="s">
        <v>11589</v>
      </c>
      <c r="CB1" s="3" t="s">
        <v>11590</v>
      </c>
      <c r="CC1" s="3" t="s">
        <v>11591</v>
      </c>
      <c r="CD1" s="3" t="s">
        <v>11592</v>
      </c>
      <c r="CE1" s="3" t="s">
        <v>11593</v>
      </c>
      <c r="CF1" s="3" t="s">
        <v>11594</v>
      </c>
      <c r="CG1" s="3" t="s">
        <v>11595</v>
      </c>
      <c r="CH1" s="3" t="s">
        <v>11596</v>
      </c>
      <c r="CI1" s="3" t="s">
        <v>11597</v>
      </c>
      <c r="CJ1" s="3" t="s">
        <v>11598</v>
      </c>
      <c r="CK1" s="3" t="s">
        <v>11599</v>
      </c>
      <c r="CL1" s="3" t="s">
        <v>11600</v>
      </c>
      <c r="CM1" s="3" t="s">
        <v>11601</v>
      </c>
      <c r="CN1" s="3" t="s">
        <v>11602</v>
      </c>
      <c r="CO1" s="3" t="s">
        <v>11603</v>
      </c>
      <c r="CP1" s="3" t="s">
        <v>11604</v>
      </c>
      <c r="CQ1" s="3" t="s">
        <v>11605</v>
      </c>
      <c r="CR1" s="3" t="s">
        <v>11606</v>
      </c>
      <c r="CS1" s="3" t="s">
        <v>11607</v>
      </c>
      <c r="CT1" s="3" t="s">
        <v>11608</v>
      </c>
      <c r="CU1" s="3" t="s">
        <v>11609</v>
      </c>
      <c r="CV1" s="3" t="s">
        <v>11610</v>
      </c>
      <c r="CW1" s="3" t="s">
        <v>11611</v>
      </c>
      <c r="CX1" s="3" t="s">
        <v>11612</v>
      </c>
      <c r="CY1" s="3" t="s">
        <v>11613</v>
      </c>
      <c r="CZ1" s="3" t="s">
        <v>11614</v>
      </c>
      <c r="DA1" s="3" t="s">
        <v>11615</v>
      </c>
      <c r="DB1" s="3" t="s">
        <v>11616</v>
      </c>
      <c r="DC1" s="3" t="s">
        <v>11617</v>
      </c>
      <c r="DD1" s="3" t="s">
        <v>11618</v>
      </c>
      <c r="DE1" s="3" t="s">
        <v>11619</v>
      </c>
      <c r="DF1" s="3" t="s">
        <v>11620</v>
      </c>
      <c r="DG1" s="3" t="s">
        <v>11621</v>
      </c>
      <c r="DH1" s="3" t="s">
        <v>11622</v>
      </c>
      <c r="DI1" s="3" t="s">
        <v>11623</v>
      </c>
      <c r="DJ1" s="3" t="s">
        <v>11624</v>
      </c>
      <c r="DK1" s="3" t="s">
        <v>11625</v>
      </c>
      <c r="DL1" s="3" t="s">
        <v>11626</v>
      </c>
      <c r="DM1" s="3" t="s">
        <v>11627</v>
      </c>
      <c r="DN1" s="3" t="s">
        <v>11628</v>
      </c>
      <c r="DO1" s="3" t="s">
        <v>11629</v>
      </c>
      <c r="DP1" s="3" t="s">
        <v>11630</v>
      </c>
      <c r="DQ1" s="3" t="s">
        <v>11631</v>
      </c>
      <c r="DR1" s="3" t="s">
        <v>11632</v>
      </c>
      <c r="DS1" s="3" t="s">
        <v>11633</v>
      </c>
      <c r="DT1" s="3" t="s">
        <v>11634</v>
      </c>
      <c r="DU1" s="3" t="s">
        <v>11635</v>
      </c>
      <c r="DV1" s="3" t="s">
        <v>11636</v>
      </c>
      <c r="DW1" s="3" t="s">
        <v>11637</v>
      </c>
      <c r="DX1" s="3" t="s">
        <v>11638</v>
      </c>
      <c r="DY1" s="3" t="s">
        <v>11639</v>
      </c>
      <c r="DZ1" s="3" t="s">
        <v>11640</v>
      </c>
      <c r="EA1" s="3" t="s">
        <v>11641</v>
      </c>
      <c r="EB1" s="3" t="s">
        <v>11642</v>
      </c>
      <c r="EC1" s="3" t="s">
        <v>11643</v>
      </c>
      <c r="ED1" s="3" t="s">
        <v>11644</v>
      </c>
      <c r="EE1" s="3" t="s">
        <v>11645</v>
      </c>
      <c r="EF1" s="3" t="s">
        <v>11646</v>
      </c>
      <c r="EG1" s="3" t="s">
        <v>11647</v>
      </c>
      <c r="EH1" s="3" t="s">
        <v>11648</v>
      </c>
      <c r="EI1" s="3" t="s">
        <v>11649</v>
      </c>
      <c r="EJ1" s="3" t="s">
        <v>11650</v>
      </c>
      <c r="EK1" s="3" t="s">
        <v>11651</v>
      </c>
      <c r="EL1" s="3" t="s">
        <v>11652</v>
      </c>
      <c r="EM1" s="3" t="s">
        <v>11653</v>
      </c>
      <c r="EN1" s="3" t="s">
        <v>11654</v>
      </c>
      <c r="EO1" s="3" t="s">
        <v>11655</v>
      </c>
      <c r="EP1" s="3" t="s">
        <v>11656</v>
      </c>
      <c r="EQ1" s="3" t="s">
        <v>11657</v>
      </c>
      <c r="ER1" s="3" t="s">
        <v>11658</v>
      </c>
      <c r="ES1" s="3" t="s">
        <v>11659</v>
      </c>
      <c r="ET1" s="3" t="s">
        <v>11660</v>
      </c>
      <c r="EU1" s="3" t="s">
        <v>11661</v>
      </c>
      <c r="EV1" s="3" t="s">
        <v>11662</v>
      </c>
      <c r="EW1" s="3" t="s">
        <v>11663</v>
      </c>
      <c r="EX1" s="3" t="s">
        <v>11664</v>
      </c>
      <c r="EY1" s="3" t="s">
        <v>11665</v>
      </c>
      <c r="EZ1" s="3" t="s">
        <v>11666</v>
      </c>
      <c r="FA1" s="3" t="s">
        <v>11667</v>
      </c>
      <c r="FB1" s="3" t="s">
        <v>11668</v>
      </c>
      <c r="FC1" s="3" t="s">
        <v>11669</v>
      </c>
      <c r="FD1" s="3" t="s">
        <v>11670</v>
      </c>
      <c r="FE1" s="3" t="s">
        <v>11671</v>
      </c>
      <c r="FF1" s="3" t="s">
        <v>11672</v>
      </c>
      <c r="FG1" s="3" t="s">
        <v>11673</v>
      </c>
      <c r="FH1" s="3" t="s">
        <v>11674</v>
      </c>
      <c r="FI1" s="3" t="s">
        <v>11675</v>
      </c>
      <c r="FJ1" s="3" t="s">
        <v>11676</v>
      </c>
      <c r="FK1" s="3" t="s">
        <v>11677</v>
      </c>
      <c r="FL1" s="3" t="s">
        <v>11678</v>
      </c>
      <c r="FM1" s="3" t="s">
        <v>11679</v>
      </c>
      <c r="FN1" s="3" t="s">
        <v>11680</v>
      </c>
      <c r="FO1" s="3" t="s">
        <v>11681</v>
      </c>
      <c r="FP1" s="3" t="s">
        <v>11682</v>
      </c>
      <c r="FQ1" s="3" t="s">
        <v>11683</v>
      </c>
      <c r="FR1" s="3" t="s">
        <v>11684</v>
      </c>
      <c r="FS1" s="3" t="s">
        <v>11685</v>
      </c>
      <c r="FT1" s="3" t="s">
        <v>11686</v>
      </c>
      <c r="FU1" s="3" t="s">
        <v>11687</v>
      </c>
      <c r="FV1" s="3" t="s">
        <v>11688</v>
      </c>
      <c r="FW1" s="3" t="s">
        <v>11689</v>
      </c>
      <c r="FX1" s="3" t="s">
        <v>11690</v>
      </c>
      <c r="FY1" s="3" t="s">
        <v>11691</v>
      </c>
      <c r="FZ1" s="3" t="s">
        <v>11692</v>
      </c>
      <c r="GA1" s="3" t="s">
        <v>11693</v>
      </c>
      <c r="GB1" s="3" t="s">
        <v>11694</v>
      </c>
      <c r="GC1" s="3" t="s">
        <v>11695</v>
      </c>
      <c r="GD1" s="3" t="s">
        <v>11696</v>
      </c>
      <c r="GE1" s="3" t="s">
        <v>11697</v>
      </c>
      <c r="GF1" s="3" t="s">
        <v>11698</v>
      </c>
      <c r="GG1" s="3" t="s">
        <v>11699</v>
      </c>
      <c r="GH1" s="3" t="s">
        <v>11700</v>
      </c>
      <c r="GI1" s="3" t="s">
        <v>11701</v>
      </c>
      <c r="GJ1" s="3" t="s">
        <v>11702</v>
      </c>
      <c r="GK1" s="3" t="s">
        <v>11703</v>
      </c>
      <c r="GL1" s="3" t="s">
        <v>11704</v>
      </c>
      <c r="GM1" s="3" t="s">
        <v>11705</v>
      </c>
      <c r="GN1" s="3" t="s">
        <v>11706</v>
      </c>
      <c r="GO1" s="3" t="s">
        <v>11707</v>
      </c>
      <c r="GP1" s="3" t="s">
        <v>11708</v>
      </c>
      <c r="GQ1" s="3" t="s">
        <v>11709</v>
      </c>
      <c r="GR1" s="3" t="s">
        <v>11710</v>
      </c>
      <c r="GS1" s="3" t="s">
        <v>11711</v>
      </c>
      <c r="GT1" s="3" t="s">
        <v>11712</v>
      </c>
      <c r="GU1" s="3" t="s">
        <v>11713</v>
      </c>
      <c r="GV1" s="3" t="s">
        <v>11714</v>
      </c>
      <c r="GW1" s="3" t="s">
        <v>11715</v>
      </c>
      <c r="GX1" s="3" t="s">
        <v>11716</v>
      </c>
      <c r="GY1" s="3" t="s">
        <v>11717</v>
      </c>
      <c r="GZ1" s="3" t="s">
        <v>11718</v>
      </c>
      <c r="HA1" s="3" t="s">
        <v>11719</v>
      </c>
      <c r="HB1" s="3" t="s">
        <v>11720</v>
      </c>
      <c r="HC1" s="3" t="s">
        <v>11721</v>
      </c>
      <c r="HD1" s="3" t="s">
        <v>11722</v>
      </c>
      <c r="HE1" s="3" t="s">
        <v>11723</v>
      </c>
      <c r="HF1" s="3" t="s">
        <v>11724</v>
      </c>
      <c r="HG1" s="3" t="s">
        <v>11725</v>
      </c>
      <c r="HH1" s="3" t="s">
        <v>11726</v>
      </c>
      <c r="HI1" s="3" t="s">
        <v>11727</v>
      </c>
      <c r="HJ1" s="3" t="s">
        <v>11728</v>
      </c>
      <c r="HK1" s="3" t="s">
        <v>11729</v>
      </c>
      <c r="HL1" s="3" t="s">
        <v>11730</v>
      </c>
      <c r="HM1" s="3" t="s">
        <v>11731</v>
      </c>
      <c r="HN1" s="3" t="s">
        <v>11732</v>
      </c>
      <c r="HO1" s="3" t="s">
        <v>11733</v>
      </c>
      <c r="HP1" s="3" t="s">
        <v>11734</v>
      </c>
      <c r="HQ1" s="3" t="s">
        <v>11735</v>
      </c>
      <c r="HR1" s="3" t="s">
        <v>11736</v>
      </c>
      <c r="HS1" s="3" t="s">
        <v>11737</v>
      </c>
      <c r="HT1" s="3" t="s">
        <v>11738</v>
      </c>
      <c r="HU1" s="3" t="s">
        <v>11739</v>
      </c>
      <c r="HV1" s="3" t="s">
        <v>11740</v>
      </c>
      <c r="HW1" s="3" t="s">
        <v>11741</v>
      </c>
      <c r="HX1" s="3" t="s">
        <v>11742</v>
      </c>
      <c r="HY1" s="3" t="s">
        <v>11743</v>
      </c>
      <c r="HZ1" s="3" t="s">
        <v>11744</v>
      </c>
      <c r="IA1" s="3" t="s">
        <v>11745</v>
      </c>
      <c r="IB1" s="3" t="s">
        <v>11746</v>
      </c>
      <c r="IC1" s="3" t="s">
        <v>11747</v>
      </c>
      <c r="ID1" s="3" t="s">
        <v>11748</v>
      </c>
      <c r="IE1" s="3" t="s">
        <v>11749</v>
      </c>
      <c r="IF1" s="3" t="s">
        <v>11750</v>
      </c>
      <c r="IG1" s="3" t="s">
        <v>11751</v>
      </c>
      <c r="IH1" s="3" t="s">
        <v>11752</v>
      </c>
      <c r="II1" s="3" t="s">
        <v>11753</v>
      </c>
      <c r="IJ1" s="3" t="s">
        <v>11754</v>
      </c>
      <c r="IK1" s="3" t="s">
        <v>11755</v>
      </c>
      <c r="IL1" s="3" t="s">
        <v>11756</v>
      </c>
      <c r="IM1" s="3" t="s">
        <v>11757</v>
      </c>
      <c r="IN1" s="3" t="s">
        <v>11758</v>
      </c>
      <c r="IO1" s="3" t="s">
        <v>11759</v>
      </c>
      <c r="IP1" s="3" t="s">
        <v>11760</v>
      </c>
      <c r="IQ1" s="3" t="s">
        <v>11761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11762</v>
      </c>
      <c r="C10" s="8" t="s">
        <v>11763</v>
      </c>
      <c r="D10" s="8" t="s">
        <v>11764</v>
      </c>
      <c r="E10" s="8" t="s">
        <v>11765</v>
      </c>
      <c r="F10" s="8" t="s">
        <v>11766</v>
      </c>
      <c r="G10" s="8" t="s">
        <v>11767</v>
      </c>
      <c r="H10" s="8" t="s">
        <v>11768</v>
      </c>
      <c r="I10" s="8" t="s">
        <v>11769</v>
      </c>
      <c r="J10" s="8" t="s">
        <v>11770</v>
      </c>
      <c r="K10" s="8" t="s">
        <v>11771</v>
      </c>
      <c r="L10" s="8" t="s">
        <v>11772</v>
      </c>
      <c r="M10" s="8" t="s">
        <v>11773</v>
      </c>
      <c r="N10" s="8" t="s">
        <v>11774</v>
      </c>
      <c r="O10" s="8" t="s">
        <v>11775</v>
      </c>
      <c r="P10" s="8" t="s">
        <v>11776</v>
      </c>
      <c r="Q10" s="8" t="s">
        <v>11777</v>
      </c>
      <c r="R10" s="8" t="s">
        <v>11778</v>
      </c>
      <c r="S10" s="8" t="s">
        <v>11779</v>
      </c>
      <c r="T10" s="8" t="s">
        <v>11780</v>
      </c>
      <c r="U10" s="8" t="s">
        <v>11781</v>
      </c>
      <c r="V10" s="8" t="s">
        <v>11782</v>
      </c>
      <c r="W10" s="8" t="s">
        <v>11783</v>
      </c>
      <c r="X10" s="8" t="s">
        <v>11784</v>
      </c>
      <c r="Y10" s="8" t="s">
        <v>11785</v>
      </c>
      <c r="Z10" s="8" t="s">
        <v>11786</v>
      </c>
      <c r="AA10" s="8" t="s">
        <v>11787</v>
      </c>
      <c r="AB10" s="8" t="s">
        <v>11788</v>
      </c>
      <c r="AC10" s="8" t="s">
        <v>11789</v>
      </c>
      <c r="AD10" s="8" t="s">
        <v>11790</v>
      </c>
      <c r="AE10" s="8" t="s">
        <v>11791</v>
      </c>
      <c r="AF10" s="8" t="s">
        <v>11792</v>
      </c>
      <c r="AG10" s="8" t="s">
        <v>11793</v>
      </c>
      <c r="AH10" s="8" t="s">
        <v>11794</v>
      </c>
      <c r="AI10" s="8" t="s">
        <v>11795</v>
      </c>
      <c r="AJ10" s="8" t="s">
        <v>11796</v>
      </c>
      <c r="AK10" s="8" t="s">
        <v>11797</v>
      </c>
      <c r="AL10" s="8" t="s">
        <v>11798</v>
      </c>
      <c r="AM10" s="8" t="s">
        <v>11799</v>
      </c>
      <c r="AN10" s="8" t="s">
        <v>11800</v>
      </c>
      <c r="AO10" s="8" t="s">
        <v>11801</v>
      </c>
      <c r="AP10" s="8" t="s">
        <v>11802</v>
      </c>
      <c r="AQ10" s="8" t="s">
        <v>11803</v>
      </c>
      <c r="AR10" s="8" t="s">
        <v>11804</v>
      </c>
      <c r="AS10" s="8" t="s">
        <v>11805</v>
      </c>
      <c r="AT10" s="8" t="s">
        <v>11806</v>
      </c>
      <c r="AU10" s="8" t="s">
        <v>11807</v>
      </c>
      <c r="AV10" s="8" t="s">
        <v>11808</v>
      </c>
      <c r="AW10" s="8" t="s">
        <v>11809</v>
      </c>
      <c r="AX10" s="8" t="s">
        <v>11810</v>
      </c>
      <c r="AY10" s="8" t="s">
        <v>11811</v>
      </c>
      <c r="AZ10" s="8" t="s">
        <v>11812</v>
      </c>
      <c r="BA10" s="8" t="s">
        <v>11813</v>
      </c>
      <c r="BB10" s="8" t="s">
        <v>11814</v>
      </c>
      <c r="BC10" s="8" t="s">
        <v>11815</v>
      </c>
      <c r="BD10" s="8" t="s">
        <v>11816</v>
      </c>
      <c r="BE10" s="8" t="s">
        <v>11817</v>
      </c>
      <c r="BF10" s="8" t="s">
        <v>11818</v>
      </c>
      <c r="BG10" s="8" t="s">
        <v>11819</v>
      </c>
      <c r="BH10" s="8" t="s">
        <v>11820</v>
      </c>
      <c r="BI10" s="8" t="s">
        <v>11821</v>
      </c>
      <c r="BJ10" s="8" t="s">
        <v>11822</v>
      </c>
      <c r="BK10" s="8" t="s">
        <v>11823</v>
      </c>
      <c r="BL10" s="8" t="s">
        <v>11824</v>
      </c>
      <c r="BM10" s="8" t="s">
        <v>11825</v>
      </c>
      <c r="BN10" s="8" t="s">
        <v>11826</v>
      </c>
      <c r="BO10" s="8" t="s">
        <v>11827</v>
      </c>
      <c r="BP10" s="8" t="s">
        <v>11828</v>
      </c>
      <c r="BQ10" s="8" t="s">
        <v>11829</v>
      </c>
      <c r="BR10" s="8" t="s">
        <v>11830</v>
      </c>
      <c r="BS10" s="8" t="s">
        <v>11831</v>
      </c>
      <c r="BT10" s="8" t="s">
        <v>11832</v>
      </c>
      <c r="BU10" s="8" t="s">
        <v>11833</v>
      </c>
      <c r="BV10" s="8" t="s">
        <v>11834</v>
      </c>
      <c r="BW10" s="8" t="s">
        <v>11835</v>
      </c>
      <c r="BX10" s="8" t="s">
        <v>11836</v>
      </c>
      <c r="BY10" s="8" t="s">
        <v>11837</v>
      </c>
      <c r="BZ10" s="8" t="s">
        <v>11838</v>
      </c>
      <c r="CA10" s="8" t="s">
        <v>11839</v>
      </c>
      <c r="CB10" s="8" t="s">
        <v>11840</v>
      </c>
      <c r="CC10" s="8" t="s">
        <v>11841</v>
      </c>
      <c r="CD10" s="8" t="s">
        <v>11842</v>
      </c>
      <c r="CE10" s="8" t="s">
        <v>11843</v>
      </c>
      <c r="CF10" s="8" t="s">
        <v>11844</v>
      </c>
      <c r="CG10" s="8" t="s">
        <v>11845</v>
      </c>
      <c r="CH10" s="8" t="s">
        <v>11846</v>
      </c>
      <c r="CI10" s="8" t="s">
        <v>11847</v>
      </c>
      <c r="CJ10" s="8" t="s">
        <v>11848</v>
      </c>
      <c r="CK10" s="8" t="s">
        <v>11849</v>
      </c>
      <c r="CL10" s="8" t="s">
        <v>11850</v>
      </c>
      <c r="CM10" s="8" t="s">
        <v>11851</v>
      </c>
      <c r="CN10" s="8" t="s">
        <v>11852</v>
      </c>
      <c r="CO10" s="8" t="s">
        <v>11853</v>
      </c>
      <c r="CP10" s="8" t="s">
        <v>11854</v>
      </c>
      <c r="CQ10" s="8" t="s">
        <v>11855</v>
      </c>
      <c r="CR10" s="8" t="s">
        <v>11856</v>
      </c>
      <c r="CS10" s="8" t="s">
        <v>11857</v>
      </c>
      <c r="CT10" s="8" t="s">
        <v>11858</v>
      </c>
      <c r="CU10" s="8" t="s">
        <v>11859</v>
      </c>
      <c r="CV10" s="8" t="s">
        <v>11860</v>
      </c>
      <c r="CW10" s="8" t="s">
        <v>11861</v>
      </c>
      <c r="CX10" s="8" t="s">
        <v>11862</v>
      </c>
      <c r="CY10" s="8" t="s">
        <v>11863</v>
      </c>
      <c r="CZ10" s="8" t="s">
        <v>11864</v>
      </c>
      <c r="DA10" s="8" t="s">
        <v>11865</v>
      </c>
      <c r="DB10" s="8" t="s">
        <v>11866</v>
      </c>
      <c r="DC10" s="8" t="s">
        <v>11867</v>
      </c>
      <c r="DD10" s="8" t="s">
        <v>11868</v>
      </c>
      <c r="DE10" s="8" t="s">
        <v>11869</v>
      </c>
      <c r="DF10" s="8" t="s">
        <v>11870</v>
      </c>
      <c r="DG10" s="8" t="s">
        <v>11871</v>
      </c>
      <c r="DH10" s="8" t="s">
        <v>11872</v>
      </c>
      <c r="DI10" s="8" t="s">
        <v>11873</v>
      </c>
      <c r="DJ10" s="8" t="s">
        <v>11874</v>
      </c>
      <c r="DK10" s="8" t="s">
        <v>11875</v>
      </c>
      <c r="DL10" s="8" t="s">
        <v>11876</v>
      </c>
      <c r="DM10" s="8" t="s">
        <v>11877</v>
      </c>
      <c r="DN10" s="8" t="s">
        <v>11878</v>
      </c>
      <c r="DO10" s="8" t="s">
        <v>11879</v>
      </c>
      <c r="DP10" s="8" t="s">
        <v>11880</v>
      </c>
      <c r="DQ10" s="8" t="s">
        <v>11881</v>
      </c>
      <c r="DR10" s="8" t="s">
        <v>11882</v>
      </c>
      <c r="DS10" s="8" t="s">
        <v>11883</v>
      </c>
      <c r="DT10" s="8" t="s">
        <v>11884</v>
      </c>
      <c r="DU10" s="8" t="s">
        <v>11885</v>
      </c>
      <c r="DV10" s="8" t="s">
        <v>11886</v>
      </c>
      <c r="DW10" s="8" t="s">
        <v>11887</v>
      </c>
      <c r="DX10" s="8" t="s">
        <v>11888</v>
      </c>
      <c r="DY10" s="8" t="s">
        <v>11889</v>
      </c>
      <c r="DZ10" s="8" t="s">
        <v>11890</v>
      </c>
      <c r="EA10" s="8" t="s">
        <v>11891</v>
      </c>
      <c r="EB10" s="8" t="s">
        <v>11892</v>
      </c>
      <c r="EC10" s="8" t="s">
        <v>11893</v>
      </c>
      <c r="ED10" s="8" t="s">
        <v>11894</v>
      </c>
      <c r="EE10" s="8" t="s">
        <v>11895</v>
      </c>
      <c r="EF10" s="8" t="s">
        <v>11896</v>
      </c>
      <c r="EG10" s="8" t="s">
        <v>11897</v>
      </c>
      <c r="EH10" s="8" t="s">
        <v>11898</v>
      </c>
      <c r="EI10" s="8" t="s">
        <v>11899</v>
      </c>
      <c r="EJ10" s="8" t="s">
        <v>11900</v>
      </c>
      <c r="EK10" s="8" t="s">
        <v>11901</v>
      </c>
      <c r="EL10" s="8" t="s">
        <v>11902</v>
      </c>
      <c r="EM10" s="8" t="s">
        <v>11903</v>
      </c>
      <c r="EN10" s="8" t="s">
        <v>11904</v>
      </c>
      <c r="EO10" s="8" t="s">
        <v>11905</v>
      </c>
      <c r="EP10" s="8" t="s">
        <v>11906</v>
      </c>
      <c r="EQ10" s="8" t="s">
        <v>11907</v>
      </c>
      <c r="ER10" s="8" t="s">
        <v>11908</v>
      </c>
      <c r="ES10" s="8" t="s">
        <v>11909</v>
      </c>
      <c r="ET10" s="8" t="s">
        <v>11910</v>
      </c>
      <c r="EU10" s="8" t="s">
        <v>11911</v>
      </c>
      <c r="EV10" s="8" t="s">
        <v>11912</v>
      </c>
      <c r="EW10" s="8" t="s">
        <v>11913</v>
      </c>
      <c r="EX10" s="8" t="s">
        <v>11914</v>
      </c>
      <c r="EY10" s="8" t="s">
        <v>11915</v>
      </c>
      <c r="EZ10" s="8" t="s">
        <v>11916</v>
      </c>
      <c r="FA10" s="8" t="s">
        <v>11917</v>
      </c>
      <c r="FB10" s="8" t="s">
        <v>11918</v>
      </c>
      <c r="FC10" s="8" t="s">
        <v>11919</v>
      </c>
      <c r="FD10" s="8" t="s">
        <v>11920</v>
      </c>
      <c r="FE10" s="8" t="s">
        <v>11921</v>
      </c>
      <c r="FF10" s="8" t="s">
        <v>11922</v>
      </c>
      <c r="FG10" s="8" t="s">
        <v>11923</v>
      </c>
      <c r="FH10" s="8" t="s">
        <v>11924</v>
      </c>
      <c r="FI10" s="8" t="s">
        <v>11925</v>
      </c>
      <c r="FJ10" s="8" t="s">
        <v>11926</v>
      </c>
      <c r="FK10" s="8" t="s">
        <v>11927</v>
      </c>
      <c r="FL10" s="8" t="s">
        <v>11928</v>
      </c>
      <c r="FM10" s="8" t="s">
        <v>11929</v>
      </c>
      <c r="FN10" s="8" t="s">
        <v>11930</v>
      </c>
      <c r="FO10" s="8" t="s">
        <v>11931</v>
      </c>
      <c r="FP10" s="8" t="s">
        <v>11932</v>
      </c>
      <c r="FQ10" s="8" t="s">
        <v>11933</v>
      </c>
      <c r="FR10" s="8" t="s">
        <v>11934</v>
      </c>
      <c r="FS10" s="8" t="s">
        <v>11935</v>
      </c>
      <c r="FT10" s="8" t="s">
        <v>11936</v>
      </c>
      <c r="FU10" s="8" t="s">
        <v>11937</v>
      </c>
      <c r="FV10" s="8" t="s">
        <v>11938</v>
      </c>
      <c r="FW10" s="8" t="s">
        <v>11939</v>
      </c>
      <c r="FX10" s="8" t="s">
        <v>11940</v>
      </c>
      <c r="FY10" s="8" t="s">
        <v>11941</v>
      </c>
      <c r="FZ10" s="8" t="s">
        <v>11942</v>
      </c>
      <c r="GA10" s="8" t="s">
        <v>11943</v>
      </c>
      <c r="GB10" s="8" t="s">
        <v>11944</v>
      </c>
      <c r="GC10" s="8" t="s">
        <v>11945</v>
      </c>
      <c r="GD10" s="8" t="s">
        <v>11946</v>
      </c>
      <c r="GE10" s="8" t="s">
        <v>11947</v>
      </c>
      <c r="GF10" s="8" t="s">
        <v>11948</v>
      </c>
      <c r="GG10" s="8" t="s">
        <v>11949</v>
      </c>
      <c r="GH10" s="8" t="s">
        <v>11950</v>
      </c>
      <c r="GI10" s="8" t="s">
        <v>11951</v>
      </c>
      <c r="GJ10" s="8" t="s">
        <v>11952</v>
      </c>
      <c r="GK10" s="8" t="s">
        <v>11953</v>
      </c>
      <c r="GL10" s="8" t="s">
        <v>11954</v>
      </c>
      <c r="GM10" s="8" t="s">
        <v>11955</v>
      </c>
      <c r="GN10" s="8" t="s">
        <v>11956</v>
      </c>
      <c r="GO10" s="8" t="s">
        <v>11957</v>
      </c>
      <c r="GP10" s="8" t="s">
        <v>11958</v>
      </c>
      <c r="GQ10" s="8" t="s">
        <v>11959</v>
      </c>
      <c r="GR10" s="8" t="s">
        <v>11960</v>
      </c>
      <c r="GS10" s="8" t="s">
        <v>11961</v>
      </c>
      <c r="GT10" s="8" t="s">
        <v>11962</v>
      </c>
      <c r="GU10" s="8" t="s">
        <v>11963</v>
      </c>
      <c r="GV10" s="8" t="s">
        <v>11964</v>
      </c>
      <c r="GW10" s="8" t="s">
        <v>11965</v>
      </c>
      <c r="GX10" s="8" t="s">
        <v>11966</v>
      </c>
      <c r="GY10" s="8" t="s">
        <v>11967</v>
      </c>
      <c r="GZ10" s="8" t="s">
        <v>11968</v>
      </c>
      <c r="HA10" s="8" t="s">
        <v>11969</v>
      </c>
      <c r="HB10" s="8" t="s">
        <v>11970</v>
      </c>
      <c r="HC10" s="8" t="s">
        <v>11971</v>
      </c>
      <c r="HD10" s="8" t="s">
        <v>11972</v>
      </c>
      <c r="HE10" s="8" t="s">
        <v>11973</v>
      </c>
      <c r="HF10" s="8" t="s">
        <v>11974</v>
      </c>
      <c r="HG10" s="8" t="s">
        <v>11975</v>
      </c>
      <c r="HH10" s="8" t="s">
        <v>11976</v>
      </c>
      <c r="HI10" s="8" t="s">
        <v>11977</v>
      </c>
      <c r="HJ10" s="8" t="s">
        <v>11978</v>
      </c>
      <c r="HK10" s="8" t="s">
        <v>11979</v>
      </c>
      <c r="HL10" s="8" t="s">
        <v>11980</v>
      </c>
      <c r="HM10" s="8" t="s">
        <v>11981</v>
      </c>
      <c r="HN10" s="8" t="s">
        <v>11982</v>
      </c>
      <c r="HO10" s="8" t="s">
        <v>11983</v>
      </c>
      <c r="HP10" s="8" t="s">
        <v>11984</v>
      </c>
      <c r="HQ10" s="8" t="s">
        <v>11985</v>
      </c>
      <c r="HR10" s="8" t="s">
        <v>11986</v>
      </c>
      <c r="HS10" s="8" t="s">
        <v>11987</v>
      </c>
      <c r="HT10" s="8" t="s">
        <v>11988</v>
      </c>
      <c r="HU10" s="8" t="s">
        <v>11989</v>
      </c>
      <c r="HV10" s="8" t="s">
        <v>11990</v>
      </c>
      <c r="HW10" s="8" t="s">
        <v>11991</v>
      </c>
      <c r="HX10" s="8" t="s">
        <v>11992</v>
      </c>
      <c r="HY10" s="8" t="s">
        <v>11993</v>
      </c>
      <c r="HZ10" s="8" t="s">
        <v>11994</v>
      </c>
      <c r="IA10" s="8" t="s">
        <v>11995</v>
      </c>
      <c r="IB10" s="8" t="s">
        <v>11996</v>
      </c>
      <c r="IC10" s="8" t="s">
        <v>11997</v>
      </c>
      <c r="ID10" s="8" t="s">
        <v>11998</v>
      </c>
      <c r="IE10" s="8" t="s">
        <v>11999</v>
      </c>
      <c r="IF10" s="8" t="s">
        <v>12000</v>
      </c>
      <c r="IG10" s="8" t="s">
        <v>12001</v>
      </c>
      <c r="IH10" s="8" t="s">
        <v>12002</v>
      </c>
      <c r="II10" s="8" t="s">
        <v>12003</v>
      </c>
      <c r="IJ10" s="8" t="s">
        <v>12004</v>
      </c>
      <c r="IK10" s="8" t="s">
        <v>12005</v>
      </c>
      <c r="IL10" s="8" t="s">
        <v>12006</v>
      </c>
      <c r="IM10" s="8" t="s">
        <v>12007</v>
      </c>
      <c r="IN10" s="8" t="s">
        <v>12008</v>
      </c>
      <c r="IO10" s="8" t="s">
        <v>12009</v>
      </c>
      <c r="IP10" s="8" t="s">
        <v>12010</v>
      </c>
      <c r="IQ10" s="8" t="s">
        <v>12011</v>
      </c>
    </row>
    <row r="11" spans="1:251">
      <c r="A11" s="10">
        <v>42036</v>
      </c>
      <c r="B11" s="9">
        <v>0.29399999999999998</v>
      </c>
      <c r="C11" s="9">
        <v>0.156</v>
      </c>
      <c r="D11" s="9">
        <v>13.884</v>
      </c>
      <c r="E11" s="9">
        <v>13.012</v>
      </c>
      <c r="F11" s="9">
        <v>11.958</v>
      </c>
      <c r="G11" s="9">
        <v>0.39200000000000002</v>
      </c>
      <c r="H11" s="9">
        <v>0.66200000000000003</v>
      </c>
      <c r="I11" s="9">
        <v>0.23499999999999999</v>
      </c>
      <c r="J11" s="9">
        <v>0</v>
      </c>
      <c r="K11" s="9">
        <v>0.65200000000000002</v>
      </c>
      <c r="L11" s="9">
        <v>9.2110000000000003</v>
      </c>
      <c r="M11" s="9">
        <v>0.77500000000000002</v>
      </c>
      <c r="N11" s="9">
        <v>1.1479999999999999</v>
      </c>
      <c r="O11" s="9">
        <v>1.877</v>
      </c>
      <c r="P11" s="9">
        <v>2.8</v>
      </c>
      <c r="Q11" s="9">
        <v>10.212</v>
      </c>
      <c r="R11" s="9">
        <v>0.872</v>
      </c>
      <c r="S11" s="9">
        <v>1.3080000000000001</v>
      </c>
      <c r="T11" s="9">
        <v>16.760000000000002</v>
      </c>
      <c r="U11" s="9">
        <v>9.5690000000000008</v>
      </c>
      <c r="V11" s="9">
        <v>7.8689999999999998</v>
      </c>
      <c r="W11" s="9">
        <v>2.1989999999999998</v>
      </c>
      <c r="X11" s="9">
        <v>1.9710000000000001</v>
      </c>
      <c r="Y11" s="9">
        <v>0.748</v>
      </c>
      <c r="Z11" s="9">
        <v>1.2230000000000001</v>
      </c>
      <c r="AA11" s="9">
        <v>1.5980000000000001</v>
      </c>
      <c r="AB11" s="9">
        <v>0.374</v>
      </c>
      <c r="AC11" s="9">
        <v>1.5209999999999999</v>
      </c>
      <c r="AD11" s="9">
        <v>0</v>
      </c>
      <c r="AE11" s="9">
        <v>0.45</v>
      </c>
      <c r="AF11" s="9">
        <v>0.16600000000000001</v>
      </c>
      <c r="AG11" s="9">
        <v>0.14099999999999999</v>
      </c>
      <c r="AH11" s="9">
        <v>1.665</v>
      </c>
      <c r="AI11" s="9">
        <v>1.5720000000000001</v>
      </c>
      <c r="AJ11" s="9">
        <v>0.4</v>
      </c>
      <c r="AK11" s="9">
        <v>0.22700000000000001</v>
      </c>
      <c r="AL11" s="9">
        <v>5.6710000000000003</v>
      </c>
      <c r="AM11" s="9">
        <v>4.9980000000000002</v>
      </c>
      <c r="AN11" s="9">
        <v>4.8209999999999997</v>
      </c>
      <c r="AO11" s="9">
        <v>0</v>
      </c>
      <c r="AP11" s="9">
        <v>0.17799999999999999</v>
      </c>
      <c r="AQ11" s="9">
        <v>0.17799999999999999</v>
      </c>
      <c r="AR11" s="9">
        <v>0</v>
      </c>
      <c r="AS11" s="9">
        <v>0</v>
      </c>
      <c r="AT11" s="9">
        <v>2.2610000000000001</v>
      </c>
      <c r="AU11" s="9">
        <v>0.68</v>
      </c>
      <c r="AV11" s="9">
        <v>0.49099999999999999</v>
      </c>
      <c r="AW11" s="9">
        <v>1.5649999999999999</v>
      </c>
      <c r="AX11" s="9">
        <v>0.55500000000000005</v>
      </c>
      <c r="AY11" s="9">
        <v>4.4429999999999996</v>
      </c>
      <c r="AZ11" s="9">
        <v>0.67300000000000004</v>
      </c>
      <c r="BA11" s="9">
        <v>1.7</v>
      </c>
      <c r="BB11" s="9">
        <v>9.5690000000000008</v>
      </c>
      <c r="BC11" s="9">
        <v>3.9239999999999999</v>
      </c>
      <c r="BD11" s="9">
        <v>3.7440000000000002</v>
      </c>
      <c r="BE11" s="9">
        <v>0.377</v>
      </c>
      <c r="BF11" s="9">
        <v>0.377</v>
      </c>
      <c r="BG11" s="9">
        <v>0.20699999999999999</v>
      </c>
      <c r="BH11" s="9">
        <v>0.17</v>
      </c>
      <c r="BI11" s="9">
        <v>0.377</v>
      </c>
      <c r="BJ11" s="9">
        <v>0</v>
      </c>
      <c r="BK11" s="9">
        <v>0.377</v>
      </c>
      <c r="BL11" s="9">
        <v>0</v>
      </c>
      <c r="BM11" s="9">
        <v>0</v>
      </c>
      <c r="BN11" s="9">
        <v>0</v>
      </c>
      <c r="BO11" s="9">
        <v>0.17</v>
      </c>
      <c r="BP11" s="9">
        <v>0.20699999999999999</v>
      </c>
      <c r="BQ11" s="9">
        <v>0.377</v>
      </c>
      <c r="BR11" s="9">
        <v>0</v>
      </c>
      <c r="BS11" s="9">
        <v>0</v>
      </c>
      <c r="BT11" s="9">
        <v>3.3660000000000001</v>
      </c>
      <c r="BU11" s="9">
        <v>2.9990000000000001</v>
      </c>
      <c r="BV11" s="9">
        <v>2.8079999999999998</v>
      </c>
      <c r="BW11" s="9">
        <v>0</v>
      </c>
      <c r="BX11" s="9">
        <v>0.191</v>
      </c>
      <c r="BY11" s="9">
        <v>0</v>
      </c>
      <c r="BZ11" s="9">
        <v>0.191</v>
      </c>
      <c r="CA11" s="9">
        <v>0</v>
      </c>
      <c r="CB11" s="9">
        <v>2.1859999999999999</v>
      </c>
      <c r="CC11" s="9">
        <v>0.13</v>
      </c>
      <c r="CD11" s="9">
        <v>0.23200000000000001</v>
      </c>
      <c r="CE11" s="9">
        <v>0.45100000000000001</v>
      </c>
      <c r="CF11" s="9">
        <v>0.97</v>
      </c>
      <c r="CG11" s="9">
        <v>2.0299999999999998</v>
      </c>
      <c r="CH11" s="9">
        <v>0.36699999999999999</v>
      </c>
      <c r="CI11" s="9">
        <v>0.18099999999999999</v>
      </c>
      <c r="CJ11" s="9">
        <v>3.9239999999999999</v>
      </c>
      <c r="CK11" s="9">
        <v>3.7250000000000001</v>
      </c>
      <c r="CL11" s="9">
        <v>3.5950000000000002</v>
      </c>
      <c r="CM11" s="9">
        <v>0</v>
      </c>
      <c r="CN11" s="9">
        <v>0</v>
      </c>
      <c r="CO11" s="9">
        <v>0</v>
      </c>
      <c r="CP11" s="9">
        <v>0</v>
      </c>
      <c r="CQ11" s="9">
        <v>0</v>
      </c>
      <c r="CR11" s="9">
        <v>0</v>
      </c>
      <c r="CS11" s="9">
        <v>0</v>
      </c>
      <c r="CT11" s="9">
        <v>0</v>
      </c>
      <c r="CU11" s="9">
        <v>0</v>
      </c>
      <c r="CV11" s="9">
        <v>0</v>
      </c>
      <c r="CW11" s="9">
        <v>0</v>
      </c>
      <c r="CX11" s="9">
        <v>0</v>
      </c>
      <c r="CY11" s="9">
        <v>0</v>
      </c>
      <c r="CZ11" s="9">
        <v>0</v>
      </c>
      <c r="DA11" s="9">
        <v>0</v>
      </c>
      <c r="DB11" s="9">
        <v>3.5950000000000002</v>
      </c>
      <c r="DC11" s="9">
        <v>3.3769999999999998</v>
      </c>
      <c r="DD11" s="9">
        <v>3.1920000000000002</v>
      </c>
      <c r="DE11" s="9">
        <v>0</v>
      </c>
      <c r="DF11" s="9">
        <v>0.184</v>
      </c>
      <c r="DG11" s="9">
        <v>0.184</v>
      </c>
      <c r="DH11" s="9">
        <v>0</v>
      </c>
      <c r="DI11" s="9">
        <v>0</v>
      </c>
      <c r="DJ11" s="9">
        <v>2.7080000000000002</v>
      </c>
      <c r="DK11" s="9">
        <v>0.33400000000000002</v>
      </c>
      <c r="DL11" s="9">
        <v>0.15</v>
      </c>
      <c r="DM11" s="9">
        <v>0.184</v>
      </c>
      <c r="DN11" s="9">
        <v>0.23100000000000001</v>
      </c>
      <c r="DO11" s="9">
        <v>3.145</v>
      </c>
      <c r="DP11" s="9">
        <v>0.218</v>
      </c>
      <c r="DQ11" s="9">
        <v>0.13</v>
      </c>
      <c r="DR11" s="9">
        <v>3.7250000000000001</v>
      </c>
      <c r="DS11" s="9">
        <v>2.4849999999999999</v>
      </c>
      <c r="DT11" s="9">
        <v>2.2650000000000001</v>
      </c>
      <c r="DU11" s="9">
        <v>0</v>
      </c>
      <c r="DV11" s="9">
        <v>0</v>
      </c>
      <c r="DW11" s="9">
        <v>0</v>
      </c>
      <c r="DX11" s="9">
        <v>0</v>
      </c>
      <c r="DY11" s="9">
        <v>0</v>
      </c>
      <c r="DZ11" s="9">
        <v>0</v>
      </c>
      <c r="EA11" s="9">
        <v>0</v>
      </c>
      <c r="EB11" s="9">
        <v>0</v>
      </c>
      <c r="EC11" s="9">
        <v>0</v>
      </c>
      <c r="ED11" s="9">
        <v>0</v>
      </c>
      <c r="EE11" s="9">
        <v>0</v>
      </c>
      <c r="EF11" s="9">
        <v>0</v>
      </c>
      <c r="EG11" s="9">
        <v>0</v>
      </c>
      <c r="EH11" s="9">
        <v>0</v>
      </c>
      <c r="EI11" s="9">
        <v>0</v>
      </c>
      <c r="EJ11" s="9">
        <v>2.2650000000000001</v>
      </c>
      <c r="EK11" s="9">
        <v>2.2650000000000001</v>
      </c>
      <c r="EL11" s="9">
        <v>1.8779999999999999</v>
      </c>
      <c r="EM11" s="9">
        <v>0.158</v>
      </c>
      <c r="EN11" s="9">
        <v>0</v>
      </c>
      <c r="EO11" s="9">
        <v>0</v>
      </c>
      <c r="EP11" s="9">
        <v>0</v>
      </c>
      <c r="EQ11" s="9">
        <v>0.158</v>
      </c>
      <c r="ER11" s="9">
        <v>1.956</v>
      </c>
      <c r="ES11" s="9">
        <v>0</v>
      </c>
      <c r="ET11" s="9">
        <v>0.152</v>
      </c>
      <c r="EU11" s="9">
        <v>0.157</v>
      </c>
      <c r="EV11" s="9">
        <v>0.38700000000000001</v>
      </c>
      <c r="EW11" s="9">
        <v>1.8779999999999999</v>
      </c>
      <c r="EX11" s="9">
        <v>0</v>
      </c>
      <c r="EY11" s="9">
        <v>0.22</v>
      </c>
      <c r="EZ11" s="9">
        <v>2.4849999999999999</v>
      </c>
      <c r="FA11" s="9">
        <v>3.91</v>
      </c>
      <c r="FB11" s="9">
        <v>3.91</v>
      </c>
      <c r="FC11" s="9">
        <v>0.47199999999999998</v>
      </c>
      <c r="FD11" s="9">
        <v>0.47199999999999998</v>
      </c>
      <c r="FE11" s="9">
        <v>0.26400000000000001</v>
      </c>
      <c r="FF11" s="9">
        <v>0.20799999999999999</v>
      </c>
      <c r="FG11" s="9">
        <v>0.26400000000000001</v>
      </c>
      <c r="FH11" s="9">
        <v>0.20799999999999999</v>
      </c>
      <c r="FI11" s="9">
        <v>0.26400000000000001</v>
      </c>
      <c r="FJ11" s="9">
        <v>0.20799999999999999</v>
      </c>
      <c r="FK11" s="9">
        <v>0</v>
      </c>
      <c r="FL11" s="9">
        <v>0.26400000000000001</v>
      </c>
      <c r="FM11" s="9">
        <v>0</v>
      </c>
      <c r="FN11" s="9">
        <v>0.20799999999999999</v>
      </c>
      <c r="FO11" s="9">
        <v>0.47199999999999998</v>
      </c>
      <c r="FP11" s="9">
        <v>0</v>
      </c>
      <c r="FQ11" s="9">
        <v>0</v>
      </c>
      <c r="FR11" s="9">
        <v>3.4380000000000002</v>
      </c>
      <c r="FS11" s="9">
        <v>2.66</v>
      </c>
      <c r="FT11" s="9">
        <v>2.66</v>
      </c>
      <c r="FU11" s="9">
        <v>0</v>
      </c>
      <c r="FV11" s="9">
        <v>0</v>
      </c>
      <c r="FW11" s="9">
        <v>0</v>
      </c>
      <c r="FX11" s="9">
        <v>0</v>
      </c>
      <c r="FY11" s="9">
        <v>0</v>
      </c>
      <c r="FZ11" s="9">
        <v>1.9330000000000001</v>
      </c>
      <c r="GA11" s="9">
        <v>0</v>
      </c>
      <c r="GB11" s="9">
        <v>0.20799999999999999</v>
      </c>
      <c r="GC11" s="9">
        <v>0.51900000000000002</v>
      </c>
      <c r="GD11" s="9">
        <v>0</v>
      </c>
      <c r="GE11" s="9">
        <v>2.66</v>
      </c>
      <c r="GF11" s="9">
        <v>0.77700000000000002</v>
      </c>
      <c r="GG11" s="9">
        <v>0</v>
      </c>
      <c r="GH11" s="9">
        <v>3.91</v>
      </c>
      <c r="GI11" s="9">
        <v>17.977</v>
      </c>
      <c r="GJ11" s="9">
        <v>17.271999999999998</v>
      </c>
      <c r="GK11" s="9">
        <v>2.74</v>
      </c>
      <c r="GL11" s="9">
        <v>2.74</v>
      </c>
      <c r="GM11" s="9">
        <v>0.89400000000000002</v>
      </c>
      <c r="GN11" s="9">
        <v>1.8460000000000001</v>
      </c>
      <c r="GO11" s="9">
        <v>2.1840000000000002</v>
      </c>
      <c r="GP11" s="9">
        <v>0.55700000000000005</v>
      </c>
      <c r="GQ11" s="9">
        <v>2.343</v>
      </c>
      <c r="GR11" s="9">
        <v>0</v>
      </c>
      <c r="GS11" s="9">
        <v>0.22500000000000001</v>
      </c>
      <c r="GT11" s="9">
        <v>1.171</v>
      </c>
      <c r="GU11" s="9">
        <v>0.38200000000000001</v>
      </c>
      <c r="GV11" s="9">
        <v>1.1879999999999999</v>
      </c>
      <c r="GW11" s="9">
        <v>2.4140000000000001</v>
      </c>
      <c r="GX11" s="9">
        <v>0.32600000000000001</v>
      </c>
      <c r="GY11" s="9">
        <v>0</v>
      </c>
      <c r="GZ11" s="9">
        <v>14.532</v>
      </c>
      <c r="HA11" s="9">
        <v>11.372</v>
      </c>
      <c r="HB11" s="9">
        <v>10.433</v>
      </c>
      <c r="HC11" s="9">
        <v>0.32900000000000001</v>
      </c>
      <c r="HD11" s="9">
        <v>0.61</v>
      </c>
      <c r="HE11" s="9">
        <v>0.501</v>
      </c>
      <c r="HF11" s="9">
        <v>0.438</v>
      </c>
      <c r="HG11" s="9">
        <v>0</v>
      </c>
      <c r="HH11" s="9">
        <v>9.6999999999999993</v>
      </c>
      <c r="HI11" s="9">
        <v>1.1519999999999999</v>
      </c>
      <c r="HJ11" s="9">
        <v>0</v>
      </c>
      <c r="HK11" s="9">
        <v>0.52</v>
      </c>
      <c r="HL11" s="9">
        <v>1.86</v>
      </c>
      <c r="HM11" s="9">
        <v>9.5129999999999999</v>
      </c>
      <c r="HN11" s="9">
        <v>3.1589999999999998</v>
      </c>
      <c r="HO11" s="9">
        <v>0.70499999999999996</v>
      </c>
      <c r="HP11" s="9">
        <v>17.977</v>
      </c>
      <c r="HQ11" s="9">
        <v>3.68</v>
      </c>
      <c r="HR11" s="9">
        <v>3.3380000000000001</v>
      </c>
      <c r="HS11" s="9">
        <v>0.16300000000000001</v>
      </c>
      <c r="HT11" s="9">
        <v>0.16300000000000001</v>
      </c>
      <c r="HU11" s="9">
        <v>0</v>
      </c>
      <c r="HV11" s="9">
        <v>0.16300000000000001</v>
      </c>
      <c r="HW11" s="9">
        <v>0.16300000000000001</v>
      </c>
      <c r="HX11" s="9">
        <v>0</v>
      </c>
      <c r="HY11" s="9">
        <v>0</v>
      </c>
      <c r="HZ11" s="9">
        <v>0</v>
      </c>
      <c r="IA11" s="9">
        <v>0.16300000000000001</v>
      </c>
      <c r="IB11" s="9">
        <v>0</v>
      </c>
      <c r="IC11" s="9">
        <v>0.16300000000000001</v>
      </c>
      <c r="ID11" s="9">
        <v>0</v>
      </c>
      <c r="IE11" s="9">
        <v>0</v>
      </c>
      <c r="IF11" s="9">
        <v>0.16300000000000001</v>
      </c>
      <c r="IG11" s="9">
        <v>0</v>
      </c>
      <c r="IH11" s="9">
        <v>3.1739999999999999</v>
      </c>
      <c r="II11" s="9">
        <v>2.589</v>
      </c>
      <c r="IJ11" s="9">
        <v>2.3580000000000001</v>
      </c>
      <c r="IK11" s="9">
        <v>0</v>
      </c>
      <c r="IL11" s="9">
        <v>0.23100000000000001</v>
      </c>
      <c r="IM11" s="9">
        <v>0</v>
      </c>
      <c r="IN11" s="9">
        <v>0</v>
      </c>
      <c r="IO11" s="9">
        <v>0.23100000000000001</v>
      </c>
      <c r="IP11" s="9">
        <v>1.7749999999999999</v>
      </c>
      <c r="IQ11" s="9">
        <v>0.23100000000000001</v>
      </c>
    </row>
    <row r="12" spans="1:251">
      <c r="A12" s="10">
        <v>42401</v>
      </c>
      <c r="B12" s="9">
        <v>0.38400000000000001</v>
      </c>
      <c r="C12" s="9">
        <v>0.20799999999999999</v>
      </c>
      <c r="D12" s="9">
        <v>12.374000000000001</v>
      </c>
      <c r="E12" s="9">
        <v>11.372</v>
      </c>
      <c r="F12" s="9">
        <v>10.603</v>
      </c>
      <c r="G12" s="9">
        <v>0.22600000000000001</v>
      </c>
      <c r="H12" s="9">
        <v>0.54300000000000004</v>
      </c>
      <c r="I12" s="9">
        <v>0.54300000000000004</v>
      </c>
      <c r="J12" s="9">
        <v>0.22600000000000001</v>
      </c>
      <c r="K12" s="9">
        <v>0</v>
      </c>
      <c r="L12" s="9">
        <v>7.39</v>
      </c>
      <c r="M12" s="9">
        <v>1.0029999999999999</v>
      </c>
      <c r="N12" s="9">
        <v>0.64300000000000002</v>
      </c>
      <c r="O12" s="9">
        <v>2.3370000000000002</v>
      </c>
      <c r="P12" s="9">
        <v>2.3940000000000001</v>
      </c>
      <c r="Q12" s="9">
        <v>8.9789999999999992</v>
      </c>
      <c r="R12" s="9">
        <v>1.0009999999999999</v>
      </c>
      <c r="S12" s="9">
        <v>1.073</v>
      </c>
      <c r="T12" s="9">
        <v>14.725</v>
      </c>
      <c r="U12" s="9">
        <v>14.345000000000001</v>
      </c>
      <c r="V12" s="9">
        <v>13.079000000000001</v>
      </c>
      <c r="W12" s="9">
        <v>5.47</v>
      </c>
      <c r="X12" s="9">
        <v>5.21</v>
      </c>
      <c r="Y12" s="9">
        <v>2.58</v>
      </c>
      <c r="Z12" s="9">
        <v>2.63</v>
      </c>
      <c r="AA12" s="9">
        <v>3.024</v>
      </c>
      <c r="AB12" s="9">
        <v>2.1859999999999999</v>
      </c>
      <c r="AC12" s="9">
        <v>4.0819999999999999</v>
      </c>
      <c r="AD12" s="9">
        <v>0.81799999999999995</v>
      </c>
      <c r="AE12" s="9">
        <v>0.311</v>
      </c>
      <c r="AF12" s="9">
        <v>0.48899999999999999</v>
      </c>
      <c r="AG12" s="9">
        <v>3.2970000000000002</v>
      </c>
      <c r="AH12" s="9">
        <v>1.425</v>
      </c>
      <c r="AI12" s="9">
        <v>3.137</v>
      </c>
      <c r="AJ12" s="9">
        <v>2.073</v>
      </c>
      <c r="AK12" s="9">
        <v>0.26</v>
      </c>
      <c r="AL12" s="9">
        <v>7.6079999999999997</v>
      </c>
      <c r="AM12" s="9">
        <v>6.9720000000000004</v>
      </c>
      <c r="AN12" s="9">
        <v>6.6020000000000003</v>
      </c>
      <c r="AO12" s="9">
        <v>0.13600000000000001</v>
      </c>
      <c r="AP12" s="9">
        <v>0.23400000000000001</v>
      </c>
      <c r="AQ12" s="9">
        <v>0.13600000000000001</v>
      </c>
      <c r="AR12" s="9">
        <v>0.23400000000000001</v>
      </c>
      <c r="AS12" s="9">
        <v>0</v>
      </c>
      <c r="AT12" s="9">
        <v>4.3769999999999998</v>
      </c>
      <c r="AU12" s="9">
        <v>0.35299999999999998</v>
      </c>
      <c r="AV12" s="9">
        <v>0.54</v>
      </c>
      <c r="AW12" s="9">
        <v>1.7030000000000001</v>
      </c>
      <c r="AX12" s="9">
        <v>1.339</v>
      </c>
      <c r="AY12" s="9">
        <v>5.6319999999999997</v>
      </c>
      <c r="AZ12" s="9">
        <v>0.63700000000000001</v>
      </c>
      <c r="BA12" s="9">
        <v>1.2669999999999999</v>
      </c>
      <c r="BB12" s="9">
        <v>14.345000000000001</v>
      </c>
      <c r="BC12" s="9">
        <v>4.9370000000000003</v>
      </c>
      <c r="BD12" s="9">
        <v>4.556</v>
      </c>
      <c r="BE12" s="9">
        <v>0.20499999999999999</v>
      </c>
      <c r="BF12" s="9">
        <v>0</v>
      </c>
      <c r="BG12" s="9">
        <v>0</v>
      </c>
      <c r="BH12" s="9">
        <v>0</v>
      </c>
      <c r="BI12" s="9">
        <v>0</v>
      </c>
      <c r="BJ12" s="9">
        <v>0</v>
      </c>
      <c r="BK12" s="9">
        <v>0</v>
      </c>
      <c r="BL12" s="9">
        <v>0</v>
      </c>
      <c r="BM12" s="9">
        <v>0</v>
      </c>
      <c r="BN12" s="9">
        <v>0</v>
      </c>
      <c r="BO12" s="9">
        <v>0</v>
      </c>
      <c r="BP12" s="9">
        <v>0</v>
      </c>
      <c r="BQ12" s="9">
        <v>0</v>
      </c>
      <c r="BR12" s="9">
        <v>0</v>
      </c>
      <c r="BS12" s="9">
        <v>0.20499999999999999</v>
      </c>
      <c r="BT12" s="9">
        <v>4.351</v>
      </c>
      <c r="BU12" s="9">
        <v>3.4780000000000002</v>
      </c>
      <c r="BV12" s="9">
        <v>3.4780000000000002</v>
      </c>
      <c r="BW12" s="9">
        <v>0</v>
      </c>
      <c r="BX12" s="9">
        <v>0</v>
      </c>
      <c r="BY12" s="9">
        <v>0</v>
      </c>
      <c r="BZ12" s="9">
        <v>0</v>
      </c>
      <c r="CA12" s="9">
        <v>0</v>
      </c>
      <c r="CB12" s="9">
        <v>2.0030000000000001</v>
      </c>
      <c r="CC12" s="9">
        <v>0.21199999999999999</v>
      </c>
      <c r="CD12" s="9">
        <v>0.65800000000000003</v>
      </c>
      <c r="CE12" s="9">
        <v>0.60499999999999998</v>
      </c>
      <c r="CF12" s="9">
        <v>0</v>
      </c>
      <c r="CG12" s="9">
        <v>3.4780000000000002</v>
      </c>
      <c r="CH12" s="9">
        <v>0.873</v>
      </c>
      <c r="CI12" s="9">
        <v>0.38100000000000001</v>
      </c>
      <c r="CJ12" s="9">
        <v>4.9370000000000003</v>
      </c>
      <c r="CK12" s="9">
        <v>4.16</v>
      </c>
      <c r="CL12" s="9">
        <v>4.16</v>
      </c>
      <c r="CM12" s="9">
        <v>1.137</v>
      </c>
      <c r="CN12" s="9">
        <v>0.69399999999999995</v>
      </c>
      <c r="CO12" s="9">
        <v>0</v>
      </c>
      <c r="CP12" s="9">
        <v>0.69399999999999995</v>
      </c>
      <c r="CQ12" s="9">
        <v>0.307</v>
      </c>
      <c r="CR12" s="9">
        <v>0.38700000000000001</v>
      </c>
      <c r="CS12" s="9">
        <v>0.307</v>
      </c>
      <c r="CT12" s="9">
        <v>0</v>
      </c>
      <c r="CU12" s="9">
        <v>0.38700000000000001</v>
      </c>
      <c r="CV12" s="9">
        <v>0.16900000000000001</v>
      </c>
      <c r="CW12" s="9">
        <v>0</v>
      </c>
      <c r="CX12" s="9">
        <v>0.52500000000000002</v>
      </c>
      <c r="CY12" s="9">
        <v>0.307</v>
      </c>
      <c r="CZ12" s="9">
        <v>0.38700000000000001</v>
      </c>
      <c r="DA12" s="9">
        <v>0.443</v>
      </c>
      <c r="DB12" s="9">
        <v>3.0219999999999998</v>
      </c>
      <c r="DC12" s="9">
        <v>2.8460000000000001</v>
      </c>
      <c r="DD12" s="9">
        <v>2.3879999999999999</v>
      </c>
      <c r="DE12" s="9">
        <v>0</v>
      </c>
      <c r="DF12" s="9">
        <v>0.45800000000000002</v>
      </c>
      <c r="DG12" s="9">
        <v>0.23899999999999999</v>
      </c>
      <c r="DH12" s="9">
        <v>0.219</v>
      </c>
      <c r="DI12" s="9">
        <v>0</v>
      </c>
      <c r="DJ12" s="9">
        <v>2.363</v>
      </c>
      <c r="DK12" s="9">
        <v>0.23899999999999999</v>
      </c>
      <c r="DL12" s="9">
        <v>0</v>
      </c>
      <c r="DM12" s="9">
        <v>0.24399999999999999</v>
      </c>
      <c r="DN12" s="9">
        <v>0.66100000000000003</v>
      </c>
      <c r="DO12" s="9">
        <v>2.1850000000000001</v>
      </c>
      <c r="DP12" s="9">
        <v>0.17699999999999999</v>
      </c>
      <c r="DQ12" s="9">
        <v>0</v>
      </c>
      <c r="DR12" s="9">
        <v>4.16</v>
      </c>
      <c r="DS12" s="9">
        <v>5.726</v>
      </c>
      <c r="DT12" s="9">
        <v>5.726</v>
      </c>
      <c r="DU12" s="9">
        <v>1.069</v>
      </c>
      <c r="DV12" s="9">
        <v>0.84099999999999997</v>
      </c>
      <c r="DW12" s="9">
        <v>0.23400000000000001</v>
      </c>
      <c r="DX12" s="9">
        <v>0.60699999999999998</v>
      </c>
      <c r="DY12" s="9">
        <v>0.23400000000000001</v>
      </c>
      <c r="DZ12" s="9">
        <v>0.60699999999999998</v>
      </c>
      <c r="EA12" s="9">
        <v>0.4</v>
      </c>
      <c r="EB12" s="9">
        <v>0.441</v>
      </c>
      <c r="EC12" s="9">
        <v>0</v>
      </c>
      <c r="ED12" s="9">
        <v>0.20699999999999999</v>
      </c>
      <c r="EE12" s="9">
        <v>0.23400000000000001</v>
      </c>
      <c r="EF12" s="9">
        <v>0.4</v>
      </c>
      <c r="EG12" s="9">
        <v>0.46800000000000003</v>
      </c>
      <c r="EH12" s="9">
        <v>0.373</v>
      </c>
      <c r="EI12" s="9">
        <v>0.22800000000000001</v>
      </c>
      <c r="EJ12" s="9">
        <v>4.657</v>
      </c>
      <c r="EK12" s="9">
        <v>3.835</v>
      </c>
      <c r="EL12" s="9">
        <v>3.5139999999999998</v>
      </c>
      <c r="EM12" s="9">
        <v>0</v>
      </c>
      <c r="EN12" s="9">
        <v>0.32100000000000001</v>
      </c>
      <c r="EO12" s="9">
        <v>0</v>
      </c>
      <c r="EP12" s="9">
        <v>0.159</v>
      </c>
      <c r="EQ12" s="9">
        <v>0.16200000000000001</v>
      </c>
      <c r="ER12" s="9">
        <v>2.7610000000000001</v>
      </c>
      <c r="ES12" s="9">
        <v>0.22500000000000001</v>
      </c>
      <c r="ET12" s="9">
        <v>0.64100000000000001</v>
      </c>
      <c r="EU12" s="9">
        <v>0.20899999999999999</v>
      </c>
      <c r="EV12" s="9">
        <v>1.63</v>
      </c>
      <c r="EW12" s="9">
        <v>2.2050000000000001</v>
      </c>
      <c r="EX12" s="9">
        <v>0.82199999999999995</v>
      </c>
      <c r="EY12" s="9">
        <v>0</v>
      </c>
      <c r="EZ12" s="9">
        <v>5.726</v>
      </c>
      <c r="FA12" s="9">
        <v>3.5289999999999999</v>
      </c>
      <c r="FB12" s="9">
        <v>3.367</v>
      </c>
      <c r="FC12" s="9">
        <v>0.21199999999999999</v>
      </c>
      <c r="FD12" s="9">
        <v>0.21199999999999999</v>
      </c>
      <c r="FE12" s="9">
        <v>0</v>
      </c>
      <c r="FF12" s="9">
        <v>0.21199999999999999</v>
      </c>
      <c r="FG12" s="9">
        <v>0.21199999999999999</v>
      </c>
      <c r="FH12" s="9">
        <v>0</v>
      </c>
      <c r="FI12" s="9">
        <v>0.21199999999999999</v>
      </c>
      <c r="FJ12" s="9">
        <v>0</v>
      </c>
      <c r="FK12" s="9">
        <v>0</v>
      </c>
      <c r="FL12" s="9">
        <v>0.21199999999999999</v>
      </c>
      <c r="FM12" s="9">
        <v>0</v>
      </c>
      <c r="FN12" s="9">
        <v>0</v>
      </c>
      <c r="FO12" s="9">
        <v>0.21199999999999999</v>
      </c>
      <c r="FP12" s="9">
        <v>0</v>
      </c>
      <c r="FQ12" s="9">
        <v>0</v>
      </c>
      <c r="FR12" s="9">
        <v>3.1549999999999998</v>
      </c>
      <c r="FS12" s="9">
        <v>2.5190000000000001</v>
      </c>
      <c r="FT12" s="9">
        <v>2.31</v>
      </c>
      <c r="FU12" s="9">
        <v>0.20899999999999999</v>
      </c>
      <c r="FV12" s="9">
        <v>0</v>
      </c>
      <c r="FW12" s="9">
        <v>0.20899999999999999</v>
      </c>
      <c r="FX12" s="9">
        <v>0</v>
      </c>
      <c r="FY12" s="9">
        <v>0</v>
      </c>
      <c r="FZ12" s="9">
        <v>2.3239999999999998</v>
      </c>
      <c r="GA12" s="9">
        <v>0.19500000000000001</v>
      </c>
      <c r="GB12" s="9">
        <v>0</v>
      </c>
      <c r="GC12" s="9">
        <v>0</v>
      </c>
      <c r="GD12" s="9">
        <v>0.31900000000000001</v>
      </c>
      <c r="GE12" s="9">
        <v>2.2000000000000002</v>
      </c>
      <c r="GF12" s="9">
        <v>0.63600000000000001</v>
      </c>
      <c r="GG12" s="9">
        <v>0.16200000000000001</v>
      </c>
      <c r="GH12" s="9">
        <v>3.5289999999999999</v>
      </c>
      <c r="GI12" s="9">
        <v>21.433</v>
      </c>
      <c r="GJ12" s="9">
        <v>21.265999999999998</v>
      </c>
      <c r="GK12" s="9">
        <v>3.6970000000000001</v>
      </c>
      <c r="GL12" s="9">
        <v>3.488</v>
      </c>
      <c r="GM12" s="9">
        <v>2.056</v>
      </c>
      <c r="GN12" s="9">
        <v>1.4319999999999999</v>
      </c>
      <c r="GO12" s="9">
        <v>2.6760000000000002</v>
      </c>
      <c r="GP12" s="9">
        <v>0.81200000000000006</v>
      </c>
      <c r="GQ12" s="9">
        <v>1.8959999999999999</v>
      </c>
      <c r="GR12" s="9">
        <v>0.44700000000000001</v>
      </c>
      <c r="GS12" s="9">
        <v>0.95</v>
      </c>
      <c r="GT12" s="9">
        <v>1.6459999999999999</v>
      </c>
      <c r="GU12" s="9">
        <v>0.42699999999999999</v>
      </c>
      <c r="GV12" s="9">
        <v>1.415</v>
      </c>
      <c r="GW12" s="9">
        <v>2.875</v>
      </c>
      <c r="GX12" s="9">
        <v>0.61299999999999999</v>
      </c>
      <c r="GY12" s="9">
        <v>0.20899999999999999</v>
      </c>
      <c r="GZ12" s="9">
        <v>17.568999999999999</v>
      </c>
      <c r="HA12" s="9">
        <v>14.46</v>
      </c>
      <c r="HB12" s="9">
        <v>14.023999999999999</v>
      </c>
      <c r="HC12" s="9">
        <v>0.218</v>
      </c>
      <c r="HD12" s="9">
        <v>0.218</v>
      </c>
      <c r="HE12" s="9">
        <v>0.436</v>
      </c>
      <c r="HF12" s="9">
        <v>0</v>
      </c>
      <c r="HG12" s="9">
        <v>0</v>
      </c>
      <c r="HH12" s="9">
        <v>10.436999999999999</v>
      </c>
      <c r="HI12" s="9">
        <v>0.97199999999999998</v>
      </c>
      <c r="HJ12" s="9">
        <v>0.88200000000000001</v>
      </c>
      <c r="HK12" s="9">
        <v>2.17</v>
      </c>
      <c r="HL12" s="9">
        <v>3.153</v>
      </c>
      <c r="HM12" s="9">
        <v>11.307</v>
      </c>
      <c r="HN12" s="9">
        <v>3.109</v>
      </c>
      <c r="HO12" s="9">
        <v>0.16700000000000001</v>
      </c>
      <c r="HP12" s="9">
        <v>21.433</v>
      </c>
      <c r="HQ12" s="9">
        <v>4.05</v>
      </c>
      <c r="HR12" s="9">
        <v>3.2250000000000001</v>
      </c>
      <c r="HS12" s="9">
        <v>0.60299999999999998</v>
      </c>
      <c r="HT12" s="9">
        <v>0.60299999999999998</v>
      </c>
      <c r="HU12" s="9">
        <v>0.35899999999999999</v>
      </c>
      <c r="HV12" s="9">
        <v>0.245</v>
      </c>
      <c r="HW12" s="9">
        <v>0.60299999999999998</v>
      </c>
      <c r="HX12" s="9">
        <v>0</v>
      </c>
      <c r="HY12" s="9">
        <v>0.60299999999999998</v>
      </c>
      <c r="HZ12" s="9">
        <v>0</v>
      </c>
      <c r="IA12" s="9">
        <v>0</v>
      </c>
      <c r="IB12" s="9">
        <v>0</v>
      </c>
      <c r="IC12" s="9">
        <v>0.43</v>
      </c>
      <c r="ID12" s="9">
        <v>0.17299999999999999</v>
      </c>
      <c r="IE12" s="9">
        <v>0.17299999999999999</v>
      </c>
      <c r="IF12" s="9">
        <v>0.43</v>
      </c>
      <c r="IG12" s="9">
        <v>0</v>
      </c>
      <c r="IH12" s="9">
        <v>2.6219999999999999</v>
      </c>
      <c r="II12" s="9">
        <v>1.234</v>
      </c>
      <c r="IJ12" s="9">
        <v>1.234</v>
      </c>
      <c r="IK12" s="9">
        <v>0</v>
      </c>
      <c r="IL12" s="9">
        <v>0</v>
      </c>
      <c r="IM12" s="9">
        <v>0</v>
      </c>
      <c r="IN12" s="9">
        <v>0</v>
      </c>
      <c r="IO12" s="9">
        <v>0</v>
      </c>
      <c r="IP12" s="9">
        <v>0.82</v>
      </c>
      <c r="IQ12" s="9">
        <v>0.20499999999999999</v>
      </c>
    </row>
    <row r="13" spans="1:251">
      <c r="A13" s="10">
        <v>42767</v>
      </c>
      <c r="B13" s="9">
        <v>0.58599999999999997</v>
      </c>
      <c r="C13" s="9">
        <v>0.60799999999999998</v>
      </c>
      <c r="D13" s="9">
        <v>12.013</v>
      </c>
      <c r="E13" s="9">
        <v>10.417999999999999</v>
      </c>
      <c r="F13" s="9">
        <v>9.8520000000000003</v>
      </c>
      <c r="G13" s="9">
        <v>0.216</v>
      </c>
      <c r="H13" s="9">
        <v>0.35</v>
      </c>
      <c r="I13" s="9">
        <v>0.216</v>
      </c>
      <c r="J13" s="9">
        <v>0.35</v>
      </c>
      <c r="K13" s="9">
        <v>0</v>
      </c>
      <c r="L13" s="9">
        <v>5.5140000000000002</v>
      </c>
      <c r="M13" s="9">
        <v>1.0109999999999999</v>
      </c>
      <c r="N13" s="9">
        <v>0.39100000000000001</v>
      </c>
      <c r="O13" s="9">
        <v>3.5030000000000001</v>
      </c>
      <c r="P13" s="9">
        <v>1.974</v>
      </c>
      <c r="Q13" s="9">
        <v>8.4440000000000008</v>
      </c>
      <c r="R13" s="9">
        <v>1.595</v>
      </c>
      <c r="S13" s="9">
        <v>0.66600000000000004</v>
      </c>
      <c r="T13" s="9">
        <v>15.108000000000001</v>
      </c>
      <c r="U13" s="9">
        <v>15.202</v>
      </c>
      <c r="V13" s="9">
        <v>13.709</v>
      </c>
      <c r="W13" s="9">
        <v>1.621</v>
      </c>
      <c r="X13" s="9">
        <v>1.4370000000000001</v>
      </c>
      <c r="Y13" s="9">
        <v>0.61</v>
      </c>
      <c r="Z13" s="9">
        <v>0.82699999999999996</v>
      </c>
      <c r="AA13" s="9">
        <v>0.92</v>
      </c>
      <c r="AB13" s="9">
        <v>0.51700000000000002</v>
      </c>
      <c r="AC13" s="9">
        <v>0.92</v>
      </c>
      <c r="AD13" s="9">
        <v>0.51700000000000002</v>
      </c>
      <c r="AE13" s="9">
        <v>0</v>
      </c>
      <c r="AF13" s="9">
        <v>0.153</v>
      </c>
      <c r="AG13" s="9">
        <v>0.67300000000000004</v>
      </c>
      <c r="AH13" s="9">
        <v>0.61</v>
      </c>
      <c r="AI13" s="9">
        <v>0.46700000000000003</v>
      </c>
      <c r="AJ13" s="9">
        <v>0.97</v>
      </c>
      <c r="AK13" s="9">
        <v>0.184</v>
      </c>
      <c r="AL13" s="9">
        <v>12.087999999999999</v>
      </c>
      <c r="AM13" s="9">
        <v>10.343</v>
      </c>
      <c r="AN13" s="9">
        <v>9.94</v>
      </c>
      <c r="AO13" s="9">
        <v>0.40300000000000002</v>
      </c>
      <c r="AP13" s="9">
        <v>0</v>
      </c>
      <c r="AQ13" s="9">
        <v>0</v>
      </c>
      <c r="AR13" s="9">
        <v>0.40300000000000002</v>
      </c>
      <c r="AS13" s="9">
        <v>0</v>
      </c>
      <c r="AT13" s="9">
        <v>6.1319999999999997</v>
      </c>
      <c r="AU13" s="9">
        <v>0.89200000000000002</v>
      </c>
      <c r="AV13" s="9">
        <v>0.17499999999999999</v>
      </c>
      <c r="AW13" s="9">
        <v>3.1440000000000001</v>
      </c>
      <c r="AX13" s="9">
        <v>1.097</v>
      </c>
      <c r="AY13" s="9">
        <v>9.2460000000000004</v>
      </c>
      <c r="AZ13" s="9">
        <v>1.744</v>
      </c>
      <c r="BA13" s="9">
        <v>1.4930000000000001</v>
      </c>
      <c r="BB13" s="9">
        <v>15.202</v>
      </c>
      <c r="BC13" s="9">
        <v>4.5679999999999996</v>
      </c>
      <c r="BD13" s="9">
        <v>4.5679999999999996</v>
      </c>
      <c r="BE13" s="9">
        <v>0.44800000000000001</v>
      </c>
      <c r="BF13" s="9">
        <v>0.44800000000000001</v>
      </c>
      <c r="BG13" s="9">
        <v>0</v>
      </c>
      <c r="BH13" s="9">
        <v>0.44800000000000001</v>
      </c>
      <c r="BI13" s="9">
        <v>0.44800000000000001</v>
      </c>
      <c r="BJ13" s="9">
        <v>0</v>
      </c>
      <c r="BK13" s="9">
        <v>0.245</v>
      </c>
      <c r="BL13" s="9">
        <v>0</v>
      </c>
      <c r="BM13" s="9">
        <v>0.20300000000000001</v>
      </c>
      <c r="BN13" s="9">
        <v>0.245</v>
      </c>
      <c r="BO13" s="9">
        <v>0</v>
      </c>
      <c r="BP13" s="9">
        <v>0.20300000000000001</v>
      </c>
      <c r="BQ13" s="9">
        <v>0.245</v>
      </c>
      <c r="BR13" s="9">
        <v>0.20300000000000001</v>
      </c>
      <c r="BS13" s="9">
        <v>0</v>
      </c>
      <c r="BT13" s="9">
        <v>4.1189999999999998</v>
      </c>
      <c r="BU13" s="9">
        <v>2.7130000000000001</v>
      </c>
      <c r="BV13" s="9">
        <v>1.903</v>
      </c>
      <c r="BW13" s="9">
        <v>0.42599999999999999</v>
      </c>
      <c r="BX13" s="9">
        <v>0.38500000000000001</v>
      </c>
      <c r="BY13" s="9">
        <v>0</v>
      </c>
      <c r="BZ13" s="9">
        <v>0.42599999999999999</v>
      </c>
      <c r="CA13" s="9">
        <v>0.38500000000000001</v>
      </c>
      <c r="CB13" s="9">
        <v>1.94</v>
      </c>
      <c r="CC13" s="9">
        <v>0.187</v>
      </c>
      <c r="CD13" s="9">
        <v>0.182</v>
      </c>
      <c r="CE13" s="9">
        <v>0.40400000000000003</v>
      </c>
      <c r="CF13" s="9">
        <v>0.81</v>
      </c>
      <c r="CG13" s="9">
        <v>1.903</v>
      </c>
      <c r="CH13" s="9">
        <v>1.4059999999999999</v>
      </c>
      <c r="CI13" s="9">
        <v>0</v>
      </c>
      <c r="CJ13" s="9">
        <v>4.5679999999999996</v>
      </c>
      <c r="CK13" s="9">
        <v>2.1829999999999998</v>
      </c>
      <c r="CL13" s="9">
        <v>1.986</v>
      </c>
      <c r="CM13" s="9">
        <v>0.66700000000000004</v>
      </c>
      <c r="CN13" s="9">
        <v>0.66700000000000004</v>
      </c>
      <c r="CO13" s="9">
        <v>0.433</v>
      </c>
      <c r="CP13" s="9">
        <v>0.23499999999999999</v>
      </c>
      <c r="CQ13" s="9">
        <v>0.433</v>
      </c>
      <c r="CR13" s="9">
        <v>0.23499999999999999</v>
      </c>
      <c r="CS13" s="9">
        <v>0.433</v>
      </c>
      <c r="CT13" s="9">
        <v>0</v>
      </c>
      <c r="CU13" s="9">
        <v>0.23499999999999999</v>
      </c>
      <c r="CV13" s="9">
        <v>0</v>
      </c>
      <c r="CW13" s="9">
        <v>0.246</v>
      </c>
      <c r="CX13" s="9">
        <v>0.42099999999999999</v>
      </c>
      <c r="CY13" s="9">
        <v>0.187</v>
      </c>
      <c r="CZ13" s="9">
        <v>0.48099999999999998</v>
      </c>
      <c r="DA13" s="9">
        <v>0</v>
      </c>
      <c r="DB13" s="9">
        <v>1.319</v>
      </c>
      <c r="DC13" s="9">
        <v>0.995</v>
      </c>
      <c r="DD13" s="9">
        <v>0.995</v>
      </c>
      <c r="DE13" s="9">
        <v>0</v>
      </c>
      <c r="DF13" s="9">
        <v>0</v>
      </c>
      <c r="DG13" s="9">
        <v>0</v>
      </c>
      <c r="DH13" s="9">
        <v>0</v>
      </c>
      <c r="DI13" s="9">
        <v>0</v>
      </c>
      <c r="DJ13" s="9">
        <v>0.995</v>
      </c>
      <c r="DK13" s="9">
        <v>0</v>
      </c>
      <c r="DL13" s="9">
        <v>0</v>
      </c>
      <c r="DM13" s="9">
        <v>0</v>
      </c>
      <c r="DN13" s="9">
        <v>0.184</v>
      </c>
      <c r="DO13" s="9">
        <v>0.81100000000000005</v>
      </c>
      <c r="DP13" s="9">
        <v>0.32400000000000001</v>
      </c>
      <c r="DQ13" s="9">
        <v>0.19700000000000001</v>
      </c>
      <c r="DR13" s="9">
        <v>2.1829999999999998</v>
      </c>
      <c r="DS13" s="9">
        <v>3.972</v>
      </c>
      <c r="DT13" s="9">
        <v>3.4710000000000001</v>
      </c>
      <c r="DU13" s="9">
        <v>0.76500000000000001</v>
      </c>
      <c r="DV13" s="9">
        <v>0.76500000000000001</v>
      </c>
      <c r="DW13" s="9">
        <v>0.20699999999999999</v>
      </c>
      <c r="DX13" s="9">
        <v>0.55800000000000005</v>
      </c>
      <c r="DY13" s="9">
        <v>0.39400000000000002</v>
      </c>
      <c r="DZ13" s="9">
        <v>0.371</v>
      </c>
      <c r="EA13" s="9">
        <v>0.57699999999999996</v>
      </c>
      <c r="EB13" s="9">
        <v>0</v>
      </c>
      <c r="EC13" s="9">
        <v>0.187</v>
      </c>
      <c r="ED13" s="9">
        <v>0.57699999999999996</v>
      </c>
      <c r="EE13" s="9">
        <v>0</v>
      </c>
      <c r="EF13" s="9">
        <v>0.187</v>
      </c>
      <c r="EG13" s="9">
        <v>0.76500000000000001</v>
      </c>
      <c r="EH13" s="9">
        <v>0</v>
      </c>
      <c r="EI13" s="9">
        <v>0</v>
      </c>
      <c r="EJ13" s="9">
        <v>2.706</v>
      </c>
      <c r="EK13" s="9">
        <v>2.278</v>
      </c>
      <c r="EL13" s="9">
        <v>1.643</v>
      </c>
      <c r="EM13" s="9">
        <v>0.43</v>
      </c>
      <c r="EN13" s="9">
        <v>0.20499999999999999</v>
      </c>
      <c r="EO13" s="9">
        <v>0.63500000000000001</v>
      </c>
      <c r="EP13" s="9">
        <v>0</v>
      </c>
      <c r="EQ13" s="9">
        <v>0</v>
      </c>
      <c r="ER13" s="9">
        <v>1.8540000000000001</v>
      </c>
      <c r="ES13" s="9">
        <v>0.216</v>
      </c>
      <c r="ET13" s="9">
        <v>0.20899999999999999</v>
      </c>
      <c r="EU13" s="9">
        <v>0</v>
      </c>
      <c r="EV13" s="9">
        <v>0.83699999999999997</v>
      </c>
      <c r="EW13" s="9">
        <v>1.4410000000000001</v>
      </c>
      <c r="EX13" s="9">
        <v>0.42799999999999999</v>
      </c>
      <c r="EY13" s="9">
        <v>0.502</v>
      </c>
      <c r="EZ13" s="9">
        <v>3.972</v>
      </c>
      <c r="FA13" s="9">
        <v>2.988</v>
      </c>
      <c r="FB13" s="9">
        <v>2.988</v>
      </c>
      <c r="FC13" s="9">
        <v>0.42</v>
      </c>
      <c r="FD13" s="9">
        <v>0.20200000000000001</v>
      </c>
      <c r="FE13" s="9">
        <v>0.20200000000000001</v>
      </c>
      <c r="FF13" s="9">
        <v>0</v>
      </c>
      <c r="FG13" s="9">
        <v>0.20200000000000001</v>
      </c>
      <c r="FH13" s="9">
        <v>0</v>
      </c>
      <c r="FI13" s="9">
        <v>0.20200000000000001</v>
      </c>
      <c r="FJ13" s="9">
        <v>0</v>
      </c>
      <c r="FK13" s="9">
        <v>0</v>
      </c>
      <c r="FL13" s="9">
        <v>0</v>
      </c>
      <c r="FM13" s="9">
        <v>0</v>
      </c>
      <c r="FN13" s="9">
        <v>0.20200000000000001</v>
      </c>
      <c r="FO13" s="9">
        <v>0.20200000000000001</v>
      </c>
      <c r="FP13" s="9">
        <v>0</v>
      </c>
      <c r="FQ13" s="9">
        <v>0.218</v>
      </c>
      <c r="FR13" s="9">
        <v>2.5680000000000001</v>
      </c>
      <c r="FS13" s="9">
        <v>1.9139999999999999</v>
      </c>
      <c r="FT13" s="9">
        <v>1.9139999999999999</v>
      </c>
      <c r="FU13" s="9">
        <v>0</v>
      </c>
      <c r="FV13" s="9">
        <v>0</v>
      </c>
      <c r="FW13" s="9">
        <v>0</v>
      </c>
      <c r="FX13" s="9">
        <v>0</v>
      </c>
      <c r="FY13" s="9">
        <v>0</v>
      </c>
      <c r="FZ13" s="9">
        <v>1.71</v>
      </c>
      <c r="GA13" s="9">
        <v>0.20300000000000001</v>
      </c>
      <c r="GB13" s="9">
        <v>0</v>
      </c>
      <c r="GC13" s="9">
        <v>0</v>
      </c>
      <c r="GD13" s="9">
        <v>0.20599999999999999</v>
      </c>
      <c r="GE13" s="9">
        <v>1.708</v>
      </c>
      <c r="GF13" s="9">
        <v>0.65400000000000003</v>
      </c>
      <c r="GG13" s="9">
        <v>0</v>
      </c>
      <c r="GH13" s="9">
        <v>2.988</v>
      </c>
      <c r="GI13" s="9">
        <v>26.221</v>
      </c>
      <c r="GJ13" s="9">
        <v>25.231999999999999</v>
      </c>
      <c r="GK13" s="9">
        <v>2.5739999999999998</v>
      </c>
      <c r="GL13" s="9">
        <v>2.5739999999999998</v>
      </c>
      <c r="GM13" s="9">
        <v>0.95599999999999996</v>
      </c>
      <c r="GN13" s="9">
        <v>1.6180000000000001</v>
      </c>
      <c r="GO13" s="9">
        <v>2.2210000000000001</v>
      </c>
      <c r="GP13" s="9">
        <v>0.35299999999999998</v>
      </c>
      <c r="GQ13" s="9">
        <v>2.2200000000000002</v>
      </c>
      <c r="GR13" s="9">
        <v>0.152</v>
      </c>
      <c r="GS13" s="9">
        <v>0.20300000000000001</v>
      </c>
      <c r="GT13" s="9">
        <v>0.79600000000000004</v>
      </c>
      <c r="GU13" s="9">
        <v>1.4119999999999999</v>
      </c>
      <c r="GV13" s="9">
        <v>0.36599999999999999</v>
      </c>
      <c r="GW13" s="9">
        <v>1.782</v>
      </c>
      <c r="GX13" s="9">
        <v>0.79200000000000004</v>
      </c>
      <c r="GY13" s="9">
        <v>0</v>
      </c>
      <c r="GZ13" s="9">
        <v>22.658000000000001</v>
      </c>
      <c r="HA13" s="9">
        <v>17.023</v>
      </c>
      <c r="HB13" s="9">
        <v>15.944000000000001</v>
      </c>
      <c r="HC13" s="9">
        <v>0.91100000000000003</v>
      </c>
      <c r="HD13" s="9">
        <v>0.16800000000000001</v>
      </c>
      <c r="HE13" s="9">
        <v>0.9</v>
      </c>
      <c r="HF13" s="9">
        <v>0</v>
      </c>
      <c r="HG13" s="9">
        <v>0</v>
      </c>
      <c r="HH13" s="9">
        <v>13.226000000000001</v>
      </c>
      <c r="HI13" s="9">
        <v>0.74099999999999999</v>
      </c>
      <c r="HJ13" s="9">
        <v>1.157</v>
      </c>
      <c r="HK13" s="9">
        <v>1.8979999999999999</v>
      </c>
      <c r="HL13" s="9">
        <v>3.786</v>
      </c>
      <c r="HM13" s="9">
        <v>13.236000000000001</v>
      </c>
      <c r="HN13" s="9">
        <v>5.6349999999999998</v>
      </c>
      <c r="HO13" s="9">
        <v>0.98899999999999999</v>
      </c>
      <c r="HP13" s="9">
        <v>26.221</v>
      </c>
      <c r="HQ13" s="9">
        <v>4.7720000000000002</v>
      </c>
      <c r="HR13" s="9">
        <v>4.3540000000000001</v>
      </c>
      <c r="HS13" s="9">
        <v>1.1259999999999999</v>
      </c>
      <c r="HT13" s="9">
        <v>1.1259999999999999</v>
      </c>
      <c r="HU13" s="9">
        <v>0.20399999999999999</v>
      </c>
      <c r="HV13" s="9">
        <v>0.92200000000000004</v>
      </c>
      <c r="HW13" s="9">
        <v>0.70699999999999996</v>
      </c>
      <c r="HX13" s="9">
        <v>0.41899999999999998</v>
      </c>
      <c r="HY13" s="9">
        <v>0.91100000000000003</v>
      </c>
      <c r="HZ13" s="9">
        <v>0.215</v>
      </c>
      <c r="IA13" s="9">
        <v>0</v>
      </c>
      <c r="IB13" s="9">
        <v>0.49199999999999999</v>
      </c>
      <c r="IC13" s="9">
        <v>0.42899999999999999</v>
      </c>
      <c r="ID13" s="9">
        <v>0.20399999999999999</v>
      </c>
      <c r="IE13" s="9">
        <v>0.621</v>
      </c>
      <c r="IF13" s="9">
        <v>0.505</v>
      </c>
      <c r="IG13" s="9">
        <v>0</v>
      </c>
      <c r="IH13" s="9">
        <v>3.2280000000000002</v>
      </c>
      <c r="II13" s="9">
        <v>1.7589999999999999</v>
      </c>
      <c r="IJ13" s="9">
        <v>1.7589999999999999</v>
      </c>
      <c r="IK13" s="9">
        <v>0</v>
      </c>
      <c r="IL13" s="9">
        <v>0</v>
      </c>
      <c r="IM13" s="9">
        <v>0</v>
      </c>
      <c r="IN13" s="9">
        <v>0</v>
      </c>
      <c r="IO13" s="9">
        <v>0</v>
      </c>
      <c r="IP13" s="9">
        <v>1.355</v>
      </c>
      <c r="IQ13" s="9">
        <v>0</v>
      </c>
    </row>
    <row r="14" spans="1:251">
      <c r="A14" s="10">
        <v>43132</v>
      </c>
      <c r="B14" s="9">
        <v>0.41099999999999998</v>
      </c>
      <c r="C14" s="9">
        <v>1.3640000000000001</v>
      </c>
      <c r="D14" s="9">
        <v>13</v>
      </c>
      <c r="E14" s="9">
        <v>11.542</v>
      </c>
      <c r="F14" s="9">
        <v>11.346</v>
      </c>
      <c r="G14" s="9">
        <v>0</v>
      </c>
      <c r="H14" s="9">
        <v>0.19600000000000001</v>
      </c>
      <c r="I14" s="9">
        <v>0</v>
      </c>
      <c r="J14" s="9">
        <v>0</v>
      </c>
      <c r="K14" s="9">
        <v>0.19600000000000001</v>
      </c>
      <c r="L14" s="9">
        <v>8.0860000000000003</v>
      </c>
      <c r="M14" s="9">
        <v>0.436</v>
      </c>
      <c r="N14" s="9">
        <v>1.0780000000000001</v>
      </c>
      <c r="O14" s="9">
        <v>1.9410000000000001</v>
      </c>
      <c r="P14" s="9">
        <v>2.226</v>
      </c>
      <c r="Q14" s="9">
        <v>9.3160000000000007</v>
      </c>
      <c r="R14" s="9">
        <v>1.458</v>
      </c>
      <c r="S14" s="9">
        <v>2.194</v>
      </c>
      <c r="T14" s="9">
        <v>17.350000000000001</v>
      </c>
      <c r="U14" s="9">
        <v>16.085000000000001</v>
      </c>
      <c r="V14" s="9">
        <v>14.212999999999999</v>
      </c>
      <c r="W14" s="9">
        <v>3.835</v>
      </c>
      <c r="X14" s="9">
        <v>3.6680000000000001</v>
      </c>
      <c r="Y14" s="9">
        <v>1.6970000000000001</v>
      </c>
      <c r="Z14" s="9">
        <v>1.972</v>
      </c>
      <c r="AA14" s="9">
        <v>2.6459999999999999</v>
      </c>
      <c r="AB14" s="9">
        <v>1.022</v>
      </c>
      <c r="AC14" s="9">
        <v>2.7690000000000001</v>
      </c>
      <c r="AD14" s="9">
        <v>0.65800000000000003</v>
      </c>
      <c r="AE14" s="9">
        <v>0.24099999999999999</v>
      </c>
      <c r="AF14" s="9">
        <v>0.71899999999999997</v>
      </c>
      <c r="AG14" s="9">
        <v>2.0259999999999998</v>
      </c>
      <c r="AH14" s="9">
        <v>0.92300000000000004</v>
      </c>
      <c r="AI14" s="9">
        <v>2.67</v>
      </c>
      <c r="AJ14" s="9">
        <v>0.998</v>
      </c>
      <c r="AK14" s="9">
        <v>0.16700000000000001</v>
      </c>
      <c r="AL14" s="9">
        <v>10.379</v>
      </c>
      <c r="AM14" s="9">
        <v>8.8439999999999994</v>
      </c>
      <c r="AN14" s="9">
        <v>7.2370000000000001</v>
      </c>
      <c r="AO14" s="9">
        <v>1.0229999999999999</v>
      </c>
      <c r="AP14" s="9">
        <v>0.58399999999999996</v>
      </c>
      <c r="AQ14" s="9">
        <v>0.41799999999999998</v>
      </c>
      <c r="AR14" s="9">
        <v>0.872</v>
      </c>
      <c r="AS14" s="9">
        <v>0.317</v>
      </c>
      <c r="AT14" s="9">
        <v>5.5119999999999996</v>
      </c>
      <c r="AU14" s="9">
        <v>0.30199999999999999</v>
      </c>
      <c r="AV14" s="9">
        <v>0.51800000000000002</v>
      </c>
      <c r="AW14" s="9">
        <v>2.5129999999999999</v>
      </c>
      <c r="AX14" s="9">
        <v>2.8519999999999999</v>
      </c>
      <c r="AY14" s="9">
        <v>5.992</v>
      </c>
      <c r="AZ14" s="9">
        <v>1.534</v>
      </c>
      <c r="BA14" s="9">
        <v>1.871</v>
      </c>
      <c r="BB14" s="9">
        <v>16.085000000000001</v>
      </c>
      <c r="BC14" s="9">
        <v>6.4290000000000003</v>
      </c>
      <c r="BD14" s="9">
        <v>5.8520000000000003</v>
      </c>
      <c r="BE14" s="9">
        <v>1.0209999999999999</v>
      </c>
      <c r="BF14" s="9">
        <v>1.0209999999999999</v>
      </c>
      <c r="BG14" s="9">
        <v>0.41299999999999998</v>
      </c>
      <c r="BH14" s="9">
        <v>0.60799999999999998</v>
      </c>
      <c r="BI14" s="9">
        <v>1.0209999999999999</v>
      </c>
      <c r="BJ14" s="9">
        <v>0</v>
      </c>
      <c r="BK14" s="9">
        <v>1.0209999999999999</v>
      </c>
      <c r="BL14" s="9">
        <v>0</v>
      </c>
      <c r="BM14" s="9">
        <v>0</v>
      </c>
      <c r="BN14" s="9">
        <v>0</v>
      </c>
      <c r="BO14" s="9">
        <v>0.60599999999999998</v>
      </c>
      <c r="BP14" s="9">
        <v>0.41599999999999998</v>
      </c>
      <c r="BQ14" s="9">
        <v>0.82099999999999995</v>
      </c>
      <c r="BR14" s="9">
        <v>0.2</v>
      </c>
      <c r="BS14" s="9">
        <v>0</v>
      </c>
      <c r="BT14" s="9">
        <v>4.83</v>
      </c>
      <c r="BU14" s="9">
        <v>3.944</v>
      </c>
      <c r="BV14" s="9">
        <v>3.944</v>
      </c>
      <c r="BW14" s="9">
        <v>0</v>
      </c>
      <c r="BX14" s="9">
        <v>0</v>
      </c>
      <c r="BY14" s="9">
        <v>0</v>
      </c>
      <c r="BZ14" s="9">
        <v>0</v>
      </c>
      <c r="CA14" s="9">
        <v>0</v>
      </c>
      <c r="CB14" s="9">
        <v>3.093</v>
      </c>
      <c r="CC14" s="9">
        <v>0</v>
      </c>
      <c r="CD14" s="9">
        <v>0.34100000000000003</v>
      </c>
      <c r="CE14" s="9">
        <v>0.51100000000000001</v>
      </c>
      <c r="CF14" s="9">
        <v>0.35699999999999998</v>
      </c>
      <c r="CG14" s="9">
        <v>3.5880000000000001</v>
      </c>
      <c r="CH14" s="9">
        <v>0.88600000000000001</v>
      </c>
      <c r="CI14" s="9">
        <v>0.57699999999999996</v>
      </c>
      <c r="CJ14" s="9">
        <v>6.4290000000000003</v>
      </c>
      <c r="CK14" s="9">
        <v>5.149</v>
      </c>
      <c r="CL14" s="9">
        <v>4.9889999999999999</v>
      </c>
      <c r="CM14" s="9">
        <v>0.65200000000000002</v>
      </c>
      <c r="CN14" s="9">
        <v>0.65200000000000002</v>
      </c>
      <c r="CO14" s="9">
        <v>0</v>
      </c>
      <c r="CP14" s="9">
        <v>0.65200000000000002</v>
      </c>
      <c r="CQ14" s="9">
        <v>0.65200000000000002</v>
      </c>
      <c r="CR14" s="9">
        <v>0</v>
      </c>
      <c r="CS14" s="9">
        <v>0.39200000000000002</v>
      </c>
      <c r="CT14" s="9">
        <v>0.26</v>
      </c>
      <c r="CU14" s="9">
        <v>0</v>
      </c>
      <c r="CV14" s="9">
        <v>0.65200000000000002</v>
      </c>
      <c r="CW14" s="9">
        <v>0</v>
      </c>
      <c r="CX14" s="9">
        <v>0</v>
      </c>
      <c r="CY14" s="9">
        <v>0.65200000000000002</v>
      </c>
      <c r="CZ14" s="9">
        <v>0</v>
      </c>
      <c r="DA14" s="9">
        <v>0</v>
      </c>
      <c r="DB14" s="9">
        <v>4.3369999999999997</v>
      </c>
      <c r="DC14" s="9">
        <v>3.6789999999999998</v>
      </c>
      <c r="DD14" s="9">
        <v>3.0779999999999998</v>
      </c>
      <c r="DE14" s="9">
        <v>0.21099999999999999</v>
      </c>
      <c r="DF14" s="9">
        <v>0.39</v>
      </c>
      <c r="DG14" s="9">
        <v>0.40400000000000003</v>
      </c>
      <c r="DH14" s="9">
        <v>0</v>
      </c>
      <c r="DI14" s="9">
        <v>0</v>
      </c>
      <c r="DJ14" s="9">
        <v>3.028</v>
      </c>
      <c r="DK14" s="9">
        <v>0.20399999999999999</v>
      </c>
      <c r="DL14" s="9">
        <v>0</v>
      </c>
      <c r="DM14" s="9">
        <v>0.44800000000000001</v>
      </c>
      <c r="DN14" s="9">
        <v>1.0029999999999999</v>
      </c>
      <c r="DO14" s="9">
        <v>2.6760000000000002</v>
      </c>
      <c r="DP14" s="9">
        <v>0.65700000000000003</v>
      </c>
      <c r="DQ14" s="9">
        <v>0.161</v>
      </c>
      <c r="DR14" s="9">
        <v>5.149</v>
      </c>
      <c r="DS14" s="9">
        <v>3.3959999999999999</v>
      </c>
      <c r="DT14" s="9">
        <v>3.3959999999999999</v>
      </c>
      <c r="DU14" s="9">
        <v>0.77600000000000002</v>
      </c>
      <c r="DV14" s="9">
        <v>0.77600000000000002</v>
      </c>
      <c r="DW14" s="9">
        <v>0.58599999999999997</v>
      </c>
      <c r="DX14" s="9">
        <v>0.19</v>
      </c>
      <c r="DY14" s="9">
        <v>0.77600000000000002</v>
      </c>
      <c r="DZ14" s="9">
        <v>0</v>
      </c>
      <c r="EA14" s="9">
        <v>0.19</v>
      </c>
      <c r="EB14" s="9">
        <v>0.26</v>
      </c>
      <c r="EC14" s="9">
        <v>0.32600000000000001</v>
      </c>
      <c r="ED14" s="9">
        <v>0.41199999999999998</v>
      </c>
      <c r="EE14" s="9">
        <v>0.17299999999999999</v>
      </c>
      <c r="EF14" s="9">
        <v>0.19</v>
      </c>
      <c r="EG14" s="9">
        <v>0.77600000000000002</v>
      </c>
      <c r="EH14" s="9">
        <v>0</v>
      </c>
      <c r="EI14" s="9">
        <v>0</v>
      </c>
      <c r="EJ14" s="9">
        <v>2.621</v>
      </c>
      <c r="EK14" s="9">
        <v>2.1339999999999999</v>
      </c>
      <c r="EL14" s="9">
        <v>1.962</v>
      </c>
      <c r="EM14" s="9">
        <v>0.17199999999999999</v>
      </c>
      <c r="EN14" s="9">
        <v>0</v>
      </c>
      <c r="EO14" s="9">
        <v>0.17199999999999999</v>
      </c>
      <c r="EP14" s="9">
        <v>0</v>
      </c>
      <c r="EQ14" s="9">
        <v>0</v>
      </c>
      <c r="ER14" s="9">
        <v>1.964</v>
      </c>
      <c r="ES14" s="9">
        <v>0.17</v>
      </c>
      <c r="ET14" s="9">
        <v>0</v>
      </c>
      <c r="EU14" s="9">
        <v>0</v>
      </c>
      <c r="EV14" s="9">
        <v>0.375</v>
      </c>
      <c r="EW14" s="9">
        <v>1.7589999999999999</v>
      </c>
      <c r="EX14" s="9">
        <v>0.48699999999999999</v>
      </c>
      <c r="EY14" s="9">
        <v>0</v>
      </c>
      <c r="EZ14" s="9">
        <v>3.3959999999999999</v>
      </c>
      <c r="FA14" s="9">
        <v>1.538</v>
      </c>
      <c r="FB14" s="9">
        <v>1.538</v>
      </c>
      <c r="FC14" s="9">
        <v>0.376</v>
      </c>
      <c r="FD14" s="9">
        <v>0.376</v>
      </c>
      <c r="FE14" s="9">
        <v>0.17899999999999999</v>
      </c>
      <c r="FF14" s="9">
        <v>0.19700000000000001</v>
      </c>
      <c r="FG14" s="9">
        <v>0.376</v>
      </c>
      <c r="FH14" s="9">
        <v>0</v>
      </c>
      <c r="FI14" s="9">
        <v>0.19700000000000001</v>
      </c>
      <c r="FJ14" s="9">
        <v>0.17899999999999999</v>
      </c>
      <c r="FK14" s="9">
        <v>0</v>
      </c>
      <c r="FL14" s="9">
        <v>0.17899999999999999</v>
      </c>
      <c r="FM14" s="9">
        <v>0.19700000000000001</v>
      </c>
      <c r="FN14" s="9">
        <v>0</v>
      </c>
      <c r="FO14" s="9">
        <v>0.17899999999999999</v>
      </c>
      <c r="FP14" s="9">
        <v>0.19700000000000001</v>
      </c>
      <c r="FQ14" s="9">
        <v>0</v>
      </c>
      <c r="FR14" s="9">
        <v>1.1619999999999999</v>
      </c>
      <c r="FS14" s="9">
        <v>0.97599999999999998</v>
      </c>
      <c r="FT14" s="9">
        <v>0.76300000000000001</v>
      </c>
      <c r="FU14" s="9">
        <v>0</v>
      </c>
      <c r="FV14" s="9">
        <v>0.21299999999999999</v>
      </c>
      <c r="FW14" s="9">
        <v>0</v>
      </c>
      <c r="FX14" s="9">
        <v>0</v>
      </c>
      <c r="FY14" s="9">
        <v>0.21299999999999999</v>
      </c>
      <c r="FZ14" s="9">
        <v>0.63700000000000001</v>
      </c>
      <c r="GA14" s="9">
        <v>0</v>
      </c>
      <c r="GB14" s="9">
        <v>0.33900000000000002</v>
      </c>
      <c r="GC14" s="9">
        <v>0</v>
      </c>
      <c r="GD14" s="9">
        <v>0.45800000000000002</v>
      </c>
      <c r="GE14" s="9">
        <v>0.51800000000000002</v>
      </c>
      <c r="GF14" s="9">
        <v>0.186</v>
      </c>
      <c r="GG14" s="9">
        <v>0</v>
      </c>
      <c r="GH14" s="9">
        <v>1.538</v>
      </c>
      <c r="GI14" s="9">
        <v>29.231000000000002</v>
      </c>
      <c r="GJ14" s="9">
        <v>27.963000000000001</v>
      </c>
      <c r="GK14" s="9">
        <v>3.7</v>
      </c>
      <c r="GL14" s="9">
        <v>3.5190000000000001</v>
      </c>
      <c r="GM14" s="9">
        <v>1.8740000000000001</v>
      </c>
      <c r="GN14" s="9">
        <v>1.645</v>
      </c>
      <c r="GO14" s="9">
        <v>2.964</v>
      </c>
      <c r="GP14" s="9">
        <v>0.55500000000000005</v>
      </c>
      <c r="GQ14" s="9">
        <v>2.7530000000000001</v>
      </c>
      <c r="GR14" s="9">
        <v>0.36499999999999999</v>
      </c>
      <c r="GS14" s="9">
        <v>0.4</v>
      </c>
      <c r="GT14" s="9">
        <v>1.7210000000000001</v>
      </c>
      <c r="GU14" s="9">
        <v>0.57299999999999995</v>
      </c>
      <c r="GV14" s="9">
        <v>1.2250000000000001</v>
      </c>
      <c r="GW14" s="9">
        <v>1.853</v>
      </c>
      <c r="GX14" s="9">
        <v>1.6659999999999999</v>
      </c>
      <c r="GY14" s="9">
        <v>0.18099999999999999</v>
      </c>
      <c r="GZ14" s="9">
        <v>24.263000000000002</v>
      </c>
      <c r="HA14" s="9">
        <v>19.143000000000001</v>
      </c>
      <c r="HB14" s="9">
        <v>18.591000000000001</v>
      </c>
      <c r="HC14" s="9">
        <v>0.152</v>
      </c>
      <c r="HD14" s="9">
        <v>0.4</v>
      </c>
      <c r="HE14" s="9">
        <v>0</v>
      </c>
      <c r="HF14" s="9">
        <v>0.4</v>
      </c>
      <c r="HG14" s="9">
        <v>0</v>
      </c>
      <c r="HH14" s="9">
        <v>15.259</v>
      </c>
      <c r="HI14" s="9">
        <v>1.054</v>
      </c>
      <c r="HJ14" s="9">
        <v>0.96599999999999997</v>
      </c>
      <c r="HK14" s="9">
        <v>1.865</v>
      </c>
      <c r="HL14" s="9">
        <v>5.48</v>
      </c>
      <c r="HM14" s="9">
        <v>13.663</v>
      </c>
      <c r="HN14" s="9">
        <v>5.12</v>
      </c>
      <c r="HO14" s="9">
        <v>1.268</v>
      </c>
      <c r="HP14" s="9">
        <v>29.231000000000002</v>
      </c>
      <c r="HQ14" s="9">
        <v>5.907</v>
      </c>
      <c r="HR14" s="9">
        <v>5.7770000000000001</v>
      </c>
      <c r="HS14" s="9">
        <v>0.995</v>
      </c>
      <c r="HT14" s="9">
        <v>0.995</v>
      </c>
      <c r="HU14" s="9">
        <v>0</v>
      </c>
      <c r="HV14" s="9">
        <v>0.995</v>
      </c>
      <c r="HW14" s="9">
        <v>0.129</v>
      </c>
      <c r="HX14" s="9">
        <v>0.86699999999999999</v>
      </c>
      <c r="HY14" s="9">
        <v>0.56699999999999995</v>
      </c>
      <c r="HZ14" s="9">
        <v>0</v>
      </c>
      <c r="IA14" s="9">
        <v>0</v>
      </c>
      <c r="IB14" s="9">
        <v>0.23200000000000001</v>
      </c>
      <c r="IC14" s="9">
        <v>0.51800000000000002</v>
      </c>
      <c r="ID14" s="9">
        <v>0.245</v>
      </c>
      <c r="IE14" s="9">
        <v>0.56999999999999995</v>
      </c>
      <c r="IF14" s="9">
        <v>0.42499999999999999</v>
      </c>
      <c r="IG14" s="9">
        <v>0</v>
      </c>
      <c r="IH14" s="9">
        <v>4.782</v>
      </c>
      <c r="II14" s="9">
        <v>3.923</v>
      </c>
      <c r="IJ14" s="9">
        <v>3.923</v>
      </c>
      <c r="IK14" s="9">
        <v>0</v>
      </c>
      <c r="IL14" s="9">
        <v>0</v>
      </c>
      <c r="IM14" s="9">
        <v>0</v>
      </c>
      <c r="IN14" s="9">
        <v>0</v>
      </c>
      <c r="IO14" s="9">
        <v>0</v>
      </c>
      <c r="IP14" s="9">
        <v>2.379</v>
      </c>
      <c r="IQ14" s="9">
        <v>0.34200000000000003</v>
      </c>
    </row>
    <row r="15" spans="1:251">
      <c r="A15" s="10">
        <v>43497</v>
      </c>
      <c r="B15" s="9">
        <v>0.45300000000000001</v>
      </c>
      <c r="C15" s="9">
        <v>0.44800000000000001</v>
      </c>
      <c r="D15" s="9">
        <v>13.045</v>
      </c>
      <c r="E15" s="9">
        <v>11.837</v>
      </c>
      <c r="F15" s="9">
        <v>11.377000000000001</v>
      </c>
      <c r="G15" s="9">
        <v>0</v>
      </c>
      <c r="H15" s="9">
        <v>0.46100000000000002</v>
      </c>
      <c r="I15" s="9">
        <v>0.246</v>
      </c>
      <c r="J15" s="9">
        <v>0.215</v>
      </c>
      <c r="K15" s="9">
        <v>0</v>
      </c>
      <c r="L15" s="9">
        <v>7.9749999999999996</v>
      </c>
      <c r="M15" s="9">
        <v>1.129</v>
      </c>
      <c r="N15" s="9">
        <v>1.1739999999999999</v>
      </c>
      <c r="O15" s="9">
        <v>1.56</v>
      </c>
      <c r="P15" s="9">
        <v>2.0369999999999999</v>
      </c>
      <c r="Q15" s="9">
        <v>9.8000000000000007</v>
      </c>
      <c r="R15" s="9">
        <v>1.208</v>
      </c>
      <c r="S15" s="9">
        <v>0.63400000000000001</v>
      </c>
      <c r="T15" s="9">
        <v>15.638</v>
      </c>
      <c r="U15" s="9">
        <v>14.353</v>
      </c>
      <c r="V15" s="9">
        <v>11.763</v>
      </c>
      <c r="W15" s="9">
        <v>4.5090000000000003</v>
      </c>
      <c r="X15" s="9">
        <v>4.3049999999999997</v>
      </c>
      <c r="Y15" s="9">
        <v>2.476</v>
      </c>
      <c r="Z15" s="9">
        <v>1.83</v>
      </c>
      <c r="AA15" s="9">
        <v>2.7429999999999999</v>
      </c>
      <c r="AB15" s="9">
        <v>1.5620000000000001</v>
      </c>
      <c r="AC15" s="9">
        <v>2.9710000000000001</v>
      </c>
      <c r="AD15" s="9">
        <v>0.59499999999999997</v>
      </c>
      <c r="AE15" s="9">
        <v>0.74</v>
      </c>
      <c r="AF15" s="9">
        <v>0</v>
      </c>
      <c r="AG15" s="9">
        <v>2.6840000000000002</v>
      </c>
      <c r="AH15" s="9">
        <v>1.621</v>
      </c>
      <c r="AI15" s="9">
        <v>3.6120000000000001</v>
      </c>
      <c r="AJ15" s="9">
        <v>0.69299999999999995</v>
      </c>
      <c r="AK15" s="9">
        <v>0.20399999999999999</v>
      </c>
      <c r="AL15" s="9">
        <v>7.2530000000000001</v>
      </c>
      <c r="AM15" s="9">
        <v>6.1509999999999998</v>
      </c>
      <c r="AN15" s="9">
        <v>5.9409999999999998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3.9569999999999999</v>
      </c>
      <c r="AU15" s="9">
        <v>0</v>
      </c>
      <c r="AV15" s="9">
        <v>0</v>
      </c>
      <c r="AW15" s="9">
        <v>2.1949999999999998</v>
      </c>
      <c r="AX15" s="9">
        <v>0.46600000000000003</v>
      </c>
      <c r="AY15" s="9">
        <v>5.6849999999999996</v>
      </c>
      <c r="AZ15" s="9">
        <v>1.1020000000000001</v>
      </c>
      <c r="BA15" s="9">
        <v>2.59</v>
      </c>
      <c r="BB15" s="9">
        <v>14.353</v>
      </c>
      <c r="BC15" s="9">
        <v>6.9249999999999998</v>
      </c>
      <c r="BD15" s="9">
        <v>6.5830000000000002</v>
      </c>
      <c r="BE15" s="9">
        <v>0.94099999999999995</v>
      </c>
      <c r="BF15" s="9">
        <v>0.94099999999999995</v>
      </c>
      <c r="BG15" s="9">
        <v>0.52400000000000002</v>
      </c>
      <c r="BH15" s="9">
        <v>0.41599999999999998</v>
      </c>
      <c r="BI15" s="9">
        <v>0.94099999999999995</v>
      </c>
      <c r="BJ15" s="9">
        <v>0</v>
      </c>
      <c r="BK15" s="9">
        <v>0.73399999999999999</v>
      </c>
      <c r="BL15" s="9">
        <v>0.20599999999999999</v>
      </c>
      <c r="BM15" s="9">
        <v>0</v>
      </c>
      <c r="BN15" s="9">
        <v>0.46400000000000002</v>
      </c>
      <c r="BO15" s="9">
        <v>0</v>
      </c>
      <c r="BP15" s="9">
        <v>0.47599999999999998</v>
      </c>
      <c r="BQ15" s="9">
        <v>0.94099999999999995</v>
      </c>
      <c r="BR15" s="9">
        <v>0</v>
      </c>
      <c r="BS15" s="9">
        <v>0</v>
      </c>
      <c r="BT15" s="9">
        <v>5.6429999999999998</v>
      </c>
      <c r="BU15" s="9">
        <v>5.1619999999999999</v>
      </c>
      <c r="BV15" s="9">
        <v>4.8929999999999998</v>
      </c>
      <c r="BW15" s="9">
        <v>0.27</v>
      </c>
      <c r="BX15" s="9">
        <v>0</v>
      </c>
      <c r="BY15" s="9">
        <v>0.27</v>
      </c>
      <c r="BZ15" s="9">
        <v>0</v>
      </c>
      <c r="CA15" s="9">
        <v>0</v>
      </c>
      <c r="CB15" s="9">
        <v>3.3119999999999998</v>
      </c>
      <c r="CC15" s="9">
        <v>0</v>
      </c>
      <c r="CD15" s="9">
        <v>0.746</v>
      </c>
      <c r="CE15" s="9">
        <v>1.1040000000000001</v>
      </c>
      <c r="CF15" s="9">
        <v>0.77300000000000002</v>
      </c>
      <c r="CG15" s="9">
        <v>4.3899999999999997</v>
      </c>
      <c r="CH15" s="9">
        <v>0.48</v>
      </c>
      <c r="CI15" s="9">
        <v>0.34200000000000003</v>
      </c>
      <c r="CJ15" s="9">
        <v>6.9249999999999998</v>
      </c>
      <c r="CK15" s="9">
        <v>3.5179999999999998</v>
      </c>
      <c r="CL15" s="9">
        <v>3.0630000000000002</v>
      </c>
      <c r="CM15" s="9">
        <v>0.752</v>
      </c>
      <c r="CN15" s="9">
        <v>0.495</v>
      </c>
      <c r="CO15" s="9">
        <v>0</v>
      </c>
      <c r="CP15" s="9">
        <v>0.495</v>
      </c>
      <c r="CQ15" s="9">
        <v>0</v>
      </c>
      <c r="CR15" s="9">
        <v>0.495</v>
      </c>
      <c r="CS15" s="9">
        <v>0</v>
      </c>
      <c r="CT15" s="9">
        <v>0.26800000000000002</v>
      </c>
      <c r="CU15" s="9">
        <v>0.22700000000000001</v>
      </c>
      <c r="CV15" s="9">
        <v>0</v>
      </c>
      <c r="CW15" s="9">
        <v>0.26800000000000002</v>
      </c>
      <c r="CX15" s="9">
        <v>0.22700000000000001</v>
      </c>
      <c r="CY15" s="9">
        <v>0</v>
      </c>
      <c r="CZ15" s="9">
        <v>0.495</v>
      </c>
      <c r="DA15" s="9">
        <v>0.25700000000000001</v>
      </c>
      <c r="DB15" s="9">
        <v>2.3109999999999999</v>
      </c>
      <c r="DC15" s="9">
        <v>1.944</v>
      </c>
      <c r="DD15" s="9">
        <v>1.474</v>
      </c>
      <c r="DE15" s="9">
        <v>0.47</v>
      </c>
      <c r="DF15" s="9">
        <v>0</v>
      </c>
      <c r="DG15" s="9">
        <v>0.47</v>
      </c>
      <c r="DH15" s="9">
        <v>0</v>
      </c>
      <c r="DI15" s="9">
        <v>0</v>
      </c>
      <c r="DJ15" s="9">
        <v>1.0389999999999999</v>
      </c>
      <c r="DK15" s="9">
        <v>0.47</v>
      </c>
      <c r="DL15" s="9">
        <v>0.21</v>
      </c>
      <c r="DM15" s="9">
        <v>0.22500000000000001</v>
      </c>
      <c r="DN15" s="9">
        <v>0.66</v>
      </c>
      <c r="DO15" s="9">
        <v>1.284</v>
      </c>
      <c r="DP15" s="9">
        <v>0.36599999999999999</v>
      </c>
      <c r="DQ15" s="9">
        <v>0.45500000000000002</v>
      </c>
      <c r="DR15" s="9">
        <v>3.5179999999999998</v>
      </c>
      <c r="DS15" s="9">
        <v>2.839</v>
      </c>
      <c r="DT15" s="9">
        <v>2.839</v>
      </c>
      <c r="DU15" s="9">
        <v>0.25600000000000001</v>
      </c>
      <c r="DV15" s="9">
        <v>0.25600000000000001</v>
      </c>
      <c r="DW15" s="9">
        <v>0</v>
      </c>
      <c r="DX15" s="9">
        <v>0.25600000000000001</v>
      </c>
      <c r="DY15" s="9">
        <v>0.25600000000000001</v>
      </c>
      <c r="DZ15" s="9">
        <v>0</v>
      </c>
      <c r="EA15" s="9">
        <v>0</v>
      </c>
      <c r="EB15" s="9">
        <v>0.25600000000000001</v>
      </c>
      <c r="EC15" s="9">
        <v>0</v>
      </c>
      <c r="ED15" s="9">
        <v>0.25600000000000001</v>
      </c>
      <c r="EE15" s="9">
        <v>0</v>
      </c>
      <c r="EF15" s="9">
        <v>0</v>
      </c>
      <c r="EG15" s="9">
        <v>0.25600000000000001</v>
      </c>
      <c r="EH15" s="9">
        <v>0</v>
      </c>
      <c r="EI15" s="9">
        <v>0</v>
      </c>
      <c r="EJ15" s="9">
        <v>2.5830000000000002</v>
      </c>
      <c r="EK15" s="9">
        <v>2.0449999999999999</v>
      </c>
      <c r="EL15" s="9">
        <v>2.0449999999999999</v>
      </c>
      <c r="EM15" s="9">
        <v>0</v>
      </c>
      <c r="EN15" s="9">
        <v>0</v>
      </c>
      <c r="EO15" s="9">
        <v>0</v>
      </c>
      <c r="EP15" s="9">
        <v>0</v>
      </c>
      <c r="EQ15" s="9">
        <v>0</v>
      </c>
      <c r="ER15" s="9">
        <v>1.7889999999999999</v>
      </c>
      <c r="ES15" s="9">
        <v>0.25600000000000001</v>
      </c>
      <c r="ET15" s="9">
        <v>0</v>
      </c>
      <c r="EU15" s="9">
        <v>0</v>
      </c>
      <c r="EV15" s="9">
        <v>0.97699999999999998</v>
      </c>
      <c r="EW15" s="9">
        <v>1.0680000000000001</v>
      </c>
      <c r="EX15" s="9">
        <v>0.53800000000000003</v>
      </c>
      <c r="EY15" s="9">
        <v>0</v>
      </c>
      <c r="EZ15" s="9">
        <v>2.839</v>
      </c>
      <c r="FA15" s="9">
        <v>1.575</v>
      </c>
      <c r="FB15" s="9">
        <v>1.575</v>
      </c>
      <c r="FC15" s="9">
        <v>0.20399999999999999</v>
      </c>
      <c r="FD15" s="9">
        <v>0.20399999999999999</v>
      </c>
      <c r="FE15" s="9">
        <v>0</v>
      </c>
      <c r="FF15" s="9">
        <v>0.20399999999999999</v>
      </c>
      <c r="FG15" s="9">
        <v>0.20399999999999999</v>
      </c>
      <c r="FH15" s="9">
        <v>0</v>
      </c>
      <c r="FI15" s="9">
        <v>0.20399999999999999</v>
      </c>
      <c r="FJ15" s="9">
        <v>0</v>
      </c>
      <c r="FK15" s="9">
        <v>0</v>
      </c>
      <c r="FL15" s="9">
        <v>0</v>
      </c>
      <c r="FM15" s="9">
        <v>0</v>
      </c>
      <c r="FN15" s="9">
        <v>0.20399999999999999</v>
      </c>
      <c r="FO15" s="9">
        <v>0.20399999999999999</v>
      </c>
      <c r="FP15" s="9">
        <v>0</v>
      </c>
      <c r="FQ15" s="9">
        <v>0</v>
      </c>
      <c r="FR15" s="9">
        <v>1.371</v>
      </c>
      <c r="FS15" s="9">
        <v>0.91900000000000004</v>
      </c>
      <c r="FT15" s="9">
        <v>0.91900000000000004</v>
      </c>
      <c r="FU15" s="9">
        <v>0</v>
      </c>
      <c r="FV15" s="9">
        <v>0</v>
      </c>
      <c r="FW15" s="9">
        <v>0</v>
      </c>
      <c r="FX15" s="9">
        <v>0</v>
      </c>
      <c r="FY15" s="9">
        <v>0</v>
      </c>
      <c r="FZ15" s="9">
        <v>0.91900000000000004</v>
      </c>
      <c r="GA15" s="9">
        <v>0</v>
      </c>
      <c r="GB15" s="9">
        <v>0</v>
      </c>
      <c r="GC15" s="9">
        <v>0</v>
      </c>
      <c r="GD15" s="9">
        <v>0</v>
      </c>
      <c r="GE15" s="9">
        <v>0.91900000000000004</v>
      </c>
      <c r="GF15" s="9">
        <v>0.45200000000000001</v>
      </c>
      <c r="GG15" s="9">
        <v>0</v>
      </c>
      <c r="GH15" s="9">
        <v>1.575</v>
      </c>
      <c r="GI15" s="9">
        <v>28.977</v>
      </c>
      <c r="GJ15" s="9">
        <v>27.715</v>
      </c>
      <c r="GK15" s="9">
        <v>2.464</v>
      </c>
      <c r="GL15" s="9">
        <v>2.246</v>
      </c>
      <c r="GM15" s="9">
        <v>0.66200000000000003</v>
      </c>
      <c r="GN15" s="9">
        <v>1.5840000000000001</v>
      </c>
      <c r="GO15" s="9">
        <v>1.506</v>
      </c>
      <c r="GP15" s="9">
        <v>0.74</v>
      </c>
      <c r="GQ15" s="9">
        <v>1.506</v>
      </c>
      <c r="GR15" s="9">
        <v>0.50600000000000001</v>
      </c>
      <c r="GS15" s="9">
        <v>0.23400000000000001</v>
      </c>
      <c r="GT15" s="9">
        <v>0.66800000000000004</v>
      </c>
      <c r="GU15" s="9">
        <v>0.57699999999999996</v>
      </c>
      <c r="GV15" s="9">
        <v>1.0009999999999999</v>
      </c>
      <c r="GW15" s="9">
        <v>1.4670000000000001</v>
      </c>
      <c r="GX15" s="9">
        <v>0.77900000000000003</v>
      </c>
      <c r="GY15" s="9">
        <v>0.218</v>
      </c>
      <c r="GZ15" s="9">
        <v>25.25</v>
      </c>
      <c r="HA15" s="9">
        <v>20.454999999999998</v>
      </c>
      <c r="HB15" s="9">
        <v>18.942</v>
      </c>
      <c r="HC15" s="9">
        <v>0.72599999999999998</v>
      </c>
      <c r="HD15" s="9">
        <v>0.78600000000000003</v>
      </c>
      <c r="HE15" s="9">
        <v>1.258</v>
      </c>
      <c r="HF15" s="9">
        <v>0.254</v>
      </c>
      <c r="HG15" s="9">
        <v>0</v>
      </c>
      <c r="HH15" s="9">
        <v>15.343999999999999</v>
      </c>
      <c r="HI15" s="9">
        <v>1.2330000000000001</v>
      </c>
      <c r="HJ15" s="9">
        <v>2.1789999999999998</v>
      </c>
      <c r="HK15" s="9">
        <v>1.6990000000000001</v>
      </c>
      <c r="HL15" s="9">
        <v>6.2320000000000002</v>
      </c>
      <c r="HM15" s="9">
        <v>14.222</v>
      </c>
      <c r="HN15" s="9">
        <v>4.7960000000000003</v>
      </c>
      <c r="HO15" s="9">
        <v>1.262</v>
      </c>
      <c r="HP15" s="9">
        <v>28.977</v>
      </c>
      <c r="HQ15" s="9">
        <v>5.3550000000000004</v>
      </c>
      <c r="HR15" s="9">
        <v>5.3550000000000004</v>
      </c>
      <c r="HS15" s="9">
        <v>0.65600000000000003</v>
      </c>
      <c r="HT15" s="9">
        <v>0.65600000000000003</v>
      </c>
      <c r="HU15" s="9">
        <v>0.254</v>
      </c>
      <c r="HV15" s="9">
        <v>0.40100000000000002</v>
      </c>
      <c r="HW15" s="9">
        <v>0.254</v>
      </c>
      <c r="HX15" s="9">
        <v>0.40100000000000002</v>
      </c>
      <c r="HY15" s="9">
        <v>0.254</v>
      </c>
      <c r="HZ15" s="9">
        <v>0.40100000000000002</v>
      </c>
      <c r="IA15" s="9">
        <v>0</v>
      </c>
      <c r="IB15" s="9">
        <v>0.39800000000000002</v>
      </c>
      <c r="IC15" s="9">
        <v>0.25700000000000001</v>
      </c>
      <c r="ID15" s="9">
        <v>0</v>
      </c>
      <c r="IE15" s="9">
        <v>0.254</v>
      </c>
      <c r="IF15" s="9">
        <v>0.40100000000000002</v>
      </c>
      <c r="IG15" s="9">
        <v>0</v>
      </c>
      <c r="IH15" s="9">
        <v>4.6989999999999998</v>
      </c>
      <c r="II15" s="9">
        <v>2.573</v>
      </c>
      <c r="IJ15" s="9">
        <v>2.573</v>
      </c>
      <c r="IK15" s="9">
        <v>0</v>
      </c>
      <c r="IL15" s="9">
        <v>0</v>
      </c>
      <c r="IM15" s="9">
        <v>0</v>
      </c>
      <c r="IN15" s="9">
        <v>0</v>
      </c>
      <c r="IO15" s="9">
        <v>0</v>
      </c>
      <c r="IP15" s="9">
        <v>2.1309999999999998</v>
      </c>
      <c r="IQ15" s="9">
        <v>0.20799999999999999</v>
      </c>
    </row>
    <row r="16" spans="1:251">
      <c r="A16" s="10">
        <v>43862</v>
      </c>
      <c r="B16" s="9">
        <v>0.38300000000000001</v>
      </c>
      <c r="C16" s="9">
        <v>0.23799999999999999</v>
      </c>
      <c r="D16" s="9">
        <v>10.452</v>
      </c>
      <c r="E16" s="9">
        <v>9.9250000000000007</v>
      </c>
      <c r="F16" s="9">
        <v>9.7940000000000005</v>
      </c>
      <c r="G16" s="9">
        <v>0.13100000000000001</v>
      </c>
      <c r="H16" s="9">
        <v>0</v>
      </c>
      <c r="I16" s="9">
        <v>0.13100000000000001</v>
      </c>
      <c r="J16" s="9">
        <v>0</v>
      </c>
      <c r="K16" s="9">
        <v>0</v>
      </c>
      <c r="L16" s="9">
        <v>5.1840000000000002</v>
      </c>
      <c r="M16" s="9">
        <v>2.044</v>
      </c>
      <c r="N16" s="9">
        <v>0.78800000000000003</v>
      </c>
      <c r="O16" s="9">
        <v>1.909</v>
      </c>
      <c r="P16" s="9">
        <v>2.2269999999999999</v>
      </c>
      <c r="Q16" s="9">
        <v>7.6980000000000004</v>
      </c>
      <c r="R16" s="9">
        <v>0.52700000000000002</v>
      </c>
      <c r="S16" s="9">
        <v>1.2210000000000001</v>
      </c>
      <c r="T16" s="9">
        <v>14.042</v>
      </c>
      <c r="U16" s="9">
        <v>16.541</v>
      </c>
      <c r="V16" s="9">
        <v>14.723000000000001</v>
      </c>
      <c r="W16" s="9">
        <v>1.6160000000000001</v>
      </c>
      <c r="X16" s="9">
        <v>1.3660000000000001</v>
      </c>
      <c r="Y16" s="9">
        <v>0.40600000000000003</v>
      </c>
      <c r="Z16" s="9">
        <v>0.96099999999999997</v>
      </c>
      <c r="AA16" s="9">
        <v>0.56000000000000005</v>
      </c>
      <c r="AB16" s="9">
        <v>0.80600000000000005</v>
      </c>
      <c r="AC16" s="9">
        <v>0.96599999999999997</v>
      </c>
      <c r="AD16" s="9">
        <v>0.40100000000000002</v>
      </c>
      <c r="AE16" s="9">
        <v>0</v>
      </c>
      <c r="AF16" s="9">
        <v>0.40600000000000003</v>
      </c>
      <c r="AG16" s="9">
        <v>0.622</v>
      </c>
      <c r="AH16" s="9">
        <v>0.33900000000000002</v>
      </c>
      <c r="AI16" s="9">
        <v>0.745</v>
      </c>
      <c r="AJ16" s="9">
        <v>0.622</v>
      </c>
      <c r="AK16" s="9">
        <v>0.249</v>
      </c>
      <c r="AL16" s="9">
        <v>13.106999999999999</v>
      </c>
      <c r="AM16" s="9">
        <v>12.026999999999999</v>
      </c>
      <c r="AN16" s="9">
        <v>12.026999999999999</v>
      </c>
      <c r="AO16" s="9">
        <v>0</v>
      </c>
      <c r="AP16" s="9">
        <v>0</v>
      </c>
      <c r="AQ16" s="9">
        <v>0</v>
      </c>
      <c r="AR16" s="9">
        <v>0</v>
      </c>
      <c r="AS16" s="9">
        <v>0</v>
      </c>
      <c r="AT16" s="9">
        <v>6.593</v>
      </c>
      <c r="AU16" s="9">
        <v>1.5189999999999999</v>
      </c>
      <c r="AV16" s="9">
        <v>0</v>
      </c>
      <c r="AW16" s="9">
        <v>3.915</v>
      </c>
      <c r="AX16" s="9">
        <v>2.589</v>
      </c>
      <c r="AY16" s="9">
        <v>9.4380000000000006</v>
      </c>
      <c r="AZ16" s="9">
        <v>1.08</v>
      </c>
      <c r="BA16" s="9">
        <v>1.819</v>
      </c>
      <c r="BB16" s="9">
        <v>16.541</v>
      </c>
      <c r="BC16" s="9">
        <v>6.6749999999999998</v>
      </c>
      <c r="BD16" s="9">
        <v>6.0209999999999999</v>
      </c>
      <c r="BE16" s="9">
        <v>0.47599999999999998</v>
      </c>
      <c r="BF16" s="9">
        <v>0.47599999999999998</v>
      </c>
      <c r="BG16" s="9">
        <v>0.23599999999999999</v>
      </c>
      <c r="BH16" s="9">
        <v>0.24099999999999999</v>
      </c>
      <c r="BI16" s="9">
        <v>0.24099999999999999</v>
      </c>
      <c r="BJ16" s="9">
        <v>0.23599999999999999</v>
      </c>
      <c r="BK16" s="9">
        <v>0.24099999999999999</v>
      </c>
      <c r="BL16" s="9">
        <v>0.23599999999999999</v>
      </c>
      <c r="BM16" s="9">
        <v>0</v>
      </c>
      <c r="BN16" s="9">
        <v>0</v>
      </c>
      <c r="BO16" s="9">
        <v>0.23599999999999999</v>
      </c>
      <c r="BP16" s="9">
        <v>0.24099999999999999</v>
      </c>
      <c r="BQ16" s="9">
        <v>0.23599999999999999</v>
      </c>
      <c r="BR16" s="9">
        <v>0.24099999999999999</v>
      </c>
      <c r="BS16" s="9">
        <v>0</v>
      </c>
      <c r="BT16" s="9">
        <v>5.5439999999999996</v>
      </c>
      <c r="BU16" s="9">
        <v>4.2930000000000001</v>
      </c>
      <c r="BV16" s="9">
        <v>3.5910000000000002</v>
      </c>
      <c r="BW16" s="9">
        <v>0.70199999999999996</v>
      </c>
      <c r="BX16" s="9">
        <v>0</v>
      </c>
      <c r="BY16" s="9">
        <v>0.20300000000000001</v>
      </c>
      <c r="BZ16" s="9">
        <v>0.23100000000000001</v>
      </c>
      <c r="CA16" s="9">
        <v>0.26800000000000002</v>
      </c>
      <c r="CB16" s="9">
        <v>2.536</v>
      </c>
      <c r="CC16" s="9">
        <v>0.71199999999999997</v>
      </c>
      <c r="CD16" s="9">
        <v>0.36399999999999999</v>
      </c>
      <c r="CE16" s="9">
        <v>0.68100000000000005</v>
      </c>
      <c r="CF16" s="9">
        <v>0.71599999999999997</v>
      </c>
      <c r="CG16" s="9">
        <v>3.577</v>
      </c>
      <c r="CH16" s="9">
        <v>1.2509999999999999</v>
      </c>
      <c r="CI16" s="9">
        <v>0.65400000000000003</v>
      </c>
      <c r="CJ16" s="9">
        <v>6.6749999999999998</v>
      </c>
      <c r="CK16" s="9">
        <v>4.5140000000000002</v>
      </c>
      <c r="CL16" s="9">
        <v>4.258</v>
      </c>
      <c r="CM16" s="9">
        <v>0.42399999999999999</v>
      </c>
      <c r="CN16" s="9">
        <v>0.42399999999999999</v>
      </c>
      <c r="CO16" s="9">
        <v>0.20300000000000001</v>
      </c>
      <c r="CP16" s="9">
        <v>0.221</v>
      </c>
      <c r="CQ16" s="9">
        <v>0.20300000000000001</v>
      </c>
      <c r="CR16" s="9">
        <v>0.221</v>
      </c>
      <c r="CS16" s="9">
        <v>0.42399999999999999</v>
      </c>
      <c r="CT16" s="9">
        <v>0</v>
      </c>
      <c r="CU16" s="9">
        <v>0</v>
      </c>
      <c r="CV16" s="9">
        <v>0.42399999999999999</v>
      </c>
      <c r="CW16" s="9">
        <v>0</v>
      </c>
      <c r="CX16" s="9">
        <v>0</v>
      </c>
      <c r="CY16" s="9">
        <v>0.42399999999999999</v>
      </c>
      <c r="CZ16" s="9">
        <v>0</v>
      </c>
      <c r="DA16" s="9">
        <v>0</v>
      </c>
      <c r="DB16" s="9">
        <v>3.8340000000000001</v>
      </c>
      <c r="DC16" s="9">
        <v>3.3660000000000001</v>
      </c>
      <c r="DD16" s="9">
        <v>3.15</v>
      </c>
      <c r="DE16" s="9">
        <v>0</v>
      </c>
      <c r="DF16" s="9">
        <v>0.217</v>
      </c>
      <c r="DG16" s="9">
        <v>0.217</v>
      </c>
      <c r="DH16" s="9">
        <v>0</v>
      </c>
      <c r="DI16" s="9">
        <v>0</v>
      </c>
      <c r="DJ16" s="9">
        <v>3.11</v>
      </c>
      <c r="DK16" s="9">
        <v>0</v>
      </c>
      <c r="DL16" s="9">
        <v>0</v>
      </c>
      <c r="DM16" s="9">
        <v>0.25600000000000001</v>
      </c>
      <c r="DN16" s="9">
        <v>0.217</v>
      </c>
      <c r="DO16" s="9">
        <v>3.15</v>
      </c>
      <c r="DP16" s="9">
        <v>0.46700000000000003</v>
      </c>
      <c r="DQ16" s="9">
        <v>0.25600000000000001</v>
      </c>
      <c r="DR16" s="9">
        <v>4.5140000000000002</v>
      </c>
      <c r="DS16" s="9">
        <v>2.468</v>
      </c>
      <c r="DT16" s="9">
        <v>2.468</v>
      </c>
      <c r="DU16" s="9">
        <v>0.23599999999999999</v>
      </c>
      <c r="DV16" s="9">
        <v>0.23599999999999999</v>
      </c>
      <c r="DW16" s="9">
        <v>0</v>
      </c>
      <c r="DX16" s="9">
        <v>0.23599999999999999</v>
      </c>
      <c r="DY16" s="9">
        <v>0.23599999999999999</v>
      </c>
      <c r="DZ16" s="9">
        <v>0</v>
      </c>
      <c r="EA16" s="9">
        <v>0</v>
      </c>
      <c r="EB16" s="9">
        <v>0</v>
      </c>
      <c r="EC16" s="9">
        <v>0.23599999999999999</v>
      </c>
      <c r="ED16" s="9">
        <v>0.23599999999999999</v>
      </c>
      <c r="EE16" s="9">
        <v>0</v>
      </c>
      <c r="EF16" s="9">
        <v>0</v>
      </c>
      <c r="EG16" s="9">
        <v>0.23599999999999999</v>
      </c>
      <c r="EH16" s="9">
        <v>0</v>
      </c>
      <c r="EI16" s="9">
        <v>0</v>
      </c>
      <c r="EJ16" s="9">
        <v>2.2320000000000002</v>
      </c>
      <c r="EK16" s="9">
        <v>2.0329999999999999</v>
      </c>
      <c r="EL16" s="9">
        <v>1.798</v>
      </c>
      <c r="EM16" s="9">
        <v>0.23599999999999999</v>
      </c>
      <c r="EN16" s="9">
        <v>0</v>
      </c>
      <c r="EO16" s="9">
        <v>0.23599999999999999</v>
      </c>
      <c r="EP16" s="9">
        <v>0</v>
      </c>
      <c r="EQ16" s="9">
        <v>0</v>
      </c>
      <c r="ER16" s="9">
        <v>1.6419999999999999</v>
      </c>
      <c r="ES16" s="9">
        <v>0</v>
      </c>
      <c r="ET16" s="9">
        <v>0.224</v>
      </c>
      <c r="EU16" s="9">
        <v>0.16700000000000001</v>
      </c>
      <c r="EV16" s="9">
        <v>0.23599999999999999</v>
      </c>
      <c r="EW16" s="9">
        <v>1.798</v>
      </c>
      <c r="EX16" s="9">
        <v>0.19900000000000001</v>
      </c>
      <c r="EY16" s="9">
        <v>0</v>
      </c>
      <c r="EZ16" s="9">
        <v>2.468</v>
      </c>
      <c r="FA16" s="9">
        <v>2.0179999999999998</v>
      </c>
      <c r="FB16" s="9">
        <v>2.0179999999999998</v>
      </c>
      <c r="FC16" s="9">
        <v>0.23100000000000001</v>
      </c>
      <c r="FD16" s="9">
        <v>0.23100000000000001</v>
      </c>
      <c r="FE16" s="9">
        <v>0</v>
      </c>
      <c r="FF16" s="9">
        <v>0.23100000000000001</v>
      </c>
      <c r="FG16" s="9">
        <v>0.23100000000000001</v>
      </c>
      <c r="FH16" s="9">
        <v>0</v>
      </c>
      <c r="FI16" s="9">
        <v>0.23100000000000001</v>
      </c>
      <c r="FJ16" s="9">
        <v>0</v>
      </c>
      <c r="FK16" s="9">
        <v>0</v>
      </c>
      <c r="FL16" s="9">
        <v>0.23100000000000001</v>
      </c>
      <c r="FM16" s="9">
        <v>0</v>
      </c>
      <c r="FN16" s="9">
        <v>0</v>
      </c>
      <c r="FO16" s="9">
        <v>0.23100000000000001</v>
      </c>
      <c r="FP16" s="9">
        <v>0</v>
      </c>
      <c r="FQ16" s="9">
        <v>0</v>
      </c>
      <c r="FR16" s="9">
        <v>1.788</v>
      </c>
      <c r="FS16" s="9">
        <v>1.3560000000000001</v>
      </c>
      <c r="FT16" s="9">
        <v>1.3560000000000001</v>
      </c>
      <c r="FU16" s="9">
        <v>0</v>
      </c>
      <c r="FV16" s="9">
        <v>0</v>
      </c>
      <c r="FW16" s="9">
        <v>0</v>
      </c>
      <c r="FX16" s="9">
        <v>0</v>
      </c>
      <c r="FY16" s="9">
        <v>0</v>
      </c>
      <c r="FZ16" s="9">
        <v>1.1419999999999999</v>
      </c>
      <c r="GA16" s="9">
        <v>0.214</v>
      </c>
      <c r="GB16" s="9">
        <v>0</v>
      </c>
      <c r="GC16" s="9">
        <v>0</v>
      </c>
      <c r="GD16" s="9">
        <v>0.45</v>
      </c>
      <c r="GE16" s="9">
        <v>0.90700000000000003</v>
      </c>
      <c r="GF16" s="9">
        <v>0.43099999999999999</v>
      </c>
      <c r="GG16" s="9">
        <v>0</v>
      </c>
      <c r="GH16" s="9">
        <v>2.0179999999999998</v>
      </c>
      <c r="GI16" s="9">
        <v>25.866</v>
      </c>
      <c r="GJ16" s="9">
        <v>24.683</v>
      </c>
      <c r="GK16" s="9">
        <v>3.7949999999999999</v>
      </c>
      <c r="GL16" s="9">
        <v>3.573</v>
      </c>
      <c r="GM16" s="9">
        <v>1.375</v>
      </c>
      <c r="GN16" s="9">
        <v>2.198</v>
      </c>
      <c r="GO16" s="9">
        <v>2.5030000000000001</v>
      </c>
      <c r="GP16" s="9">
        <v>1.069</v>
      </c>
      <c r="GQ16" s="9">
        <v>2.4380000000000002</v>
      </c>
      <c r="GR16" s="9">
        <v>0.443</v>
      </c>
      <c r="GS16" s="9">
        <v>0.69099999999999995</v>
      </c>
      <c r="GT16" s="9">
        <v>1.607</v>
      </c>
      <c r="GU16" s="9">
        <v>0.89500000000000002</v>
      </c>
      <c r="GV16" s="9">
        <v>1.071</v>
      </c>
      <c r="GW16" s="9">
        <v>2.0179999999999998</v>
      </c>
      <c r="GX16" s="9">
        <v>1.554</v>
      </c>
      <c r="GY16" s="9">
        <v>0.222</v>
      </c>
      <c r="GZ16" s="9">
        <v>20.888000000000002</v>
      </c>
      <c r="HA16" s="9">
        <v>15.343999999999999</v>
      </c>
      <c r="HB16" s="9">
        <v>14.726000000000001</v>
      </c>
      <c r="HC16" s="9">
        <v>0.42199999999999999</v>
      </c>
      <c r="HD16" s="9">
        <v>0</v>
      </c>
      <c r="HE16" s="9">
        <v>0.42199999999999999</v>
      </c>
      <c r="HF16" s="9">
        <v>0</v>
      </c>
      <c r="HG16" s="9">
        <v>0</v>
      </c>
      <c r="HH16" s="9">
        <v>12.887</v>
      </c>
      <c r="HI16" s="9">
        <v>0.73699999999999999</v>
      </c>
      <c r="HJ16" s="9">
        <v>0.64500000000000002</v>
      </c>
      <c r="HK16" s="9">
        <v>1.0740000000000001</v>
      </c>
      <c r="HL16" s="9">
        <v>3.0219999999999998</v>
      </c>
      <c r="HM16" s="9">
        <v>12.321999999999999</v>
      </c>
      <c r="HN16" s="9">
        <v>5.5439999999999996</v>
      </c>
      <c r="HO16" s="9">
        <v>1.1839999999999999</v>
      </c>
      <c r="HP16" s="9">
        <v>25.866</v>
      </c>
      <c r="HQ16" s="9">
        <v>5.5339999999999998</v>
      </c>
      <c r="HR16" s="9">
        <v>5.2450000000000001</v>
      </c>
      <c r="HS16" s="9">
        <v>0</v>
      </c>
      <c r="HT16" s="9">
        <v>0</v>
      </c>
      <c r="HU16" s="9">
        <v>0</v>
      </c>
      <c r="HV16" s="9">
        <v>0</v>
      </c>
      <c r="HW16" s="9">
        <v>0</v>
      </c>
      <c r="HX16" s="9">
        <v>0</v>
      </c>
      <c r="HY16" s="9">
        <v>0</v>
      </c>
      <c r="HZ16" s="9">
        <v>0</v>
      </c>
      <c r="IA16" s="9">
        <v>0</v>
      </c>
      <c r="IB16" s="9">
        <v>0</v>
      </c>
      <c r="IC16" s="9">
        <v>0</v>
      </c>
      <c r="ID16" s="9">
        <v>0</v>
      </c>
      <c r="IE16" s="9">
        <v>0</v>
      </c>
      <c r="IF16" s="9">
        <v>0</v>
      </c>
      <c r="IG16" s="9">
        <v>0</v>
      </c>
      <c r="IH16" s="9">
        <v>5.2450000000000001</v>
      </c>
      <c r="II16" s="9">
        <v>3.62</v>
      </c>
      <c r="IJ16" s="9">
        <v>3.62</v>
      </c>
      <c r="IK16" s="9">
        <v>0</v>
      </c>
      <c r="IL16" s="9">
        <v>0</v>
      </c>
      <c r="IM16" s="9">
        <v>0</v>
      </c>
      <c r="IN16" s="9">
        <v>0</v>
      </c>
      <c r="IO16" s="9">
        <v>0</v>
      </c>
      <c r="IP16" s="9">
        <v>2.448</v>
      </c>
      <c r="IQ16" s="9">
        <v>0.58699999999999997</v>
      </c>
    </row>
    <row r="17" spans="1:251">
      <c r="A17" s="10">
        <v>44228</v>
      </c>
      <c r="B17" s="9">
        <v>0.71499999999999997</v>
      </c>
      <c r="C17" s="9">
        <v>0.51800000000000002</v>
      </c>
      <c r="D17" s="9">
        <v>13.741</v>
      </c>
      <c r="E17" s="9">
        <v>13.741</v>
      </c>
      <c r="F17" s="9">
        <v>12.305999999999999</v>
      </c>
      <c r="G17" s="9">
        <v>0.251</v>
      </c>
      <c r="H17" s="9">
        <v>0.95599999999999996</v>
      </c>
      <c r="I17" s="9">
        <v>0.251</v>
      </c>
      <c r="J17" s="9">
        <v>0.76600000000000001</v>
      </c>
      <c r="K17" s="9">
        <v>0.19</v>
      </c>
      <c r="L17" s="9">
        <v>8.3770000000000007</v>
      </c>
      <c r="M17" s="9">
        <v>0.84299999999999997</v>
      </c>
      <c r="N17" s="9">
        <v>0.57599999999999996</v>
      </c>
      <c r="O17" s="9">
        <v>3.9449999999999998</v>
      </c>
      <c r="P17" s="9">
        <v>2.282</v>
      </c>
      <c r="Q17" s="9">
        <v>11.459</v>
      </c>
      <c r="R17" s="9">
        <v>0</v>
      </c>
      <c r="S17" s="9">
        <v>1.5169999999999999</v>
      </c>
      <c r="T17" s="9">
        <v>19.469000000000001</v>
      </c>
      <c r="U17" s="9">
        <v>12.956</v>
      </c>
      <c r="V17" s="9">
        <v>11.349</v>
      </c>
      <c r="W17" s="9">
        <v>2.069</v>
      </c>
      <c r="X17" s="9">
        <v>2.069</v>
      </c>
      <c r="Y17" s="9">
        <v>0.20499999999999999</v>
      </c>
      <c r="Z17" s="9">
        <v>1.8640000000000001</v>
      </c>
      <c r="AA17" s="9">
        <v>1.2529999999999999</v>
      </c>
      <c r="AB17" s="9">
        <v>0.81599999999999995</v>
      </c>
      <c r="AC17" s="9">
        <v>1.2150000000000001</v>
      </c>
      <c r="AD17" s="9">
        <v>0.57799999999999996</v>
      </c>
      <c r="AE17" s="9">
        <v>0</v>
      </c>
      <c r="AF17" s="9">
        <v>0.57599999999999996</v>
      </c>
      <c r="AG17" s="9">
        <v>0.505</v>
      </c>
      <c r="AH17" s="9">
        <v>0.98799999999999999</v>
      </c>
      <c r="AI17" s="9">
        <v>0.97599999999999998</v>
      </c>
      <c r="AJ17" s="9">
        <v>1.093</v>
      </c>
      <c r="AK17" s="9">
        <v>0</v>
      </c>
      <c r="AL17" s="9">
        <v>9.2799999999999994</v>
      </c>
      <c r="AM17" s="9">
        <v>8.8889999999999993</v>
      </c>
      <c r="AN17" s="9">
        <v>8.1489999999999991</v>
      </c>
      <c r="AO17" s="9">
        <v>0.434</v>
      </c>
      <c r="AP17" s="9">
        <v>0.30599999999999999</v>
      </c>
      <c r="AQ17" s="9">
        <v>0.434</v>
      </c>
      <c r="AR17" s="9">
        <v>0.30599999999999999</v>
      </c>
      <c r="AS17" s="9">
        <v>0</v>
      </c>
      <c r="AT17" s="9">
        <v>5.8010000000000002</v>
      </c>
      <c r="AU17" s="9">
        <v>0.88700000000000001</v>
      </c>
      <c r="AV17" s="9">
        <v>0.69399999999999995</v>
      </c>
      <c r="AW17" s="9">
        <v>1.5069999999999999</v>
      </c>
      <c r="AX17" s="9">
        <v>1.97</v>
      </c>
      <c r="AY17" s="9">
        <v>6.9189999999999996</v>
      </c>
      <c r="AZ17" s="9">
        <v>0.39</v>
      </c>
      <c r="BA17" s="9">
        <v>1.607</v>
      </c>
      <c r="BB17" s="9">
        <v>12.956</v>
      </c>
      <c r="BC17" s="9">
        <v>6.17</v>
      </c>
      <c r="BD17" s="9">
        <v>5.6319999999999997</v>
      </c>
      <c r="BE17" s="9">
        <v>0.70899999999999996</v>
      </c>
      <c r="BF17" s="9">
        <v>0.70899999999999996</v>
      </c>
      <c r="BG17" s="9">
        <v>0.47499999999999998</v>
      </c>
      <c r="BH17" s="9">
        <v>0.23400000000000001</v>
      </c>
      <c r="BI17" s="9">
        <v>0.47499999999999998</v>
      </c>
      <c r="BJ17" s="9">
        <v>0.23400000000000001</v>
      </c>
      <c r="BK17" s="9">
        <v>0.47499999999999998</v>
      </c>
      <c r="BL17" s="9">
        <v>0</v>
      </c>
      <c r="BM17" s="9">
        <v>0.23400000000000001</v>
      </c>
      <c r="BN17" s="9">
        <v>0</v>
      </c>
      <c r="BO17" s="9">
        <v>0.2</v>
      </c>
      <c r="BP17" s="9">
        <v>0.50900000000000001</v>
      </c>
      <c r="BQ17" s="9">
        <v>0.70899999999999996</v>
      </c>
      <c r="BR17" s="9">
        <v>0</v>
      </c>
      <c r="BS17" s="9">
        <v>0</v>
      </c>
      <c r="BT17" s="9">
        <v>4.923</v>
      </c>
      <c r="BU17" s="9">
        <v>3.6219999999999999</v>
      </c>
      <c r="BV17" s="9">
        <v>3.6219999999999999</v>
      </c>
      <c r="BW17" s="9">
        <v>0</v>
      </c>
      <c r="BX17" s="9">
        <v>0</v>
      </c>
      <c r="BY17" s="9">
        <v>0</v>
      </c>
      <c r="BZ17" s="9">
        <v>0</v>
      </c>
      <c r="CA17" s="9">
        <v>0</v>
      </c>
      <c r="CB17" s="9">
        <v>2.4489999999999998</v>
      </c>
      <c r="CC17" s="9">
        <v>0.14899999999999999</v>
      </c>
      <c r="CD17" s="9">
        <v>0.57099999999999995</v>
      </c>
      <c r="CE17" s="9">
        <v>0.45200000000000001</v>
      </c>
      <c r="CF17" s="9">
        <v>0.52400000000000002</v>
      </c>
      <c r="CG17" s="9">
        <v>3.0979999999999999</v>
      </c>
      <c r="CH17" s="9">
        <v>1.302</v>
      </c>
      <c r="CI17" s="9">
        <v>0.53800000000000003</v>
      </c>
      <c r="CJ17" s="9">
        <v>6.17</v>
      </c>
      <c r="CK17" s="9">
        <v>3.3260000000000001</v>
      </c>
      <c r="CL17" s="9">
        <v>3.13</v>
      </c>
      <c r="CM17" s="9">
        <v>0.21</v>
      </c>
      <c r="CN17" s="9">
        <v>0.21</v>
      </c>
      <c r="CO17" s="9">
        <v>0.21</v>
      </c>
      <c r="CP17" s="9">
        <v>0</v>
      </c>
      <c r="CQ17" s="9">
        <v>0.21</v>
      </c>
      <c r="CR17" s="9">
        <v>0</v>
      </c>
      <c r="CS17" s="9">
        <v>0.21</v>
      </c>
      <c r="CT17" s="9">
        <v>0</v>
      </c>
      <c r="CU17" s="9">
        <v>0</v>
      </c>
      <c r="CV17" s="9">
        <v>0</v>
      </c>
      <c r="CW17" s="9">
        <v>0.21</v>
      </c>
      <c r="CX17" s="9">
        <v>0</v>
      </c>
      <c r="CY17" s="9">
        <v>0.21</v>
      </c>
      <c r="CZ17" s="9">
        <v>0</v>
      </c>
      <c r="DA17" s="9">
        <v>0</v>
      </c>
      <c r="DB17" s="9">
        <v>2.92</v>
      </c>
      <c r="DC17" s="9">
        <v>2.92</v>
      </c>
      <c r="DD17" s="9">
        <v>2.92</v>
      </c>
      <c r="DE17" s="9">
        <v>0</v>
      </c>
      <c r="DF17" s="9">
        <v>0</v>
      </c>
      <c r="DG17" s="9">
        <v>0</v>
      </c>
      <c r="DH17" s="9">
        <v>0</v>
      </c>
      <c r="DI17" s="9">
        <v>0</v>
      </c>
      <c r="DJ17" s="9">
        <v>2.048</v>
      </c>
      <c r="DK17" s="9">
        <v>0.18</v>
      </c>
      <c r="DL17" s="9">
        <v>0.254</v>
      </c>
      <c r="DM17" s="9">
        <v>0.437</v>
      </c>
      <c r="DN17" s="9">
        <v>0.20599999999999999</v>
      </c>
      <c r="DO17" s="9">
        <v>2.714</v>
      </c>
      <c r="DP17" s="9">
        <v>0</v>
      </c>
      <c r="DQ17" s="9">
        <v>0.19700000000000001</v>
      </c>
      <c r="DR17" s="9">
        <v>3.3260000000000001</v>
      </c>
      <c r="DS17" s="9">
        <v>4.3920000000000003</v>
      </c>
      <c r="DT17" s="9">
        <v>4.0039999999999996</v>
      </c>
      <c r="DU17" s="9">
        <v>0.17899999999999999</v>
      </c>
      <c r="DV17" s="9">
        <v>0.17899999999999999</v>
      </c>
      <c r="DW17" s="9">
        <v>0.17899999999999999</v>
      </c>
      <c r="DX17" s="9">
        <v>0</v>
      </c>
      <c r="DY17" s="9">
        <v>0.17899999999999999</v>
      </c>
      <c r="DZ17" s="9">
        <v>0</v>
      </c>
      <c r="EA17" s="9">
        <v>0.17899999999999999</v>
      </c>
      <c r="EB17" s="9">
        <v>0</v>
      </c>
      <c r="EC17" s="9">
        <v>0</v>
      </c>
      <c r="ED17" s="9">
        <v>0</v>
      </c>
      <c r="EE17" s="9">
        <v>0.17899999999999999</v>
      </c>
      <c r="EF17" s="9">
        <v>0</v>
      </c>
      <c r="EG17" s="9">
        <v>0.17899999999999999</v>
      </c>
      <c r="EH17" s="9">
        <v>0</v>
      </c>
      <c r="EI17" s="9">
        <v>0</v>
      </c>
      <c r="EJ17" s="9">
        <v>3.8239999999999998</v>
      </c>
      <c r="EK17" s="9">
        <v>3.343</v>
      </c>
      <c r="EL17" s="9">
        <v>3.343</v>
      </c>
      <c r="EM17" s="9">
        <v>0</v>
      </c>
      <c r="EN17" s="9">
        <v>0</v>
      </c>
      <c r="EO17" s="9">
        <v>0</v>
      </c>
      <c r="EP17" s="9">
        <v>0</v>
      </c>
      <c r="EQ17" s="9">
        <v>0</v>
      </c>
      <c r="ER17" s="9">
        <v>2.7040000000000002</v>
      </c>
      <c r="ES17" s="9">
        <v>0.42799999999999999</v>
      </c>
      <c r="ET17" s="9">
        <v>0</v>
      </c>
      <c r="EU17" s="9">
        <v>0.21099999999999999</v>
      </c>
      <c r="EV17" s="9">
        <v>0.42399999999999999</v>
      </c>
      <c r="EW17" s="9">
        <v>2.919</v>
      </c>
      <c r="EX17" s="9">
        <v>0.48099999999999998</v>
      </c>
      <c r="EY17" s="9">
        <v>0.38800000000000001</v>
      </c>
      <c r="EZ17" s="9">
        <v>4.3920000000000003</v>
      </c>
      <c r="FA17" s="9">
        <v>1.901</v>
      </c>
      <c r="FB17" s="9">
        <v>1.901</v>
      </c>
      <c r="FC17" s="9">
        <v>0.40600000000000003</v>
      </c>
      <c r="FD17" s="9">
        <v>0.40600000000000003</v>
      </c>
      <c r="FE17" s="9">
        <v>0</v>
      </c>
      <c r="FF17" s="9">
        <v>0.40600000000000003</v>
      </c>
      <c r="FG17" s="9">
        <v>0</v>
      </c>
      <c r="FH17" s="9">
        <v>0.40600000000000003</v>
      </c>
      <c r="FI17" s="9">
        <v>0</v>
      </c>
      <c r="FJ17" s="9">
        <v>0.40600000000000003</v>
      </c>
      <c r="FK17" s="9">
        <v>0</v>
      </c>
      <c r="FL17" s="9">
        <v>0</v>
      </c>
      <c r="FM17" s="9">
        <v>0.20899999999999999</v>
      </c>
      <c r="FN17" s="9">
        <v>0.19700000000000001</v>
      </c>
      <c r="FO17" s="9">
        <v>0.19700000000000001</v>
      </c>
      <c r="FP17" s="9">
        <v>0.20899999999999999</v>
      </c>
      <c r="FQ17" s="9">
        <v>0</v>
      </c>
      <c r="FR17" s="9">
        <v>1.4950000000000001</v>
      </c>
      <c r="FS17" s="9">
        <v>0.38</v>
      </c>
      <c r="FT17" s="9">
        <v>0.38</v>
      </c>
      <c r="FU17" s="9">
        <v>0</v>
      </c>
      <c r="FV17" s="9">
        <v>0</v>
      </c>
      <c r="FW17" s="9">
        <v>0</v>
      </c>
      <c r="FX17" s="9">
        <v>0</v>
      </c>
      <c r="FY17" s="9">
        <v>0</v>
      </c>
      <c r="FZ17" s="9">
        <v>0.38</v>
      </c>
      <c r="GA17" s="9">
        <v>0</v>
      </c>
      <c r="GB17" s="9">
        <v>0</v>
      </c>
      <c r="GC17" s="9">
        <v>0</v>
      </c>
      <c r="GD17" s="9">
        <v>0</v>
      </c>
      <c r="GE17" s="9">
        <v>0.38</v>
      </c>
      <c r="GF17" s="9">
        <v>1.115</v>
      </c>
      <c r="GG17" s="9">
        <v>0</v>
      </c>
      <c r="GH17" s="9">
        <v>1.901</v>
      </c>
      <c r="GI17" s="9">
        <v>32.585999999999999</v>
      </c>
      <c r="GJ17" s="9">
        <v>31.07</v>
      </c>
      <c r="GK17" s="9">
        <v>3.8809999999999998</v>
      </c>
      <c r="GL17" s="9">
        <v>2.8839999999999999</v>
      </c>
      <c r="GM17" s="9">
        <v>1.1479999999999999</v>
      </c>
      <c r="GN17" s="9">
        <v>1.736</v>
      </c>
      <c r="GO17" s="9">
        <v>1.68</v>
      </c>
      <c r="GP17" s="9">
        <v>1.204</v>
      </c>
      <c r="GQ17" s="9">
        <v>2.0840000000000001</v>
      </c>
      <c r="GR17" s="9">
        <v>0.58799999999999997</v>
      </c>
      <c r="GS17" s="9">
        <v>0.21299999999999999</v>
      </c>
      <c r="GT17" s="9">
        <v>1.421</v>
      </c>
      <c r="GU17" s="9">
        <v>0.60099999999999998</v>
      </c>
      <c r="GV17" s="9">
        <v>0.86299999999999999</v>
      </c>
      <c r="GW17" s="9">
        <v>2.0049999999999999</v>
      </c>
      <c r="GX17" s="9">
        <v>0.879</v>
      </c>
      <c r="GY17" s="9">
        <v>0.996</v>
      </c>
      <c r="GZ17" s="9">
        <v>27.189</v>
      </c>
      <c r="HA17" s="9">
        <v>21.707000000000001</v>
      </c>
      <c r="HB17" s="9">
        <v>20.841000000000001</v>
      </c>
      <c r="HC17" s="9">
        <v>0.66400000000000003</v>
      </c>
      <c r="HD17" s="9">
        <v>0.20200000000000001</v>
      </c>
      <c r="HE17" s="9">
        <v>0.60799999999999998</v>
      </c>
      <c r="HF17" s="9">
        <v>0.25700000000000001</v>
      </c>
      <c r="HG17" s="9">
        <v>0</v>
      </c>
      <c r="HH17" s="9">
        <v>18.847000000000001</v>
      </c>
      <c r="HI17" s="9">
        <v>0.379</v>
      </c>
      <c r="HJ17" s="9">
        <v>0.6</v>
      </c>
      <c r="HK17" s="9">
        <v>1.881</v>
      </c>
      <c r="HL17" s="9">
        <v>3.8980000000000001</v>
      </c>
      <c r="HM17" s="9">
        <v>17.808</v>
      </c>
      <c r="HN17" s="9">
        <v>5.4820000000000002</v>
      </c>
      <c r="HO17" s="9">
        <v>1.516</v>
      </c>
      <c r="HP17" s="9">
        <v>32.585999999999999</v>
      </c>
      <c r="HQ17" s="9">
        <v>4.8150000000000004</v>
      </c>
      <c r="HR17" s="9">
        <v>4.0529999999999999</v>
      </c>
      <c r="HS17" s="9">
        <v>0.40400000000000003</v>
      </c>
      <c r="HT17" s="9">
        <v>0.223</v>
      </c>
      <c r="HU17" s="9">
        <v>0</v>
      </c>
      <c r="HV17" s="9">
        <v>0.223</v>
      </c>
      <c r="HW17" s="9">
        <v>0</v>
      </c>
      <c r="HX17" s="9">
        <v>0.223</v>
      </c>
      <c r="HY17" s="9">
        <v>0</v>
      </c>
      <c r="HZ17" s="9">
        <v>0.223</v>
      </c>
      <c r="IA17" s="9">
        <v>0</v>
      </c>
      <c r="IB17" s="9">
        <v>0.223</v>
      </c>
      <c r="IC17" s="9">
        <v>0</v>
      </c>
      <c r="ID17" s="9">
        <v>0</v>
      </c>
      <c r="IE17" s="9">
        <v>0.223</v>
      </c>
      <c r="IF17" s="9">
        <v>0</v>
      </c>
      <c r="IG17" s="9">
        <v>0.182</v>
      </c>
      <c r="IH17" s="9">
        <v>3.649</v>
      </c>
      <c r="II17" s="9">
        <v>2.0179999999999998</v>
      </c>
      <c r="IJ17" s="9">
        <v>1.8120000000000001</v>
      </c>
      <c r="IK17" s="9">
        <v>0.20599999999999999</v>
      </c>
      <c r="IL17" s="9">
        <v>0</v>
      </c>
      <c r="IM17" s="9">
        <v>0.20599999999999999</v>
      </c>
      <c r="IN17" s="9">
        <v>0</v>
      </c>
      <c r="IO17" s="9">
        <v>0</v>
      </c>
      <c r="IP17" s="9">
        <v>1.6140000000000001</v>
      </c>
      <c r="IQ17" s="9">
        <v>0.215</v>
      </c>
    </row>
    <row r="18" spans="1:251">
      <c r="A18" s="10">
        <v>44593</v>
      </c>
      <c r="B18" s="9">
        <v>1.7390000000000001</v>
      </c>
      <c r="C18" s="9">
        <v>0</v>
      </c>
      <c r="D18" s="9">
        <v>16.725999999999999</v>
      </c>
      <c r="E18" s="9">
        <v>15.237</v>
      </c>
      <c r="F18" s="9">
        <v>14.343</v>
      </c>
      <c r="G18" s="9">
        <v>0.23300000000000001</v>
      </c>
      <c r="H18" s="9">
        <v>0.66100000000000003</v>
      </c>
      <c r="I18" s="9">
        <v>0.435</v>
      </c>
      <c r="J18" s="9">
        <v>0.45900000000000002</v>
      </c>
      <c r="K18" s="9">
        <v>0</v>
      </c>
      <c r="L18" s="9">
        <v>9.6080000000000005</v>
      </c>
      <c r="M18" s="9">
        <v>0.88800000000000001</v>
      </c>
      <c r="N18" s="9">
        <v>2.1419999999999999</v>
      </c>
      <c r="O18" s="9">
        <v>2.5990000000000002</v>
      </c>
      <c r="P18" s="9">
        <v>2.4340000000000002</v>
      </c>
      <c r="Q18" s="9">
        <v>12.804</v>
      </c>
      <c r="R18" s="9">
        <v>1.488</v>
      </c>
      <c r="S18" s="9">
        <v>0.32600000000000001</v>
      </c>
      <c r="T18" s="9">
        <v>20.440999999999999</v>
      </c>
      <c r="U18" s="9">
        <v>15.657999999999999</v>
      </c>
      <c r="V18" s="9">
        <v>14.052</v>
      </c>
      <c r="W18" s="9">
        <v>3.6680000000000001</v>
      </c>
      <c r="X18" s="9">
        <v>3.1850000000000001</v>
      </c>
      <c r="Y18" s="9">
        <v>1.776</v>
      </c>
      <c r="Z18" s="9">
        <v>1.409</v>
      </c>
      <c r="AA18" s="9">
        <v>2.1480000000000001</v>
      </c>
      <c r="AB18" s="9">
        <v>1.0369999999999999</v>
      </c>
      <c r="AC18" s="9">
        <v>2.1480000000000001</v>
      </c>
      <c r="AD18" s="9">
        <v>0.80400000000000005</v>
      </c>
      <c r="AE18" s="9">
        <v>0.23300000000000001</v>
      </c>
      <c r="AF18" s="9">
        <v>0.91200000000000003</v>
      </c>
      <c r="AG18" s="9">
        <v>2.2730000000000001</v>
      </c>
      <c r="AH18" s="9">
        <v>0</v>
      </c>
      <c r="AI18" s="9">
        <v>1.871</v>
      </c>
      <c r="AJ18" s="9">
        <v>1.3140000000000001</v>
      </c>
      <c r="AK18" s="9">
        <v>0.48299999999999998</v>
      </c>
      <c r="AL18" s="9">
        <v>10.384</v>
      </c>
      <c r="AM18" s="9">
        <v>9.6989999999999998</v>
      </c>
      <c r="AN18" s="9">
        <v>9.6989999999999998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5.2919999999999998</v>
      </c>
      <c r="AU18" s="9">
        <v>1.3759999999999999</v>
      </c>
      <c r="AV18" s="9">
        <v>0.755</v>
      </c>
      <c r="AW18" s="9">
        <v>2.2770000000000001</v>
      </c>
      <c r="AX18" s="9">
        <v>1.4039999999999999</v>
      </c>
      <c r="AY18" s="9">
        <v>8.2949999999999999</v>
      </c>
      <c r="AZ18" s="9">
        <v>0.68500000000000005</v>
      </c>
      <c r="BA18" s="9">
        <v>1.6060000000000001</v>
      </c>
      <c r="BB18" s="9">
        <v>15.657999999999999</v>
      </c>
      <c r="BC18" s="9">
        <v>4.6310000000000002</v>
      </c>
      <c r="BD18" s="9">
        <v>4.6310000000000002</v>
      </c>
      <c r="BE18" s="9">
        <v>0.40500000000000003</v>
      </c>
      <c r="BF18" s="9">
        <v>0.214</v>
      </c>
      <c r="BG18" s="9">
        <v>0</v>
      </c>
      <c r="BH18" s="9">
        <v>0.214</v>
      </c>
      <c r="BI18" s="9">
        <v>0.214</v>
      </c>
      <c r="BJ18" s="9">
        <v>0</v>
      </c>
      <c r="BK18" s="9">
        <v>0.214</v>
      </c>
      <c r="BL18" s="9">
        <v>0</v>
      </c>
      <c r="BM18" s="9">
        <v>0</v>
      </c>
      <c r="BN18" s="9">
        <v>0</v>
      </c>
      <c r="BO18" s="9">
        <v>0</v>
      </c>
      <c r="BP18" s="9">
        <v>0.214</v>
      </c>
      <c r="BQ18" s="9">
        <v>0.214</v>
      </c>
      <c r="BR18" s="9">
        <v>0</v>
      </c>
      <c r="BS18" s="9">
        <v>0.19</v>
      </c>
      <c r="BT18" s="9">
        <v>4.226</v>
      </c>
      <c r="BU18" s="9">
        <v>3.1589999999999998</v>
      </c>
      <c r="BV18" s="9">
        <v>2.7080000000000002</v>
      </c>
      <c r="BW18" s="9">
        <v>0</v>
      </c>
      <c r="BX18" s="9">
        <v>0.45100000000000001</v>
      </c>
      <c r="BY18" s="9">
        <v>0</v>
      </c>
      <c r="BZ18" s="9">
        <v>0</v>
      </c>
      <c r="CA18" s="9">
        <v>0.45100000000000001</v>
      </c>
      <c r="CB18" s="9">
        <v>1.2949999999999999</v>
      </c>
      <c r="CC18" s="9">
        <v>0</v>
      </c>
      <c r="CD18" s="9">
        <v>0</v>
      </c>
      <c r="CE18" s="9">
        <v>1.8640000000000001</v>
      </c>
      <c r="CF18" s="9">
        <v>0.45100000000000001</v>
      </c>
      <c r="CG18" s="9">
        <v>2.7080000000000002</v>
      </c>
      <c r="CH18" s="9">
        <v>1.0680000000000001</v>
      </c>
      <c r="CI18" s="9">
        <v>0</v>
      </c>
      <c r="CJ18" s="9">
        <v>4.6310000000000002</v>
      </c>
      <c r="CK18" s="9">
        <v>3.2719999999999998</v>
      </c>
      <c r="CL18" s="9">
        <v>3.04</v>
      </c>
      <c r="CM18" s="9">
        <v>0.76200000000000001</v>
      </c>
      <c r="CN18" s="9">
        <v>0.76200000000000001</v>
      </c>
      <c r="CO18" s="9">
        <v>0</v>
      </c>
      <c r="CP18" s="9">
        <v>0.76200000000000001</v>
      </c>
      <c r="CQ18" s="9">
        <v>0.76200000000000001</v>
      </c>
      <c r="CR18" s="9">
        <v>0</v>
      </c>
      <c r="CS18" s="9">
        <v>0.76200000000000001</v>
      </c>
      <c r="CT18" s="9">
        <v>0</v>
      </c>
      <c r="CU18" s="9">
        <v>0</v>
      </c>
      <c r="CV18" s="9">
        <v>0.42399999999999999</v>
      </c>
      <c r="CW18" s="9">
        <v>0</v>
      </c>
      <c r="CX18" s="9">
        <v>0.33800000000000002</v>
      </c>
      <c r="CY18" s="9">
        <v>0.76200000000000001</v>
      </c>
      <c r="CZ18" s="9">
        <v>0</v>
      </c>
      <c r="DA18" s="9">
        <v>0</v>
      </c>
      <c r="DB18" s="9">
        <v>2.2770000000000001</v>
      </c>
      <c r="DC18" s="9">
        <v>2.2770000000000001</v>
      </c>
      <c r="DD18" s="9">
        <v>2.2770000000000001</v>
      </c>
      <c r="DE18" s="9">
        <v>0</v>
      </c>
      <c r="DF18" s="9">
        <v>0</v>
      </c>
      <c r="DG18" s="9">
        <v>0</v>
      </c>
      <c r="DH18" s="9">
        <v>0</v>
      </c>
      <c r="DI18" s="9">
        <v>0</v>
      </c>
      <c r="DJ18" s="9">
        <v>1.9570000000000001</v>
      </c>
      <c r="DK18" s="9">
        <v>0.22500000000000001</v>
      </c>
      <c r="DL18" s="9">
        <v>0</v>
      </c>
      <c r="DM18" s="9">
        <v>9.5000000000000001E-2</v>
      </c>
      <c r="DN18" s="9">
        <v>0.22500000000000001</v>
      </c>
      <c r="DO18" s="9">
        <v>2.052</v>
      </c>
      <c r="DP18" s="9">
        <v>0</v>
      </c>
      <c r="DQ18" s="9">
        <v>0.23300000000000001</v>
      </c>
      <c r="DR18" s="9">
        <v>3.2719999999999998</v>
      </c>
      <c r="DS18" s="9">
        <v>3.0710000000000002</v>
      </c>
      <c r="DT18" s="9">
        <v>2.8210000000000002</v>
      </c>
      <c r="DU18" s="9">
        <v>0</v>
      </c>
      <c r="DV18" s="9">
        <v>0</v>
      </c>
      <c r="DW18" s="9">
        <v>0</v>
      </c>
      <c r="DX18" s="9">
        <v>0</v>
      </c>
      <c r="DY18" s="9">
        <v>0</v>
      </c>
      <c r="DZ18" s="9">
        <v>0</v>
      </c>
      <c r="EA18" s="9">
        <v>0</v>
      </c>
      <c r="EB18" s="9">
        <v>0</v>
      </c>
      <c r="EC18" s="9">
        <v>0</v>
      </c>
      <c r="ED18" s="9">
        <v>0</v>
      </c>
      <c r="EE18" s="9">
        <v>0</v>
      </c>
      <c r="EF18" s="9">
        <v>0</v>
      </c>
      <c r="EG18" s="9">
        <v>0</v>
      </c>
      <c r="EH18" s="9">
        <v>0</v>
      </c>
      <c r="EI18" s="9">
        <v>0</v>
      </c>
      <c r="EJ18" s="9">
        <v>2.8210000000000002</v>
      </c>
      <c r="EK18" s="9">
        <v>2.2229999999999999</v>
      </c>
      <c r="EL18" s="9">
        <v>2.2229999999999999</v>
      </c>
      <c r="EM18" s="9">
        <v>0</v>
      </c>
      <c r="EN18" s="9">
        <v>0</v>
      </c>
      <c r="EO18" s="9">
        <v>0</v>
      </c>
      <c r="EP18" s="9">
        <v>0</v>
      </c>
      <c r="EQ18" s="9">
        <v>0</v>
      </c>
      <c r="ER18" s="9">
        <v>2.2229999999999999</v>
      </c>
      <c r="ES18" s="9">
        <v>0</v>
      </c>
      <c r="ET18" s="9">
        <v>0</v>
      </c>
      <c r="EU18" s="9">
        <v>0</v>
      </c>
      <c r="EV18" s="9">
        <v>0.51300000000000001</v>
      </c>
      <c r="EW18" s="9">
        <v>1.7090000000000001</v>
      </c>
      <c r="EX18" s="9">
        <v>0.59899999999999998</v>
      </c>
      <c r="EY18" s="9">
        <v>0.25</v>
      </c>
      <c r="EZ18" s="9">
        <v>3.0710000000000002</v>
      </c>
      <c r="FA18" s="9">
        <v>3.6139999999999999</v>
      </c>
      <c r="FB18" s="9">
        <v>3.6139999999999999</v>
      </c>
      <c r="FC18" s="9">
        <v>0.78300000000000003</v>
      </c>
      <c r="FD18" s="9">
        <v>0.78300000000000003</v>
      </c>
      <c r="FE18" s="9">
        <v>0.216</v>
      </c>
      <c r="FF18" s="9">
        <v>0.56699999999999995</v>
      </c>
      <c r="FG18" s="9">
        <v>0.38700000000000001</v>
      </c>
      <c r="FH18" s="9">
        <v>0.39700000000000002</v>
      </c>
      <c r="FI18" s="9">
        <v>0.38700000000000001</v>
      </c>
      <c r="FJ18" s="9">
        <v>0</v>
      </c>
      <c r="FK18" s="9">
        <v>0.39700000000000002</v>
      </c>
      <c r="FL18" s="9">
        <v>0.17</v>
      </c>
      <c r="FM18" s="9">
        <v>0.17</v>
      </c>
      <c r="FN18" s="9">
        <v>0.442</v>
      </c>
      <c r="FO18" s="9">
        <v>0.38700000000000001</v>
      </c>
      <c r="FP18" s="9">
        <v>0.39700000000000002</v>
      </c>
      <c r="FQ18" s="9">
        <v>0</v>
      </c>
      <c r="FR18" s="9">
        <v>2.831</v>
      </c>
      <c r="FS18" s="9">
        <v>2.2610000000000001</v>
      </c>
      <c r="FT18" s="9">
        <v>2.2610000000000001</v>
      </c>
      <c r="FU18" s="9">
        <v>0</v>
      </c>
      <c r="FV18" s="9">
        <v>0</v>
      </c>
      <c r="FW18" s="9">
        <v>0</v>
      </c>
      <c r="FX18" s="9">
        <v>0</v>
      </c>
      <c r="FY18" s="9">
        <v>0</v>
      </c>
      <c r="FZ18" s="9">
        <v>2.0350000000000001</v>
      </c>
      <c r="GA18" s="9">
        <v>0</v>
      </c>
      <c r="GB18" s="9">
        <v>0.22600000000000001</v>
      </c>
      <c r="GC18" s="9">
        <v>0</v>
      </c>
      <c r="GD18" s="9">
        <v>0</v>
      </c>
      <c r="GE18" s="9">
        <v>2.2610000000000001</v>
      </c>
      <c r="GF18" s="9">
        <v>0.56999999999999995</v>
      </c>
      <c r="GG18" s="9">
        <v>0</v>
      </c>
      <c r="GH18" s="9">
        <v>3.6139999999999999</v>
      </c>
      <c r="GI18" s="9">
        <v>34.28</v>
      </c>
      <c r="GJ18" s="9">
        <v>33.47</v>
      </c>
      <c r="GK18" s="9">
        <v>4.8040000000000003</v>
      </c>
      <c r="GL18" s="9">
        <v>4.7030000000000003</v>
      </c>
      <c r="GM18" s="9">
        <v>2.516</v>
      </c>
      <c r="GN18" s="9">
        <v>2.1869999999999998</v>
      </c>
      <c r="GO18" s="9">
        <v>4.3040000000000003</v>
      </c>
      <c r="GP18" s="9">
        <v>0.39900000000000002</v>
      </c>
      <c r="GQ18" s="9">
        <v>3.504</v>
      </c>
      <c r="GR18" s="9">
        <v>0.46800000000000003</v>
      </c>
      <c r="GS18" s="9">
        <v>0.73099999999999998</v>
      </c>
      <c r="GT18" s="9">
        <v>2.5230000000000001</v>
      </c>
      <c r="GU18" s="9">
        <v>1.496</v>
      </c>
      <c r="GV18" s="9">
        <v>0.68400000000000005</v>
      </c>
      <c r="GW18" s="9">
        <v>3.5230000000000001</v>
      </c>
      <c r="GX18" s="9">
        <v>1.18</v>
      </c>
      <c r="GY18" s="9">
        <v>0.10100000000000001</v>
      </c>
      <c r="GZ18" s="9">
        <v>28.666</v>
      </c>
      <c r="HA18" s="9">
        <v>23.72</v>
      </c>
      <c r="HB18" s="9">
        <v>21.66</v>
      </c>
      <c r="HC18" s="9">
        <v>1.147</v>
      </c>
      <c r="HD18" s="9">
        <v>0.91300000000000003</v>
      </c>
      <c r="HE18" s="9">
        <v>1.161</v>
      </c>
      <c r="HF18" s="9">
        <v>0.28199999999999997</v>
      </c>
      <c r="HG18" s="9">
        <v>0.61699999999999999</v>
      </c>
      <c r="HH18" s="9">
        <v>18.385999999999999</v>
      </c>
      <c r="HI18" s="9">
        <v>1.875</v>
      </c>
      <c r="HJ18" s="9">
        <v>0.441</v>
      </c>
      <c r="HK18" s="9">
        <v>3.0179999999999998</v>
      </c>
      <c r="HL18" s="9">
        <v>10.239000000000001</v>
      </c>
      <c r="HM18" s="9">
        <v>13.481</v>
      </c>
      <c r="HN18" s="9">
        <v>4.9470000000000001</v>
      </c>
      <c r="HO18" s="9">
        <v>0.81</v>
      </c>
      <c r="HP18" s="9">
        <v>34.28</v>
      </c>
      <c r="HQ18" s="9">
        <v>5.95</v>
      </c>
      <c r="HR18" s="9">
        <v>5.508</v>
      </c>
      <c r="HS18" s="9">
        <v>1.72</v>
      </c>
      <c r="HT18" s="9">
        <v>1.72</v>
      </c>
      <c r="HU18" s="9">
        <v>0.23100000000000001</v>
      </c>
      <c r="HV18" s="9">
        <v>1.4890000000000001</v>
      </c>
      <c r="HW18" s="9">
        <v>0.72199999999999998</v>
      </c>
      <c r="HX18" s="9">
        <v>0.999</v>
      </c>
      <c r="HY18" s="9">
        <v>0.72199999999999998</v>
      </c>
      <c r="HZ18" s="9">
        <v>0.28199999999999997</v>
      </c>
      <c r="IA18" s="9">
        <v>0.71599999999999997</v>
      </c>
      <c r="IB18" s="9">
        <v>0.61499999999999999</v>
      </c>
      <c r="IC18" s="9">
        <v>0.85299999999999998</v>
      </c>
      <c r="ID18" s="9">
        <v>0.252</v>
      </c>
      <c r="IE18" s="9">
        <v>1.3819999999999999</v>
      </c>
      <c r="IF18" s="9">
        <v>0.33800000000000002</v>
      </c>
      <c r="IG18" s="9">
        <v>0</v>
      </c>
      <c r="IH18" s="9">
        <v>3.7869999999999999</v>
      </c>
      <c r="II18" s="9">
        <v>3.3420000000000001</v>
      </c>
      <c r="IJ18" s="9">
        <v>3.3420000000000001</v>
      </c>
      <c r="IK18" s="9">
        <v>0</v>
      </c>
      <c r="IL18" s="9">
        <v>0</v>
      </c>
      <c r="IM18" s="9">
        <v>0</v>
      </c>
      <c r="IN18" s="9">
        <v>0</v>
      </c>
      <c r="IO18" s="9">
        <v>0</v>
      </c>
      <c r="IP18" s="9">
        <v>2.7480000000000002</v>
      </c>
      <c r="IQ18" s="9">
        <v>0</v>
      </c>
    </row>
    <row r="19" spans="1:251">
      <c r="A19" s="10">
        <v>44958</v>
      </c>
      <c r="B19" s="9">
        <v>0.71299999999999997</v>
      </c>
      <c r="C19" s="9">
        <v>0.43099999999999999</v>
      </c>
      <c r="D19" s="9">
        <v>15.106999999999999</v>
      </c>
      <c r="E19" s="9">
        <v>13.214</v>
      </c>
      <c r="F19" s="9">
        <v>11.776999999999999</v>
      </c>
      <c r="G19" s="9">
        <v>0</v>
      </c>
      <c r="H19" s="9">
        <v>1.167</v>
      </c>
      <c r="I19" s="9">
        <v>0</v>
      </c>
      <c r="J19" s="9">
        <v>0.21099999999999999</v>
      </c>
      <c r="K19" s="9">
        <v>0.95499999999999996</v>
      </c>
      <c r="L19" s="9">
        <v>9.7780000000000005</v>
      </c>
      <c r="M19" s="9">
        <v>0.45400000000000001</v>
      </c>
      <c r="N19" s="9">
        <v>0.27100000000000002</v>
      </c>
      <c r="O19" s="9">
        <v>2.7109999999999999</v>
      </c>
      <c r="P19" s="9">
        <v>3.39</v>
      </c>
      <c r="Q19" s="9">
        <v>9.8239999999999998</v>
      </c>
      <c r="R19" s="9">
        <v>1.8919999999999999</v>
      </c>
      <c r="S19" s="9">
        <v>0.94299999999999995</v>
      </c>
      <c r="T19" s="9">
        <v>19.114999999999998</v>
      </c>
      <c r="U19" s="9">
        <v>14.971</v>
      </c>
      <c r="V19" s="9">
        <v>14.093999999999999</v>
      </c>
      <c r="W19" s="9">
        <v>3.1669999999999998</v>
      </c>
      <c r="X19" s="9">
        <v>3.1669999999999998</v>
      </c>
      <c r="Y19" s="9">
        <v>0.72299999999999998</v>
      </c>
      <c r="Z19" s="9">
        <v>2.444</v>
      </c>
      <c r="AA19" s="9">
        <v>1.484</v>
      </c>
      <c r="AB19" s="9">
        <v>1.6839999999999999</v>
      </c>
      <c r="AC19" s="9">
        <v>2.089</v>
      </c>
      <c r="AD19" s="9">
        <v>0.52100000000000002</v>
      </c>
      <c r="AE19" s="9">
        <v>0.55700000000000005</v>
      </c>
      <c r="AF19" s="9">
        <v>0.82899999999999996</v>
      </c>
      <c r="AG19" s="9">
        <v>2.0619999999999998</v>
      </c>
      <c r="AH19" s="9">
        <v>0.27700000000000002</v>
      </c>
      <c r="AI19" s="9">
        <v>2.2959999999999998</v>
      </c>
      <c r="AJ19" s="9">
        <v>0.871</v>
      </c>
      <c r="AK19" s="9">
        <v>0</v>
      </c>
      <c r="AL19" s="9">
        <v>10.926</v>
      </c>
      <c r="AM19" s="9">
        <v>10.081</v>
      </c>
      <c r="AN19" s="9">
        <v>9.0220000000000002</v>
      </c>
      <c r="AO19" s="9">
        <v>0.246</v>
      </c>
      <c r="AP19" s="9">
        <v>0.81399999999999995</v>
      </c>
      <c r="AQ19" s="9">
        <v>0.55100000000000005</v>
      </c>
      <c r="AR19" s="9">
        <v>0.50900000000000001</v>
      </c>
      <c r="AS19" s="9">
        <v>0</v>
      </c>
      <c r="AT19" s="9">
        <v>6.0069999999999997</v>
      </c>
      <c r="AU19" s="9">
        <v>1.6060000000000001</v>
      </c>
      <c r="AV19" s="9">
        <v>0.51600000000000001</v>
      </c>
      <c r="AW19" s="9">
        <v>1.9530000000000001</v>
      </c>
      <c r="AX19" s="9">
        <v>2.9220000000000002</v>
      </c>
      <c r="AY19" s="9">
        <v>7.1589999999999998</v>
      </c>
      <c r="AZ19" s="9">
        <v>0.84499999999999997</v>
      </c>
      <c r="BA19" s="9">
        <v>0.877</v>
      </c>
      <c r="BB19" s="9">
        <v>14.971</v>
      </c>
      <c r="BC19" s="9">
        <v>4.1970000000000001</v>
      </c>
      <c r="BD19" s="9">
        <v>4.1970000000000001</v>
      </c>
      <c r="BE19" s="9">
        <v>0.71499999999999997</v>
      </c>
      <c r="BF19" s="9">
        <v>0.443</v>
      </c>
      <c r="BG19" s="9">
        <v>0.443</v>
      </c>
      <c r="BH19" s="9">
        <v>0</v>
      </c>
      <c r="BI19" s="9">
        <v>0.443</v>
      </c>
      <c r="BJ19" s="9">
        <v>0</v>
      </c>
      <c r="BK19" s="9">
        <v>0.443</v>
      </c>
      <c r="BL19" s="9">
        <v>0</v>
      </c>
      <c r="BM19" s="9">
        <v>0</v>
      </c>
      <c r="BN19" s="9">
        <v>0.443</v>
      </c>
      <c r="BO19" s="9">
        <v>0</v>
      </c>
      <c r="BP19" s="9">
        <v>0</v>
      </c>
      <c r="BQ19" s="9">
        <v>0.22600000000000001</v>
      </c>
      <c r="BR19" s="9">
        <v>0.218</v>
      </c>
      <c r="BS19" s="9">
        <v>0.27100000000000002</v>
      </c>
      <c r="BT19" s="9">
        <v>3.4830000000000001</v>
      </c>
      <c r="BU19" s="9">
        <v>3.008</v>
      </c>
      <c r="BV19" s="9">
        <v>3.008</v>
      </c>
      <c r="BW19" s="9">
        <v>0</v>
      </c>
      <c r="BX19" s="9">
        <v>0</v>
      </c>
      <c r="BY19" s="9">
        <v>0</v>
      </c>
      <c r="BZ19" s="9">
        <v>0</v>
      </c>
      <c r="CA19" s="9">
        <v>0</v>
      </c>
      <c r="CB19" s="9">
        <v>2.802</v>
      </c>
      <c r="CC19" s="9">
        <v>0.20499999999999999</v>
      </c>
      <c r="CD19" s="9">
        <v>0</v>
      </c>
      <c r="CE19" s="9">
        <v>0</v>
      </c>
      <c r="CF19" s="9">
        <v>0.218</v>
      </c>
      <c r="CG19" s="9">
        <v>2.79</v>
      </c>
      <c r="CH19" s="9">
        <v>0.47499999999999998</v>
      </c>
      <c r="CI19" s="9">
        <v>0</v>
      </c>
      <c r="CJ19" s="9">
        <v>4.1970000000000001</v>
      </c>
      <c r="CK19" s="9">
        <v>5.4909999999999997</v>
      </c>
      <c r="CL19" s="9">
        <v>5.2130000000000001</v>
      </c>
      <c r="CM19" s="9">
        <v>0.42</v>
      </c>
      <c r="CN19" s="9">
        <v>0.42</v>
      </c>
      <c r="CO19" s="9">
        <v>0.23200000000000001</v>
      </c>
      <c r="CP19" s="9">
        <v>0.188</v>
      </c>
      <c r="CQ19" s="9">
        <v>0.42</v>
      </c>
      <c r="CR19" s="9">
        <v>0</v>
      </c>
      <c r="CS19" s="9">
        <v>0.42</v>
      </c>
      <c r="CT19" s="9">
        <v>0</v>
      </c>
      <c r="CU19" s="9">
        <v>0</v>
      </c>
      <c r="CV19" s="9">
        <v>0.42</v>
      </c>
      <c r="CW19" s="9">
        <v>0</v>
      </c>
      <c r="CX19" s="9">
        <v>0</v>
      </c>
      <c r="CY19" s="9">
        <v>0.42</v>
      </c>
      <c r="CZ19" s="9">
        <v>0</v>
      </c>
      <c r="DA19" s="9">
        <v>0</v>
      </c>
      <c r="DB19" s="9">
        <v>4.7930000000000001</v>
      </c>
      <c r="DC19" s="9">
        <v>4.5759999999999996</v>
      </c>
      <c r="DD19" s="9">
        <v>4.08</v>
      </c>
      <c r="DE19" s="9">
        <v>0.26700000000000002</v>
      </c>
      <c r="DF19" s="9">
        <v>0.22900000000000001</v>
      </c>
      <c r="DG19" s="9">
        <v>0.496</v>
      </c>
      <c r="DH19" s="9">
        <v>0</v>
      </c>
      <c r="DI19" s="9">
        <v>0</v>
      </c>
      <c r="DJ19" s="9">
        <v>2.9209999999999998</v>
      </c>
      <c r="DK19" s="9">
        <v>0.44800000000000001</v>
      </c>
      <c r="DL19" s="9">
        <v>0.219</v>
      </c>
      <c r="DM19" s="9">
        <v>0.98699999999999999</v>
      </c>
      <c r="DN19" s="9">
        <v>1.4490000000000001</v>
      </c>
      <c r="DO19" s="9">
        <v>3.1259999999999999</v>
      </c>
      <c r="DP19" s="9">
        <v>0.218</v>
      </c>
      <c r="DQ19" s="9">
        <v>0.27800000000000002</v>
      </c>
      <c r="DR19" s="9">
        <v>5.4909999999999997</v>
      </c>
      <c r="DS19" s="9">
        <v>3.33</v>
      </c>
      <c r="DT19" s="9">
        <v>3.089</v>
      </c>
      <c r="DU19" s="9">
        <v>0.70199999999999996</v>
      </c>
      <c r="DV19" s="9">
        <v>0.70199999999999996</v>
      </c>
      <c r="DW19" s="9">
        <v>0</v>
      </c>
      <c r="DX19" s="9">
        <v>0.70199999999999996</v>
      </c>
      <c r="DY19" s="9">
        <v>0.46700000000000003</v>
      </c>
      <c r="DZ19" s="9">
        <v>0.23599999999999999</v>
      </c>
      <c r="EA19" s="9">
        <v>0.46700000000000003</v>
      </c>
      <c r="EB19" s="9">
        <v>0</v>
      </c>
      <c r="EC19" s="9">
        <v>0.23599999999999999</v>
      </c>
      <c r="ED19" s="9">
        <v>0.23599999999999999</v>
      </c>
      <c r="EE19" s="9">
        <v>0.46700000000000003</v>
      </c>
      <c r="EF19" s="9">
        <v>0</v>
      </c>
      <c r="EG19" s="9">
        <v>0.70199999999999996</v>
      </c>
      <c r="EH19" s="9">
        <v>0</v>
      </c>
      <c r="EI19" s="9">
        <v>0</v>
      </c>
      <c r="EJ19" s="9">
        <v>2.387</v>
      </c>
      <c r="EK19" s="9">
        <v>2.387</v>
      </c>
      <c r="EL19" s="9">
        <v>2.387</v>
      </c>
      <c r="EM19" s="9">
        <v>0</v>
      </c>
      <c r="EN19" s="9">
        <v>0</v>
      </c>
      <c r="EO19" s="9">
        <v>0</v>
      </c>
      <c r="EP19" s="9">
        <v>0</v>
      </c>
      <c r="EQ19" s="9">
        <v>0</v>
      </c>
      <c r="ER19" s="9">
        <v>1.9670000000000001</v>
      </c>
      <c r="ES19" s="9">
        <v>0.224</v>
      </c>
      <c r="ET19" s="9">
        <v>0</v>
      </c>
      <c r="EU19" s="9">
        <v>0.19600000000000001</v>
      </c>
      <c r="EV19" s="9">
        <v>0.23</v>
      </c>
      <c r="EW19" s="9">
        <v>2.157</v>
      </c>
      <c r="EX19" s="9">
        <v>0</v>
      </c>
      <c r="EY19" s="9">
        <v>0.24099999999999999</v>
      </c>
      <c r="EZ19" s="9">
        <v>3.33</v>
      </c>
      <c r="FA19" s="9">
        <v>2.4089999999999998</v>
      </c>
      <c r="FB19" s="9">
        <v>2.4089999999999998</v>
      </c>
      <c r="FC19" s="9">
        <v>0</v>
      </c>
      <c r="FD19" s="9">
        <v>0</v>
      </c>
      <c r="FE19" s="9">
        <v>0</v>
      </c>
      <c r="FF19" s="9">
        <v>0</v>
      </c>
      <c r="FG19" s="9">
        <v>0</v>
      </c>
      <c r="FH19" s="9">
        <v>0</v>
      </c>
      <c r="FI19" s="9">
        <v>0</v>
      </c>
      <c r="FJ19" s="9">
        <v>0</v>
      </c>
      <c r="FK19" s="9">
        <v>0</v>
      </c>
      <c r="FL19" s="9">
        <v>0</v>
      </c>
      <c r="FM19" s="9">
        <v>0</v>
      </c>
      <c r="FN19" s="9">
        <v>0</v>
      </c>
      <c r="FO19" s="9">
        <v>0</v>
      </c>
      <c r="FP19" s="9">
        <v>0</v>
      </c>
      <c r="FQ19" s="9">
        <v>0</v>
      </c>
      <c r="FR19" s="9">
        <v>2.4089999999999998</v>
      </c>
      <c r="FS19" s="9">
        <v>2.2149999999999999</v>
      </c>
      <c r="FT19" s="9">
        <v>1.98</v>
      </c>
      <c r="FU19" s="9">
        <v>0</v>
      </c>
      <c r="FV19" s="9">
        <v>0.23499999999999999</v>
      </c>
      <c r="FW19" s="9">
        <v>0</v>
      </c>
      <c r="FX19" s="9">
        <v>0.23499999999999999</v>
      </c>
      <c r="FY19" s="9">
        <v>0</v>
      </c>
      <c r="FZ19" s="9">
        <v>1.7350000000000001</v>
      </c>
      <c r="GA19" s="9">
        <v>0.26900000000000002</v>
      </c>
      <c r="GB19" s="9">
        <v>0</v>
      </c>
      <c r="GC19" s="9">
        <v>0.21099999999999999</v>
      </c>
      <c r="GD19" s="9">
        <v>0.97599999999999998</v>
      </c>
      <c r="GE19" s="9">
        <v>1.2390000000000001</v>
      </c>
      <c r="GF19" s="9">
        <v>0.19400000000000001</v>
      </c>
      <c r="GG19" s="9">
        <v>0</v>
      </c>
      <c r="GH19" s="9">
        <v>2.4089999999999998</v>
      </c>
      <c r="GI19" s="9">
        <v>36.331000000000003</v>
      </c>
      <c r="GJ19" s="9">
        <v>35.195</v>
      </c>
      <c r="GK19" s="9">
        <v>4.8090000000000002</v>
      </c>
      <c r="GL19" s="9">
        <v>4.5670000000000002</v>
      </c>
      <c r="GM19" s="9">
        <v>1.9570000000000001</v>
      </c>
      <c r="GN19" s="9">
        <v>2.61</v>
      </c>
      <c r="GO19" s="9">
        <v>3.1179999999999999</v>
      </c>
      <c r="GP19" s="9">
        <v>1.4490000000000001</v>
      </c>
      <c r="GQ19" s="9">
        <v>3.1160000000000001</v>
      </c>
      <c r="GR19" s="9">
        <v>0.27100000000000002</v>
      </c>
      <c r="GS19" s="9">
        <v>0.95199999999999996</v>
      </c>
      <c r="GT19" s="9">
        <v>1.855</v>
      </c>
      <c r="GU19" s="9">
        <v>1.2190000000000001</v>
      </c>
      <c r="GV19" s="9">
        <v>1.4930000000000001</v>
      </c>
      <c r="GW19" s="9">
        <v>3.41</v>
      </c>
      <c r="GX19" s="9">
        <v>1.157</v>
      </c>
      <c r="GY19" s="9">
        <v>0.24199999999999999</v>
      </c>
      <c r="GZ19" s="9">
        <v>30.385000000000002</v>
      </c>
      <c r="HA19" s="9">
        <v>23.704000000000001</v>
      </c>
      <c r="HB19" s="9">
        <v>22.571999999999999</v>
      </c>
      <c r="HC19" s="9">
        <v>0.45</v>
      </c>
      <c r="HD19" s="9">
        <v>0.68300000000000005</v>
      </c>
      <c r="HE19" s="9">
        <v>0.45</v>
      </c>
      <c r="HF19" s="9">
        <v>0.45900000000000002</v>
      </c>
      <c r="HG19" s="9">
        <v>0.224</v>
      </c>
      <c r="HH19" s="9">
        <v>18.969000000000001</v>
      </c>
      <c r="HI19" s="9">
        <v>0.93799999999999994</v>
      </c>
      <c r="HJ19" s="9">
        <v>1.1439999999999999</v>
      </c>
      <c r="HK19" s="9">
        <v>2.6539999999999999</v>
      </c>
      <c r="HL19" s="9">
        <v>7.774</v>
      </c>
      <c r="HM19" s="9">
        <v>15.93</v>
      </c>
      <c r="HN19" s="9">
        <v>6.681</v>
      </c>
      <c r="HO19" s="9">
        <v>1.1359999999999999</v>
      </c>
      <c r="HP19" s="9">
        <v>36.331000000000003</v>
      </c>
      <c r="HQ19" s="9">
        <v>6.3659999999999997</v>
      </c>
      <c r="HR19" s="9">
        <v>5.8810000000000002</v>
      </c>
      <c r="HS19" s="9">
        <v>1.9410000000000001</v>
      </c>
      <c r="HT19" s="9">
        <v>1.9410000000000001</v>
      </c>
      <c r="HU19" s="9">
        <v>0.26700000000000002</v>
      </c>
      <c r="HV19" s="9">
        <v>1.673</v>
      </c>
      <c r="HW19" s="9">
        <v>1.458</v>
      </c>
      <c r="HX19" s="9">
        <v>0.48199999999999998</v>
      </c>
      <c r="HY19" s="9">
        <v>1.226</v>
      </c>
      <c r="HZ19" s="9">
        <v>0.48199999999999998</v>
      </c>
      <c r="IA19" s="9">
        <v>0</v>
      </c>
      <c r="IB19" s="9">
        <v>0.72099999999999997</v>
      </c>
      <c r="IC19" s="9">
        <v>0</v>
      </c>
      <c r="ID19" s="9">
        <v>1.22</v>
      </c>
      <c r="IE19" s="9">
        <v>1.67</v>
      </c>
      <c r="IF19" s="9">
        <v>0.27100000000000002</v>
      </c>
      <c r="IG19" s="9">
        <v>0</v>
      </c>
      <c r="IH19" s="9">
        <v>3.94</v>
      </c>
      <c r="II19" s="9">
        <v>2.7320000000000002</v>
      </c>
      <c r="IJ19" s="9">
        <v>2.7320000000000002</v>
      </c>
      <c r="IK19" s="9">
        <v>0</v>
      </c>
      <c r="IL19" s="9">
        <v>0</v>
      </c>
      <c r="IM19" s="9">
        <v>0</v>
      </c>
      <c r="IN19" s="9">
        <v>0</v>
      </c>
      <c r="IO19" s="9">
        <v>0</v>
      </c>
      <c r="IP19" s="9">
        <v>1.794</v>
      </c>
      <c r="IQ19" s="9">
        <v>0.17899999999999999</v>
      </c>
    </row>
  </sheetData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GB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184" s="2" customFormat="1" ht="99.95" customHeight="1">
      <c r="B1" s="3" t="s">
        <v>12012</v>
      </c>
      <c r="C1" s="3" t="s">
        <v>12013</v>
      </c>
      <c r="D1" s="3" t="s">
        <v>12014</v>
      </c>
      <c r="E1" s="3" t="s">
        <v>12015</v>
      </c>
      <c r="F1" s="3" t="s">
        <v>12016</v>
      </c>
      <c r="G1" s="3" t="s">
        <v>12017</v>
      </c>
      <c r="H1" s="3" t="s">
        <v>12018</v>
      </c>
      <c r="I1" s="3" t="s">
        <v>12019</v>
      </c>
      <c r="J1" s="3" t="s">
        <v>12020</v>
      </c>
      <c r="K1" s="3" t="s">
        <v>12021</v>
      </c>
      <c r="L1" s="3" t="s">
        <v>12022</v>
      </c>
      <c r="M1" s="3" t="s">
        <v>12023</v>
      </c>
      <c r="N1" s="3" t="s">
        <v>12024</v>
      </c>
      <c r="O1" s="3" t="s">
        <v>12025</v>
      </c>
      <c r="P1" s="3" t="s">
        <v>12026</v>
      </c>
      <c r="Q1" s="3" t="s">
        <v>12027</v>
      </c>
      <c r="R1" s="3" t="s">
        <v>12028</v>
      </c>
      <c r="S1" s="3" t="s">
        <v>12029</v>
      </c>
      <c r="T1" s="3" t="s">
        <v>12030</v>
      </c>
      <c r="U1" s="3" t="s">
        <v>12031</v>
      </c>
      <c r="V1" s="3" t="s">
        <v>12032</v>
      </c>
      <c r="W1" s="3" t="s">
        <v>12033</v>
      </c>
      <c r="X1" s="3" t="s">
        <v>12034</v>
      </c>
      <c r="Y1" s="3" t="s">
        <v>12035</v>
      </c>
      <c r="Z1" s="3" t="s">
        <v>12036</v>
      </c>
      <c r="AA1" s="3" t="s">
        <v>12037</v>
      </c>
      <c r="AB1" s="3" t="s">
        <v>12038</v>
      </c>
      <c r="AC1" s="3" t="s">
        <v>12039</v>
      </c>
      <c r="AD1" s="3" t="s">
        <v>12040</v>
      </c>
      <c r="AE1" s="3" t="s">
        <v>12041</v>
      </c>
      <c r="AF1" s="3" t="s">
        <v>12042</v>
      </c>
      <c r="AG1" s="3" t="s">
        <v>12043</v>
      </c>
      <c r="AH1" s="3" t="s">
        <v>12044</v>
      </c>
      <c r="AI1" s="3" t="s">
        <v>12045</v>
      </c>
      <c r="AJ1" s="3" t="s">
        <v>12046</v>
      </c>
      <c r="AK1" s="3" t="s">
        <v>12047</v>
      </c>
      <c r="AL1" s="3" t="s">
        <v>12048</v>
      </c>
      <c r="AM1" s="3" t="s">
        <v>12049</v>
      </c>
      <c r="AN1" s="3" t="s">
        <v>12050</v>
      </c>
      <c r="AO1" s="3" t="s">
        <v>12051</v>
      </c>
      <c r="AP1" s="3" t="s">
        <v>12052</v>
      </c>
      <c r="AQ1" s="3" t="s">
        <v>12053</v>
      </c>
      <c r="AR1" s="3" t="s">
        <v>12054</v>
      </c>
      <c r="AS1" s="3" t="s">
        <v>12055</v>
      </c>
      <c r="AT1" s="3" t="s">
        <v>12056</v>
      </c>
      <c r="AU1" s="3" t="s">
        <v>12057</v>
      </c>
      <c r="AV1" s="3" t="s">
        <v>12058</v>
      </c>
      <c r="AW1" s="3" t="s">
        <v>12059</v>
      </c>
      <c r="AX1" s="3" t="s">
        <v>12060</v>
      </c>
      <c r="AY1" s="3" t="s">
        <v>12061</v>
      </c>
      <c r="AZ1" s="3" t="s">
        <v>12062</v>
      </c>
      <c r="BA1" s="3" t="s">
        <v>12063</v>
      </c>
      <c r="BB1" s="3" t="s">
        <v>12064</v>
      </c>
      <c r="BC1" s="3" t="s">
        <v>12065</v>
      </c>
      <c r="BD1" s="3" t="s">
        <v>12066</v>
      </c>
      <c r="BE1" s="3" t="s">
        <v>12067</v>
      </c>
      <c r="BF1" s="3" t="s">
        <v>12068</v>
      </c>
      <c r="BG1" s="3" t="s">
        <v>12069</v>
      </c>
      <c r="BH1" s="3" t="s">
        <v>12070</v>
      </c>
      <c r="BI1" s="3" t="s">
        <v>12071</v>
      </c>
      <c r="BJ1" s="3" t="s">
        <v>12072</v>
      </c>
      <c r="BK1" s="3" t="s">
        <v>12073</v>
      </c>
      <c r="BL1" s="3" t="s">
        <v>12074</v>
      </c>
      <c r="BM1" s="3" t="s">
        <v>12075</v>
      </c>
      <c r="BN1" s="3" t="s">
        <v>12076</v>
      </c>
      <c r="BO1" s="3" t="s">
        <v>12077</v>
      </c>
      <c r="BP1" s="3" t="s">
        <v>12078</v>
      </c>
      <c r="BQ1" s="3" t="s">
        <v>12079</v>
      </c>
      <c r="BR1" s="3" t="s">
        <v>12080</v>
      </c>
      <c r="BS1" s="3" t="s">
        <v>12081</v>
      </c>
      <c r="BT1" s="3" t="s">
        <v>12082</v>
      </c>
      <c r="BU1" s="3" t="s">
        <v>12083</v>
      </c>
      <c r="BV1" s="3" t="s">
        <v>12084</v>
      </c>
      <c r="BW1" s="3" t="s">
        <v>12085</v>
      </c>
      <c r="BX1" s="3" t="s">
        <v>12086</v>
      </c>
      <c r="BY1" s="3" t="s">
        <v>12087</v>
      </c>
      <c r="BZ1" s="3" t="s">
        <v>12088</v>
      </c>
      <c r="CA1" s="3" t="s">
        <v>12089</v>
      </c>
      <c r="CB1" s="3" t="s">
        <v>12090</v>
      </c>
      <c r="CC1" s="3" t="s">
        <v>12091</v>
      </c>
      <c r="CD1" s="3" t="s">
        <v>12092</v>
      </c>
      <c r="CE1" s="3" t="s">
        <v>12093</v>
      </c>
      <c r="CF1" s="3" t="s">
        <v>12094</v>
      </c>
      <c r="CG1" s="3" t="s">
        <v>12095</v>
      </c>
      <c r="CH1" s="3" t="s">
        <v>12096</v>
      </c>
      <c r="CI1" s="3" t="s">
        <v>12097</v>
      </c>
      <c r="CJ1" s="3" t="s">
        <v>12098</v>
      </c>
      <c r="CK1" s="3" t="s">
        <v>12099</v>
      </c>
      <c r="CL1" s="3" t="s">
        <v>12100</v>
      </c>
      <c r="CM1" s="3" t="s">
        <v>12101</v>
      </c>
      <c r="CN1" s="3" t="s">
        <v>12102</v>
      </c>
      <c r="CO1" s="3" t="s">
        <v>12103</v>
      </c>
      <c r="CP1" s="3" t="s">
        <v>12104</v>
      </c>
      <c r="CQ1" s="3" t="s">
        <v>12105</v>
      </c>
      <c r="CR1" s="3" t="s">
        <v>12106</v>
      </c>
      <c r="CS1" s="3" t="s">
        <v>12107</v>
      </c>
      <c r="CT1" s="3" t="s">
        <v>12108</v>
      </c>
      <c r="CU1" s="3" t="s">
        <v>12109</v>
      </c>
      <c r="CV1" s="3" t="s">
        <v>12110</v>
      </c>
      <c r="CW1" s="3" t="s">
        <v>12111</v>
      </c>
      <c r="CX1" s="3" t="s">
        <v>12112</v>
      </c>
      <c r="CY1" s="3" t="s">
        <v>12113</v>
      </c>
      <c r="CZ1" s="3" t="s">
        <v>12114</v>
      </c>
      <c r="DA1" s="3" t="s">
        <v>12115</v>
      </c>
      <c r="DB1" s="3" t="s">
        <v>12116</v>
      </c>
      <c r="DC1" s="3" t="s">
        <v>12117</v>
      </c>
      <c r="DD1" s="3" t="s">
        <v>12118</v>
      </c>
      <c r="DE1" s="3" t="s">
        <v>12119</v>
      </c>
      <c r="DF1" s="3" t="s">
        <v>12120</v>
      </c>
      <c r="DG1" s="3" t="s">
        <v>12121</v>
      </c>
      <c r="DH1" s="3" t="s">
        <v>12122</v>
      </c>
      <c r="DI1" s="3" t="s">
        <v>12123</v>
      </c>
      <c r="DJ1" s="3" t="s">
        <v>12124</v>
      </c>
      <c r="DK1" s="3" t="s">
        <v>12125</v>
      </c>
      <c r="DL1" s="3" t="s">
        <v>12126</v>
      </c>
      <c r="DM1" s="3" t="s">
        <v>12127</v>
      </c>
      <c r="DN1" s="3" t="s">
        <v>12128</v>
      </c>
      <c r="DO1" s="3" t="s">
        <v>12129</v>
      </c>
      <c r="DP1" s="3" t="s">
        <v>12130</v>
      </c>
      <c r="DQ1" s="3" t="s">
        <v>12131</v>
      </c>
      <c r="DR1" s="3" t="s">
        <v>12132</v>
      </c>
      <c r="DS1" s="3" t="s">
        <v>12133</v>
      </c>
      <c r="DT1" s="3" t="s">
        <v>12134</v>
      </c>
      <c r="DU1" s="3" t="s">
        <v>12135</v>
      </c>
      <c r="DV1" s="3" t="s">
        <v>12136</v>
      </c>
      <c r="DW1" s="3" t="s">
        <v>12137</v>
      </c>
      <c r="DX1" s="3" t="s">
        <v>12138</v>
      </c>
      <c r="DY1" s="3" t="s">
        <v>12139</v>
      </c>
      <c r="DZ1" s="3" t="s">
        <v>12140</v>
      </c>
      <c r="EA1" s="3" t="s">
        <v>12141</v>
      </c>
      <c r="EB1" s="3" t="s">
        <v>12142</v>
      </c>
      <c r="EC1" s="3" t="s">
        <v>12143</v>
      </c>
      <c r="ED1" s="3" t="s">
        <v>12144</v>
      </c>
      <c r="EE1" s="3" t="s">
        <v>12145</v>
      </c>
      <c r="EF1" s="3" t="s">
        <v>12146</v>
      </c>
      <c r="EG1" s="3" t="s">
        <v>12147</v>
      </c>
      <c r="EH1" s="3" t="s">
        <v>12148</v>
      </c>
      <c r="EI1" s="3" t="s">
        <v>12149</v>
      </c>
      <c r="EJ1" s="3" t="s">
        <v>12150</v>
      </c>
      <c r="EK1" s="3" t="s">
        <v>12151</v>
      </c>
      <c r="EL1" s="3" t="s">
        <v>12152</v>
      </c>
      <c r="EM1" s="3" t="s">
        <v>12153</v>
      </c>
      <c r="EN1" s="3" t="s">
        <v>12154</v>
      </c>
      <c r="EO1" s="3" t="s">
        <v>12155</v>
      </c>
      <c r="EP1" s="3" t="s">
        <v>12156</v>
      </c>
      <c r="EQ1" s="3" t="s">
        <v>12157</v>
      </c>
      <c r="ER1" s="3" t="s">
        <v>12158</v>
      </c>
      <c r="ES1" s="3" t="s">
        <v>12159</v>
      </c>
      <c r="ET1" s="3" t="s">
        <v>12160</v>
      </c>
      <c r="EU1" s="3" t="s">
        <v>12161</v>
      </c>
      <c r="EV1" s="3" t="s">
        <v>12162</v>
      </c>
      <c r="EW1" s="3" t="s">
        <v>12163</v>
      </c>
      <c r="EX1" s="3" t="s">
        <v>12164</v>
      </c>
      <c r="EY1" s="3" t="s">
        <v>12165</v>
      </c>
      <c r="EZ1" s="3" t="s">
        <v>12166</v>
      </c>
      <c r="FA1" s="3" t="s">
        <v>12167</v>
      </c>
      <c r="FB1" s="3" t="s">
        <v>12168</v>
      </c>
      <c r="FC1" s="3" t="s">
        <v>12169</v>
      </c>
      <c r="FD1" s="3" t="s">
        <v>12170</v>
      </c>
      <c r="FE1" s="3" t="s">
        <v>12171</v>
      </c>
      <c r="FF1" s="3" t="s">
        <v>12172</v>
      </c>
      <c r="FG1" s="3" t="s">
        <v>12173</v>
      </c>
      <c r="FH1" s="3" t="s">
        <v>12174</v>
      </c>
      <c r="FI1" s="3" t="s">
        <v>12175</v>
      </c>
      <c r="FJ1" s="3" t="s">
        <v>12176</v>
      </c>
      <c r="FK1" s="3" t="s">
        <v>12177</v>
      </c>
      <c r="FL1" s="3" t="s">
        <v>12178</v>
      </c>
      <c r="FM1" s="3" t="s">
        <v>12179</v>
      </c>
      <c r="FN1" s="3" t="s">
        <v>12180</v>
      </c>
      <c r="FO1" s="3" t="s">
        <v>12181</v>
      </c>
      <c r="FP1" s="3" t="s">
        <v>12182</v>
      </c>
      <c r="FQ1" s="3" t="s">
        <v>12183</v>
      </c>
      <c r="FR1" s="3" t="s">
        <v>12184</v>
      </c>
      <c r="FS1" s="3" t="s">
        <v>12185</v>
      </c>
      <c r="FT1" s="3" t="s">
        <v>12186</v>
      </c>
      <c r="FU1" s="3" t="s">
        <v>12187</v>
      </c>
      <c r="FV1" s="3" t="s">
        <v>12188</v>
      </c>
      <c r="FW1" s="3" t="s">
        <v>12189</v>
      </c>
      <c r="FX1" s="3" t="s">
        <v>12190</v>
      </c>
      <c r="FY1" s="3" t="s">
        <v>12191</v>
      </c>
      <c r="FZ1" s="3" t="s">
        <v>12192</v>
      </c>
      <c r="GA1" s="3" t="s">
        <v>12193</v>
      </c>
      <c r="GB1" s="3" t="s">
        <v>12194</v>
      </c>
    </row>
    <row r="2" spans="1:184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</row>
    <row r="3" spans="1:184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</row>
    <row r="4" spans="1:184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</row>
    <row r="5" spans="1:184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</row>
    <row r="6" spans="1:184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</row>
    <row r="7" spans="1:184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</row>
    <row r="8" spans="1:184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</row>
    <row r="9" spans="1:184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</row>
    <row r="10" spans="1:184">
      <c r="A10" s="4" t="s">
        <v>258</v>
      </c>
      <c r="B10" s="8" t="s">
        <v>12195</v>
      </c>
      <c r="C10" s="8" t="s">
        <v>12196</v>
      </c>
      <c r="D10" s="8" t="s">
        <v>12197</v>
      </c>
      <c r="E10" s="8" t="s">
        <v>12198</v>
      </c>
      <c r="F10" s="8" t="s">
        <v>12199</v>
      </c>
      <c r="G10" s="8" t="s">
        <v>12200</v>
      </c>
      <c r="H10" s="8" t="s">
        <v>12201</v>
      </c>
      <c r="I10" s="8" t="s">
        <v>12202</v>
      </c>
      <c r="J10" s="8" t="s">
        <v>12203</v>
      </c>
      <c r="K10" s="8" t="s">
        <v>12204</v>
      </c>
      <c r="L10" s="8" t="s">
        <v>12205</v>
      </c>
      <c r="M10" s="8" t="s">
        <v>12206</v>
      </c>
      <c r="N10" s="8" t="s">
        <v>12207</v>
      </c>
      <c r="O10" s="8" t="s">
        <v>12208</v>
      </c>
      <c r="P10" s="8" t="s">
        <v>12209</v>
      </c>
      <c r="Q10" s="8" t="s">
        <v>12210</v>
      </c>
      <c r="R10" s="8" t="s">
        <v>12211</v>
      </c>
      <c r="S10" s="8" t="s">
        <v>12212</v>
      </c>
      <c r="T10" s="8" t="s">
        <v>12213</v>
      </c>
      <c r="U10" s="8" t="s">
        <v>12214</v>
      </c>
      <c r="V10" s="8" t="s">
        <v>12215</v>
      </c>
      <c r="W10" s="8" t="s">
        <v>12216</v>
      </c>
      <c r="X10" s="8" t="s">
        <v>12217</v>
      </c>
      <c r="Y10" s="8" t="s">
        <v>12218</v>
      </c>
      <c r="Z10" s="8" t="s">
        <v>12219</v>
      </c>
      <c r="AA10" s="8" t="s">
        <v>12220</v>
      </c>
      <c r="AB10" s="8" t="s">
        <v>12221</v>
      </c>
      <c r="AC10" s="8" t="s">
        <v>12222</v>
      </c>
      <c r="AD10" s="8" t="s">
        <v>12223</v>
      </c>
      <c r="AE10" s="8" t="s">
        <v>12224</v>
      </c>
      <c r="AF10" s="8" t="s">
        <v>12225</v>
      </c>
      <c r="AG10" s="8" t="s">
        <v>12226</v>
      </c>
      <c r="AH10" s="8" t="s">
        <v>12227</v>
      </c>
      <c r="AI10" s="8" t="s">
        <v>12228</v>
      </c>
      <c r="AJ10" s="8" t="s">
        <v>12229</v>
      </c>
      <c r="AK10" s="8" t="s">
        <v>12230</v>
      </c>
      <c r="AL10" s="8" t="s">
        <v>12231</v>
      </c>
      <c r="AM10" s="8" t="s">
        <v>12232</v>
      </c>
      <c r="AN10" s="8" t="s">
        <v>12233</v>
      </c>
      <c r="AO10" s="8" t="s">
        <v>12234</v>
      </c>
      <c r="AP10" s="8" t="s">
        <v>12235</v>
      </c>
      <c r="AQ10" s="8" t="s">
        <v>12236</v>
      </c>
      <c r="AR10" s="8" t="s">
        <v>12237</v>
      </c>
      <c r="AS10" s="8" t="s">
        <v>12238</v>
      </c>
      <c r="AT10" s="8" t="s">
        <v>12239</v>
      </c>
      <c r="AU10" s="8" t="s">
        <v>12240</v>
      </c>
      <c r="AV10" s="8" t="s">
        <v>12241</v>
      </c>
      <c r="AW10" s="8" t="s">
        <v>12242</v>
      </c>
      <c r="AX10" s="8" t="s">
        <v>12243</v>
      </c>
      <c r="AY10" s="8" t="s">
        <v>12244</v>
      </c>
      <c r="AZ10" s="8" t="s">
        <v>12245</v>
      </c>
      <c r="BA10" s="8" t="s">
        <v>12246</v>
      </c>
      <c r="BB10" s="8" t="s">
        <v>12247</v>
      </c>
      <c r="BC10" s="8" t="s">
        <v>12248</v>
      </c>
      <c r="BD10" s="8" t="s">
        <v>12249</v>
      </c>
      <c r="BE10" s="8" t="s">
        <v>12250</v>
      </c>
      <c r="BF10" s="8" t="s">
        <v>12251</v>
      </c>
      <c r="BG10" s="8" t="s">
        <v>12252</v>
      </c>
      <c r="BH10" s="8" t="s">
        <v>12253</v>
      </c>
      <c r="BI10" s="8" t="s">
        <v>12254</v>
      </c>
      <c r="BJ10" s="8" t="s">
        <v>12255</v>
      </c>
      <c r="BK10" s="8" t="s">
        <v>12256</v>
      </c>
      <c r="BL10" s="8" t="s">
        <v>12257</v>
      </c>
      <c r="BM10" s="8" t="s">
        <v>12258</v>
      </c>
      <c r="BN10" s="8" t="s">
        <v>12259</v>
      </c>
      <c r="BO10" s="8" t="s">
        <v>12260</v>
      </c>
      <c r="BP10" s="8" t="s">
        <v>12261</v>
      </c>
      <c r="BQ10" s="8" t="s">
        <v>12262</v>
      </c>
      <c r="BR10" s="8" t="s">
        <v>12263</v>
      </c>
      <c r="BS10" s="8" t="s">
        <v>12264</v>
      </c>
      <c r="BT10" s="8" t="s">
        <v>12265</v>
      </c>
      <c r="BU10" s="8" t="s">
        <v>12266</v>
      </c>
      <c r="BV10" s="8" t="s">
        <v>12267</v>
      </c>
      <c r="BW10" s="8" t="s">
        <v>12268</v>
      </c>
      <c r="BX10" s="8" t="s">
        <v>12269</v>
      </c>
      <c r="BY10" s="8" t="s">
        <v>12270</v>
      </c>
      <c r="BZ10" s="8" t="s">
        <v>12271</v>
      </c>
      <c r="CA10" s="8" t="s">
        <v>12272</v>
      </c>
      <c r="CB10" s="8" t="s">
        <v>12273</v>
      </c>
      <c r="CC10" s="8" t="s">
        <v>12274</v>
      </c>
      <c r="CD10" s="8" t="s">
        <v>12275</v>
      </c>
      <c r="CE10" s="8" t="s">
        <v>12276</v>
      </c>
      <c r="CF10" s="8" t="s">
        <v>12277</v>
      </c>
      <c r="CG10" s="8" t="s">
        <v>12278</v>
      </c>
      <c r="CH10" s="8" t="s">
        <v>12279</v>
      </c>
      <c r="CI10" s="8" t="s">
        <v>12280</v>
      </c>
      <c r="CJ10" s="8" t="s">
        <v>12281</v>
      </c>
      <c r="CK10" s="8" t="s">
        <v>12282</v>
      </c>
      <c r="CL10" s="8" t="s">
        <v>12283</v>
      </c>
      <c r="CM10" s="8" t="s">
        <v>12284</v>
      </c>
      <c r="CN10" s="8" t="s">
        <v>12285</v>
      </c>
      <c r="CO10" s="8" t="s">
        <v>12286</v>
      </c>
      <c r="CP10" s="8" t="s">
        <v>12287</v>
      </c>
      <c r="CQ10" s="8" t="s">
        <v>12288</v>
      </c>
      <c r="CR10" s="8" t="s">
        <v>12289</v>
      </c>
      <c r="CS10" s="8" t="s">
        <v>12290</v>
      </c>
      <c r="CT10" s="8" t="s">
        <v>12291</v>
      </c>
      <c r="CU10" s="8" t="s">
        <v>12292</v>
      </c>
      <c r="CV10" s="8" t="s">
        <v>12293</v>
      </c>
      <c r="CW10" s="8" t="s">
        <v>12294</v>
      </c>
      <c r="CX10" s="8" t="s">
        <v>12295</v>
      </c>
      <c r="CY10" s="8" t="s">
        <v>12296</v>
      </c>
      <c r="CZ10" s="8" t="s">
        <v>12297</v>
      </c>
      <c r="DA10" s="8" t="s">
        <v>12298</v>
      </c>
      <c r="DB10" s="8" t="s">
        <v>12299</v>
      </c>
      <c r="DC10" s="8" t="s">
        <v>12300</v>
      </c>
      <c r="DD10" s="8" t="s">
        <v>12301</v>
      </c>
      <c r="DE10" s="8" t="s">
        <v>12302</v>
      </c>
      <c r="DF10" s="8" t="s">
        <v>12303</v>
      </c>
      <c r="DG10" s="8" t="s">
        <v>12304</v>
      </c>
      <c r="DH10" s="8" t="s">
        <v>12305</v>
      </c>
      <c r="DI10" s="8" t="s">
        <v>12306</v>
      </c>
      <c r="DJ10" s="8" t="s">
        <v>12307</v>
      </c>
      <c r="DK10" s="8" t="s">
        <v>12308</v>
      </c>
      <c r="DL10" s="8" t="s">
        <v>12309</v>
      </c>
      <c r="DM10" s="8" t="s">
        <v>12310</v>
      </c>
      <c r="DN10" s="8" t="s">
        <v>12311</v>
      </c>
      <c r="DO10" s="8" t="s">
        <v>12312</v>
      </c>
      <c r="DP10" s="8" t="s">
        <v>12313</v>
      </c>
      <c r="DQ10" s="8" t="s">
        <v>12314</v>
      </c>
      <c r="DR10" s="8" t="s">
        <v>12315</v>
      </c>
      <c r="DS10" s="8" t="s">
        <v>12316</v>
      </c>
      <c r="DT10" s="8" t="s">
        <v>12317</v>
      </c>
      <c r="DU10" s="8" t="s">
        <v>12318</v>
      </c>
      <c r="DV10" s="8" t="s">
        <v>12319</v>
      </c>
      <c r="DW10" s="8" t="s">
        <v>12320</v>
      </c>
      <c r="DX10" s="8" t="s">
        <v>12321</v>
      </c>
      <c r="DY10" s="8" t="s">
        <v>12322</v>
      </c>
      <c r="DZ10" s="8" t="s">
        <v>12323</v>
      </c>
      <c r="EA10" s="8" t="s">
        <v>12324</v>
      </c>
      <c r="EB10" s="8" t="s">
        <v>12325</v>
      </c>
      <c r="EC10" s="8" t="s">
        <v>12326</v>
      </c>
      <c r="ED10" s="8" t="s">
        <v>12327</v>
      </c>
      <c r="EE10" s="8" t="s">
        <v>12328</v>
      </c>
      <c r="EF10" s="8" t="s">
        <v>12329</v>
      </c>
      <c r="EG10" s="8" t="s">
        <v>12330</v>
      </c>
      <c r="EH10" s="8" t="s">
        <v>12331</v>
      </c>
      <c r="EI10" s="8" t="s">
        <v>12332</v>
      </c>
      <c r="EJ10" s="8" t="s">
        <v>12333</v>
      </c>
      <c r="EK10" s="8" t="s">
        <v>12334</v>
      </c>
      <c r="EL10" s="8" t="s">
        <v>12335</v>
      </c>
      <c r="EM10" s="8" t="s">
        <v>12336</v>
      </c>
      <c r="EN10" s="8" t="s">
        <v>12337</v>
      </c>
      <c r="EO10" s="8" t="s">
        <v>12338</v>
      </c>
      <c r="EP10" s="8" t="s">
        <v>12339</v>
      </c>
      <c r="EQ10" s="8" t="s">
        <v>12340</v>
      </c>
      <c r="ER10" s="8" t="s">
        <v>12341</v>
      </c>
      <c r="ES10" s="8" t="s">
        <v>12342</v>
      </c>
      <c r="ET10" s="8" t="s">
        <v>12343</v>
      </c>
      <c r="EU10" s="8" t="s">
        <v>12344</v>
      </c>
      <c r="EV10" s="8" t="s">
        <v>12345</v>
      </c>
      <c r="EW10" s="8" t="s">
        <v>12346</v>
      </c>
      <c r="EX10" s="8" t="s">
        <v>12347</v>
      </c>
      <c r="EY10" s="8" t="s">
        <v>12348</v>
      </c>
      <c r="EZ10" s="8" t="s">
        <v>12349</v>
      </c>
      <c r="FA10" s="8" t="s">
        <v>12350</v>
      </c>
      <c r="FB10" s="8" t="s">
        <v>12351</v>
      </c>
      <c r="FC10" s="8" t="s">
        <v>12352</v>
      </c>
      <c r="FD10" s="8" t="s">
        <v>12353</v>
      </c>
      <c r="FE10" s="8" t="s">
        <v>12354</v>
      </c>
      <c r="FF10" s="8" t="s">
        <v>12355</v>
      </c>
      <c r="FG10" s="8" t="s">
        <v>12356</v>
      </c>
      <c r="FH10" s="8" t="s">
        <v>12357</v>
      </c>
      <c r="FI10" s="8" t="s">
        <v>12358</v>
      </c>
      <c r="FJ10" s="8" t="s">
        <v>12359</v>
      </c>
      <c r="FK10" s="8" t="s">
        <v>12360</v>
      </c>
      <c r="FL10" s="8" t="s">
        <v>12361</v>
      </c>
      <c r="FM10" s="8" t="s">
        <v>12362</v>
      </c>
      <c r="FN10" s="8" t="s">
        <v>12363</v>
      </c>
      <c r="FO10" s="8" t="s">
        <v>12364</v>
      </c>
      <c r="FP10" s="8" t="s">
        <v>12365</v>
      </c>
      <c r="FQ10" s="8" t="s">
        <v>12366</v>
      </c>
      <c r="FR10" s="8" t="s">
        <v>12367</v>
      </c>
      <c r="FS10" s="8" t="s">
        <v>12368</v>
      </c>
      <c r="FT10" s="8" t="s">
        <v>12369</v>
      </c>
      <c r="FU10" s="8" t="s">
        <v>12370</v>
      </c>
      <c r="FV10" s="8" t="s">
        <v>12371</v>
      </c>
      <c r="FW10" s="8" t="s">
        <v>12372</v>
      </c>
      <c r="FX10" s="8" t="s">
        <v>12373</v>
      </c>
      <c r="FY10" s="8" t="s">
        <v>12374</v>
      </c>
      <c r="FZ10" s="8" t="s">
        <v>12375</v>
      </c>
      <c r="GA10" s="8" t="s">
        <v>12376</v>
      </c>
      <c r="GB10" s="8" t="s">
        <v>12377</v>
      </c>
    </row>
    <row r="11" spans="1:184">
      <c r="A11" s="10">
        <v>42036</v>
      </c>
      <c r="B11" s="9">
        <v>0.41299999999999998</v>
      </c>
      <c r="C11" s="9">
        <v>0.17</v>
      </c>
      <c r="D11" s="9">
        <v>0.23100000000000001</v>
      </c>
      <c r="E11" s="9">
        <v>2.3580000000000001</v>
      </c>
      <c r="F11" s="9">
        <v>0.58599999999999997</v>
      </c>
      <c r="G11" s="9">
        <v>0.34200000000000003</v>
      </c>
      <c r="H11" s="9">
        <v>3.68</v>
      </c>
      <c r="I11" s="9">
        <v>62.674999999999997</v>
      </c>
      <c r="J11" s="9">
        <v>59.953000000000003</v>
      </c>
      <c r="K11" s="9">
        <v>3.4209999999999998</v>
      </c>
      <c r="L11" s="9">
        <v>3.1110000000000002</v>
      </c>
      <c r="M11" s="9">
        <v>1.415</v>
      </c>
      <c r="N11" s="9">
        <v>1.696</v>
      </c>
      <c r="O11" s="9">
        <v>1.917</v>
      </c>
      <c r="P11" s="9">
        <v>1.194</v>
      </c>
      <c r="Q11" s="9">
        <v>2.1720000000000002</v>
      </c>
      <c r="R11" s="9">
        <v>0.20799999999999999</v>
      </c>
      <c r="S11" s="9">
        <v>0.73099999999999998</v>
      </c>
      <c r="T11" s="9">
        <v>0.60899999999999999</v>
      </c>
      <c r="U11" s="9">
        <v>0.97699999999999998</v>
      </c>
      <c r="V11" s="9">
        <v>1.5249999999999999</v>
      </c>
      <c r="W11" s="9">
        <v>2.0990000000000002</v>
      </c>
      <c r="X11" s="9">
        <v>1.0109999999999999</v>
      </c>
      <c r="Y11" s="9">
        <v>0.31</v>
      </c>
      <c r="Z11" s="9">
        <v>56.533000000000001</v>
      </c>
      <c r="AA11" s="9">
        <v>56.174999999999997</v>
      </c>
      <c r="AB11" s="9">
        <v>51.209000000000003</v>
      </c>
      <c r="AC11" s="9">
        <v>1.4379999999999999</v>
      </c>
      <c r="AD11" s="9">
        <v>3.5289999999999999</v>
      </c>
      <c r="AE11" s="9">
        <v>1.7809999999999999</v>
      </c>
      <c r="AF11" s="9">
        <v>1.6619999999999999</v>
      </c>
      <c r="AG11" s="9">
        <v>1.353</v>
      </c>
      <c r="AH11" s="9">
        <v>45.536999999999999</v>
      </c>
      <c r="AI11" s="9">
        <v>4.2060000000000004</v>
      </c>
      <c r="AJ11" s="9">
        <v>3.4910000000000001</v>
      </c>
      <c r="AK11" s="9">
        <v>2.9409999999999998</v>
      </c>
      <c r="AL11" s="9">
        <v>17.495000000000001</v>
      </c>
      <c r="AM11" s="9">
        <v>38.680999999999997</v>
      </c>
      <c r="AN11" s="9">
        <v>0.35699999999999998</v>
      </c>
      <c r="AO11" s="9">
        <v>2.722</v>
      </c>
      <c r="AP11" s="9">
        <v>62.674999999999997</v>
      </c>
      <c r="AQ11" s="9">
        <v>17.05</v>
      </c>
      <c r="AR11" s="9">
        <v>15.401999999999999</v>
      </c>
      <c r="AS11" s="9">
        <v>1.4890000000000001</v>
      </c>
      <c r="AT11" s="9">
        <v>1.256</v>
      </c>
      <c r="AU11" s="9">
        <v>1.036</v>
      </c>
      <c r="AV11" s="9">
        <v>0.22</v>
      </c>
      <c r="AW11" s="9">
        <v>1.036</v>
      </c>
      <c r="AX11" s="9">
        <v>0.22</v>
      </c>
      <c r="AY11" s="9">
        <v>1.036</v>
      </c>
      <c r="AZ11" s="9">
        <v>0</v>
      </c>
      <c r="BA11" s="9">
        <v>0.22</v>
      </c>
      <c r="BB11" s="9">
        <v>0.19900000000000001</v>
      </c>
      <c r="BC11" s="9">
        <v>0.68</v>
      </c>
      <c r="BD11" s="9">
        <v>0.376</v>
      </c>
      <c r="BE11" s="9">
        <v>1.256</v>
      </c>
      <c r="BF11" s="9">
        <v>0</v>
      </c>
      <c r="BG11" s="9">
        <v>0.23400000000000001</v>
      </c>
      <c r="BH11" s="9">
        <v>13.912000000000001</v>
      </c>
      <c r="BI11" s="9">
        <v>12.510999999999999</v>
      </c>
      <c r="BJ11" s="9">
        <v>12.340999999999999</v>
      </c>
      <c r="BK11" s="9">
        <v>0</v>
      </c>
      <c r="BL11" s="9">
        <v>0.17</v>
      </c>
      <c r="BM11" s="9">
        <v>0</v>
      </c>
      <c r="BN11" s="9">
        <v>0.17</v>
      </c>
      <c r="BO11" s="9">
        <v>0</v>
      </c>
      <c r="BP11" s="9">
        <v>9.2469999999999999</v>
      </c>
      <c r="BQ11" s="9">
        <v>0.97099999999999997</v>
      </c>
      <c r="BR11" s="9">
        <v>0.87</v>
      </c>
      <c r="BS11" s="9">
        <v>1.423</v>
      </c>
      <c r="BT11" s="9">
        <v>1.4119999999999999</v>
      </c>
      <c r="BU11" s="9">
        <v>11.099</v>
      </c>
      <c r="BV11" s="9">
        <v>1.401</v>
      </c>
      <c r="BW11" s="9">
        <v>1.649</v>
      </c>
      <c r="BX11" s="9">
        <v>17.05</v>
      </c>
      <c r="BY11" s="9">
        <v>23.597000000000001</v>
      </c>
      <c r="BZ11" s="9">
        <v>21.904</v>
      </c>
      <c r="CA11" s="9">
        <v>2.4279999999999999</v>
      </c>
      <c r="CB11" s="9">
        <v>2.0209999999999999</v>
      </c>
      <c r="CC11" s="9">
        <v>1.2649999999999999</v>
      </c>
      <c r="CD11" s="9">
        <v>0.75600000000000001</v>
      </c>
      <c r="CE11" s="9">
        <v>1.496</v>
      </c>
      <c r="CF11" s="9">
        <v>0.52500000000000002</v>
      </c>
      <c r="CG11" s="9">
        <v>1.647</v>
      </c>
      <c r="CH11" s="9">
        <v>0.374</v>
      </c>
      <c r="CI11" s="9">
        <v>0</v>
      </c>
      <c r="CJ11" s="9">
        <v>0.39700000000000002</v>
      </c>
      <c r="CK11" s="9">
        <v>0.98399999999999999</v>
      </c>
      <c r="CL11" s="9">
        <v>0.64100000000000001</v>
      </c>
      <c r="CM11" s="9">
        <v>0.82799999999999996</v>
      </c>
      <c r="CN11" s="9">
        <v>1.194</v>
      </c>
      <c r="CO11" s="9">
        <v>0.40699999999999997</v>
      </c>
      <c r="CP11" s="9">
        <v>19.475999999999999</v>
      </c>
      <c r="CQ11" s="9">
        <v>17.265999999999998</v>
      </c>
      <c r="CR11" s="9">
        <v>15.762</v>
      </c>
      <c r="CS11" s="9">
        <v>0.65500000000000003</v>
      </c>
      <c r="CT11" s="9">
        <v>0.84899999999999998</v>
      </c>
      <c r="CU11" s="9">
        <v>0.56799999999999995</v>
      </c>
      <c r="CV11" s="9">
        <v>0</v>
      </c>
      <c r="CW11" s="9">
        <v>0.68600000000000005</v>
      </c>
      <c r="CX11" s="9">
        <v>12.333</v>
      </c>
      <c r="CY11" s="9">
        <v>0.754</v>
      </c>
      <c r="CZ11" s="9">
        <v>2.3140000000000001</v>
      </c>
      <c r="DA11" s="9">
        <v>1.865</v>
      </c>
      <c r="DB11" s="9">
        <v>2.1419999999999999</v>
      </c>
      <c r="DC11" s="9">
        <v>15.124000000000001</v>
      </c>
      <c r="DD11" s="9">
        <v>2.21</v>
      </c>
      <c r="DE11" s="9">
        <v>1.6930000000000001</v>
      </c>
      <c r="DF11" s="9">
        <v>23.597000000000001</v>
      </c>
      <c r="DG11" s="9">
        <v>5.81</v>
      </c>
      <c r="DH11" s="9">
        <v>5.09</v>
      </c>
      <c r="DI11" s="9">
        <v>0.72399999999999998</v>
      </c>
      <c r="DJ11" s="9">
        <v>0.72399999999999998</v>
      </c>
      <c r="DK11" s="9">
        <v>0.192</v>
      </c>
      <c r="DL11" s="9">
        <v>0.53300000000000003</v>
      </c>
      <c r="DM11" s="9">
        <v>0.53300000000000003</v>
      </c>
      <c r="DN11" s="9">
        <v>0.192</v>
      </c>
      <c r="DO11" s="9">
        <v>0.53300000000000003</v>
      </c>
      <c r="DP11" s="9">
        <v>0.192</v>
      </c>
      <c r="DQ11" s="9">
        <v>0</v>
      </c>
      <c r="DR11" s="9">
        <v>0.72399999999999998</v>
      </c>
      <c r="DS11" s="9">
        <v>0</v>
      </c>
      <c r="DT11" s="9">
        <v>0</v>
      </c>
      <c r="DU11" s="9">
        <v>0.72399999999999998</v>
      </c>
      <c r="DV11" s="9">
        <v>0</v>
      </c>
      <c r="DW11" s="9">
        <v>0</v>
      </c>
      <c r="DX11" s="9">
        <v>4.3659999999999997</v>
      </c>
      <c r="DY11" s="9">
        <v>3.2130000000000001</v>
      </c>
      <c r="DZ11" s="9">
        <v>2.984</v>
      </c>
      <c r="EA11" s="9">
        <v>0</v>
      </c>
      <c r="EB11" s="9">
        <v>0.22900000000000001</v>
      </c>
      <c r="EC11" s="9">
        <v>0.22900000000000001</v>
      </c>
      <c r="ED11" s="9">
        <v>0</v>
      </c>
      <c r="EE11" s="9">
        <v>0</v>
      </c>
      <c r="EF11" s="9">
        <v>1.853</v>
      </c>
      <c r="EG11" s="9">
        <v>0.78200000000000003</v>
      </c>
      <c r="EH11" s="9">
        <v>0</v>
      </c>
      <c r="EI11" s="9">
        <v>0.57699999999999996</v>
      </c>
      <c r="EJ11" s="9">
        <v>1.1850000000000001</v>
      </c>
      <c r="EK11" s="9">
        <v>2.028</v>
      </c>
      <c r="EL11" s="9">
        <v>1.153</v>
      </c>
      <c r="EM11" s="9">
        <v>0.71899999999999997</v>
      </c>
      <c r="EN11" s="9">
        <v>5.81</v>
      </c>
      <c r="EO11" s="9">
        <v>7.0410000000000004</v>
      </c>
      <c r="EP11" s="9">
        <v>6.2439999999999998</v>
      </c>
      <c r="EQ11" s="9">
        <v>0.41399999999999998</v>
      </c>
      <c r="ER11" s="9">
        <v>0.41399999999999998</v>
      </c>
      <c r="ES11" s="9">
        <v>0</v>
      </c>
      <c r="ET11" s="9">
        <v>0.41399999999999998</v>
      </c>
      <c r="EU11" s="9">
        <v>0.41399999999999998</v>
      </c>
      <c r="EV11" s="9">
        <v>0</v>
      </c>
      <c r="EW11" s="9">
        <v>0.41399999999999998</v>
      </c>
      <c r="EX11" s="9">
        <v>0</v>
      </c>
      <c r="EY11" s="9">
        <v>0</v>
      </c>
      <c r="EZ11" s="9">
        <v>0.22700000000000001</v>
      </c>
      <c r="FA11" s="9">
        <v>0</v>
      </c>
      <c r="FB11" s="9">
        <v>0.187</v>
      </c>
      <c r="FC11" s="9">
        <v>0.41399999999999998</v>
      </c>
      <c r="FD11" s="9">
        <v>0</v>
      </c>
      <c r="FE11" s="9">
        <v>0</v>
      </c>
      <c r="FF11" s="9">
        <v>5.83</v>
      </c>
      <c r="FG11" s="9">
        <v>4.7229999999999999</v>
      </c>
      <c r="FH11" s="9">
        <v>4.5389999999999997</v>
      </c>
      <c r="FI11" s="9">
        <v>0</v>
      </c>
      <c r="FJ11" s="9">
        <v>0.184</v>
      </c>
      <c r="FK11" s="9">
        <v>0</v>
      </c>
      <c r="FL11" s="9">
        <v>0.184</v>
      </c>
      <c r="FM11" s="9">
        <v>0</v>
      </c>
      <c r="FN11" s="9">
        <v>3.5590000000000002</v>
      </c>
      <c r="FO11" s="9">
        <v>0.67200000000000004</v>
      </c>
      <c r="FP11" s="9">
        <v>0.27400000000000002</v>
      </c>
      <c r="FQ11" s="9">
        <v>0.218</v>
      </c>
      <c r="FR11" s="9">
        <v>0.75900000000000001</v>
      </c>
      <c r="FS11" s="9">
        <v>3.964</v>
      </c>
      <c r="FT11" s="9">
        <v>1.107</v>
      </c>
      <c r="FU11" s="9">
        <v>0.79700000000000004</v>
      </c>
      <c r="FV11" s="9">
        <v>7.0410000000000004</v>
      </c>
      <c r="FW11" s="9">
        <v>22.46</v>
      </c>
      <c r="FX11" s="9">
        <v>19.558</v>
      </c>
      <c r="FY11" s="9">
        <v>19.558</v>
      </c>
      <c r="FZ11" s="9">
        <v>0.60899999999999999</v>
      </c>
      <c r="GA11" s="9">
        <v>18.949000000000002</v>
      </c>
      <c r="GB11" s="9">
        <v>2.9020000000000001</v>
      </c>
    </row>
    <row r="12" spans="1:184">
      <c r="A12" s="10">
        <v>42401</v>
      </c>
      <c r="B12" s="9">
        <v>0.20899999999999999</v>
      </c>
      <c r="C12" s="9">
        <v>0</v>
      </c>
      <c r="D12" s="9">
        <v>0.20499999999999999</v>
      </c>
      <c r="E12" s="9">
        <v>1.028</v>
      </c>
      <c r="F12" s="9">
        <v>1.3879999999999999</v>
      </c>
      <c r="G12" s="9">
        <v>0.82499999999999996</v>
      </c>
      <c r="H12" s="9">
        <v>4.05</v>
      </c>
      <c r="I12" s="9">
        <v>61.011000000000003</v>
      </c>
      <c r="J12" s="9">
        <v>58.764000000000003</v>
      </c>
      <c r="K12" s="9">
        <v>4.149</v>
      </c>
      <c r="L12" s="9">
        <v>3.524</v>
      </c>
      <c r="M12" s="9">
        <v>2.2240000000000002</v>
      </c>
      <c r="N12" s="9">
        <v>1.3</v>
      </c>
      <c r="O12" s="9">
        <v>1.6859999999999999</v>
      </c>
      <c r="P12" s="9">
        <v>1.8380000000000001</v>
      </c>
      <c r="Q12" s="9">
        <v>2.0129999999999999</v>
      </c>
      <c r="R12" s="9">
        <v>0.35399999999999998</v>
      </c>
      <c r="S12" s="9">
        <v>0.94199999999999995</v>
      </c>
      <c r="T12" s="9">
        <v>1.105</v>
      </c>
      <c r="U12" s="9">
        <v>1.544</v>
      </c>
      <c r="V12" s="9">
        <v>0.874</v>
      </c>
      <c r="W12" s="9">
        <v>3.02</v>
      </c>
      <c r="X12" s="9">
        <v>0.503</v>
      </c>
      <c r="Y12" s="9">
        <v>0.625</v>
      </c>
      <c r="Z12" s="9">
        <v>54.615000000000002</v>
      </c>
      <c r="AA12" s="9">
        <v>54.442999999999998</v>
      </c>
      <c r="AB12" s="9">
        <v>49.125999999999998</v>
      </c>
      <c r="AC12" s="9">
        <v>2.8260000000000001</v>
      </c>
      <c r="AD12" s="9">
        <v>2.4910000000000001</v>
      </c>
      <c r="AE12" s="9">
        <v>2.246</v>
      </c>
      <c r="AF12" s="9">
        <v>1.877</v>
      </c>
      <c r="AG12" s="9">
        <v>1.026</v>
      </c>
      <c r="AH12" s="9">
        <v>42.808999999999997</v>
      </c>
      <c r="AI12" s="9">
        <v>4.13</v>
      </c>
      <c r="AJ12" s="9">
        <v>3.5459999999999998</v>
      </c>
      <c r="AK12" s="9">
        <v>3.9580000000000002</v>
      </c>
      <c r="AL12" s="9">
        <v>19.311</v>
      </c>
      <c r="AM12" s="9">
        <v>35.131999999999998</v>
      </c>
      <c r="AN12" s="9">
        <v>0.17199999999999999</v>
      </c>
      <c r="AO12" s="9">
        <v>2.2469999999999999</v>
      </c>
      <c r="AP12" s="9">
        <v>61.011000000000003</v>
      </c>
      <c r="AQ12" s="9">
        <v>16.382999999999999</v>
      </c>
      <c r="AR12" s="9">
        <v>15.566000000000001</v>
      </c>
      <c r="AS12" s="9">
        <v>1.655</v>
      </c>
      <c r="AT12" s="9">
        <v>1.2709999999999999</v>
      </c>
      <c r="AU12" s="9">
        <v>0.88400000000000001</v>
      </c>
      <c r="AV12" s="9">
        <v>0.38700000000000001</v>
      </c>
      <c r="AW12" s="9">
        <v>0.84699999999999998</v>
      </c>
      <c r="AX12" s="9">
        <v>0.42299999999999999</v>
      </c>
      <c r="AY12" s="9">
        <v>0.65300000000000002</v>
      </c>
      <c r="AZ12" s="9">
        <v>0.61799999999999999</v>
      </c>
      <c r="BA12" s="9">
        <v>0</v>
      </c>
      <c r="BB12" s="9">
        <v>0</v>
      </c>
      <c r="BC12" s="9">
        <v>0.83499999999999996</v>
      </c>
      <c r="BD12" s="9">
        <v>0.436</v>
      </c>
      <c r="BE12" s="9">
        <v>1.0509999999999999</v>
      </c>
      <c r="BF12" s="9">
        <v>0.219</v>
      </c>
      <c r="BG12" s="9">
        <v>0.38400000000000001</v>
      </c>
      <c r="BH12" s="9">
        <v>13.911</v>
      </c>
      <c r="BI12" s="9">
        <v>12.811</v>
      </c>
      <c r="BJ12" s="9">
        <v>12.422000000000001</v>
      </c>
      <c r="BK12" s="9">
        <v>0.38900000000000001</v>
      </c>
      <c r="BL12" s="9">
        <v>0</v>
      </c>
      <c r="BM12" s="9">
        <v>0.222</v>
      </c>
      <c r="BN12" s="9">
        <v>0.16700000000000001</v>
      </c>
      <c r="BO12" s="9">
        <v>0</v>
      </c>
      <c r="BP12" s="9">
        <v>9.9280000000000008</v>
      </c>
      <c r="BQ12" s="9">
        <v>0.871</v>
      </c>
      <c r="BR12" s="9">
        <v>0.70199999999999996</v>
      </c>
      <c r="BS12" s="9">
        <v>1.31</v>
      </c>
      <c r="BT12" s="9">
        <v>2.5049999999999999</v>
      </c>
      <c r="BU12" s="9">
        <v>10.305999999999999</v>
      </c>
      <c r="BV12" s="9">
        <v>1.1000000000000001</v>
      </c>
      <c r="BW12" s="9">
        <v>0.81799999999999995</v>
      </c>
      <c r="BX12" s="9">
        <v>16.382999999999999</v>
      </c>
      <c r="BY12" s="9">
        <v>22.986999999999998</v>
      </c>
      <c r="BZ12" s="9">
        <v>22.288</v>
      </c>
      <c r="CA12" s="9">
        <v>1.988</v>
      </c>
      <c r="CB12" s="9">
        <v>1.786</v>
      </c>
      <c r="CC12" s="9">
        <v>1.044</v>
      </c>
      <c r="CD12" s="9">
        <v>0.74099999999999999</v>
      </c>
      <c r="CE12" s="9">
        <v>0.82099999999999995</v>
      </c>
      <c r="CF12" s="9">
        <v>0.96499999999999997</v>
      </c>
      <c r="CG12" s="9">
        <v>0.81</v>
      </c>
      <c r="CH12" s="9">
        <v>0.24399999999999999</v>
      </c>
      <c r="CI12" s="9">
        <v>0.73199999999999998</v>
      </c>
      <c r="CJ12" s="9">
        <v>0.441</v>
      </c>
      <c r="CK12" s="9">
        <v>0.64100000000000001</v>
      </c>
      <c r="CL12" s="9">
        <v>0.70299999999999996</v>
      </c>
      <c r="CM12" s="9">
        <v>1.3939999999999999</v>
      </c>
      <c r="CN12" s="9">
        <v>0.39100000000000001</v>
      </c>
      <c r="CO12" s="9">
        <v>0.20300000000000001</v>
      </c>
      <c r="CP12" s="9">
        <v>20.298999999999999</v>
      </c>
      <c r="CQ12" s="9">
        <v>18.466000000000001</v>
      </c>
      <c r="CR12" s="9">
        <v>18.082999999999998</v>
      </c>
      <c r="CS12" s="9">
        <v>0.22600000000000001</v>
      </c>
      <c r="CT12" s="9">
        <v>0.157</v>
      </c>
      <c r="CU12" s="9">
        <v>0.22600000000000001</v>
      </c>
      <c r="CV12" s="9">
        <v>0</v>
      </c>
      <c r="CW12" s="9">
        <v>0</v>
      </c>
      <c r="CX12" s="9">
        <v>14.41</v>
      </c>
      <c r="CY12" s="9">
        <v>0.90100000000000002</v>
      </c>
      <c r="CZ12" s="9">
        <v>1.014</v>
      </c>
      <c r="DA12" s="9">
        <v>2.1419999999999999</v>
      </c>
      <c r="DB12" s="9">
        <v>3.33</v>
      </c>
      <c r="DC12" s="9">
        <v>15.137</v>
      </c>
      <c r="DD12" s="9">
        <v>1.833</v>
      </c>
      <c r="DE12" s="9">
        <v>0.69899999999999995</v>
      </c>
      <c r="DF12" s="9">
        <v>22.986999999999998</v>
      </c>
      <c r="DG12" s="9">
        <v>2.9430000000000001</v>
      </c>
      <c r="DH12" s="9">
        <v>2.5920000000000001</v>
      </c>
      <c r="DI12" s="9">
        <v>0.24399999999999999</v>
      </c>
      <c r="DJ12" s="9">
        <v>0.24399999999999999</v>
      </c>
      <c r="DK12" s="9">
        <v>9.5000000000000001E-2</v>
      </c>
      <c r="DL12" s="9">
        <v>0.14899999999999999</v>
      </c>
      <c r="DM12" s="9">
        <v>0</v>
      </c>
      <c r="DN12" s="9">
        <v>0.24399999999999999</v>
      </c>
      <c r="DO12" s="9">
        <v>0</v>
      </c>
      <c r="DP12" s="9">
        <v>9.5000000000000001E-2</v>
      </c>
      <c r="DQ12" s="9">
        <v>0.14899999999999999</v>
      </c>
      <c r="DR12" s="9">
        <v>0</v>
      </c>
      <c r="DS12" s="9">
        <v>0.24399999999999999</v>
      </c>
      <c r="DT12" s="9">
        <v>0</v>
      </c>
      <c r="DU12" s="9">
        <v>0.14899999999999999</v>
      </c>
      <c r="DV12" s="9">
        <v>9.5000000000000001E-2</v>
      </c>
      <c r="DW12" s="9">
        <v>0</v>
      </c>
      <c r="DX12" s="9">
        <v>2.3479999999999999</v>
      </c>
      <c r="DY12" s="9">
        <v>1.2010000000000001</v>
      </c>
      <c r="DZ12" s="9">
        <v>1.2010000000000001</v>
      </c>
      <c r="EA12" s="9">
        <v>0</v>
      </c>
      <c r="EB12" s="9">
        <v>0</v>
      </c>
      <c r="EC12" s="9">
        <v>0</v>
      </c>
      <c r="ED12" s="9">
        <v>0</v>
      </c>
      <c r="EE12" s="9">
        <v>0</v>
      </c>
      <c r="EF12" s="9">
        <v>0.99099999999999999</v>
      </c>
      <c r="EG12" s="9">
        <v>0</v>
      </c>
      <c r="EH12" s="9">
        <v>0</v>
      </c>
      <c r="EI12" s="9">
        <v>0.21</v>
      </c>
      <c r="EJ12" s="9">
        <v>0.20300000000000001</v>
      </c>
      <c r="EK12" s="9">
        <v>0.998</v>
      </c>
      <c r="EL12" s="9">
        <v>1.147</v>
      </c>
      <c r="EM12" s="9">
        <v>0.35099999999999998</v>
      </c>
      <c r="EN12" s="9">
        <v>2.9430000000000001</v>
      </c>
      <c r="EO12" s="9">
        <v>6.8689999999999998</v>
      </c>
      <c r="EP12" s="9">
        <v>6.4470000000000001</v>
      </c>
      <c r="EQ12" s="9">
        <v>1.9990000000000001</v>
      </c>
      <c r="ER12" s="9">
        <v>1.798</v>
      </c>
      <c r="ES12" s="9">
        <v>0.42799999999999999</v>
      </c>
      <c r="ET12" s="9">
        <v>1.37</v>
      </c>
      <c r="EU12" s="9">
        <v>1.589</v>
      </c>
      <c r="EV12" s="9">
        <v>0.20899999999999999</v>
      </c>
      <c r="EW12" s="9">
        <v>1.589</v>
      </c>
      <c r="EX12" s="9">
        <v>0</v>
      </c>
      <c r="EY12" s="9">
        <v>0.20899999999999999</v>
      </c>
      <c r="EZ12" s="9">
        <v>0.58299999999999996</v>
      </c>
      <c r="FA12" s="9">
        <v>0.77100000000000002</v>
      </c>
      <c r="FB12" s="9">
        <v>0.44400000000000001</v>
      </c>
      <c r="FC12" s="9">
        <v>1.39</v>
      </c>
      <c r="FD12" s="9">
        <v>0.40799999999999997</v>
      </c>
      <c r="FE12" s="9">
        <v>0.20100000000000001</v>
      </c>
      <c r="FF12" s="9">
        <v>4.4480000000000004</v>
      </c>
      <c r="FG12" s="9">
        <v>2.899</v>
      </c>
      <c r="FH12" s="9">
        <v>2.669</v>
      </c>
      <c r="FI12" s="9">
        <v>0</v>
      </c>
      <c r="FJ12" s="9">
        <v>0.23</v>
      </c>
      <c r="FK12" s="9">
        <v>0</v>
      </c>
      <c r="FL12" s="9">
        <v>0.23</v>
      </c>
      <c r="FM12" s="9">
        <v>0</v>
      </c>
      <c r="FN12" s="9">
        <v>2.3199999999999998</v>
      </c>
      <c r="FO12" s="9">
        <v>0</v>
      </c>
      <c r="FP12" s="9">
        <v>0</v>
      </c>
      <c r="FQ12" s="9">
        <v>0.57999999999999996</v>
      </c>
      <c r="FR12" s="9">
        <v>0.46800000000000003</v>
      </c>
      <c r="FS12" s="9">
        <v>2.431</v>
      </c>
      <c r="FT12" s="9">
        <v>1.5489999999999999</v>
      </c>
      <c r="FU12" s="9">
        <v>0.42299999999999999</v>
      </c>
      <c r="FV12" s="9">
        <v>6.8689999999999998</v>
      </c>
      <c r="FW12" s="9">
        <v>23.853000000000002</v>
      </c>
      <c r="FX12" s="9">
        <v>18.846</v>
      </c>
      <c r="FY12" s="9">
        <v>18.846</v>
      </c>
      <c r="FZ12" s="9">
        <v>1.339</v>
      </c>
      <c r="GA12" s="9">
        <v>17.507000000000001</v>
      </c>
      <c r="GB12" s="9">
        <v>5.0060000000000002</v>
      </c>
    </row>
    <row r="13" spans="1:184">
      <c r="A13" s="10">
        <v>42767</v>
      </c>
      <c r="B13" s="9">
        <v>0.222</v>
      </c>
      <c r="C13" s="9">
        <v>0.182</v>
      </c>
      <c r="D13" s="9">
        <v>0.14099999999999999</v>
      </c>
      <c r="E13" s="9">
        <v>1.6180000000000001</v>
      </c>
      <c r="F13" s="9">
        <v>1.47</v>
      </c>
      <c r="G13" s="9">
        <v>0.41799999999999998</v>
      </c>
      <c r="H13" s="9">
        <v>4.7720000000000002</v>
      </c>
      <c r="I13" s="9">
        <v>62.305</v>
      </c>
      <c r="J13" s="9">
        <v>58.503999999999998</v>
      </c>
      <c r="K13" s="9">
        <v>3.407</v>
      </c>
      <c r="L13" s="9">
        <v>3.1179999999999999</v>
      </c>
      <c r="M13" s="9">
        <v>1.929</v>
      </c>
      <c r="N13" s="9">
        <v>1.1890000000000001</v>
      </c>
      <c r="O13" s="9">
        <v>3.1179999999999999</v>
      </c>
      <c r="P13" s="9">
        <v>0</v>
      </c>
      <c r="Q13" s="9">
        <v>2.7189999999999999</v>
      </c>
      <c r="R13" s="9">
        <v>0.19600000000000001</v>
      </c>
      <c r="S13" s="9">
        <v>0.20300000000000001</v>
      </c>
      <c r="T13" s="9">
        <v>1.5660000000000001</v>
      </c>
      <c r="U13" s="9">
        <v>1.008</v>
      </c>
      <c r="V13" s="9">
        <v>0.54500000000000004</v>
      </c>
      <c r="W13" s="9">
        <v>2.3759999999999999</v>
      </c>
      <c r="X13" s="9">
        <v>0.74199999999999999</v>
      </c>
      <c r="Y13" s="9">
        <v>0.28899999999999998</v>
      </c>
      <c r="Z13" s="9">
        <v>55.097000000000001</v>
      </c>
      <c r="AA13" s="9">
        <v>54.901000000000003</v>
      </c>
      <c r="AB13" s="9">
        <v>49.984000000000002</v>
      </c>
      <c r="AC13" s="9">
        <v>3.1429999999999998</v>
      </c>
      <c r="AD13" s="9">
        <v>1.774</v>
      </c>
      <c r="AE13" s="9">
        <v>3.113</v>
      </c>
      <c r="AF13" s="9">
        <v>0.69499999999999995</v>
      </c>
      <c r="AG13" s="9">
        <v>1.109</v>
      </c>
      <c r="AH13" s="9">
        <v>42.76</v>
      </c>
      <c r="AI13" s="9">
        <v>4.133</v>
      </c>
      <c r="AJ13" s="9">
        <v>2.92</v>
      </c>
      <c r="AK13" s="9">
        <v>5.0880000000000001</v>
      </c>
      <c r="AL13" s="9">
        <v>16.14</v>
      </c>
      <c r="AM13" s="9">
        <v>38.761000000000003</v>
      </c>
      <c r="AN13" s="9">
        <v>0.19600000000000001</v>
      </c>
      <c r="AO13" s="9">
        <v>3.8010000000000002</v>
      </c>
      <c r="AP13" s="9">
        <v>62.305</v>
      </c>
      <c r="AQ13" s="9">
        <v>19.652000000000001</v>
      </c>
      <c r="AR13" s="9">
        <v>17.338000000000001</v>
      </c>
      <c r="AS13" s="9">
        <v>1.379</v>
      </c>
      <c r="AT13" s="9">
        <v>1.379</v>
      </c>
      <c r="AU13" s="9">
        <v>0.57699999999999996</v>
      </c>
      <c r="AV13" s="9">
        <v>0.80200000000000005</v>
      </c>
      <c r="AW13" s="9">
        <v>1.2270000000000001</v>
      </c>
      <c r="AX13" s="9">
        <v>0.153</v>
      </c>
      <c r="AY13" s="9">
        <v>1.2270000000000001</v>
      </c>
      <c r="AZ13" s="9">
        <v>0</v>
      </c>
      <c r="BA13" s="9">
        <v>0.153</v>
      </c>
      <c r="BB13" s="9">
        <v>0.20499999999999999</v>
      </c>
      <c r="BC13" s="9">
        <v>0.98899999999999999</v>
      </c>
      <c r="BD13" s="9">
        <v>0.185</v>
      </c>
      <c r="BE13" s="9">
        <v>0.92800000000000005</v>
      </c>
      <c r="BF13" s="9">
        <v>0.45100000000000001</v>
      </c>
      <c r="BG13" s="9">
        <v>0</v>
      </c>
      <c r="BH13" s="9">
        <v>15.958</v>
      </c>
      <c r="BI13" s="9">
        <v>14.18</v>
      </c>
      <c r="BJ13" s="9">
        <v>12.725</v>
      </c>
      <c r="BK13" s="9">
        <v>1.01</v>
      </c>
      <c r="BL13" s="9">
        <v>0.44500000000000001</v>
      </c>
      <c r="BM13" s="9">
        <v>0.79600000000000004</v>
      </c>
      <c r="BN13" s="9">
        <v>0.46</v>
      </c>
      <c r="BO13" s="9">
        <v>0.2</v>
      </c>
      <c r="BP13" s="9">
        <v>10.648999999999999</v>
      </c>
      <c r="BQ13" s="9">
        <v>1.367</v>
      </c>
      <c r="BR13" s="9">
        <v>0.60099999999999998</v>
      </c>
      <c r="BS13" s="9">
        <v>1.5640000000000001</v>
      </c>
      <c r="BT13" s="9">
        <v>2.86</v>
      </c>
      <c r="BU13" s="9">
        <v>11.32</v>
      </c>
      <c r="BV13" s="9">
        <v>1.778</v>
      </c>
      <c r="BW13" s="9">
        <v>2.3149999999999999</v>
      </c>
      <c r="BX13" s="9">
        <v>19.652000000000001</v>
      </c>
      <c r="BY13" s="9">
        <v>23.113</v>
      </c>
      <c r="BZ13" s="9">
        <v>21.617999999999999</v>
      </c>
      <c r="CA13" s="9">
        <v>3.0760000000000001</v>
      </c>
      <c r="CB13" s="9">
        <v>2.5350000000000001</v>
      </c>
      <c r="CC13" s="9">
        <v>1.59</v>
      </c>
      <c r="CD13" s="9">
        <v>0.94499999999999995</v>
      </c>
      <c r="CE13" s="9">
        <v>1.504</v>
      </c>
      <c r="CF13" s="9">
        <v>1.0309999999999999</v>
      </c>
      <c r="CG13" s="9">
        <v>0.97</v>
      </c>
      <c r="CH13" s="9">
        <v>1.33</v>
      </c>
      <c r="CI13" s="9">
        <v>0.23499999999999999</v>
      </c>
      <c r="CJ13" s="9">
        <v>0.56699999999999995</v>
      </c>
      <c r="CK13" s="9">
        <v>1.1439999999999999</v>
      </c>
      <c r="CL13" s="9">
        <v>0.82299999999999995</v>
      </c>
      <c r="CM13" s="9">
        <v>0.82</v>
      </c>
      <c r="CN13" s="9">
        <v>1.714</v>
      </c>
      <c r="CO13" s="9">
        <v>0.54100000000000004</v>
      </c>
      <c r="CP13" s="9">
        <v>18.542000000000002</v>
      </c>
      <c r="CQ13" s="9">
        <v>17.547999999999998</v>
      </c>
      <c r="CR13" s="9">
        <v>16.690999999999999</v>
      </c>
      <c r="CS13" s="9">
        <v>0.57999999999999996</v>
      </c>
      <c r="CT13" s="9">
        <v>0.27700000000000002</v>
      </c>
      <c r="CU13" s="9">
        <v>0.57999999999999996</v>
      </c>
      <c r="CV13" s="9">
        <v>0.27700000000000002</v>
      </c>
      <c r="CW13" s="9">
        <v>0</v>
      </c>
      <c r="CX13" s="9">
        <v>11.776</v>
      </c>
      <c r="CY13" s="9">
        <v>1.716</v>
      </c>
      <c r="CZ13" s="9">
        <v>1.1859999999999999</v>
      </c>
      <c r="DA13" s="9">
        <v>2.8690000000000002</v>
      </c>
      <c r="DB13" s="9">
        <v>3.58</v>
      </c>
      <c r="DC13" s="9">
        <v>13.968</v>
      </c>
      <c r="DD13" s="9">
        <v>0.99399999999999999</v>
      </c>
      <c r="DE13" s="9">
        <v>1.4950000000000001</v>
      </c>
      <c r="DF13" s="9">
        <v>23.113</v>
      </c>
      <c r="DG13" s="9">
        <v>5.46</v>
      </c>
      <c r="DH13" s="9">
        <v>5.3490000000000002</v>
      </c>
      <c r="DI13" s="9">
        <v>0.245</v>
      </c>
      <c r="DJ13" s="9">
        <v>0.245</v>
      </c>
      <c r="DK13" s="9">
        <v>0</v>
      </c>
      <c r="DL13" s="9">
        <v>0.245</v>
      </c>
      <c r="DM13" s="9">
        <v>0.245</v>
      </c>
      <c r="DN13" s="9">
        <v>0</v>
      </c>
      <c r="DO13" s="9">
        <v>0.245</v>
      </c>
      <c r="DP13" s="9">
        <v>0</v>
      </c>
      <c r="DQ13" s="9">
        <v>0</v>
      </c>
      <c r="DR13" s="9">
        <v>0.245</v>
      </c>
      <c r="DS13" s="9">
        <v>0</v>
      </c>
      <c r="DT13" s="9">
        <v>0</v>
      </c>
      <c r="DU13" s="9">
        <v>0.245</v>
      </c>
      <c r="DV13" s="9">
        <v>0</v>
      </c>
      <c r="DW13" s="9">
        <v>0</v>
      </c>
      <c r="DX13" s="9">
        <v>5.1040000000000001</v>
      </c>
      <c r="DY13" s="9">
        <v>3.9769999999999999</v>
      </c>
      <c r="DZ13" s="9">
        <v>3.8010000000000002</v>
      </c>
      <c r="EA13" s="9">
        <v>0</v>
      </c>
      <c r="EB13" s="9">
        <v>0.17599999999999999</v>
      </c>
      <c r="EC13" s="9">
        <v>0</v>
      </c>
      <c r="ED13" s="9">
        <v>0</v>
      </c>
      <c r="EE13" s="9">
        <v>0.17599999999999999</v>
      </c>
      <c r="EF13" s="9">
        <v>2.6030000000000002</v>
      </c>
      <c r="EG13" s="9">
        <v>0.50600000000000001</v>
      </c>
      <c r="EH13" s="9">
        <v>0</v>
      </c>
      <c r="EI13" s="9">
        <v>0.86799999999999999</v>
      </c>
      <c r="EJ13" s="9">
        <v>1.0109999999999999</v>
      </c>
      <c r="EK13" s="9">
        <v>2.9670000000000001</v>
      </c>
      <c r="EL13" s="9">
        <v>1.127</v>
      </c>
      <c r="EM13" s="9">
        <v>0.111</v>
      </c>
      <c r="EN13" s="9">
        <v>5.46</v>
      </c>
      <c r="EO13" s="9">
        <v>7.2619999999999996</v>
      </c>
      <c r="EP13" s="9">
        <v>6.827</v>
      </c>
      <c r="EQ13" s="9">
        <v>0.92800000000000005</v>
      </c>
      <c r="ER13" s="9">
        <v>0.92800000000000005</v>
      </c>
      <c r="ES13" s="9">
        <v>0.21299999999999999</v>
      </c>
      <c r="ET13" s="9">
        <v>0.71499999999999997</v>
      </c>
      <c r="EU13" s="9">
        <v>0</v>
      </c>
      <c r="EV13" s="9">
        <v>0.92800000000000005</v>
      </c>
      <c r="EW13" s="9">
        <v>0.53300000000000003</v>
      </c>
      <c r="EX13" s="9">
        <v>0.21299999999999999</v>
      </c>
      <c r="EY13" s="9">
        <v>0.182</v>
      </c>
      <c r="EZ13" s="9">
        <v>0.28799999999999998</v>
      </c>
      <c r="FA13" s="9">
        <v>0.64</v>
      </c>
      <c r="FB13" s="9">
        <v>0</v>
      </c>
      <c r="FC13" s="9">
        <v>0.68300000000000005</v>
      </c>
      <c r="FD13" s="9">
        <v>0.245</v>
      </c>
      <c r="FE13" s="9">
        <v>0</v>
      </c>
      <c r="FF13" s="9">
        <v>5.8979999999999997</v>
      </c>
      <c r="FG13" s="9">
        <v>4.7130000000000001</v>
      </c>
      <c r="FH13" s="9">
        <v>4.4409999999999998</v>
      </c>
      <c r="FI13" s="9">
        <v>0.27300000000000002</v>
      </c>
      <c r="FJ13" s="9">
        <v>0</v>
      </c>
      <c r="FK13" s="9">
        <v>0.27300000000000002</v>
      </c>
      <c r="FL13" s="9">
        <v>0</v>
      </c>
      <c r="FM13" s="9">
        <v>0</v>
      </c>
      <c r="FN13" s="9">
        <v>3.5339999999999998</v>
      </c>
      <c r="FO13" s="9">
        <v>0.50600000000000001</v>
      </c>
      <c r="FP13" s="9">
        <v>0.187</v>
      </c>
      <c r="FQ13" s="9">
        <v>0.48599999999999999</v>
      </c>
      <c r="FR13" s="9">
        <v>0.438</v>
      </c>
      <c r="FS13" s="9">
        <v>4.2750000000000004</v>
      </c>
      <c r="FT13" s="9">
        <v>1.1850000000000001</v>
      </c>
      <c r="FU13" s="9">
        <v>0.436</v>
      </c>
      <c r="FV13" s="9">
        <v>7.2619999999999996</v>
      </c>
      <c r="FW13" s="9">
        <v>28.001000000000001</v>
      </c>
      <c r="FX13" s="9">
        <v>23.754000000000001</v>
      </c>
      <c r="FY13" s="9">
        <v>23.754000000000001</v>
      </c>
      <c r="FZ13" s="9">
        <v>1.907</v>
      </c>
      <c r="GA13" s="9">
        <v>21.847000000000001</v>
      </c>
      <c r="GB13" s="9">
        <v>4.2480000000000002</v>
      </c>
    </row>
    <row r="14" spans="1:184">
      <c r="A14" s="10">
        <v>43132</v>
      </c>
      <c r="B14" s="9">
        <v>0.59699999999999998</v>
      </c>
      <c r="C14" s="9">
        <v>0.60599999999999998</v>
      </c>
      <c r="D14" s="9">
        <v>1.0069999999999999</v>
      </c>
      <c r="E14" s="9">
        <v>2.9169999999999998</v>
      </c>
      <c r="F14" s="9">
        <v>0.85799999999999998</v>
      </c>
      <c r="G14" s="9">
        <v>0.13</v>
      </c>
      <c r="H14" s="9">
        <v>5.907</v>
      </c>
      <c r="I14" s="9">
        <v>59.868000000000002</v>
      </c>
      <c r="J14" s="9">
        <v>58.911000000000001</v>
      </c>
      <c r="K14" s="9">
        <v>3.9940000000000002</v>
      </c>
      <c r="L14" s="9">
        <v>3.9940000000000002</v>
      </c>
      <c r="M14" s="9">
        <v>2.5659999999999998</v>
      </c>
      <c r="N14" s="9">
        <v>1.4279999999999999</v>
      </c>
      <c r="O14" s="9">
        <v>2.629</v>
      </c>
      <c r="P14" s="9">
        <v>1.365</v>
      </c>
      <c r="Q14" s="9">
        <v>2.6779999999999999</v>
      </c>
      <c r="R14" s="9">
        <v>0.59199999999999997</v>
      </c>
      <c r="S14" s="9">
        <v>0.51400000000000001</v>
      </c>
      <c r="T14" s="9">
        <v>1.2170000000000001</v>
      </c>
      <c r="U14" s="9">
        <v>1.4119999999999999</v>
      </c>
      <c r="V14" s="9">
        <v>1.365</v>
      </c>
      <c r="W14" s="9">
        <v>3.0990000000000002</v>
      </c>
      <c r="X14" s="9">
        <v>0.89500000000000002</v>
      </c>
      <c r="Y14" s="9">
        <v>0</v>
      </c>
      <c r="Z14" s="9">
        <v>54.917000000000002</v>
      </c>
      <c r="AA14" s="9">
        <v>53.898000000000003</v>
      </c>
      <c r="AB14" s="9">
        <v>48.966999999999999</v>
      </c>
      <c r="AC14" s="9">
        <v>2.0609999999999999</v>
      </c>
      <c r="AD14" s="9">
        <v>2.87</v>
      </c>
      <c r="AE14" s="9">
        <v>2.0649999999999999</v>
      </c>
      <c r="AF14" s="9">
        <v>1.677</v>
      </c>
      <c r="AG14" s="9">
        <v>1.1890000000000001</v>
      </c>
      <c r="AH14" s="9">
        <v>42.606000000000002</v>
      </c>
      <c r="AI14" s="9">
        <v>4.4850000000000003</v>
      </c>
      <c r="AJ14" s="9">
        <v>3.363</v>
      </c>
      <c r="AK14" s="9">
        <v>3.444</v>
      </c>
      <c r="AL14" s="9">
        <v>18.905999999999999</v>
      </c>
      <c r="AM14" s="9">
        <v>34.991999999999997</v>
      </c>
      <c r="AN14" s="9">
        <v>1.0189999999999999</v>
      </c>
      <c r="AO14" s="9">
        <v>0.95699999999999996</v>
      </c>
      <c r="AP14" s="9">
        <v>59.868000000000002</v>
      </c>
      <c r="AQ14" s="9">
        <v>19.821000000000002</v>
      </c>
      <c r="AR14" s="9">
        <v>17.774999999999999</v>
      </c>
      <c r="AS14" s="9">
        <v>1.3089999999999999</v>
      </c>
      <c r="AT14" s="9">
        <v>1.1299999999999999</v>
      </c>
      <c r="AU14" s="9">
        <v>0.38800000000000001</v>
      </c>
      <c r="AV14" s="9">
        <v>0.74299999999999999</v>
      </c>
      <c r="AW14" s="9">
        <v>0.55600000000000005</v>
      </c>
      <c r="AX14" s="9">
        <v>0.57399999999999995</v>
      </c>
      <c r="AY14" s="9">
        <v>0.55600000000000005</v>
      </c>
      <c r="AZ14" s="9">
        <v>0.21299999999999999</v>
      </c>
      <c r="BA14" s="9">
        <v>0.36099999999999999</v>
      </c>
      <c r="BB14" s="9">
        <v>0.20899999999999999</v>
      </c>
      <c r="BC14" s="9">
        <v>0.92100000000000004</v>
      </c>
      <c r="BD14" s="9">
        <v>0</v>
      </c>
      <c r="BE14" s="9">
        <v>0.54</v>
      </c>
      <c r="BF14" s="9">
        <v>0.59</v>
      </c>
      <c r="BG14" s="9">
        <v>0.17899999999999999</v>
      </c>
      <c r="BH14" s="9">
        <v>16.466000000000001</v>
      </c>
      <c r="BI14" s="9">
        <v>15.558999999999999</v>
      </c>
      <c r="BJ14" s="9">
        <v>15.369</v>
      </c>
      <c r="BK14" s="9">
        <v>0</v>
      </c>
      <c r="BL14" s="9">
        <v>0.19</v>
      </c>
      <c r="BM14" s="9">
        <v>0.19</v>
      </c>
      <c r="BN14" s="9">
        <v>0</v>
      </c>
      <c r="BO14" s="9">
        <v>0</v>
      </c>
      <c r="BP14" s="9">
        <v>12.337999999999999</v>
      </c>
      <c r="BQ14" s="9">
        <v>0.98699999999999999</v>
      </c>
      <c r="BR14" s="9">
        <v>0.78700000000000003</v>
      </c>
      <c r="BS14" s="9">
        <v>1.4470000000000001</v>
      </c>
      <c r="BT14" s="9">
        <v>2.1440000000000001</v>
      </c>
      <c r="BU14" s="9">
        <v>13.414999999999999</v>
      </c>
      <c r="BV14" s="9">
        <v>0.90700000000000003</v>
      </c>
      <c r="BW14" s="9">
        <v>2.0459999999999998</v>
      </c>
      <c r="BX14" s="9">
        <v>19.821000000000002</v>
      </c>
      <c r="BY14" s="9">
        <v>24.905999999999999</v>
      </c>
      <c r="BZ14" s="9">
        <v>22.74</v>
      </c>
      <c r="CA14" s="9">
        <v>1.923</v>
      </c>
      <c r="CB14" s="9">
        <v>1.73</v>
      </c>
      <c r="CC14" s="9">
        <v>0.95799999999999996</v>
      </c>
      <c r="CD14" s="9">
        <v>0.77200000000000002</v>
      </c>
      <c r="CE14" s="9">
        <v>1.4590000000000001</v>
      </c>
      <c r="CF14" s="9">
        <v>0.27100000000000002</v>
      </c>
      <c r="CG14" s="9">
        <v>1.5589999999999999</v>
      </c>
      <c r="CH14" s="9">
        <v>0</v>
      </c>
      <c r="CI14" s="9">
        <v>0.17100000000000001</v>
      </c>
      <c r="CJ14" s="9">
        <v>0.36299999999999999</v>
      </c>
      <c r="CK14" s="9">
        <v>0.79600000000000004</v>
      </c>
      <c r="CL14" s="9">
        <v>0.56999999999999995</v>
      </c>
      <c r="CM14" s="9">
        <v>0.78700000000000003</v>
      </c>
      <c r="CN14" s="9">
        <v>0.94199999999999995</v>
      </c>
      <c r="CO14" s="9">
        <v>0.19400000000000001</v>
      </c>
      <c r="CP14" s="9">
        <v>20.815999999999999</v>
      </c>
      <c r="CQ14" s="9">
        <v>18.899000000000001</v>
      </c>
      <c r="CR14" s="9">
        <v>17.829000000000001</v>
      </c>
      <c r="CS14" s="9">
        <v>0.52500000000000002</v>
      </c>
      <c r="CT14" s="9">
        <v>0.54500000000000004</v>
      </c>
      <c r="CU14" s="9">
        <v>0.33200000000000002</v>
      </c>
      <c r="CV14" s="9">
        <v>0.34599999999999997</v>
      </c>
      <c r="CW14" s="9">
        <v>0.39200000000000002</v>
      </c>
      <c r="CX14" s="9">
        <v>14.914</v>
      </c>
      <c r="CY14" s="9">
        <v>1.097</v>
      </c>
      <c r="CZ14" s="9">
        <v>1.0449999999999999</v>
      </c>
      <c r="DA14" s="9">
        <v>1.843</v>
      </c>
      <c r="DB14" s="9">
        <v>3.4780000000000002</v>
      </c>
      <c r="DC14" s="9">
        <v>15.420999999999999</v>
      </c>
      <c r="DD14" s="9">
        <v>1.917</v>
      </c>
      <c r="DE14" s="9">
        <v>2.1669999999999998</v>
      </c>
      <c r="DF14" s="9">
        <v>24.905999999999999</v>
      </c>
      <c r="DG14" s="9">
        <v>5.0460000000000003</v>
      </c>
      <c r="DH14" s="9">
        <v>4.9450000000000003</v>
      </c>
      <c r="DI14" s="9">
        <v>0.58899999999999997</v>
      </c>
      <c r="DJ14" s="9">
        <v>0.58899999999999997</v>
      </c>
      <c r="DK14" s="9">
        <v>0.23799999999999999</v>
      </c>
      <c r="DL14" s="9">
        <v>0.35</v>
      </c>
      <c r="DM14" s="9">
        <v>0.35</v>
      </c>
      <c r="DN14" s="9">
        <v>0.23799999999999999</v>
      </c>
      <c r="DO14" s="9">
        <v>0.14000000000000001</v>
      </c>
      <c r="DP14" s="9">
        <v>0.44900000000000001</v>
      </c>
      <c r="DQ14" s="9">
        <v>0</v>
      </c>
      <c r="DR14" s="9">
        <v>0.14000000000000001</v>
      </c>
      <c r="DS14" s="9">
        <v>0.44900000000000001</v>
      </c>
      <c r="DT14" s="9">
        <v>0</v>
      </c>
      <c r="DU14" s="9">
        <v>0.58899999999999997</v>
      </c>
      <c r="DV14" s="9">
        <v>0</v>
      </c>
      <c r="DW14" s="9">
        <v>0</v>
      </c>
      <c r="DX14" s="9">
        <v>4.3559999999999999</v>
      </c>
      <c r="DY14" s="9">
        <v>4.1509999999999998</v>
      </c>
      <c r="DZ14" s="9">
        <v>3.7280000000000002</v>
      </c>
      <c r="EA14" s="9">
        <v>0.20300000000000001</v>
      </c>
      <c r="EB14" s="9">
        <v>0.22</v>
      </c>
      <c r="EC14" s="9">
        <v>0.20300000000000001</v>
      </c>
      <c r="ED14" s="9">
        <v>0.22</v>
      </c>
      <c r="EE14" s="9">
        <v>0</v>
      </c>
      <c r="EF14" s="9">
        <v>2.7759999999999998</v>
      </c>
      <c r="EG14" s="9">
        <v>0.27400000000000002</v>
      </c>
      <c r="EH14" s="9">
        <v>0.34200000000000003</v>
      </c>
      <c r="EI14" s="9">
        <v>0.75900000000000001</v>
      </c>
      <c r="EJ14" s="9">
        <v>1.054</v>
      </c>
      <c r="EK14" s="9">
        <v>3.097</v>
      </c>
      <c r="EL14" s="9">
        <v>0.20499999999999999</v>
      </c>
      <c r="EM14" s="9">
        <v>0.10100000000000001</v>
      </c>
      <c r="EN14" s="9">
        <v>5.0460000000000003</v>
      </c>
      <c r="EO14" s="9">
        <v>6.7089999999999996</v>
      </c>
      <c r="EP14" s="9">
        <v>6.1139999999999999</v>
      </c>
      <c r="EQ14" s="9">
        <v>1.3260000000000001</v>
      </c>
      <c r="ER14" s="9">
        <v>1.3260000000000001</v>
      </c>
      <c r="ES14" s="9">
        <v>0.51900000000000002</v>
      </c>
      <c r="ET14" s="9">
        <v>0.80800000000000005</v>
      </c>
      <c r="EU14" s="9">
        <v>0.95</v>
      </c>
      <c r="EV14" s="9">
        <v>0.376</v>
      </c>
      <c r="EW14" s="9">
        <v>0.94199999999999995</v>
      </c>
      <c r="EX14" s="9">
        <v>0</v>
      </c>
      <c r="EY14" s="9">
        <v>0.38400000000000001</v>
      </c>
      <c r="EZ14" s="9">
        <v>0.37</v>
      </c>
      <c r="FA14" s="9">
        <v>0.4</v>
      </c>
      <c r="FB14" s="9">
        <v>0.55700000000000005</v>
      </c>
      <c r="FC14" s="9">
        <v>0.73199999999999998</v>
      </c>
      <c r="FD14" s="9">
        <v>0.59499999999999997</v>
      </c>
      <c r="FE14" s="9">
        <v>0</v>
      </c>
      <c r="FF14" s="9">
        <v>4.7869999999999999</v>
      </c>
      <c r="FG14" s="9">
        <v>3.3849999999999998</v>
      </c>
      <c r="FH14" s="9">
        <v>3.22</v>
      </c>
      <c r="FI14" s="9">
        <v>0</v>
      </c>
      <c r="FJ14" s="9">
        <v>0.16500000000000001</v>
      </c>
      <c r="FK14" s="9">
        <v>0</v>
      </c>
      <c r="FL14" s="9">
        <v>0</v>
      </c>
      <c r="FM14" s="9">
        <v>0.16500000000000001</v>
      </c>
      <c r="FN14" s="9">
        <v>3.06</v>
      </c>
      <c r="FO14" s="9">
        <v>0.152</v>
      </c>
      <c r="FP14" s="9">
        <v>0</v>
      </c>
      <c r="FQ14" s="9">
        <v>0.17199999999999999</v>
      </c>
      <c r="FR14" s="9">
        <v>0.50900000000000001</v>
      </c>
      <c r="FS14" s="9">
        <v>2.8759999999999999</v>
      </c>
      <c r="FT14" s="9">
        <v>1.4019999999999999</v>
      </c>
      <c r="FU14" s="9">
        <v>0.59499999999999997</v>
      </c>
      <c r="FV14" s="9">
        <v>6.7089999999999996</v>
      </c>
      <c r="FW14" s="9">
        <v>28.920999999999999</v>
      </c>
      <c r="FX14" s="9">
        <v>25.37</v>
      </c>
      <c r="FY14" s="9">
        <v>25.37</v>
      </c>
      <c r="FZ14" s="9">
        <v>2.8980000000000001</v>
      </c>
      <c r="GA14" s="9">
        <v>22.472999999999999</v>
      </c>
      <c r="GB14" s="9">
        <v>3.5510000000000002</v>
      </c>
    </row>
    <row r="15" spans="1:184">
      <c r="A15" s="10">
        <v>43497</v>
      </c>
      <c r="B15" s="9">
        <v>0</v>
      </c>
      <c r="C15" s="9">
        <v>0.23400000000000001</v>
      </c>
      <c r="D15" s="9">
        <v>1.1279999999999999</v>
      </c>
      <c r="E15" s="9">
        <v>1.4450000000000001</v>
      </c>
      <c r="F15" s="9">
        <v>2.1259999999999999</v>
      </c>
      <c r="G15" s="9">
        <v>0</v>
      </c>
      <c r="H15" s="9">
        <v>5.3550000000000004</v>
      </c>
      <c r="I15" s="9">
        <v>63.357999999999997</v>
      </c>
      <c r="J15" s="9">
        <v>61.070999999999998</v>
      </c>
      <c r="K15" s="9">
        <v>4.3079999999999998</v>
      </c>
      <c r="L15" s="9">
        <v>4.3079999999999998</v>
      </c>
      <c r="M15" s="9">
        <v>3.2690000000000001</v>
      </c>
      <c r="N15" s="9">
        <v>1.0389999999999999</v>
      </c>
      <c r="O15" s="9">
        <v>2.387</v>
      </c>
      <c r="P15" s="9">
        <v>1.921</v>
      </c>
      <c r="Q15" s="9">
        <v>3.2120000000000002</v>
      </c>
      <c r="R15" s="9">
        <v>0.73499999999999999</v>
      </c>
      <c r="S15" s="9">
        <v>0.36199999999999999</v>
      </c>
      <c r="T15" s="9">
        <v>2.0529999999999999</v>
      </c>
      <c r="U15" s="9">
        <v>1.1919999999999999</v>
      </c>
      <c r="V15" s="9">
        <v>1.0640000000000001</v>
      </c>
      <c r="W15" s="9">
        <v>3.9119999999999999</v>
      </c>
      <c r="X15" s="9">
        <v>0.39600000000000002</v>
      </c>
      <c r="Y15" s="9">
        <v>0</v>
      </c>
      <c r="Z15" s="9">
        <v>56.762999999999998</v>
      </c>
      <c r="AA15" s="9">
        <v>56.505000000000003</v>
      </c>
      <c r="AB15" s="9">
        <v>51.567999999999998</v>
      </c>
      <c r="AC15" s="9">
        <v>2.2690000000000001</v>
      </c>
      <c r="AD15" s="9">
        <v>2.4319999999999999</v>
      </c>
      <c r="AE15" s="9">
        <v>2.4369999999999998</v>
      </c>
      <c r="AF15" s="9">
        <v>1.135</v>
      </c>
      <c r="AG15" s="9">
        <v>1.129</v>
      </c>
      <c r="AH15" s="9">
        <v>45.119</v>
      </c>
      <c r="AI15" s="9">
        <v>2.585</v>
      </c>
      <c r="AJ15" s="9">
        <v>4.2140000000000004</v>
      </c>
      <c r="AK15" s="9">
        <v>4.5869999999999997</v>
      </c>
      <c r="AL15" s="9">
        <v>20.991</v>
      </c>
      <c r="AM15" s="9">
        <v>35.514000000000003</v>
      </c>
      <c r="AN15" s="9">
        <v>0.25700000000000001</v>
      </c>
      <c r="AO15" s="9">
        <v>2.2869999999999999</v>
      </c>
      <c r="AP15" s="9">
        <v>63.357999999999997</v>
      </c>
      <c r="AQ15" s="9">
        <v>24.024000000000001</v>
      </c>
      <c r="AR15" s="9">
        <v>20.751000000000001</v>
      </c>
      <c r="AS15" s="9">
        <v>2.4129999999999998</v>
      </c>
      <c r="AT15" s="9">
        <v>2.4129999999999998</v>
      </c>
      <c r="AU15" s="9">
        <v>1.157</v>
      </c>
      <c r="AV15" s="9">
        <v>1.256</v>
      </c>
      <c r="AW15" s="9">
        <v>2.1949999999999998</v>
      </c>
      <c r="AX15" s="9">
        <v>0.218</v>
      </c>
      <c r="AY15" s="9">
        <v>2.1949999999999998</v>
      </c>
      <c r="AZ15" s="9">
        <v>0</v>
      </c>
      <c r="BA15" s="9">
        <v>0.218</v>
      </c>
      <c r="BB15" s="9">
        <v>0.66500000000000004</v>
      </c>
      <c r="BC15" s="9">
        <v>1.748</v>
      </c>
      <c r="BD15" s="9">
        <v>0</v>
      </c>
      <c r="BE15" s="9">
        <v>1.917</v>
      </c>
      <c r="BF15" s="9">
        <v>0.496</v>
      </c>
      <c r="BG15" s="9">
        <v>0</v>
      </c>
      <c r="BH15" s="9">
        <v>18.338000000000001</v>
      </c>
      <c r="BI15" s="9">
        <v>16.625</v>
      </c>
      <c r="BJ15" s="9">
        <v>16.181000000000001</v>
      </c>
      <c r="BK15" s="9">
        <v>0.44400000000000001</v>
      </c>
      <c r="BL15" s="9">
        <v>0</v>
      </c>
      <c r="BM15" s="9">
        <v>0.23599999999999999</v>
      </c>
      <c r="BN15" s="9">
        <v>0</v>
      </c>
      <c r="BO15" s="9">
        <v>0.20799999999999999</v>
      </c>
      <c r="BP15" s="9">
        <v>13.519</v>
      </c>
      <c r="BQ15" s="9">
        <v>1.323</v>
      </c>
      <c r="BR15" s="9">
        <v>0.60799999999999998</v>
      </c>
      <c r="BS15" s="9">
        <v>1.1759999999999999</v>
      </c>
      <c r="BT15" s="9">
        <v>2.5249999999999999</v>
      </c>
      <c r="BU15" s="9">
        <v>14.1</v>
      </c>
      <c r="BV15" s="9">
        <v>1.712</v>
      </c>
      <c r="BW15" s="9">
        <v>3.2730000000000001</v>
      </c>
      <c r="BX15" s="9">
        <v>24.024000000000001</v>
      </c>
      <c r="BY15" s="9">
        <v>20.433</v>
      </c>
      <c r="BZ15" s="9">
        <v>19.643999999999998</v>
      </c>
      <c r="CA15" s="9">
        <v>2.59</v>
      </c>
      <c r="CB15" s="9">
        <v>2.3330000000000002</v>
      </c>
      <c r="CC15" s="9">
        <v>1.3009999999999999</v>
      </c>
      <c r="CD15" s="9">
        <v>1.032</v>
      </c>
      <c r="CE15" s="9">
        <v>1.571</v>
      </c>
      <c r="CF15" s="9">
        <v>0.76200000000000001</v>
      </c>
      <c r="CG15" s="9">
        <v>1.3420000000000001</v>
      </c>
      <c r="CH15" s="9">
        <v>0.53500000000000003</v>
      </c>
      <c r="CI15" s="9">
        <v>0.45500000000000002</v>
      </c>
      <c r="CJ15" s="9">
        <v>1.129</v>
      </c>
      <c r="CK15" s="9">
        <v>0.53500000000000003</v>
      </c>
      <c r="CL15" s="9">
        <v>0.66900000000000004</v>
      </c>
      <c r="CM15" s="9">
        <v>1.5489999999999999</v>
      </c>
      <c r="CN15" s="9">
        <v>0.78300000000000003</v>
      </c>
      <c r="CO15" s="9">
        <v>0.25700000000000001</v>
      </c>
      <c r="CP15" s="9">
        <v>17.053999999999998</v>
      </c>
      <c r="CQ15" s="9">
        <v>13.26</v>
      </c>
      <c r="CR15" s="9">
        <v>12.285</v>
      </c>
      <c r="CS15" s="9">
        <v>0.45</v>
      </c>
      <c r="CT15" s="9">
        <v>0.52500000000000002</v>
      </c>
      <c r="CU15" s="9">
        <v>0</v>
      </c>
      <c r="CV15" s="9">
        <v>0.246</v>
      </c>
      <c r="CW15" s="9">
        <v>0.72899999999999998</v>
      </c>
      <c r="CX15" s="9">
        <v>9.1440000000000001</v>
      </c>
      <c r="CY15" s="9">
        <v>1.5489999999999999</v>
      </c>
      <c r="CZ15" s="9">
        <v>0.91100000000000003</v>
      </c>
      <c r="DA15" s="9">
        <v>1.6559999999999999</v>
      </c>
      <c r="DB15" s="9">
        <v>3.31</v>
      </c>
      <c r="DC15" s="9">
        <v>9.9499999999999993</v>
      </c>
      <c r="DD15" s="9">
        <v>3.7930000000000001</v>
      </c>
      <c r="DE15" s="9">
        <v>0.78900000000000003</v>
      </c>
      <c r="DF15" s="9">
        <v>20.433</v>
      </c>
      <c r="DG15" s="9">
        <v>3.258</v>
      </c>
      <c r="DH15" s="9">
        <v>3.258</v>
      </c>
      <c r="DI15" s="9">
        <v>0.44500000000000001</v>
      </c>
      <c r="DJ15" s="9">
        <v>0.44500000000000001</v>
      </c>
      <c r="DK15" s="9">
        <v>0</v>
      </c>
      <c r="DL15" s="9">
        <v>0.44500000000000001</v>
      </c>
      <c r="DM15" s="9">
        <v>0.254</v>
      </c>
      <c r="DN15" s="9">
        <v>0.19</v>
      </c>
      <c r="DO15" s="9">
        <v>0.44500000000000001</v>
      </c>
      <c r="DP15" s="9">
        <v>0</v>
      </c>
      <c r="DQ15" s="9">
        <v>0</v>
      </c>
      <c r="DR15" s="9">
        <v>0</v>
      </c>
      <c r="DS15" s="9">
        <v>0.254</v>
      </c>
      <c r="DT15" s="9">
        <v>0.19</v>
      </c>
      <c r="DU15" s="9">
        <v>0.254</v>
      </c>
      <c r="DV15" s="9">
        <v>0.19</v>
      </c>
      <c r="DW15" s="9">
        <v>0</v>
      </c>
      <c r="DX15" s="9">
        <v>2.8130000000000002</v>
      </c>
      <c r="DY15" s="9">
        <v>1.855</v>
      </c>
      <c r="DZ15" s="9">
        <v>1.6679999999999999</v>
      </c>
      <c r="EA15" s="9">
        <v>0</v>
      </c>
      <c r="EB15" s="9">
        <v>0.187</v>
      </c>
      <c r="EC15" s="9">
        <v>0</v>
      </c>
      <c r="ED15" s="9">
        <v>0</v>
      </c>
      <c r="EE15" s="9">
        <v>0.187</v>
      </c>
      <c r="EF15" s="9">
        <v>1.6459999999999999</v>
      </c>
      <c r="EG15" s="9">
        <v>0</v>
      </c>
      <c r="EH15" s="9">
        <v>0</v>
      </c>
      <c r="EI15" s="9">
        <v>0.20799999999999999</v>
      </c>
      <c r="EJ15" s="9">
        <v>0.217</v>
      </c>
      <c r="EK15" s="9">
        <v>1.6379999999999999</v>
      </c>
      <c r="EL15" s="9">
        <v>0.95799999999999996</v>
      </c>
      <c r="EM15" s="9">
        <v>0</v>
      </c>
      <c r="EN15" s="9">
        <v>3.258</v>
      </c>
      <c r="EO15" s="9">
        <v>7.907</v>
      </c>
      <c r="EP15" s="9">
        <v>7.444</v>
      </c>
      <c r="EQ15" s="9">
        <v>0</v>
      </c>
      <c r="ER15" s="9">
        <v>0</v>
      </c>
      <c r="ES15" s="9">
        <v>0</v>
      </c>
      <c r="ET15" s="9">
        <v>0</v>
      </c>
      <c r="EU15" s="9">
        <v>0</v>
      </c>
      <c r="EV15" s="9">
        <v>0</v>
      </c>
      <c r="EW15" s="9">
        <v>0</v>
      </c>
      <c r="EX15" s="9">
        <v>0</v>
      </c>
      <c r="EY15" s="9">
        <v>0</v>
      </c>
      <c r="EZ15" s="9">
        <v>0</v>
      </c>
      <c r="FA15" s="9">
        <v>0</v>
      </c>
      <c r="FB15" s="9">
        <v>0</v>
      </c>
      <c r="FC15" s="9">
        <v>0</v>
      </c>
      <c r="FD15" s="9">
        <v>0</v>
      </c>
      <c r="FE15" s="9">
        <v>0</v>
      </c>
      <c r="FF15" s="9">
        <v>7.444</v>
      </c>
      <c r="FG15" s="9">
        <v>6.7530000000000001</v>
      </c>
      <c r="FH15" s="9">
        <v>6.3869999999999996</v>
      </c>
      <c r="FI15" s="9">
        <v>0</v>
      </c>
      <c r="FJ15" s="9">
        <v>0.36599999999999999</v>
      </c>
      <c r="FK15" s="9">
        <v>0.36599999999999999</v>
      </c>
      <c r="FL15" s="9">
        <v>0</v>
      </c>
      <c r="FM15" s="9">
        <v>0</v>
      </c>
      <c r="FN15" s="9">
        <v>4.9740000000000002</v>
      </c>
      <c r="FO15" s="9">
        <v>0.76400000000000001</v>
      </c>
      <c r="FP15" s="9">
        <v>0.217</v>
      </c>
      <c r="FQ15" s="9">
        <v>0.79800000000000004</v>
      </c>
      <c r="FR15" s="9">
        <v>1.629</v>
      </c>
      <c r="FS15" s="9">
        <v>5.1239999999999997</v>
      </c>
      <c r="FT15" s="9">
        <v>0.69099999999999995</v>
      </c>
      <c r="FU15" s="9">
        <v>0.46300000000000002</v>
      </c>
      <c r="FV15" s="9">
        <v>7.907</v>
      </c>
      <c r="FW15" s="9">
        <v>31.798999999999999</v>
      </c>
      <c r="FX15" s="9">
        <v>26.292000000000002</v>
      </c>
      <c r="FY15" s="9">
        <v>26.292000000000002</v>
      </c>
      <c r="FZ15" s="9">
        <v>1.653</v>
      </c>
      <c r="GA15" s="9">
        <v>24.638999999999999</v>
      </c>
      <c r="GB15" s="9">
        <v>5.5069999999999997</v>
      </c>
    </row>
    <row r="16" spans="1:184">
      <c r="A16" s="10">
        <v>43862</v>
      </c>
      <c r="B16" s="9">
        <v>0.185</v>
      </c>
      <c r="C16" s="9">
        <v>0.4</v>
      </c>
      <c r="D16" s="9">
        <v>0</v>
      </c>
      <c r="E16" s="9">
        <v>3.62</v>
      </c>
      <c r="F16" s="9">
        <v>1.625</v>
      </c>
      <c r="G16" s="9">
        <v>0.28999999999999998</v>
      </c>
      <c r="H16" s="9">
        <v>5.5339999999999998</v>
      </c>
      <c r="I16" s="9">
        <v>69.802999999999997</v>
      </c>
      <c r="J16" s="9">
        <v>68.468999999999994</v>
      </c>
      <c r="K16" s="9">
        <v>4.6719999999999997</v>
      </c>
      <c r="L16" s="9">
        <v>4.1379999999999999</v>
      </c>
      <c r="M16" s="9">
        <v>2.8639999999999999</v>
      </c>
      <c r="N16" s="9">
        <v>1.274</v>
      </c>
      <c r="O16" s="9">
        <v>3.34</v>
      </c>
      <c r="P16" s="9">
        <v>0.79800000000000004</v>
      </c>
      <c r="Q16" s="9">
        <v>3.5459999999999998</v>
      </c>
      <c r="R16" s="9">
        <v>0.19900000000000001</v>
      </c>
      <c r="S16" s="9">
        <v>0.39300000000000002</v>
      </c>
      <c r="T16" s="9">
        <v>2.4129999999999998</v>
      </c>
      <c r="U16" s="9">
        <v>0.92</v>
      </c>
      <c r="V16" s="9">
        <v>0.80500000000000005</v>
      </c>
      <c r="W16" s="9">
        <v>3.246</v>
      </c>
      <c r="X16" s="9">
        <v>0.89200000000000002</v>
      </c>
      <c r="Y16" s="9">
        <v>0.53400000000000003</v>
      </c>
      <c r="Z16" s="9">
        <v>63.796999999999997</v>
      </c>
      <c r="AA16" s="9">
        <v>63.311</v>
      </c>
      <c r="AB16" s="9">
        <v>56.762</v>
      </c>
      <c r="AC16" s="9">
        <v>3.4039999999999999</v>
      </c>
      <c r="AD16" s="9">
        <v>3.1440000000000001</v>
      </c>
      <c r="AE16" s="9">
        <v>3.4969999999999999</v>
      </c>
      <c r="AF16" s="9">
        <v>1.9830000000000001</v>
      </c>
      <c r="AG16" s="9">
        <v>1.0680000000000001</v>
      </c>
      <c r="AH16" s="9">
        <v>52.103999999999999</v>
      </c>
      <c r="AI16" s="9">
        <v>3.1219999999999999</v>
      </c>
      <c r="AJ16" s="9">
        <v>2.367</v>
      </c>
      <c r="AK16" s="9">
        <v>5.718</v>
      </c>
      <c r="AL16" s="9">
        <v>22.183</v>
      </c>
      <c r="AM16" s="9">
        <v>41.128</v>
      </c>
      <c r="AN16" s="9">
        <v>0.48699999999999999</v>
      </c>
      <c r="AO16" s="9">
        <v>1.3340000000000001</v>
      </c>
      <c r="AP16" s="9">
        <v>69.802999999999997</v>
      </c>
      <c r="AQ16" s="9">
        <v>22.420999999999999</v>
      </c>
      <c r="AR16" s="9">
        <v>20.050999999999998</v>
      </c>
      <c r="AS16" s="9">
        <v>1.5</v>
      </c>
      <c r="AT16" s="9">
        <v>1.2070000000000001</v>
      </c>
      <c r="AU16" s="9">
        <v>0.59499999999999997</v>
      </c>
      <c r="AV16" s="9">
        <v>0.61199999999999999</v>
      </c>
      <c r="AW16" s="9">
        <v>0.81699999999999995</v>
      </c>
      <c r="AX16" s="9">
        <v>0.39</v>
      </c>
      <c r="AY16" s="9">
        <v>0.81699999999999995</v>
      </c>
      <c r="AZ16" s="9">
        <v>0.2</v>
      </c>
      <c r="BA16" s="9">
        <v>0.19</v>
      </c>
      <c r="BB16" s="9">
        <v>0.39500000000000002</v>
      </c>
      <c r="BC16" s="9">
        <v>0.61199999999999999</v>
      </c>
      <c r="BD16" s="9">
        <v>0.2</v>
      </c>
      <c r="BE16" s="9">
        <v>1.2070000000000001</v>
      </c>
      <c r="BF16" s="9">
        <v>0</v>
      </c>
      <c r="BG16" s="9">
        <v>0.29299999999999998</v>
      </c>
      <c r="BH16" s="9">
        <v>18.550999999999998</v>
      </c>
      <c r="BI16" s="9">
        <v>16.312000000000001</v>
      </c>
      <c r="BJ16" s="9">
        <v>15.287000000000001</v>
      </c>
      <c r="BK16" s="9">
        <v>1.0249999999999999</v>
      </c>
      <c r="BL16" s="9">
        <v>0</v>
      </c>
      <c r="BM16" s="9">
        <v>1.0249999999999999</v>
      </c>
      <c r="BN16" s="9">
        <v>0</v>
      </c>
      <c r="BO16" s="9">
        <v>0</v>
      </c>
      <c r="BP16" s="9">
        <v>11.622999999999999</v>
      </c>
      <c r="BQ16" s="9">
        <v>1.857</v>
      </c>
      <c r="BR16" s="9">
        <v>0.88800000000000001</v>
      </c>
      <c r="BS16" s="9">
        <v>1.944</v>
      </c>
      <c r="BT16" s="9">
        <v>2.6160000000000001</v>
      </c>
      <c r="BU16" s="9">
        <v>13.696</v>
      </c>
      <c r="BV16" s="9">
        <v>2.2389999999999999</v>
      </c>
      <c r="BW16" s="9">
        <v>2.3690000000000002</v>
      </c>
      <c r="BX16" s="9">
        <v>22.420999999999999</v>
      </c>
      <c r="BY16" s="9">
        <v>25.655000000000001</v>
      </c>
      <c r="BZ16" s="9">
        <v>24.021000000000001</v>
      </c>
      <c r="CA16" s="9">
        <v>2.6190000000000002</v>
      </c>
      <c r="CB16" s="9">
        <v>1.772</v>
      </c>
      <c r="CC16" s="9">
        <v>0.90900000000000003</v>
      </c>
      <c r="CD16" s="9">
        <v>0.86299999999999999</v>
      </c>
      <c r="CE16" s="9">
        <v>1.3420000000000001</v>
      </c>
      <c r="CF16" s="9">
        <v>0.43</v>
      </c>
      <c r="CG16" s="9">
        <v>1.0920000000000001</v>
      </c>
      <c r="CH16" s="9">
        <v>0</v>
      </c>
      <c r="CI16" s="9">
        <v>0.68</v>
      </c>
      <c r="CJ16" s="9">
        <v>0.20799999999999999</v>
      </c>
      <c r="CK16" s="9">
        <v>0.43</v>
      </c>
      <c r="CL16" s="9">
        <v>1.135</v>
      </c>
      <c r="CM16" s="9">
        <v>1.5289999999999999</v>
      </c>
      <c r="CN16" s="9">
        <v>0.24299999999999999</v>
      </c>
      <c r="CO16" s="9">
        <v>0.84599999999999997</v>
      </c>
      <c r="CP16" s="9">
        <v>21.402000000000001</v>
      </c>
      <c r="CQ16" s="9">
        <v>18.731999999999999</v>
      </c>
      <c r="CR16" s="9">
        <v>18.065999999999999</v>
      </c>
      <c r="CS16" s="9">
        <v>0.66600000000000004</v>
      </c>
      <c r="CT16" s="9">
        <v>0</v>
      </c>
      <c r="CU16" s="9">
        <v>0.66600000000000004</v>
      </c>
      <c r="CV16" s="9">
        <v>0</v>
      </c>
      <c r="CW16" s="9">
        <v>0</v>
      </c>
      <c r="CX16" s="9">
        <v>13.077999999999999</v>
      </c>
      <c r="CY16" s="9">
        <v>1.518</v>
      </c>
      <c r="CZ16" s="9">
        <v>0.97799999999999998</v>
      </c>
      <c r="DA16" s="9">
        <v>3.1579999999999999</v>
      </c>
      <c r="DB16" s="9">
        <v>2.7949999999999999</v>
      </c>
      <c r="DC16" s="9">
        <v>15.936999999999999</v>
      </c>
      <c r="DD16" s="9">
        <v>2.67</v>
      </c>
      <c r="DE16" s="9">
        <v>1.6339999999999999</v>
      </c>
      <c r="DF16" s="9">
        <v>25.655000000000001</v>
      </c>
      <c r="DG16" s="9">
        <v>3.343</v>
      </c>
      <c r="DH16" s="9">
        <v>3.343</v>
      </c>
      <c r="DI16" s="9">
        <v>0.73399999999999999</v>
      </c>
      <c r="DJ16" s="9">
        <v>0.47499999999999998</v>
      </c>
      <c r="DK16" s="9">
        <v>0</v>
      </c>
      <c r="DL16" s="9">
        <v>0.47499999999999998</v>
      </c>
      <c r="DM16" s="9">
        <v>0.47499999999999998</v>
      </c>
      <c r="DN16" s="9">
        <v>0</v>
      </c>
      <c r="DO16" s="9">
        <v>0.47499999999999998</v>
      </c>
      <c r="DP16" s="9">
        <v>0</v>
      </c>
      <c r="DQ16" s="9">
        <v>0</v>
      </c>
      <c r="DR16" s="9">
        <v>0.23699999999999999</v>
      </c>
      <c r="DS16" s="9">
        <v>0</v>
      </c>
      <c r="DT16" s="9">
        <v>0.23799999999999999</v>
      </c>
      <c r="DU16" s="9">
        <v>0.47499999999999998</v>
      </c>
      <c r="DV16" s="9">
        <v>0</v>
      </c>
      <c r="DW16" s="9">
        <v>0.25900000000000001</v>
      </c>
      <c r="DX16" s="9">
        <v>2.609</v>
      </c>
      <c r="DY16" s="9">
        <v>2.0880000000000001</v>
      </c>
      <c r="DZ16" s="9">
        <v>2.0880000000000001</v>
      </c>
      <c r="EA16" s="9">
        <v>0</v>
      </c>
      <c r="EB16" s="9">
        <v>0</v>
      </c>
      <c r="EC16" s="9">
        <v>0</v>
      </c>
      <c r="ED16" s="9">
        <v>0</v>
      </c>
      <c r="EE16" s="9">
        <v>0</v>
      </c>
      <c r="EF16" s="9">
        <v>1.137</v>
      </c>
      <c r="EG16" s="9">
        <v>0</v>
      </c>
      <c r="EH16" s="9">
        <v>0</v>
      </c>
      <c r="EI16" s="9">
        <v>0.95099999999999996</v>
      </c>
      <c r="EJ16" s="9">
        <v>0</v>
      </c>
      <c r="EK16" s="9">
        <v>2.0880000000000001</v>
      </c>
      <c r="EL16" s="9">
        <v>0.52100000000000002</v>
      </c>
      <c r="EM16" s="9">
        <v>0</v>
      </c>
      <c r="EN16" s="9">
        <v>3.343</v>
      </c>
      <c r="EO16" s="9">
        <v>8.2349999999999994</v>
      </c>
      <c r="EP16" s="9">
        <v>7.5970000000000004</v>
      </c>
      <c r="EQ16" s="9">
        <v>1.2829999999999999</v>
      </c>
      <c r="ER16" s="9">
        <v>0.89500000000000002</v>
      </c>
      <c r="ES16" s="9">
        <v>0.219</v>
      </c>
      <c r="ET16" s="9">
        <v>0.67600000000000005</v>
      </c>
      <c r="EU16" s="9">
        <v>0.219</v>
      </c>
      <c r="EV16" s="9">
        <v>0.67600000000000005</v>
      </c>
      <c r="EW16" s="9">
        <v>0.45500000000000002</v>
      </c>
      <c r="EX16" s="9">
        <v>0</v>
      </c>
      <c r="EY16" s="9">
        <v>0.44</v>
      </c>
      <c r="EZ16" s="9">
        <v>0.65900000000000003</v>
      </c>
      <c r="FA16" s="9">
        <v>0</v>
      </c>
      <c r="FB16" s="9">
        <v>0.23599999999999999</v>
      </c>
      <c r="FC16" s="9">
        <v>0.47199999999999998</v>
      </c>
      <c r="FD16" s="9">
        <v>0.42299999999999999</v>
      </c>
      <c r="FE16" s="9">
        <v>0.38700000000000001</v>
      </c>
      <c r="FF16" s="9">
        <v>6.3150000000000004</v>
      </c>
      <c r="FG16" s="9">
        <v>4.1310000000000002</v>
      </c>
      <c r="FH16" s="9">
        <v>4.1310000000000002</v>
      </c>
      <c r="FI16" s="9">
        <v>0</v>
      </c>
      <c r="FJ16" s="9">
        <v>0</v>
      </c>
      <c r="FK16" s="9">
        <v>0</v>
      </c>
      <c r="FL16" s="9">
        <v>0</v>
      </c>
      <c r="FM16" s="9">
        <v>0</v>
      </c>
      <c r="FN16" s="9">
        <v>3.0270000000000001</v>
      </c>
      <c r="FO16" s="9">
        <v>0.42899999999999999</v>
      </c>
      <c r="FP16" s="9">
        <v>0.45400000000000001</v>
      </c>
      <c r="FQ16" s="9">
        <v>0.221</v>
      </c>
      <c r="FR16" s="9">
        <v>0.81</v>
      </c>
      <c r="FS16" s="9">
        <v>3.3210000000000002</v>
      </c>
      <c r="FT16" s="9">
        <v>2.1840000000000002</v>
      </c>
      <c r="FU16" s="9">
        <v>0.63700000000000001</v>
      </c>
      <c r="FV16" s="9">
        <v>8.2349999999999994</v>
      </c>
      <c r="FW16" s="9">
        <v>31.532</v>
      </c>
      <c r="FX16" s="9">
        <v>26.466999999999999</v>
      </c>
      <c r="FY16" s="9">
        <v>26.466999999999999</v>
      </c>
      <c r="FZ16" s="9">
        <v>1.532</v>
      </c>
      <c r="GA16" s="9">
        <v>24.934999999999999</v>
      </c>
      <c r="GB16" s="9">
        <v>5.0650000000000004</v>
      </c>
    </row>
    <row r="17" spans="1:184">
      <c r="A17" s="10">
        <v>44228</v>
      </c>
      <c r="B17" s="9">
        <v>0.188</v>
      </c>
      <c r="C17" s="9">
        <v>0</v>
      </c>
      <c r="D17" s="9">
        <v>0.66</v>
      </c>
      <c r="E17" s="9">
        <v>1.357</v>
      </c>
      <c r="F17" s="9">
        <v>1.6319999999999999</v>
      </c>
      <c r="G17" s="9">
        <v>0.76100000000000001</v>
      </c>
      <c r="H17" s="9">
        <v>4.8150000000000004</v>
      </c>
      <c r="I17" s="9">
        <v>68.724999999999994</v>
      </c>
      <c r="J17" s="9">
        <v>66.521000000000001</v>
      </c>
      <c r="K17" s="9">
        <v>6.63</v>
      </c>
      <c r="L17" s="9">
        <v>6.1239999999999997</v>
      </c>
      <c r="M17" s="9">
        <v>3.71</v>
      </c>
      <c r="N17" s="9">
        <v>2.4140000000000001</v>
      </c>
      <c r="O17" s="9">
        <v>4.3220000000000001</v>
      </c>
      <c r="P17" s="9">
        <v>1.802</v>
      </c>
      <c r="Q17" s="9">
        <v>4.3360000000000003</v>
      </c>
      <c r="R17" s="9">
        <v>0.59699999999999998</v>
      </c>
      <c r="S17" s="9">
        <v>1.19</v>
      </c>
      <c r="T17" s="9">
        <v>3.206</v>
      </c>
      <c r="U17" s="9">
        <v>0.84</v>
      </c>
      <c r="V17" s="9">
        <v>2.0779999999999998</v>
      </c>
      <c r="W17" s="9">
        <v>4.5279999999999996</v>
      </c>
      <c r="X17" s="9">
        <v>1.5960000000000001</v>
      </c>
      <c r="Y17" s="9">
        <v>0.50600000000000001</v>
      </c>
      <c r="Z17" s="9">
        <v>59.890999999999998</v>
      </c>
      <c r="AA17" s="9">
        <v>59.482999999999997</v>
      </c>
      <c r="AB17" s="9">
        <v>55.219000000000001</v>
      </c>
      <c r="AC17" s="9">
        <v>1.8009999999999999</v>
      </c>
      <c r="AD17" s="9">
        <v>2.4630000000000001</v>
      </c>
      <c r="AE17" s="9">
        <v>2.0089999999999999</v>
      </c>
      <c r="AF17" s="9">
        <v>1.256</v>
      </c>
      <c r="AG17" s="9">
        <v>0.999</v>
      </c>
      <c r="AH17" s="9">
        <v>48.738999999999997</v>
      </c>
      <c r="AI17" s="9">
        <v>3.383</v>
      </c>
      <c r="AJ17" s="9">
        <v>1.798</v>
      </c>
      <c r="AK17" s="9">
        <v>5.5629999999999997</v>
      </c>
      <c r="AL17" s="9">
        <v>18.553999999999998</v>
      </c>
      <c r="AM17" s="9">
        <v>40.929000000000002</v>
      </c>
      <c r="AN17" s="9">
        <v>0.40799999999999997</v>
      </c>
      <c r="AO17" s="9">
        <v>2.2040000000000002</v>
      </c>
      <c r="AP17" s="9">
        <v>68.724999999999994</v>
      </c>
      <c r="AQ17" s="9">
        <v>20.59</v>
      </c>
      <c r="AR17" s="9">
        <v>18.114999999999998</v>
      </c>
      <c r="AS17" s="9">
        <v>1.659</v>
      </c>
      <c r="AT17" s="9">
        <v>1.659</v>
      </c>
      <c r="AU17" s="9">
        <v>0</v>
      </c>
      <c r="AV17" s="9">
        <v>1.659</v>
      </c>
      <c r="AW17" s="9">
        <v>1.0780000000000001</v>
      </c>
      <c r="AX17" s="9">
        <v>0.58099999999999996</v>
      </c>
      <c r="AY17" s="9">
        <v>1.3169999999999999</v>
      </c>
      <c r="AZ17" s="9">
        <v>0</v>
      </c>
      <c r="BA17" s="9">
        <v>0.34200000000000003</v>
      </c>
      <c r="BB17" s="9">
        <v>0.45</v>
      </c>
      <c r="BC17" s="9">
        <v>1.0069999999999999</v>
      </c>
      <c r="BD17" s="9">
        <v>0.20200000000000001</v>
      </c>
      <c r="BE17" s="9">
        <v>0.77700000000000002</v>
      </c>
      <c r="BF17" s="9">
        <v>0.88200000000000001</v>
      </c>
      <c r="BG17" s="9">
        <v>0</v>
      </c>
      <c r="BH17" s="9">
        <v>16.456</v>
      </c>
      <c r="BI17" s="9">
        <v>15.734999999999999</v>
      </c>
      <c r="BJ17" s="9">
        <v>15.284000000000001</v>
      </c>
      <c r="BK17" s="9">
        <v>0</v>
      </c>
      <c r="BL17" s="9">
        <v>0.45100000000000001</v>
      </c>
      <c r="BM17" s="9">
        <v>0</v>
      </c>
      <c r="BN17" s="9">
        <v>0.217</v>
      </c>
      <c r="BO17" s="9">
        <v>0.23400000000000001</v>
      </c>
      <c r="BP17" s="9">
        <v>11.468</v>
      </c>
      <c r="BQ17" s="9">
        <v>1.4570000000000001</v>
      </c>
      <c r="BR17" s="9">
        <v>1.401</v>
      </c>
      <c r="BS17" s="9">
        <v>1.409</v>
      </c>
      <c r="BT17" s="9">
        <v>2.742</v>
      </c>
      <c r="BU17" s="9">
        <v>12.992000000000001</v>
      </c>
      <c r="BV17" s="9">
        <v>0.72099999999999997</v>
      </c>
      <c r="BW17" s="9">
        <v>2.4750000000000001</v>
      </c>
      <c r="BX17" s="9">
        <v>20.59</v>
      </c>
      <c r="BY17" s="9">
        <v>27.709</v>
      </c>
      <c r="BZ17" s="9">
        <v>27.065000000000001</v>
      </c>
      <c r="CA17" s="9">
        <v>2.9020000000000001</v>
      </c>
      <c r="CB17" s="9">
        <v>2.0259999999999998</v>
      </c>
      <c r="CC17" s="9">
        <v>1.3919999999999999</v>
      </c>
      <c r="CD17" s="9">
        <v>0.63400000000000001</v>
      </c>
      <c r="CE17" s="9">
        <v>1.601</v>
      </c>
      <c r="CF17" s="9">
        <v>0.42499999999999999</v>
      </c>
      <c r="CG17" s="9">
        <v>1.226</v>
      </c>
      <c r="CH17" s="9">
        <v>0.34899999999999998</v>
      </c>
      <c r="CI17" s="9">
        <v>0.45100000000000001</v>
      </c>
      <c r="CJ17" s="9">
        <v>0.55600000000000005</v>
      </c>
      <c r="CK17" s="9">
        <v>1.47</v>
      </c>
      <c r="CL17" s="9">
        <v>0</v>
      </c>
      <c r="CM17" s="9">
        <v>1.671</v>
      </c>
      <c r="CN17" s="9">
        <v>0.35499999999999998</v>
      </c>
      <c r="CO17" s="9">
        <v>0.876</v>
      </c>
      <c r="CP17" s="9">
        <v>24.163</v>
      </c>
      <c r="CQ17" s="9">
        <v>21.678000000000001</v>
      </c>
      <c r="CR17" s="9">
        <v>20.838000000000001</v>
      </c>
      <c r="CS17" s="9">
        <v>0.19700000000000001</v>
      </c>
      <c r="CT17" s="9">
        <v>0.64400000000000002</v>
      </c>
      <c r="CU17" s="9">
        <v>0.41799999999999998</v>
      </c>
      <c r="CV17" s="9">
        <v>0</v>
      </c>
      <c r="CW17" s="9">
        <v>0.42199999999999999</v>
      </c>
      <c r="CX17" s="9">
        <v>15.315</v>
      </c>
      <c r="CY17" s="9">
        <v>1.2470000000000001</v>
      </c>
      <c r="CZ17" s="9">
        <v>1.74</v>
      </c>
      <c r="DA17" s="9">
        <v>3.3769999999999998</v>
      </c>
      <c r="DB17" s="9">
        <v>2.2679999999999998</v>
      </c>
      <c r="DC17" s="9">
        <v>19.41</v>
      </c>
      <c r="DD17" s="9">
        <v>2.4849999999999999</v>
      </c>
      <c r="DE17" s="9">
        <v>0.64400000000000002</v>
      </c>
      <c r="DF17" s="9">
        <v>27.709</v>
      </c>
      <c r="DG17" s="9">
        <v>5.9870000000000001</v>
      </c>
      <c r="DH17" s="9">
        <v>5.9870000000000001</v>
      </c>
      <c r="DI17" s="9">
        <v>1.006</v>
      </c>
      <c r="DJ17" s="9">
        <v>0.74399999999999999</v>
      </c>
      <c r="DK17" s="9">
        <v>0</v>
      </c>
      <c r="DL17" s="9">
        <v>0.74399999999999999</v>
      </c>
      <c r="DM17" s="9">
        <v>0.74399999999999999</v>
      </c>
      <c r="DN17" s="9">
        <v>0</v>
      </c>
      <c r="DO17" s="9">
        <v>0.74399999999999999</v>
      </c>
      <c r="DP17" s="9">
        <v>0</v>
      </c>
      <c r="DQ17" s="9">
        <v>0</v>
      </c>
      <c r="DR17" s="9">
        <v>0.53600000000000003</v>
      </c>
      <c r="DS17" s="9">
        <v>0.20699999999999999</v>
      </c>
      <c r="DT17" s="9">
        <v>0</v>
      </c>
      <c r="DU17" s="9">
        <v>0.74399999999999999</v>
      </c>
      <c r="DV17" s="9">
        <v>0</v>
      </c>
      <c r="DW17" s="9">
        <v>0.26200000000000001</v>
      </c>
      <c r="DX17" s="9">
        <v>4.9809999999999999</v>
      </c>
      <c r="DY17" s="9">
        <v>4.3419999999999996</v>
      </c>
      <c r="DZ17" s="9">
        <v>4.3419999999999996</v>
      </c>
      <c r="EA17" s="9">
        <v>0</v>
      </c>
      <c r="EB17" s="9">
        <v>0</v>
      </c>
      <c r="EC17" s="9">
        <v>0</v>
      </c>
      <c r="ED17" s="9">
        <v>0</v>
      </c>
      <c r="EE17" s="9">
        <v>0</v>
      </c>
      <c r="EF17" s="9">
        <v>3.4380000000000002</v>
      </c>
      <c r="EG17" s="9">
        <v>0.22</v>
      </c>
      <c r="EH17" s="9">
        <v>0.38900000000000001</v>
      </c>
      <c r="EI17" s="9">
        <v>0.29499999999999998</v>
      </c>
      <c r="EJ17" s="9">
        <v>0.90300000000000002</v>
      </c>
      <c r="EK17" s="9">
        <v>3.44</v>
      </c>
      <c r="EL17" s="9">
        <v>0.63900000000000001</v>
      </c>
      <c r="EM17" s="9">
        <v>0</v>
      </c>
      <c r="EN17" s="9">
        <v>5.9870000000000001</v>
      </c>
      <c r="EO17" s="9">
        <v>10.632999999999999</v>
      </c>
      <c r="EP17" s="9">
        <v>10.342000000000001</v>
      </c>
      <c r="EQ17" s="9">
        <v>1.0549999999999999</v>
      </c>
      <c r="ER17" s="9">
        <v>1.0549999999999999</v>
      </c>
      <c r="ES17" s="9">
        <v>0.65900000000000003</v>
      </c>
      <c r="ET17" s="9">
        <v>0.39600000000000002</v>
      </c>
      <c r="EU17" s="9">
        <v>1.0549999999999999</v>
      </c>
      <c r="EV17" s="9">
        <v>0</v>
      </c>
      <c r="EW17" s="9">
        <v>1.0549999999999999</v>
      </c>
      <c r="EX17" s="9">
        <v>0</v>
      </c>
      <c r="EY17" s="9">
        <v>0</v>
      </c>
      <c r="EZ17" s="9">
        <v>0.17499999999999999</v>
      </c>
      <c r="FA17" s="9">
        <v>0.629</v>
      </c>
      <c r="FB17" s="9">
        <v>0.251</v>
      </c>
      <c r="FC17" s="9">
        <v>0.86399999999999999</v>
      </c>
      <c r="FD17" s="9">
        <v>0.191</v>
      </c>
      <c r="FE17" s="9">
        <v>0</v>
      </c>
      <c r="FF17" s="9">
        <v>9.2870000000000008</v>
      </c>
      <c r="FG17" s="9">
        <v>6.5570000000000004</v>
      </c>
      <c r="FH17" s="9">
        <v>6.5570000000000004</v>
      </c>
      <c r="FI17" s="9">
        <v>0</v>
      </c>
      <c r="FJ17" s="9">
        <v>0</v>
      </c>
      <c r="FK17" s="9">
        <v>0</v>
      </c>
      <c r="FL17" s="9">
        <v>0</v>
      </c>
      <c r="FM17" s="9">
        <v>0</v>
      </c>
      <c r="FN17" s="9">
        <v>5.31</v>
      </c>
      <c r="FO17" s="9">
        <v>0.27100000000000002</v>
      </c>
      <c r="FP17" s="9">
        <v>0.59099999999999997</v>
      </c>
      <c r="FQ17" s="9">
        <v>0.38600000000000001</v>
      </c>
      <c r="FR17" s="9">
        <v>0.93799999999999994</v>
      </c>
      <c r="FS17" s="9">
        <v>5.6189999999999998</v>
      </c>
      <c r="FT17" s="9">
        <v>2.73</v>
      </c>
      <c r="FU17" s="9">
        <v>0.29099999999999998</v>
      </c>
      <c r="FV17" s="9">
        <v>10.632999999999999</v>
      </c>
      <c r="FW17" s="9">
        <v>26.824999999999999</v>
      </c>
      <c r="FX17" s="9">
        <v>23.834</v>
      </c>
      <c r="FY17" s="9">
        <v>23.834</v>
      </c>
      <c r="FZ17" s="9">
        <v>2.2360000000000002</v>
      </c>
      <c r="GA17" s="9">
        <v>21.597999999999999</v>
      </c>
      <c r="GB17" s="9">
        <v>2.9910000000000001</v>
      </c>
    </row>
    <row r="18" spans="1:184">
      <c r="A18" s="10">
        <v>44593</v>
      </c>
      <c r="B18" s="9">
        <v>0.14299999999999999</v>
      </c>
      <c r="C18" s="9">
        <v>0.45100000000000001</v>
      </c>
      <c r="D18" s="9">
        <v>0</v>
      </c>
      <c r="E18" s="9">
        <v>3.3420000000000001</v>
      </c>
      <c r="F18" s="9">
        <v>0.44500000000000001</v>
      </c>
      <c r="G18" s="9">
        <v>0.442</v>
      </c>
      <c r="H18" s="9">
        <v>5.95</v>
      </c>
      <c r="I18" s="9">
        <v>67.174000000000007</v>
      </c>
      <c r="J18" s="9">
        <v>65.775999999999996</v>
      </c>
      <c r="K18" s="9">
        <v>7.4089999999999998</v>
      </c>
      <c r="L18" s="9">
        <v>6.2969999999999997</v>
      </c>
      <c r="M18" s="9">
        <v>3.8929999999999998</v>
      </c>
      <c r="N18" s="9">
        <v>2.403</v>
      </c>
      <c r="O18" s="9">
        <v>3.36</v>
      </c>
      <c r="P18" s="9">
        <v>2.9359999999999999</v>
      </c>
      <c r="Q18" s="9">
        <v>3.3279999999999998</v>
      </c>
      <c r="R18" s="9">
        <v>2.0019999999999998</v>
      </c>
      <c r="S18" s="9">
        <v>0.96699999999999997</v>
      </c>
      <c r="T18" s="9">
        <v>3.3570000000000002</v>
      </c>
      <c r="U18" s="9">
        <v>1.252</v>
      </c>
      <c r="V18" s="9">
        <v>1.6879999999999999</v>
      </c>
      <c r="W18" s="9">
        <v>5.8639999999999999</v>
      </c>
      <c r="X18" s="9">
        <v>0.433</v>
      </c>
      <c r="Y18" s="9">
        <v>1.1120000000000001</v>
      </c>
      <c r="Z18" s="9">
        <v>58.366999999999997</v>
      </c>
      <c r="AA18" s="9">
        <v>57.826000000000001</v>
      </c>
      <c r="AB18" s="9">
        <v>52.805</v>
      </c>
      <c r="AC18" s="9">
        <v>0.85899999999999999</v>
      </c>
      <c r="AD18" s="9">
        <v>4.1619999999999999</v>
      </c>
      <c r="AE18" s="9">
        <v>1.9279999999999999</v>
      </c>
      <c r="AF18" s="9">
        <v>1.0660000000000001</v>
      </c>
      <c r="AG18" s="9">
        <v>2.0270000000000001</v>
      </c>
      <c r="AH18" s="9">
        <v>42.219000000000001</v>
      </c>
      <c r="AI18" s="9">
        <v>2.1259999999999999</v>
      </c>
      <c r="AJ18" s="9">
        <v>3.4329999999999998</v>
      </c>
      <c r="AK18" s="9">
        <v>10.047000000000001</v>
      </c>
      <c r="AL18" s="9">
        <v>23.135000000000002</v>
      </c>
      <c r="AM18" s="9">
        <v>34.69</v>
      </c>
      <c r="AN18" s="9">
        <v>0.54100000000000004</v>
      </c>
      <c r="AO18" s="9">
        <v>1.399</v>
      </c>
      <c r="AP18" s="9">
        <v>67.174000000000007</v>
      </c>
      <c r="AQ18" s="9">
        <v>17.100999999999999</v>
      </c>
      <c r="AR18" s="9">
        <v>16.568000000000001</v>
      </c>
      <c r="AS18" s="9">
        <v>2.456</v>
      </c>
      <c r="AT18" s="9">
        <v>2.0019999999999998</v>
      </c>
      <c r="AU18" s="9">
        <v>0.63200000000000001</v>
      </c>
      <c r="AV18" s="9">
        <v>1.37</v>
      </c>
      <c r="AW18" s="9">
        <v>1.621</v>
      </c>
      <c r="AX18" s="9">
        <v>0.38</v>
      </c>
      <c r="AY18" s="9">
        <v>1.367</v>
      </c>
      <c r="AZ18" s="9">
        <v>0.21</v>
      </c>
      <c r="BA18" s="9">
        <v>0.17</v>
      </c>
      <c r="BB18" s="9">
        <v>0.65300000000000002</v>
      </c>
      <c r="BC18" s="9">
        <v>0.42499999999999999</v>
      </c>
      <c r="BD18" s="9">
        <v>0.92300000000000004</v>
      </c>
      <c r="BE18" s="9">
        <v>1.482</v>
      </c>
      <c r="BF18" s="9">
        <v>0.51900000000000002</v>
      </c>
      <c r="BG18" s="9">
        <v>0.45400000000000001</v>
      </c>
      <c r="BH18" s="9">
        <v>14.113</v>
      </c>
      <c r="BI18" s="9">
        <v>13.738</v>
      </c>
      <c r="BJ18" s="9">
        <v>13.273999999999999</v>
      </c>
      <c r="BK18" s="9">
        <v>0.46400000000000002</v>
      </c>
      <c r="BL18" s="9">
        <v>0</v>
      </c>
      <c r="BM18" s="9">
        <v>0.46400000000000002</v>
      </c>
      <c r="BN18" s="9">
        <v>0</v>
      </c>
      <c r="BO18" s="9">
        <v>0</v>
      </c>
      <c r="BP18" s="9">
        <v>11.712999999999999</v>
      </c>
      <c r="BQ18" s="9">
        <v>0.68300000000000005</v>
      </c>
      <c r="BR18" s="9">
        <v>0.44</v>
      </c>
      <c r="BS18" s="9">
        <v>0.90300000000000002</v>
      </c>
      <c r="BT18" s="9">
        <v>1.9119999999999999</v>
      </c>
      <c r="BU18" s="9">
        <v>11.826000000000001</v>
      </c>
      <c r="BV18" s="9">
        <v>0.374</v>
      </c>
      <c r="BW18" s="9">
        <v>0.53300000000000003</v>
      </c>
      <c r="BX18" s="9">
        <v>17.100999999999999</v>
      </c>
      <c r="BY18" s="9">
        <v>26.872</v>
      </c>
      <c r="BZ18" s="9">
        <v>25.238</v>
      </c>
      <c r="CA18" s="9">
        <v>2.6110000000000002</v>
      </c>
      <c r="CB18" s="9">
        <v>2.2360000000000002</v>
      </c>
      <c r="CC18" s="9">
        <v>1.538</v>
      </c>
      <c r="CD18" s="9">
        <v>0.69799999999999995</v>
      </c>
      <c r="CE18" s="9">
        <v>1.774</v>
      </c>
      <c r="CF18" s="9">
        <v>0.46200000000000002</v>
      </c>
      <c r="CG18" s="9">
        <v>1.774</v>
      </c>
      <c r="CH18" s="9">
        <v>0.22500000000000001</v>
      </c>
      <c r="CI18" s="9">
        <v>0.23599999999999999</v>
      </c>
      <c r="CJ18" s="9">
        <v>0.47699999999999998</v>
      </c>
      <c r="CK18" s="9">
        <v>0.443</v>
      </c>
      <c r="CL18" s="9">
        <v>1.3149999999999999</v>
      </c>
      <c r="CM18" s="9">
        <v>2.0110000000000001</v>
      </c>
      <c r="CN18" s="9">
        <v>0.22500000000000001</v>
      </c>
      <c r="CO18" s="9">
        <v>0.375</v>
      </c>
      <c r="CP18" s="9">
        <v>22.626999999999999</v>
      </c>
      <c r="CQ18" s="9">
        <v>19.484999999999999</v>
      </c>
      <c r="CR18" s="9">
        <v>18.399999999999999</v>
      </c>
      <c r="CS18" s="9">
        <v>0.875</v>
      </c>
      <c r="CT18" s="9">
        <v>0.21</v>
      </c>
      <c r="CU18" s="9">
        <v>0.71499999999999997</v>
      </c>
      <c r="CV18" s="9">
        <v>0.37</v>
      </c>
      <c r="CW18" s="9">
        <v>0</v>
      </c>
      <c r="CX18" s="9">
        <v>13.717000000000001</v>
      </c>
      <c r="CY18" s="9">
        <v>1.9159999999999999</v>
      </c>
      <c r="CZ18" s="9">
        <v>1.153</v>
      </c>
      <c r="DA18" s="9">
        <v>2.7</v>
      </c>
      <c r="DB18" s="9">
        <v>3.4129999999999998</v>
      </c>
      <c r="DC18" s="9">
        <v>16.071999999999999</v>
      </c>
      <c r="DD18" s="9">
        <v>3.1419999999999999</v>
      </c>
      <c r="DE18" s="9">
        <v>1.6339999999999999</v>
      </c>
      <c r="DF18" s="9">
        <v>26.872</v>
      </c>
      <c r="DG18" s="9">
        <v>4.0650000000000004</v>
      </c>
      <c r="DH18" s="9">
        <v>4.0650000000000004</v>
      </c>
      <c r="DI18" s="9">
        <v>0.79800000000000004</v>
      </c>
      <c r="DJ18" s="9">
        <v>0.79800000000000004</v>
      </c>
      <c r="DK18" s="9">
        <v>0</v>
      </c>
      <c r="DL18" s="9">
        <v>0.79800000000000004</v>
      </c>
      <c r="DM18" s="9">
        <v>0.51500000000000001</v>
      </c>
      <c r="DN18" s="9">
        <v>0.28199999999999997</v>
      </c>
      <c r="DO18" s="9">
        <v>0.51500000000000001</v>
      </c>
      <c r="DP18" s="9">
        <v>0</v>
      </c>
      <c r="DQ18" s="9">
        <v>0.28199999999999997</v>
      </c>
      <c r="DR18" s="9">
        <v>0.28199999999999997</v>
      </c>
      <c r="DS18" s="9">
        <v>0.23300000000000001</v>
      </c>
      <c r="DT18" s="9">
        <v>0.28199999999999997</v>
      </c>
      <c r="DU18" s="9">
        <v>0.56399999999999995</v>
      </c>
      <c r="DV18" s="9">
        <v>0.23300000000000001</v>
      </c>
      <c r="DW18" s="9">
        <v>0</v>
      </c>
      <c r="DX18" s="9">
        <v>3.2669999999999999</v>
      </c>
      <c r="DY18" s="9">
        <v>2.403</v>
      </c>
      <c r="DZ18" s="9">
        <v>2.403</v>
      </c>
      <c r="EA18" s="9">
        <v>0</v>
      </c>
      <c r="EB18" s="9">
        <v>0</v>
      </c>
      <c r="EC18" s="9">
        <v>0</v>
      </c>
      <c r="ED18" s="9">
        <v>0</v>
      </c>
      <c r="EE18" s="9">
        <v>0</v>
      </c>
      <c r="EF18" s="9">
        <v>1.7310000000000001</v>
      </c>
      <c r="EG18" s="9">
        <v>0.29299999999999998</v>
      </c>
      <c r="EH18" s="9">
        <v>0</v>
      </c>
      <c r="EI18" s="9">
        <v>0.379</v>
      </c>
      <c r="EJ18" s="9">
        <v>0.59099999999999997</v>
      </c>
      <c r="EK18" s="9">
        <v>1.8120000000000001</v>
      </c>
      <c r="EL18" s="9">
        <v>0.86399999999999999</v>
      </c>
      <c r="EM18" s="9">
        <v>0</v>
      </c>
      <c r="EN18" s="9">
        <v>4.0650000000000004</v>
      </c>
      <c r="EO18" s="9">
        <v>6.36</v>
      </c>
      <c r="EP18" s="9">
        <v>5.8739999999999997</v>
      </c>
      <c r="EQ18" s="9">
        <v>0.90900000000000003</v>
      </c>
      <c r="ER18" s="9">
        <v>0.90900000000000003</v>
      </c>
      <c r="ES18" s="9">
        <v>0</v>
      </c>
      <c r="ET18" s="9">
        <v>0.90900000000000003</v>
      </c>
      <c r="EU18" s="9">
        <v>0.67600000000000005</v>
      </c>
      <c r="EV18" s="9">
        <v>0.23300000000000001</v>
      </c>
      <c r="EW18" s="9">
        <v>0.67600000000000005</v>
      </c>
      <c r="EX18" s="9">
        <v>0</v>
      </c>
      <c r="EY18" s="9">
        <v>0.23300000000000001</v>
      </c>
      <c r="EZ18" s="9">
        <v>0.57099999999999995</v>
      </c>
      <c r="FA18" s="9">
        <v>0</v>
      </c>
      <c r="FB18" s="9">
        <v>0.33800000000000002</v>
      </c>
      <c r="FC18" s="9">
        <v>0.33800000000000002</v>
      </c>
      <c r="FD18" s="9">
        <v>0.57099999999999995</v>
      </c>
      <c r="FE18" s="9">
        <v>0</v>
      </c>
      <c r="FF18" s="9">
        <v>4.9649999999999999</v>
      </c>
      <c r="FG18" s="9">
        <v>3.8759999999999999</v>
      </c>
      <c r="FH18" s="9">
        <v>3.383</v>
      </c>
      <c r="FI18" s="9">
        <v>0</v>
      </c>
      <c r="FJ18" s="9">
        <v>0.49399999999999999</v>
      </c>
      <c r="FK18" s="9">
        <v>0</v>
      </c>
      <c r="FL18" s="9">
        <v>0.49399999999999999</v>
      </c>
      <c r="FM18" s="9">
        <v>0</v>
      </c>
      <c r="FN18" s="9">
        <v>3.1030000000000002</v>
      </c>
      <c r="FO18" s="9">
        <v>0</v>
      </c>
      <c r="FP18" s="9">
        <v>0</v>
      </c>
      <c r="FQ18" s="9">
        <v>0.77400000000000002</v>
      </c>
      <c r="FR18" s="9">
        <v>0.316</v>
      </c>
      <c r="FS18" s="9">
        <v>3.5609999999999999</v>
      </c>
      <c r="FT18" s="9">
        <v>1.089</v>
      </c>
      <c r="FU18" s="9">
        <v>0.48599999999999999</v>
      </c>
      <c r="FV18" s="9">
        <v>6.36</v>
      </c>
      <c r="FW18" s="9">
        <v>31.18</v>
      </c>
      <c r="FX18" s="9">
        <v>26.591999999999999</v>
      </c>
      <c r="FY18" s="9">
        <v>26.591999999999999</v>
      </c>
      <c r="FZ18" s="9">
        <v>1.544</v>
      </c>
      <c r="GA18" s="9">
        <v>25.047999999999998</v>
      </c>
      <c r="GB18" s="9">
        <v>4.5880000000000001</v>
      </c>
    </row>
    <row r="19" spans="1:184">
      <c r="A19" s="10">
        <v>44958</v>
      </c>
      <c r="B19" s="9">
        <v>0.55400000000000005</v>
      </c>
      <c r="C19" s="9">
        <v>0.20499999999999999</v>
      </c>
      <c r="D19" s="9">
        <v>0.47199999999999998</v>
      </c>
      <c r="E19" s="9">
        <v>2.2610000000000001</v>
      </c>
      <c r="F19" s="9">
        <v>1.208</v>
      </c>
      <c r="G19" s="9">
        <v>0.48499999999999999</v>
      </c>
      <c r="H19" s="9">
        <v>6.3659999999999997</v>
      </c>
      <c r="I19" s="9">
        <v>62.796999999999997</v>
      </c>
      <c r="J19" s="9">
        <v>60.597000000000001</v>
      </c>
      <c r="K19" s="9">
        <v>5.9249999999999998</v>
      </c>
      <c r="L19" s="9">
        <v>5.2279999999999998</v>
      </c>
      <c r="M19" s="9">
        <v>3.4980000000000002</v>
      </c>
      <c r="N19" s="9">
        <v>1.73</v>
      </c>
      <c r="O19" s="9">
        <v>3.589</v>
      </c>
      <c r="P19" s="9">
        <v>1.64</v>
      </c>
      <c r="Q19" s="9">
        <v>3.3260000000000001</v>
      </c>
      <c r="R19" s="9">
        <v>0.98899999999999999</v>
      </c>
      <c r="S19" s="9">
        <v>0.91300000000000003</v>
      </c>
      <c r="T19" s="9">
        <v>3.1970000000000001</v>
      </c>
      <c r="U19" s="9">
        <v>0.95299999999999996</v>
      </c>
      <c r="V19" s="9">
        <v>1.0780000000000001</v>
      </c>
      <c r="W19" s="9">
        <v>4.7919999999999998</v>
      </c>
      <c r="X19" s="9">
        <v>0.436</v>
      </c>
      <c r="Y19" s="9">
        <v>0.69599999999999995</v>
      </c>
      <c r="Z19" s="9">
        <v>54.671999999999997</v>
      </c>
      <c r="AA19" s="9">
        <v>54.183</v>
      </c>
      <c r="AB19" s="9">
        <v>49.841000000000001</v>
      </c>
      <c r="AC19" s="9">
        <v>2.7040000000000002</v>
      </c>
      <c r="AD19" s="9">
        <v>1.6379999999999999</v>
      </c>
      <c r="AE19" s="9">
        <v>2.8679999999999999</v>
      </c>
      <c r="AF19" s="9">
        <v>0.54700000000000004</v>
      </c>
      <c r="AG19" s="9">
        <v>0.92600000000000005</v>
      </c>
      <c r="AH19" s="9">
        <v>44.225000000000001</v>
      </c>
      <c r="AI19" s="9">
        <v>3.0750000000000002</v>
      </c>
      <c r="AJ19" s="9">
        <v>2.0880000000000001</v>
      </c>
      <c r="AK19" s="9">
        <v>4.7949999999999999</v>
      </c>
      <c r="AL19" s="9">
        <v>19.151</v>
      </c>
      <c r="AM19" s="9">
        <v>35.031999999999996</v>
      </c>
      <c r="AN19" s="9">
        <v>0.48899999999999999</v>
      </c>
      <c r="AO19" s="9">
        <v>2.2000000000000002</v>
      </c>
      <c r="AP19" s="9">
        <v>62.796999999999997</v>
      </c>
      <c r="AQ19" s="9">
        <v>22.206</v>
      </c>
      <c r="AR19" s="9">
        <v>20.257999999999999</v>
      </c>
      <c r="AS19" s="9">
        <v>0.442</v>
      </c>
      <c r="AT19" s="9">
        <v>0.442</v>
      </c>
      <c r="AU19" s="9">
        <v>0</v>
      </c>
      <c r="AV19" s="9">
        <v>0.442</v>
      </c>
      <c r="AW19" s="9">
        <v>0.23200000000000001</v>
      </c>
      <c r="AX19" s="9">
        <v>0.21</v>
      </c>
      <c r="AY19" s="9">
        <v>0.23200000000000001</v>
      </c>
      <c r="AZ19" s="9">
        <v>0</v>
      </c>
      <c r="BA19" s="9">
        <v>0.21</v>
      </c>
      <c r="BB19" s="9">
        <v>0.23200000000000001</v>
      </c>
      <c r="BC19" s="9">
        <v>0.21</v>
      </c>
      <c r="BD19" s="9">
        <v>0</v>
      </c>
      <c r="BE19" s="9">
        <v>0.442</v>
      </c>
      <c r="BF19" s="9">
        <v>0</v>
      </c>
      <c r="BG19" s="9">
        <v>0</v>
      </c>
      <c r="BH19" s="9">
        <v>19.815999999999999</v>
      </c>
      <c r="BI19" s="9">
        <v>19.538</v>
      </c>
      <c r="BJ19" s="9">
        <v>18.167000000000002</v>
      </c>
      <c r="BK19" s="9">
        <v>0.67900000000000005</v>
      </c>
      <c r="BL19" s="9">
        <v>0.69199999999999995</v>
      </c>
      <c r="BM19" s="9">
        <v>0.66800000000000004</v>
      </c>
      <c r="BN19" s="9">
        <v>0.47399999999999998</v>
      </c>
      <c r="BO19" s="9">
        <v>0</v>
      </c>
      <c r="BP19" s="9">
        <v>15.058</v>
      </c>
      <c r="BQ19" s="9">
        <v>1.744</v>
      </c>
      <c r="BR19" s="9">
        <v>1.159</v>
      </c>
      <c r="BS19" s="9">
        <v>1.577</v>
      </c>
      <c r="BT19" s="9">
        <v>4.3890000000000002</v>
      </c>
      <c r="BU19" s="9">
        <v>15.148999999999999</v>
      </c>
      <c r="BV19" s="9">
        <v>0.27800000000000002</v>
      </c>
      <c r="BW19" s="9">
        <v>1.948</v>
      </c>
      <c r="BX19" s="9">
        <v>22.206</v>
      </c>
      <c r="BY19" s="9">
        <v>31.658000000000001</v>
      </c>
      <c r="BZ19" s="9">
        <v>29.359000000000002</v>
      </c>
      <c r="CA19" s="9">
        <v>4.57</v>
      </c>
      <c r="CB19" s="9">
        <v>3.6040000000000001</v>
      </c>
      <c r="CC19" s="9">
        <v>1.968</v>
      </c>
      <c r="CD19" s="9">
        <v>1.635</v>
      </c>
      <c r="CE19" s="9">
        <v>2.2890000000000001</v>
      </c>
      <c r="CF19" s="9">
        <v>1.3140000000000001</v>
      </c>
      <c r="CG19" s="9">
        <v>2.2890000000000001</v>
      </c>
      <c r="CH19" s="9">
        <v>0.55900000000000005</v>
      </c>
      <c r="CI19" s="9">
        <v>0.75600000000000001</v>
      </c>
      <c r="CJ19" s="9">
        <v>1.054</v>
      </c>
      <c r="CK19" s="9">
        <v>2.177</v>
      </c>
      <c r="CL19" s="9">
        <v>0.373</v>
      </c>
      <c r="CM19" s="9">
        <v>2.0129999999999999</v>
      </c>
      <c r="CN19" s="9">
        <v>1.59</v>
      </c>
      <c r="CO19" s="9">
        <v>0.96599999999999997</v>
      </c>
      <c r="CP19" s="9">
        <v>24.789000000000001</v>
      </c>
      <c r="CQ19" s="9">
        <v>22.111999999999998</v>
      </c>
      <c r="CR19" s="9">
        <v>20.14</v>
      </c>
      <c r="CS19" s="9">
        <v>1.2989999999999999</v>
      </c>
      <c r="CT19" s="9">
        <v>0.67300000000000004</v>
      </c>
      <c r="CU19" s="9">
        <v>1.2989999999999999</v>
      </c>
      <c r="CV19" s="9">
        <v>0.17299999999999999</v>
      </c>
      <c r="CW19" s="9">
        <v>0.27</v>
      </c>
      <c r="CX19" s="9">
        <v>16.513000000000002</v>
      </c>
      <c r="CY19" s="9">
        <v>0.189</v>
      </c>
      <c r="CZ19" s="9">
        <v>1.71</v>
      </c>
      <c r="DA19" s="9">
        <v>3.7</v>
      </c>
      <c r="DB19" s="9">
        <v>4.282</v>
      </c>
      <c r="DC19" s="9">
        <v>17.829999999999998</v>
      </c>
      <c r="DD19" s="9">
        <v>2.677</v>
      </c>
      <c r="DE19" s="9">
        <v>2.2989999999999999</v>
      </c>
      <c r="DF19" s="9">
        <v>31.658000000000001</v>
      </c>
      <c r="DG19" s="9">
        <v>5.2560000000000002</v>
      </c>
      <c r="DH19" s="9">
        <v>5.056</v>
      </c>
      <c r="DI19" s="9">
        <v>1.3540000000000001</v>
      </c>
      <c r="DJ19" s="9">
        <v>1.1220000000000001</v>
      </c>
      <c r="DK19" s="9">
        <v>0.42899999999999999</v>
      </c>
      <c r="DL19" s="9">
        <v>0.69299999999999995</v>
      </c>
      <c r="DM19" s="9">
        <v>0.88600000000000001</v>
      </c>
      <c r="DN19" s="9">
        <v>0.23599999999999999</v>
      </c>
      <c r="DO19" s="9">
        <v>0.88600000000000001</v>
      </c>
      <c r="DP19" s="9">
        <v>0.23599999999999999</v>
      </c>
      <c r="DQ19" s="9">
        <v>0</v>
      </c>
      <c r="DR19" s="9">
        <v>0.21099999999999999</v>
      </c>
      <c r="DS19" s="9">
        <v>0.45900000000000002</v>
      </c>
      <c r="DT19" s="9">
        <v>0.45100000000000001</v>
      </c>
      <c r="DU19" s="9">
        <v>0.66300000000000003</v>
      </c>
      <c r="DV19" s="9">
        <v>0.45900000000000002</v>
      </c>
      <c r="DW19" s="9">
        <v>0.23200000000000001</v>
      </c>
      <c r="DX19" s="9">
        <v>3.7029999999999998</v>
      </c>
      <c r="DY19" s="9">
        <v>3.0880000000000001</v>
      </c>
      <c r="DZ19" s="9">
        <v>2.754</v>
      </c>
      <c r="EA19" s="9">
        <v>0.192</v>
      </c>
      <c r="EB19" s="9">
        <v>0.14099999999999999</v>
      </c>
      <c r="EC19" s="9">
        <v>0.192</v>
      </c>
      <c r="ED19" s="9">
        <v>0</v>
      </c>
      <c r="EE19" s="9">
        <v>0.14099999999999999</v>
      </c>
      <c r="EF19" s="9">
        <v>2.5059999999999998</v>
      </c>
      <c r="EG19" s="9">
        <v>0</v>
      </c>
      <c r="EH19" s="9">
        <v>0</v>
      </c>
      <c r="EI19" s="9">
        <v>0.58199999999999996</v>
      </c>
      <c r="EJ19" s="9">
        <v>0.78900000000000003</v>
      </c>
      <c r="EK19" s="9">
        <v>2.2989999999999999</v>
      </c>
      <c r="EL19" s="9">
        <v>0.61499999999999999</v>
      </c>
      <c r="EM19" s="9">
        <v>0.19900000000000001</v>
      </c>
      <c r="EN19" s="9">
        <v>5.2560000000000002</v>
      </c>
      <c r="EO19" s="9">
        <v>8.0879999999999992</v>
      </c>
      <c r="EP19" s="9">
        <v>7.5469999999999997</v>
      </c>
      <c r="EQ19" s="9">
        <v>1.6539999999999999</v>
      </c>
      <c r="ER19" s="9">
        <v>1.415</v>
      </c>
      <c r="ES19" s="9">
        <v>0.72899999999999998</v>
      </c>
      <c r="ET19" s="9">
        <v>0.68600000000000005</v>
      </c>
      <c r="EU19" s="9">
        <v>0.94799999999999995</v>
      </c>
      <c r="EV19" s="9">
        <v>0.46700000000000003</v>
      </c>
      <c r="EW19" s="9">
        <v>0.94799999999999995</v>
      </c>
      <c r="EX19" s="9">
        <v>0</v>
      </c>
      <c r="EY19" s="9">
        <v>0.46700000000000003</v>
      </c>
      <c r="EZ19" s="9">
        <v>0.23300000000000001</v>
      </c>
      <c r="FA19" s="9">
        <v>0.49099999999999999</v>
      </c>
      <c r="FB19" s="9">
        <v>0.69099999999999995</v>
      </c>
      <c r="FC19" s="9">
        <v>0.45200000000000001</v>
      </c>
      <c r="FD19" s="9">
        <v>0.96199999999999997</v>
      </c>
      <c r="FE19" s="9">
        <v>0.23899999999999999</v>
      </c>
      <c r="FF19" s="9">
        <v>5.8929999999999998</v>
      </c>
      <c r="FG19" s="9">
        <v>3.806</v>
      </c>
      <c r="FH19" s="9">
        <v>3.16</v>
      </c>
      <c r="FI19" s="9">
        <v>0.45800000000000002</v>
      </c>
      <c r="FJ19" s="9">
        <v>0.188</v>
      </c>
      <c r="FK19" s="9">
        <v>0.188</v>
      </c>
      <c r="FL19" s="9">
        <v>0.45800000000000002</v>
      </c>
      <c r="FM19" s="9">
        <v>0</v>
      </c>
      <c r="FN19" s="9">
        <v>3.198</v>
      </c>
      <c r="FO19" s="9">
        <v>0.376</v>
      </c>
      <c r="FP19" s="9">
        <v>0.23100000000000001</v>
      </c>
      <c r="FQ19" s="9">
        <v>0</v>
      </c>
      <c r="FR19" s="9">
        <v>1.236</v>
      </c>
      <c r="FS19" s="9">
        <v>2.57</v>
      </c>
      <c r="FT19" s="9">
        <v>2.0870000000000002</v>
      </c>
      <c r="FU19" s="9">
        <v>0.54100000000000004</v>
      </c>
      <c r="FV19" s="9">
        <v>8.0879999999999992</v>
      </c>
      <c r="FW19" s="9">
        <v>33.271999999999998</v>
      </c>
      <c r="FX19" s="9">
        <v>29.332999999999998</v>
      </c>
      <c r="FY19" s="9">
        <v>29.332999999999998</v>
      </c>
      <c r="FZ19" s="9">
        <v>2.6480000000000001</v>
      </c>
      <c r="GA19" s="9">
        <v>26.684999999999999</v>
      </c>
      <c r="GB19" s="9">
        <v>3.9390000000000001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M6196"/>
  <sheetViews>
    <sheetView showGridLines="0" workbookViewId="0">
      <pane ySplit="11" topLeftCell="A12" activePane="bottomLeft" state="frozen"/>
      <selection pane="bottomLeft"/>
    </sheetView>
  </sheetViews>
  <sheetFormatPr defaultColWidth="7.7109375" defaultRowHeight="11.25"/>
  <cols>
    <col min="1" max="1" width="17.85546875" style="11" customWidth="1"/>
    <col min="2" max="2" width="19.140625" style="11" customWidth="1"/>
    <col min="3" max="3" width="30.7109375" style="11" customWidth="1"/>
    <col min="4" max="4" width="7.7109375" style="11"/>
    <col min="5" max="5" width="11" style="11" bestFit="1" customWidth="1"/>
    <col min="6" max="11" width="7.7109375" style="11"/>
    <col min="12" max="12" width="9.7109375" style="11" customWidth="1"/>
    <col min="13" max="25" width="7.7109375" style="11"/>
    <col min="26" max="26" width="7.7109375" style="11" customWidth="1"/>
    <col min="27" max="16384" width="7.7109375" style="11"/>
  </cols>
  <sheetData>
    <row r="2" spans="1:13" ht="12.75">
      <c r="B2" s="13" t="s">
        <v>12378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ht="15.75">
      <c r="B5" s="14" t="s">
        <v>12379</v>
      </c>
    </row>
    <row r="6" spans="1:13" ht="15.75" customHeight="1">
      <c r="B6" s="70" t="s">
        <v>12380</v>
      </c>
      <c r="C6" s="70"/>
      <c r="D6" s="70"/>
      <c r="E6" s="70"/>
      <c r="F6" s="70"/>
      <c r="G6" s="70"/>
      <c r="H6" s="70"/>
      <c r="I6" s="70"/>
      <c r="J6" s="70"/>
      <c r="K6" s="70"/>
      <c r="L6" s="70"/>
    </row>
    <row r="8" spans="1:13" ht="15">
      <c r="D8" s="16" t="s">
        <v>12382</v>
      </c>
    </row>
    <row r="9" spans="1:13" s="17" customFormat="1"/>
    <row r="10" spans="1:13" ht="22.5" customHeight="1">
      <c r="A10" s="18" t="s">
        <v>12383</v>
      </c>
      <c r="B10" s="18"/>
      <c r="C10" s="18"/>
      <c r="D10" s="18" t="s">
        <v>251</v>
      </c>
      <c r="E10" s="18" t="s">
        <v>258</v>
      </c>
      <c r="F10" s="18" t="s">
        <v>255</v>
      </c>
      <c r="G10" s="18" t="s">
        <v>256</v>
      </c>
      <c r="H10" s="18" t="s">
        <v>12384</v>
      </c>
      <c r="I10" s="18" t="s">
        <v>250</v>
      </c>
      <c r="J10" s="18" t="s">
        <v>252</v>
      </c>
      <c r="K10" s="18" t="s">
        <v>12385</v>
      </c>
      <c r="L10" s="18" t="s">
        <v>254</v>
      </c>
    </row>
    <row r="12" spans="1:13">
      <c r="A12" s="11" t="s">
        <v>0</v>
      </c>
      <c r="D12" s="11" t="s">
        <v>260</v>
      </c>
      <c r="E12" s="19" t="s">
        <v>262</v>
      </c>
      <c r="F12" s="10">
        <v>42036</v>
      </c>
      <c r="G12" s="10">
        <v>44958</v>
      </c>
      <c r="H12" s="11">
        <v>9</v>
      </c>
      <c r="I12" s="20" t="s">
        <v>259</v>
      </c>
      <c r="J12" s="11" t="s">
        <v>261</v>
      </c>
      <c r="K12" s="11" t="s">
        <v>12387</v>
      </c>
      <c r="L12" s="11">
        <v>2</v>
      </c>
    </row>
    <row r="13" spans="1:13">
      <c r="A13" s="11" t="s">
        <v>1</v>
      </c>
      <c r="D13" s="11" t="s">
        <v>260</v>
      </c>
      <c r="E13" s="19" t="s">
        <v>263</v>
      </c>
      <c r="F13" s="10">
        <v>42036</v>
      </c>
      <c r="G13" s="10">
        <v>44958</v>
      </c>
      <c r="H13" s="11">
        <v>9</v>
      </c>
      <c r="I13" s="20" t="s">
        <v>259</v>
      </c>
      <c r="J13" s="11" t="s">
        <v>261</v>
      </c>
      <c r="K13" s="11" t="s">
        <v>12387</v>
      </c>
      <c r="L13" s="11">
        <v>2</v>
      </c>
    </row>
    <row r="14" spans="1:13">
      <c r="A14" s="11" t="s">
        <v>2</v>
      </c>
      <c r="D14" s="11" t="s">
        <v>260</v>
      </c>
      <c r="E14" s="19" t="s">
        <v>264</v>
      </c>
      <c r="F14" s="10">
        <v>42036</v>
      </c>
      <c r="G14" s="10">
        <v>44958</v>
      </c>
      <c r="H14" s="11">
        <v>9</v>
      </c>
      <c r="I14" s="20" t="s">
        <v>259</v>
      </c>
      <c r="J14" s="11" t="s">
        <v>261</v>
      </c>
      <c r="K14" s="11" t="s">
        <v>12387</v>
      </c>
      <c r="L14" s="11">
        <v>2</v>
      </c>
    </row>
    <row r="15" spans="1:13">
      <c r="A15" s="11" t="s">
        <v>3</v>
      </c>
      <c r="D15" s="11" t="s">
        <v>260</v>
      </c>
      <c r="E15" s="19" t="s">
        <v>265</v>
      </c>
      <c r="F15" s="10">
        <v>42036</v>
      </c>
      <c r="G15" s="10">
        <v>44958</v>
      </c>
      <c r="H15" s="11">
        <v>9</v>
      </c>
      <c r="I15" s="20" t="s">
        <v>259</v>
      </c>
      <c r="J15" s="11" t="s">
        <v>261</v>
      </c>
      <c r="K15" s="11" t="s">
        <v>12387</v>
      </c>
      <c r="L15" s="11">
        <v>2</v>
      </c>
    </row>
    <row r="16" spans="1:13">
      <c r="A16" s="11" t="s">
        <v>4</v>
      </c>
      <c r="D16" s="11" t="s">
        <v>260</v>
      </c>
      <c r="E16" s="19" t="s">
        <v>266</v>
      </c>
      <c r="F16" s="10">
        <v>42036</v>
      </c>
      <c r="G16" s="10">
        <v>44958</v>
      </c>
      <c r="H16" s="11">
        <v>9</v>
      </c>
      <c r="I16" s="20" t="s">
        <v>259</v>
      </c>
      <c r="J16" s="11" t="s">
        <v>261</v>
      </c>
      <c r="K16" s="11" t="s">
        <v>12387</v>
      </c>
      <c r="L16" s="11">
        <v>2</v>
      </c>
    </row>
    <row r="17" spans="1:12">
      <c r="A17" s="11" t="s">
        <v>5</v>
      </c>
      <c r="D17" s="11" t="s">
        <v>260</v>
      </c>
      <c r="E17" s="19" t="s">
        <v>267</v>
      </c>
      <c r="F17" s="10">
        <v>42036</v>
      </c>
      <c r="G17" s="10">
        <v>44958</v>
      </c>
      <c r="H17" s="11">
        <v>9</v>
      </c>
      <c r="I17" s="20" t="s">
        <v>259</v>
      </c>
      <c r="J17" s="11" t="s">
        <v>261</v>
      </c>
      <c r="K17" s="11" t="s">
        <v>12387</v>
      </c>
      <c r="L17" s="11">
        <v>2</v>
      </c>
    </row>
    <row r="18" spans="1:12">
      <c r="A18" s="11" t="s">
        <v>6</v>
      </c>
      <c r="D18" s="11" t="s">
        <v>260</v>
      </c>
      <c r="E18" s="19" t="s">
        <v>268</v>
      </c>
      <c r="F18" s="10">
        <v>42036</v>
      </c>
      <c r="G18" s="10">
        <v>44958</v>
      </c>
      <c r="H18" s="11">
        <v>9</v>
      </c>
      <c r="I18" s="20" t="s">
        <v>259</v>
      </c>
      <c r="J18" s="11" t="s">
        <v>261</v>
      </c>
      <c r="K18" s="11" t="s">
        <v>12387</v>
      </c>
      <c r="L18" s="11">
        <v>2</v>
      </c>
    </row>
    <row r="19" spans="1:12">
      <c r="A19" s="11" t="s">
        <v>7</v>
      </c>
      <c r="D19" s="11" t="s">
        <v>260</v>
      </c>
      <c r="E19" s="19" t="s">
        <v>269</v>
      </c>
      <c r="F19" s="10">
        <v>42036</v>
      </c>
      <c r="G19" s="10">
        <v>44958</v>
      </c>
      <c r="H19" s="11">
        <v>9</v>
      </c>
      <c r="I19" s="20" t="s">
        <v>259</v>
      </c>
      <c r="J19" s="11" t="s">
        <v>261</v>
      </c>
      <c r="K19" s="11" t="s">
        <v>12387</v>
      </c>
      <c r="L19" s="11">
        <v>2</v>
      </c>
    </row>
    <row r="20" spans="1:12">
      <c r="A20" s="11" t="s">
        <v>8</v>
      </c>
      <c r="D20" s="11" t="s">
        <v>260</v>
      </c>
      <c r="E20" s="19" t="s">
        <v>270</v>
      </c>
      <c r="F20" s="10">
        <v>42036</v>
      </c>
      <c r="G20" s="10">
        <v>44958</v>
      </c>
      <c r="H20" s="11">
        <v>9</v>
      </c>
      <c r="I20" s="20" t="s">
        <v>259</v>
      </c>
      <c r="J20" s="11" t="s">
        <v>261</v>
      </c>
      <c r="K20" s="11" t="s">
        <v>12387</v>
      </c>
      <c r="L20" s="11">
        <v>2</v>
      </c>
    </row>
    <row r="21" spans="1:12">
      <c r="A21" s="11" t="s">
        <v>9</v>
      </c>
      <c r="D21" s="11" t="s">
        <v>260</v>
      </c>
      <c r="E21" s="19" t="s">
        <v>271</v>
      </c>
      <c r="F21" s="10">
        <v>42036</v>
      </c>
      <c r="G21" s="10">
        <v>44958</v>
      </c>
      <c r="H21" s="11">
        <v>9</v>
      </c>
      <c r="I21" s="20" t="s">
        <v>259</v>
      </c>
      <c r="J21" s="11" t="s">
        <v>261</v>
      </c>
      <c r="K21" s="11" t="s">
        <v>12387</v>
      </c>
      <c r="L21" s="11">
        <v>2</v>
      </c>
    </row>
    <row r="22" spans="1:12">
      <c r="A22" s="11" t="s">
        <v>10</v>
      </c>
      <c r="D22" s="11" t="s">
        <v>260</v>
      </c>
      <c r="E22" s="19" t="s">
        <v>272</v>
      </c>
      <c r="F22" s="10">
        <v>42036</v>
      </c>
      <c r="G22" s="10">
        <v>44958</v>
      </c>
      <c r="H22" s="11">
        <v>9</v>
      </c>
      <c r="I22" s="20" t="s">
        <v>259</v>
      </c>
      <c r="J22" s="11" t="s">
        <v>261</v>
      </c>
      <c r="K22" s="11" t="s">
        <v>12387</v>
      </c>
      <c r="L22" s="11">
        <v>2</v>
      </c>
    </row>
    <row r="23" spans="1:12">
      <c r="A23" s="11" t="s">
        <v>11</v>
      </c>
      <c r="D23" s="11" t="s">
        <v>260</v>
      </c>
      <c r="E23" s="19" t="s">
        <v>273</v>
      </c>
      <c r="F23" s="10">
        <v>42036</v>
      </c>
      <c r="G23" s="10">
        <v>44958</v>
      </c>
      <c r="H23" s="11">
        <v>9</v>
      </c>
      <c r="I23" s="20" t="s">
        <v>259</v>
      </c>
      <c r="J23" s="11" t="s">
        <v>261</v>
      </c>
      <c r="K23" s="11" t="s">
        <v>12387</v>
      </c>
      <c r="L23" s="11">
        <v>2</v>
      </c>
    </row>
    <row r="24" spans="1:12">
      <c r="A24" s="11" t="s">
        <v>12</v>
      </c>
      <c r="D24" s="11" t="s">
        <v>260</v>
      </c>
      <c r="E24" s="19" t="s">
        <v>274</v>
      </c>
      <c r="F24" s="10">
        <v>42036</v>
      </c>
      <c r="G24" s="10">
        <v>44958</v>
      </c>
      <c r="H24" s="11">
        <v>9</v>
      </c>
      <c r="I24" s="20" t="s">
        <v>259</v>
      </c>
      <c r="J24" s="11" t="s">
        <v>261</v>
      </c>
      <c r="K24" s="11" t="s">
        <v>12387</v>
      </c>
      <c r="L24" s="11">
        <v>2</v>
      </c>
    </row>
    <row r="25" spans="1:12">
      <c r="A25" s="11" t="s">
        <v>13</v>
      </c>
      <c r="D25" s="11" t="s">
        <v>260</v>
      </c>
      <c r="E25" s="19" t="s">
        <v>275</v>
      </c>
      <c r="F25" s="10">
        <v>42036</v>
      </c>
      <c r="G25" s="10">
        <v>44958</v>
      </c>
      <c r="H25" s="11">
        <v>9</v>
      </c>
      <c r="I25" s="20" t="s">
        <v>259</v>
      </c>
      <c r="J25" s="11" t="s">
        <v>261</v>
      </c>
      <c r="K25" s="11" t="s">
        <v>12387</v>
      </c>
      <c r="L25" s="11">
        <v>2</v>
      </c>
    </row>
    <row r="26" spans="1:12">
      <c r="A26" s="11" t="s">
        <v>14</v>
      </c>
      <c r="D26" s="11" t="s">
        <v>260</v>
      </c>
      <c r="E26" s="19" t="s">
        <v>276</v>
      </c>
      <c r="F26" s="10">
        <v>42036</v>
      </c>
      <c r="G26" s="10">
        <v>44958</v>
      </c>
      <c r="H26" s="11">
        <v>9</v>
      </c>
      <c r="I26" s="20" t="s">
        <v>259</v>
      </c>
      <c r="J26" s="11" t="s">
        <v>261</v>
      </c>
      <c r="K26" s="11" t="s">
        <v>12387</v>
      </c>
      <c r="L26" s="11">
        <v>2</v>
      </c>
    </row>
    <row r="27" spans="1:12">
      <c r="A27" s="11" t="s">
        <v>15</v>
      </c>
      <c r="D27" s="11" t="s">
        <v>260</v>
      </c>
      <c r="E27" s="19" t="s">
        <v>277</v>
      </c>
      <c r="F27" s="10">
        <v>42036</v>
      </c>
      <c r="G27" s="10">
        <v>44958</v>
      </c>
      <c r="H27" s="11">
        <v>9</v>
      </c>
      <c r="I27" s="20" t="s">
        <v>259</v>
      </c>
      <c r="J27" s="11" t="s">
        <v>261</v>
      </c>
      <c r="K27" s="11" t="s">
        <v>12387</v>
      </c>
      <c r="L27" s="11">
        <v>2</v>
      </c>
    </row>
    <row r="28" spans="1:12">
      <c r="A28" s="11" t="s">
        <v>16</v>
      </c>
      <c r="D28" s="11" t="s">
        <v>260</v>
      </c>
      <c r="E28" s="19" t="s">
        <v>278</v>
      </c>
      <c r="F28" s="10">
        <v>42036</v>
      </c>
      <c r="G28" s="10">
        <v>44958</v>
      </c>
      <c r="H28" s="11">
        <v>9</v>
      </c>
      <c r="I28" s="20" t="s">
        <v>259</v>
      </c>
      <c r="J28" s="11" t="s">
        <v>261</v>
      </c>
      <c r="K28" s="11" t="s">
        <v>12387</v>
      </c>
      <c r="L28" s="11">
        <v>2</v>
      </c>
    </row>
    <row r="29" spans="1:12">
      <c r="A29" s="11" t="s">
        <v>17</v>
      </c>
      <c r="D29" s="11" t="s">
        <v>260</v>
      </c>
      <c r="E29" s="19" t="s">
        <v>279</v>
      </c>
      <c r="F29" s="10">
        <v>42036</v>
      </c>
      <c r="G29" s="10">
        <v>44958</v>
      </c>
      <c r="H29" s="11">
        <v>9</v>
      </c>
      <c r="I29" s="20" t="s">
        <v>259</v>
      </c>
      <c r="J29" s="11" t="s">
        <v>261</v>
      </c>
      <c r="K29" s="11" t="s">
        <v>12387</v>
      </c>
      <c r="L29" s="11">
        <v>2</v>
      </c>
    </row>
    <row r="30" spans="1:12">
      <c r="A30" s="11" t="s">
        <v>18</v>
      </c>
      <c r="D30" s="11" t="s">
        <v>260</v>
      </c>
      <c r="E30" s="19" t="s">
        <v>280</v>
      </c>
      <c r="F30" s="10">
        <v>42036</v>
      </c>
      <c r="G30" s="10">
        <v>44958</v>
      </c>
      <c r="H30" s="11">
        <v>9</v>
      </c>
      <c r="I30" s="20" t="s">
        <v>259</v>
      </c>
      <c r="J30" s="11" t="s">
        <v>261</v>
      </c>
      <c r="K30" s="11" t="s">
        <v>12387</v>
      </c>
      <c r="L30" s="11">
        <v>2</v>
      </c>
    </row>
    <row r="31" spans="1:12">
      <c r="A31" s="11" t="s">
        <v>19</v>
      </c>
      <c r="D31" s="11" t="s">
        <v>260</v>
      </c>
      <c r="E31" s="19" t="s">
        <v>281</v>
      </c>
      <c r="F31" s="10">
        <v>42036</v>
      </c>
      <c r="G31" s="10">
        <v>44958</v>
      </c>
      <c r="H31" s="11">
        <v>9</v>
      </c>
      <c r="I31" s="20" t="s">
        <v>259</v>
      </c>
      <c r="J31" s="11" t="s">
        <v>261</v>
      </c>
      <c r="K31" s="11" t="s">
        <v>12387</v>
      </c>
      <c r="L31" s="11">
        <v>2</v>
      </c>
    </row>
    <row r="32" spans="1:12">
      <c r="A32" s="11" t="s">
        <v>20</v>
      </c>
      <c r="D32" s="11" t="s">
        <v>260</v>
      </c>
      <c r="E32" s="19" t="s">
        <v>282</v>
      </c>
      <c r="F32" s="10">
        <v>42036</v>
      </c>
      <c r="G32" s="10">
        <v>44958</v>
      </c>
      <c r="H32" s="11">
        <v>9</v>
      </c>
      <c r="I32" s="20" t="s">
        <v>259</v>
      </c>
      <c r="J32" s="11" t="s">
        <v>261</v>
      </c>
      <c r="K32" s="11" t="s">
        <v>12387</v>
      </c>
      <c r="L32" s="11">
        <v>2</v>
      </c>
    </row>
    <row r="33" spans="1:12">
      <c r="A33" s="11" t="s">
        <v>21</v>
      </c>
      <c r="D33" s="11" t="s">
        <v>260</v>
      </c>
      <c r="E33" s="19" t="s">
        <v>283</v>
      </c>
      <c r="F33" s="10">
        <v>42036</v>
      </c>
      <c r="G33" s="10">
        <v>44958</v>
      </c>
      <c r="H33" s="11">
        <v>9</v>
      </c>
      <c r="I33" s="20" t="s">
        <v>259</v>
      </c>
      <c r="J33" s="11" t="s">
        <v>261</v>
      </c>
      <c r="K33" s="11" t="s">
        <v>12387</v>
      </c>
      <c r="L33" s="11">
        <v>2</v>
      </c>
    </row>
    <row r="34" spans="1:12">
      <c r="A34" s="11" t="s">
        <v>22</v>
      </c>
      <c r="D34" s="11" t="s">
        <v>260</v>
      </c>
      <c r="E34" s="19" t="s">
        <v>284</v>
      </c>
      <c r="F34" s="10">
        <v>42036</v>
      </c>
      <c r="G34" s="10">
        <v>44958</v>
      </c>
      <c r="H34" s="11">
        <v>9</v>
      </c>
      <c r="I34" s="20" t="s">
        <v>259</v>
      </c>
      <c r="J34" s="11" t="s">
        <v>261</v>
      </c>
      <c r="K34" s="11" t="s">
        <v>12387</v>
      </c>
      <c r="L34" s="11">
        <v>2</v>
      </c>
    </row>
    <row r="35" spans="1:12">
      <c r="A35" s="11" t="s">
        <v>23</v>
      </c>
      <c r="D35" s="11" t="s">
        <v>260</v>
      </c>
      <c r="E35" s="19" t="s">
        <v>285</v>
      </c>
      <c r="F35" s="10">
        <v>42036</v>
      </c>
      <c r="G35" s="10">
        <v>44958</v>
      </c>
      <c r="H35" s="11">
        <v>9</v>
      </c>
      <c r="I35" s="20" t="s">
        <v>259</v>
      </c>
      <c r="J35" s="11" t="s">
        <v>261</v>
      </c>
      <c r="K35" s="11" t="s">
        <v>12387</v>
      </c>
      <c r="L35" s="11">
        <v>2</v>
      </c>
    </row>
    <row r="36" spans="1:12">
      <c r="A36" s="11" t="s">
        <v>24</v>
      </c>
      <c r="D36" s="11" t="s">
        <v>260</v>
      </c>
      <c r="E36" s="19" t="s">
        <v>286</v>
      </c>
      <c r="F36" s="10">
        <v>42036</v>
      </c>
      <c r="G36" s="10">
        <v>44958</v>
      </c>
      <c r="H36" s="11">
        <v>9</v>
      </c>
      <c r="I36" s="20" t="s">
        <v>259</v>
      </c>
      <c r="J36" s="11" t="s">
        <v>261</v>
      </c>
      <c r="K36" s="11" t="s">
        <v>12387</v>
      </c>
      <c r="L36" s="11">
        <v>2</v>
      </c>
    </row>
    <row r="37" spans="1:12">
      <c r="A37" s="11" t="s">
        <v>25</v>
      </c>
      <c r="D37" s="11" t="s">
        <v>260</v>
      </c>
      <c r="E37" s="19" t="s">
        <v>287</v>
      </c>
      <c r="F37" s="10">
        <v>42036</v>
      </c>
      <c r="G37" s="10">
        <v>44958</v>
      </c>
      <c r="H37" s="11">
        <v>9</v>
      </c>
      <c r="I37" s="20" t="s">
        <v>259</v>
      </c>
      <c r="J37" s="11" t="s">
        <v>261</v>
      </c>
      <c r="K37" s="11" t="s">
        <v>12387</v>
      </c>
      <c r="L37" s="11">
        <v>2</v>
      </c>
    </row>
    <row r="38" spans="1:12">
      <c r="A38" s="11" t="s">
        <v>26</v>
      </c>
      <c r="D38" s="11" t="s">
        <v>260</v>
      </c>
      <c r="E38" s="19" t="s">
        <v>288</v>
      </c>
      <c r="F38" s="10">
        <v>42036</v>
      </c>
      <c r="G38" s="10">
        <v>44958</v>
      </c>
      <c r="H38" s="11">
        <v>9</v>
      </c>
      <c r="I38" s="20" t="s">
        <v>259</v>
      </c>
      <c r="J38" s="11" t="s">
        <v>261</v>
      </c>
      <c r="K38" s="11" t="s">
        <v>12387</v>
      </c>
      <c r="L38" s="11">
        <v>2</v>
      </c>
    </row>
    <row r="39" spans="1:12">
      <c r="A39" s="11" t="s">
        <v>27</v>
      </c>
      <c r="D39" s="11" t="s">
        <v>260</v>
      </c>
      <c r="E39" s="19" t="s">
        <v>289</v>
      </c>
      <c r="F39" s="10">
        <v>42036</v>
      </c>
      <c r="G39" s="10">
        <v>44958</v>
      </c>
      <c r="H39" s="11">
        <v>9</v>
      </c>
      <c r="I39" s="20" t="s">
        <v>259</v>
      </c>
      <c r="J39" s="11" t="s">
        <v>261</v>
      </c>
      <c r="K39" s="11" t="s">
        <v>12387</v>
      </c>
      <c r="L39" s="11">
        <v>2</v>
      </c>
    </row>
    <row r="40" spans="1:12">
      <c r="A40" s="11" t="s">
        <v>28</v>
      </c>
      <c r="D40" s="11" t="s">
        <v>260</v>
      </c>
      <c r="E40" s="19" t="s">
        <v>290</v>
      </c>
      <c r="F40" s="10">
        <v>42036</v>
      </c>
      <c r="G40" s="10">
        <v>44958</v>
      </c>
      <c r="H40" s="11">
        <v>9</v>
      </c>
      <c r="I40" s="20" t="s">
        <v>259</v>
      </c>
      <c r="J40" s="11" t="s">
        <v>261</v>
      </c>
      <c r="K40" s="11" t="s">
        <v>12387</v>
      </c>
      <c r="L40" s="11">
        <v>2</v>
      </c>
    </row>
    <row r="41" spans="1:12">
      <c r="A41" s="11" t="s">
        <v>29</v>
      </c>
      <c r="D41" s="11" t="s">
        <v>260</v>
      </c>
      <c r="E41" s="19" t="s">
        <v>291</v>
      </c>
      <c r="F41" s="10">
        <v>42036</v>
      </c>
      <c r="G41" s="10">
        <v>44958</v>
      </c>
      <c r="H41" s="11">
        <v>9</v>
      </c>
      <c r="I41" s="20" t="s">
        <v>259</v>
      </c>
      <c r="J41" s="11" t="s">
        <v>261</v>
      </c>
      <c r="K41" s="11" t="s">
        <v>12387</v>
      </c>
      <c r="L41" s="11">
        <v>2</v>
      </c>
    </row>
    <row r="42" spans="1:12">
      <c r="A42" s="11" t="s">
        <v>30</v>
      </c>
      <c r="D42" s="11" t="s">
        <v>260</v>
      </c>
      <c r="E42" s="19" t="s">
        <v>292</v>
      </c>
      <c r="F42" s="10">
        <v>42036</v>
      </c>
      <c r="G42" s="10">
        <v>44958</v>
      </c>
      <c r="H42" s="11">
        <v>9</v>
      </c>
      <c r="I42" s="20" t="s">
        <v>259</v>
      </c>
      <c r="J42" s="11" t="s">
        <v>261</v>
      </c>
      <c r="K42" s="11" t="s">
        <v>12387</v>
      </c>
      <c r="L42" s="11">
        <v>2</v>
      </c>
    </row>
    <row r="43" spans="1:12">
      <c r="A43" s="11" t="s">
        <v>31</v>
      </c>
      <c r="D43" s="11" t="s">
        <v>260</v>
      </c>
      <c r="E43" s="19" t="s">
        <v>293</v>
      </c>
      <c r="F43" s="10">
        <v>42036</v>
      </c>
      <c r="G43" s="10">
        <v>44958</v>
      </c>
      <c r="H43" s="11">
        <v>9</v>
      </c>
      <c r="I43" s="20" t="s">
        <v>259</v>
      </c>
      <c r="J43" s="11" t="s">
        <v>261</v>
      </c>
      <c r="K43" s="11" t="s">
        <v>12387</v>
      </c>
      <c r="L43" s="11">
        <v>2</v>
      </c>
    </row>
    <row r="44" spans="1:12">
      <c r="A44" s="11" t="s">
        <v>32</v>
      </c>
      <c r="D44" s="11" t="s">
        <v>260</v>
      </c>
      <c r="E44" s="19" t="s">
        <v>294</v>
      </c>
      <c r="F44" s="10">
        <v>42036</v>
      </c>
      <c r="G44" s="10">
        <v>44958</v>
      </c>
      <c r="H44" s="11">
        <v>9</v>
      </c>
      <c r="I44" s="20" t="s">
        <v>259</v>
      </c>
      <c r="J44" s="11" t="s">
        <v>261</v>
      </c>
      <c r="K44" s="11" t="s">
        <v>12387</v>
      </c>
      <c r="L44" s="11">
        <v>2</v>
      </c>
    </row>
    <row r="45" spans="1:12">
      <c r="A45" s="11" t="s">
        <v>33</v>
      </c>
      <c r="D45" s="11" t="s">
        <v>260</v>
      </c>
      <c r="E45" s="19" t="s">
        <v>295</v>
      </c>
      <c r="F45" s="10">
        <v>42036</v>
      </c>
      <c r="G45" s="10">
        <v>44958</v>
      </c>
      <c r="H45" s="11">
        <v>9</v>
      </c>
      <c r="I45" s="20" t="s">
        <v>259</v>
      </c>
      <c r="J45" s="11" t="s">
        <v>261</v>
      </c>
      <c r="K45" s="11" t="s">
        <v>12387</v>
      </c>
      <c r="L45" s="11">
        <v>2</v>
      </c>
    </row>
    <row r="46" spans="1:12">
      <c r="A46" s="11" t="s">
        <v>34</v>
      </c>
      <c r="D46" s="11" t="s">
        <v>260</v>
      </c>
      <c r="E46" s="19" t="s">
        <v>296</v>
      </c>
      <c r="F46" s="10">
        <v>42036</v>
      </c>
      <c r="G46" s="10">
        <v>44958</v>
      </c>
      <c r="H46" s="11">
        <v>9</v>
      </c>
      <c r="I46" s="20" t="s">
        <v>259</v>
      </c>
      <c r="J46" s="11" t="s">
        <v>261</v>
      </c>
      <c r="K46" s="11" t="s">
        <v>12387</v>
      </c>
      <c r="L46" s="11">
        <v>2</v>
      </c>
    </row>
    <row r="47" spans="1:12">
      <c r="A47" s="11" t="s">
        <v>35</v>
      </c>
      <c r="D47" s="11" t="s">
        <v>260</v>
      </c>
      <c r="E47" s="19" t="s">
        <v>297</v>
      </c>
      <c r="F47" s="10">
        <v>42036</v>
      </c>
      <c r="G47" s="10">
        <v>44958</v>
      </c>
      <c r="H47" s="11">
        <v>9</v>
      </c>
      <c r="I47" s="20" t="s">
        <v>259</v>
      </c>
      <c r="J47" s="11" t="s">
        <v>261</v>
      </c>
      <c r="K47" s="11" t="s">
        <v>12387</v>
      </c>
      <c r="L47" s="11">
        <v>2</v>
      </c>
    </row>
    <row r="48" spans="1:12">
      <c r="A48" s="11" t="s">
        <v>36</v>
      </c>
      <c r="D48" s="11" t="s">
        <v>260</v>
      </c>
      <c r="E48" s="19" t="s">
        <v>298</v>
      </c>
      <c r="F48" s="10">
        <v>42036</v>
      </c>
      <c r="G48" s="10">
        <v>44958</v>
      </c>
      <c r="H48" s="11">
        <v>9</v>
      </c>
      <c r="I48" s="20" t="s">
        <v>259</v>
      </c>
      <c r="J48" s="11" t="s">
        <v>261</v>
      </c>
      <c r="K48" s="11" t="s">
        <v>12387</v>
      </c>
      <c r="L48" s="11">
        <v>2</v>
      </c>
    </row>
    <row r="49" spans="1:12">
      <c r="A49" s="11" t="s">
        <v>37</v>
      </c>
      <c r="D49" s="11" t="s">
        <v>260</v>
      </c>
      <c r="E49" s="19" t="s">
        <v>299</v>
      </c>
      <c r="F49" s="10">
        <v>42036</v>
      </c>
      <c r="G49" s="10">
        <v>44958</v>
      </c>
      <c r="H49" s="11">
        <v>9</v>
      </c>
      <c r="I49" s="20" t="s">
        <v>259</v>
      </c>
      <c r="J49" s="11" t="s">
        <v>261</v>
      </c>
      <c r="K49" s="11" t="s">
        <v>12387</v>
      </c>
      <c r="L49" s="11">
        <v>2</v>
      </c>
    </row>
    <row r="50" spans="1:12">
      <c r="A50" s="11" t="s">
        <v>38</v>
      </c>
      <c r="D50" s="11" t="s">
        <v>260</v>
      </c>
      <c r="E50" s="19" t="s">
        <v>300</v>
      </c>
      <c r="F50" s="10">
        <v>42036</v>
      </c>
      <c r="G50" s="10">
        <v>44958</v>
      </c>
      <c r="H50" s="11">
        <v>9</v>
      </c>
      <c r="I50" s="20" t="s">
        <v>259</v>
      </c>
      <c r="J50" s="11" t="s">
        <v>261</v>
      </c>
      <c r="K50" s="11" t="s">
        <v>12387</v>
      </c>
      <c r="L50" s="11">
        <v>2</v>
      </c>
    </row>
    <row r="51" spans="1:12">
      <c r="A51" s="11" t="s">
        <v>39</v>
      </c>
      <c r="D51" s="11" t="s">
        <v>260</v>
      </c>
      <c r="E51" s="19" t="s">
        <v>301</v>
      </c>
      <c r="F51" s="10">
        <v>42036</v>
      </c>
      <c r="G51" s="10">
        <v>44958</v>
      </c>
      <c r="H51" s="11">
        <v>9</v>
      </c>
      <c r="I51" s="20" t="s">
        <v>259</v>
      </c>
      <c r="J51" s="11" t="s">
        <v>261</v>
      </c>
      <c r="K51" s="11" t="s">
        <v>12387</v>
      </c>
      <c r="L51" s="11">
        <v>2</v>
      </c>
    </row>
    <row r="52" spans="1:12">
      <c r="A52" s="11" t="s">
        <v>40</v>
      </c>
      <c r="D52" s="11" t="s">
        <v>260</v>
      </c>
      <c r="E52" s="19" t="s">
        <v>302</v>
      </c>
      <c r="F52" s="10">
        <v>42036</v>
      </c>
      <c r="G52" s="10">
        <v>44958</v>
      </c>
      <c r="H52" s="11">
        <v>9</v>
      </c>
      <c r="I52" s="20" t="s">
        <v>259</v>
      </c>
      <c r="J52" s="11" t="s">
        <v>261</v>
      </c>
      <c r="K52" s="11" t="s">
        <v>12387</v>
      </c>
      <c r="L52" s="11">
        <v>2</v>
      </c>
    </row>
    <row r="53" spans="1:12">
      <c r="A53" s="11" t="s">
        <v>41</v>
      </c>
      <c r="D53" s="11" t="s">
        <v>260</v>
      </c>
      <c r="E53" s="19" t="s">
        <v>303</v>
      </c>
      <c r="F53" s="10">
        <v>42036</v>
      </c>
      <c r="G53" s="10">
        <v>44958</v>
      </c>
      <c r="H53" s="11">
        <v>9</v>
      </c>
      <c r="I53" s="20" t="s">
        <v>259</v>
      </c>
      <c r="J53" s="11" t="s">
        <v>261</v>
      </c>
      <c r="K53" s="11" t="s">
        <v>12387</v>
      </c>
      <c r="L53" s="11">
        <v>2</v>
      </c>
    </row>
    <row r="54" spans="1:12">
      <c r="A54" s="11" t="s">
        <v>42</v>
      </c>
      <c r="D54" s="11" t="s">
        <v>260</v>
      </c>
      <c r="E54" s="19" t="s">
        <v>304</v>
      </c>
      <c r="F54" s="10">
        <v>42036</v>
      </c>
      <c r="G54" s="10">
        <v>44958</v>
      </c>
      <c r="H54" s="11">
        <v>9</v>
      </c>
      <c r="I54" s="20" t="s">
        <v>259</v>
      </c>
      <c r="J54" s="11" t="s">
        <v>261</v>
      </c>
      <c r="K54" s="11" t="s">
        <v>12387</v>
      </c>
      <c r="L54" s="11">
        <v>2</v>
      </c>
    </row>
    <row r="55" spans="1:12">
      <c r="A55" s="11" t="s">
        <v>43</v>
      </c>
      <c r="D55" s="11" t="s">
        <v>260</v>
      </c>
      <c r="E55" s="19" t="s">
        <v>305</v>
      </c>
      <c r="F55" s="10">
        <v>42036</v>
      </c>
      <c r="G55" s="10">
        <v>44958</v>
      </c>
      <c r="H55" s="11">
        <v>9</v>
      </c>
      <c r="I55" s="20" t="s">
        <v>259</v>
      </c>
      <c r="J55" s="11" t="s">
        <v>261</v>
      </c>
      <c r="K55" s="11" t="s">
        <v>12387</v>
      </c>
      <c r="L55" s="11">
        <v>2</v>
      </c>
    </row>
    <row r="56" spans="1:12">
      <c r="A56" s="11" t="s">
        <v>44</v>
      </c>
      <c r="D56" s="11" t="s">
        <v>260</v>
      </c>
      <c r="E56" s="19" t="s">
        <v>306</v>
      </c>
      <c r="F56" s="10">
        <v>42036</v>
      </c>
      <c r="G56" s="10">
        <v>44958</v>
      </c>
      <c r="H56" s="11">
        <v>9</v>
      </c>
      <c r="I56" s="20" t="s">
        <v>259</v>
      </c>
      <c r="J56" s="11" t="s">
        <v>261</v>
      </c>
      <c r="K56" s="11" t="s">
        <v>12387</v>
      </c>
      <c r="L56" s="11">
        <v>2</v>
      </c>
    </row>
    <row r="57" spans="1:12">
      <c r="A57" s="11" t="s">
        <v>45</v>
      </c>
      <c r="D57" s="11" t="s">
        <v>260</v>
      </c>
      <c r="E57" s="19" t="s">
        <v>307</v>
      </c>
      <c r="F57" s="10">
        <v>42036</v>
      </c>
      <c r="G57" s="10">
        <v>44958</v>
      </c>
      <c r="H57" s="11">
        <v>9</v>
      </c>
      <c r="I57" s="20" t="s">
        <v>259</v>
      </c>
      <c r="J57" s="11" t="s">
        <v>261</v>
      </c>
      <c r="K57" s="11" t="s">
        <v>12387</v>
      </c>
      <c r="L57" s="11">
        <v>2</v>
      </c>
    </row>
    <row r="58" spans="1:12">
      <c r="A58" s="11" t="s">
        <v>46</v>
      </c>
      <c r="D58" s="11" t="s">
        <v>260</v>
      </c>
      <c r="E58" s="19" t="s">
        <v>308</v>
      </c>
      <c r="F58" s="10">
        <v>42036</v>
      </c>
      <c r="G58" s="10">
        <v>44958</v>
      </c>
      <c r="H58" s="11">
        <v>9</v>
      </c>
      <c r="I58" s="20" t="s">
        <v>259</v>
      </c>
      <c r="J58" s="11" t="s">
        <v>261</v>
      </c>
      <c r="K58" s="11" t="s">
        <v>12387</v>
      </c>
      <c r="L58" s="11">
        <v>2</v>
      </c>
    </row>
    <row r="59" spans="1:12">
      <c r="A59" s="11" t="s">
        <v>47</v>
      </c>
      <c r="D59" s="11" t="s">
        <v>260</v>
      </c>
      <c r="E59" s="19" t="s">
        <v>309</v>
      </c>
      <c r="F59" s="10">
        <v>42036</v>
      </c>
      <c r="G59" s="10">
        <v>44958</v>
      </c>
      <c r="H59" s="11">
        <v>9</v>
      </c>
      <c r="I59" s="20" t="s">
        <v>259</v>
      </c>
      <c r="J59" s="11" t="s">
        <v>261</v>
      </c>
      <c r="K59" s="11" t="s">
        <v>12387</v>
      </c>
      <c r="L59" s="11">
        <v>2</v>
      </c>
    </row>
    <row r="60" spans="1:12">
      <c r="A60" s="11" t="s">
        <v>48</v>
      </c>
      <c r="D60" s="11" t="s">
        <v>260</v>
      </c>
      <c r="E60" s="19" t="s">
        <v>310</v>
      </c>
      <c r="F60" s="10">
        <v>42036</v>
      </c>
      <c r="G60" s="10">
        <v>44958</v>
      </c>
      <c r="H60" s="11">
        <v>9</v>
      </c>
      <c r="I60" s="20" t="s">
        <v>259</v>
      </c>
      <c r="J60" s="11" t="s">
        <v>261</v>
      </c>
      <c r="K60" s="11" t="s">
        <v>12387</v>
      </c>
      <c r="L60" s="11">
        <v>2</v>
      </c>
    </row>
    <row r="61" spans="1:12">
      <c r="A61" s="11" t="s">
        <v>49</v>
      </c>
      <c r="D61" s="11" t="s">
        <v>260</v>
      </c>
      <c r="E61" s="19" t="s">
        <v>311</v>
      </c>
      <c r="F61" s="10">
        <v>42036</v>
      </c>
      <c r="G61" s="10">
        <v>44958</v>
      </c>
      <c r="H61" s="11">
        <v>9</v>
      </c>
      <c r="I61" s="20" t="s">
        <v>259</v>
      </c>
      <c r="J61" s="11" t="s">
        <v>261</v>
      </c>
      <c r="K61" s="11" t="s">
        <v>12387</v>
      </c>
      <c r="L61" s="11">
        <v>2</v>
      </c>
    </row>
    <row r="62" spans="1:12">
      <c r="A62" s="11" t="s">
        <v>50</v>
      </c>
      <c r="D62" s="11" t="s">
        <v>260</v>
      </c>
      <c r="E62" s="19" t="s">
        <v>312</v>
      </c>
      <c r="F62" s="10">
        <v>42036</v>
      </c>
      <c r="G62" s="10">
        <v>44958</v>
      </c>
      <c r="H62" s="11">
        <v>9</v>
      </c>
      <c r="I62" s="20" t="s">
        <v>259</v>
      </c>
      <c r="J62" s="11" t="s">
        <v>261</v>
      </c>
      <c r="K62" s="11" t="s">
        <v>12387</v>
      </c>
      <c r="L62" s="11">
        <v>2</v>
      </c>
    </row>
    <row r="63" spans="1:12">
      <c r="A63" s="11" t="s">
        <v>51</v>
      </c>
      <c r="D63" s="11" t="s">
        <v>260</v>
      </c>
      <c r="E63" s="19" t="s">
        <v>313</v>
      </c>
      <c r="F63" s="10">
        <v>42036</v>
      </c>
      <c r="G63" s="10">
        <v>44958</v>
      </c>
      <c r="H63" s="11">
        <v>9</v>
      </c>
      <c r="I63" s="20" t="s">
        <v>259</v>
      </c>
      <c r="J63" s="11" t="s">
        <v>261</v>
      </c>
      <c r="K63" s="11" t="s">
        <v>12387</v>
      </c>
      <c r="L63" s="11">
        <v>2</v>
      </c>
    </row>
    <row r="64" spans="1:12">
      <c r="A64" s="11" t="s">
        <v>52</v>
      </c>
      <c r="D64" s="11" t="s">
        <v>260</v>
      </c>
      <c r="E64" s="19" t="s">
        <v>314</v>
      </c>
      <c r="F64" s="10">
        <v>42036</v>
      </c>
      <c r="G64" s="10">
        <v>44958</v>
      </c>
      <c r="H64" s="11">
        <v>9</v>
      </c>
      <c r="I64" s="20" t="s">
        <v>259</v>
      </c>
      <c r="J64" s="11" t="s">
        <v>261</v>
      </c>
      <c r="K64" s="11" t="s">
        <v>12387</v>
      </c>
      <c r="L64" s="11">
        <v>2</v>
      </c>
    </row>
    <row r="65" spans="1:12">
      <c r="A65" s="11" t="s">
        <v>53</v>
      </c>
      <c r="D65" s="11" t="s">
        <v>260</v>
      </c>
      <c r="E65" s="19" t="s">
        <v>315</v>
      </c>
      <c r="F65" s="10">
        <v>42036</v>
      </c>
      <c r="G65" s="10">
        <v>44958</v>
      </c>
      <c r="H65" s="11">
        <v>9</v>
      </c>
      <c r="I65" s="20" t="s">
        <v>259</v>
      </c>
      <c r="J65" s="11" t="s">
        <v>261</v>
      </c>
      <c r="K65" s="11" t="s">
        <v>12387</v>
      </c>
      <c r="L65" s="11">
        <v>2</v>
      </c>
    </row>
    <row r="66" spans="1:12">
      <c r="A66" s="11" t="s">
        <v>54</v>
      </c>
      <c r="D66" s="11" t="s">
        <v>260</v>
      </c>
      <c r="E66" s="19" t="s">
        <v>316</v>
      </c>
      <c r="F66" s="10">
        <v>42036</v>
      </c>
      <c r="G66" s="10">
        <v>44958</v>
      </c>
      <c r="H66" s="11">
        <v>9</v>
      </c>
      <c r="I66" s="20" t="s">
        <v>259</v>
      </c>
      <c r="J66" s="11" t="s">
        <v>261</v>
      </c>
      <c r="K66" s="11" t="s">
        <v>12387</v>
      </c>
      <c r="L66" s="11">
        <v>2</v>
      </c>
    </row>
    <row r="67" spans="1:12">
      <c r="A67" s="11" t="s">
        <v>55</v>
      </c>
      <c r="D67" s="11" t="s">
        <v>260</v>
      </c>
      <c r="E67" s="19" t="s">
        <v>317</v>
      </c>
      <c r="F67" s="10">
        <v>42036</v>
      </c>
      <c r="G67" s="10">
        <v>44958</v>
      </c>
      <c r="H67" s="11">
        <v>9</v>
      </c>
      <c r="I67" s="20" t="s">
        <v>259</v>
      </c>
      <c r="J67" s="11" t="s">
        <v>261</v>
      </c>
      <c r="K67" s="11" t="s">
        <v>12387</v>
      </c>
      <c r="L67" s="11">
        <v>2</v>
      </c>
    </row>
    <row r="68" spans="1:12">
      <c r="A68" s="11" t="s">
        <v>56</v>
      </c>
      <c r="D68" s="11" t="s">
        <v>260</v>
      </c>
      <c r="E68" s="19" t="s">
        <v>318</v>
      </c>
      <c r="F68" s="10">
        <v>42036</v>
      </c>
      <c r="G68" s="10">
        <v>44958</v>
      </c>
      <c r="H68" s="11">
        <v>9</v>
      </c>
      <c r="I68" s="20" t="s">
        <v>259</v>
      </c>
      <c r="J68" s="11" t="s">
        <v>261</v>
      </c>
      <c r="K68" s="11" t="s">
        <v>12387</v>
      </c>
      <c r="L68" s="11">
        <v>2</v>
      </c>
    </row>
    <row r="69" spans="1:12">
      <c r="A69" s="11" t="s">
        <v>57</v>
      </c>
      <c r="D69" s="11" t="s">
        <v>260</v>
      </c>
      <c r="E69" s="19" t="s">
        <v>319</v>
      </c>
      <c r="F69" s="10">
        <v>42036</v>
      </c>
      <c r="G69" s="10">
        <v>44958</v>
      </c>
      <c r="H69" s="11">
        <v>9</v>
      </c>
      <c r="I69" s="20" t="s">
        <v>259</v>
      </c>
      <c r="J69" s="11" t="s">
        <v>261</v>
      </c>
      <c r="K69" s="11" t="s">
        <v>12387</v>
      </c>
      <c r="L69" s="11">
        <v>2</v>
      </c>
    </row>
    <row r="70" spans="1:12">
      <c r="A70" s="11" t="s">
        <v>58</v>
      </c>
      <c r="D70" s="11" t="s">
        <v>260</v>
      </c>
      <c r="E70" s="19" t="s">
        <v>320</v>
      </c>
      <c r="F70" s="10">
        <v>42036</v>
      </c>
      <c r="G70" s="10">
        <v>44958</v>
      </c>
      <c r="H70" s="11">
        <v>9</v>
      </c>
      <c r="I70" s="20" t="s">
        <v>259</v>
      </c>
      <c r="J70" s="11" t="s">
        <v>261</v>
      </c>
      <c r="K70" s="11" t="s">
        <v>12387</v>
      </c>
      <c r="L70" s="11">
        <v>2</v>
      </c>
    </row>
    <row r="71" spans="1:12">
      <c r="A71" s="11" t="s">
        <v>59</v>
      </c>
      <c r="D71" s="11" t="s">
        <v>260</v>
      </c>
      <c r="E71" s="19" t="s">
        <v>321</v>
      </c>
      <c r="F71" s="10">
        <v>42036</v>
      </c>
      <c r="G71" s="10">
        <v>44958</v>
      </c>
      <c r="H71" s="11">
        <v>9</v>
      </c>
      <c r="I71" s="20" t="s">
        <v>259</v>
      </c>
      <c r="J71" s="11" t="s">
        <v>261</v>
      </c>
      <c r="K71" s="11" t="s">
        <v>12387</v>
      </c>
      <c r="L71" s="11">
        <v>2</v>
      </c>
    </row>
    <row r="72" spans="1:12">
      <c r="A72" s="11" t="s">
        <v>60</v>
      </c>
      <c r="D72" s="11" t="s">
        <v>260</v>
      </c>
      <c r="E72" s="19" t="s">
        <v>322</v>
      </c>
      <c r="F72" s="10">
        <v>42036</v>
      </c>
      <c r="G72" s="10">
        <v>44958</v>
      </c>
      <c r="H72" s="11">
        <v>9</v>
      </c>
      <c r="I72" s="20" t="s">
        <v>259</v>
      </c>
      <c r="J72" s="11" t="s">
        <v>261</v>
      </c>
      <c r="K72" s="11" t="s">
        <v>12387</v>
      </c>
      <c r="L72" s="11">
        <v>2</v>
      </c>
    </row>
    <row r="73" spans="1:12">
      <c r="A73" s="11" t="s">
        <v>61</v>
      </c>
      <c r="D73" s="11" t="s">
        <v>260</v>
      </c>
      <c r="E73" s="19" t="s">
        <v>323</v>
      </c>
      <c r="F73" s="10">
        <v>42036</v>
      </c>
      <c r="G73" s="10">
        <v>44958</v>
      </c>
      <c r="H73" s="11">
        <v>9</v>
      </c>
      <c r="I73" s="20" t="s">
        <v>259</v>
      </c>
      <c r="J73" s="11" t="s">
        <v>261</v>
      </c>
      <c r="K73" s="11" t="s">
        <v>12387</v>
      </c>
      <c r="L73" s="11">
        <v>2</v>
      </c>
    </row>
    <row r="74" spans="1:12">
      <c r="A74" s="11" t="s">
        <v>62</v>
      </c>
      <c r="D74" s="11" t="s">
        <v>260</v>
      </c>
      <c r="E74" s="19" t="s">
        <v>324</v>
      </c>
      <c r="F74" s="10">
        <v>42036</v>
      </c>
      <c r="G74" s="10">
        <v>44958</v>
      </c>
      <c r="H74" s="11">
        <v>9</v>
      </c>
      <c r="I74" s="20" t="s">
        <v>259</v>
      </c>
      <c r="J74" s="11" t="s">
        <v>261</v>
      </c>
      <c r="K74" s="11" t="s">
        <v>12387</v>
      </c>
      <c r="L74" s="11">
        <v>2</v>
      </c>
    </row>
    <row r="75" spans="1:12">
      <c r="A75" s="11" t="s">
        <v>63</v>
      </c>
      <c r="D75" s="11" t="s">
        <v>260</v>
      </c>
      <c r="E75" s="19" t="s">
        <v>325</v>
      </c>
      <c r="F75" s="10">
        <v>42036</v>
      </c>
      <c r="G75" s="10">
        <v>44958</v>
      </c>
      <c r="H75" s="11">
        <v>9</v>
      </c>
      <c r="I75" s="20" t="s">
        <v>259</v>
      </c>
      <c r="J75" s="11" t="s">
        <v>261</v>
      </c>
      <c r="K75" s="11" t="s">
        <v>12387</v>
      </c>
      <c r="L75" s="11">
        <v>2</v>
      </c>
    </row>
    <row r="76" spans="1:12">
      <c r="A76" s="11" t="s">
        <v>64</v>
      </c>
      <c r="D76" s="11" t="s">
        <v>260</v>
      </c>
      <c r="E76" s="19" t="s">
        <v>326</v>
      </c>
      <c r="F76" s="10">
        <v>42036</v>
      </c>
      <c r="G76" s="10">
        <v>44958</v>
      </c>
      <c r="H76" s="11">
        <v>9</v>
      </c>
      <c r="I76" s="20" t="s">
        <v>259</v>
      </c>
      <c r="J76" s="11" t="s">
        <v>261</v>
      </c>
      <c r="K76" s="11" t="s">
        <v>12387</v>
      </c>
      <c r="L76" s="11">
        <v>2</v>
      </c>
    </row>
    <row r="77" spans="1:12">
      <c r="A77" s="11" t="s">
        <v>65</v>
      </c>
      <c r="D77" s="11" t="s">
        <v>260</v>
      </c>
      <c r="E77" s="19" t="s">
        <v>327</v>
      </c>
      <c r="F77" s="10">
        <v>42036</v>
      </c>
      <c r="G77" s="10">
        <v>44958</v>
      </c>
      <c r="H77" s="11">
        <v>9</v>
      </c>
      <c r="I77" s="20" t="s">
        <v>259</v>
      </c>
      <c r="J77" s="11" t="s">
        <v>261</v>
      </c>
      <c r="K77" s="11" t="s">
        <v>12387</v>
      </c>
      <c r="L77" s="11">
        <v>2</v>
      </c>
    </row>
    <row r="78" spans="1:12">
      <c r="A78" s="11" t="s">
        <v>66</v>
      </c>
      <c r="D78" s="11" t="s">
        <v>260</v>
      </c>
      <c r="E78" s="19" t="s">
        <v>328</v>
      </c>
      <c r="F78" s="10">
        <v>42036</v>
      </c>
      <c r="G78" s="10">
        <v>44958</v>
      </c>
      <c r="H78" s="11">
        <v>9</v>
      </c>
      <c r="I78" s="20" t="s">
        <v>259</v>
      </c>
      <c r="J78" s="11" t="s">
        <v>261</v>
      </c>
      <c r="K78" s="11" t="s">
        <v>12387</v>
      </c>
      <c r="L78" s="11">
        <v>2</v>
      </c>
    </row>
    <row r="79" spans="1:12">
      <c r="A79" s="11" t="s">
        <v>67</v>
      </c>
      <c r="D79" s="11" t="s">
        <v>260</v>
      </c>
      <c r="E79" s="19" t="s">
        <v>329</v>
      </c>
      <c r="F79" s="10">
        <v>42036</v>
      </c>
      <c r="G79" s="10">
        <v>44958</v>
      </c>
      <c r="H79" s="11">
        <v>9</v>
      </c>
      <c r="I79" s="20" t="s">
        <v>259</v>
      </c>
      <c r="J79" s="11" t="s">
        <v>261</v>
      </c>
      <c r="K79" s="11" t="s">
        <v>12387</v>
      </c>
      <c r="L79" s="11">
        <v>2</v>
      </c>
    </row>
    <row r="80" spans="1:12">
      <c r="A80" s="11" t="s">
        <v>68</v>
      </c>
      <c r="D80" s="11" t="s">
        <v>260</v>
      </c>
      <c r="E80" s="19" t="s">
        <v>330</v>
      </c>
      <c r="F80" s="10">
        <v>42036</v>
      </c>
      <c r="G80" s="10">
        <v>44958</v>
      </c>
      <c r="H80" s="11">
        <v>9</v>
      </c>
      <c r="I80" s="20" t="s">
        <v>259</v>
      </c>
      <c r="J80" s="11" t="s">
        <v>261</v>
      </c>
      <c r="K80" s="11" t="s">
        <v>12387</v>
      </c>
      <c r="L80" s="11">
        <v>2</v>
      </c>
    </row>
    <row r="81" spans="1:12">
      <c r="A81" s="11" t="s">
        <v>69</v>
      </c>
      <c r="D81" s="11" t="s">
        <v>260</v>
      </c>
      <c r="E81" s="19" t="s">
        <v>331</v>
      </c>
      <c r="F81" s="10">
        <v>42036</v>
      </c>
      <c r="G81" s="10">
        <v>44958</v>
      </c>
      <c r="H81" s="11">
        <v>9</v>
      </c>
      <c r="I81" s="20" t="s">
        <v>259</v>
      </c>
      <c r="J81" s="11" t="s">
        <v>261</v>
      </c>
      <c r="K81" s="11" t="s">
        <v>12387</v>
      </c>
      <c r="L81" s="11">
        <v>2</v>
      </c>
    </row>
    <row r="82" spans="1:12">
      <c r="A82" s="11" t="s">
        <v>70</v>
      </c>
      <c r="D82" s="11" t="s">
        <v>260</v>
      </c>
      <c r="E82" s="19" t="s">
        <v>332</v>
      </c>
      <c r="F82" s="10">
        <v>42036</v>
      </c>
      <c r="G82" s="10">
        <v>44958</v>
      </c>
      <c r="H82" s="11">
        <v>9</v>
      </c>
      <c r="I82" s="20" t="s">
        <v>259</v>
      </c>
      <c r="J82" s="11" t="s">
        <v>261</v>
      </c>
      <c r="K82" s="11" t="s">
        <v>12387</v>
      </c>
      <c r="L82" s="11">
        <v>2</v>
      </c>
    </row>
    <row r="83" spans="1:12">
      <c r="A83" s="11" t="s">
        <v>71</v>
      </c>
      <c r="D83" s="11" t="s">
        <v>260</v>
      </c>
      <c r="E83" s="19" t="s">
        <v>333</v>
      </c>
      <c r="F83" s="10">
        <v>42036</v>
      </c>
      <c r="G83" s="10">
        <v>44958</v>
      </c>
      <c r="H83" s="11">
        <v>9</v>
      </c>
      <c r="I83" s="20" t="s">
        <v>259</v>
      </c>
      <c r="J83" s="11" t="s">
        <v>261</v>
      </c>
      <c r="K83" s="11" t="s">
        <v>12387</v>
      </c>
      <c r="L83" s="11">
        <v>2</v>
      </c>
    </row>
    <row r="84" spans="1:12">
      <c r="A84" s="11" t="s">
        <v>72</v>
      </c>
      <c r="D84" s="11" t="s">
        <v>260</v>
      </c>
      <c r="E84" s="19" t="s">
        <v>334</v>
      </c>
      <c r="F84" s="10">
        <v>42036</v>
      </c>
      <c r="G84" s="10">
        <v>44958</v>
      </c>
      <c r="H84" s="11">
        <v>9</v>
      </c>
      <c r="I84" s="20" t="s">
        <v>259</v>
      </c>
      <c r="J84" s="11" t="s">
        <v>261</v>
      </c>
      <c r="K84" s="11" t="s">
        <v>12387</v>
      </c>
      <c r="L84" s="11">
        <v>2</v>
      </c>
    </row>
    <row r="85" spans="1:12">
      <c r="A85" s="11" t="s">
        <v>73</v>
      </c>
      <c r="D85" s="11" t="s">
        <v>260</v>
      </c>
      <c r="E85" s="19" t="s">
        <v>335</v>
      </c>
      <c r="F85" s="10">
        <v>42036</v>
      </c>
      <c r="G85" s="10">
        <v>44958</v>
      </c>
      <c r="H85" s="11">
        <v>9</v>
      </c>
      <c r="I85" s="20" t="s">
        <v>259</v>
      </c>
      <c r="J85" s="11" t="s">
        <v>261</v>
      </c>
      <c r="K85" s="11" t="s">
        <v>12387</v>
      </c>
      <c r="L85" s="11">
        <v>2</v>
      </c>
    </row>
    <row r="86" spans="1:12">
      <c r="A86" s="11" t="s">
        <v>74</v>
      </c>
      <c r="D86" s="11" t="s">
        <v>260</v>
      </c>
      <c r="E86" s="19" t="s">
        <v>336</v>
      </c>
      <c r="F86" s="10">
        <v>42036</v>
      </c>
      <c r="G86" s="10">
        <v>44958</v>
      </c>
      <c r="H86" s="11">
        <v>9</v>
      </c>
      <c r="I86" s="20" t="s">
        <v>259</v>
      </c>
      <c r="J86" s="11" t="s">
        <v>261</v>
      </c>
      <c r="K86" s="11" t="s">
        <v>12387</v>
      </c>
      <c r="L86" s="11">
        <v>2</v>
      </c>
    </row>
    <row r="87" spans="1:12">
      <c r="A87" s="11" t="s">
        <v>75</v>
      </c>
      <c r="D87" s="11" t="s">
        <v>260</v>
      </c>
      <c r="E87" s="19" t="s">
        <v>337</v>
      </c>
      <c r="F87" s="10">
        <v>42036</v>
      </c>
      <c r="G87" s="10">
        <v>44958</v>
      </c>
      <c r="H87" s="11">
        <v>9</v>
      </c>
      <c r="I87" s="20" t="s">
        <v>259</v>
      </c>
      <c r="J87" s="11" t="s">
        <v>261</v>
      </c>
      <c r="K87" s="11" t="s">
        <v>12387</v>
      </c>
      <c r="L87" s="11">
        <v>2</v>
      </c>
    </row>
    <row r="88" spans="1:12">
      <c r="A88" s="11" t="s">
        <v>76</v>
      </c>
      <c r="D88" s="11" t="s">
        <v>260</v>
      </c>
      <c r="E88" s="19" t="s">
        <v>338</v>
      </c>
      <c r="F88" s="10">
        <v>42036</v>
      </c>
      <c r="G88" s="10">
        <v>44958</v>
      </c>
      <c r="H88" s="11">
        <v>9</v>
      </c>
      <c r="I88" s="20" t="s">
        <v>259</v>
      </c>
      <c r="J88" s="11" t="s">
        <v>261</v>
      </c>
      <c r="K88" s="11" t="s">
        <v>12387</v>
      </c>
      <c r="L88" s="11">
        <v>2</v>
      </c>
    </row>
    <row r="89" spans="1:12">
      <c r="A89" s="11" t="s">
        <v>77</v>
      </c>
      <c r="D89" s="11" t="s">
        <v>260</v>
      </c>
      <c r="E89" s="19" t="s">
        <v>339</v>
      </c>
      <c r="F89" s="10">
        <v>42036</v>
      </c>
      <c r="G89" s="10">
        <v>44958</v>
      </c>
      <c r="H89" s="11">
        <v>9</v>
      </c>
      <c r="I89" s="20" t="s">
        <v>259</v>
      </c>
      <c r="J89" s="11" t="s">
        <v>261</v>
      </c>
      <c r="K89" s="11" t="s">
        <v>12387</v>
      </c>
      <c r="L89" s="11">
        <v>2</v>
      </c>
    </row>
    <row r="90" spans="1:12">
      <c r="A90" s="11" t="s">
        <v>78</v>
      </c>
      <c r="D90" s="11" t="s">
        <v>260</v>
      </c>
      <c r="E90" s="19" t="s">
        <v>340</v>
      </c>
      <c r="F90" s="10">
        <v>42036</v>
      </c>
      <c r="G90" s="10">
        <v>44958</v>
      </c>
      <c r="H90" s="11">
        <v>9</v>
      </c>
      <c r="I90" s="20" t="s">
        <v>259</v>
      </c>
      <c r="J90" s="11" t="s">
        <v>261</v>
      </c>
      <c r="K90" s="11" t="s">
        <v>12387</v>
      </c>
      <c r="L90" s="11">
        <v>2</v>
      </c>
    </row>
    <row r="91" spans="1:12">
      <c r="A91" s="11" t="s">
        <v>79</v>
      </c>
      <c r="D91" s="11" t="s">
        <v>260</v>
      </c>
      <c r="E91" s="19" t="s">
        <v>341</v>
      </c>
      <c r="F91" s="10">
        <v>42036</v>
      </c>
      <c r="G91" s="10">
        <v>44958</v>
      </c>
      <c r="H91" s="11">
        <v>9</v>
      </c>
      <c r="I91" s="20" t="s">
        <v>259</v>
      </c>
      <c r="J91" s="11" t="s">
        <v>261</v>
      </c>
      <c r="K91" s="11" t="s">
        <v>12387</v>
      </c>
      <c r="L91" s="11">
        <v>2</v>
      </c>
    </row>
    <row r="92" spans="1:12">
      <c r="A92" s="11" t="s">
        <v>80</v>
      </c>
      <c r="D92" s="11" t="s">
        <v>260</v>
      </c>
      <c r="E92" s="19" t="s">
        <v>342</v>
      </c>
      <c r="F92" s="10">
        <v>42036</v>
      </c>
      <c r="G92" s="10">
        <v>44958</v>
      </c>
      <c r="H92" s="11">
        <v>9</v>
      </c>
      <c r="I92" s="20" t="s">
        <v>259</v>
      </c>
      <c r="J92" s="11" t="s">
        <v>261</v>
      </c>
      <c r="K92" s="11" t="s">
        <v>12387</v>
      </c>
      <c r="L92" s="11">
        <v>2</v>
      </c>
    </row>
    <row r="93" spans="1:12">
      <c r="A93" s="11" t="s">
        <v>81</v>
      </c>
      <c r="D93" s="11" t="s">
        <v>260</v>
      </c>
      <c r="E93" s="19" t="s">
        <v>343</v>
      </c>
      <c r="F93" s="10">
        <v>42036</v>
      </c>
      <c r="G93" s="10">
        <v>44958</v>
      </c>
      <c r="H93" s="11">
        <v>9</v>
      </c>
      <c r="I93" s="20" t="s">
        <v>259</v>
      </c>
      <c r="J93" s="11" t="s">
        <v>261</v>
      </c>
      <c r="K93" s="11" t="s">
        <v>12387</v>
      </c>
      <c r="L93" s="11">
        <v>2</v>
      </c>
    </row>
    <row r="94" spans="1:12">
      <c r="A94" s="11" t="s">
        <v>82</v>
      </c>
      <c r="D94" s="11" t="s">
        <v>260</v>
      </c>
      <c r="E94" s="19" t="s">
        <v>344</v>
      </c>
      <c r="F94" s="10">
        <v>42036</v>
      </c>
      <c r="G94" s="10">
        <v>44958</v>
      </c>
      <c r="H94" s="11">
        <v>9</v>
      </c>
      <c r="I94" s="20" t="s">
        <v>259</v>
      </c>
      <c r="J94" s="11" t="s">
        <v>261</v>
      </c>
      <c r="K94" s="11" t="s">
        <v>12387</v>
      </c>
      <c r="L94" s="11">
        <v>2</v>
      </c>
    </row>
    <row r="95" spans="1:12">
      <c r="A95" s="11" t="s">
        <v>83</v>
      </c>
      <c r="D95" s="11" t="s">
        <v>260</v>
      </c>
      <c r="E95" s="19" t="s">
        <v>345</v>
      </c>
      <c r="F95" s="10">
        <v>42036</v>
      </c>
      <c r="G95" s="10">
        <v>44958</v>
      </c>
      <c r="H95" s="11">
        <v>9</v>
      </c>
      <c r="I95" s="20" t="s">
        <v>259</v>
      </c>
      <c r="J95" s="11" t="s">
        <v>261</v>
      </c>
      <c r="K95" s="11" t="s">
        <v>12387</v>
      </c>
      <c r="L95" s="11">
        <v>2</v>
      </c>
    </row>
    <row r="96" spans="1:12">
      <c r="A96" s="11" t="s">
        <v>84</v>
      </c>
      <c r="D96" s="11" t="s">
        <v>260</v>
      </c>
      <c r="E96" s="19" t="s">
        <v>346</v>
      </c>
      <c r="F96" s="10">
        <v>42036</v>
      </c>
      <c r="G96" s="10">
        <v>44958</v>
      </c>
      <c r="H96" s="11">
        <v>9</v>
      </c>
      <c r="I96" s="20" t="s">
        <v>259</v>
      </c>
      <c r="J96" s="11" t="s">
        <v>261</v>
      </c>
      <c r="K96" s="11" t="s">
        <v>12387</v>
      </c>
      <c r="L96" s="11">
        <v>2</v>
      </c>
    </row>
    <row r="97" spans="1:12">
      <c r="A97" s="11" t="s">
        <v>85</v>
      </c>
      <c r="D97" s="11" t="s">
        <v>260</v>
      </c>
      <c r="E97" s="19" t="s">
        <v>347</v>
      </c>
      <c r="F97" s="10">
        <v>42036</v>
      </c>
      <c r="G97" s="10">
        <v>44958</v>
      </c>
      <c r="H97" s="11">
        <v>9</v>
      </c>
      <c r="I97" s="20" t="s">
        <v>259</v>
      </c>
      <c r="J97" s="11" t="s">
        <v>261</v>
      </c>
      <c r="K97" s="11" t="s">
        <v>12387</v>
      </c>
      <c r="L97" s="11">
        <v>2</v>
      </c>
    </row>
    <row r="98" spans="1:12">
      <c r="A98" s="11" t="s">
        <v>86</v>
      </c>
      <c r="D98" s="11" t="s">
        <v>260</v>
      </c>
      <c r="E98" s="19" t="s">
        <v>348</v>
      </c>
      <c r="F98" s="10">
        <v>42036</v>
      </c>
      <c r="G98" s="10">
        <v>44958</v>
      </c>
      <c r="H98" s="11">
        <v>9</v>
      </c>
      <c r="I98" s="20" t="s">
        <v>259</v>
      </c>
      <c r="J98" s="11" t="s">
        <v>261</v>
      </c>
      <c r="K98" s="11" t="s">
        <v>12387</v>
      </c>
      <c r="L98" s="11">
        <v>2</v>
      </c>
    </row>
    <row r="99" spans="1:12">
      <c r="A99" s="11" t="s">
        <v>87</v>
      </c>
      <c r="D99" s="11" t="s">
        <v>260</v>
      </c>
      <c r="E99" s="19" t="s">
        <v>349</v>
      </c>
      <c r="F99" s="10">
        <v>42036</v>
      </c>
      <c r="G99" s="10">
        <v>44958</v>
      </c>
      <c r="H99" s="11">
        <v>9</v>
      </c>
      <c r="I99" s="20" t="s">
        <v>259</v>
      </c>
      <c r="J99" s="11" t="s">
        <v>261</v>
      </c>
      <c r="K99" s="11" t="s">
        <v>12387</v>
      </c>
      <c r="L99" s="11">
        <v>2</v>
      </c>
    </row>
    <row r="100" spans="1:12">
      <c r="A100" s="11" t="s">
        <v>88</v>
      </c>
      <c r="D100" s="11" t="s">
        <v>260</v>
      </c>
      <c r="E100" s="19" t="s">
        <v>350</v>
      </c>
      <c r="F100" s="10">
        <v>42036</v>
      </c>
      <c r="G100" s="10">
        <v>44958</v>
      </c>
      <c r="H100" s="11">
        <v>9</v>
      </c>
      <c r="I100" s="20" t="s">
        <v>259</v>
      </c>
      <c r="J100" s="11" t="s">
        <v>261</v>
      </c>
      <c r="K100" s="11" t="s">
        <v>12387</v>
      </c>
      <c r="L100" s="11">
        <v>2</v>
      </c>
    </row>
    <row r="101" spans="1:12">
      <c r="A101" s="11" t="s">
        <v>89</v>
      </c>
      <c r="D101" s="11" t="s">
        <v>260</v>
      </c>
      <c r="E101" s="19" t="s">
        <v>351</v>
      </c>
      <c r="F101" s="10">
        <v>42036</v>
      </c>
      <c r="G101" s="10">
        <v>44958</v>
      </c>
      <c r="H101" s="11">
        <v>9</v>
      </c>
      <c r="I101" s="20" t="s">
        <v>259</v>
      </c>
      <c r="J101" s="11" t="s">
        <v>261</v>
      </c>
      <c r="K101" s="11" t="s">
        <v>12387</v>
      </c>
      <c r="L101" s="11">
        <v>2</v>
      </c>
    </row>
    <row r="102" spans="1:12">
      <c r="A102" s="11" t="s">
        <v>90</v>
      </c>
      <c r="D102" s="11" t="s">
        <v>260</v>
      </c>
      <c r="E102" s="19" t="s">
        <v>352</v>
      </c>
      <c r="F102" s="10">
        <v>42036</v>
      </c>
      <c r="G102" s="10">
        <v>44958</v>
      </c>
      <c r="H102" s="11">
        <v>9</v>
      </c>
      <c r="I102" s="20" t="s">
        <v>259</v>
      </c>
      <c r="J102" s="11" t="s">
        <v>261</v>
      </c>
      <c r="K102" s="11" t="s">
        <v>12387</v>
      </c>
      <c r="L102" s="11">
        <v>2</v>
      </c>
    </row>
    <row r="103" spans="1:12">
      <c r="A103" s="11" t="s">
        <v>91</v>
      </c>
      <c r="D103" s="11" t="s">
        <v>260</v>
      </c>
      <c r="E103" s="19" t="s">
        <v>353</v>
      </c>
      <c r="F103" s="10">
        <v>42036</v>
      </c>
      <c r="G103" s="10">
        <v>44958</v>
      </c>
      <c r="H103" s="11">
        <v>9</v>
      </c>
      <c r="I103" s="20" t="s">
        <v>259</v>
      </c>
      <c r="J103" s="11" t="s">
        <v>261</v>
      </c>
      <c r="K103" s="11" t="s">
        <v>12387</v>
      </c>
      <c r="L103" s="11">
        <v>2</v>
      </c>
    </row>
    <row r="104" spans="1:12">
      <c r="A104" s="11" t="s">
        <v>92</v>
      </c>
      <c r="D104" s="11" t="s">
        <v>260</v>
      </c>
      <c r="E104" s="19" t="s">
        <v>354</v>
      </c>
      <c r="F104" s="10">
        <v>42036</v>
      </c>
      <c r="G104" s="10">
        <v>44958</v>
      </c>
      <c r="H104" s="11">
        <v>9</v>
      </c>
      <c r="I104" s="20" t="s">
        <v>259</v>
      </c>
      <c r="J104" s="11" t="s">
        <v>261</v>
      </c>
      <c r="K104" s="11" t="s">
        <v>12387</v>
      </c>
      <c r="L104" s="11">
        <v>2</v>
      </c>
    </row>
    <row r="105" spans="1:12">
      <c r="A105" s="11" t="s">
        <v>93</v>
      </c>
      <c r="D105" s="11" t="s">
        <v>260</v>
      </c>
      <c r="E105" s="19" t="s">
        <v>355</v>
      </c>
      <c r="F105" s="10">
        <v>42036</v>
      </c>
      <c r="G105" s="10">
        <v>44958</v>
      </c>
      <c r="H105" s="11">
        <v>9</v>
      </c>
      <c r="I105" s="20" t="s">
        <v>259</v>
      </c>
      <c r="J105" s="11" t="s">
        <v>261</v>
      </c>
      <c r="K105" s="11" t="s">
        <v>12387</v>
      </c>
      <c r="L105" s="11">
        <v>2</v>
      </c>
    </row>
    <row r="106" spans="1:12">
      <c r="A106" s="11" t="s">
        <v>94</v>
      </c>
      <c r="D106" s="11" t="s">
        <v>260</v>
      </c>
      <c r="E106" s="19" t="s">
        <v>356</v>
      </c>
      <c r="F106" s="10">
        <v>42036</v>
      </c>
      <c r="G106" s="10">
        <v>44958</v>
      </c>
      <c r="H106" s="11">
        <v>9</v>
      </c>
      <c r="I106" s="20" t="s">
        <v>259</v>
      </c>
      <c r="J106" s="11" t="s">
        <v>261</v>
      </c>
      <c r="K106" s="11" t="s">
        <v>12387</v>
      </c>
      <c r="L106" s="11">
        <v>2</v>
      </c>
    </row>
    <row r="107" spans="1:12">
      <c r="A107" s="11" t="s">
        <v>95</v>
      </c>
      <c r="D107" s="11" t="s">
        <v>260</v>
      </c>
      <c r="E107" s="19" t="s">
        <v>357</v>
      </c>
      <c r="F107" s="10">
        <v>42036</v>
      </c>
      <c r="G107" s="10">
        <v>44958</v>
      </c>
      <c r="H107" s="11">
        <v>9</v>
      </c>
      <c r="I107" s="20" t="s">
        <v>259</v>
      </c>
      <c r="J107" s="11" t="s">
        <v>261</v>
      </c>
      <c r="K107" s="11" t="s">
        <v>12387</v>
      </c>
      <c r="L107" s="11">
        <v>2</v>
      </c>
    </row>
    <row r="108" spans="1:12">
      <c r="A108" s="11" t="s">
        <v>96</v>
      </c>
      <c r="D108" s="11" t="s">
        <v>260</v>
      </c>
      <c r="E108" s="19" t="s">
        <v>358</v>
      </c>
      <c r="F108" s="10">
        <v>42036</v>
      </c>
      <c r="G108" s="10">
        <v>44958</v>
      </c>
      <c r="H108" s="11">
        <v>9</v>
      </c>
      <c r="I108" s="20" t="s">
        <v>259</v>
      </c>
      <c r="J108" s="11" t="s">
        <v>261</v>
      </c>
      <c r="K108" s="11" t="s">
        <v>12387</v>
      </c>
      <c r="L108" s="11">
        <v>2</v>
      </c>
    </row>
    <row r="109" spans="1:12">
      <c r="A109" s="11" t="s">
        <v>97</v>
      </c>
      <c r="D109" s="11" t="s">
        <v>260</v>
      </c>
      <c r="E109" s="19" t="s">
        <v>359</v>
      </c>
      <c r="F109" s="10">
        <v>42036</v>
      </c>
      <c r="G109" s="10">
        <v>44958</v>
      </c>
      <c r="H109" s="11">
        <v>9</v>
      </c>
      <c r="I109" s="20" t="s">
        <v>259</v>
      </c>
      <c r="J109" s="11" t="s">
        <v>261</v>
      </c>
      <c r="K109" s="11" t="s">
        <v>12387</v>
      </c>
      <c r="L109" s="11">
        <v>2</v>
      </c>
    </row>
    <row r="110" spans="1:12">
      <c r="A110" s="11" t="s">
        <v>98</v>
      </c>
      <c r="D110" s="11" t="s">
        <v>260</v>
      </c>
      <c r="E110" s="19" t="s">
        <v>360</v>
      </c>
      <c r="F110" s="10">
        <v>42036</v>
      </c>
      <c r="G110" s="10">
        <v>44958</v>
      </c>
      <c r="H110" s="11">
        <v>9</v>
      </c>
      <c r="I110" s="20" t="s">
        <v>259</v>
      </c>
      <c r="J110" s="11" t="s">
        <v>261</v>
      </c>
      <c r="K110" s="11" t="s">
        <v>12387</v>
      </c>
      <c r="L110" s="11">
        <v>2</v>
      </c>
    </row>
    <row r="111" spans="1:12">
      <c r="A111" s="11" t="s">
        <v>99</v>
      </c>
      <c r="D111" s="11" t="s">
        <v>260</v>
      </c>
      <c r="E111" s="19" t="s">
        <v>361</v>
      </c>
      <c r="F111" s="10">
        <v>42036</v>
      </c>
      <c r="G111" s="10">
        <v>44958</v>
      </c>
      <c r="H111" s="11">
        <v>9</v>
      </c>
      <c r="I111" s="20" t="s">
        <v>259</v>
      </c>
      <c r="J111" s="11" t="s">
        <v>261</v>
      </c>
      <c r="K111" s="11" t="s">
        <v>12387</v>
      </c>
      <c r="L111" s="11">
        <v>2</v>
      </c>
    </row>
    <row r="112" spans="1:12">
      <c r="A112" s="11" t="s">
        <v>100</v>
      </c>
      <c r="D112" s="11" t="s">
        <v>260</v>
      </c>
      <c r="E112" s="19" t="s">
        <v>362</v>
      </c>
      <c r="F112" s="10">
        <v>42036</v>
      </c>
      <c r="G112" s="10">
        <v>44958</v>
      </c>
      <c r="H112" s="11">
        <v>9</v>
      </c>
      <c r="I112" s="20" t="s">
        <v>259</v>
      </c>
      <c r="J112" s="11" t="s">
        <v>261</v>
      </c>
      <c r="K112" s="11" t="s">
        <v>12387</v>
      </c>
      <c r="L112" s="11">
        <v>2</v>
      </c>
    </row>
    <row r="113" spans="1:12">
      <c r="A113" s="11" t="s">
        <v>101</v>
      </c>
      <c r="D113" s="11" t="s">
        <v>260</v>
      </c>
      <c r="E113" s="19" t="s">
        <v>363</v>
      </c>
      <c r="F113" s="10">
        <v>42036</v>
      </c>
      <c r="G113" s="10">
        <v>44958</v>
      </c>
      <c r="H113" s="11">
        <v>9</v>
      </c>
      <c r="I113" s="20" t="s">
        <v>259</v>
      </c>
      <c r="J113" s="11" t="s">
        <v>261</v>
      </c>
      <c r="K113" s="11" t="s">
        <v>12387</v>
      </c>
      <c r="L113" s="11">
        <v>2</v>
      </c>
    </row>
    <row r="114" spans="1:12">
      <c r="A114" s="11" t="s">
        <v>102</v>
      </c>
      <c r="D114" s="11" t="s">
        <v>260</v>
      </c>
      <c r="E114" s="19" t="s">
        <v>364</v>
      </c>
      <c r="F114" s="10">
        <v>42036</v>
      </c>
      <c r="G114" s="10">
        <v>44958</v>
      </c>
      <c r="H114" s="11">
        <v>9</v>
      </c>
      <c r="I114" s="20" t="s">
        <v>259</v>
      </c>
      <c r="J114" s="11" t="s">
        <v>261</v>
      </c>
      <c r="K114" s="11" t="s">
        <v>12387</v>
      </c>
      <c r="L114" s="11">
        <v>2</v>
      </c>
    </row>
    <row r="115" spans="1:12">
      <c r="A115" s="11" t="s">
        <v>103</v>
      </c>
      <c r="D115" s="11" t="s">
        <v>260</v>
      </c>
      <c r="E115" s="19" t="s">
        <v>365</v>
      </c>
      <c r="F115" s="10">
        <v>42036</v>
      </c>
      <c r="G115" s="10">
        <v>44958</v>
      </c>
      <c r="H115" s="11">
        <v>9</v>
      </c>
      <c r="I115" s="20" t="s">
        <v>259</v>
      </c>
      <c r="J115" s="11" t="s">
        <v>261</v>
      </c>
      <c r="K115" s="11" t="s">
        <v>12387</v>
      </c>
      <c r="L115" s="11">
        <v>2</v>
      </c>
    </row>
    <row r="116" spans="1:12">
      <c r="A116" s="11" t="s">
        <v>104</v>
      </c>
      <c r="D116" s="11" t="s">
        <v>260</v>
      </c>
      <c r="E116" s="19" t="s">
        <v>366</v>
      </c>
      <c r="F116" s="10">
        <v>42036</v>
      </c>
      <c r="G116" s="10">
        <v>44958</v>
      </c>
      <c r="H116" s="11">
        <v>9</v>
      </c>
      <c r="I116" s="20" t="s">
        <v>259</v>
      </c>
      <c r="J116" s="11" t="s">
        <v>261</v>
      </c>
      <c r="K116" s="11" t="s">
        <v>12387</v>
      </c>
      <c r="L116" s="11">
        <v>2</v>
      </c>
    </row>
    <row r="117" spans="1:12">
      <c r="A117" s="11" t="s">
        <v>105</v>
      </c>
      <c r="D117" s="11" t="s">
        <v>260</v>
      </c>
      <c r="E117" s="19" t="s">
        <v>367</v>
      </c>
      <c r="F117" s="10">
        <v>42036</v>
      </c>
      <c r="G117" s="10">
        <v>44958</v>
      </c>
      <c r="H117" s="11">
        <v>9</v>
      </c>
      <c r="I117" s="20" t="s">
        <v>259</v>
      </c>
      <c r="J117" s="11" t="s">
        <v>261</v>
      </c>
      <c r="K117" s="11" t="s">
        <v>12387</v>
      </c>
      <c r="L117" s="11">
        <v>2</v>
      </c>
    </row>
    <row r="118" spans="1:12">
      <c r="A118" s="11" t="s">
        <v>106</v>
      </c>
      <c r="D118" s="11" t="s">
        <v>260</v>
      </c>
      <c r="E118" s="19" t="s">
        <v>368</v>
      </c>
      <c r="F118" s="10">
        <v>42036</v>
      </c>
      <c r="G118" s="10">
        <v>44958</v>
      </c>
      <c r="H118" s="11">
        <v>9</v>
      </c>
      <c r="I118" s="20" t="s">
        <v>259</v>
      </c>
      <c r="J118" s="11" t="s">
        <v>261</v>
      </c>
      <c r="K118" s="11" t="s">
        <v>12387</v>
      </c>
      <c r="L118" s="11">
        <v>2</v>
      </c>
    </row>
    <row r="119" spans="1:12">
      <c r="A119" s="11" t="s">
        <v>107</v>
      </c>
      <c r="D119" s="11" t="s">
        <v>260</v>
      </c>
      <c r="E119" s="19" t="s">
        <v>369</v>
      </c>
      <c r="F119" s="10">
        <v>42036</v>
      </c>
      <c r="G119" s="10">
        <v>44958</v>
      </c>
      <c r="H119" s="11">
        <v>9</v>
      </c>
      <c r="I119" s="20" t="s">
        <v>259</v>
      </c>
      <c r="J119" s="11" t="s">
        <v>261</v>
      </c>
      <c r="K119" s="11" t="s">
        <v>12387</v>
      </c>
      <c r="L119" s="11">
        <v>2</v>
      </c>
    </row>
    <row r="120" spans="1:12">
      <c r="A120" s="11" t="s">
        <v>108</v>
      </c>
      <c r="D120" s="11" t="s">
        <v>260</v>
      </c>
      <c r="E120" s="19" t="s">
        <v>370</v>
      </c>
      <c r="F120" s="10">
        <v>42036</v>
      </c>
      <c r="G120" s="10">
        <v>44958</v>
      </c>
      <c r="H120" s="11">
        <v>9</v>
      </c>
      <c r="I120" s="20" t="s">
        <v>259</v>
      </c>
      <c r="J120" s="11" t="s">
        <v>261</v>
      </c>
      <c r="K120" s="11" t="s">
        <v>12387</v>
      </c>
      <c r="L120" s="11">
        <v>2</v>
      </c>
    </row>
    <row r="121" spans="1:12">
      <c r="A121" s="11" t="s">
        <v>109</v>
      </c>
      <c r="D121" s="11" t="s">
        <v>260</v>
      </c>
      <c r="E121" s="19" t="s">
        <v>371</v>
      </c>
      <c r="F121" s="10">
        <v>42036</v>
      </c>
      <c r="G121" s="10">
        <v>44958</v>
      </c>
      <c r="H121" s="11">
        <v>9</v>
      </c>
      <c r="I121" s="20" t="s">
        <v>259</v>
      </c>
      <c r="J121" s="11" t="s">
        <v>261</v>
      </c>
      <c r="K121" s="11" t="s">
        <v>12387</v>
      </c>
      <c r="L121" s="11">
        <v>2</v>
      </c>
    </row>
    <row r="122" spans="1:12">
      <c r="A122" s="11" t="s">
        <v>110</v>
      </c>
      <c r="D122" s="11" t="s">
        <v>260</v>
      </c>
      <c r="E122" s="19" t="s">
        <v>372</v>
      </c>
      <c r="F122" s="10">
        <v>42036</v>
      </c>
      <c r="G122" s="10">
        <v>44958</v>
      </c>
      <c r="H122" s="11">
        <v>9</v>
      </c>
      <c r="I122" s="20" t="s">
        <v>259</v>
      </c>
      <c r="J122" s="11" t="s">
        <v>261</v>
      </c>
      <c r="K122" s="11" t="s">
        <v>12387</v>
      </c>
      <c r="L122" s="11">
        <v>2</v>
      </c>
    </row>
    <row r="123" spans="1:12">
      <c r="A123" s="11" t="s">
        <v>111</v>
      </c>
      <c r="D123" s="11" t="s">
        <v>260</v>
      </c>
      <c r="E123" s="19" t="s">
        <v>373</v>
      </c>
      <c r="F123" s="10">
        <v>42036</v>
      </c>
      <c r="G123" s="10">
        <v>44958</v>
      </c>
      <c r="H123" s="11">
        <v>9</v>
      </c>
      <c r="I123" s="20" t="s">
        <v>259</v>
      </c>
      <c r="J123" s="11" t="s">
        <v>261</v>
      </c>
      <c r="K123" s="11" t="s">
        <v>12387</v>
      </c>
      <c r="L123" s="11">
        <v>2</v>
      </c>
    </row>
    <row r="124" spans="1:12">
      <c r="A124" s="11" t="s">
        <v>112</v>
      </c>
      <c r="D124" s="11" t="s">
        <v>260</v>
      </c>
      <c r="E124" s="19" t="s">
        <v>374</v>
      </c>
      <c r="F124" s="10">
        <v>42036</v>
      </c>
      <c r="G124" s="10">
        <v>44958</v>
      </c>
      <c r="H124" s="11">
        <v>9</v>
      </c>
      <c r="I124" s="20" t="s">
        <v>259</v>
      </c>
      <c r="J124" s="11" t="s">
        <v>261</v>
      </c>
      <c r="K124" s="11" t="s">
        <v>12387</v>
      </c>
      <c r="L124" s="11">
        <v>2</v>
      </c>
    </row>
    <row r="125" spans="1:12">
      <c r="A125" s="11" t="s">
        <v>113</v>
      </c>
      <c r="D125" s="11" t="s">
        <v>260</v>
      </c>
      <c r="E125" s="19" t="s">
        <v>375</v>
      </c>
      <c r="F125" s="10">
        <v>42036</v>
      </c>
      <c r="G125" s="10">
        <v>44958</v>
      </c>
      <c r="H125" s="11">
        <v>9</v>
      </c>
      <c r="I125" s="20" t="s">
        <v>259</v>
      </c>
      <c r="J125" s="11" t="s">
        <v>261</v>
      </c>
      <c r="K125" s="11" t="s">
        <v>12387</v>
      </c>
      <c r="L125" s="11">
        <v>2</v>
      </c>
    </row>
    <row r="126" spans="1:12">
      <c r="A126" s="11" t="s">
        <v>114</v>
      </c>
      <c r="D126" s="11" t="s">
        <v>260</v>
      </c>
      <c r="E126" s="19" t="s">
        <v>376</v>
      </c>
      <c r="F126" s="10">
        <v>42036</v>
      </c>
      <c r="G126" s="10">
        <v>44958</v>
      </c>
      <c r="H126" s="11">
        <v>9</v>
      </c>
      <c r="I126" s="20" t="s">
        <v>259</v>
      </c>
      <c r="J126" s="11" t="s">
        <v>261</v>
      </c>
      <c r="K126" s="11" t="s">
        <v>12387</v>
      </c>
      <c r="L126" s="11">
        <v>2</v>
      </c>
    </row>
    <row r="127" spans="1:12">
      <c r="A127" s="11" t="s">
        <v>115</v>
      </c>
      <c r="D127" s="11" t="s">
        <v>260</v>
      </c>
      <c r="E127" s="19" t="s">
        <v>377</v>
      </c>
      <c r="F127" s="10">
        <v>42036</v>
      </c>
      <c r="G127" s="10">
        <v>44958</v>
      </c>
      <c r="H127" s="11">
        <v>9</v>
      </c>
      <c r="I127" s="20" t="s">
        <v>259</v>
      </c>
      <c r="J127" s="11" t="s">
        <v>261</v>
      </c>
      <c r="K127" s="11" t="s">
        <v>12387</v>
      </c>
      <c r="L127" s="11">
        <v>2</v>
      </c>
    </row>
    <row r="128" spans="1:12">
      <c r="A128" s="11" t="s">
        <v>116</v>
      </c>
      <c r="D128" s="11" t="s">
        <v>260</v>
      </c>
      <c r="E128" s="19" t="s">
        <v>378</v>
      </c>
      <c r="F128" s="10">
        <v>42036</v>
      </c>
      <c r="G128" s="10">
        <v>44958</v>
      </c>
      <c r="H128" s="11">
        <v>9</v>
      </c>
      <c r="I128" s="20" t="s">
        <v>259</v>
      </c>
      <c r="J128" s="11" t="s">
        <v>261</v>
      </c>
      <c r="K128" s="11" t="s">
        <v>12387</v>
      </c>
      <c r="L128" s="11">
        <v>2</v>
      </c>
    </row>
    <row r="129" spans="1:12">
      <c r="A129" s="11" t="s">
        <v>117</v>
      </c>
      <c r="D129" s="11" t="s">
        <v>260</v>
      </c>
      <c r="E129" s="19" t="s">
        <v>379</v>
      </c>
      <c r="F129" s="10">
        <v>42036</v>
      </c>
      <c r="G129" s="10">
        <v>44958</v>
      </c>
      <c r="H129" s="11">
        <v>9</v>
      </c>
      <c r="I129" s="20" t="s">
        <v>259</v>
      </c>
      <c r="J129" s="11" t="s">
        <v>261</v>
      </c>
      <c r="K129" s="11" t="s">
        <v>12387</v>
      </c>
      <c r="L129" s="11">
        <v>2</v>
      </c>
    </row>
    <row r="130" spans="1:12">
      <c r="A130" s="11" t="s">
        <v>118</v>
      </c>
      <c r="D130" s="11" t="s">
        <v>260</v>
      </c>
      <c r="E130" s="19" t="s">
        <v>380</v>
      </c>
      <c r="F130" s="10">
        <v>42036</v>
      </c>
      <c r="G130" s="10">
        <v>44958</v>
      </c>
      <c r="H130" s="11">
        <v>9</v>
      </c>
      <c r="I130" s="20" t="s">
        <v>259</v>
      </c>
      <c r="J130" s="11" t="s">
        <v>261</v>
      </c>
      <c r="K130" s="11" t="s">
        <v>12387</v>
      </c>
      <c r="L130" s="11">
        <v>2</v>
      </c>
    </row>
    <row r="131" spans="1:12">
      <c r="A131" s="11" t="s">
        <v>119</v>
      </c>
      <c r="D131" s="11" t="s">
        <v>260</v>
      </c>
      <c r="E131" s="19" t="s">
        <v>381</v>
      </c>
      <c r="F131" s="10">
        <v>42036</v>
      </c>
      <c r="G131" s="10">
        <v>44958</v>
      </c>
      <c r="H131" s="11">
        <v>9</v>
      </c>
      <c r="I131" s="20" t="s">
        <v>259</v>
      </c>
      <c r="J131" s="11" t="s">
        <v>261</v>
      </c>
      <c r="K131" s="11" t="s">
        <v>12387</v>
      </c>
      <c r="L131" s="11">
        <v>2</v>
      </c>
    </row>
    <row r="132" spans="1:12">
      <c r="A132" s="11" t="s">
        <v>120</v>
      </c>
      <c r="D132" s="11" t="s">
        <v>260</v>
      </c>
      <c r="E132" s="19" t="s">
        <v>382</v>
      </c>
      <c r="F132" s="10">
        <v>42036</v>
      </c>
      <c r="G132" s="10">
        <v>44958</v>
      </c>
      <c r="H132" s="11">
        <v>9</v>
      </c>
      <c r="I132" s="20" t="s">
        <v>259</v>
      </c>
      <c r="J132" s="11" t="s">
        <v>261</v>
      </c>
      <c r="K132" s="11" t="s">
        <v>12387</v>
      </c>
      <c r="L132" s="11">
        <v>2</v>
      </c>
    </row>
    <row r="133" spans="1:12">
      <c r="A133" s="11" t="s">
        <v>121</v>
      </c>
      <c r="D133" s="11" t="s">
        <v>260</v>
      </c>
      <c r="E133" s="19" t="s">
        <v>383</v>
      </c>
      <c r="F133" s="10">
        <v>42036</v>
      </c>
      <c r="G133" s="10">
        <v>44958</v>
      </c>
      <c r="H133" s="11">
        <v>9</v>
      </c>
      <c r="I133" s="20" t="s">
        <v>259</v>
      </c>
      <c r="J133" s="11" t="s">
        <v>261</v>
      </c>
      <c r="K133" s="11" t="s">
        <v>12387</v>
      </c>
      <c r="L133" s="11">
        <v>2</v>
      </c>
    </row>
    <row r="134" spans="1:12">
      <c r="A134" s="11" t="s">
        <v>122</v>
      </c>
      <c r="D134" s="11" t="s">
        <v>260</v>
      </c>
      <c r="E134" s="19" t="s">
        <v>384</v>
      </c>
      <c r="F134" s="10">
        <v>42036</v>
      </c>
      <c r="G134" s="10">
        <v>44958</v>
      </c>
      <c r="H134" s="11">
        <v>9</v>
      </c>
      <c r="I134" s="20" t="s">
        <v>259</v>
      </c>
      <c r="J134" s="11" t="s">
        <v>261</v>
      </c>
      <c r="K134" s="11" t="s">
        <v>12387</v>
      </c>
      <c r="L134" s="11">
        <v>2</v>
      </c>
    </row>
    <row r="135" spans="1:12">
      <c r="A135" s="11" t="s">
        <v>123</v>
      </c>
      <c r="D135" s="11" t="s">
        <v>260</v>
      </c>
      <c r="E135" s="19" t="s">
        <v>385</v>
      </c>
      <c r="F135" s="10">
        <v>42036</v>
      </c>
      <c r="G135" s="10">
        <v>44958</v>
      </c>
      <c r="H135" s="11">
        <v>9</v>
      </c>
      <c r="I135" s="20" t="s">
        <v>259</v>
      </c>
      <c r="J135" s="11" t="s">
        <v>261</v>
      </c>
      <c r="K135" s="11" t="s">
        <v>12387</v>
      </c>
      <c r="L135" s="11">
        <v>2</v>
      </c>
    </row>
    <row r="136" spans="1:12">
      <c r="A136" s="11" t="s">
        <v>124</v>
      </c>
      <c r="D136" s="11" t="s">
        <v>260</v>
      </c>
      <c r="E136" s="19" t="s">
        <v>386</v>
      </c>
      <c r="F136" s="10">
        <v>42036</v>
      </c>
      <c r="G136" s="10">
        <v>44958</v>
      </c>
      <c r="H136" s="11">
        <v>9</v>
      </c>
      <c r="I136" s="20" t="s">
        <v>259</v>
      </c>
      <c r="J136" s="11" t="s">
        <v>261</v>
      </c>
      <c r="K136" s="11" t="s">
        <v>12387</v>
      </c>
      <c r="L136" s="11">
        <v>2</v>
      </c>
    </row>
    <row r="137" spans="1:12">
      <c r="A137" s="11" t="s">
        <v>125</v>
      </c>
      <c r="D137" s="11" t="s">
        <v>260</v>
      </c>
      <c r="E137" s="19" t="s">
        <v>387</v>
      </c>
      <c r="F137" s="10">
        <v>42036</v>
      </c>
      <c r="G137" s="10">
        <v>44958</v>
      </c>
      <c r="H137" s="11">
        <v>9</v>
      </c>
      <c r="I137" s="20" t="s">
        <v>259</v>
      </c>
      <c r="J137" s="11" t="s">
        <v>261</v>
      </c>
      <c r="K137" s="11" t="s">
        <v>12387</v>
      </c>
      <c r="L137" s="11">
        <v>2</v>
      </c>
    </row>
    <row r="138" spans="1:12">
      <c r="A138" s="11" t="s">
        <v>126</v>
      </c>
      <c r="D138" s="11" t="s">
        <v>260</v>
      </c>
      <c r="E138" s="19" t="s">
        <v>388</v>
      </c>
      <c r="F138" s="10">
        <v>42036</v>
      </c>
      <c r="G138" s="10">
        <v>44958</v>
      </c>
      <c r="H138" s="11">
        <v>9</v>
      </c>
      <c r="I138" s="20" t="s">
        <v>259</v>
      </c>
      <c r="J138" s="11" t="s">
        <v>261</v>
      </c>
      <c r="K138" s="11" t="s">
        <v>12387</v>
      </c>
      <c r="L138" s="11">
        <v>2</v>
      </c>
    </row>
    <row r="139" spans="1:12">
      <c r="A139" s="11" t="s">
        <v>127</v>
      </c>
      <c r="D139" s="11" t="s">
        <v>260</v>
      </c>
      <c r="E139" s="19" t="s">
        <v>389</v>
      </c>
      <c r="F139" s="10">
        <v>42036</v>
      </c>
      <c r="G139" s="10">
        <v>44958</v>
      </c>
      <c r="H139" s="11">
        <v>9</v>
      </c>
      <c r="I139" s="20" t="s">
        <v>259</v>
      </c>
      <c r="J139" s="11" t="s">
        <v>261</v>
      </c>
      <c r="K139" s="11" t="s">
        <v>12387</v>
      </c>
      <c r="L139" s="11">
        <v>2</v>
      </c>
    </row>
    <row r="140" spans="1:12">
      <c r="A140" s="11" t="s">
        <v>128</v>
      </c>
      <c r="D140" s="11" t="s">
        <v>260</v>
      </c>
      <c r="E140" s="19" t="s">
        <v>390</v>
      </c>
      <c r="F140" s="10">
        <v>42036</v>
      </c>
      <c r="G140" s="10">
        <v>44958</v>
      </c>
      <c r="H140" s="11">
        <v>9</v>
      </c>
      <c r="I140" s="20" t="s">
        <v>259</v>
      </c>
      <c r="J140" s="11" t="s">
        <v>261</v>
      </c>
      <c r="K140" s="11" t="s">
        <v>12387</v>
      </c>
      <c r="L140" s="11">
        <v>2</v>
      </c>
    </row>
    <row r="141" spans="1:12">
      <c r="A141" s="11" t="s">
        <v>129</v>
      </c>
      <c r="D141" s="11" t="s">
        <v>260</v>
      </c>
      <c r="E141" s="19" t="s">
        <v>391</v>
      </c>
      <c r="F141" s="10">
        <v>42036</v>
      </c>
      <c r="G141" s="10">
        <v>44958</v>
      </c>
      <c r="H141" s="11">
        <v>9</v>
      </c>
      <c r="I141" s="20" t="s">
        <v>259</v>
      </c>
      <c r="J141" s="11" t="s">
        <v>261</v>
      </c>
      <c r="K141" s="11" t="s">
        <v>12387</v>
      </c>
      <c r="L141" s="11">
        <v>2</v>
      </c>
    </row>
    <row r="142" spans="1:12">
      <c r="A142" s="11" t="s">
        <v>130</v>
      </c>
      <c r="D142" s="11" t="s">
        <v>260</v>
      </c>
      <c r="E142" s="19" t="s">
        <v>392</v>
      </c>
      <c r="F142" s="10">
        <v>42036</v>
      </c>
      <c r="G142" s="10">
        <v>44958</v>
      </c>
      <c r="H142" s="11">
        <v>9</v>
      </c>
      <c r="I142" s="20" t="s">
        <v>259</v>
      </c>
      <c r="J142" s="11" t="s">
        <v>261</v>
      </c>
      <c r="K142" s="11" t="s">
        <v>12387</v>
      </c>
      <c r="L142" s="11">
        <v>2</v>
      </c>
    </row>
    <row r="143" spans="1:12">
      <c r="A143" s="11" t="s">
        <v>131</v>
      </c>
      <c r="D143" s="11" t="s">
        <v>260</v>
      </c>
      <c r="E143" s="19" t="s">
        <v>393</v>
      </c>
      <c r="F143" s="10">
        <v>42036</v>
      </c>
      <c r="G143" s="10">
        <v>44958</v>
      </c>
      <c r="H143" s="11">
        <v>9</v>
      </c>
      <c r="I143" s="20" t="s">
        <v>259</v>
      </c>
      <c r="J143" s="11" t="s">
        <v>261</v>
      </c>
      <c r="K143" s="11" t="s">
        <v>12387</v>
      </c>
      <c r="L143" s="11">
        <v>2</v>
      </c>
    </row>
    <row r="144" spans="1:12">
      <c r="A144" s="11" t="s">
        <v>132</v>
      </c>
      <c r="D144" s="11" t="s">
        <v>260</v>
      </c>
      <c r="E144" s="19" t="s">
        <v>394</v>
      </c>
      <c r="F144" s="10">
        <v>42036</v>
      </c>
      <c r="G144" s="10">
        <v>44958</v>
      </c>
      <c r="H144" s="11">
        <v>9</v>
      </c>
      <c r="I144" s="20" t="s">
        <v>259</v>
      </c>
      <c r="J144" s="11" t="s">
        <v>261</v>
      </c>
      <c r="K144" s="11" t="s">
        <v>12387</v>
      </c>
      <c r="L144" s="11">
        <v>2</v>
      </c>
    </row>
    <row r="145" spans="1:12">
      <c r="A145" s="11" t="s">
        <v>133</v>
      </c>
      <c r="D145" s="11" t="s">
        <v>260</v>
      </c>
      <c r="E145" s="19" t="s">
        <v>395</v>
      </c>
      <c r="F145" s="10">
        <v>42036</v>
      </c>
      <c r="G145" s="10">
        <v>44958</v>
      </c>
      <c r="H145" s="11">
        <v>9</v>
      </c>
      <c r="I145" s="20" t="s">
        <v>259</v>
      </c>
      <c r="J145" s="11" t="s">
        <v>261</v>
      </c>
      <c r="K145" s="11" t="s">
        <v>12387</v>
      </c>
      <c r="L145" s="11">
        <v>2</v>
      </c>
    </row>
    <row r="146" spans="1:12">
      <c r="A146" s="11" t="s">
        <v>134</v>
      </c>
      <c r="D146" s="11" t="s">
        <v>260</v>
      </c>
      <c r="E146" s="19" t="s">
        <v>396</v>
      </c>
      <c r="F146" s="10">
        <v>42036</v>
      </c>
      <c r="G146" s="10">
        <v>44958</v>
      </c>
      <c r="H146" s="11">
        <v>9</v>
      </c>
      <c r="I146" s="20" t="s">
        <v>259</v>
      </c>
      <c r="J146" s="11" t="s">
        <v>261</v>
      </c>
      <c r="K146" s="11" t="s">
        <v>12387</v>
      </c>
      <c r="L146" s="11">
        <v>2</v>
      </c>
    </row>
    <row r="147" spans="1:12">
      <c r="A147" s="11" t="s">
        <v>135</v>
      </c>
      <c r="D147" s="11" t="s">
        <v>260</v>
      </c>
      <c r="E147" s="19" t="s">
        <v>397</v>
      </c>
      <c r="F147" s="10">
        <v>42036</v>
      </c>
      <c r="G147" s="10">
        <v>44958</v>
      </c>
      <c r="H147" s="11">
        <v>9</v>
      </c>
      <c r="I147" s="20" t="s">
        <v>259</v>
      </c>
      <c r="J147" s="11" t="s">
        <v>261</v>
      </c>
      <c r="K147" s="11" t="s">
        <v>12387</v>
      </c>
      <c r="L147" s="11">
        <v>2</v>
      </c>
    </row>
    <row r="148" spans="1:12">
      <c r="A148" s="11" t="s">
        <v>136</v>
      </c>
      <c r="D148" s="11" t="s">
        <v>260</v>
      </c>
      <c r="E148" s="19" t="s">
        <v>398</v>
      </c>
      <c r="F148" s="10">
        <v>42036</v>
      </c>
      <c r="G148" s="10">
        <v>44958</v>
      </c>
      <c r="H148" s="11">
        <v>9</v>
      </c>
      <c r="I148" s="20" t="s">
        <v>259</v>
      </c>
      <c r="J148" s="11" t="s">
        <v>261</v>
      </c>
      <c r="K148" s="11" t="s">
        <v>12387</v>
      </c>
      <c r="L148" s="11">
        <v>2</v>
      </c>
    </row>
    <row r="149" spans="1:12">
      <c r="A149" s="11" t="s">
        <v>137</v>
      </c>
      <c r="D149" s="11" t="s">
        <v>260</v>
      </c>
      <c r="E149" s="19" t="s">
        <v>399</v>
      </c>
      <c r="F149" s="10">
        <v>42036</v>
      </c>
      <c r="G149" s="10">
        <v>44958</v>
      </c>
      <c r="H149" s="11">
        <v>9</v>
      </c>
      <c r="I149" s="20" t="s">
        <v>259</v>
      </c>
      <c r="J149" s="11" t="s">
        <v>261</v>
      </c>
      <c r="K149" s="11" t="s">
        <v>12387</v>
      </c>
      <c r="L149" s="11">
        <v>2</v>
      </c>
    </row>
    <row r="150" spans="1:12">
      <c r="A150" s="11" t="s">
        <v>138</v>
      </c>
      <c r="D150" s="11" t="s">
        <v>260</v>
      </c>
      <c r="E150" s="19" t="s">
        <v>400</v>
      </c>
      <c r="F150" s="10">
        <v>42036</v>
      </c>
      <c r="G150" s="10">
        <v>44958</v>
      </c>
      <c r="H150" s="11">
        <v>9</v>
      </c>
      <c r="I150" s="20" t="s">
        <v>259</v>
      </c>
      <c r="J150" s="11" t="s">
        <v>261</v>
      </c>
      <c r="K150" s="11" t="s">
        <v>12387</v>
      </c>
      <c r="L150" s="11">
        <v>2</v>
      </c>
    </row>
    <row r="151" spans="1:12">
      <c r="A151" s="11" t="s">
        <v>139</v>
      </c>
      <c r="D151" s="11" t="s">
        <v>260</v>
      </c>
      <c r="E151" s="19" t="s">
        <v>401</v>
      </c>
      <c r="F151" s="10">
        <v>42036</v>
      </c>
      <c r="G151" s="10">
        <v>44958</v>
      </c>
      <c r="H151" s="11">
        <v>9</v>
      </c>
      <c r="I151" s="20" t="s">
        <v>259</v>
      </c>
      <c r="J151" s="11" t="s">
        <v>261</v>
      </c>
      <c r="K151" s="11" t="s">
        <v>12387</v>
      </c>
      <c r="L151" s="11">
        <v>2</v>
      </c>
    </row>
    <row r="152" spans="1:12">
      <c r="A152" s="11" t="s">
        <v>140</v>
      </c>
      <c r="D152" s="11" t="s">
        <v>260</v>
      </c>
      <c r="E152" s="19" t="s">
        <v>402</v>
      </c>
      <c r="F152" s="10">
        <v>42036</v>
      </c>
      <c r="G152" s="10">
        <v>44958</v>
      </c>
      <c r="H152" s="11">
        <v>9</v>
      </c>
      <c r="I152" s="20" t="s">
        <v>259</v>
      </c>
      <c r="J152" s="11" t="s">
        <v>261</v>
      </c>
      <c r="K152" s="11" t="s">
        <v>12387</v>
      </c>
      <c r="L152" s="11">
        <v>2</v>
      </c>
    </row>
    <row r="153" spans="1:12">
      <c r="A153" s="11" t="s">
        <v>141</v>
      </c>
      <c r="D153" s="11" t="s">
        <v>260</v>
      </c>
      <c r="E153" s="19" t="s">
        <v>403</v>
      </c>
      <c r="F153" s="10">
        <v>42036</v>
      </c>
      <c r="G153" s="10">
        <v>44958</v>
      </c>
      <c r="H153" s="11">
        <v>9</v>
      </c>
      <c r="I153" s="20" t="s">
        <v>259</v>
      </c>
      <c r="J153" s="11" t="s">
        <v>261</v>
      </c>
      <c r="K153" s="11" t="s">
        <v>12387</v>
      </c>
      <c r="L153" s="11">
        <v>2</v>
      </c>
    </row>
    <row r="154" spans="1:12">
      <c r="A154" s="11" t="s">
        <v>142</v>
      </c>
      <c r="D154" s="11" t="s">
        <v>260</v>
      </c>
      <c r="E154" s="19" t="s">
        <v>404</v>
      </c>
      <c r="F154" s="10">
        <v>42036</v>
      </c>
      <c r="G154" s="10">
        <v>44958</v>
      </c>
      <c r="H154" s="11">
        <v>9</v>
      </c>
      <c r="I154" s="20" t="s">
        <v>259</v>
      </c>
      <c r="J154" s="11" t="s">
        <v>261</v>
      </c>
      <c r="K154" s="11" t="s">
        <v>12387</v>
      </c>
      <c r="L154" s="11">
        <v>2</v>
      </c>
    </row>
    <row r="155" spans="1:12">
      <c r="A155" s="11" t="s">
        <v>143</v>
      </c>
      <c r="D155" s="11" t="s">
        <v>260</v>
      </c>
      <c r="E155" s="19" t="s">
        <v>405</v>
      </c>
      <c r="F155" s="10">
        <v>42036</v>
      </c>
      <c r="G155" s="10">
        <v>44958</v>
      </c>
      <c r="H155" s="11">
        <v>9</v>
      </c>
      <c r="I155" s="20" t="s">
        <v>259</v>
      </c>
      <c r="J155" s="11" t="s">
        <v>261</v>
      </c>
      <c r="K155" s="11" t="s">
        <v>12387</v>
      </c>
      <c r="L155" s="11">
        <v>2</v>
      </c>
    </row>
    <row r="156" spans="1:12">
      <c r="A156" s="11" t="s">
        <v>144</v>
      </c>
      <c r="D156" s="11" t="s">
        <v>260</v>
      </c>
      <c r="E156" s="19" t="s">
        <v>406</v>
      </c>
      <c r="F156" s="10">
        <v>42036</v>
      </c>
      <c r="G156" s="10">
        <v>44958</v>
      </c>
      <c r="H156" s="11">
        <v>9</v>
      </c>
      <c r="I156" s="20" t="s">
        <v>259</v>
      </c>
      <c r="J156" s="11" t="s">
        <v>261</v>
      </c>
      <c r="K156" s="11" t="s">
        <v>12387</v>
      </c>
      <c r="L156" s="11">
        <v>2</v>
      </c>
    </row>
    <row r="157" spans="1:12">
      <c r="A157" s="11" t="s">
        <v>145</v>
      </c>
      <c r="D157" s="11" t="s">
        <v>260</v>
      </c>
      <c r="E157" s="19" t="s">
        <v>407</v>
      </c>
      <c r="F157" s="10">
        <v>42036</v>
      </c>
      <c r="G157" s="10">
        <v>44958</v>
      </c>
      <c r="H157" s="11">
        <v>9</v>
      </c>
      <c r="I157" s="20" t="s">
        <v>259</v>
      </c>
      <c r="J157" s="11" t="s">
        <v>261</v>
      </c>
      <c r="K157" s="11" t="s">
        <v>12387</v>
      </c>
      <c r="L157" s="11">
        <v>2</v>
      </c>
    </row>
    <row r="158" spans="1:12">
      <c r="A158" s="11" t="s">
        <v>146</v>
      </c>
      <c r="D158" s="11" t="s">
        <v>260</v>
      </c>
      <c r="E158" s="19" t="s">
        <v>408</v>
      </c>
      <c r="F158" s="10">
        <v>42036</v>
      </c>
      <c r="G158" s="10">
        <v>44958</v>
      </c>
      <c r="H158" s="11">
        <v>9</v>
      </c>
      <c r="I158" s="20" t="s">
        <v>259</v>
      </c>
      <c r="J158" s="11" t="s">
        <v>261</v>
      </c>
      <c r="K158" s="11" t="s">
        <v>12387</v>
      </c>
      <c r="L158" s="11">
        <v>2</v>
      </c>
    </row>
    <row r="159" spans="1:12">
      <c r="A159" s="11" t="s">
        <v>147</v>
      </c>
      <c r="D159" s="11" t="s">
        <v>260</v>
      </c>
      <c r="E159" s="19" t="s">
        <v>409</v>
      </c>
      <c r="F159" s="10">
        <v>42036</v>
      </c>
      <c r="G159" s="10">
        <v>44958</v>
      </c>
      <c r="H159" s="11">
        <v>9</v>
      </c>
      <c r="I159" s="20" t="s">
        <v>259</v>
      </c>
      <c r="J159" s="11" t="s">
        <v>261</v>
      </c>
      <c r="K159" s="11" t="s">
        <v>12387</v>
      </c>
      <c r="L159" s="11">
        <v>2</v>
      </c>
    </row>
    <row r="160" spans="1:12">
      <c r="A160" s="11" t="s">
        <v>148</v>
      </c>
      <c r="D160" s="11" t="s">
        <v>260</v>
      </c>
      <c r="E160" s="19" t="s">
        <v>410</v>
      </c>
      <c r="F160" s="10">
        <v>42036</v>
      </c>
      <c r="G160" s="10">
        <v>44958</v>
      </c>
      <c r="H160" s="11">
        <v>9</v>
      </c>
      <c r="I160" s="20" t="s">
        <v>259</v>
      </c>
      <c r="J160" s="11" t="s">
        <v>261</v>
      </c>
      <c r="K160" s="11" t="s">
        <v>12387</v>
      </c>
      <c r="L160" s="11">
        <v>2</v>
      </c>
    </row>
    <row r="161" spans="1:12">
      <c r="A161" s="11" t="s">
        <v>149</v>
      </c>
      <c r="D161" s="11" t="s">
        <v>260</v>
      </c>
      <c r="E161" s="19" t="s">
        <v>411</v>
      </c>
      <c r="F161" s="10">
        <v>42036</v>
      </c>
      <c r="G161" s="10">
        <v>44958</v>
      </c>
      <c r="H161" s="11">
        <v>9</v>
      </c>
      <c r="I161" s="20" t="s">
        <v>259</v>
      </c>
      <c r="J161" s="11" t="s">
        <v>261</v>
      </c>
      <c r="K161" s="11" t="s">
        <v>12387</v>
      </c>
      <c r="L161" s="11">
        <v>2</v>
      </c>
    </row>
    <row r="162" spans="1:12">
      <c r="A162" s="11" t="s">
        <v>150</v>
      </c>
      <c r="D162" s="11" t="s">
        <v>260</v>
      </c>
      <c r="E162" s="19" t="s">
        <v>412</v>
      </c>
      <c r="F162" s="10">
        <v>42036</v>
      </c>
      <c r="G162" s="10">
        <v>44958</v>
      </c>
      <c r="H162" s="11">
        <v>9</v>
      </c>
      <c r="I162" s="20" t="s">
        <v>259</v>
      </c>
      <c r="J162" s="11" t="s">
        <v>261</v>
      </c>
      <c r="K162" s="11" t="s">
        <v>12387</v>
      </c>
      <c r="L162" s="11">
        <v>2</v>
      </c>
    </row>
    <row r="163" spans="1:12">
      <c r="A163" s="11" t="s">
        <v>151</v>
      </c>
      <c r="D163" s="11" t="s">
        <v>260</v>
      </c>
      <c r="E163" s="19" t="s">
        <v>413</v>
      </c>
      <c r="F163" s="10">
        <v>42036</v>
      </c>
      <c r="G163" s="10">
        <v>44958</v>
      </c>
      <c r="H163" s="11">
        <v>9</v>
      </c>
      <c r="I163" s="20" t="s">
        <v>259</v>
      </c>
      <c r="J163" s="11" t="s">
        <v>261</v>
      </c>
      <c r="K163" s="11" t="s">
        <v>12387</v>
      </c>
      <c r="L163" s="11">
        <v>2</v>
      </c>
    </row>
    <row r="164" spans="1:12">
      <c r="A164" s="11" t="s">
        <v>152</v>
      </c>
      <c r="D164" s="11" t="s">
        <v>260</v>
      </c>
      <c r="E164" s="19" t="s">
        <v>414</v>
      </c>
      <c r="F164" s="10">
        <v>42036</v>
      </c>
      <c r="G164" s="10">
        <v>44958</v>
      </c>
      <c r="H164" s="11">
        <v>9</v>
      </c>
      <c r="I164" s="20" t="s">
        <v>259</v>
      </c>
      <c r="J164" s="11" t="s">
        <v>261</v>
      </c>
      <c r="K164" s="11" t="s">
        <v>12387</v>
      </c>
      <c r="L164" s="11">
        <v>2</v>
      </c>
    </row>
    <row r="165" spans="1:12">
      <c r="A165" s="11" t="s">
        <v>153</v>
      </c>
      <c r="D165" s="11" t="s">
        <v>260</v>
      </c>
      <c r="E165" s="19" t="s">
        <v>415</v>
      </c>
      <c r="F165" s="10">
        <v>42036</v>
      </c>
      <c r="G165" s="10">
        <v>44958</v>
      </c>
      <c r="H165" s="11">
        <v>9</v>
      </c>
      <c r="I165" s="20" t="s">
        <v>259</v>
      </c>
      <c r="J165" s="11" t="s">
        <v>261</v>
      </c>
      <c r="K165" s="11" t="s">
        <v>12387</v>
      </c>
      <c r="L165" s="11">
        <v>2</v>
      </c>
    </row>
    <row r="166" spans="1:12">
      <c r="A166" s="11" t="s">
        <v>154</v>
      </c>
      <c r="D166" s="11" t="s">
        <v>260</v>
      </c>
      <c r="E166" s="19" t="s">
        <v>416</v>
      </c>
      <c r="F166" s="10">
        <v>42036</v>
      </c>
      <c r="G166" s="10">
        <v>44958</v>
      </c>
      <c r="H166" s="11">
        <v>9</v>
      </c>
      <c r="I166" s="20" t="s">
        <v>259</v>
      </c>
      <c r="J166" s="11" t="s">
        <v>261</v>
      </c>
      <c r="K166" s="11" t="s">
        <v>12387</v>
      </c>
      <c r="L166" s="11">
        <v>2</v>
      </c>
    </row>
    <row r="167" spans="1:12">
      <c r="A167" s="11" t="s">
        <v>155</v>
      </c>
      <c r="D167" s="11" t="s">
        <v>260</v>
      </c>
      <c r="E167" s="19" t="s">
        <v>417</v>
      </c>
      <c r="F167" s="10">
        <v>42036</v>
      </c>
      <c r="G167" s="10">
        <v>44958</v>
      </c>
      <c r="H167" s="11">
        <v>9</v>
      </c>
      <c r="I167" s="20" t="s">
        <v>259</v>
      </c>
      <c r="J167" s="11" t="s">
        <v>261</v>
      </c>
      <c r="K167" s="11" t="s">
        <v>12387</v>
      </c>
      <c r="L167" s="11">
        <v>2</v>
      </c>
    </row>
    <row r="168" spans="1:12">
      <c r="A168" s="11" t="s">
        <v>156</v>
      </c>
      <c r="D168" s="11" t="s">
        <v>260</v>
      </c>
      <c r="E168" s="19" t="s">
        <v>418</v>
      </c>
      <c r="F168" s="10">
        <v>42036</v>
      </c>
      <c r="G168" s="10">
        <v>44958</v>
      </c>
      <c r="H168" s="11">
        <v>9</v>
      </c>
      <c r="I168" s="20" t="s">
        <v>259</v>
      </c>
      <c r="J168" s="11" t="s">
        <v>261</v>
      </c>
      <c r="K168" s="11" t="s">
        <v>12387</v>
      </c>
      <c r="L168" s="11">
        <v>2</v>
      </c>
    </row>
    <row r="169" spans="1:12">
      <c r="A169" s="11" t="s">
        <v>157</v>
      </c>
      <c r="D169" s="11" t="s">
        <v>260</v>
      </c>
      <c r="E169" s="19" t="s">
        <v>419</v>
      </c>
      <c r="F169" s="10">
        <v>42036</v>
      </c>
      <c r="G169" s="10">
        <v>44958</v>
      </c>
      <c r="H169" s="11">
        <v>9</v>
      </c>
      <c r="I169" s="20" t="s">
        <v>259</v>
      </c>
      <c r="J169" s="11" t="s">
        <v>261</v>
      </c>
      <c r="K169" s="11" t="s">
        <v>12387</v>
      </c>
      <c r="L169" s="11">
        <v>2</v>
      </c>
    </row>
    <row r="170" spans="1:12">
      <c r="A170" s="11" t="s">
        <v>158</v>
      </c>
      <c r="D170" s="11" t="s">
        <v>260</v>
      </c>
      <c r="E170" s="19" t="s">
        <v>420</v>
      </c>
      <c r="F170" s="10">
        <v>42036</v>
      </c>
      <c r="G170" s="10">
        <v>44958</v>
      </c>
      <c r="H170" s="11">
        <v>9</v>
      </c>
      <c r="I170" s="20" t="s">
        <v>259</v>
      </c>
      <c r="J170" s="11" t="s">
        <v>261</v>
      </c>
      <c r="K170" s="11" t="s">
        <v>12387</v>
      </c>
      <c r="L170" s="11">
        <v>2</v>
      </c>
    </row>
    <row r="171" spans="1:12">
      <c r="A171" s="11" t="s">
        <v>159</v>
      </c>
      <c r="D171" s="11" t="s">
        <v>260</v>
      </c>
      <c r="E171" s="19" t="s">
        <v>421</v>
      </c>
      <c r="F171" s="10">
        <v>42036</v>
      </c>
      <c r="G171" s="10">
        <v>44958</v>
      </c>
      <c r="H171" s="11">
        <v>9</v>
      </c>
      <c r="I171" s="20" t="s">
        <v>259</v>
      </c>
      <c r="J171" s="11" t="s">
        <v>261</v>
      </c>
      <c r="K171" s="11" t="s">
        <v>12387</v>
      </c>
      <c r="L171" s="11">
        <v>2</v>
      </c>
    </row>
    <row r="172" spans="1:12">
      <c r="A172" s="11" t="s">
        <v>160</v>
      </c>
      <c r="D172" s="11" t="s">
        <v>260</v>
      </c>
      <c r="E172" s="19" t="s">
        <v>422</v>
      </c>
      <c r="F172" s="10">
        <v>42036</v>
      </c>
      <c r="G172" s="10">
        <v>44958</v>
      </c>
      <c r="H172" s="11">
        <v>9</v>
      </c>
      <c r="I172" s="20" t="s">
        <v>259</v>
      </c>
      <c r="J172" s="11" t="s">
        <v>261</v>
      </c>
      <c r="K172" s="11" t="s">
        <v>12387</v>
      </c>
      <c r="L172" s="11">
        <v>2</v>
      </c>
    </row>
    <row r="173" spans="1:12">
      <c r="A173" s="11" t="s">
        <v>161</v>
      </c>
      <c r="D173" s="11" t="s">
        <v>260</v>
      </c>
      <c r="E173" s="19" t="s">
        <v>423</v>
      </c>
      <c r="F173" s="10">
        <v>42036</v>
      </c>
      <c r="G173" s="10">
        <v>44958</v>
      </c>
      <c r="H173" s="11">
        <v>9</v>
      </c>
      <c r="I173" s="20" t="s">
        <v>259</v>
      </c>
      <c r="J173" s="11" t="s">
        <v>261</v>
      </c>
      <c r="K173" s="11" t="s">
        <v>12387</v>
      </c>
      <c r="L173" s="11">
        <v>2</v>
      </c>
    </row>
    <row r="174" spans="1:12">
      <c r="A174" s="11" t="s">
        <v>162</v>
      </c>
      <c r="D174" s="11" t="s">
        <v>260</v>
      </c>
      <c r="E174" s="19" t="s">
        <v>424</v>
      </c>
      <c r="F174" s="10">
        <v>42036</v>
      </c>
      <c r="G174" s="10">
        <v>44958</v>
      </c>
      <c r="H174" s="11">
        <v>9</v>
      </c>
      <c r="I174" s="20" t="s">
        <v>259</v>
      </c>
      <c r="J174" s="11" t="s">
        <v>261</v>
      </c>
      <c r="K174" s="11" t="s">
        <v>12387</v>
      </c>
      <c r="L174" s="11">
        <v>2</v>
      </c>
    </row>
    <row r="175" spans="1:12">
      <c r="A175" s="11" t="s">
        <v>163</v>
      </c>
      <c r="D175" s="11" t="s">
        <v>260</v>
      </c>
      <c r="E175" s="19" t="s">
        <v>425</v>
      </c>
      <c r="F175" s="10">
        <v>42036</v>
      </c>
      <c r="G175" s="10">
        <v>44958</v>
      </c>
      <c r="H175" s="11">
        <v>9</v>
      </c>
      <c r="I175" s="20" t="s">
        <v>259</v>
      </c>
      <c r="J175" s="11" t="s">
        <v>261</v>
      </c>
      <c r="K175" s="11" t="s">
        <v>12387</v>
      </c>
      <c r="L175" s="11">
        <v>2</v>
      </c>
    </row>
    <row r="176" spans="1:12">
      <c r="A176" s="11" t="s">
        <v>164</v>
      </c>
      <c r="D176" s="11" t="s">
        <v>260</v>
      </c>
      <c r="E176" s="19" t="s">
        <v>426</v>
      </c>
      <c r="F176" s="10">
        <v>42036</v>
      </c>
      <c r="G176" s="10">
        <v>44958</v>
      </c>
      <c r="H176" s="11">
        <v>9</v>
      </c>
      <c r="I176" s="20" t="s">
        <v>259</v>
      </c>
      <c r="J176" s="11" t="s">
        <v>261</v>
      </c>
      <c r="K176" s="11" t="s">
        <v>12387</v>
      </c>
      <c r="L176" s="11">
        <v>2</v>
      </c>
    </row>
    <row r="177" spans="1:12">
      <c r="A177" s="11" t="s">
        <v>165</v>
      </c>
      <c r="D177" s="11" t="s">
        <v>260</v>
      </c>
      <c r="E177" s="19" t="s">
        <v>427</v>
      </c>
      <c r="F177" s="10">
        <v>42036</v>
      </c>
      <c r="G177" s="10">
        <v>44958</v>
      </c>
      <c r="H177" s="11">
        <v>9</v>
      </c>
      <c r="I177" s="20" t="s">
        <v>259</v>
      </c>
      <c r="J177" s="11" t="s">
        <v>261</v>
      </c>
      <c r="K177" s="11" t="s">
        <v>12387</v>
      </c>
      <c r="L177" s="11">
        <v>2</v>
      </c>
    </row>
    <row r="178" spans="1:12">
      <c r="A178" s="11" t="s">
        <v>166</v>
      </c>
      <c r="D178" s="11" t="s">
        <v>260</v>
      </c>
      <c r="E178" s="19" t="s">
        <v>428</v>
      </c>
      <c r="F178" s="10">
        <v>42036</v>
      </c>
      <c r="G178" s="10">
        <v>44958</v>
      </c>
      <c r="H178" s="11">
        <v>9</v>
      </c>
      <c r="I178" s="20" t="s">
        <v>259</v>
      </c>
      <c r="J178" s="11" t="s">
        <v>261</v>
      </c>
      <c r="K178" s="11" t="s">
        <v>12387</v>
      </c>
      <c r="L178" s="11">
        <v>2</v>
      </c>
    </row>
    <row r="179" spans="1:12">
      <c r="A179" s="11" t="s">
        <v>167</v>
      </c>
      <c r="D179" s="11" t="s">
        <v>260</v>
      </c>
      <c r="E179" s="19" t="s">
        <v>429</v>
      </c>
      <c r="F179" s="10">
        <v>42036</v>
      </c>
      <c r="G179" s="10">
        <v>44958</v>
      </c>
      <c r="H179" s="11">
        <v>9</v>
      </c>
      <c r="I179" s="20" t="s">
        <v>259</v>
      </c>
      <c r="J179" s="11" t="s">
        <v>261</v>
      </c>
      <c r="K179" s="11" t="s">
        <v>12387</v>
      </c>
      <c r="L179" s="11">
        <v>2</v>
      </c>
    </row>
    <row r="180" spans="1:12">
      <c r="A180" s="11" t="s">
        <v>168</v>
      </c>
      <c r="D180" s="11" t="s">
        <v>260</v>
      </c>
      <c r="E180" s="19" t="s">
        <v>430</v>
      </c>
      <c r="F180" s="10">
        <v>42036</v>
      </c>
      <c r="G180" s="10">
        <v>44958</v>
      </c>
      <c r="H180" s="11">
        <v>9</v>
      </c>
      <c r="I180" s="20" t="s">
        <v>259</v>
      </c>
      <c r="J180" s="11" t="s">
        <v>261</v>
      </c>
      <c r="K180" s="11" t="s">
        <v>12387</v>
      </c>
      <c r="L180" s="11">
        <v>2</v>
      </c>
    </row>
    <row r="181" spans="1:12">
      <c r="A181" s="11" t="s">
        <v>169</v>
      </c>
      <c r="D181" s="11" t="s">
        <v>260</v>
      </c>
      <c r="E181" s="19" t="s">
        <v>431</v>
      </c>
      <c r="F181" s="10">
        <v>42036</v>
      </c>
      <c r="G181" s="10">
        <v>44958</v>
      </c>
      <c r="H181" s="11">
        <v>9</v>
      </c>
      <c r="I181" s="20" t="s">
        <v>259</v>
      </c>
      <c r="J181" s="11" t="s">
        <v>261</v>
      </c>
      <c r="K181" s="11" t="s">
        <v>12387</v>
      </c>
      <c r="L181" s="11">
        <v>2</v>
      </c>
    </row>
    <row r="182" spans="1:12">
      <c r="A182" s="11" t="s">
        <v>170</v>
      </c>
      <c r="D182" s="11" t="s">
        <v>260</v>
      </c>
      <c r="E182" s="19" t="s">
        <v>432</v>
      </c>
      <c r="F182" s="10">
        <v>42036</v>
      </c>
      <c r="G182" s="10">
        <v>44958</v>
      </c>
      <c r="H182" s="11">
        <v>9</v>
      </c>
      <c r="I182" s="20" t="s">
        <v>259</v>
      </c>
      <c r="J182" s="11" t="s">
        <v>261</v>
      </c>
      <c r="K182" s="11" t="s">
        <v>12387</v>
      </c>
      <c r="L182" s="11">
        <v>2</v>
      </c>
    </row>
    <row r="183" spans="1:12">
      <c r="A183" s="11" t="s">
        <v>171</v>
      </c>
      <c r="D183" s="11" t="s">
        <v>260</v>
      </c>
      <c r="E183" s="19" t="s">
        <v>433</v>
      </c>
      <c r="F183" s="10">
        <v>42036</v>
      </c>
      <c r="G183" s="10">
        <v>44958</v>
      </c>
      <c r="H183" s="11">
        <v>9</v>
      </c>
      <c r="I183" s="20" t="s">
        <v>259</v>
      </c>
      <c r="J183" s="11" t="s">
        <v>261</v>
      </c>
      <c r="K183" s="11" t="s">
        <v>12387</v>
      </c>
      <c r="L183" s="11">
        <v>2</v>
      </c>
    </row>
    <row r="184" spans="1:12">
      <c r="A184" s="11" t="s">
        <v>172</v>
      </c>
      <c r="D184" s="11" t="s">
        <v>260</v>
      </c>
      <c r="E184" s="19" t="s">
        <v>434</v>
      </c>
      <c r="F184" s="10">
        <v>42036</v>
      </c>
      <c r="G184" s="10">
        <v>44958</v>
      </c>
      <c r="H184" s="11">
        <v>9</v>
      </c>
      <c r="I184" s="20" t="s">
        <v>259</v>
      </c>
      <c r="J184" s="11" t="s">
        <v>261</v>
      </c>
      <c r="K184" s="11" t="s">
        <v>12387</v>
      </c>
      <c r="L184" s="11">
        <v>2</v>
      </c>
    </row>
    <row r="185" spans="1:12">
      <c r="A185" s="11" t="s">
        <v>173</v>
      </c>
      <c r="D185" s="11" t="s">
        <v>260</v>
      </c>
      <c r="E185" s="19" t="s">
        <v>435</v>
      </c>
      <c r="F185" s="10">
        <v>42036</v>
      </c>
      <c r="G185" s="10">
        <v>44958</v>
      </c>
      <c r="H185" s="11">
        <v>9</v>
      </c>
      <c r="I185" s="20" t="s">
        <v>259</v>
      </c>
      <c r="J185" s="11" t="s">
        <v>261</v>
      </c>
      <c r="K185" s="11" t="s">
        <v>12387</v>
      </c>
      <c r="L185" s="11">
        <v>2</v>
      </c>
    </row>
    <row r="186" spans="1:12">
      <c r="A186" s="11" t="s">
        <v>174</v>
      </c>
      <c r="D186" s="11" t="s">
        <v>260</v>
      </c>
      <c r="E186" s="19" t="s">
        <v>436</v>
      </c>
      <c r="F186" s="10">
        <v>42036</v>
      </c>
      <c r="G186" s="10">
        <v>44958</v>
      </c>
      <c r="H186" s="11">
        <v>9</v>
      </c>
      <c r="I186" s="20" t="s">
        <v>259</v>
      </c>
      <c r="J186" s="11" t="s">
        <v>261</v>
      </c>
      <c r="K186" s="11" t="s">
        <v>12387</v>
      </c>
      <c r="L186" s="11">
        <v>2</v>
      </c>
    </row>
    <row r="187" spans="1:12">
      <c r="A187" s="11" t="s">
        <v>175</v>
      </c>
      <c r="D187" s="11" t="s">
        <v>260</v>
      </c>
      <c r="E187" s="19" t="s">
        <v>437</v>
      </c>
      <c r="F187" s="10">
        <v>42036</v>
      </c>
      <c r="G187" s="10">
        <v>44958</v>
      </c>
      <c r="H187" s="11">
        <v>9</v>
      </c>
      <c r="I187" s="20" t="s">
        <v>259</v>
      </c>
      <c r="J187" s="11" t="s">
        <v>261</v>
      </c>
      <c r="K187" s="11" t="s">
        <v>12387</v>
      </c>
      <c r="L187" s="11">
        <v>2</v>
      </c>
    </row>
    <row r="188" spans="1:12">
      <c r="A188" s="11" t="s">
        <v>176</v>
      </c>
      <c r="D188" s="11" t="s">
        <v>260</v>
      </c>
      <c r="E188" s="19" t="s">
        <v>438</v>
      </c>
      <c r="F188" s="10">
        <v>42036</v>
      </c>
      <c r="G188" s="10">
        <v>44958</v>
      </c>
      <c r="H188" s="11">
        <v>9</v>
      </c>
      <c r="I188" s="20" t="s">
        <v>259</v>
      </c>
      <c r="J188" s="11" t="s">
        <v>261</v>
      </c>
      <c r="K188" s="11" t="s">
        <v>12387</v>
      </c>
      <c r="L188" s="11">
        <v>2</v>
      </c>
    </row>
    <row r="189" spans="1:12">
      <c r="A189" s="11" t="s">
        <v>177</v>
      </c>
      <c r="D189" s="11" t="s">
        <v>260</v>
      </c>
      <c r="E189" s="19" t="s">
        <v>439</v>
      </c>
      <c r="F189" s="10">
        <v>42036</v>
      </c>
      <c r="G189" s="10">
        <v>44958</v>
      </c>
      <c r="H189" s="11">
        <v>9</v>
      </c>
      <c r="I189" s="20" t="s">
        <v>259</v>
      </c>
      <c r="J189" s="11" t="s">
        <v>261</v>
      </c>
      <c r="K189" s="11" t="s">
        <v>12387</v>
      </c>
      <c r="L189" s="11">
        <v>2</v>
      </c>
    </row>
    <row r="190" spans="1:12">
      <c r="A190" s="11" t="s">
        <v>178</v>
      </c>
      <c r="D190" s="11" t="s">
        <v>260</v>
      </c>
      <c r="E190" s="19" t="s">
        <v>440</v>
      </c>
      <c r="F190" s="10">
        <v>42036</v>
      </c>
      <c r="G190" s="10">
        <v>44958</v>
      </c>
      <c r="H190" s="11">
        <v>9</v>
      </c>
      <c r="I190" s="20" t="s">
        <v>259</v>
      </c>
      <c r="J190" s="11" t="s">
        <v>261</v>
      </c>
      <c r="K190" s="11" t="s">
        <v>12387</v>
      </c>
      <c r="L190" s="11">
        <v>2</v>
      </c>
    </row>
    <row r="191" spans="1:12">
      <c r="A191" s="11" t="s">
        <v>179</v>
      </c>
      <c r="D191" s="11" t="s">
        <v>260</v>
      </c>
      <c r="E191" s="19" t="s">
        <v>441</v>
      </c>
      <c r="F191" s="10">
        <v>42036</v>
      </c>
      <c r="G191" s="10">
        <v>44958</v>
      </c>
      <c r="H191" s="11">
        <v>9</v>
      </c>
      <c r="I191" s="20" t="s">
        <v>259</v>
      </c>
      <c r="J191" s="11" t="s">
        <v>261</v>
      </c>
      <c r="K191" s="11" t="s">
        <v>12387</v>
      </c>
      <c r="L191" s="11">
        <v>2</v>
      </c>
    </row>
    <row r="192" spans="1:12">
      <c r="A192" s="11" t="s">
        <v>180</v>
      </c>
      <c r="D192" s="11" t="s">
        <v>260</v>
      </c>
      <c r="E192" s="19" t="s">
        <v>442</v>
      </c>
      <c r="F192" s="10">
        <v>42036</v>
      </c>
      <c r="G192" s="10">
        <v>44958</v>
      </c>
      <c r="H192" s="11">
        <v>9</v>
      </c>
      <c r="I192" s="20" t="s">
        <v>259</v>
      </c>
      <c r="J192" s="11" t="s">
        <v>261</v>
      </c>
      <c r="K192" s="11" t="s">
        <v>12387</v>
      </c>
      <c r="L192" s="11">
        <v>2</v>
      </c>
    </row>
    <row r="193" spans="1:12">
      <c r="A193" s="11" t="s">
        <v>181</v>
      </c>
      <c r="D193" s="11" t="s">
        <v>260</v>
      </c>
      <c r="E193" s="19" t="s">
        <v>443</v>
      </c>
      <c r="F193" s="10">
        <v>42036</v>
      </c>
      <c r="G193" s="10">
        <v>44958</v>
      </c>
      <c r="H193" s="11">
        <v>9</v>
      </c>
      <c r="I193" s="20" t="s">
        <v>259</v>
      </c>
      <c r="J193" s="11" t="s">
        <v>261</v>
      </c>
      <c r="K193" s="11" t="s">
        <v>12387</v>
      </c>
      <c r="L193" s="11">
        <v>2</v>
      </c>
    </row>
    <row r="194" spans="1:12">
      <c r="A194" s="11" t="s">
        <v>182</v>
      </c>
      <c r="D194" s="11" t="s">
        <v>260</v>
      </c>
      <c r="E194" s="19" t="s">
        <v>444</v>
      </c>
      <c r="F194" s="10">
        <v>42036</v>
      </c>
      <c r="G194" s="10">
        <v>44958</v>
      </c>
      <c r="H194" s="11">
        <v>9</v>
      </c>
      <c r="I194" s="20" t="s">
        <v>259</v>
      </c>
      <c r="J194" s="11" t="s">
        <v>261</v>
      </c>
      <c r="K194" s="11" t="s">
        <v>12387</v>
      </c>
      <c r="L194" s="11">
        <v>2</v>
      </c>
    </row>
    <row r="195" spans="1:12">
      <c r="A195" s="11" t="s">
        <v>183</v>
      </c>
      <c r="D195" s="11" t="s">
        <v>260</v>
      </c>
      <c r="E195" s="19" t="s">
        <v>445</v>
      </c>
      <c r="F195" s="10">
        <v>42036</v>
      </c>
      <c r="G195" s="10">
        <v>44958</v>
      </c>
      <c r="H195" s="11">
        <v>9</v>
      </c>
      <c r="I195" s="20" t="s">
        <v>259</v>
      </c>
      <c r="J195" s="11" t="s">
        <v>261</v>
      </c>
      <c r="K195" s="11" t="s">
        <v>12387</v>
      </c>
      <c r="L195" s="11">
        <v>2</v>
      </c>
    </row>
    <row r="196" spans="1:12">
      <c r="A196" s="11" t="s">
        <v>184</v>
      </c>
      <c r="D196" s="11" t="s">
        <v>260</v>
      </c>
      <c r="E196" s="19" t="s">
        <v>446</v>
      </c>
      <c r="F196" s="10">
        <v>42036</v>
      </c>
      <c r="G196" s="10">
        <v>44958</v>
      </c>
      <c r="H196" s="11">
        <v>9</v>
      </c>
      <c r="I196" s="20" t="s">
        <v>259</v>
      </c>
      <c r="J196" s="11" t="s">
        <v>261</v>
      </c>
      <c r="K196" s="11" t="s">
        <v>12387</v>
      </c>
      <c r="L196" s="11">
        <v>2</v>
      </c>
    </row>
    <row r="197" spans="1:12">
      <c r="A197" s="11" t="s">
        <v>185</v>
      </c>
      <c r="D197" s="11" t="s">
        <v>260</v>
      </c>
      <c r="E197" s="19" t="s">
        <v>447</v>
      </c>
      <c r="F197" s="10">
        <v>42036</v>
      </c>
      <c r="G197" s="10">
        <v>44958</v>
      </c>
      <c r="H197" s="11">
        <v>9</v>
      </c>
      <c r="I197" s="20" t="s">
        <v>259</v>
      </c>
      <c r="J197" s="11" t="s">
        <v>261</v>
      </c>
      <c r="K197" s="11" t="s">
        <v>12387</v>
      </c>
      <c r="L197" s="11">
        <v>2</v>
      </c>
    </row>
    <row r="198" spans="1:12">
      <c r="A198" s="11" t="s">
        <v>186</v>
      </c>
      <c r="D198" s="11" t="s">
        <v>260</v>
      </c>
      <c r="E198" s="19" t="s">
        <v>448</v>
      </c>
      <c r="F198" s="10">
        <v>42036</v>
      </c>
      <c r="G198" s="10">
        <v>44958</v>
      </c>
      <c r="H198" s="11">
        <v>9</v>
      </c>
      <c r="I198" s="20" t="s">
        <v>259</v>
      </c>
      <c r="J198" s="11" t="s">
        <v>261</v>
      </c>
      <c r="K198" s="11" t="s">
        <v>12387</v>
      </c>
      <c r="L198" s="11">
        <v>2</v>
      </c>
    </row>
    <row r="199" spans="1:12">
      <c r="A199" s="11" t="s">
        <v>187</v>
      </c>
      <c r="D199" s="11" t="s">
        <v>260</v>
      </c>
      <c r="E199" s="19" t="s">
        <v>449</v>
      </c>
      <c r="F199" s="10">
        <v>42036</v>
      </c>
      <c r="G199" s="10">
        <v>44958</v>
      </c>
      <c r="H199" s="11">
        <v>9</v>
      </c>
      <c r="I199" s="20" t="s">
        <v>259</v>
      </c>
      <c r="J199" s="11" t="s">
        <v>261</v>
      </c>
      <c r="K199" s="11" t="s">
        <v>12387</v>
      </c>
      <c r="L199" s="11">
        <v>2</v>
      </c>
    </row>
    <row r="200" spans="1:12">
      <c r="A200" s="11" t="s">
        <v>188</v>
      </c>
      <c r="D200" s="11" t="s">
        <v>260</v>
      </c>
      <c r="E200" s="19" t="s">
        <v>450</v>
      </c>
      <c r="F200" s="10">
        <v>42036</v>
      </c>
      <c r="G200" s="10">
        <v>44958</v>
      </c>
      <c r="H200" s="11">
        <v>9</v>
      </c>
      <c r="I200" s="20" t="s">
        <v>259</v>
      </c>
      <c r="J200" s="11" t="s">
        <v>261</v>
      </c>
      <c r="K200" s="11" t="s">
        <v>12387</v>
      </c>
      <c r="L200" s="11">
        <v>2</v>
      </c>
    </row>
    <row r="201" spans="1:12">
      <c r="A201" s="11" t="s">
        <v>189</v>
      </c>
      <c r="D201" s="11" t="s">
        <v>260</v>
      </c>
      <c r="E201" s="19" t="s">
        <v>451</v>
      </c>
      <c r="F201" s="10">
        <v>42036</v>
      </c>
      <c r="G201" s="10">
        <v>44958</v>
      </c>
      <c r="H201" s="11">
        <v>9</v>
      </c>
      <c r="I201" s="20" t="s">
        <v>259</v>
      </c>
      <c r="J201" s="11" t="s">
        <v>261</v>
      </c>
      <c r="K201" s="11" t="s">
        <v>12387</v>
      </c>
      <c r="L201" s="11">
        <v>2</v>
      </c>
    </row>
    <row r="202" spans="1:12">
      <c r="A202" s="11" t="s">
        <v>190</v>
      </c>
      <c r="D202" s="11" t="s">
        <v>260</v>
      </c>
      <c r="E202" s="19" t="s">
        <v>452</v>
      </c>
      <c r="F202" s="10">
        <v>42036</v>
      </c>
      <c r="G202" s="10">
        <v>44958</v>
      </c>
      <c r="H202" s="11">
        <v>9</v>
      </c>
      <c r="I202" s="20" t="s">
        <v>259</v>
      </c>
      <c r="J202" s="11" t="s">
        <v>261</v>
      </c>
      <c r="K202" s="11" t="s">
        <v>12387</v>
      </c>
      <c r="L202" s="11">
        <v>2</v>
      </c>
    </row>
    <row r="203" spans="1:12">
      <c r="A203" s="11" t="s">
        <v>191</v>
      </c>
      <c r="D203" s="11" t="s">
        <v>260</v>
      </c>
      <c r="E203" s="19" t="s">
        <v>453</v>
      </c>
      <c r="F203" s="10">
        <v>42036</v>
      </c>
      <c r="G203" s="10">
        <v>44958</v>
      </c>
      <c r="H203" s="11">
        <v>9</v>
      </c>
      <c r="I203" s="20" t="s">
        <v>259</v>
      </c>
      <c r="J203" s="11" t="s">
        <v>261</v>
      </c>
      <c r="K203" s="11" t="s">
        <v>12387</v>
      </c>
      <c r="L203" s="11">
        <v>2</v>
      </c>
    </row>
    <row r="204" spans="1:12">
      <c r="A204" s="11" t="s">
        <v>192</v>
      </c>
      <c r="D204" s="11" t="s">
        <v>260</v>
      </c>
      <c r="E204" s="19" t="s">
        <v>454</v>
      </c>
      <c r="F204" s="10">
        <v>42036</v>
      </c>
      <c r="G204" s="10">
        <v>44958</v>
      </c>
      <c r="H204" s="11">
        <v>9</v>
      </c>
      <c r="I204" s="20" t="s">
        <v>259</v>
      </c>
      <c r="J204" s="11" t="s">
        <v>261</v>
      </c>
      <c r="K204" s="11" t="s">
        <v>12387</v>
      </c>
      <c r="L204" s="11">
        <v>2</v>
      </c>
    </row>
    <row r="205" spans="1:12">
      <c r="A205" s="11" t="s">
        <v>193</v>
      </c>
      <c r="D205" s="11" t="s">
        <v>260</v>
      </c>
      <c r="E205" s="19" t="s">
        <v>455</v>
      </c>
      <c r="F205" s="10">
        <v>42036</v>
      </c>
      <c r="G205" s="10">
        <v>44958</v>
      </c>
      <c r="H205" s="11">
        <v>9</v>
      </c>
      <c r="I205" s="20" t="s">
        <v>259</v>
      </c>
      <c r="J205" s="11" t="s">
        <v>261</v>
      </c>
      <c r="K205" s="11" t="s">
        <v>12387</v>
      </c>
      <c r="L205" s="11">
        <v>2</v>
      </c>
    </row>
    <row r="206" spans="1:12">
      <c r="A206" s="11" t="s">
        <v>194</v>
      </c>
      <c r="D206" s="11" t="s">
        <v>260</v>
      </c>
      <c r="E206" s="19" t="s">
        <v>456</v>
      </c>
      <c r="F206" s="10">
        <v>42036</v>
      </c>
      <c r="G206" s="10">
        <v>44958</v>
      </c>
      <c r="H206" s="11">
        <v>9</v>
      </c>
      <c r="I206" s="20" t="s">
        <v>259</v>
      </c>
      <c r="J206" s="11" t="s">
        <v>261</v>
      </c>
      <c r="K206" s="11" t="s">
        <v>12387</v>
      </c>
      <c r="L206" s="11">
        <v>2</v>
      </c>
    </row>
    <row r="207" spans="1:12">
      <c r="A207" s="11" t="s">
        <v>195</v>
      </c>
      <c r="D207" s="11" t="s">
        <v>260</v>
      </c>
      <c r="E207" s="19" t="s">
        <v>457</v>
      </c>
      <c r="F207" s="10">
        <v>42036</v>
      </c>
      <c r="G207" s="10">
        <v>44958</v>
      </c>
      <c r="H207" s="11">
        <v>9</v>
      </c>
      <c r="I207" s="20" t="s">
        <v>259</v>
      </c>
      <c r="J207" s="11" t="s">
        <v>261</v>
      </c>
      <c r="K207" s="11" t="s">
        <v>12387</v>
      </c>
      <c r="L207" s="11">
        <v>2</v>
      </c>
    </row>
    <row r="208" spans="1:12">
      <c r="A208" s="11" t="s">
        <v>196</v>
      </c>
      <c r="D208" s="11" t="s">
        <v>260</v>
      </c>
      <c r="E208" s="19" t="s">
        <v>458</v>
      </c>
      <c r="F208" s="10">
        <v>42036</v>
      </c>
      <c r="G208" s="10">
        <v>44958</v>
      </c>
      <c r="H208" s="11">
        <v>9</v>
      </c>
      <c r="I208" s="20" t="s">
        <v>259</v>
      </c>
      <c r="J208" s="11" t="s">
        <v>261</v>
      </c>
      <c r="K208" s="11" t="s">
        <v>12387</v>
      </c>
      <c r="L208" s="11">
        <v>2</v>
      </c>
    </row>
    <row r="209" spans="1:12">
      <c r="A209" s="11" t="s">
        <v>197</v>
      </c>
      <c r="D209" s="11" t="s">
        <v>260</v>
      </c>
      <c r="E209" s="19" t="s">
        <v>459</v>
      </c>
      <c r="F209" s="10">
        <v>42036</v>
      </c>
      <c r="G209" s="10">
        <v>44958</v>
      </c>
      <c r="H209" s="11">
        <v>9</v>
      </c>
      <c r="I209" s="20" t="s">
        <v>259</v>
      </c>
      <c r="J209" s="11" t="s">
        <v>261</v>
      </c>
      <c r="K209" s="11" t="s">
        <v>12387</v>
      </c>
      <c r="L209" s="11">
        <v>2</v>
      </c>
    </row>
    <row r="210" spans="1:12">
      <c r="A210" s="11" t="s">
        <v>198</v>
      </c>
      <c r="D210" s="11" t="s">
        <v>260</v>
      </c>
      <c r="E210" s="19" t="s">
        <v>460</v>
      </c>
      <c r="F210" s="10">
        <v>42036</v>
      </c>
      <c r="G210" s="10">
        <v>44958</v>
      </c>
      <c r="H210" s="11">
        <v>9</v>
      </c>
      <c r="I210" s="20" t="s">
        <v>259</v>
      </c>
      <c r="J210" s="11" t="s">
        <v>261</v>
      </c>
      <c r="K210" s="11" t="s">
        <v>12387</v>
      </c>
      <c r="L210" s="11">
        <v>2</v>
      </c>
    </row>
    <row r="211" spans="1:12">
      <c r="A211" s="11" t="s">
        <v>199</v>
      </c>
      <c r="D211" s="11" t="s">
        <v>260</v>
      </c>
      <c r="E211" s="19" t="s">
        <v>461</v>
      </c>
      <c r="F211" s="10">
        <v>42036</v>
      </c>
      <c r="G211" s="10">
        <v>44958</v>
      </c>
      <c r="H211" s="11">
        <v>9</v>
      </c>
      <c r="I211" s="20" t="s">
        <v>259</v>
      </c>
      <c r="J211" s="11" t="s">
        <v>261</v>
      </c>
      <c r="K211" s="11" t="s">
        <v>12387</v>
      </c>
      <c r="L211" s="11">
        <v>2</v>
      </c>
    </row>
    <row r="212" spans="1:12">
      <c r="A212" s="11" t="s">
        <v>200</v>
      </c>
      <c r="D212" s="11" t="s">
        <v>260</v>
      </c>
      <c r="E212" s="19" t="s">
        <v>462</v>
      </c>
      <c r="F212" s="10">
        <v>42036</v>
      </c>
      <c r="G212" s="10">
        <v>44958</v>
      </c>
      <c r="H212" s="11">
        <v>9</v>
      </c>
      <c r="I212" s="20" t="s">
        <v>259</v>
      </c>
      <c r="J212" s="11" t="s">
        <v>261</v>
      </c>
      <c r="K212" s="11" t="s">
        <v>12387</v>
      </c>
      <c r="L212" s="11">
        <v>2</v>
      </c>
    </row>
    <row r="213" spans="1:12">
      <c r="A213" s="11" t="s">
        <v>201</v>
      </c>
      <c r="D213" s="11" t="s">
        <v>260</v>
      </c>
      <c r="E213" s="19" t="s">
        <v>463</v>
      </c>
      <c r="F213" s="10">
        <v>42036</v>
      </c>
      <c r="G213" s="10">
        <v>44958</v>
      </c>
      <c r="H213" s="11">
        <v>9</v>
      </c>
      <c r="I213" s="20" t="s">
        <v>259</v>
      </c>
      <c r="J213" s="11" t="s">
        <v>261</v>
      </c>
      <c r="K213" s="11" t="s">
        <v>12387</v>
      </c>
      <c r="L213" s="11">
        <v>2</v>
      </c>
    </row>
    <row r="214" spans="1:12">
      <c r="A214" s="11" t="s">
        <v>202</v>
      </c>
      <c r="D214" s="11" t="s">
        <v>260</v>
      </c>
      <c r="E214" s="19" t="s">
        <v>464</v>
      </c>
      <c r="F214" s="10">
        <v>42036</v>
      </c>
      <c r="G214" s="10">
        <v>44958</v>
      </c>
      <c r="H214" s="11">
        <v>9</v>
      </c>
      <c r="I214" s="20" t="s">
        <v>259</v>
      </c>
      <c r="J214" s="11" t="s">
        <v>261</v>
      </c>
      <c r="K214" s="11" t="s">
        <v>12387</v>
      </c>
      <c r="L214" s="11">
        <v>2</v>
      </c>
    </row>
    <row r="215" spans="1:12">
      <c r="A215" s="11" t="s">
        <v>203</v>
      </c>
      <c r="D215" s="11" t="s">
        <v>260</v>
      </c>
      <c r="E215" s="19" t="s">
        <v>465</v>
      </c>
      <c r="F215" s="10">
        <v>42036</v>
      </c>
      <c r="G215" s="10">
        <v>44958</v>
      </c>
      <c r="H215" s="11">
        <v>9</v>
      </c>
      <c r="I215" s="20" t="s">
        <v>259</v>
      </c>
      <c r="J215" s="11" t="s">
        <v>261</v>
      </c>
      <c r="K215" s="11" t="s">
        <v>12387</v>
      </c>
      <c r="L215" s="11">
        <v>2</v>
      </c>
    </row>
    <row r="216" spans="1:12">
      <c r="A216" s="11" t="s">
        <v>204</v>
      </c>
      <c r="D216" s="11" t="s">
        <v>260</v>
      </c>
      <c r="E216" s="19" t="s">
        <v>466</v>
      </c>
      <c r="F216" s="10">
        <v>42036</v>
      </c>
      <c r="G216" s="10">
        <v>44958</v>
      </c>
      <c r="H216" s="11">
        <v>9</v>
      </c>
      <c r="I216" s="20" t="s">
        <v>259</v>
      </c>
      <c r="J216" s="11" t="s">
        <v>261</v>
      </c>
      <c r="K216" s="11" t="s">
        <v>12387</v>
      </c>
      <c r="L216" s="11">
        <v>2</v>
      </c>
    </row>
    <row r="217" spans="1:12">
      <c r="A217" s="11" t="s">
        <v>205</v>
      </c>
      <c r="D217" s="11" t="s">
        <v>260</v>
      </c>
      <c r="E217" s="19" t="s">
        <v>467</v>
      </c>
      <c r="F217" s="10">
        <v>42036</v>
      </c>
      <c r="G217" s="10">
        <v>44958</v>
      </c>
      <c r="H217" s="11">
        <v>9</v>
      </c>
      <c r="I217" s="20" t="s">
        <v>259</v>
      </c>
      <c r="J217" s="11" t="s">
        <v>261</v>
      </c>
      <c r="K217" s="11" t="s">
        <v>12387</v>
      </c>
      <c r="L217" s="11">
        <v>2</v>
      </c>
    </row>
    <row r="218" spans="1:12">
      <c r="A218" s="11" t="s">
        <v>206</v>
      </c>
      <c r="D218" s="11" t="s">
        <v>260</v>
      </c>
      <c r="E218" s="19" t="s">
        <v>468</v>
      </c>
      <c r="F218" s="10">
        <v>42036</v>
      </c>
      <c r="G218" s="10">
        <v>44958</v>
      </c>
      <c r="H218" s="11">
        <v>9</v>
      </c>
      <c r="I218" s="20" t="s">
        <v>259</v>
      </c>
      <c r="J218" s="11" t="s">
        <v>261</v>
      </c>
      <c r="K218" s="11" t="s">
        <v>12387</v>
      </c>
      <c r="L218" s="11">
        <v>2</v>
      </c>
    </row>
    <row r="219" spans="1:12">
      <c r="A219" s="11" t="s">
        <v>207</v>
      </c>
      <c r="D219" s="11" t="s">
        <v>260</v>
      </c>
      <c r="E219" s="19" t="s">
        <v>469</v>
      </c>
      <c r="F219" s="10">
        <v>42036</v>
      </c>
      <c r="G219" s="10">
        <v>44958</v>
      </c>
      <c r="H219" s="11">
        <v>9</v>
      </c>
      <c r="I219" s="20" t="s">
        <v>259</v>
      </c>
      <c r="J219" s="11" t="s">
        <v>261</v>
      </c>
      <c r="K219" s="11" t="s">
        <v>12387</v>
      </c>
      <c r="L219" s="11">
        <v>2</v>
      </c>
    </row>
    <row r="220" spans="1:12">
      <c r="A220" s="11" t="s">
        <v>208</v>
      </c>
      <c r="D220" s="11" t="s">
        <v>260</v>
      </c>
      <c r="E220" s="19" t="s">
        <v>470</v>
      </c>
      <c r="F220" s="10">
        <v>42036</v>
      </c>
      <c r="G220" s="10">
        <v>44958</v>
      </c>
      <c r="H220" s="11">
        <v>9</v>
      </c>
      <c r="I220" s="20" t="s">
        <v>259</v>
      </c>
      <c r="J220" s="11" t="s">
        <v>261</v>
      </c>
      <c r="K220" s="11" t="s">
        <v>12387</v>
      </c>
      <c r="L220" s="11">
        <v>2</v>
      </c>
    </row>
    <row r="221" spans="1:12">
      <c r="A221" s="11" t="s">
        <v>209</v>
      </c>
      <c r="D221" s="11" t="s">
        <v>260</v>
      </c>
      <c r="E221" s="19" t="s">
        <v>471</v>
      </c>
      <c r="F221" s="10">
        <v>42036</v>
      </c>
      <c r="G221" s="10">
        <v>44958</v>
      </c>
      <c r="H221" s="11">
        <v>9</v>
      </c>
      <c r="I221" s="20" t="s">
        <v>259</v>
      </c>
      <c r="J221" s="11" t="s">
        <v>261</v>
      </c>
      <c r="K221" s="11" t="s">
        <v>12387</v>
      </c>
      <c r="L221" s="11">
        <v>2</v>
      </c>
    </row>
    <row r="222" spans="1:12">
      <c r="A222" s="11" t="s">
        <v>210</v>
      </c>
      <c r="D222" s="11" t="s">
        <v>260</v>
      </c>
      <c r="E222" s="19" t="s">
        <v>472</v>
      </c>
      <c r="F222" s="10">
        <v>42036</v>
      </c>
      <c r="G222" s="10">
        <v>44958</v>
      </c>
      <c r="H222" s="11">
        <v>9</v>
      </c>
      <c r="I222" s="20" t="s">
        <v>259</v>
      </c>
      <c r="J222" s="11" t="s">
        <v>261</v>
      </c>
      <c r="K222" s="11" t="s">
        <v>12387</v>
      </c>
      <c r="L222" s="11">
        <v>2</v>
      </c>
    </row>
    <row r="223" spans="1:12">
      <c r="A223" s="11" t="s">
        <v>211</v>
      </c>
      <c r="D223" s="11" t="s">
        <v>260</v>
      </c>
      <c r="E223" s="19" t="s">
        <v>473</v>
      </c>
      <c r="F223" s="10">
        <v>42036</v>
      </c>
      <c r="G223" s="10">
        <v>44958</v>
      </c>
      <c r="H223" s="11">
        <v>9</v>
      </c>
      <c r="I223" s="20" t="s">
        <v>259</v>
      </c>
      <c r="J223" s="11" t="s">
        <v>261</v>
      </c>
      <c r="K223" s="11" t="s">
        <v>12387</v>
      </c>
      <c r="L223" s="11">
        <v>2</v>
      </c>
    </row>
    <row r="224" spans="1:12">
      <c r="A224" s="11" t="s">
        <v>212</v>
      </c>
      <c r="D224" s="11" t="s">
        <v>260</v>
      </c>
      <c r="E224" s="19" t="s">
        <v>474</v>
      </c>
      <c r="F224" s="10">
        <v>42036</v>
      </c>
      <c r="G224" s="10">
        <v>44958</v>
      </c>
      <c r="H224" s="11">
        <v>9</v>
      </c>
      <c r="I224" s="20" t="s">
        <v>259</v>
      </c>
      <c r="J224" s="11" t="s">
        <v>261</v>
      </c>
      <c r="K224" s="11" t="s">
        <v>12387</v>
      </c>
      <c r="L224" s="11">
        <v>2</v>
      </c>
    </row>
    <row r="225" spans="1:12">
      <c r="A225" s="11" t="s">
        <v>213</v>
      </c>
      <c r="D225" s="11" t="s">
        <v>260</v>
      </c>
      <c r="E225" s="19" t="s">
        <v>475</v>
      </c>
      <c r="F225" s="10">
        <v>42036</v>
      </c>
      <c r="G225" s="10">
        <v>44958</v>
      </c>
      <c r="H225" s="11">
        <v>9</v>
      </c>
      <c r="I225" s="20" t="s">
        <v>259</v>
      </c>
      <c r="J225" s="11" t="s">
        <v>261</v>
      </c>
      <c r="K225" s="11" t="s">
        <v>12387</v>
      </c>
      <c r="L225" s="11">
        <v>2</v>
      </c>
    </row>
    <row r="226" spans="1:12">
      <c r="A226" s="11" t="s">
        <v>214</v>
      </c>
      <c r="D226" s="11" t="s">
        <v>260</v>
      </c>
      <c r="E226" s="19" t="s">
        <v>476</v>
      </c>
      <c r="F226" s="10">
        <v>42036</v>
      </c>
      <c r="G226" s="10">
        <v>44958</v>
      </c>
      <c r="H226" s="11">
        <v>9</v>
      </c>
      <c r="I226" s="20" t="s">
        <v>259</v>
      </c>
      <c r="J226" s="11" t="s">
        <v>261</v>
      </c>
      <c r="K226" s="11" t="s">
        <v>12387</v>
      </c>
      <c r="L226" s="11">
        <v>2</v>
      </c>
    </row>
    <row r="227" spans="1:12">
      <c r="A227" s="11" t="s">
        <v>215</v>
      </c>
      <c r="D227" s="11" t="s">
        <v>260</v>
      </c>
      <c r="E227" s="19" t="s">
        <v>477</v>
      </c>
      <c r="F227" s="10">
        <v>42036</v>
      </c>
      <c r="G227" s="10">
        <v>44958</v>
      </c>
      <c r="H227" s="11">
        <v>9</v>
      </c>
      <c r="I227" s="20" t="s">
        <v>259</v>
      </c>
      <c r="J227" s="11" t="s">
        <v>261</v>
      </c>
      <c r="K227" s="11" t="s">
        <v>12387</v>
      </c>
      <c r="L227" s="11">
        <v>2</v>
      </c>
    </row>
    <row r="228" spans="1:12">
      <c r="A228" s="11" t="s">
        <v>216</v>
      </c>
      <c r="D228" s="11" t="s">
        <v>260</v>
      </c>
      <c r="E228" s="19" t="s">
        <v>478</v>
      </c>
      <c r="F228" s="10">
        <v>42036</v>
      </c>
      <c r="G228" s="10">
        <v>44958</v>
      </c>
      <c r="H228" s="11">
        <v>9</v>
      </c>
      <c r="I228" s="20" t="s">
        <v>259</v>
      </c>
      <c r="J228" s="11" t="s">
        <v>261</v>
      </c>
      <c r="K228" s="11" t="s">
        <v>12387</v>
      </c>
      <c r="L228" s="11">
        <v>2</v>
      </c>
    </row>
    <row r="229" spans="1:12">
      <c r="A229" s="11" t="s">
        <v>217</v>
      </c>
      <c r="D229" s="11" t="s">
        <v>260</v>
      </c>
      <c r="E229" s="19" t="s">
        <v>479</v>
      </c>
      <c r="F229" s="10">
        <v>42036</v>
      </c>
      <c r="G229" s="10">
        <v>44958</v>
      </c>
      <c r="H229" s="11">
        <v>9</v>
      </c>
      <c r="I229" s="20" t="s">
        <v>259</v>
      </c>
      <c r="J229" s="11" t="s">
        <v>261</v>
      </c>
      <c r="K229" s="11" t="s">
        <v>12387</v>
      </c>
      <c r="L229" s="11">
        <v>2</v>
      </c>
    </row>
    <row r="230" spans="1:12">
      <c r="A230" s="11" t="s">
        <v>218</v>
      </c>
      <c r="D230" s="11" t="s">
        <v>260</v>
      </c>
      <c r="E230" s="19" t="s">
        <v>480</v>
      </c>
      <c r="F230" s="10">
        <v>42036</v>
      </c>
      <c r="G230" s="10">
        <v>44958</v>
      </c>
      <c r="H230" s="11">
        <v>9</v>
      </c>
      <c r="I230" s="20" t="s">
        <v>259</v>
      </c>
      <c r="J230" s="11" t="s">
        <v>261</v>
      </c>
      <c r="K230" s="11" t="s">
        <v>12387</v>
      </c>
      <c r="L230" s="11">
        <v>2</v>
      </c>
    </row>
    <row r="231" spans="1:12">
      <c r="A231" s="11" t="s">
        <v>219</v>
      </c>
      <c r="D231" s="11" t="s">
        <v>260</v>
      </c>
      <c r="E231" s="19" t="s">
        <v>481</v>
      </c>
      <c r="F231" s="10">
        <v>42036</v>
      </c>
      <c r="G231" s="10">
        <v>44958</v>
      </c>
      <c r="H231" s="11">
        <v>9</v>
      </c>
      <c r="I231" s="20" t="s">
        <v>259</v>
      </c>
      <c r="J231" s="11" t="s">
        <v>261</v>
      </c>
      <c r="K231" s="11" t="s">
        <v>12387</v>
      </c>
      <c r="L231" s="11">
        <v>2</v>
      </c>
    </row>
    <row r="232" spans="1:12">
      <c r="A232" s="11" t="s">
        <v>220</v>
      </c>
      <c r="D232" s="11" t="s">
        <v>260</v>
      </c>
      <c r="E232" s="19" t="s">
        <v>482</v>
      </c>
      <c r="F232" s="10">
        <v>42036</v>
      </c>
      <c r="G232" s="10">
        <v>44958</v>
      </c>
      <c r="H232" s="11">
        <v>9</v>
      </c>
      <c r="I232" s="20" t="s">
        <v>259</v>
      </c>
      <c r="J232" s="11" t="s">
        <v>261</v>
      </c>
      <c r="K232" s="11" t="s">
        <v>12387</v>
      </c>
      <c r="L232" s="11">
        <v>2</v>
      </c>
    </row>
    <row r="233" spans="1:12">
      <c r="A233" s="11" t="s">
        <v>221</v>
      </c>
      <c r="D233" s="11" t="s">
        <v>260</v>
      </c>
      <c r="E233" s="19" t="s">
        <v>483</v>
      </c>
      <c r="F233" s="10">
        <v>42036</v>
      </c>
      <c r="G233" s="10">
        <v>44958</v>
      </c>
      <c r="H233" s="11">
        <v>9</v>
      </c>
      <c r="I233" s="20" t="s">
        <v>259</v>
      </c>
      <c r="J233" s="11" t="s">
        <v>261</v>
      </c>
      <c r="K233" s="11" t="s">
        <v>12387</v>
      </c>
      <c r="L233" s="11">
        <v>2</v>
      </c>
    </row>
    <row r="234" spans="1:12">
      <c r="A234" s="11" t="s">
        <v>222</v>
      </c>
      <c r="D234" s="11" t="s">
        <v>260</v>
      </c>
      <c r="E234" s="19" t="s">
        <v>484</v>
      </c>
      <c r="F234" s="10">
        <v>42036</v>
      </c>
      <c r="G234" s="10">
        <v>44958</v>
      </c>
      <c r="H234" s="11">
        <v>9</v>
      </c>
      <c r="I234" s="20" t="s">
        <v>259</v>
      </c>
      <c r="J234" s="11" t="s">
        <v>261</v>
      </c>
      <c r="K234" s="11" t="s">
        <v>12387</v>
      </c>
      <c r="L234" s="11">
        <v>2</v>
      </c>
    </row>
    <row r="235" spans="1:12">
      <c r="A235" s="11" t="s">
        <v>223</v>
      </c>
      <c r="D235" s="11" t="s">
        <v>260</v>
      </c>
      <c r="E235" s="19" t="s">
        <v>485</v>
      </c>
      <c r="F235" s="10">
        <v>42036</v>
      </c>
      <c r="G235" s="10">
        <v>44958</v>
      </c>
      <c r="H235" s="11">
        <v>9</v>
      </c>
      <c r="I235" s="20" t="s">
        <v>259</v>
      </c>
      <c r="J235" s="11" t="s">
        <v>261</v>
      </c>
      <c r="K235" s="11" t="s">
        <v>12387</v>
      </c>
      <c r="L235" s="11">
        <v>2</v>
      </c>
    </row>
    <row r="236" spans="1:12">
      <c r="A236" s="11" t="s">
        <v>224</v>
      </c>
      <c r="D236" s="11" t="s">
        <v>260</v>
      </c>
      <c r="E236" s="19" t="s">
        <v>486</v>
      </c>
      <c r="F236" s="10">
        <v>42036</v>
      </c>
      <c r="G236" s="10">
        <v>44958</v>
      </c>
      <c r="H236" s="11">
        <v>9</v>
      </c>
      <c r="I236" s="20" t="s">
        <v>259</v>
      </c>
      <c r="J236" s="11" t="s">
        <v>261</v>
      </c>
      <c r="K236" s="11" t="s">
        <v>12387</v>
      </c>
      <c r="L236" s="11">
        <v>2</v>
      </c>
    </row>
    <row r="237" spans="1:12">
      <c r="A237" s="11" t="s">
        <v>225</v>
      </c>
      <c r="D237" s="11" t="s">
        <v>260</v>
      </c>
      <c r="E237" s="19" t="s">
        <v>487</v>
      </c>
      <c r="F237" s="10">
        <v>42036</v>
      </c>
      <c r="G237" s="10">
        <v>44958</v>
      </c>
      <c r="H237" s="11">
        <v>9</v>
      </c>
      <c r="I237" s="20" t="s">
        <v>259</v>
      </c>
      <c r="J237" s="11" t="s">
        <v>261</v>
      </c>
      <c r="K237" s="11" t="s">
        <v>12387</v>
      </c>
      <c r="L237" s="11">
        <v>2</v>
      </c>
    </row>
    <row r="238" spans="1:12">
      <c r="A238" s="11" t="s">
        <v>226</v>
      </c>
      <c r="D238" s="11" t="s">
        <v>260</v>
      </c>
      <c r="E238" s="19" t="s">
        <v>488</v>
      </c>
      <c r="F238" s="10">
        <v>42036</v>
      </c>
      <c r="G238" s="10">
        <v>44958</v>
      </c>
      <c r="H238" s="11">
        <v>9</v>
      </c>
      <c r="I238" s="20" t="s">
        <v>259</v>
      </c>
      <c r="J238" s="11" t="s">
        <v>261</v>
      </c>
      <c r="K238" s="11" t="s">
        <v>12387</v>
      </c>
      <c r="L238" s="11">
        <v>2</v>
      </c>
    </row>
    <row r="239" spans="1:12">
      <c r="A239" s="11" t="s">
        <v>227</v>
      </c>
      <c r="D239" s="11" t="s">
        <v>260</v>
      </c>
      <c r="E239" s="19" t="s">
        <v>489</v>
      </c>
      <c r="F239" s="10">
        <v>42036</v>
      </c>
      <c r="G239" s="10">
        <v>44958</v>
      </c>
      <c r="H239" s="11">
        <v>9</v>
      </c>
      <c r="I239" s="20" t="s">
        <v>259</v>
      </c>
      <c r="J239" s="11" t="s">
        <v>261</v>
      </c>
      <c r="K239" s="11" t="s">
        <v>12387</v>
      </c>
      <c r="L239" s="11">
        <v>2</v>
      </c>
    </row>
    <row r="240" spans="1:12">
      <c r="A240" s="11" t="s">
        <v>228</v>
      </c>
      <c r="D240" s="11" t="s">
        <v>260</v>
      </c>
      <c r="E240" s="19" t="s">
        <v>490</v>
      </c>
      <c r="F240" s="10">
        <v>42036</v>
      </c>
      <c r="G240" s="10">
        <v>44958</v>
      </c>
      <c r="H240" s="11">
        <v>9</v>
      </c>
      <c r="I240" s="20" t="s">
        <v>259</v>
      </c>
      <c r="J240" s="11" t="s">
        <v>261</v>
      </c>
      <c r="K240" s="11" t="s">
        <v>12387</v>
      </c>
      <c r="L240" s="11">
        <v>2</v>
      </c>
    </row>
    <row r="241" spans="1:12">
      <c r="A241" s="11" t="s">
        <v>229</v>
      </c>
      <c r="D241" s="11" t="s">
        <v>260</v>
      </c>
      <c r="E241" s="19" t="s">
        <v>491</v>
      </c>
      <c r="F241" s="10">
        <v>42036</v>
      </c>
      <c r="G241" s="10">
        <v>44958</v>
      </c>
      <c r="H241" s="11">
        <v>9</v>
      </c>
      <c r="I241" s="20" t="s">
        <v>259</v>
      </c>
      <c r="J241" s="11" t="s">
        <v>261</v>
      </c>
      <c r="K241" s="11" t="s">
        <v>12387</v>
      </c>
      <c r="L241" s="11">
        <v>2</v>
      </c>
    </row>
    <row r="242" spans="1:12">
      <c r="A242" s="11" t="s">
        <v>230</v>
      </c>
      <c r="D242" s="11" t="s">
        <v>260</v>
      </c>
      <c r="E242" s="19" t="s">
        <v>492</v>
      </c>
      <c r="F242" s="10">
        <v>42036</v>
      </c>
      <c r="G242" s="10">
        <v>44958</v>
      </c>
      <c r="H242" s="11">
        <v>9</v>
      </c>
      <c r="I242" s="20" t="s">
        <v>259</v>
      </c>
      <c r="J242" s="11" t="s">
        <v>261</v>
      </c>
      <c r="K242" s="11" t="s">
        <v>12387</v>
      </c>
      <c r="L242" s="11">
        <v>2</v>
      </c>
    </row>
    <row r="243" spans="1:12">
      <c r="A243" s="11" t="s">
        <v>231</v>
      </c>
      <c r="D243" s="11" t="s">
        <v>260</v>
      </c>
      <c r="E243" s="19" t="s">
        <v>493</v>
      </c>
      <c r="F243" s="10">
        <v>42036</v>
      </c>
      <c r="G243" s="10">
        <v>44958</v>
      </c>
      <c r="H243" s="11">
        <v>9</v>
      </c>
      <c r="I243" s="20" t="s">
        <v>259</v>
      </c>
      <c r="J243" s="11" t="s">
        <v>261</v>
      </c>
      <c r="K243" s="11" t="s">
        <v>12387</v>
      </c>
      <c r="L243" s="11">
        <v>2</v>
      </c>
    </row>
    <row r="244" spans="1:12">
      <c r="A244" s="11" t="s">
        <v>232</v>
      </c>
      <c r="D244" s="11" t="s">
        <v>260</v>
      </c>
      <c r="E244" s="19" t="s">
        <v>494</v>
      </c>
      <c r="F244" s="10">
        <v>42036</v>
      </c>
      <c r="G244" s="10">
        <v>44958</v>
      </c>
      <c r="H244" s="11">
        <v>9</v>
      </c>
      <c r="I244" s="20" t="s">
        <v>259</v>
      </c>
      <c r="J244" s="11" t="s">
        <v>261</v>
      </c>
      <c r="K244" s="11" t="s">
        <v>12387</v>
      </c>
      <c r="L244" s="11">
        <v>2</v>
      </c>
    </row>
    <row r="245" spans="1:12">
      <c r="A245" s="11" t="s">
        <v>233</v>
      </c>
      <c r="D245" s="11" t="s">
        <v>260</v>
      </c>
      <c r="E245" s="19" t="s">
        <v>495</v>
      </c>
      <c r="F245" s="10">
        <v>42036</v>
      </c>
      <c r="G245" s="10">
        <v>44958</v>
      </c>
      <c r="H245" s="11">
        <v>9</v>
      </c>
      <c r="I245" s="20" t="s">
        <v>259</v>
      </c>
      <c r="J245" s="11" t="s">
        <v>261</v>
      </c>
      <c r="K245" s="11" t="s">
        <v>12387</v>
      </c>
      <c r="L245" s="11">
        <v>2</v>
      </c>
    </row>
    <row r="246" spans="1:12">
      <c r="A246" s="11" t="s">
        <v>234</v>
      </c>
      <c r="D246" s="11" t="s">
        <v>260</v>
      </c>
      <c r="E246" s="19" t="s">
        <v>496</v>
      </c>
      <c r="F246" s="10">
        <v>42036</v>
      </c>
      <c r="G246" s="10">
        <v>44958</v>
      </c>
      <c r="H246" s="11">
        <v>9</v>
      </c>
      <c r="I246" s="20" t="s">
        <v>259</v>
      </c>
      <c r="J246" s="11" t="s">
        <v>261</v>
      </c>
      <c r="K246" s="11" t="s">
        <v>12387</v>
      </c>
      <c r="L246" s="11">
        <v>2</v>
      </c>
    </row>
    <row r="247" spans="1:12">
      <c r="A247" s="11" t="s">
        <v>235</v>
      </c>
      <c r="D247" s="11" t="s">
        <v>260</v>
      </c>
      <c r="E247" s="19" t="s">
        <v>497</v>
      </c>
      <c r="F247" s="10">
        <v>42036</v>
      </c>
      <c r="G247" s="10">
        <v>44958</v>
      </c>
      <c r="H247" s="11">
        <v>9</v>
      </c>
      <c r="I247" s="20" t="s">
        <v>259</v>
      </c>
      <c r="J247" s="11" t="s">
        <v>261</v>
      </c>
      <c r="K247" s="11" t="s">
        <v>12387</v>
      </c>
      <c r="L247" s="11">
        <v>2</v>
      </c>
    </row>
    <row r="248" spans="1:12">
      <c r="A248" s="11" t="s">
        <v>236</v>
      </c>
      <c r="D248" s="11" t="s">
        <v>260</v>
      </c>
      <c r="E248" s="19" t="s">
        <v>498</v>
      </c>
      <c r="F248" s="10">
        <v>42036</v>
      </c>
      <c r="G248" s="10">
        <v>44958</v>
      </c>
      <c r="H248" s="11">
        <v>9</v>
      </c>
      <c r="I248" s="20" t="s">
        <v>259</v>
      </c>
      <c r="J248" s="11" t="s">
        <v>261</v>
      </c>
      <c r="K248" s="11" t="s">
        <v>12387</v>
      </c>
      <c r="L248" s="11">
        <v>2</v>
      </c>
    </row>
    <row r="249" spans="1:12">
      <c r="A249" s="11" t="s">
        <v>237</v>
      </c>
      <c r="D249" s="11" t="s">
        <v>260</v>
      </c>
      <c r="E249" s="19" t="s">
        <v>499</v>
      </c>
      <c r="F249" s="10">
        <v>42036</v>
      </c>
      <c r="G249" s="10">
        <v>44958</v>
      </c>
      <c r="H249" s="11">
        <v>9</v>
      </c>
      <c r="I249" s="20" t="s">
        <v>259</v>
      </c>
      <c r="J249" s="11" t="s">
        <v>261</v>
      </c>
      <c r="K249" s="11" t="s">
        <v>12387</v>
      </c>
      <c r="L249" s="11">
        <v>2</v>
      </c>
    </row>
    <row r="250" spans="1:12">
      <c r="A250" s="11" t="s">
        <v>238</v>
      </c>
      <c r="D250" s="11" t="s">
        <v>260</v>
      </c>
      <c r="E250" s="19" t="s">
        <v>500</v>
      </c>
      <c r="F250" s="10">
        <v>42036</v>
      </c>
      <c r="G250" s="10">
        <v>44958</v>
      </c>
      <c r="H250" s="11">
        <v>9</v>
      </c>
      <c r="I250" s="20" t="s">
        <v>259</v>
      </c>
      <c r="J250" s="11" t="s">
        <v>261</v>
      </c>
      <c r="K250" s="11" t="s">
        <v>12387</v>
      </c>
      <c r="L250" s="11">
        <v>2</v>
      </c>
    </row>
    <row r="251" spans="1:12">
      <c r="A251" s="11" t="s">
        <v>239</v>
      </c>
      <c r="D251" s="11" t="s">
        <v>260</v>
      </c>
      <c r="E251" s="19" t="s">
        <v>501</v>
      </c>
      <c r="F251" s="10">
        <v>42036</v>
      </c>
      <c r="G251" s="10">
        <v>44958</v>
      </c>
      <c r="H251" s="11">
        <v>9</v>
      </c>
      <c r="I251" s="20" t="s">
        <v>259</v>
      </c>
      <c r="J251" s="11" t="s">
        <v>261</v>
      </c>
      <c r="K251" s="11" t="s">
        <v>12387</v>
      </c>
      <c r="L251" s="11">
        <v>2</v>
      </c>
    </row>
    <row r="252" spans="1:12">
      <c r="A252" s="11" t="s">
        <v>240</v>
      </c>
      <c r="D252" s="11" t="s">
        <v>260</v>
      </c>
      <c r="E252" s="19" t="s">
        <v>502</v>
      </c>
      <c r="F252" s="10">
        <v>42036</v>
      </c>
      <c r="G252" s="10">
        <v>44958</v>
      </c>
      <c r="H252" s="11">
        <v>9</v>
      </c>
      <c r="I252" s="20" t="s">
        <v>259</v>
      </c>
      <c r="J252" s="11" t="s">
        <v>261</v>
      </c>
      <c r="K252" s="11" t="s">
        <v>12387</v>
      </c>
      <c r="L252" s="11">
        <v>2</v>
      </c>
    </row>
    <row r="253" spans="1:12">
      <c r="A253" s="11" t="s">
        <v>241</v>
      </c>
      <c r="D253" s="11" t="s">
        <v>260</v>
      </c>
      <c r="E253" s="19" t="s">
        <v>503</v>
      </c>
      <c r="F253" s="10">
        <v>42036</v>
      </c>
      <c r="G253" s="10">
        <v>44958</v>
      </c>
      <c r="H253" s="11">
        <v>9</v>
      </c>
      <c r="I253" s="20" t="s">
        <v>259</v>
      </c>
      <c r="J253" s="11" t="s">
        <v>261</v>
      </c>
      <c r="K253" s="11" t="s">
        <v>12387</v>
      </c>
      <c r="L253" s="11">
        <v>2</v>
      </c>
    </row>
    <row r="254" spans="1:12">
      <c r="A254" s="11" t="s">
        <v>242</v>
      </c>
      <c r="D254" s="11" t="s">
        <v>260</v>
      </c>
      <c r="E254" s="19" t="s">
        <v>504</v>
      </c>
      <c r="F254" s="10">
        <v>42036</v>
      </c>
      <c r="G254" s="10">
        <v>44958</v>
      </c>
      <c r="H254" s="11">
        <v>9</v>
      </c>
      <c r="I254" s="20" t="s">
        <v>259</v>
      </c>
      <c r="J254" s="11" t="s">
        <v>261</v>
      </c>
      <c r="K254" s="11" t="s">
        <v>12387</v>
      </c>
      <c r="L254" s="11">
        <v>2</v>
      </c>
    </row>
    <row r="255" spans="1:12">
      <c r="A255" s="11" t="s">
        <v>243</v>
      </c>
      <c r="D255" s="11" t="s">
        <v>260</v>
      </c>
      <c r="E255" s="19" t="s">
        <v>505</v>
      </c>
      <c r="F255" s="10">
        <v>42036</v>
      </c>
      <c r="G255" s="10">
        <v>44958</v>
      </c>
      <c r="H255" s="11">
        <v>9</v>
      </c>
      <c r="I255" s="20" t="s">
        <v>259</v>
      </c>
      <c r="J255" s="11" t="s">
        <v>261</v>
      </c>
      <c r="K255" s="11" t="s">
        <v>12387</v>
      </c>
      <c r="L255" s="11">
        <v>2</v>
      </c>
    </row>
    <row r="256" spans="1:12">
      <c r="A256" s="11" t="s">
        <v>244</v>
      </c>
      <c r="D256" s="11" t="s">
        <v>260</v>
      </c>
      <c r="E256" s="19" t="s">
        <v>506</v>
      </c>
      <c r="F256" s="10">
        <v>42036</v>
      </c>
      <c r="G256" s="10">
        <v>44958</v>
      </c>
      <c r="H256" s="11">
        <v>9</v>
      </c>
      <c r="I256" s="20" t="s">
        <v>259</v>
      </c>
      <c r="J256" s="11" t="s">
        <v>261</v>
      </c>
      <c r="K256" s="11" t="s">
        <v>12387</v>
      </c>
      <c r="L256" s="11">
        <v>2</v>
      </c>
    </row>
    <row r="257" spans="1:12">
      <c r="A257" s="11" t="s">
        <v>245</v>
      </c>
      <c r="D257" s="11" t="s">
        <v>260</v>
      </c>
      <c r="E257" s="19" t="s">
        <v>507</v>
      </c>
      <c r="F257" s="10">
        <v>42036</v>
      </c>
      <c r="G257" s="10">
        <v>44958</v>
      </c>
      <c r="H257" s="11">
        <v>9</v>
      </c>
      <c r="I257" s="20" t="s">
        <v>259</v>
      </c>
      <c r="J257" s="11" t="s">
        <v>261</v>
      </c>
      <c r="K257" s="11" t="s">
        <v>12387</v>
      </c>
      <c r="L257" s="11">
        <v>2</v>
      </c>
    </row>
    <row r="258" spans="1:12">
      <c r="A258" s="11" t="s">
        <v>246</v>
      </c>
      <c r="D258" s="11" t="s">
        <v>260</v>
      </c>
      <c r="E258" s="19" t="s">
        <v>508</v>
      </c>
      <c r="F258" s="10">
        <v>42036</v>
      </c>
      <c r="G258" s="10">
        <v>44958</v>
      </c>
      <c r="H258" s="11">
        <v>9</v>
      </c>
      <c r="I258" s="20" t="s">
        <v>259</v>
      </c>
      <c r="J258" s="11" t="s">
        <v>261</v>
      </c>
      <c r="K258" s="11" t="s">
        <v>12387</v>
      </c>
      <c r="L258" s="11">
        <v>2</v>
      </c>
    </row>
    <row r="259" spans="1:12">
      <c r="A259" s="11" t="s">
        <v>247</v>
      </c>
      <c r="D259" s="11" t="s">
        <v>260</v>
      </c>
      <c r="E259" s="19" t="s">
        <v>509</v>
      </c>
      <c r="F259" s="10">
        <v>42036</v>
      </c>
      <c r="G259" s="10">
        <v>44958</v>
      </c>
      <c r="H259" s="11">
        <v>9</v>
      </c>
      <c r="I259" s="20" t="s">
        <v>259</v>
      </c>
      <c r="J259" s="11" t="s">
        <v>261</v>
      </c>
      <c r="K259" s="11" t="s">
        <v>12387</v>
      </c>
      <c r="L259" s="11">
        <v>2</v>
      </c>
    </row>
    <row r="260" spans="1:12">
      <c r="A260" s="11" t="s">
        <v>248</v>
      </c>
      <c r="D260" s="11" t="s">
        <v>260</v>
      </c>
      <c r="E260" s="19" t="s">
        <v>510</v>
      </c>
      <c r="F260" s="10">
        <v>42036</v>
      </c>
      <c r="G260" s="10">
        <v>44958</v>
      </c>
      <c r="H260" s="11">
        <v>9</v>
      </c>
      <c r="I260" s="20" t="s">
        <v>259</v>
      </c>
      <c r="J260" s="11" t="s">
        <v>261</v>
      </c>
      <c r="K260" s="11" t="s">
        <v>12387</v>
      </c>
      <c r="L260" s="11">
        <v>2</v>
      </c>
    </row>
    <row r="261" spans="1:12">
      <c r="A261" s="11" t="s">
        <v>249</v>
      </c>
      <c r="D261" s="11" t="s">
        <v>260</v>
      </c>
      <c r="E261" s="19" t="s">
        <v>511</v>
      </c>
      <c r="F261" s="10">
        <v>42036</v>
      </c>
      <c r="G261" s="10">
        <v>44958</v>
      </c>
      <c r="H261" s="11">
        <v>9</v>
      </c>
      <c r="I261" s="20" t="s">
        <v>259</v>
      </c>
      <c r="J261" s="11" t="s">
        <v>261</v>
      </c>
      <c r="K261" s="11" t="s">
        <v>12387</v>
      </c>
      <c r="L261" s="11">
        <v>2</v>
      </c>
    </row>
    <row r="262" spans="1:12">
      <c r="A262" s="11" t="s">
        <v>512</v>
      </c>
      <c r="D262" s="11" t="s">
        <v>260</v>
      </c>
      <c r="E262" s="19" t="s">
        <v>762</v>
      </c>
      <c r="F262" s="10">
        <v>42036</v>
      </c>
      <c r="G262" s="10">
        <v>44958</v>
      </c>
      <c r="H262" s="11">
        <v>9</v>
      </c>
      <c r="I262" s="20" t="s">
        <v>259</v>
      </c>
      <c r="J262" s="11" t="s">
        <v>261</v>
      </c>
      <c r="K262" s="11" t="s">
        <v>12387</v>
      </c>
      <c r="L262" s="11">
        <v>2</v>
      </c>
    </row>
    <row r="263" spans="1:12">
      <c r="A263" s="11" t="s">
        <v>513</v>
      </c>
      <c r="D263" s="11" t="s">
        <v>260</v>
      </c>
      <c r="E263" s="19" t="s">
        <v>763</v>
      </c>
      <c r="F263" s="10">
        <v>42036</v>
      </c>
      <c r="G263" s="10">
        <v>44958</v>
      </c>
      <c r="H263" s="11">
        <v>9</v>
      </c>
      <c r="I263" s="20" t="s">
        <v>259</v>
      </c>
      <c r="J263" s="11" t="s">
        <v>261</v>
      </c>
      <c r="K263" s="11" t="s">
        <v>12387</v>
      </c>
      <c r="L263" s="11">
        <v>2</v>
      </c>
    </row>
    <row r="264" spans="1:12">
      <c r="A264" s="11" t="s">
        <v>514</v>
      </c>
      <c r="D264" s="11" t="s">
        <v>260</v>
      </c>
      <c r="E264" s="19" t="s">
        <v>764</v>
      </c>
      <c r="F264" s="10">
        <v>42036</v>
      </c>
      <c r="G264" s="10">
        <v>44958</v>
      </c>
      <c r="H264" s="11">
        <v>9</v>
      </c>
      <c r="I264" s="20" t="s">
        <v>259</v>
      </c>
      <c r="J264" s="11" t="s">
        <v>261</v>
      </c>
      <c r="K264" s="11" t="s">
        <v>12387</v>
      </c>
      <c r="L264" s="11">
        <v>2</v>
      </c>
    </row>
    <row r="265" spans="1:12">
      <c r="A265" s="11" t="s">
        <v>515</v>
      </c>
      <c r="D265" s="11" t="s">
        <v>260</v>
      </c>
      <c r="E265" s="19" t="s">
        <v>765</v>
      </c>
      <c r="F265" s="10">
        <v>42036</v>
      </c>
      <c r="G265" s="10">
        <v>44958</v>
      </c>
      <c r="H265" s="11">
        <v>9</v>
      </c>
      <c r="I265" s="20" t="s">
        <v>259</v>
      </c>
      <c r="J265" s="11" t="s">
        <v>261</v>
      </c>
      <c r="K265" s="11" t="s">
        <v>12387</v>
      </c>
      <c r="L265" s="11">
        <v>2</v>
      </c>
    </row>
    <row r="266" spans="1:12">
      <c r="A266" s="11" t="s">
        <v>516</v>
      </c>
      <c r="D266" s="11" t="s">
        <v>260</v>
      </c>
      <c r="E266" s="19" t="s">
        <v>766</v>
      </c>
      <c r="F266" s="10">
        <v>42036</v>
      </c>
      <c r="G266" s="10">
        <v>44958</v>
      </c>
      <c r="H266" s="11">
        <v>9</v>
      </c>
      <c r="I266" s="20" t="s">
        <v>259</v>
      </c>
      <c r="J266" s="11" t="s">
        <v>261</v>
      </c>
      <c r="K266" s="11" t="s">
        <v>12387</v>
      </c>
      <c r="L266" s="11">
        <v>2</v>
      </c>
    </row>
    <row r="267" spans="1:12">
      <c r="A267" s="11" t="s">
        <v>517</v>
      </c>
      <c r="D267" s="11" t="s">
        <v>260</v>
      </c>
      <c r="E267" s="19" t="s">
        <v>767</v>
      </c>
      <c r="F267" s="10">
        <v>42036</v>
      </c>
      <c r="G267" s="10">
        <v>44958</v>
      </c>
      <c r="H267" s="11">
        <v>9</v>
      </c>
      <c r="I267" s="20" t="s">
        <v>259</v>
      </c>
      <c r="J267" s="11" t="s">
        <v>261</v>
      </c>
      <c r="K267" s="11" t="s">
        <v>12387</v>
      </c>
      <c r="L267" s="11">
        <v>2</v>
      </c>
    </row>
    <row r="268" spans="1:12">
      <c r="A268" s="11" t="s">
        <v>518</v>
      </c>
      <c r="D268" s="11" t="s">
        <v>260</v>
      </c>
      <c r="E268" s="19" t="s">
        <v>768</v>
      </c>
      <c r="F268" s="10">
        <v>42036</v>
      </c>
      <c r="G268" s="10">
        <v>44958</v>
      </c>
      <c r="H268" s="11">
        <v>9</v>
      </c>
      <c r="I268" s="20" t="s">
        <v>259</v>
      </c>
      <c r="J268" s="11" t="s">
        <v>261</v>
      </c>
      <c r="K268" s="11" t="s">
        <v>12387</v>
      </c>
      <c r="L268" s="11">
        <v>2</v>
      </c>
    </row>
    <row r="269" spans="1:12">
      <c r="A269" s="11" t="s">
        <v>519</v>
      </c>
      <c r="D269" s="11" t="s">
        <v>260</v>
      </c>
      <c r="E269" s="19" t="s">
        <v>769</v>
      </c>
      <c r="F269" s="10">
        <v>42036</v>
      </c>
      <c r="G269" s="10">
        <v>44958</v>
      </c>
      <c r="H269" s="11">
        <v>9</v>
      </c>
      <c r="I269" s="20" t="s">
        <v>259</v>
      </c>
      <c r="J269" s="11" t="s">
        <v>261</v>
      </c>
      <c r="K269" s="11" t="s">
        <v>12387</v>
      </c>
      <c r="L269" s="11">
        <v>2</v>
      </c>
    </row>
    <row r="270" spans="1:12">
      <c r="A270" s="11" t="s">
        <v>520</v>
      </c>
      <c r="D270" s="11" t="s">
        <v>260</v>
      </c>
      <c r="E270" s="19" t="s">
        <v>770</v>
      </c>
      <c r="F270" s="10">
        <v>42036</v>
      </c>
      <c r="G270" s="10">
        <v>44958</v>
      </c>
      <c r="H270" s="11">
        <v>9</v>
      </c>
      <c r="I270" s="20" t="s">
        <v>259</v>
      </c>
      <c r="J270" s="11" t="s">
        <v>261</v>
      </c>
      <c r="K270" s="11" t="s">
        <v>12387</v>
      </c>
      <c r="L270" s="11">
        <v>2</v>
      </c>
    </row>
    <row r="271" spans="1:12">
      <c r="A271" s="11" t="s">
        <v>521</v>
      </c>
      <c r="D271" s="11" t="s">
        <v>260</v>
      </c>
      <c r="E271" s="19" t="s">
        <v>771</v>
      </c>
      <c r="F271" s="10">
        <v>42036</v>
      </c>
      <c r="G271" s="10">
        <v>44958</v>
      </c>
      <c r="H271" s="11">
        <v>9</v>
      </c>
      <c r="I271" s="20" t="s">
        <v>259</v>
      </c>
      <c r="J271" s="11" t="s">
        <v>261</v>
      </c>
      <c r="K271" s="11" t="s">
        <v>12387</v>
      </c>
      <c r="L271" s="11">
        <v>2</v>
      </c>
    </row>
    <row r="272" spans="1:12">
      <c r="A272" s="11" t="s">
        <v>522</v>
      </c>
      <c r="D272" s="11" t="s">
        <v>260</v>
      </c>
      <c r="E272" s="19" t="s">
        <v>772</v>
      </c>
      <c r="F272" s="10">
        <v>42036</v>
      </c>
      <c r="G272" s="10">
        <v>44958</v>
      </c>
      <c r="H272" s="11">
        <v>9</v>
      </c>
      <c r="I272" s="20" t="s">
        <v>259</v>
      </c>
      <c r="J272" s="11" t="s">
        <v>261</v>
      </c>
      <c r="K272" s="11" t="s">
        <v>12387</v>
      </c>
      <c r="L272" s="11">
        <v>2</v>
      </c>
    </row>
    <row r="273" spans="1:12">
      <c r="A273" s="11" t="s">
        <v>523</v>
      </c>
      <c r="D273" s="11" t="s">
        <v>260</v>
      </c>
      <c r="E273" s="19" t="s">
        <v>773</v>
      </c>
      <c r="F273" s="10">
        <v>42036</v>
      </c>
      <c r="G273" s="10">
        <v>44958</v>
      </c>
      <c r="H273" s="11">
        <v>9</v>
      </c>
      <c r="I273" s="20" t="s">
        <v>259</v>
      </c>
      <c r="J273" s="11" t="s">
        <v>261</v>
      </c>
      <c r="K273" s="11" t="s">
        <v>12387</v>
      </c>
      <c r="L273" s="11">
        <v>2</v>
      </c>
    </row>
    <row r="274" spans="1:12">
      <c r="A274" s="11" t="s">
        <v>524</v>
      </c>
      <c r="D274" s="11" t="s">
        <v>260</v>
      </c>
      <c r="E274" s="19" t="s">
        <v>774</v>
      </c>
      <c r="F274" s="10">
        <v>42036</v>
      </c>
      <c r="G274" s="10">
        <v>44958</v>
      </c>
      <c r="H274" s="11">
        <v>9</v>
      </c>
      <c r="I274" s="20" t="s">
        <v>259</v>
      </c>
      <c r="J274" s="11" t="s">
        <v>261</v>
      </c>
      <c r="K274" s="11" t="s">
        <v>12387</v>
      </c>
      <c r="L274" s="11">
        <v>2</v>
      </c>
    </row>
    <row r="275" spans="1:12">
      <c r="A275" s="11" t="s">
        <v>525</v>
      </c>
      <c r="D275" s="11" t="s">
        <v>260</v>
      </c>
      <c r="E275" s="19" t="s">
        <v>775</v>
      </c>
      <c r="F275" s="10">
        <v>42036</v>
      </c>
      <c r="G275" s="10">
        <v>44958</v>
      </c>
      <c r="H275" s="11">
        <v>9</v>
      </c>
      <c r="I275" s="20" t="s">
        <v>259</v>
      </c>
      <c r="J275" s="11" t="s">
        <v>261</v>
      </c>
      <c r="K275" s="11" t="s">
        <v>12387</v>
      </c>
      <c r="L275" s="11">
        <v>2</v>
      </c>
    </row>
    <row r="276" spans="1:12">
      <c r="A276" s="11" t="s">
        <v>526</v>
      </c>
      <c r="D276" s="11" t="s">
        <v>260</v>
      </c>
      <c r="E276" s="19" t="s">
        <v>776</v>
      </c>
      <c r="F276" s="10">
        <v>42036</v>
      </c>
      <c r="G276" s="10">
        <v>44958</v>
      </c>
      <c r="H276" s="11">
        <v>9</v>
      </c>
      <c r="I276" s="20" t="s">
        <v>259</v>
      </c>
      <c r="J276" s="11" t="s">
        <v>261</v>
      </c>
      <c r="K276" s="11" t="s">
        <v>12387</v>
      </c>
      <c r="L276" s="11">
        <v>2</v>
      </c>
    </row>
    <row r="277" spans="1:12">
      <c r="A277" s="11" t="s">
        <v>527</v>
      </c>
      <c r="D277" s="11" t="s">
        <v>260</v>
      </c>
      <c r="E277" s="19" t="s">
        <v>777</v>
      </c>
      <c r="F277" s="10">
        <v>42036</v>
      </c>
      <c r="G277" s="10">
        <v>44958</v>
      </c>
      <c r="H277" s="11">
        <v>9</v>
      </c>
      <c r="I277" s="20" t="s">
        <v>259</v>
      </c>
      <c r="J277" s="11" t="s">
        <v>261</v>
      </c>
      <c r="K277" s="11" t="s">
        <v>12387</v>
      </c>
      <c r="L277" s="11">
        <v>2</v>
      </c>
    </row>
    <row r="278" spans="1:12">
      <c r="A278" s="11" t="s">
        <v>528</v>
      </c>
      <c r="D278" s="11" t="s">
        <v>260</v>
      </c>
      <c r="E278" s="19" t="s">
        <v>778</v>
      </c>
      <c r="F278" s="10">
        <v>42036</v>
      </c>
      <c r="G278" s="10">
        <v>44958</v>
      </c>
      <c r="H278" s="11">
        <v>9</v>
      </c>
      <c r="I278" s="20" t="s">
        <v>259</v>
      </c>
      <c r="J278" s="11" t="s">
        <v>261</v>
      </c>
      <c r="K278" s="11" t="s">
        <v>12387</v>
      </c>
      <c r="L278" s="11">
        <v>2</v>
      </c>
    </row>
    <row r="279" spans="1:12">
      <c r="A279" s="11" t="s">
        <v>529</v>
      </c>
      <c r="D279" s="11" t="s">
        <v>260</v>
      </c>
      <c r="E279" s="19" t="s">
        <v>779</v>
      </c>
      <c r="F279" s="10">
        <v>42036</v>
      </c>
      <c r="G279" s="10">
        <v>44958</v>
      </c>
      <c r="H279" s="11">
        <v>9</v>
      </c>
      <c r="I279" s="20" t="s">
        <v>259</v>
      </c>
      <c r="J279" s="11" t="s">
        <v>261</v>
      </c>
      <c r="K279" s="11" t="s">
        <v>12387</v>
      </c>
      <c r="L279" s="11">
        <v>2</v>
      </c>
    </row>
    <row r="280" spans="1:12">
      <c r="A280" s="11" t="s">
        <v>530</v>
      </c>
      <c r="D280" s="11" t="s">
        <v>260</v>
      </c>
      <c r="E280" s="19" t="s">
        <v>780</v>
      </c>
      <c r="F280" s="10">
        <v>42036</v>
      </c>
      <c r="G280" s="10">
        <v>44958</v>
      </c>
      <c r="H280" s="11">
        <v>9</v>
      </c>
      <c r="I280" s="20" t="s">
        <v>259</v>
      </c>
      <c r="J280" s="11" t="s">
        <v>261</v>
      </c>
      <c r="K280" s="11" t="s">
        <v>12387</v>
      </c>
      <c r="L280" s="11">
        <v>2</v>
      </c>
    </row>
    <row r="281" spans="1:12">
      <c r="A281" s="11" t="s">
        <v>531</v>
      </c>
      <c r="D281" s="11" t="s">
        <v>260</v>
      </c>
      <c r="E281" s="19" t="s">
        <v>781</v>
      </c>
      <c r="F281" s="10">
        <v>42036</v>
      </c>
      <c r="G281" s="10">
        <v>44958</v>
      </c>
      <c r="H281" s="11">
        <v>9</v>
      </c>
      <c r="I281" s="20" t="s">
        <v>259</v>
      </c>
      <c r="J281" s="11" t="s">
        <v>261</v>
      </c>
      <c r="K281" s="11" t="s">
        <v>12387</v>
      </c>
      <c r="L281" s="11">
        <v>2</v>
      </c>
    </row>
    <row r="282" spans="1:12">
      <c r="A282" s="11" t="s">
        <v>532</v>
      </c>
      <c r="D282" s="11" t="s">
        <v>260</v>
      </c>
      <c r="E282" s="19" t="s">
        <v>782</v>
      </c>
      <c r="F282" s="10">
        <v>42036</v>
      </c>
      <c r="G282" s="10">
        <v>44958</v>
      </c>
      <c r="H282" s="11">
        <v>9</v>
      </c>
      <c r="I282" s="20" t="s">
        <v>259</v>
      </c>
      <c r="J282" s="11" t="s">
        <v>261</v>
      </c>
      <c r="K282" s="11" t="s">
        <v>12387</v>
      </c>
      <c r="L282" s="11">
        <v>2</v>
      </c>
    </row>
    <row r="283" spans="1:12">
      <c r="A283" s="11" t="s">
        <v>533</v>
      </c>
      <c r="D283" s="11" t="s">
        <v>260</v>
      </c>
      <c r="E283" s="19" t="s">
        <v>783</v>
      </c>
      <c r="F283" s="10">
        <v>42036</v>
      </c>
      <c r="G283" s="10">
        <v>44958</v>
      </c>
      <c r="H283" s="11">
        <v>9</v>
      </c>
      <c r="I283" s="20" t="s">
        <v>259</v>
      </c>
      <c r="J283" s="11" t="s">
        <v>261</v>
      </c>
      <c r="K283" s="11" t="s">
        <v>12387</v>
      </c>
      <c r="L283" s="11">
        <v>2</v>
      </c>
    </row>
    <row r="284" spans="1:12">
      <c r="A284" s="11" t="s">
        <v>534</v>
      </c>
      <c r="D284" s="11" t="s">
        <v>260</v>
      </c>
      <c r="E284" s="19" t="s">
        <v>784</v>
      </c>
      <c r="F284" s="10">
        <v>42036</v>
      </c>
      <c r="G284" s="10">
        <v>44958</v>
      </c>
      <c r="H284" s="11">
        <v>9</v>
      </c>
      <c r="I284" s="20" t="s">
        <v>259</v>
      </c>
      <c r="J284" s="11" t="s">
        <v>261</v>
      </c>
      <c r="K284" s="11" t="s">
        <v>12387</v>
      </c>
      <c r="L284" s="11">
        <v>2</v>
      </c>
    </row>
    <row r="285" spans="1:12">
      <c r="A285" s="11" t="s">
        <v>535</v>
      </c>
      <c r="D285" s="11" t="s">
        <v>260</v>
      </c>
      <c r="E285" s="19" t="s">
        <v>785</v>
      </c>
      <c r="F285" s="10">
        <v>42036</v>
      </c>
      <c r="G285" s="10">
        <v>44958</v>
      </c>
      <c r="H285" s="11">
        <v>9</v>
      </c>
      <c r="I285" s="20" t="s">
        <v>259</v>
      </c>
      <c r="J285" s="11" t="s">
        <v>261</v>
      </c>
      <c r="K285" s="11" t="s">
        <v>12387</v>
      </c>
      <c r="L285" s="11">
        <v>2</v>
      </c>
    </row>
    <row r="286" spans="1:12">
      <c r="A286" s="11" t="s">
        <v>536</v>
      </c>
      <c r="D286" s="11" t="s">
        <v>260</v>
      </c>
      <c r="E286" s="19" t="s">
        <v>786</v>
      </c>
      <c r="F286" s="10">
        <v>42036</v>
      </c>
      <c r="G286" s="10">
        <v>44958</v>
      </c>
      <c r="H286" s="11">
        <v>9</v>
      </c>
      <c r="I286" s="20" t="s">
        <v>259</v>
      </c>
      <c r="J286" s="11" t="s">
        <v>261</v>
      </c>
      <c r="K286" s="11" t="s">
        <v>12387</v>
      </c>
      <c r="L286" s="11">
        <v>2</v>
      </c>
    </row>
    <row r="287" spans="1:12">
      <c r="A287" s="11" t="s">
        <v>537</v>
      </c>
      <c r="D287" s="11" t="s">
        <v>260</v>
      </c>
      <c r="E287" s="19" t="s">
        <v>787</v>
      </c>
      <c r="F287" s="10">
        <v>42036</v>
      </c>
      <c r="G287" s="10">
        <v>44958</v>
      </c>
      <c r="H287" s="11">
        <v>9</v>
      </c>
      <c r="I287" s="20" t="s">
        <v>259</v>
      </c>
      <c r="J287" s="11" t="s">
        <v>261</v>
      </c>
      <c r="K287" s="11" t="s">
        <v>12387</v>
      </c>
      <c r="L287" s="11">
        <v>2</v>
      </c>
    </row>
    <row r="288" spans="1:12">
      <c r="A288" s="11" t="s">
        <v>538</v>
      </c>
      <c r="D288" s="11" t="s">
        <v>260</v>
      </c>
      <c r="E288" s="19" t="s">
        <v>788</v>
      </c>
      <c r="F288" s="10">
        <v>42036</v>
      </c>
      <c r="G288" s="10">
        <v>44958</v>
      </c>
      <c r="H288" s="11">
        <v>9</v>
      </c>
      <c r="I288" s="20" t="s">
        <v>259</v>
      </c>
      <c r="J288" s="11" t="s">
        <v>261</v>
      </c>
      <c r="K288" s="11" t="s">
        <v>12387</v>
      </c>
      <c r="L288" s="11">
        <v>2</v>
      </c>
    </row>
    <row r="289" spans="1:12">
      <c r="A289" s="11" t="s">
        <v>539</v>
      </c>
      <c r="D289" s="11" t="s">
        <v>260</v>
      </c>
      <c r="E289" s="19" t="s">
        <v>789</v>
      </c>
      <c r="F289" s="10">
        <v>42036</v>
      </c>
      <c r="G289" s="10">
        <v>44958</v>
      </c>
      <c r="H289" s="11">
        <v>9</v>
      </c>
      <c r="I289" s="20" t="s">
        <v>259</v>
      </c>
      <c r="J289" s="11" t="s">
        <v>261</v>
      </c>
      <c r="K289" s="11" t="s">
        <v>12387</v>
      </c>
      <c r="L289" s="11">
        <v>2</v>
      </c>
    </row>
    <row r="290" spans="1:12">
      <c r="A290" s="11" t="s">
        <v>540</v>
      </c>
      <c r="D290" s="11" t="s">
        <v>260</v>
      </c>
      <c r="E290" s="19" t="s">
        <v>790</v>
      </c>
      <c r="F290" s="10">
        <v>42036</v>
      </c>
      <c r="G290" s="10">
        <v>44958</v>
      </c>
      <c r="H290" s="11">
        <v>9</v>
      </c>
      <c r="I290" s="20" t="s">
        <v>259</v>
      </c>
      <c r="J290" s="11" t="s">
        <v>261</v>
      </c>
      <c r="K290" s="11" t="s">
        <v>12387</v>
      </c>
      <c r="L290" s="11">
        <v>2</v>
      </c>
    </row>
    <row r="291" spans="1:12">
      <c r="A291" s="11" t="s">
        <v>541</v>
      </c>
      <c r="D291" s="11" t="s">
        <v>260</v>
      </c>
      <c r="E291" s="19" t="s">
        <v>791</v>
      </c>
      <c r="F291" s="10">
        <v>42036</v>
      </c>
      <c r="G291" s="10">
        <v>44958</v>
      </c>
      <c r="H291" s="11">
        <v>9</v>
      </c>
      <c r="I291" s="20" t="s">
        <v>259</v>
      </c>
      <c r="J291" s="11" t="s">
        <v>261</v>
      </c>
      <c r="K291" s="11" t="s">
        <v>12387</v>
      </c>
      <c r="L291" s="11">
        <v>2</v>
      </c>
    </row>
    <row r="292" spans="1:12">
      <c r="A292" s="11" t="s">
        <v>542</v>
      </c>
      <c r="D292" s="11" t="s">
        <v>260</v>
      </c>
      <c r="E292" s="19" t="s">
        <v>792</v>
      </c>
      <c r="F292" s="10">
        <v>42036</v>
      </c>
      <c r="G292" s="10">
        <v>44958</v>
      </c>
      <c r="H292" s="11">
        <v>9</v>
      </c>
      <c r="I292" s="20" t="s">
        <v>259</v>
      </c>
      <c r="J292" s="11" t="s">
        <v>261</v>
      </c>
      <c r="K292" s="11" t="s">
        <v>12387</v>
      </c>
      <c r="L292" s="11">
        <v>2</v>
      </c>
    </row>
    <row r="293" spans="1:12">
      <c r="A293" s="11" t="s">
        <v>543</v>
      </c>
      <c r="D293" s="11" t="s">
        <v>260</v>
      </c>
      <c r="E293" s="19" t="s">
        <v>793</v>
      </c>
      <c r="F293" s="10">
        <v>42036</v>
      </c>
      <c r="G293" s="10">
        <v>44958</v>
      </c>
      <c r="H293" s="11">
        <v>9</v>
      </c>
      <c r="I293" s="20" t="s">
        <v>259</v>
      </c>
      <c r="J293" s="11" t="s">
        <v>261</v>
      </c>
      <c r="K293" s="11" t="s">
        <v>12387</v>
      </c>
      <c r="L293" s="11">
        <v>2</v>
      </c>
    </row>
    <row r="294" spans="1:12">
      <c r="A294" s="11" t="s">
        <v>544</v>
      </c>
      <c r="D294" s="11" t="s">
        <v>260</v>
      </c>
      <c r="E294" s="19" t="s">
        <v>794</v>
      </c>
      <c r="F294" s="10">
        <v>42036</v>
      </c>
      <c r="G294" s="10">
        <v>44958</v>
      </c>
      <c r="H294" s="11">
        <v>9</v>
      </c>
      <c r="I294" s="20" t="s">
        <v>259</v>
      </c>
      <c r="J294" s="11" t="s">
        <v>261</v>
      </c>
      <c r="K294" s="11" t="s">
        <v>12387</v>
      </c>
      <c r="L294" s="11">
        <v>2</v>
      </c>
    </row>
    <row r="295" spans="1:12">
      <c r="A295" s="11" t="s">
        <v>545</v>
      </c>
      <c r="D295" s="11" t="s">
        <v>260</v>
      </c>
      <c r="E295" s="19" t="s">
        <v>795</v>
      </c>
      <c r="F295" s="10">
        <v>42036</v>
      </c>
      <c r="G295" s="10">
        <v>44958</v>
      </c>
      <c r="H295" s="11">
        <v>9</v>
      </c>
      <c r="I295" s="20" t="s">
        <v>259</v>
      </c>
      <c r="J295" s="11" t="s">
        <v>261</v>
      </c>
      <c r="K295" s="11" t="s">
        <v>12387</v>
      </c>
      <c r="L295" s="11">
        <v>2</v>
      </c>
    </row>
    <row r="296" spans="1:12">
      <c r="A296" s="11" t="s">
        <v>546</v>
      </c>
      <c r="D296" s="11" t="s">
        <v>260</v>
      </c>
      <c r="E296" s="19" t="s">
        <v>796</v>
      </c>
      <c r="F296" s="10">
        <v>42036</v>
      </c>
      <c r="G296" s="10">
        <v>44958</v>
      </c>
      <c r="H296" s="11">
        <v>9</v>
      </c>
      <c r="I296" s="20" t="s">
        <v>259</v>
      </c>
      <c r="J296" s="11" t="s">
        <v>261</v>
      </c>
      <c r="K296" s="11" t="s">
        <v>12387</v>
      </c>
      <c r="L296" s="11">
        <v>2</v>
      </c>
    </row>
    <row r="297" spans="1:12">
      <c r="A297" s="11" t="s">
        <v>547</v>
      </c>
      <c r="D297" s="11" t="s">
        <v>260</v>
      </c>
      <c r="E297" s="19" t="s">
        <v>797</v>
      </c>
      <c r="F297" s="10">
        <v>42036</v>
      </c>
      <c r="G297" s="10">
        <v>44958</v>
      </c>
      <c r="H297" s="11">
        <v>9</v>
      </c>
      <c r="I297" s="20" t="s">
        <v>259</v>
      </c>
      <c r="J297" s="11" t="s">
        <v>261</v>
      </c>
      <c r="K297" s="11" t="s">
        <v>12387</v>
      </c>
      <c r="L297" s="11">
        <v>2</v>
      </c>
    </row>
    <row r="298" spans="1:12">
      <c r="A298" s="11" t="s">
        <v>548</v>
      </c>
      <c r="D298" s="11" t="s">
        <v>260</v>
      </c>
      <c r="E298" s="19" t="s">
        <v>798</v>
      </c>
      <c r="F298" s="10">
        <v>42036</v>
      </c>
      <c r="G298" s="10">
        <v>44958</v>
      </c>
      <c r="H298" s="11">
        <v>9</v>
      </c>
      <c r="I298" s="20" t="s">
        <v>259</v>
      </c>
      <c r="J298" s="11" t="s">
        <v>261</v>
      </c>
      <c r="K298" s="11" t="s">
        <v>12387</v>
      </c>
      <c r="L298" s="11">
        <v>2</v>
      </c>
    </row>
    <row r="299" spans="1:12">
      <c r="A299" s="11" t="s">
        <v>549</v>
      </c>
      <c r="D299" s="11" t="s">
        <v>260</v>
      </c>
      <c r="E299" s="19" t="s">
        <v>799</v>
      </c>
      <c r="F299" s="10">
        <v>42036</v>
      </c>
      <c r="G299" s="10">
        <v>44958</v>
      </c>
      <c r="H299" s="11">
        <v>9</v>
      </c>
      <c r="I299" s="20" t="s">
        <v>259</v>
      </c>
      <c r="J299" s="11" t="s">
        <v>261</v>
      </c>
      <c r="K299" s="11" t="s">
        <v>12387</v>
      </c>
      <c r="L299" s="11">
        <v>2</v>
      </c>
    </row>
    <row r="300" spans="1:12">
      <c r="A300" s="11" t="s">
        <v>550</v>
      </c>
      <c r="D300" s="11" t="s">
        <v>260</v>
      </c>
      <c r="E300" s="19" t="s">
        <v>800</v>
      </c>
      <c r="F300" s="10">
        <v>42036</v>
      </c>
      <c r="G300" s="10">
        <v>44958</v>
      </c>
      <c r="H300" s="11">
        <v>9</v>
      </c>
      <c r="I300" s="20" t="s">
        <v>259</v>
      </c>
      <c r="J300" s="11" t="s">
        <v>261</v>
      </c>
      <c r="K300" s="11" t="s">
        <v>12387</v>
      </c>
      <c r="L300" s="11">
        <v>2</v>
      </c>
    </row>
    <row r="301" spans="1:12">
      <c r="A301" s="11" t="s">
        <v>551</v>
      </c>
      <c r="D301" s="11" t="s">
        <v>260</v>
      </c>
      <c r="E301" s="19" t="s">
        <v>801</v>
      </c>
      <c r="F301" s="10">
        <v>42036</v>
      </c>
      <c r="G301" s="10">
        <v>44958</v>
      </c>
      <c r="H301" s="11">
        <v>9</v>
      </c>
      <c r="I301" s="20" t="s">
        <v>259</v>
      </c>
      <c r="J301" s="11" t="s">
        <v>261</v>
      </c>
      <c r="K301" s="11" t="s">
        <v>12387</v>
      </c>
      <c r="L301" s="11">
        <v>2</v>
      </c>
    </row>
    <row r="302" spans="1:12">
      <c r="A302" s="11" t="s">
        <v>552</v>
      </c>
      <c r="D302" s="11" t="s">
        <v>260</v>
      </c>
      <c r="E302" s="19" t="s">
        <v>802</v>
      </c>
      <c r="F302" s="10">
        <v>42036</v>
      </c>
      <c r="G302" s="10">
        <v>44958</v>
      </c>
      <c r="H302" s="11">
        <v>9</v>
      </c>
      <c r="I302" s="20" t="s">
        <v>259</v>
      </c>
      <c r="J302" s="11" t="s">
        <v>261</v>
      </c>
      <c r="K302" s="11" t="s">
        <v>12387</v>
      </c>
      <c r="L302" s="11">
        <v>2</v>
      </c>
    </row>
    <row r="303" spans="1:12">
      <c r="A303" s="11" t="s">
        <v>553</v>
      </c>
      <c r="D303" s="11" t="s">
        <v>260</v>
      </c>
      <c r="E303" s="19" t="s">
        <v>803</v>
      </c>
      <c r="F303" s="10">
        <v>42036</v>
      </c>
      <c r="G303" s="10">
        <v>44958</v>
      </c>
      <c r="H303" s="11">
        <v>9</v>
      </c>
      <c r="I303" s="20" t="s">
        <v>259</v>
      </c>
      <c r="J303" s="11" t="s">
        <v>261</v>
      </c>
      <c r="K303" s="11" t="s">
        <v>12387</v>
      </c>
      <c r="L303" s="11">
        <v>2</v>
      </c>
    </row>
    <row r="304" spans="1:12">
      <c r="A304" s="11" t="s">
        <v>554</v>
      </c>
      <c r="D304" s="11" t="s">
        <v>260</v>
      </c>
      <c r="E304" s="19" t="s">
        <v>804</v>
      </c>
      <c r="F304" s="10">
        <v>42036</v>
      </c>
      <c r="G304" s="10">
        <v>44958</v>
      </c>
      <c r="H304" s="11">
        <v>9</v>
      </c>
      <c r="I304" s="20" t="s">
        <v>259</v>
      </c>
      <c r="J304" s="11" t="s">
        <v>261</v>
      </c>
      <c r="K304" s="11" t="s">
        <v>12387</v>
      </c>
      <c r="L304" s="11">
        <v>2</v>
      </c>
    </row>
    <row r="305" spans="1:12">
      <c r="A305" s="11" t="s">
        <v>555</v>
      </c>
      <c r="D305" s="11" t="s">
        <v>260</v>
      </c>
      <c r="E305" s="19" t="s">
        <v>805</v>
      </c>
      <c r="F305" s="10">
        <v>42036</v>
      </c>
      <c r="G305" s="10">
        <v>44958</v>
      </c>
      <c r="H305" s="11">
        <v>9</v>
      </c>
      <c r="I305" s="20" t="s">
        <v>259</v>
      </c>
      <c r="J305" s="11" t="s">
        <v>261</v>
      </c>
      <c r="K305" s="11" t="s">
        <v>12387</v>
      </c>
      <c r="L305" s="11">
        <v>2</v>
      </c>
    </row>
    <row r="306" spans="1:12">
      <c r="A306" s="11" t="s">
        <v>556</v>
      </c>
      <c r="D306" s="11" t="s">
        <v>260</v>
      </c>
      <c r="E306" s="19" t="s">
        <v>806</v>
      </c>
      <c r="F306" s="10">
        <v>42036</v>
      </c>
      <c r="G306" s="10">
        <v>44958</v>
      </c>
      <c r="H306" s="11">
        <v>9</v>
      </c>
      <c r="I306" s="20" t="s">
        <v>259</v>
      </c>
      <c r="J306" s="11" t="s">
        <v>261</v>
      </c>
      <c r="K306" s="11" t="s">
        <v>12387</v>
      </c>
      <c r="L306" s="11">
        <v>2</v>
      </c>
    </row>
    <row r="307" spans="1:12">
      <c r="A307" s="11" t="s">
        <v>557</v>
      </c>
      <c r="D307" s="11" t="s">
        <v>260</v>
      </c>
      <c r="E307" s="19" t="s">
        <v>807</v>
      </c>
      <c r="F307" s="10">
        <v>42036</v>
      </c>
      <c r="G307" s="10">
        <v>44958</v>
      </c>
      <c r="H307" s="11">
        <v>9</v>
      </c>
      <c r="I307" s="20" t="s">
        <v>259</v>
      </c>
      <c r="J307" s="11" t="s">
        <v>261</v>
      </c>
      <c r="K307" s="11" t="s">
        <v>12387</v>
      </c>
      <c r="L307" s="11">
        <v>2</v>
      </c>
    </row>
    <row r="308" spans="1:12">
      <c r="A308" s="11" t="s">
        <v>558</v>
      </c>
      <c r="D308" s="11" t="s">
        <v>260</v>
      </c>
      <c r="E308" s="19" t="s">
        <v>808</v>
      </c>
      <c r="F308" s="10">
        <v>42036</v>
      </c>
      <c r="G308" s="10">
        <v>44958</v>
      </c>
      <c r="H308" s="11">
        <v>9</v>
      </c>
      <c r="I308" s="20" t="s">
        <v>259</v>
      </c>
      <c r="J308" s="11" t="s">
        <v>261</v>
      </c>
      <c r="K308" s="11" t="s">
        <v>12387</v>
      </c>
      <c r="L308" s="11">
        <v>2</v>
      </c>
    </row>
    <row r="309" spans="1:12">
      <c r="A309" s="11" t="s">
        <v>559</v>
      </c>
      <c r="D309" s="11" t="s">
        <v>260</v>
      </c>
      <c r="E309" s="19" t="s">
        <v>809</v>
      </c>
      <c r="F309" s="10">
        <v>42036</v>
      </c>
      <c r="G309" s="10">
        <v>44958</v>
      </c>
      <c r="H309" s="11">
        <v>9</v>
      </c>
      <c r="I309" s="20" t="s">
        <v>259</v>
      </c>
      <c r="J309" s="11" t="s">
        <v>261</v>
      </c>
      <c r="K309" s="11" t="s">
        <v>12387</v>
      </c>
      <c r="L309" s="11">
        <v>2</v>
      </c>
    </row>
    <row r="310" spans="1:12">
      <c r="A310" s="11" t="s">
        <v>560</v>
      </c>
      <c r="D310" s="11" t="s">
        <v>260</v>
      </c>
      <c r="E310" s="19" t="s">
        <v>810</v>
      </c>
      <c r="F310" s="10">
        <v>42036</v>
      </c>
      <c r="G310" s="10">
        <v>44958</v>
      </c>
      <c r="H310" s="11">
        <v>9</v>
      </c>
      <c r="I310" s="20" t="s">
        <v>259</v>
      </c>
      <c r="J310" s="11" t="s">
        <v>261</v>
      </c>
      <c r="K310" s="11" t="s">
        <v>12387</v>
      </c>
      <c r="L310" s="11">
        <v>2</v>
      </c>
    </row>
    <row r="311" spans="1:12">
      <c r="A311" s="11" t="s">
        <v>561</v>
      </c>
      <c r="D311" s="11" t="s">
        <v>260</v>
      </c>
      <c r="E311" s="19" t="s">
        <v>811</v>
      </c>
      <c r="F311" s="10">
        <v>42036</v>
      </c>
      <c r="G311" s="10">
        <v>44958</v>
      </c>
      <c r="H311" s="11">
        <v>9</v>
      </c>
      <c r="I311" s="20" t="s">
        <v>259</v>
      </c>
      <c r="J311" s="11" t="s">
        <v>261</v>
      </c>
      <c r="K311" s="11" t="s">
        <v>12387</v>
      </c>
      <c r="L311" s="11">
        <v>2</v>
      </c>
    </row>
    <row r="312" spans="1:12">
      <c r="A312" s="11" t="s">
        <v>562</v>
      </c>
      <c r="D312" s="11" t="s">
        <v>260</v>
      </c>
      <c r="E312" s="19" t="s">
        <v>812</v>
      </c>
      <c r="F312" s="10">
        <v>42036</v>
      </c>
      <c r="G312" s="10">
        <v>44958</v>
      </c>
      <c r="H312" s="11">
        <v>9</v>
      </c>
      <c r="I312" s="20" t="s">
        <v>259</v>
      </c>
      <c r="J312" s="11" t="s">
        <v>261</v>
      </c>
      <c r="K312" s="11" t="s">
        <v>12387</v>
      </c>
      <c r="L312" s="11">
        <v>2</v>
      </c>
    </row>
    <row r="313" spans="1:12">
      <c r="A313" s="11" t="s">
        <v>563</v>
      </c>
      <c r="D313" s="11" t="s">
        <v>260</v>
      </c>
      <c r="E313" s="19" t="s">
        <v>813</v>
      </c>
      <c r="F313" s="10">
        <v>42036</v>
      </c>
      <c r="G313" s="10">
        <v>44958</v>
      </c>
      <c r="H313" s="11">
        <v>9</v>
      </c>
      <c r="I313" s="20" t="s">
        <v>259</v>
      </c>
      <c r="J313" s="11" t="s">
        <v>261</v>
      </c>
      <c r="K313" s="11" t="s">
        <v>12387</v>
      </c>
      <c r="L313" s="11">
        <v>2</v>
      </c>
    </row>
    <row r="314" spans="1:12">
      <c r="A314" s="11" t="s">
        <v>564</v>
      </c>
      <c r="D314" s="11" t="s">
        <v>260</v>
      </c>
      <c r="E314" s="19" t="s">
        <v>814</v>
      </c>
      <c r="F314" s="10">
        <v>42036</v>
      </c>
      <c r="G314" s="10">
        <v>44958</v>
      </c>
      <c r="H314" s="11">
        <v>9</v>
      </c>
      <c r="I314" s="20" t="s">
        <v>259</v>
      </c>
      <c r="J314" s="11" t="s">
        <v>261</v>
      </c>
      <c r="K314" s="11" t="s">
        <v>12387</v>
      </c>
      <c r="L314" s="11">
        <v>2</v>
      </c>
    </row>
    <row r="315" spans="1:12">
      <c r="A315" s="11" t="s">
        <v>565</v>
      </c>
      <c r="D315" s="11" t="s">
        <v>260</v>
      </c>
      <c r="E315" s="19" t="s">
        <v>815</v>
      </c>
      <c r="F315" s="10">
        <v>42036</v>
      </c>
      <c r="G315" s="10">
        <v>44958</v>
      </c>
      <c r="H315" s="11">
        <v>9</v>
      </c>
      <c r="I315" s="20" t="s">
        <v>259</v>
      </c>
      <c r="J315" s="11" t="s">
        <v>261</v>
      </c>
      <c r="K315" s="11" t="s">
        <v>12387</v>
      </c>
      <c r="L315" s="11">
        <v>2</v>
      </c>
    </row>
    <row r="316" spans="1:12">
      <c r="A316" s="11" t="s">
        <v>566</v>
      </c>
      <c r="D316" s="11" t="s">
        <v>260</v>
      </c>
      <c r="E316" s="19" t="s">
        <v>816</v>
      </c>
      <c r="F316" s="10">
        <v>42036</v>
      </c>
      <c r="G316" s="10">
        <v>44958</v>
      </c>
      <c r="H316" s="11">
        <v>9</v>
      </c>
      <c r="I316" s="20" t="s">
        <v>259</v>
      </c>
      <c r="J316" s="11" t="s">
        <v>261</v>
      </c>
      <c r="K316" s="11" t="s">
        <v>12387</v>
      </c>
      <c r="L316" s="11">
        <v>2</v>
      </c>
    </row>
    <row r="317" spans="1:12">
      <c r="A317" s="11" t="s">
        <v>567</v>
      </c>
      <c r="D317" s="11" t="s">
        <v>260</v>
      </c>
      <c r="E317" s="19" t="s">
        <v>817</v>
      </c>
      <c r="F317" s="10">
        <v>42036</v>
      </c>
      <c r="G317" s="10">
        <v>44958</v>
      </c>
      <c r="H317" s="11">
        <v>9</v>
      </c>
      <c r="I317" s="20" t="s">
        <v>259</v>
      </c>
      <c r="J317" s="11" t="s">
        <v>261</v>
      </c>
      <c r="K317" s="11" t="s">
        <v>12387</v>
      </c>
      <c r="L317" s="11">
        <v>2</v>
      </c>
    </row>
    <row r="318" spans="1:12">
      <c r="A318" s="11" t="s">
        <v>568</v>
      </c>
      <c r="D318" s="11" t="s">
        <v>260</v>
      </c>
      <c r="E318" s="19" t="s">
        <v>818</v>
      </c>
      <c r="F318" s="10">
        <v>42036</v>
      </c>
      <c r="G318" s="10">
        <v>44958</v>
      </c>
      <c r="H318" s="11">
        <v>9</v>
      </c>
      <c r="I318" s="20" t="s">
        <v>259</v>
      </c>
      <c r="J318" s="11" t="s">
        <v>261</v>
      </c>
      <c r="K318" s="11" t="s">
        <v>12387</v>
      </c>
      <c r="L318" s="11">
        <v>2</v>
      </c>
    </row>
    <row r="319" spans="1:12">
      <c r="A319" s="11" t="s">
        <v>569</v>
      </c>
      <c r="D319" s="11" t="s">
        <v>260</v>
      </c>
      <c r="E319" s="19" t="s">
        <v>819</v>
      </c>
      <c r="F319" s="10">
        <v>42036</v>
      </c>
      <c r="G319" s="10">
        <v>44958</v>
      </c>
      <c r="H319" s="11">
        <v>9</v>
      </c>
      <c r="I319" s="20" t="s">
        <v>259</v>
      </c>
      <c r="J319" s="11" t="s">
        <v>261</v>
      </c>
      <c r="K319" s="11" t="s">
        <v>12387</v>
      </c>
      <c r="L319" s="11">
        <v>2</v>
      </c>
    </row>
    <row r="320" spans="1:12">
      <c r="A320" s="11" t="s">
        <v>570</v>
      </c>
      <c r="D320" s="11" t="s">
        <v>260</v>
      </c>
      <c r="E320" s="19" t="s">
        <v>820</v>
      </c>
      <c r="F320" s="10">
        <v>42036</v>
      </c>
      <c r="G320" s="10">
        <v>44958</v>
      </c>
      <c r="H320" s="11">
        <v>9</v>
      </c>
      <c r="I320" s="20" t="s">
        <v>259</v>
      </c>
      <c r="J320" s="11" t="s">
        <v>261</v>
      </c>
      <c r="K320" s="11" t="s">
        <v>12387</v>
      </c>
      <c r="L320" s="11">
        <v>2</v>
      </c>
    </row>
    <row r="321" spans="1:12">
      <c r="A321" s="11" t="s">
        <v>571</v>
      </c>
      <c r="D321" s="11" t="s">
        <v>260</v>
      </c>
      <c r="E321" s="19" t="s">
        <v>821</v>
      </c>
      <c r="F321" s="10">
        <v>42036</v>
      </c>
      <c r="G321" s="10">
        <v>44958</v>
      </c>
      <c r="H321" s="11">
        <v>9</v>
      </c>
      <c r="I321" s="20" t="s">
        <v>259</v>
      </c>
      <c r="J321" s="11" t="s">
        <v>261</v>
      </c>
      <c r="K321" s="11" t="s">
        <v>12387</v>
      </c>
      <c r="L321" s="11">
        <v>2</v>
      </c>
    </row>
    <row r="322" spans="1:12">
      <c r="A322" s="11" t="s">
        <v>572</v>
      </c>
      <c r="D322" s="11" t="s">
        <v>260</v>
      </c>
      <c r="E322" s="19" t="s">
        <v>822</v>
      </c>
      <c r="F322" s="10">
        <v>42036</v>
      </c>
      <c r="G322" s="10">
        <v>44958</v>
      </c>
      <c r="H322" s="11">
        <v>9</v>
      </c>
      <c r="I322" s="20" t="s">
        <v>259</v>
      </c>
      <c r="J322" s="11" t="s">
        <v>261</v>
      </c>
      <c r="K322" s="11" t="s">
        <v>12387</v>
      </c>
      <c r="L322" s="11">
        <v>2</v>
      </c>
    </row>
    <row r="323" spans="1:12">
      <c r="A323" s="11" t="s">
        <v>573</v>
      </c>
      <c r="D323" s="11" t="s">
        <v>260</v>
      </c>
      <c r="E323" s="19" t="s">
        <v>823</v>
      </c>
      <c r="F323" s="10">
        <v>42036</v>
      </c>
      <c r="G323" s="10">
        <v>44958</v>
      </c>
      <c r="H323" s="11">
        <v>9</v>
      </c>
      <c r="I323" s="20" t="s">
        <v>259</v>
      </c>
      <c r="J323" s="11" t="s">
        <v>261</v>
      </c>
      <c r="K323" s="11" t="s">
        <v>12387</v>
      </c>
      <c r="L323" s="11">
        <v>2</v>
      </c>
    </row>
    <row r="324" spans="1:12">
      <c r="A324" s="11" t="s">
        <v>574</v>
      </c>
      <c r="D324" s="11" t="s">
        <v>260</v>
      </c>
      <c r="E324" s="19" t="s">
        <v>824</v>
      </c>
      <c r="F324" s="10">
        <v>42036</v>
      </c>
      <c r="G324" s="10">
        <v>44958</v>
      </c>
      <c r="H324" s="11">
        <v>9</v>
      </c>
      <c r="I324" s="20" t="s">
        <v>259</v>
      </c>
      <c r="J324" s="11" t="s">
        <v>261</v>
      </c>
      <c r="K324" s="11" t="s">
        <v>12387</v>
      </c>
      <c r="L324" s="11">
        <v>2</v>
      </c>
    </row>
    <row r="325" spans="1:12">
      <c r="A325" s="11" t="s">
        <v>575</v>
      </c>
      <c r="D325" s="11" t="s">
        <v>260</v>
      </c>
      <c r="E325" s="19" t="s">
        <v>825</v>
      </c>
      <c r="F325" s="10">
        <v>42036</v>
      </c>
      <c r="G325" s="10">
        <v>44958</v>
      </c>
      <c r="H325" s="11">
        <v>9</v>
      </c>
      <c r="I325" s="20" t="s">
        <v>259</v>
      </c>
      <c r="J325" s="11" t="s">
        <v>261</v>
      </c>
      <c r="K325" s="11" t="s">
        <v>12387</v>
      </c>
      <c r="L325" s="11">
        <v>2</v>
      </c>
    </row>
    <row r="326" spans="1:12">
      <c r="A326" s="11" t="s">
        <v>576</v>
      </c>
      <c r="D326" s="11" t="s">
        <v>260</v>
      </c>
      <c r="E326" s="19" t="s">
        <v>826</v>
      </c>
      <c r="F326" s="10">
        <v>42036</v>
      </c>
      <c r="G326" s="10">
        <v>44958</v>
      </c>
      <c r="H326" s="11">
        <v>9</v>
      </c>
      <c r="I326" s="20" t="s">
        <v>259</v>
      </c>
      <c r="J326" s="11" t="s">
        <v>261</v>
      </c>
      <c r="K326" s="11" t="s">
        <v>12387</v>
      </c>
      <c r="L326" s="11">
        <v>2</v>
      </c>
    </row>
    <row r="327" spans="1:12">
      <c r="A327" s="11" t="s">
        <v>577</v>
      </c>
      <c r="D327" s="11" t="s">
        <v>260</v>
      </c>
      <c r="E327" s="19" t="s">
        <v>827</v>
      </c>
      <c r="F327" s="10">
        <v>42036</v>
      </c>
      <c r="G327" s="10">
        <v>44958</v>
      </c>
      <c r="H327" s="11">
        <v>9</v>
      </c>
      <c r="I327" s="20" t="s">
        <v>259</v>
      </c>
      <c r="J327" s="11" t="s">
        <v>261</v>
      </c>
      <c r="K327" s="11" t="s">
        <v>12387</v>
      </c>
      <c r="L327" s="11">
        <v>2</v>
      </c>
    </row>
    <row r="328" spans="1:12">
      <c r="A328" s="11" t="s">
        <v>578</v>
      </c>
      <c r="D328" s="11" t="s">
        <v>260</v>
      </c>
      <c r="E328" s="19" t="s">
        <v>828</v>
      </c>
      <c r="F328" s="10">
        <v>42036</v>
      </c>
      <c r="G328" s="10">
        <v>44958</v>
      </c>
      <c r="H328" s="11">
        <v>9</v>
      </c>
      <c r="I328" s="20" t="s">
        <v>259</v>
      </c>
      <c r="J328" s="11" t="s">
        <v>261</v>
      </c>
      <c r="K328" s="11" t="s">
        <v>12387</v>
      </c>
      <c r="L328" s="11">
        <v>2</v>
      </c>
    </row>
    <row r="329" spans="1:12">
      <c r="A329" s="11" t="s">
        <v>579</v>
      </c>
      <c r="D329" s="11" t="s">
        <v>260</v>
      </c>
      <c r="E329" s="19" t="s">
        <v>829</v>
      </c>
      <c r="F329" s="10">
        <v>42036</v>
      </c>
      <c r="G329" s="10">
        <v>44958</v>
      </c>
      <c r="H329" s="11">
        <v>9</v>
      </c>
      <c r="I329" s="20" t="s">
        <v>259</v>
      </c>
      <c r="J329" s="11" t="s">
        <v>261</v>
      </c>
      <c r="K329" s="11" t="s">
        <v>12387</v>
      </c>
      <c r="L329" s="11">
        <v>2</v>
      </c>
    </row>
    <row r="330" spans="1:12">
      <c r="A330" s="11" t="s">
        <v>580</v>
      </c>
      <c r="D330" s="11" t="s">
        <v>260</v>
      </c>
      <c r="E330" s="19" t="s">
        <v>830</v>
      </c>
      <c r="F330" s="10">
        <v>42036</v>
      </c>
      <c r="G330" s="10">
        <v>44958</v>
      </c>
      <c r="H330" s="11">
        <v>9</v>
      </c>
      <c r="I330" s="20" t="s">
        <v>259</v>
      </c>
      <c r="J330" s="11" t="s">
        <v>261</v>
      </c>
      <c r="K330" s="11" t="s">
        <v>12387</v>
      </c>
      <c r="L330" s="11">
        <v>2</v>
      </c>
    </row>
    <row r="331" spans="1:12">
      <c r="A331" s="11" t="s">
        <v>581</v>
      </c>
      <c r="D331" s="11" t="s">
        <v>260</v>
      </c>
      <c r="E331" s="19" t="s">
        <v>831</v>
      </c>
      <c r="F331" s="10">
        <v>42036</v>
      </c>
      <c r="G331" s="10">
        <v>44958</v>
      </c>
      <c r="H331" s="11">
        <v>9</v>
      </c>
      <c r="I331" s="20" t="s">
        <v>259</v>
      </c>
      <c r="J331" s="11" t="s">
        <v>261</v>
      </c>
      <c r="K331" s="11" t="s">
        <v>12387</v>
      </c>
      <c r="L331" s="11">
        <v>2</v>
      </c>
    </row>
    <row r="332" spans="1:12">
      <c r="A332" s="11" t="s">
        <v>582</v>
      </c>
      <c r="D332" s="11" t="s">
        <v>260</v>
      </c>
      <c r="E332" s="19" t="s">
        <v>832</v>
      </c>
      <c r="F332" s="10">
        <v>42036</v>
      </c>
      <c r="G332" s="10">
        <v>44958</v>
      </c>
      <c r="H332" s="11">
        <v>9</v>
      </c>
      <c r="I332" s="20" t="s">
        <v>259</v>
      </c>
      <c r="J332" s="11" t="s">
        <v>261</v>
      </c>
      <c r="K332" s="11" t="s">
        <v>12387</v>
      </c>
      <c r="L332" s="11">
        <v>2</v>
      </c>
    </row>
    <row r="333" spans="1:12">
      <c r="A333" s="11" t="s">
        <v>583</v>
      </c>
      <c r="D333" s="11" t="s">
        <v>260</v>
      </c>
      <c r="E333" s="19" t="s">
        <v>833</v>
      </c>
      <c r="F333" s="10">
        <v>42036</v>
      </c>
      <c r="G333" s="10">
        <v>44958</v>
      </c>
      <c r="H333" s="11">
        <v>9</v>
      </c>
      <c r="I333" s="20" t="s">
        <v>259</v>
      </c>
      <c r="J333" s="11" t="s">
        <v>261</v>
      </c>
      <c r="K333" s="11" t="s">
        <v>12387</v>
      </c>
      <c r="L333" s="11">
        <v>2</v>
      </c>
    </row>
    <row r="334" spans="1:12">
      <c r="A334" s="11" t="s">
        <v>584</v>
      </c>
      <c r="D334" s="11" t="s">
        <v>260</v>
      </c>
      <c r="E334" s="19" t="s">
        <v>834</v>
      </c>
      <c r="F334" s="10">
        <v>42036</v>
      </c>
      <c r="G334" s="10">
        <v>44958</v>
      </c>
      <c r="H334" s="11">
        <v>9</v>
      </c>
      <c r="I334" s="20" t="s">
        <v>259</v>
      </c>
      <c r="J334" s="11" t="s">
        <v>261</v>
      </c>
      <c r="K334" s="11" t="s">
        <v>12387</v>
      </c>
      <c r="L334" s="11">
        <v>2</v>
      </c>
    </row>
    <row r="335" spans="1:12">
      <c r="A335" s="11" t="s">
        <v>585</v>
      </c>
      <c r="D335" s="11" t="s">
        <v>260</v>
      </c>
      <c r="E335" s="19" t="s">
        <v>835</v>
      </c>
      <c r="F335" s="10">
        <v>42036</v>
      </c>
      <c r="G335" s="10">
        <v>44958</v>
      </c>
      <c r="H335" s="11">
        <v>9</v>
      </c>
      <c r="I335" s="20" t="s">
        <v>259</v>
      </c>
      <c r="J335" s="11" t="s">
        <v>261</v>
      </c>
      <c r="K335" s="11" t="s">
        <v>12387</v>
      </c>
      <c r="L335" s="11">
        <v>2</v>
      </c>
    </row>
    <row r="336" spans="1:12">
      <c r="A336" s="11" t="s">
        <v>586</v>
      </c>
      <c r="D336" s="11" t="s">
        <v>260</v>
      </c>
      <c r="E336" s="19" t="s">
        <v>836</v>
      </c>
      <c r="F336" s="10">
        <v>42036</v>
      </c>
      <c r="G336" s="10">
        <v>44958</v>
      </c>
      <c r="H336" s="11">
        <v>9</v>
      </c>
      <c r="I336" s="20" t="s">
        <v>259</v>
      </c>
      <c r="J336" s="11" t="s">
        <v>261</v>
      </c>
      <c r="K336" s="11" t="s">
        <v>12387</v>
      </c>
      <c r="L336" s="11">
        <v>2</v>
      </c>
    </row>
    <row r="337" spans="1:12">
      <c r="A337" s="11" t="s">
        <v>587</v>
      </c>
      <c r="D337" s="11" t="s">
        <v>260</v>
      </c>
      <c r="E337" s="19" t="s">
        <v>837</v>
      </c>
      <c r="F337" s="10">
        <v>42036</v>
      </c>
      <c r="G337" s="10">
        <v>44958</v>
      </c>
      <c r="H337" s="11">
        <v>9</v>
      </c>
      <c r="I337" s="20" t="s">
        <v>259</v>
      </c>
      <c r="J337" s="11" t="s">
        <v>261</v>
      </c>
      <c r="K337" s="11" t="s">
        <v>12387</v>
      </c>
      <c r="L337" s="11">
        <v>2</v>
      </c>
    </row>
    <row r="338" spans="1:12">
      <c r="A338" s="11" t="s">
        <v>588</v>
      </c>
      <c r="D338" s="11" t="s">
        <v>260</v>
      </c>
      <c r="E338" s="19" t="s">
        <v>838</v>
      </c>
      <c r="F338" s="10">
        <v>42036</v>
      </c>
      <c r="G338" s="10">
        <v>44958</v>
      </c>
      <c r="H338" s="11">
        <v>9</v>
      </c>
      <c r="I338" s="20" t="s">
        <v>259</v>
      </c>
      <c r="J338" s="11" t="s">
        <v>261</v>
      </c>
      <c r="K338" s="11" t="s">
        <v>12387</v>
      </c>
      <c r="L338" s="11">
        <v>2</v>
      </c>
    </row>
    <row r="339" spans="1:12">
      <c r="A339" s="11" t="s">
        <v>589</v>
      </c>
      <c r="D339" s="11" t="s">
        <v>260</v>
      </c>
      <c r="E339" s="19" t="s">
        <v>839</v>
      </c>
      <c r="F339" s="10">
        <v>42036</v>
      </c>
      <c r="G339" s="10">
        <v>44958</v>
      </c>
      <c r="H339" s="11">
        <v>9</v>
      </c>
      <c r="I339" s="20" t="s">
        <v>259</v>
      </c>
      <c r="J339" s="11" t="s">
        <v>261</v>
      </c>
      <c r="K339" s="11" t="s">
        <v>12387</v>
      </c>
      <c r="L339" s="11">
        <v>2</v>
      </c>
    </row>
    <row r="340" spans="1:12">
      <c r="A340" s="11" t="s">
        <v>590</v>
      </c>
      <c r="D340" s="11" t="s">
        <v>260</v>
      </c>
      <c r="E340" s="19" t="s">
        <v>840</v>
      </c>
      <c r="F340" s="10">
        <v>42036</v>
      </c>
      <c r="G340" s="10">
        <v>44958</v>
      </c>
      <c r="H340" s="11">
        <v>9</v>
      </c>
      <c r="I340" s="20" t="s">
        <v>259</v>
      </c>
      <c r="J340" s="11" t="s">
        <v>261</v>
      </c>
      <c r="K340" s="11" t="s">
        <v>12387</v>
      </c>
      <c r="L340" s="11">
        <v>2</v>
      </c>
    </row>
    <row r="341" spans="1:12">
      <c r="A341" s="11" t="s">
        <v>591</v>
      </c>
      <c r="D341" s="11" t="s">
        <v>260</v>
      </c>
      <c r="E341" s="19" t="s">
        <v>841</v>
      </c>
      <c r="F341" s="10">
        <v>42036</v>
      </c>
      <c r="G341" s="10">
        <v>44958</v>
      </c>
      <c r="H341" s="11">
        <v>9</v>
      </c>
      <c r="I341" s="20" t="s">
        <v>259</v>
      </c>
      <c r="J341" s="11" t="s">
        <v>261</v>
      </c>
      <c r="K341" s="11" t="s">
        <v>12387</v>
      </c>
      <c r="L341" s="11">
        <v>2</v>
      </c>
    </row>
    <row r="342" spans="1:12">
      <c r="A342" s="11" t="s">
        <v>592</v>
      </c>
      <c r="D342" s="11" t="s">
        <v>260</v>
      </c>
      <c r="E342" s="19" t="s">
        <v>842</v>
      </c>
      <c r="F342" s="10">
        <v>42036</v>
      </c>
      <c r="G342" s="10">
        <v>44958</v>
      </c>
      <c r="H342" s="11">
        <v>9</v>
      </c>
      <c r="I342" s="20" t="s">
        <v>259</v>
      </c>
      <c r="J342" s="11" t="s">
        <v>261</v>
      </c>
      <c r="K342" s="11" t="s">
        <v>12387</v>
      </c>
      <c r="L342" s="11">
        <v>2</v>
      </c>
    </row>
    <row r="343" spans="1:12">
      <c r="A343" s="11" t="s">
        <v>593</v>
      </c>
      <c r="D343" s="11" t="s">
        <v>260</v>
      </c>
      <c r="E343" s="19" t="s">
        <v>843</v>
      </c>
      <c r="F343" s="10">
        <v>42036</v>
      </c>
      <c r="G343" s="10">
        <v>44958</v>
      </c>
      <c r="H343" s="11">
        <v>9</v>
      </c>
      <c r="I343" s="20" t="s">
        <v>259</v>
      </c>
      <c r="J343" s="11" t="s">
        <v>261</v>
      </c>
      <c r="K343" s="11" t="s">
        <v>12387</v>
      </c>
      <c r="L343" s="11">
        <v>2</v>
      </c>
    </row>
    <row r="344" spans="1:12">
      <c r="A344" s="11" t="s">
        <v>594</v>
      </c>
      <c r="D344" s="11" t="s">
        <v>260</v>
      </c>
      <c r="E344" s="19" t="s">
        <v>844</v>
      </c>
      <c r="F344" s="10">
        <v>42036</v>
      </c>
      <c r="G344" s="10">
        <v>44958</v>
      </c>
      <c r="H344" s="11">
        <v>9</v>
      </c>
      <c r="I344" s="20" t="s">
        <v>259</v>
      </c>
      <c r="J344" s="11" t="s">
        <v>261</v>
      </c>
      <c r="K344" s="11" t="s">
        <v>12387</v>
      </c>
      <c r="L344" s="11">
        <v>2</v>
      </c>
    </row>
    <row r="345" spans="1:12">
      <c r="A345" s="11" t="s">
        <v>595</v>
      </c>
      <c r="D345" s="11" t="s">
        <v>260</v>
      </c>
      <c r="E345" s="19" t="s">
        <v>845</v>
      </c>
      <c r="F345" s="10">
        <v>42036</v>
      </c>
      <c r="G345" s="10">
        <v>44958</v>
      </c>
      <c r="H345" s="11">
        <v>9</v>
      </c>
      <c r="I345" s="20" t="s">
        <v>259</v>
      </c>
      <c r="J345" s="11" t="s">
        <v>261</v>
      </c>
      <c r="K345" s="11" t="s">
        <v>12387</v>
      </c>
      <c r="L345" s="11">
        <v>2</v>
      </c>
    </row>
    <row r="346" spans="1:12">
      <c r="A346" s="11" t="s">
        <v>596</v>
      </c>
      <c r="D346" s="11" t="s">
        <v>260</v>
      </c>
      <c r="E346" s="19" t="s">
        <v>846</v>
      </c>
      <c r="F346" s="10">
        <v>42036</v>
      </c>
      <c r="G346" s="10">
        <v>44958</v>
      </c>
      <c r="H346" s="11">
        <v>9</v>
      </c>
      <c r="I346" s="20" t="s">
        <v>259</v>
      </c>
      <c r="J346" s="11" t="s">
        <v>261</v>
      </c>
      <c r="K346" s="11" t="s">
        <v>12387</v>
      </c>
      <c r="L346" s="11">
        <v>2</v>
      </c>
    </row>
    <row r="347" spans="1:12">
      <c r="A347" s="11" t="s">
        <v>597</v>
      </c>
      <c r="D347" s="11" t="s">
        <v>260</v>
      </c>
      <c r="E347" s="19" t="s">
        <v>847</v>
      </c>
      <c r="F347" s="10">
        <v>42036</v>
      </c>
      <c r="G347" s="10">
        <v>44958</v>
      </c>
      <c r="H347" s="11">
        <v>9</v>
      </c>
      <c r="I347" s="20" t="s">
        <v>259</v>
      </c>
      <c r="J347" s="11" t="s">
        <v>261</v>
      </c>
      <c r="K347" s="11" t="s">
        <v>12387</v>
      </c>
      <c r="L347" s="11">
        <v>2</v>
      </c>
    </row>
    <row r="348" spans="1:12">
      <c r="A348" s="11" t="s">
        <v>598</v>
      </c>
      <c r="D348" s="11" t="s">
        <v>260</v>
      </c>
      <c r="E348" s="19" t="s">
        <v>848</v>
      </c>
      <c r="F348" s="10">
        <v>42036</v>
      </c>
      <c r="G348" s="10">
        <v>44958</v>
      </c>
      <c r="H348" s="11">
        <v>9</v>
      </c>
      <c r="I348" s="20" t="s">
        <v>259</v>
      </c>
      <c r="J348" s="11" t="s">
        <v>261</v>
      </c>
      <c r="K348" s="11" t="s">
        <v>12387</v>
      </c>
      <c r="L348" s="11">
        <v>2</v>
      </c>
    </row>
    <row r="349" spans="1:12">
      <c r="A349" s="11" t="s">
        <v>599</v>
      </c>
      <c r="D349" s="11" t="s">
        <v>260</v>
      </c>
      <c r="E349" s="19" t="s">
        <v>849</v>
      </c>
      <c r="F349" s="10">
        <v>42036</v>
      </c>
      <c r="G349" s="10">
        <v>44958</v>
      </c>
      <c r="H349" s="11">
        <v>9</v>
      </c>
      <c r="I349" s="20" t="s">
        <v>259</v>
      </c>
      <c r="J349" s="11" t="s">
        <v>261</v>
      </c>
      <c r="K349" s="11" t="s">
        <v>12387</v>
      </c>
      <c r="L349" s="11">
        <v>2</v>
      </c>
    </row>
    <row r="350" spans="1:12">
      <c r="A350" s="11" t="s">
        <v>600</v>
      </c>
      <c r="D350" s="11" t="s">
        <v>260</v>
      </c>
      <c r="E350" s="19" t="s">
        <v>850</v>
      </c>
      <c r="F350" s="10">
        <v>42036</v>
      </c>
      <c r="G350" s="10">
        <v>44958</v>
      </c>
      <c r="H350" s="11">
        <v>9</v>
      </c>
      <c r="I350" s="20" t="s">
        <v>259</v>
      </c>
      <c r="J350" s="11" t="s">
        <v>261</v>
      </c>
      <c r="K350" s="11" t="s">
        <v>12387</v>
      </c>
      <c r="L350" s="11">
        <v>2</v>
      </c>
    </row>
    <row r="351" spans="1:12">
      <c r="A351" s="11" t="s">
        <v>601</v>
      </c>
      <c r="D351" s="11" t="s">
        <v>260</v>
      </c>
      <c r="E351" s="19" t="s">
        <v>851</v>
      </c>
      <c r="F351" s="10">
        <v>42036</v>
      </c>
      <c r="G351" s="10">
        <v>44958</v>
      </c>
      <c r="H351" s="11">
        <v>9</v>
      </c>
      <c r="I351" s="20" t="s">
        <v>259</v>
      </c>
      <c r="J351" s="11" t="s">
        <v>261</v>
      </c>
      <c r="K351" s="11" t="s">
        <v>12387</v>
      </c>
      <c r="L351" s="11">
        <v>2</v>
      </c>
    </row>
    <row r="352" spans="1:12">
      <c r="A352" s="11" t="s">
        <v>602</v>
      </c>
      <c r="D352" s="11" t="s">
        <v>260</v>
      </c>
      <c r="E352" s="19" t="s">
        <v>852</v>
      </c>
      <c r="F352" s="10">
        <v>42036</v>
      </c>
      <c r="G352" s="10">
        <v>44958</v>
      </c>
      <c r="H352" s="11">
        <v>9</v>
      </c>
      <c r="I352" s="20" t="s">
        <v>259</v>
      </c>
      <c r="J352" s="11" t="s">
        <v>261</v>
      </c>
      <c r="K352" s="11" t="s">
        <v>12387</v>
      </c>
      <c r="L352" s="11">
        <v>2</v>
      </c>
    </row>
    <row r="353" spans="1:12">
      <c r="A353" s="11" t="s">
        <v>603</v>
      </c>
      <c r="D353" s="11" t="s">
        <v>260</v>
      </c>
      <c r="E353" s="19" t="s">
        <v>853</v>
      </c>
      <c r="F353" s="10">
        <v>42036</v>
      </c>
      <c r="G353" s="10">
        <v>44958</v>
      </c>
      <c r="H353" s="11">
        <v>9</v>
      </c>
      <c r="I353" s="20" t="s">
        <v>259</v>
      </c>
      <c r="J353" s="11" t="s">
        <v>261</v>
      </c>
      <c r="K353" s="11" t="s">
        <v>12387</v>
      </c>
      <c r="L353" s="11">
        <v>2</v>
      </c>
    </row>
    <row r="354" spans="1:12">
      <c r="A354" s="11" t="s">
        <v>604</v>
      </c>
      <c r="D354" s="11" t="s">
        <v>260</v>
      </c>
      <c r="E354" s="19" t="s">
        <v>854</v>
      </c>
      <c r="F354" s="10">
        <v>42036</v>
      </c>
      <c r="G354" s="10">
        <v>44958</v>
      </c>
      <c r="H354" s="11">
        <v>9</v>
      </c>
      <c r="I354" s="20" t="s">
        <v>259</v>
      </c>
      <c r="J354" s="11" t="s">
        <v>261</v>
      </c>
      <c r="K354" s="11" t="s">
        <v>12387</v>
      </c>
      <c r="L354" s="11">
        <v>2</v>
      </c>
    </row>
    <row r="355" spans="1:12">
      <c r="A355" s="11" t="s">
        <v>605</v>
      </c>
      <c r="D355" s="11" t="s">
        <v>260</v>
      </c>
      <c r="E355" s="19" t="s">
        <v>855</v>
      </c>
      <c r="F355" s="10">
        <v>42036</v>
      </c>
      <c r="G355" s="10">
        <v>44958</v>
      </c>
      <c r="H355" s="11">
        <v>9</v>
      </c>
      <c r="I355" s="20" t="s">
        <v>259</v>
      </c>
      <c r="J355" s="11" t="s">
        <v>261</v>
      </c>
      <c r="K355" s="11" t="s">
        <v>12387</v>
      </c>
      <c r="L355" s="11">
        <v>2</v>
      </c>
    </row>
    <row r="356" spans="1:12">
      <c r="A356" s="11" t="s">
        <v>606</v>
      </c>
      <c r="D356" s="11" t="s">
        <v>260</v>
      </c>
      <c r="E356" s="19" t="s">
        <v>856</v>
      </c>
      <c r="F356" s="10">
        <v>42036</v>
      </c>
      <c r="G356" s="10">
        <v>44958</v>
      </c>
      <c r="H356" s="11">
        <v>9</v>
      </c>
      <c r="I356" s="20" t="s">
        <v>259</v>
      </c>
      <c r="J356" s="11" t="s">
        <v>261</v>
      </c>
      <c r="K356" s="11" t="s">
        <v>12387</v>
      </c>
      <c r="L356" s="11">
        <v>2</v>
      </c>
    </row>
    <row r="357" spans="1:12">
      <c r="A357" s="11" t="s">
        <v>607</v>
      </c>
      <c r="D357" s="11" t="s">
        <v>260</v>
      </c>
      <c r="E357" s="19" t="s">
        <v>857</v>
      </c>
      <c r="F357" s="10">
        <v>42036</v>
      </c>
      <c r="G357" s="10">
        <v>44958</v>
      </c>
      <c r="H357" s="11">
        <v>9</v>
      </c>
      <c r="I357" s="20" t="s">
        <v>259</v>
      </c>
      <c r="J357" s="11" t="s">
        <v>261</v>
      </c>
      <c r="K357" s="11" t="s">
        <v>12387</v>
      </c>
      <c r="L357" s="11">
        <v>2</v>
      </c>
    </row>
    <row r="358" spans="1:12">
      <c r="A358" s="11" t="s">
        <v>608</v>
      </c>
      <c r="D358" s="11" t="s">
        <v>260</v>
      </c>
      <c r="E358" s="19" t="s">
        <v>858</v>
      </c>
      <c r="F358" s="10">
        <v>42036</v>
      </c>
      <c r="G358" s="10">
        <v>44958</v>
      </c>
      <c r="H358" s="11">
        <v>9</v>
      </c>
      <c r="I358" s="20" t="s">
        <v>259</v>
      </c>
      <c r="J358" s="11" t="s">
        <v>261</v>
      </c>
      <c r="K358" s="11" t="s">
        <v>12387</v>
      </c>
      <c r="L358" s="11">
        <v>2</v>
      </c>
    </row>
    <row r="359" spans="1:12">
      <c r="A359" s="11" t="s">
        <v>609</v>
      </c>
      <c r="D359" s="11" t="s">
        <v>260</v>
      </c>
      <c r="E359" s="19" t="s">
        <v>859</v>
      </c>
      <c r="F359" s="10">
        <v>42036</v>
      </c>
      <c r="G359" s="10">
        <v>44958</v>
      </c>
      <c r="H359" s="11">
        <v>9</v>
      </c>
      <c r="I359" s="20" t="s">
        <v>259</v>
      </c>
      <c r="J359" s="11" t="s">
        <v>261</v>
      </c>
      <c r="K359" s="11" t="s">
        <v>12387</v>
      </c>
      <c r="L359" s="11">
        <v>2</v>
      </c>
    </row>
    <row r="360" spans="1:12">
      <c r="A360" s="11" t="s">
        <v>610</v>
      </c>
      <c r="D360" s="11" t="s">
        <v>260</v>
      </c>
      <c r="E360" s="19" t="s">
        <v>860</v>
      </c>
      <c r="F360" s="10">
        <v>42036</v>
      </c>
      <c r="G360" s="10">
        <v>44958</v>
      </c>
      <c r="H360" s="11">
        <v>9</v>
      </c>
      <c r="I360" s="20" t="s">
        <v>259</v>
      </c>
      <c r="J360" s="11" t="s">
        <v>261</v>
      </c>
      <c r="K360" s="11" t="s">
        <v>12387</v>
      </c>
      <c r="L360" s="11">
        <v>2</v>
      </c>
    </row>
    <row r="361" spans="1:12">
      <c r="A361" s="11" t="s">
        <v>611</v>
      </c>
      <c r="D361" s="11" t="s">
        <v>260</v>
      </c>
      <c r="E361" s="19" t="s">
        <v>861</v>
      </c>
      <c r="F361" s="10">
        <v>42036</v>
      </c>
      <c r="G361" s="10">
        <v>44958</v>
      </c>
      <c r="H361" s="11">
        <v>9</v>
      </c>
      <c r="I361" s="20" t="s">
        <v>259</v>
      </c>
      <c r="J361" s="11" t="s">
        <v>261</v>
      </c>
      <c r="K361" s="11" t="s">
        <v>12387</v>
      </c>
      <c r="L361" s="11">
        <v>2</v>
      </c>
    </row>
    <row r="362" spans="1:12">
      <c r="A362" s="11" t="s">
        <v>612</v>
      </c>
      <c r="D362" s="11" t="s">
        <v>260</v>
      </c>
      <c r="E362" s="19" t="s">
        <v>862</v>
      </c>
      <c r="F362" s="10">
        <v>42036</v>
      </c>
      <c r="G362" s="10">
        <v>44958</v>
      </c>
      <c r="H362" s="11">
        <v>9</v>
      </c>
      <c r="I362" s="20" t="s">
        <v>259</v>
      </c>
      <c r="J362" s="11" t="s">
        <v>261</v>
      </c>
      <c r="K362" s="11" t="s">
        <v>12387</v>
      </c>
      <c r="L362" s="11">
        <v>2</v>
      </c>
    </row>
    <row r="363" spans="1:12">
      <c r="A363" s="11" t="s">
        <v>613</v>
      </c>
      <c r="D363" s="11" t="s">
        <v>260</v>
      </c>
      <c r="E363" s="19" t="s">
        <v>863</v>
      </c>
      <c r="F363" s="10">
        <v>42036</v>
      </c>
      <c r="G363" s="10">
        <v>44958</v>
      </c>
      <c r="H363" s="11">
        <v>9</v>
      </c>
      <c r="I363" s="20" t="s">
        <v>259</v>
      </c>
      <c r="J363" s="11" t="s">
        <v>261</v>
      </c>
      <c r="K363" s="11" t="s">
        <v>12387</v>
      </c>
      <c r="L363" s="11">
        <v>2</v>
      </c>
    </row>
    <row r="364" spans="1:12">
      <c r="A364" s="11" t="s">
        <v>614</v>
      </c>
      <c r="D364" s="11" t="s">
        <v>260</v>
      </c>
      <c r="E364" s="19" t="s">
        <v>864</v>
      </c>
      <c r="F364" s="10">
        <v>42036</v>
      </c>
      <c r="G364" s="10">
        <v>44958</v>
      </c>
      <c r="H364" s="11">
        <v>9</v>
      </c>
      <c r="I364" s="20" t="s">
        <v>259</v>
      </c>
      <c r="J364" s="11" t="s">
        <v>261</v>
      </c>
      <c r="K364" s="11" t="s">
        <v>12387</v>
      </c>
      <c r="L364" s="11">
        <v>2</v>
      </c>
    </row>
    <row r="365" spans="1:12">
      <c r="A365" s="11" t="s">
        <v>615</v>
      </c>
      <c r="D365" s="11" t="s">
        <v>260</v>
      </c>
      <c r="E365" s="19" t="s">
        <v>865</v>
      </c>
      <c r="F365" s="10">
        <v>42036</v>
      </c>
      <c r="G365" s="10">
        <v>44958</v>
      </c>
      <c r="H365" s="11">
        <v>9</v>
      </c>
      <c r="I365" s="20" t="s">
        <v>259</v>
      </c>
      <c r="J365" s="11" t="s">
        <v>261</v>
      </c>
      <c r="K365" s="11" t="s">
        <v>12387</v>
      </c>
      <c r="L365" s="11">
        <v>2</v>
      </c>
    </row>
    <row r="366" spans="1:12">
      <c r="A366" s="11" t="s">
        <v>616</v>
      </c>
      <c r="D366" s="11" t="s">
        <v>260</v>
      </c>
      <c r="E366" s="19" t="s">
        <v>866</v>
      </c>
      <c r="F366" s="10">
        <v>42036</v>
      </c>
      <c r="G366" s="10">
        <v>44958</v>
      </c>
      <c r="H366" s="11">
        <v>9</v>
      </c>
      <c r="I366" s="20" t="s">
        <v>259</v>
      </c>
      <c r="J366" s="11" t="s">
        <v>261</v>
      </c>
      <c r="K366" s="11" t="s">
        <v>12387</v>
      </c>
      <c r="L366" s="11">
        <v>2</v>
      </c>
    </row>
    <row r="367" spans="1:12">
      <c r="A367" s="11" t="s">
        <v>617</v>
      </c>
      <c r="D367" s="11" t="s">
        <v>260</v>
      </c>
      <c r="E367" s="19" t="s">
        <v>867</v>
      </c>
      <c r="F367" s="10">
        <v>42036</v>
      </c>
      <c r="G367" s="10">
        <v>44958</v>
      </c>
      <c r="H367" s="11">
        <v>9</v>
      </c>
      <c r="I367" s="20" t="s">
        <v>259</v>
      </c>
      <c r="J367" s="11" t="s">
        <v>261</v>
      </c>
      <c r="K367" s="11" t="s">
        <v>12387</v>
      </c>
      <c r="L367" s="11">
        <v>2</v>
      </c>
    </row>
    <row r="368" spans="1:12">
      <c r="A368" s="11" t="s">
        <v>618</v>
      </c>
      <c r="D368" s="11" t="s">
        <v>260</v>
      </c>
      <c r="E368" s="19" t="s">
        <v>868</v>
      </c>
      <c r="F368" s="10">
        <v>42036</v>
      </c>
      <c r="G368" s="10">
        <v>44958</v>
      </c>
      <c r="H368" s="11">
        <v>9</v>
      </c>
      <c r="I368" s="20" t="s">
        <v>259</v>
      </c>
      <c r="J368" s="11" t="s">
        <v>261</v>
      </c>
      <c r="K368" s="11" t="s">
        <v>12387</v>
      </c>
      <c r="L368" s="11">
        <v>2</v>
      </c>
    </row>
    <row r="369" spans="1:12">
      <c r="A369" s="11" t="s">
        <v>619</v>
      </c>
      <c r="D369" s="11" t="s">
        <v>260</v>
      </c>
      <c r="E369" s="19" t="s">
        <v>869</v>
      </c>
      <c r="F369" s="10">
        <v>42036</v>
      </c>
      <c r="G369" s="10">
        <v>44958</v>
      </c>
      <c r="H369" s="11">
        <v>9</v>
      </c>
      <c r="I369" s="20" t="s">
        <v>259</v>
      </c>
      <c r="J369" s="11" t="s">
        <v>261</v>
      </c>
      <c r="K369" s="11" t="s">
        <v>12387</v>
      </c>
      <c r="L369" s="11">
        <v>2</v>
      </c>
    </row>
    <row r="370" spans="1:12">
      <c r="A370" s="11" t="s">
        <v>620</v>
      </c>
      <c r="D370" s="11" t="s">
        <v>260</v>
      </c>
      <c r="E370" s="19" t="s">
        <v>870</v>
      </c>
      <c r="F370" s="10">
        <v>42036</v>
      </c>
      <c r="G370" s="10">
        <v>44958</v>
      </c>
      <c r="H370" s="11">
        <v>9</v>
      </c>
      <c r="I370" s="20" t="s">
        <v>259</v>
      </c>
      <c r="J370" s="11" t="s">
        <v>261</v>
      </c>
      <c r="K370" s="11" t="s">
        <v>12387</v>
      </c>
      <c r="L370" s="11">
        <v>2</v>
      </c>
    </row>
    <row r="371" spans="1:12">
      <c r="A371" s="11" t="s">
        <v>621</v>
      </c>
      <c r="D371" s="11" t="s">
        <v>260</v>
      </c>
      <c r="E371" s="19" t="s">
        <v>871</v>
      </c>
      <c r="F371" s="10">
        <v>42036</v>
      </c>
      <c r="G371" s="10">
        <v>44958</v>
      </c>
      <c r="H371" s="11">
        <v>9</v>
      </c>
      <c r="I371" s="20" t="s">
        <v>259</v>
      </c>
      <c r="J371" s="11" t="s">
        <v>261</v>
      </c>
      <c r="K371" s="11" t="s">
        <v>12387</v>
      </c>
      <c r="L371" s="11">
        <v>2</v>
      </c>
    </row>
    <row r="372" spans="1:12">
      <c r="A372" s="11" t="s">
        <v>622</v>
      </c>
      <c r="D372" s="11" t="s">
        <v>260</v>
      </c>
      <c r="E372" s="19" t="s">
        <v>872</v>
      </c>
      <c r="F372" s="10">
        <v>42036</v>
      </c>
      <c r="G372" s="10">
        <v>44958</v>
      </c>
      <c r="H372" s="11">
        <v>9</v>
      </c>
      <c r="I372" s="20" t="s">
        <v>259</v>
      </c>
      <c r="J372" s="11" t="s">
        <v>261</v>
      </c>
      <c r="K372" s="11" t="s">
        <v>12387</v>
      </c>
      <c r="L372" s="11">
        <v>2</v>
      </c>
    </row>
    <row r="373" spans="1:12">
      <c r="A373" s="11" t="s">
        <v>623</v>
      </c>
      <c r="D373" s="11" t="s">
        <v>260</v>
      </c>
      <c r="E373" s="19" t="s">
        <v>873</v>
      </c>
      <c r="F373" s="10">
        <v>42036</v>
      </c>
      <c r="G373" s="10">
        <v>44958</v>
      </c>
      <c r="H373" s="11">
        <v>9</v>
      </c>
      <c r="I373" s="20" t="s">
        <v>259</v>
      </c>
      <c r="J373" s="11" t="s">
        <v>261</v>
      </c>
      <c r="K373" s="11" t="s">
        <v>12387</v>
      </c>
      <c r="L373" s="11">
        <v>2</v>
      </c>
    </row>
    <row r="374" spans="1:12">
      <c r="A374" s="11" t="s">
        <v>624</v>
      </c>
      <c r="D374" s="11" t="s">
        <v>260</v>
      </c>
      <c r="E374" s="19" t="s">
        <v>874</v>
      </c>
      <c r="F374" s="10">
        <v>42036</v>
      </c>
      <c r="G374" s="10">
        <v>44958</v>
      </c>
      <c r="H374" s="11">
        <v>9</v>
      </c>
      <c r="I374" s="20" t="s">
        <v>259</v>
      </c>
      <c r="J374" s="11" t="s">
        <v>261</v>
      </c>
      <c r="K374" s="11" t="s">
        <v>12387</v>
      </c>
      <c r="L374" s="11">
        <v>2</v>
      </c>
    </row>
    <row r="375" spans="1:12">
      <c r="A375" s="11" t="s">
        <v>625</v>
      </c>
      <c r="D375" s="11" t="s">
        <v>260</v>
      </c>
      <c r="E375" s="19" t="s">
        <v>875</v>
      </c>
      <c r="F375" s="10">
        <v>42036</v>
      </c>
      <c r="G375" s="10">
        <v>44958</v>
      </c>
      <c r="H375" s="11">
        <v>9</v>
      </c>
      <c r="I375" s="20" t="s">
        <v>259</v>
      </c>
      <c r="J375" s="11" t="s">
        <v>261</v>
      </c>
      <c r="K375" s="11" t="s">
        <v>12387</v>
      </c>
      <c r="L375" s="11">
        <v>2</v>
      </c>
    </row>
    <row r="376" spans="1:12">
      <c r="A376" s="11" t="s">
        <v>626</v>
      </c>
      <c r="D376" s="11" t="s">
        <v>260</v>
      </c>
      <c r="E376" s="19" t="s">
        <v>876</v>
      </c>
      <c r="F376" s="10">
        <v>42036</v>
      </c>
      <c r="G376" s="10">
        <v>44958</v>
      </c>
      <c r="H376" s="11">
        <v>9</v>
      </c>
      <c r="I376" s="20" t="s">
        <v>259</v>
      </c>
      <c r="J376" s="11" t="s">
        <v>261</v>
      </c>
      <c r="K376" s="11" t="s">
        <v>12387</v>
      </c>
      <c r="L376" s="11">
        <v>2</v>
      </c>
    </row>
    <row r="377" spans="1:12">
      <c r="A377" s="11" t="s">
        <v>627</v>
      </c>
      <c r="D377" s="11" t="s">
        <v>260</v>
      </c>
      <c r="E377" s="19" t="s">
        <v>877</v>
      </c>
      <c r="F377" s="10">
        <v>42036</v>
      </c>
      <c r="G377" s="10">
        <v>44958</v>
      </c>
      <c r="H377" s="11">
        <v>9</v>
      </c>
      <c r="I377" s="20" t="s">
        <v>259</v>
      </c>
      <c r="J377" s="11" t="s">
        <v>261</v>
      </c>
      <c r="K377" s="11" t="s">
        <v>12387</v>
      </c>
      <c r="L377" s="11">
        <v>2</v>
      </c>
    </row>
    <row r="378" spans="1:12">
      <c r="A378" s="11" t="s">
        <v>628</v>
      </c>
      <c r="D378" s="11" t="s">
        <v>260</v>
      </c>
      <c r="E378" s="19" t="s">
        <v>878</v>
      </c>
      <c r="F378" s="10">
        <v>42036</v>
      </c>
      <c r="G378" s="10">
        <v>44958</v>
      </c>
      <c r="H378" s="11">
        <v>9</v>
      </c>
      <c r="I378" s="20" t="s">
        <v>259</v>
      </c>
      <c r="J378" s="11" t="s">
        <v>261</v>
      </c>
      <c r="K378" s="11" t="s">
        <v>12387</v>
      </c>
      <c r="L378" s="11">
        <v>2</v>
      </c>
    </row>
    <row r="379" spans="1:12">
      <c r="A379" s="11" t="s">
        <v>629</v>
      </c>
      <c r="D379" s="11" t="s">
        <v>260</v>
      </c>
      <c r="E379" s="19" t="s">
        <v>879</v>
      </c>
      <c r="F379" s="10">
        <v>42036</v>
      </c>
      <c r="G379" s="10">
        <v>44958</v>
      </c>
      <c r="H379" s="11">
        <v>9</v>
      </c>
      <c r="I379" s="20" t="s">
        <v>259</v>
      </c>
      <c r="J379" s="11" t="s">
        <v>261</v>
      </c>
      <c r="K379" s="11" t="s">
        <v>12387</v>
      </c>
      <c r="L379" s="11">
        <v>2</v>
      </c>
    </row>
    <row r="380" spans="1:12">
      <c r="A380" s="11" t="s">
        <v>630</v>
      </c>
      <c r="D380" s="11" t="s">
        <v>260</v>
      </c>
      <c r="E380" s="19" t="s">
        <v>880</v>
      </c>
      <c r="F380" s="10">
        <v>42036</v>
      </c>
      <c r="G380" s="10">
        <v>44958</v>
      </c>
      <c r="H380" s="11">
        <v>9</v>
      </c>
      <c r="I380" s="20" t="s">
        <v>259</v>
      </c>
      <c r="J380" s="11" t="s">
        <v>261</v>
      </c>
      <c r="K380" s="11" t="s">
        <v>12387</v>
      </c>
      <c r="L380" s="11">
        <v>2</v>
      </c>
    </row>
    <row r="381" spans="1:12">
      <c r="A381" s="11" t="s">
        <v>631</v>
      </c>
      <c r="D381" s="11" t="s">
        <v>260</v>
      </c>
      <c r="E381" s="19" t="s">
        <v>881</v>
      </c>
      <c r="F381" s="10">
        <v>42036</v>
      </c>
      <c r="G381" s="10">
        <v>44958</v>
      </c>
      <c r="H381" s="11">
        <v>9</v>
      </c>
      <c r="I381" s="20" t="s">
        <v>259</v>
      </c>
      <c r="J381" s="11" t="s">
        <v>261</v>
      </c>
      <c r="K381" s="11" t="s">
        <v>12387</v>
      </c>
      <c r="L381" s="11">
        <v>2</v>
      </c>
    </row>
    <row r="382" spans="1:12">
      <c r="A382" s="11" t="s">
        <v>632</v>
      </c>
      <c r="D382" s="11" t="s">
        <v>260</v>
      </c>
      <c r="E382" s="19" t="s">
        <v>882</v>
      </c>
      <c r="F382" s="10">
        <v>42036</v>
      </c>
      <c r="G382" s="10">
        <v>44958</v>
      </c>
      <c r="H382" s="11">
        <v>9</v>
      </c>
      <c r="I382" s="20" t="s">
        <v>259</v>
      </c>
      <c r="J382" s="11" t="s">
        <v>261</v>
      </c>
      <c r="K382" s="11" t="s">
        <v>12387</v>
      </c>
      <c r="L382" s="11">
        <v>2</v>
      </c>
    </row>
    <row r="383" spans="1:12">
      <c r="A383" s="11" t="s">
        <v>633</v>
      </c>
      <c r="D383" s="11" t="s">
        <v>260</v>
      </c>
      <c r="E383" s="19" t="s">
        <v>883</v>
      </c>
      <c r="F383" s="10">
        <v>42036</v>
      </c>
      <c r="G383" s="10">
        <v>44958</v>
      </c>
      <c r="H383" s="11">
        <v>9</v>
      </c>
      <c r="I383" s="20" t="s">
        <v>259</v>
      </c>
      <c r="J383" s="11" t="s">
        <v>261</v>
      </c>
      <c r="K383" s="11" t="s">
        <v>12387</v>
      </c>
      <c r="L383" s="11">
        <v>2</v>
      </c>
    </row>
    <row r="384" spans="1:12">
      <c r="A384" s="11" t="s">
        <v>634</v>
      </c>
      <c r="D384" s="11" t="s">
        <v>260</v>
      </c>
      <c r="E384" s="19" t="s">
        <v>884</v>
      </c>
      <c r="F384" s="10">
        <v>42036</v>
      </c>
      <c r="G384" s="10">
        <v>44958</v>
      </c>
      <c r="H384" s="11">
        <v>9</v>
      </c>
      <c r="I384" s="20" t="s">
        <v>259</v>
      </c>
      <c r="J384" s="11" t="s">
        <v>261</v>
      </c>
      <c r="K384" s="11" t="s">
        <v>12387</v>
      </c>
      <c r="L384" s="11">
        <v>2</v>
      </c>
    </row>
    <row r="385" spans="1:12">
      <c r="A385" s="11" t="s">
        <v>635</v>
      </c>
      <c r="D385" s="11" t="s">
        <v>260</v>
      </c>
      <c r="E385" s="19" t="s">
        <v>885</v>
      </c>
      <c r="F385" s="10">
        <v>42036</v>
      </c>
      <c r="G385" s="10">
        <v>44958</v>
      </c>
      <c r="H385" s="11">
        <v>9</v>
      </c>
      <c r="I385" s="20" t="s">
        <v>259</v>
      </c>
      <c r="J385" s="11" t="s">
        <v>261</v>
      </c>
      <c r="K385" s="11" t="s">
        <v>12387</v>
      </c>
      <c r="L385" s="11">
        <v>2</v>
      </c>
    </row>
    <row r="386" spans="1:12">
      <c r="A386" s="11" t="s">
        <v>636</v>
      </c>
      <c r="D386" s="11" t="s">
        <v>260</v>
      </c>
      <c r="E386" s="19" t="s">
        <v>886</v>
      </c>
      <c r="F386" s="10">
        <v>42036</v>
      </c>
      <c r="G386" s="10">
        <v>44958</v>
      </c>
      <c r="H386" s="11">
        <v>9</v>
      </c>
      <c r="I386" s="20" t="s">
        <v>259</v>
      </c>
      <c r="J386" s="11" t="s">
        <v>261</v>
      </c>
      <c r="K386" s="11" t="s">
        <v>12387</v>
      </c>
      <c r="L386" s="11">
        <v>2</v>
      </c>
    </row>
    <row r="387" spans="1:12">
      <c r="A387" s="11" t="s">
        <v>637</v>
      </c>
      <c r="D387" s="11" t="s">
        <v>260</v>
      </c>
      <c r="E387" s="19" t="s">
        <v>887</v>
      </c>
      <c r="F387" s="10">
        <v>42036</v>
      </c>
      <c r="G387" s="10">
        <v>44958</v>
      </c>
      <c r="H387" s="11">
        <v>9</v>
      </c>
      <c r="I387" s="20" t="s">
        <v>259</v>
      </c>
      <c r="J387" s="11" t="s">
        <v>261</v>
      </c>
      <c r="K387" s="11" t="s">
        <v>12387</v>
      </c>
      <c r="L387" s="11">
        <v>2</v>
      </c>
    </row>
    <row r="388" spans="1:12">
      <c r="A388" s="11" t="s">
        <v>638</v>
      </c>
      <c r="D388" s="11" t="s">
        <v>260</v>
      </c>
      <c r="E388" s="19" t="s">
        <v>888</v>
      </c>
      <c r="F388" s="10">
        <v>42036</v>
      </c>
      <c r="G388" s="10">
        <v>44958</v>
      </c>
      <c r="H388" s="11">
        <v>9</v>
      </c>
      <c r="I388" s="20" t="s">
        <v>259</v>
      </c>
      <c r="J388" s="11" t="s">
        <v>261</v>
      </c>
      <c r="K388" s="11" t="s">
        <v>12387</v>
      </c>
      <c r="L388" s="11">
        <v>2</v>
      </c>
    </row>
    <row r="389" spans="1:12">
      <c r="A389" s="11" t="s">
        <v>639</v>
      </c>
      <c r="D389" s="11" t="s">
        <v>260</v>
      </c>
      <c r="E389" s="19" t="s">
        <v>889</v>
      </c>
      <c r="F389" s="10">
        <v>42036</v>
      </c>
      <c r="G389" s="10">
        <v>44958</v>
      </c>
      <c r="H389" s="11">
        <v>9</v>
      </c>
      <c r="I389" s="20" t="s">
        <v>259</v>
      </c>
      <c r="J389" s="11" t="s">
        <v>261</v>
      </c>
      <c r="K389" s="11" t="s">
        <v>12387</v>
      </c>
      <c r="L389" s="11">
        <v>2</v>
      </c>
    </row>
    <row r="390" spans="1:12">
      <c r="A390" s="11" t="s">
        <v>640</v>
      </c>
      <c r="D390" s="11" t="s">
        <v>260</v>
      </c>
      <c r="E390" s="19" t="s">
        <v>890</v>
      </c>
      <c r="F390" s="10">
        <v>42036</v>
      </c>
      <c r="G390" s="10">
        <v>44958</v>
      </c>
      <c r="H390" s="11">
        <v>9</v>
      </c>
      <c r="I390" s="20" t="s">
        <v>259</v>
      </c>
      <c r="J390" s="11" t="s">
        <v>261</v>
      </c>
      <c r="K390" s="11" t="s">
        <v>12387</v>
      </c>
      <c r="L390" s="11">
        <v>2</v>
      </c>
    </row>
    <row r="391" spans="1:12">
      <c r="A391" s="11" t="s">
        <v>641</v>
      </c>
      <c r="D391" s="11" t="s">
        <v>260</v>
      </c>
      <c r="E391" s="19" t="s">
        <v>891</v>
      </c>
      <c r="F391" s="10">
        <v>42036</v>
      </c>
      <c r="G391" s="10">
        <v>44958</v>
      </c>
      <c r="H391" s="11">
        <v>9</v>
      </c>
      <c r="I391" s="20" t="s">
        <v>259</v>
      </c>
      <c r="J391" s="11" t="s">
        <v>261</v>
      </c>
      <c r="K391" s="11" t="s">
        <v>12387</v>
      </c>
      <c r="L391" s="11">
        <v>2</v>
      </c>
    </row>
    <row r="392" spans="1:12">
      <c r="A392" s="11" t="s">
        <v>642</v>
      </c>
      <c r="D392" s="11" t="s">
        <v>260</v>
      </c>
      <c r="E392" s="19" t="s">
        <v>892</v>
      </c>
      <c r="F392" s="10">
        <v>42036</v>
      </c>
      <c r="G392" s="10">
        <v>44958</v>
      </c>
      <c r="H392" s="11">
        <v>9</v>
      </c>
      <c r="I392" s="20" t="s">
        <v>259</v>
      </c>
      <c r="J392" s="11" t="s">
        <v>261</v>
      </c>
      <c r="K392" s="11" t="s">
        <v>12387</v>
      </c>
      <c r="L392" s="11">
        <v>2</v>
      </c>
    </row>
    <row r="393" spans="1:12">
      <c r="A393" s="11" t="s">
        <v>643</v>
      </c>
      <c r="D393" s="11" t="s">
        <v>260</v>
      </c>
      <c r="E393" s="19" t="s">
        <v>893</v>
      </c>
      <c r="F393" s="10">
        <v>42036</v>
      </c>
      <c r="G393" s="10">
        <v>44958</v>
      </c>
      <c r="H393" s="11">
        <v>9</v>
      </c>
      <c r="I393" s="20" t="s">
        <v>259</v>
      </c>
      <c r="J393" s="11" t="s">
        <v>261</v>
      </c>
      <c r="K393" s="11" t="s">
        <v>12387</v>
      </c>
      <c r="L393" s="11">
        <v>2</v>
      </c>
    </row>
    <row r="394" spans="1:12">
      <c r="A394" s="11" t="s">
        <v>644</v>
      </c>
      <c r="D394" s="11" t="s">
        <v>260</v>
      </c>
      <c r="E394" s="19" t="s">
        <v>894</v>
      </c>
      <c r="F394" s="10">
        <v>42036</v>
      </c>
      <c r="G394" s="10">
        <v>44958</v>
      </c>
      <c r="H394" s="11">
        <v>9</v>
      </c>
      <c r="I394" s="20" t="s">
        <v>259</v>
      </c>
      <c r="J394" s="11" t="s">
        <v>261</v>
      </c>
      <c r="K394" s="11" t="s">
        <v>12387</v>
      </c>
      <c r="L394" s="11">
        <v>2</v>
      </c>
    </row>
    <row r="395" spans="1:12">
      <c r="A395" s="11" t="s">
        <v>645</v>
      </c>
      <c r="D395" s="11" t="s">
        <v>260</v>
      </c>
      <c r="E395" s="19" t="s">
        <v>895</v>
      </c>
      <c r="F395" s="10">
        <v>42036</v>
      </c>
      <c r="G395" s="10">
        <v>44958</v>
      </c>
      <c r="H395" s="11">
        <v>9</v>
      </c>
      <c r="I395" s="20" t="s">
        <v>259</v>
      </c>
      <c r="J395" s="11" t="s">
        <v>261</v>
      </c>
      <c r="K395" s="11" t="s">
        <v>12387</v>
      </c>
      <c r="L395" s="11">
        <v>2</v>
      </c>
    </row>
    <row r="396" spans="1:12">
      <c r="A396" s="11" t="s">
        <v>646</v>
      </c>
      <c r="D396" s="11" t="s">
        <v>260</v>
      </c>
      <c r="E396" s="19" t="s">
        <v>896</v>
      </c>
      <c r="F396" s="10">
        <v>42036</v>
      </c>
      <c r="G396" s="10">
        <v>44958</v>
      </c>
      <c r="H396" s="11">
        <v>9</v>
      </c>
      <c r="I396" s="20" t="s">
        <v>259</v>
      </c>
      <c r="J396" s="11" t="s">
        <v>261</v>
      </c>
      <c r="K396" s="11" t="s">
        <v>12387</v>
      </c>
      <c r="L396" s="11">
        <v>2</v>
      </c>
    </row>
    <row r="397" spans="1:12">
      <c r="A397" s="11" t="s">
        <v>647</v>
      </c>
      <c r="D397" s="11" t="s">
        <v>260</v>
      </c>
      <c r="E397" s="19" t="s">
        <v>897</v>
      </c>
      <c r="F397" s="10">
        <v>42036</v>
      </c>
      <c r="G397" s="10">
        <v>44958</v>
      </c>
      <c r="H397" s="11">
        <v>9</v>
      </c>
      <c r="I397" s="20" t="s">
        <v>259</v>
      </c>
      <c r="J397" s="11" t="s">
        <v>261</v>
      </c>
      <c r="K397" s="11" t="s">
        <v>12387</v>
      </c>
      <c r="L397" s="11">
        <v>2</v>
      </c>
    </row>
    <row r="398" spans="1:12">
      <c r="A398" s="11" t="s">
        <v>648</v>
      </c>
      <c r="D398" s="11" t="s">
        <v>260</v>
      </c>
      <c r="E398" s="19" t="s">
        <v>898</v>
      </c>
      <c r="F398" s="10">
        <v>42036</v>
      </c>
      <c r="G398" s="10">
        <v>44958</v>
      </c>
      <c r="H398" s="11">
        <v>9</v>
      </c>
      <c r="I398" s="20" t="s">
        <v>259</v>
      </c>
      <c r="J398" s="11" t="s">
        <v>261</v>
      </c>
      <c r="K398" s="11" t="s">
        <v>12387</v>
      </c>
      <c r="L398" s="11">
        <v>2</v>
      </c>
    </row>
    <row r="399" spans="1:12">
      <c r="A399" s="11" t="s">
        <v>649</v>
      </c>
      <c r="D399" s="11" t="s">
        <v>260</v>
      </c>
      <c r="E399" s="19" t="s">
        <v>899</v>
      </c>
      <c r="F399" s="10">
        <v>42036</v>
      </c>
      <c r="G399" s="10">
        <v>44958</v>
      </c>
      <c r="H399" s="11">
        <v>9</v>
      </c>
      <c r="I399" s="20" t="s">
        <v>259</v>
      </c>
      <c r="J399" s="11" t="s">
        <v>261</v>
      </c>
      <c r="K399" s="11" t="s">
        <v>12387</v>
      </c>
      <c r="L399" s="11">
        <v>2</v>
      </c>
    </row>
    <row r="400" spans="1:12">
      <c r="A400" s="11" t="s">
        <v>650</v>
      </c>
      <c r="D400" s="11" t="s">
        <v>260</v>
      </c>
      <c r="E400" s="19" t="s">
        <v>900</v>
      </c>
      <c r="F400" s="10">
        <v>42036</v>
      </c>
      <c r="G400" s="10">
        <v>44958</v>
      </c>
      <c r="H400" s="11">
        <v>9</v>
      </c>
      <c r="I400" s="20" t="s">
        <v>259</v>
      </c>
      <c r="J400" s="11" t="s">
        <v>261</v>
      </c>
      <c r="K400" s="11" t="s">
        <v>12387</v>
      </c>
      <c r="L400" s="11">
        <v>2</v>
      </c>
    </row>
    <row r="401" spans="1:12">
      <c r="A401" s="11" t="s">
        <v>651</v>
      </c>
      <c r="D401" s="11" t="s">
        <v>260</v>
      </c>
      <c r="E401" s="19" t="s">
        <v>901</v>
      </c>
      <c r="F401" s="10">
        <v>42036</v>
      </c>
      <c r="G401" s="10">
        <v>44958</v>
      </c>
      <c r="H401" s="11">
        <v>9</v>
      </c>
      <c r="I401" s="20" t="s">
        <v>259</v>
      </c>
      <c r="J401" s="11" t="s">
        <v>261</v>
      </c>
      <c r="K401" s="11" t="s">
        <v>12387</v>
      </c>
      <c r="L401" s="11">
        <v>2</v>
      </c>
    </row>
    <row r="402" spans="1:12">
      <c r="A402" s="11" t="s">
        <v>652</v>
      </c>
      <c r="D402" s="11" t="s">
        <v>260</v>
      </c>
      <c r="E402" s="19" t="s">
        <v>902</v>
      </c>
      <c r="F402" s="10">
        <v>42036</v>
      </c>
      <c r="G402" s="10">
        <v>44958</v>
      </c>
      <c r="H402" s="11">
        <v>9</v>
      </c>
      <c r="I402" s="20" t="s">
        <v>259</v>
      </c>
      <c r="J402" s="11" t="s">
        <v>261</v>
      </c>
      <c r="K402" s="11" t="s">
        <v>12387</v>
      </c>
      <c r="L402" s="11">
        <v>2</v>
      </c>
    </row>
    <row r="403" spans="1:12">
      <c r="A403" s="11" t="s">
        <v>653</v>
      </c>
      <c r="D403" s="11" t="s">
        <v>260</v>
      </c>
      <c r="E403" s="19" t="s">
        <v>903</v>
      </c>
      <c r="F403" s="10">
        <v>42036</v>
      </c>
      <c r="G403" s="10">
        <v>44958</v>
      </c>
      <c r="H403" s="11">
        <v>9</v>
      </c>
      <c r="I403" s="20" t="s">
        <v>259</v>
      </c>
      <c r="J403" s="11" t="s">
        <v>261</v>
      </c>
      <c r="K403" s="11" t="s">
        <v>12387</v>
      </c>
      <c r="L403" s="11">
        <v>2</v>
      </c>
    </row>
    <row r="404" spans="1:12">
      <c r="A404" s="11" t="s">
        <v>654</v>
      </c>
      <c r="D404" s="11" t="s">
        <v>260</v>
      </c>
      <c r="E404" s="19" t="s">
        <v>904</v>
      </c>
      <c r="F404" s="10">
        <v>42036</v>
      </c>
      <c r="G404" s="10">
        <v>44958</v>
      </c>
      <c r="H404" s="11">
        <v>9</v>
      </c>
      <c r="I404" s="20" t="s">
        <v>259</v>
      </c>
      <c r="J404" s="11" t="s">
        <v>261</v>
      </c>
      <c r="K404" s="11" t="s">
        <v>12387</v>
      </c>
      <c r="L404" s="11">
        <v>2</v>
      </c>
    </row>
    <row r="405" spans="1:12">
      <c r="A405" s="11" t="s">
        <v>655</v>
      </c>
      <c r="D405" s="11" t="s">
        <v>260</v>
      </c>
      <c r="E405" s="19" t="s">
        <v>905</v>
      </c>
      <c r="F405" s="10">
        <v>42036</v>
      </c>
      <c r="G405" s="10">
        <v>44958</v>
      </c>
      <c r="H405" s="11">
        <v>9</v>
      </c>
      <c r="I405" s="20" t="s">
        <v>259</v>
      </c>
      <c r="J405" s="11" t="s">
        <v>261</v>
      </c>
      <c r="K405" s="11" t="s">
        <v>12387</v>
      </c>
      <c r="L405" s="11">
        <v>2</v>
      </c>
    </row>
    <row r="406" spans="1:12">
      <c r="A406" s="11" t="s">
        <v>656</v>
      </c>
      <c r="D406" s="11" t="s">
        <v>260</v>
      </c>
      <c r="E406" s="19" t="s">
        <v>906</v>
      </c>
      <c r="F406" s="10">
        <v>42036</v>
      </c>
      <c r="G406" s="10">
        <v>44958</v>
      </c>
      <c r="H406" s="11">
        <v>9</v>
      </c>
      <c r="I406" s="20" t="s">
        <v>259</v>
      </c>
      <c r="J406" s="11" t="s">
        <v>261</v>
      </c>
      <c r="K406" s="11" t="s">
        <v>12387</v>
      </c>
      <c r="L406" s="11">
        <v>2</v>
      </c>
    </row>
    <row r="407" spans="1:12">
      <c r="A407" s="11" t="s">
        <v>657</v>
      </c>
      <c r="D407" s="11" t="s">
        <v>260</v>
      </c>
      <c r="E407" s="19" t="s">
        <v>907</v>
      </c>
      <c r="F407" s="10">
        <v>42036</v>
      </c>
      <c r="G407" s="10">
        <v>44958</v>
      </c>
      <c r="H407" s="11">
        <v>9</v>
      </c>
      <c r="I407" s="20" t="s">
        <v>259</v>
      </c>
      <c r="J407" s="11" t="s">
        <v>261</v>
      </c>
      <c r="K407" s="11" t="s">
        <v>12387</v>
      </c>
      <c r="L407" s="11">
        <v>2</v>
      </c>
    </row>
    <row r="408" spans="1:12">
      <c r="A408" s="11" t="s">
        <v>658</v>
      </c>
      <c r="D408" s="11" t="s">
        <v>260</v>
      </c>
      <c r="E408" s="19" t="s">
        <v>908</v>
      </c>
      <c r="F408" s="10">
        <v>42036</v>
      </c>
      <c r="G408" s="10">
        <v>44958</v>
      </c>
      <c r="H408" s="11">
        <v>9</v>
      </c>
      <c r="I408" s="20" t="s">
        <v>259</v>
      </c>
      <c r="J408" s="11" t="s">
        <v>261</v>
      </c>
      <c r="K408" s="11" t="s">
        <v>12387</v>
      </c>
      <c r="L408" s="11">
        <v>2</v>
      </c>
    </row>
    <row r="409" spans="1:12">
      <c r="A409" s="11" t="s">
        <v>659</v>
      </c>
      <c r="D409" s="11" t="s">
        <v>260</v>
      </c>
      <c r="E409" s="19" t="s">
        <v>909</v>
      </c>
      <c r="F409" s="10">
        <v>42036</v>
      </c>
      <c r="G409" s="10">
        <v>44958</v>
      </c>
      <c r="H409" s="11">
        <v>9</v>
      </c>
      <c r="I409" s="20" t="s">
        <v>259</v>
      </c>
      <c r="J409" s="11" t="s">
        <v>261</v>
      </c>
      <c r="K409" s="11" t="s">
        <v>12387</v>
      </c>
      <c r="L409" s="11">
        <v>2</v>
      </c>
    </row>
    <row r="410" spans="1:12">
      <c r="A410" s="11" t="s">
        <v>660</v>
      </c>
      <c r="D410" s="11" t="s">
        <v>260</v>
      </c>
      <c r="E410" s="19" t="s">
        <v>910</v>
      </c>
      <c r="F410" s="10">
        <v>42036</v>
      </c>
      <c r="G410" s="10">
        <v>44958</v>
      </c>
      <c r="H410" s="11">
        <v>9</v>
      </c>
      <c r="I410" s="20" t="s">
        <v>259</v>
      </c>
      <c r="J410" s="11" t="s">
        <v>261</v>
      </c>
      <c r="K410" s="11" t="s">
        <v>12387</v>
      </c>
      <c r="L410" s="11">
        <v>2</v>
      </c>
    </row>
    <row r="411" spans="1:12">
      <c r="A411" s="11" t="s">
        <v>661</v>
      </c>
      <c r="D411" s="11" t="s">
        <v>260</v>
      </c>
      <c r="E411" s="19" t="s">
        <v>911</v>
      </c>
      <c r="F411" s="10">
        <v>42036</v>
      </c>
      <c r="G411" s="10">
        <v>44958</v>
      </c>
      <c r="H411" s="11">
        <v>9</v>
      </c>
      <c r="I411" s="20" t="s">
        <v>259</v>
      </c>
      <c r="J411" s="11" t="s">
        <v>261</v>
      </c>
      <c r="K411" s="11" t="s">
        <v>12387</v>
      </c>
      <c r="L411" s="11">
        <v>2</v>
      </c>
    </row>
    <row r="412" spans="1:12">
      <c r="A412" s="11" t="s">
        <v>662</v>
      </c>
      <c r="D412" s="11" t="s">
        <v>260</v>
      </c>
      <c r="E412" s="19" t="s">
        <v>912</v>
      </c>
      <c r="F412" s="10">
        <v>42036</v>
      </c>
      <c r="G412" s="10">
        <v>44958</v>
      </c>
      <c r="H412" s="11">
        <v>9</v>
      </c>
      <c r="I412" s="20" t="s">
        <v>259</v>
      </c>
      <c r="J412" s="11" t="s">
        <v>261</v>
      </c>
      <c r="K412" s="11" t="s">
        <v>12387</v>
      </c>
      <c r="L412" s="11">
        <v>2</v>
      </c>
    </row>
    <row r="413" spans="1:12">
      <c r="A413" s="11" t="s">
        <v>663</v>
      </c>
      <c r="D413" s="11" t="s">
        <v>260</v>
      </c>
      <c r="E413" s="19" t="s">
        <v>913</v>
      </c>
      <c r="F413" s="10">
        <v>42036</v>
      </c>
      <c r="G413" s="10">
        <v>44958</v>
      </c>
      <c r="H413" s="11">
        <v>9</v>
      </c>
      <c r="I413" s="20" t="s">
        <v>259</v>
      </c>
      <c r="J413" s="11" t="s">
        <v>261</v>
      </c>
      <c r="K413" s="11" t="s">
        <v>12387</v>
      </c>
      <c r="L413" s="11">
        <v>2</v>
      </c>
    </row>
    <row r="414" spans="1:12">
      <c r="A414" s="11" t="s">
        <v>664</v>
      </c>
      <c r="D414" s="11" t="s">
        <v>260</v>
      </c>
      <c r="E414" s="19" t="s">
        <v>914</v>
      </c>
      <c r="F414" s="10">
        <v>42036</v>
      </c>
      <c r="G414" s="10">
        <v>44958</v>
      </c>
      <c r="H414" s="11">
        <v>9</v>
      </c>
      <c r="I414" s="20" t="s">
        <v>259</v>
      </c>
      <c r="J414" s="11" t="s">
        <v>261</v>
      </c>
      <c r="K414" s="11" t="s">
        <v>12387</v>
      </c>
      <c r="L414" s="11">
        <v>2</v>
      </c>
    </row>
    <row r="415" spans="1:12">
      <c r="A415" s="11" t="s">
        <v>665</v>
      </c>
      <c r="D415" s="11" t="s">
        <v>260</v>
      </c>
      <c r="E415" s="19" t="s">
        <v>915</v>
      </c>
      <c r="F415" s="10">
        <v>42036</v>
      </c>
      <c r="G415" s="10">
        <v>44958</v>
      </c>
      <c r="H415" s="11">
        <v>9</v>
      </c>
      <c r="I415" s="20" t="s">
        <v>259</v>
      </c>
      <c r="J415" s="11" t="s">
        <v>261</v>
      </c>
      <c r="K415" s="11" t="s">
        <v>12387</v>
      </c>
      <c r="L415" s="11">
        <v>2</v>
      </c>
    </row>
    <row r="416" spans="1:12">
      <c r="A416" s="11" t="s">
        <v>666</v>
      </c>
      <c r="D416" s="11" t="s">
        <v>260</v>
      </c>
      <c r="E416" s="19" t="s">
        <v>916</v>
      </c>
      <c r="F416" s="10">
        <v>42036</v>
      </c>
      <c r="G416" s="10">
        <v>44958</v>
      </c>
      <c r="H416" s="11">
        <v>9</v>
      </c>
      <c r="I416" s="20" t="s">
        <v>259</v>
      </c>
      <c r="J416" s="11" t="s">
        <v>261</v>
      </c>
      <c r="K416" s="11" t="s">
        <v>12387</v>
      </c>
      <c r="L416" s="11">
        <v>2</v>
      </c>
    </row>
    <row r="417" spans="1:12">
      <c r="A417" s="11" t="s">
        <v>667</v>
      </c>
      <c r="D417" s="11" t="s">
        <v>260</v>
      </c>
      <c r="E417" s="19" t="s">
        <v>917</v>
      </c>
      <c r="F417" s="10">
        <v>42036</v>
      </c>
      <c r="G417" s="10">
        <v>44958</v>
      </c>
      <c r="H417" s="11">
        <v>9</v>
      </c>
      <c r="I417" s="20" t="s">
        <v>259</v>
      </c>
      <c r="J417" s="11" t="s">
        <v>261</v>
      </c>
      <c r="K417" s="11" t="s">
        <v>12387</v>
      </c>
      <c r="L417" s="11">
        <v>2</v>
      </c>
    </row>
    <row r="418" spans="1:12">
      <c r="A418" s="11" t="s">
        <v>668</v>
      </c>
      <c r="D418" s="11" t="s">
        <v>260</v>
      </c>
      <c r="E418" s="19" t="s">
        <v>918</v>
      </c>
      <c r="F418" s="10">
        <v>42036</v>
      </c>
      <c r="G418" s="10">
        <v>44958</v>
      </c>
      <c r="H418" s="11">
        <v>9</v>
      </c>
      <c r="I418" s="20" t="s">
        <v>259</v>
      </c>
      <c r="J418" s="11" t="s">
        <v>261</v>
      </c>
      <c r="K418" s="11" t="s">
        <v>12387</v>
      </c>
      <c r="L418" s="11">
        <v>2</v>
      </c>
    </row>
    <row r="419" spans="1:12">
      <c r="A419" s="11" t="s">
        <v>669</v>
      </c>
      <c r="D419" s="11" t="s">
        <v>260</v>
      </c>
      <c r="E419" s="19" t="s">
        <v>919</v>
      </c>
      <c r="F419" s="10">
        <v>42036</v>
      </c>
      <c r="G419" s="10">
        <v>44958</v>
      </c>
      <c r="H419" s="11">
        <v>9</v>
      </c>
      <c r="I419" s="20" t="s">
        <v>259</v>
      </c>
      <c r="J419" s="11" t="s">
        <v>261</v>
      </c>
      <c r="K419" s="11" t="s">
        <v>12387</v>
      </c>
      <c r="L419" s="11">
        <v>2</v>
      </c>
    </row>
    <row r="420" spans="1:12">
      <c r="A420" s="11" t="s">
        <v>670</v>
      </c>
      <c r="D420" s="11" t="s">
        <v>260</v>
      </c>
      <c r="E420" s="19" t="s">
        <v>920</v>
      </c>
      <c r="F420" s="10">
        <v>42036</v>
      </c>
      <c r="G420" s="10">
        <v>44958</v>
      </c>
      <c r="H420" s="11">
        <v>9</v>
      </c>
      <c r="I420" s="20" t="s">
        <v>259</v>
      </c>
      <c r="J420" s="11" t="s">
        <v>261</v>
      </c>
      <c r="K420" s="11" t="s">
        <v>12387</v>
      </c>
      <c r="L420" s="11">
        <v>2</v>
      </c>
    </row>
    <row r="421" spans="1:12">
      <c r="A421" s="11" t="s">
        <v>671</v>
      </c>
      <c r="D421" s="11" t="s">
        <v>260</v>
      </c>
      <c r="E421" s="19" t="s">
        <v>921</v>
      </c>
      <c r="F421" s="10">
        <v>42036</v>
      </c>
      <c r="G421" s="10">
        <v>44958</v>
      </c>
      <c r="H421" s="11">
        <v>9</v>
      </c>
      <c r="I421" s="20" t="s">
        <v>259</v>
      </c>
      <c r="J421" s="11" t="s">
        <v>261</v>
      </c>
      <c r="K421" s="11" t="s">
        <v>12387</v>
      </c>
      <c r="L421" s="11">
        <v>2</v>
      </c>
    </row>
    <row r="422" spans="1:12">
      <c r="A422" s="11" t="s">
        <v>672</v>
      </c>
      <c r="D422" s="11" t="s">
        <v>260</v>
      </c>
      <c r="E422" s="19" t="s">
        <v>922</v>
      </c>
      <c r="F422" s="10">
        <v>42036</v>
      </c>
      <c r="G422" s="10">
        <v>44958</v>
      </c>
      <c r="H422" s="11">
        <v>9</v>
      </c>
      <c r="I422" s="20" t="s">
        <v>259</v>
      </c>
      <c r="J422" s="11" t="s">
        <v>261</v>
      </c>
      <c r="K422" s="11" t="s">
        <v>12387</v>
      </c>
      <c r="L422" s="11">
        <v>2</v>
      </c>
    </row>
    <row r="423" spans="1:12">
      <c r="A423" s="11" t="s">
        <v>673</v>
      </c>
      <c r="D423" s="11" t="s">
        <v>260</v>
      </c>
      <c r="E423" s="19" t="s">
        <v>923</v>
      </c>
      <c r="F423" s="10">
        <v>42036</v>
      </c>
      <c r="G423" s="10">
        <v>44958</v>
      </c>
      <c r="H423" s="11">
        <v>9</v>
      </c>
      <c r="I423" s="20" t="s">
        <v>259</v>
      </c>
      <c r="J423" s="11" t="s">
        <v>261</v>
      </c>
      <c r="K423" s="11" t="s">
        <v>12387</v>
      </c>
      <c r="L423" s="11">
        <v>2</v>
      </c>
    </row>
    <row r="424" spans="1:12">
      <c r="A424" s="11" t="s">
        <v>674</v>
      </c>
      <c r="D424" s="11" t="s">
        <v>260</v>
      </c>
      <c r="E424" s="19" t="s">
        <v>924</v>
      </c>
      <c r="F424" s="10">
        <v>42036</v>
      </c>
      <c r="G424" s="10">
        <v>44958</v>
      </c>
      <c r="H424" s="11">
        <v>9</v>
      </c>
      <c r="I424" s="20" t="s">
        <v>259</v>
      </c>
      <c r="J424" s="11" t="s">
        <v>261</v>
      </c>
      <c r="K424" s="11" t="s">
        <v>12387</v>
      </c>
      <c r="L424" s="11">
        <v>2</v>
      </c>
    </row>
    <row r="425" spans="1:12">
      <c r="A425" s="11" t="s">
        <v>675</v>
      </c>
      <c r="D425" s="11" t="s">
        <v>260</v>
      </c>
      <c r="E425" s="19" t="s">
        <v>925</v>
      </c>
      <c r="F425" s="10">
        <v>42036</v>
      </c>
      <c r="G425" s="10">
        <v>44958</v>
      </c>
      <c r="H425" s="11">
        <v>9</v>
      </c>
      <c r="I425" s="20" t="s">
        <v>259</v>
      </c>
      <c r="J425" s="11" t="s">
        <v>261</v>
      </c>
      <c r="K425" s="11" t="s">
        <v>12387</v>
      </c>
      <c r="L425" s="11">
        <v>2</v>
      </c>
    </row>
    <row r="426" spans="1:12">
      <c r="A426" s="11" t="s">
        <v>676</v>
      </c>
      <c r="D426" s="11" t="s">
        <v>260</v>
      </c>
      <c r="E426" s="19" t="s">
        <v>926</v>
      </c>
      <c r="F426" s="10">
        <v>42036</v>
      </c>
      <c r="G426" s="10">
        <v>44958</v>
      </c>
      <c r="H426" s="11">
        <v>9</v>
      </c>
      <c r="I426" s="20" t="s">
        <v>259</v>
      </c>
      <c r="J426" s="11" t="s">
        <v>261</v>
      </c>
      <c r="K426" s="11" t="s">
        <v>12387</v>
      </c>
      <c r="L426" s="11">
        <v>2</v>
      </c>
    </row>
    <row r="427" spans="1:12">
      <c r="A427" s="11" t="s">
        <v>677</v>
      </c>
      <c r="D427" s="11" t="s">
        <v>260</v>
      </c>
      <c r="E427" s="19" t="s">
        <v>927</v>
      </c>
      <c r="F427" s="10">
        <v>42036</v>
      </c>
      <c r="G427" s="10">
        <v>44958</v>
      </c>
      <c r="H427" s="11">
        <v>9</v>
      </c>
      <c r="I427" s="20" t="s">
        <v>259</v>
      </c>
      <c r="J427" s="11" t="s">
        <v>261</v>
      </c>
      <c r="K427" s="11" t="s">
        <v>12387</v>
      </c>
      <c r="L427" s="11">
        <v>2</v>
      </c>
    </row>
    <row r="428" spans="1:12">
      <c r="A428" s="11" t="s">
        <v>678</v>
      </c>
      <c r="D428" s="11" t="s">
        <v>260</v>
      </c>
      <c r="E428" s="19" t="s">
        <v>928</v>
      </c>
      <c r="F428" s="10">
        <v>42036</v>
      </c>
      <c r="G428" s="10">
        <v>44958</v>
      </c>
      <c r="H428" s="11">
        <v>9</v>
      </c>
      <c r="I428" s="20" t="s">
        <v>259</v>
      </c>
      <c r="J428" s="11" t="s">
        <v>261</v>
      </c>
      <c r="K428" s="11" t="s">
        <v>12387</v>
      </c>
      <c r="L428" s="11">
        <v>2</v>
      </c>
    </row>
    <row r="429" spans="1:12">
      <c r="A429" s="11" t="s">
        <v>679</v>
      </c>
      <c r="D429" s="11" t="s">
        <v>260</v>
      </c>
      <c r="E429" s="19" t="s">
        <v>929</v>
      </c>
      <c r="F429" s="10">
        <v>42036</v>
      </c>
      <c r="G429" s="10">
        <v>44958</v>
      </c>
      <c r="H429" s="11">
        <v>9</v>
      </c>
      <c r="I429" s="20" t="s">
        <v>259</v>
      </c>
      <c r="J429" s="11" t="s">
        <v>261</v>
      </c>
      <c r="K429" s="11" t="s">
        <v>12387</v>
      </c>
      <c r="L429" s="11">
        <v>2</v>
      </c>
    </row>
    <row r="430" spans="1:12">
      <c r="A430" s="11" t="s">
        <v>680</v>
      </c>
      <c r="D430" s="11" t="s">
        <v>260</v>
      </c>
      <c r="E430" s="19" t="s">
        <v>930</v>
      </c>
      <c r="F430" s="10">
        <v>42036</v>
      </c>
      <c r="G430" s="10">
        <v>44958</v>
      </c>
      <c r="H430" s="11">
        <v>9</v>
      </c>
      <c r="I430" s="20" t="s">
        <v>259</v>
      </c>
      <c r="J430" s="11" t="s">
        <v>261</v>
      </c>
      <c r="K430" s="11" t="s">
        <v>12387</v>
      </c>
      <c r="L430" s="11">
        <v>2</v>
      </c>
    </row>
    <row r="431" spans="1:12">
      <c r="A431" s="11" t="s">
        <v>681</v>
      </c>
      <c r="D431" s="11" t="s">
        <v>260</v>
      </c>
      <c r="E431" s="19" t="s">
        <v>931</v>
      </c>
      <c r="F431" s="10">
        <v>42036</v>
      </c>
      <c r="G431" s="10">
        <v>44958</v>
      </c>
      <c r="H431" s="11">
        <v>9</v>
      </c>
      <c r="I431" s="20" t="s">
        <v>259</v>
      </c>
      <c r="J431" s="11" t="s">
        <v>261</v>
      </c>
      <c r="K431" s="11" t="s">
        <v>12387</v>
      </c>
      <c r="L431" s="11">
        <v>2</v>
      </c>
    </row>
    <row r="432" spans="1:12">
      <c r="A432" s="11" t="s">
        <v>682</v>
      </c>
      <c r="D432" s="11" t="s">
        <v>260</v>
      </c>
      <c r="E432" s="19" t="s">
        <v>932</v>
      </c>
      <c r="F432" s="10">
        <v>42036</v>
      </c>
      <c r="G432" s="10">
        <v>44958</v>
      </c>
      <c r="H432" s="11">
        <v>9</v>
      </c>
      <c r="I432" s="20" t="s">
        <v>259</v>
      </c>
      <c r="J432" s="11" t="s">
        <v>261</v>
      </c>
      <c r="K432" s="11" t="s">
        <v>12387</v>
      </c>
      <c r="L432" s="11">
        <v>2</v>
      </c>
    </row>
    <row r="433" spans="1:12">
      <c r="A433" s="11" t="s">
        <v>683</v>
      </c>
      <c r="D433" s="11" t="s">
        <v>260</v>
      </c>
      <c r="E433" s="19" t="s">
        <v>933</v>
      </c>
      <c r="F433" s="10">
        <v>42036</v>
      </c>
      <c r="G433" s="10">
        <v>44958</v>
      </c>
      <c r="H433" s="11">
        <v>9</v>
      </c>
      <c r="I433" s="20" t="s">
        <v>259</v>
      </c>
      <c r="J433" s="11" t="s">
        <v>261</v>
      </c>
      <c r="K433" s="11" t="s">
        <v>12387</v>
      </c>
      <c r="L433" s="11">
        <v>2</v>
      </c>
    </row>
    <row r="434" spans="1:12">
      <c r="A434" s="11" t="s">
        <v>684</v>
      </c>
      <c r="D434" s="11" t="s">
        <v>260</v>
      </c>
      <c r="E434" s="19" t="s">
        <v>934</v>
      </c>
      <c r="F434" s="10">
        <v>42036</v>
      </c>
      <c r="G434" s="10">
        <v>44958</v>
      </c>
      <c r="H434" s="11">
        <v>9</v>
      </c>
      <c r="I434" s="20" t="s">
        <v>259</v>
      </c>
      <c r="J434" s="11" t="s">
        <v>261</v>
      </c>
      <c r="K434" s="11" t="s">
        <v>12387</v>
      </c>
      <c r="L434" s="11">
        <v>2</v>
      </c>
    </row>
    <row r="435" spans="1:12">
      <c r="A435" s="11" t="s">
        <v>685</v>
      </c>
      <c r="D435" s="11" t="s">
        <v>260</v>
      </c>
      <c r="E435" s="19" t="s">
        <v>935</v>
      </c>
      <c r="F435" s="10">
        <v>42036</v>
      </c>
      <c r="G435" s="10">
        <v>44958</v>
      </c>
      <c r="H435" s="11">
        <v>9</v>
      </c>
      <c r="I435" s="20" t="s">
        <v>259</v>
      </c>
      <c r="J435" s="11" t="s">
        <v>261</v>
      </c>
      <c r="K435" s="11" t="s">
        <v>12387</v>
      </c>
      <c r="L435" s="11">
        <v>2</v>
      </c>
    </row>
    <row r="436" spans="1:12">
      <c r="A436" s="11" t="s">
        <v>686</v>
      </c>
      <c r="D436" s="11" t="s">
        <v>260</v>
      </c>
      <c r="E436" s="19" t="s">
        <v>936</v>
      </c>
      <c r="F436" s="10">
        <v>42036</v>
      </c>
      <c r="G436" s="10">
        <v>44958</v>
      </c>
      <c r="H436" s="11">
        <v>9</v>
      </c>
      <c r="I436" s="20" t="s">
        <v>259</v>
      </c>
      <c r="J436" s="11" t="s">
        <v>261</v>
      </c>
      <c r="K436" s="11" t="s">
        <v>12387</v>
      </c>
      <c r="L436" s="11">
        <v>2</v>
      </c>
    </row>
    <row r="437" spans="1:12">
      <c r="A437" s="11" t="s">
        <v>687</v>
      </c>
      <c r="D437" s="11" t="s">
        <v>260</v>
      </c>
      <c r="E437" s="19" t="s">
        <v>937</v>
      </c>
      <c r="F437" s="10">
        <v>42036</v>
      </c>
      <c r="G437" s="10">
        <v>44958</v>
      </c>
      <c r="H437" s="11">
        <v>9</v>
      </c>
      <c r="I437" s="20" t="s">
        <v>259</v>
      </c>
      <c r="J437" s="11" t="s">
        <v>261</v>
      </c>
      <c r="K437" s="11" t="s">
        <v>12387</v>
      </c>
      <c r="L437" s="11">
        <v>2</v>
      </c>
    </row>
    <row r="438" spans="1:12">
      <c r="A438" s="11" t="s">
        <v>688</v>
      </c>
      <c r="D438" s="11" t="s">
        <v>260</v>
      </c>
      <c r="E438" s="19" t="s">
        <v>938</v>
      </c>
      <c r="F438" s="10">
        <v>42036</v>
      </c>
      <c r="G438" s="10">
        <v>44958</v>
      </c>
      <c r="H438" s="11">
        <v>9</v>
      </c>
      <c r="I438" s="20" t="s">
        <v>259</v>
      </c>
      <c r="J438" s="11" t="s">
        <v>261</v>
      </c>
      <c r="K438" s="11" t="s">
        <v>12387</v>
      </c>
      <c r="L438" s="11">
        <v>2</v>
      </c>
    </row>
    <row r="439" spans="1:12">
      <c r="A439" s="11" t="s">
        <v>689</v>
      </c>
      <c r="D439" s="11" t="s">
        <v>260</v>
      </c>
      <c r="E439" s="19" t="s">
        <v>939</v>
      </c>
      <c r="F439" s="10">
        <v>42036</v>
      </c>
      <c r="G439" s="10">
        <v>44958</v>
      </c>
      <c r="H439" s="11">
        <v>9</v>
      </c>
      <c r="I439" s="20" t="s">
        <v>259</v>
      </c>
      <c r="J439" s="11" t="s">
        <v>261</v>
      </c>
      <c r="K439" s="11" t="s">
        <v>12387</v>
      </c>
      <c r="L439" s="11">
        <v>2</v>
      </c>
    </row>
    <row r="440" spans="1:12">
      <c r="A440" s="11" t="s">
        <v>690</v>
      </c>
      <c r="D440" s="11" t="s">
        <v>260</v>
      </c>
      <c r="E440" s="19" t="s">
        <v>940</v>
      </c>
      <c r="F440" s="10">
        <v>42036</v>
      </c>
      <c r="G440" s="10">
        <v>44958</v>
      </c>
      <c r="H440" s="11">
        <v>9</v>
      </c>
      <c r="I440" s="20" t="s">
        <v>259</v>
      </c>
      <c r="J440" s="11" t="s">
        <v>261</v>
      </c>
      <c r="K440" s="11" t="s">
        <v>12387</v>
      </c>
      <c r="L440" s="11">
        <v>2</v>
      </c>
    </row>
    <row r="441" spans="1:12">
      <c r="A441" s="11" t="s">
        <v>691</v>
      </c>
      <c r="D441" s="11" t="s">
        <v>260</v>
      </c>
      <c r="E441" s="19" t="s">
        <v>941</v>
      </c>
      <c r="F441" s="10">
        <v>42036</v>
      </c>
      <c r="G441" s="10">
        <v>44958</v>
      </c>
      <c r="H441" s="11">
        <v>9</v>
      </c>
      <c r="I441" s="20" t="s">
        <v>259</v>
      </c>
      <c r="J441" s="11" t="s">
        <v>261</v>
      </c>
      <c r="K441" s="11" t="s">
        <v>12387</v>
      </c>
      <c r="L441" s="11">
        <v>2</v>
      </c>
    </row>
    <row r="442" spans="1:12">
      <c r="A442" s="11" t="s">
        <v>692</v>
      </c>
      <c r="D442" s="11" t="s">
        <v>260</v>
      </c>
      <c r="E442" s="19" t="s">
        <v>942</v>
      </c>
      <c r="F442" s="10">
        <v>42036</v>
      </c>
      <c r="G442" s="10">
        <v>44958</v>
      </c>
      <c r="H442" s="11">
        <v>9</v>
      </c>
      <c r="I442" s="20" t="s">
        <v>259</v>
      </c>
      <c r="J442" s="11" t="s">
        <v>261</v>
      </c>
      <c r="K442" s="11" t="s">
        <v>12387</v>
      </c>
      <c r="L442" s="11">
        <v>2</v>
      </c>
    </row>
    <row r="443" spans="1:12">
      <c r="A443" s="11" t="s">
        <v>693</v>
      </c>
      <c r="D443" s="11" t="s">
        <v>260</v>
      </c>
      <c r="E443" s="19" t="s">
        <v>943</v>
      </c>
      <c r="F443" s="10">
        <v>42036</v>
      </c>
      <c r="G443" s="10">
        <v>44958</v>
      </c>
      <c r="H443" s="11">
        <v>9</v>
      </c>
      <c r="I443" s="20" t="s">
        <v>259</v>
      </c>
      <c r="J443" s="11" t="s">
        <v>261</v>
      </c>
      <c r="K443" s="11" t="s">
        <v>12387</v>
      </c>
      <c r="L443" s="11">
        <v>2</v>
      </c>
    </row>
    <row r="444" spans="1:12">
      <c r="A444" s="11" t="s">
        <v>694</v>
      </c>
      <c r="D444" s="11" t="s">
        <v>260</v>
      </c>
      <c r="E444" s="19" t="s">
        <v>944</v>
      </c>
      <c r="F444" s="10">
        <v>42036</v>
      </c>
      <c r="G444" s="10">
        <v>44958</v>
      </c>
      <c r="H444" s="11">
        <v>9</v>
      </c>
      <c r="I444" s="20" t="s">
        <v>259</v>
      </c>
      <c r="J444" s="11" t="s">
        <v>261</v>
      </c>
      <c r="K444" s="11" t="s">
        <v>12387</v>
      </c>
      <c r="L444" s="11">
        <v>2</v>
      </c>
    </row>
    <row r="445" spans="1:12">
      <c r="A445" s="11" t="s">
        <v>695</v>
      </c>
      <c r="D445" s="11" t="s">
        <v>260</v>
      </c>
      <c r="E445" s="19" t="s">
        <v>945</v>
      </c>
      <c r="F445" s="10">
        <v>42036</v>
      </c>
      <c r="G445" s="10">
        <v>44958</v>
      </c>
      <c r="H445" s="11">
        <v>9</v>
      </c>
      <c r="I445" s="20" t="s">
        <v>259</v>
      </c>
      <c r="J445" s="11" t="s">
        <v>261</v>
      </c>
      <c r="K445" s="11" t="s">
        <v>12387</v>
      </c>
      <c r="L445" s="11">
        <v>2</v>
      </c>
    </row>
    <row r="446" spans="1:12">
      <c r="A446" s="11" t="s">
        <v>696</v>
      </c>
      <c r="D446" s="11" t="s">
        <v>260</v>
      </c>
      <c r="E446" s="19" t="s">
        <v>946</v>
      </c>
      <c r="F446" s="10">
        <v>42036</v>
      </c>
      <c r="G446" s="10">
        <v>44958</v>
      </c>
      <c r="H446" s="11">
        <v>9</v>
      </c>
      <c r="I446" s="20" t="s">
        <v>259</v>
      </c>
      <c r="J446" s="11" t="s">
        <v>261</v>
      </c>
      <c r="K446" s="11" t="s">
        <v>12387</v>
      </c>
      <c r="L446" s="11">
        <v>2</v>
      </c>
    </row>
    <row r="447" spans="1:12">
      <c r="A447" s="11" t="s">
        <v>697</v>
      </c>
      <c r="D447" s="11" t="s">
        <v>260</v>
      </c>
      <c r="E447" s="19" t="s">
        <v>947</v>
      </c>
      <c r="F447" s="10">
        <v>42036</v>
      </c>
      <c r="G447" s="10">
        <v>44958</v>
      </c>
      <c r="H447" s="11">
        <v>9</v>
      </c>
      <c r="I447" s="20" t="s">
        <v>259</v>
      </c>
      <c r="J447" s="11" t="s">
        <v>261</v>
      </c>
      <c r="K447" s="11" t="s">
        <v>12387</v>
      </c>
      <c r="L447" s="11">
        <v>2</v>
      </c>
    </row>
    <row r="448" spans="1:12">
      <c r="A448" s="11" t="s">
        <v>698</v>
      </c>
      <c r="D448" s="11" t="s">
        <v>260</v>
      </c>
      <c r="E448" s="19" t="s">
        <v>948</v>
      </c>
      <c r="F448" s="10">
        <v>42036</v>
      </c>
      <c r="G448" s="10">
        <v>44958</v>
      </c>
      <c r="H448" s="11">
        <v>9</v>
      </c>
      <c r="I448" s="20" t="s">
        <v>259</v>
      </c>
      <c r="J448" s="11" t="s">
        <v>261</v>
      </c>
      <c r="K448" s="11" t="s">
        <v>12387</v>
      </c>
      <c r="L448" s="11">
        <v>2</v>
      </c>
    </row>
    <row r="449" spans="1:12">
      <c r="A449" s="11" t="s">
        <v>699</v>
      </c>
      <c r="D449" s="11" t="s">
        <v>260</v>
      </c>
      <c r="E449" s="19" t="s">
        <v>949</v>
      </c>
      <c r="F449" s="10">
        <v>42036</v>
      </c>
      <c r="G449" s="10">
        <v>44958</v>
      </c>
      <c r="H449" s="11">
        <v>9</v>
      </c>
      <c r="I449" s="20" t="s">
        <v>259</v>
      </c>
      <c r="J449" s="11" t="s">
        <v>261</v>
      </c>
      <c r="K449" s="11" t="s">
        <v>12387</v>
      </c>
      <c r="L449" s="11">
        <v>2</v>
      </c>
    </row>
    <row r="450" spans="1:12">
      <c r="A450" s="11" t="s">
        <v>700</v>
      </c>
      <c r="D450" s="11" t="s">
        <v>260</v>
      </c>
      <c r="E450" s="19" t="s">
        <v>950</v>
      </c>
      <c r="F450" s="10">
        <v>42036</v>
      </c>
      <c r="G450" s="10">
        <v>44958</v>
      </c>
      <c r="H450" s="11">
        <v>9</v>
      </c>
      <c r="I450" s="20" t="s">
        <v>259</v>
      </c>
      <c r="J450" s="11" t="s">
        <v>261</v>
      </c>
      <c r="K450" s="11" t="s">
        <v>12387</v>
      </c>
      <c r="L450" s="11">
        <v>2</v>
      </c>
    </row>
    <row r="451" spans="1:12">
      <c r="A451" s="11" t="s">
        <v>701</v>
      </c>
      <c r="D451" s="11" t="s">
        <v>260</v>
      </c>
      <c r="E451" s="19" t="s">
        <v>951</v>
      </c>
      <c r="F451" s="10">
        <v>42036</v>
      </c>
      <c r="G451" s="10">
        <v>44958</v>
      </c>
      <c r="H451" s="11">
        <v>9</v>
      </c>
      <c r="I451" s="20" t="s">
        <v>259</v>
      </c>
      <c r="J451" s="11" t="s">
        <v>261</v>
      </c>
      <c r="K451" s="11" t="s">
        <v>12387</v>
      </c>
      <c r="L451" s="11">
        <v>2</v>
      </c>
    </row>
    <row r="452" spans="1:12">
      <c r="A452" s="11" t="s">
        <v>702</v>
      </c>
      <c r="D452" s="11" t="s">
        <v>260</v>
      </c>
      <c r="E452" s="19" t="s">
        <v>952</v>
      </c>
      <c r="F452" s="10">
        <v>42036</v>
      </c>
      <c r="G452" s="10">
        <v>44958</v>
      </c>
      <c r="H452" s="11">
        <v>9</v>
      </c>
      <c r="I452" s="20" t="s">
        <v>259</v>
      </c>
      <c r="J452" s="11" t="s">
        <v>261</v>
      </c>
      <c r="K452" s="11" t="s">
        <v>12387</v>
      </c>
      <c r="L452" s="11">
        <v>2</v>
      </c>
    </row>
    <row r="453" spans="1:12">
      <c r="A453" s="11" t="s">
        <v>703</v>
      </c>
      <c r="D453" s="11" t="s">
        <v>260</v>
      </c>
      <c r="E453" s="19" t="s">
        <v>953</v>
      </c>
      <c r="F453" s="10">
        <v>42036</v>
      </c>
      <c r="G453" s="10">
        <v>44958</v>
      </c>
      <c r="H453" s="11">
        <v>9</v>
      </c>
      <c r="I453" s="20" t="s">
        <v>259</v>
      </c>
      <c r="J453" s="11" t="s">
        <v>261</v>
      </c>
      <c r="K453" s="11" t="s">
        <v>12387</v>
      </c>
      <c r="L453" s="11">
        <v>2</v>
      </c>
    </row>
    <row r="454" spans="1:12">
      <c r="A454" s="11" t="s">
        <v>704</v>
      </c>
      <c r="D454" s="11" t="s">
        <v>260</v>
      </c>
      <c r="E454" s="19" t="s">
        <v>954</v>
      </c>
      <c r="F454" s="10">
        <v>42036</v>
      </c>
      <c r="G454" s="10">
        <v>44958</v>
      </c>
      <c r="H454" s="11">
        <v>9</v>
      </c>
      <c r="I454" s="20" t="s">
        <v>259</v>
      </c>
      <c r="J454" s="11" t="s">
        <v>261</v>
      </c>
      <c r="K454" s="11" t="s">
        <v>12387</v>
      </c>
      <c r="L454" s="11">
        <v>2</v>
      </c>
    </row>
    <row r="455" spans="1:12">
      <c r="A455" s="11" t="s">
        <v>705</v>
      </c>
      <c r="D455" s="11" t="s">
        <v>260</v>
      </c>
      <c r="E455" s="19" t="s">
        <v>955</v>
      </c>
      <c r="F455" s="10">
        <v>42036</v>
      </c>
      <c r="G455" s="10">
        <v>44958</v>
      </c>
      <c r="H455" s="11">
        <v>9</v>
      </c>
      <c r="I455" s="20" t="s">
        <v>259</v>
      </c>
      <c r="J455" s="11" t="s">
        <v>261</v>
      </c>
      <c r="K455" s="11" t="s">
        <v>12387</v>
      </c>
      <c r="L455" s="11">
        <v>2</v>
      </c>
    </row>
    <row r="456" spans="1:12">
      <c r="A456" s="11" t="s">
        <v>706</v>
      </c>
      <c r="D456" s="11" t="s">
        <v>260</v>
      </c>
      <c r="E456" s="19" t="s">
        <v>956</v>
      </c>
      <c r="F456" s="10">
        <v>42036</v>
      </c>
      <c r="G456" s="10">
        <v>44958</v>
      </c>
      <c r="H456" s="11">
        <v>9</v>
      </c>
      <c r="I456" s="20" t="s">
        <v>259</v>
      </c>
      <c r="J456" s="11" t="s">
        <v>261</v>
      </c>
      <c r="K456" s="11" t="s">
        <v>12387</v>
      </c>
      <c r="L456" s="11">
        <v>2</v>
      </c>
    </row>
    <row r="457" spans="1:12">
      <c r="A457" s="11" t="s">
        <v>707</v>
      </c>
      <c r="D457" s="11" t="s">
        <v>260</v>
      </c>
      <c r="E457" s="19" t="s">
        <v>957</v>
      </c>
      <c r="F457" s="10">
        <v>42036</v>
      </c>
      <c r="G457" s="10">
        <v>44958</v>
      </c>
      <c r="H457" s="11">
        <v>9</v>
      </c>
      <c r="I457" s="20" t="s">
        <v>259</v>
      </c>
      <c r="J457" s="11" t="s">
        <v>261</v>
      </c>
      <c r="K457" s="11" t="s">
        <v>12387</v>
      </c>
      <c r="L457" s="11">
        <v>2</v>
      </c>
    </row>
    <row r="458" spans="1:12">
      <c r="A458" s="11" t="s">
        <v>708</v>
      </c>
      <c r="D458" s="11" t="s">
        <v>260</v>
      </c>
      <c r="E458" s="19" t="s">
        <v>958</v>
      </c>
      <c r="F458" s="10">
        <v>42036</v>
      </c>
      <c r="G458" s="10">
        <v>44958</v>
      </c>
      <c r="H458" s="11">
        <v>9</v>
      </c>
      <c r="I458" s="20" t="s">
        <v>259</v>
      </c>
      <c r="J458" s="11" t="s">
        <v>261</v>
      </c>
      <c r="K458" s="11" t="s">
        <v>12387</v>
      </c>
      <c r="L458" s="11">
        <v>2</v>
      </c>
    </row>
    <row r="459" spans="1:12">
      <c r="A459" s="11" t="s">
        <v>709</v>
      </c>
      <c r="D459" s="11" t="s">
        <v>260</v>
      </c>
      <c r="E459" s="19" t="s">
        <v>959</v>
      </c>
      <c r="F459" s="10">
        <v>42036</v>
      </c>
      <c r="G459" s="10">
        <v>44958</v>
      </c>
      <c r="H459" s="11">
        <v>9</v>
      </c>
      <c r="I459" s="20" t="s">
        <v>259</v>
      </c>
      <c r="J459" s="11" t="s">
        <v>261</v>
      </c>
      <c r="K459" s="11" t="s">
        <v>12387</v>
      </c>
      <c r="L459" s="11">
        <v>2</v>
      </c>
    </row>
    <row r="460" spans="1:12">
      <c r="A460" s="11" t="s">
        <v>710</v>
      </c>
      <c r="D460" s="11" t="s">
        <v>260</v>
      </c>
      <c r="E460" s="19" t="s">
        <v>960</v>
      </c>
      <c r="F460" s="10">
        <v>42036</v>
      </c>
      <c r="G460" s="10">
        <v>44958</v>
      </c>
      <c r="H460" s="11">
        <v>9</v>
      </c>
      <c r="I460" s="20" t="s">
        <v>259</v>
      </c>
      <c r="J460" s="11" t="s">
        <v>261</v>
      </c>
      <c r="K460" s="11" t="s">
        <v>12387</v>
      </c>
      <c r="L460" s="11">
        <v>2</v>
      </c>
    </row>
    <row r="461" spans="1:12">
      <c r="A461" s="11" t="s">
        <v>711</v>
      </c>
      <c r="D461" s="11" t="s">
        <v>260</v>
      </c>
      <c r="E461" s="19" t="s">
        <v>961</v>
      </c>
      <c r="F461" s="10">
        <v>42036</v>
      </c>
      <c r="G461" s="10">
        <v>44958</v>
      </c>
      <c r="H461" s="11">
        <v>9</v>
      </c>
      <c r="I461" s="20" t="s">
        <v>259</v>
      </c>
      <c r="J461" s="11" t="s">
        <v>261</v>
      </c>
      <c r="K461" s="11" t="s">
        <v>12387</v>
      </c>
      <c r="L461" s="11">
        <v>2</v>
      </c>
    </row>
    <row r="462" spans="1:12">
      <c r="A462" s="11" t="s">
        <v>712</v>
      </c>
      <c r="D462" s="11" t="s">
        <v>260</v>
      </c>
      <c r="E462" s="19" t="s">
        <v>962</v>
      </c>
      <c r="F462" s="10">
        <v>42036</v>
      </c>
      <c r="G462" s="10">
        <v>44958</v>
      </c>
      <c r="H462" s="11">
        <v>9</v>
      </c>
      <c r="I462" s="20" t="s">
        <v>259</v>
      </c>
      <c r="J462" s="11" t="s">
        <v>261</v>
      </c>
      <c r="K462" s="11" t="s">
        <v>12387</v>
      </c>
      <c r="L462" s="11">
        <v>2</v>
      </c>
    </row>
    <row r="463" spans="1:12">
      <c r="A463" s="11" t="s">
        <v>713</v>
      </c>
      <c r="D463" s="11" t="s">
        <v>260</v>
      </c>
      <c r="E463" s="19" t="s">
        <v>963</v>
      </c>
      <c r="F463" s="10">
        <v>42036</v>
      </c>
      <c r="G463" s="10">
        <v>44958</v>
      </c>
      <c r="H463" s="11">
        <v>9</v>
      </c>
      <c r="I463" s="20" t="s">
        <v>259</v>
      </c>
      <c r="J463" s="11" t="s">
        <v>261</v>
      </c>
      <c r="K463" s="11" t="s">
        <v>12387</v>
      </c>
      <c r="L463" s="11">
        <v>2</v>
      </c>
    </row>
    <row r="464" spans="1:12">
      <c r="A464" s="11" t="s">
        <v>714</v>
      </c>
      <c r="D464" s="11" t="s">
        <v>260</v>
      </c>
      <c r="E464" s="19" t="s">
        <v>964</v>
      </c>
      <c r="F464" s="10">
        <v>42036</v>
      </c>
      <c r="G464" s="10">
        <v>44958</v>
      </c>
      <c r="H464" s="11">
        <v>9</v>
      </c>
      <c r="I464" s="20" t="s">
        <v>259</v>
      </c>
      <c r="J464" s="11" t="s">
        <v>261</v>
      </c>
      <c r="K464" s="11" t="s">
        <v>12387</v>
      </c>
      <c r="L464" s="11">
        <v>2</v>
      </c>
    </row>
    <row r="465" spans="1:12">
      <c r="A465" s="11" t="s">
        <v>715</v>
      </c>
      <c r="D465" s="11" t="s">
        <v>260</v>
      </c>
      <c r="E465" s="19" t="s">
        <v>965</v>
      </c>
      <c r="F465" s="10">
        <v>42036</v>
      </c>
      <c r="G465" s="10">
        <v>44958</v>
      </c>
      <c r="H465" s="11">
        <v>9</v>
      </c>
      <c r="I465" s="20" t="s">
        <v>259</v>
      </c>
      <c r="J465" s="11" t="s">
        <v>261</v>
      </c>
      <c r="K465" s="11" t="s">
        <v>12387</v>
      </c>
      <c r="L465" s="11">
        <v>2</v>
      </c>
    </row>
    <row r="466" spans="1:12">
      <c r="A466" s="11" t="s">
        <v>716</v>
      </c>
      <c r="D466" s="11" t="s">
        <v>260</v>
      </c>
      <c r="E466" s="19" t="s">
        <v>966</v>
      </c>
      <c r="F466" s="10">
        <v>42036</v>
      </c>
      <c r="G466" s="10">
        <v>44958</v>
      </c>
      <c r="H466" s="11">
        <v>9</v>
      </c>
      <c r="I466" s="20" t="s">
        <v>259</v>
      </c>
      <c r="J466" s="11" t="s">
        <v>261</v>
      </c>
      <c r="K466" s="11" t="s">
        <v>12387</v>
      </c>
      <c r="L466" s="11">
        <v>2</v>
      </c>
    </row>
    <row r="467" spans="1:12">
      <c r="A467" s="11" t="s">
        <v>717</v>
      </c>
      <c r="D467" s="11" t="s">
        <v>260</v>
      </c>
      <c r="E467" s="19" t="s">
        <v>967</v>
      </c>
      <c r="F467" s="10">
        <v>42036</v>
      </c>
      <c r="G467" s="10">
        <v>44958</v>
      </c>
      <c r="H467" s="11">
        <v>9</v>
      </c>
      <c r="I467" s="20" t="s">
        <v>259</v>
      </c>
      <c r="J467" s="11" t="s">
        <v>261</v>
      </c>
      <c r="K467" s="11" t="s">
        <v>12387</v>
      </c>
      <c r="L467" s="11">
        <v>2</v>
      </c>
    </row>
    <row r="468" spans="1:12">
      <c r="A468" s="11" t="s">
        <v>718</v>
      </c>
      <c r="D468" s="11" t="s">
        <v>260</v>
      </c>
      <c r="E468" s="19" t="s">
        <v>968</v>
      </c>
      <c r="F468" s="10">
        <v>42036</v>
      </c>
      <c r="G468" s="10">
        <v>44958</v>
      </c>
      <c r="H468" s="11">
        <v>9</v>
      </c>
      <c r="I468" s="20" t="s">
        <v>259</v>
      </c>
      <c r="J468" s="11" t="s">
        <v>261</v>
      </c>
      <c r="K468" s="11" t="s">
        <v>12387</v>
      </c>
      <c r="L468" s="11">
        <v>2</v>
      </c>
    </row>
    <row r="469" spans="1:12">
      <c r="A469" s="11" t="s">
        <v>719</v>
      </c>
      <c r="D469" s="11" t="s">
        <v>260</v>
      </c>
      <c r="E469" s="19" t="s">
        <v>969</v>
      </c>
      <c r="F469" s="10">
        <v>42036</v>
      </c>
      <c r="G469" s="10">
        <v>44958</v>
      </c>
      <c r="H469" s="11">
        <v>9</v>
      </c>
      <c r="I469" s="20" t="s">
        <v>259</v>
      </c>
      <c r="J469" s="11" t="s">
        <v>261</v>
      </c>
      <c r="K469" s="11" t="s">
        <v>12387</v>
      </c>
      <c r="L469" s="11">
        <v>2</v>
      </c>
    </row>
    <row r="470" spans="1:12">
      <c r="A470" s="11" t="s">
        <v>720</v>
      </c>
      <c r="D470" s="11" t="s">
        <v>260</v>
      </c>
      <c r="E470" s="19" t="s">
        <v>970</v>
      </c>
      <c r="F470" s="10">
        <v>42036</v>
      </c>
      <c r="G470" s="10">
        <v>44958</v>
      </c>
      <c r="H470" s="11">
        <v>9</v>
      </c>
      <c r="I470" s="20" t="s">
        <v>259</v>
      </c>
      <c r="J470" s="11" t="s">
        <v>261</v>
      </c>
      <c r="K470" s="11" t="s">
        <v>12387</v>
      </c>
      <c r="L470" s="11">
        <v>2</v>
      </c>
    </row>
    <row r="471" spans="1:12">
      <c r="A471" s="11" t="s">
        <v>721</v>
      </c>
      <c r="D471" s="11" t="s">
        <v>260</v>
      </c>
      <c r="E471" s="19" t="s">
        <v>971</v>
      </c>
      <c r="F471" s="10">
        <v>42036</v>
      </c>
      <c r="G471" s="10">
        <v>44958</v>
      </c>
      <c r="H471" s="11">
        <v>9</v>
      </c>
      <c r="I471" s="20" t="s">
        <v>259</v>
      </c>
      <c r="J471" s="11" t="s">
        <v>261</v>
      </c>
      <c r="K471" s="11" t="s">
        <v>12387</v>
      </c>
      <c r="L471" s="11">
        <v>2</v>
      </c>
    </row>
    <row r="472" spans="1:12">
      <c r="A472" s="11" t="s">
        <v>722</v>
      </c>
      <c r="D472" s="11" t="s">
        <v>260</v>
      </c>
      <c r="E472" s="19" t="s">
        <v>972</v>
      </c>
      <c r="F472" s="10">
        <v>42036</v>
      </c>
      <c r="G472" s="10">
        <v>44958</v>
      </c>
      <c r="H472" s="11">
        <v>9</v>
      </c>
      <c r="I472" s="20" t="s">
        <v>259</v>
      </c>
      <c r="J472" s="11" t="s">
        <v>261</v>
      </c>
      <c r="K472" s="11" t="s">
        <v>12387</v>
      </c>
      <c r="L472" s="11">
        <v>2</v>
      </c>
    </row>
    <row r="473" spans="1:12">
      <c r="A473" s="11" t="s">
        <v>723</v>
      </c>
      <c r="D473" s="11" t="s">
        <v>260</v>
      </c>
      <c r="E473" s="19" t="s">
        <v>973</v>
      </c>
      <c r="F473" s="10">
        <v>42036</v>
      </c>
      <c r="G473" s="10">
        <v>44958</v>
      </c>
      <c r="H473" s="11">
        <v>9</v>
      </c>
      <c r="I473" s="20" t="s">
        <v>259</v>
      </c>
      <c r="J473" s="11" t="s">
        <v>261</v>
      </c>
      <c r="K473" s="11" t="s">
        <v>12387</v>
      </c>
      <c r="L473" s="11">
        <v>2</v>
      </c>
    </row>
    <row r="474" spans="1:12">
      <c r="A474" s="11" t="s">
        <v>724</v>
      </c>
      <c r="D474" s="11" t="s">
        <v>260</v>
      </c>
      <c r="E474" s="19" t="s">
        <v>974</v>
      </c>
      <c r="F474" s="10">
        <v>42036</v>
      </c>
      <c r="G474" s="10">
        <v>44958</v>
      </c>
      <c r="H474" s="11">
        <v>9</v>
      </c>
      <c r="I474" s="20" t="s">
        <v>259</v>
      </c>
      <c r="J474" s="11" t="s">
        <v>261</v>
      </c>
      <c r="K474" s="11" t="s">
        <v>12387</v>
      </c>
      <c r="L474" s="11">
        <v>2</v>
      </c>
    </row>
    <row r="475" spans="1:12">
      <c r="A475" s="11" t="s">
        <v>725</v>
      </c>
      <c r="D475" s="11" t="s">
        <v>260</v>
      </c>
      <c r="E475" s="19" t="s">
        <v>975</v>
      </c>
      <c r="F475" s="10">
        <v>42036</v>
      </c>
      <c r="G475" s="10">
        <v>44958</v>
      </c>
      <c r="H475" s="11">
        <v>9</v>
      </c>
      <c r="I475" s="20" t="s">
        <v>259</v>
      </c>
      <c r="J475" s="11" t="s">
        <v>261</v>
      </c>
      <c r="K475" s="11" t="s">
        <v>12387</v>
      </c>
      <c r="L475" s="11">
        <v>2</v>
      </c>
    </row>
    <row r="476" spans="1:12">
      <c r="A476" s="11" t="s">
        <v>726</v>
      </c>
      <c r="D476" s="11" t="s">
        <v>260</v>
      </c>
      <c r="E476" s="19" t="s">
        <v>976</v>
      </c>
      <c r="F476" s="10">
        <v>42036</v>
      </c>
      <c r="G476" s="10">
        <v>44958</v>
      </c>
      <c r="H476" s="11">
        <v>9</v>
      </c>
      <c r="I476" s="20" t="s">
        <v>259</v>
      </c>
      <c r="J476" s="11" t="s">
        <v>261</v>
      </c>
      <c r="K476" s="11" t="s">
        <v>12387</v>
      </c>
      <c r="L476" s="11">
        <v>2</v>
      </c>
    </row>
    <row r="477" spans="1:12">
      <c r="A477" s="11" t="s">
        <v>727</v>
      </c>
      <c r="D477" s="11" t="s">
        <v>260</v>
      </c>
      <c r="E477" s="19" t="s">
        <v>977</v>
      </c>
      <c r="F477" s="10">
        <v>42036</v>
      </c>
      <c r="G477" s="10">
        <v>44958</v>
      </c>
      <c r="H477" s="11">
        <v>9</v>
      </c>
      <c r="I477" s="20" t="s">
        <v>259</v>
      </c>
      <c r="J477" s="11" t="s">
        <v>261</v>
      </c>
      <c r="K477" s="11" t="s">
        <v>12387</v>
      </c>
      <c r="L477" s="11">
        <v>2</v>
      </c>
    </row>
    <row r="478" spans="1:12">
      <c r="A478" s="11" t="s">
        <v>728</v>
      </c>
      <c r="D478" s="11" t="s">
        <v>260</v>
      </c>
      <c r="E478" s="19" t="s">
        <v>978</v>
      </c>
      <c r="F478" s="10">
        <v>42036</v>
      </c>
      <c r="G478" s="10">
        <v>44958</v>
      </c>
      <c r="H478" s="11">
        <v>9</v>
      </c>
      <c r="I478" s="20" t="s">
        <v>259</v>
      </c>
      <c r="J478" s="11" t="s">
        <v>261</v>
      </c>
      <c r="K478" s="11" t="s">
        <v>12387</v>
      </c>
      <c r="L478" s="11">
        <v>2</v>
      </c>
    </row>
    <row r="479" spans="1:12">
      <c r="A479" s="11" t="s">
        <v>729</v>
      </c>
      <c r="D479" s="11" t="s">
        <v>260</v>
      </c>
      <c r="E479" s="19" t="s">
        <v>979</v>
      </c>
      <c r="F479" s="10">
        <v>42036</v>
      </c>
      <c r="G479" s="10">
        <v>44958</v>
      </c>
      <c r="H479" s="11">
        <v>9</v>
      </c>
      <c r="I479" s="20" t="s">
        <v>259</v>
      </c>
      <c r="J479" s="11" t="s">
        <v>261</v>
      </c>
      <c r="K479" s="11" t="s">
        <v>12387</v>
      </c>
      <c r="L479" s="11">
        <v>2</v>
      </c>
    </row>
    <row r="480" spans="1:12">
      <c r="A480" s="11" t="s">
        <v>730</v>
      </c>
      <c r="D480" s="11" t="s">
        <v>260</v>
      </c>
      <c r="E480" s="19" t="s">
        <v>980</v>
      </c>
      <c r="F480" s="10">
        <v>42036</v>
      </c>
      <c r="G480" s="10">
        <v>44958</v>
      </c>
      <c r="H480" s="11">
        <v>9</v>
      </c>
      <c r="I480" s="20" t="s">
        <v>259</v>
      </c>
      <c r="J480" s="11" t="s">
        <v>261</v>
      </c>
      <c r="K480" s="11" t="s">
        <v>12387</v>
      </c>
      <c r="L480" s="11">
        <v>2</v>
      </c>
    </row>
    <row r="481" spans="1:12">
      <c r="A481" s="11" t="s">
        <v>731</v>
      </c>
      <c r="D481" s="11" t="s">
        <v>260</v>
      </c>
      <c r="E481" s="19" t="s">
        <v>981</v>
      </c>
      <c r="F481" s="10">
        <v>42036</v>
      </c>
      <c r="G481" s="10">
        <v>44958</v>
      </c>
      <c r="H481" s="11">
        <v>9</v>
      </c>
      <c r="I481" s="20" t="s">
        <v>259</v>
      </c>
      <c r="J481" s="11" t="s">
        <v>261</v>
      </c>
      <c r="K481" s="11" t="s">
        <v>12387</v>
      </c>
      <c r="L481" s="11">
        <v>2</v>
      </c>
    </row>
    <row r="482" spans="1:12">
      <c r="A482" s="11" t="s">
        <v>732</v>
      </c>
      <c r="D482" s="11" t="s">
        <v>260</v>
      </c>
      <c r="E482" s="19" t="s">
        <v>982</v>
      </c>
      <c r="F482" s="10">
        <v>42036</v>
      </c>
      <c r="G482" s="10">
        <v>44958</v>
      </c>
      <c r="H482" s="11">
        <v>9</v>
      </c>
      <c r="I482" s="20" t="s">
        <v>259</v>
      </c>
      <c r="J482" s="11" t="s">
        <v>261</v>
      </c>
      <c r="K482" s="11" t="s">
        <v>12387</v>
      </c>
      <c r="L482" s="11">
        <v>2</v>
      </c>
    </row>
    <row r="483" spans="1:12">
      <c r="A483" s="11" t="s">
        <v>733</v>
      </c>
      <c r="D483" s="11" t="s">
        <v>260</v>
      </c>
      <c r="E483" s="19" t="s">
        <v>983</v>
      </c>
      <c r="F483" s="10">
        <v>42036</v>
      </c>
      <c r="G483" s="10">
        <v>44958</v>
      </c>
      <c r="H483" s="11">
        <v>9</v>
      </c>
      <c r="I483" s="20" t="s">
        <v>259</v>
      </c>
      <c r="J483" s="11" t="s">
        <v>261</v>
      </c>
      <c r="K483" s="11" t="s">
        <v>12387</v>
      </c>
      <c r="L483" s="11">
        <v>2</v>
      </c>
    </row>
    <row r="484" spans="1:12">
      <c r="A484" s="11" t="s">
        <v>734</v>
      </c>
      <c r="D484" s="11" t="s">
        <v>260</v>
      </c>
      <c r="E484" s="19" t="s">
        <v>984</v>
      </c>
      <c r="F484" s="10">
        <v>42036</v>
      </c>
      <c r="G484" s="10">
        <v>44958</v>
      </c>
      <c r="H484" s="11">
        <v>9</v>
      </c>
      <c r="I484" s="20" t="s">
        <v>259</v>
      </c>
      <c r="J484" s="11" t="s">
        <v>261</v>
      </c>
      <c r="K484" s="11" t="s">
        <v>12387</v>
      </c>
      <c r="L484" s="11">
        <v>2</v>
      </c>
    </row>
    <row r="485" spans="1:12">
      <c r="A485" s="11" t="s">
        <v>735</v>
      </c>
      <c r="D485" s="11" t="s">
        <v>260</v>
      </c>
      <c r="E485" s="19" t="s">
        <v>985</v>
      </c>
      <c r="F485" s="10">
        <v>42036</v>
      </c>
      <c r="G485" s="10">
        <v>44958</v>
      </c>
      <c r="H485" s="11">
        <v>9</v>
      </c>
      <c r="I485" s="20" t="s">
        <v>259</v>
      </c>
      <c r="J485" s="11" t="s">
        <v>261</v>
      </c>
      <c r="K485" s="11" t="s">
        <v>12387</v>
      </c>
      <c r="L485" s="11">
        <v>2</v>
      </c>
    </row>
    <row r="486" spans="1:12">
      <c r="A486" s="11" t="s">
        <v>736</v>
      </c>
      <c r="D486" s="11" t="s">
        <v>260</v>
      </c>
      <c r="E486" s="19" t="s">
        <v>986</v>
      </c>
      <c r="F486" s="10">
        <v>42036</v>
      </c>
      <c r="G486" s="10">
        <v>44958</v>
      </c>
      <c r="H486" s="11">
        <v>9</v>
      </c>
      <c r="I486" s="20" t="s">
        <v>259</v>
      </c>
      <c r="J486" s="11" t="s">
        <v>261</v>
      </c>
      <c r="K486" s="11" t="s">
        <v>12387</v>
      </c>
      <c r="L486" s="11">
        <v>2</v>
      </c>
    </row>
    <row r="487" spans="1:12">
      <c r="A487" s="11" t="s">
        <v>737</v>
      </c>
      <c r="D487" s="11" t="s">
        <v>260</v>
      </c>
      <c r="E487" s="19" t="s">
        <v>987</v>
      </c>
      <c r="F487" s="10">
        <v>42036</v>
      </c>
      <c r="G487" s="10">
        <v>44958</v>
      </c>
      <c r="H487" s="11">
        <v>9</v>
      </c>
      <c r="I487" s="20" t="s">
        <v>259</v>
      </c>
      <c r="J487" s="11" t="s">
        <v>261</v>
      </c>
      <c r="K487" s="11" t="s">
        <v>12387</v>
      </c>
      <c r="L487" s="11">
        <v>2</v>
      </c>
    </row>
    <row r="488" spans="1:12">
      <c r="A488" s="11" t="s">
        <v>738</v>
      </c>
      <c r="D488" s="11" t="s">
        <v>260</v>
      </c>
      <c r="E488" s="19" t="s">
        <v>988</v>
      </c>
      <c r="F488" s="10">
        <v>42036</v>
      </c>
      <c r="G488" s="10">
        <v>44958</v>
      </c>
      <c r="H488" s="11">
        <v>9</v>
      </c>
      <c r="I488" s="20" t="s">
        <v>259</v>
      </c>
      <c r="J488" s="11" t="s">
        <v>261</v>
      </c>
      <c r="K488" s="11" t="s">
        <v>12387</v>
      </c>
      <c r="L488" s="11">
        <v>2</v>
      </c>
    </row>
    <row r="489" spans="1:12">
      <c r="A489" s="11" t="s">
        <v>739</v>
      </c>
      <c r="D489" s="11" t="s">
        <v>260</v>
      </c>
      <c r="E489" s="19" t="s">
        <v>989</v>
      </c>
      <c r="F489" s="10">
        <v>42036</v>
      </c>
      <c r="G489" s="10">
        <v>44958</v>
      </c>
      <c r="H489" s="11">
        <v>9</v>
      </c>
      <c r="I489" s="20" t="s">
        <v>259</v>
      </c>
      <c r="J489" s="11" t="s">
        <v>261</v>
      </c>
      <c r="K489" s="11" t="s">
        <v>12387</v>
      </c>
      <c r="L489" s="11">
        <v>2</v>
      </c>
    </row>
    <row r="490" spans="1:12">
      <c r="A490" s="11" t="s">
        <v>740</v>
      </c>
      <c r="D490" s="11" t="s">
        <v>260</v>
      </c>
      <c r="E490" s="19" t="s">
        <v>990</v>
      </c>
      <c r="F490" s="10">
        <v>42036</v>
      </c>
      <c r="G490" s="10">
        <v>44958</v>
      </c>
      <c r="H490" s="11">
        <v>9</v>
      </c>
      <c r="I490" s="20" t="s">
        <v>259</v>
      </c>
      <c r="J490" s="11" t="s">
        <v>261</v>
      </c>
      <c r="K490" s="11" t="s">
        <v>12387</v>
      </c>
      <c r="L490" s="11">
        <v>2</v>
      </c>
    </row>
    <row r="491" spans="1:12">
      <c r="A491" s="11" t="s">
        <v>741</v>
      </c>
      <c r="D491" s="11" t="s">
        <v>260</v>
      </c>
      <c r="E491" s="19" t="s">
        <v>991</v>
      </c>
      <c r="F491" s="10">
        <v>42036</v>
      </c>
      <c r="G491" s="10">
        <v>44958</v>
      </c>
      <c r="H491" s="11">
        <v>9</v>
      </c>
      <c r="I491" s="20" t="s">
        <v>259</v>
      </c>
      <c r="J491" s="11" t="s">
        <v>261</v>
      </c>
      <c r="K491" s="11" t="s">
        <v>12387</v>
      </c>
      <c r="L491" s="11">
        <v>2</v>
      </c>
    </row>
    <row r="492" spans="1:12">
      <c r="A492" s="11" t="s">
        <v>742</v>
      </c>
      <c r="D492" s="11" t="s">
        <v>260</v>
      </c>
      <c r="E492" s="19" t="s">
        <v>992</v>
      </c>
      <c r="F492" s="10">
        <v>42036</v>
      </c>
      <c r="G492" s="10">
        <v>44958</v>
      </c>
      <c r="H492" s="11">
        <v>9</v>
      </c>
      <c r="I492" s="20" t="s">
        <v>259</v>
      </c>
      <c r="J492" s="11" t="s">
        <v>261</v>
      </c>
      <c r="K492" s="11" t="s">
        <v>12387</v>
      </c>
      <c r="L492" s="11">
        <v>2</v>
      </c>
    </row>
    <row r="493" spans="1:12">
      <c r="A493" s="11" t="s">
        <v>743</v>
      </c>
      <c r="D493" s="11" t="s">
        <v>260</v>
      </c>
      <c r="E493" s="19" t="s">
        <v>993</v>
      </c>
      <c r="F493" s="10">
        <v>42036</v>
      </c>
      <c r="G493" s="10">
        <v>44958</v>
      </c>
      <c r="H493" s="11">
        <v>9</v>
      </c>
      <c r="I493" s="20" t="s">
        <v>259</v>
      </c>
      <c r="J493" s="11" t="s">
        <v>261</v>
      </c>
      <c r="K493" s="11" t="s">
        <v>12387</v>
      </c>
      <c r="L493" s="11">
        <v>2</v>
      </c>
    </row>
    <row r="494" spans="1:12">
      <c r="A494" s="11" t="s">
        <v>744</v>
      </c>
      <c r="D494" s="11" t="s">
        <v>260</v>
      </c>
      <c r="E494" s="19" t="s">
        <v>994</v>
      </c>
      <c r="F494" s="10">
        <v>42036</v>
      </c>
      <c r="G494" s="10">
        <v>44958</v>
      </c>
      <c r="H494" s="11">
        <v>9</v>
      </c>
      <c r="I494" s="20" t="s">
        <v>259</v>
      </c>
      <c r="J494" s="11" t="s">
        <v>261</v>
      </c>
      <c r="K494" s="11" t="s">
        <v>12387</v>
      </c>
      <c r="L494" s="11">
        <v>2</v>
      </c>
    </row>
    <row r="495" spans="1:12">
      <c r="A495" s="11" t="s">
        <v>745</v>
      </c>
      <c r="D495" s="11" t="s">
        <v>260</v>
      </c>
      <c r="E495" s="19" t="s">
        <v>995</v>
      </c>
      <c r="F495" s="10">
        <v>42036</v>
      </c>
      <c r="G495" s="10">
        <v>44958</v>
      </c>
      <c r="H495" s="11">
        <v>9</v>
      </c>
      <c r="I495" s="20" t="s">
        <v>259</v>
      </c>
      <c r="J495" s="11" t="s">
        <v>261</v>
      </c>
      <c r="K495" s="11" t="s">
        <v>12387</v>
      </c>
      <c r="L495" s="11">
        <v>2</v>
      </c>
    </row>
    <row r="496" spans="1:12">
      <c r="A496" s="11" t="s">
        <v>746</v>
      </c>
      <c r="D496" s="11" t="s">
        <v>260</v>
      </c>
      <c r="E496" s="19" t="s">
        <v>996</v>
      </c>
      <c r="F496" s="10">
        <v>42036</v>
      </c>
      <c r="G496" s="10">
        <v>44958</v>
      </c>
      <c r="H496" s="11">
        <v>9</v>
      </c>
      <c r="I496" s="20" t="s">
        <v>259</v>
      </c>
      <c r="J496" s="11" t="s">
        <v>261</v>
      </c>
      <c r="K496" s="11" t="s">
        <v>12387</v>
      </c>
      <c r="L496" s="11">
        <v>2</v>
      </c>
    </row>
    <row r="497" spans="1:12">
      <c r="A497" s="11" t="s">
        <v>747</v>
      </c>
      <c r="D497" s="11" t="s">
        <v>260</v>
      </c>
      <c r="E497" s="19" t="s">
        <v>997</v>
      </c>
      <c r="F497" s="10">
        <v>42036</v>
      </c>
      <c r="G497" s="10">
        <v>44958</v>
      </c>
      <c r="H497" s="11">
        <v>9</v>
      </c>
      <c r="I497" s="20" t="s">
        <v>259</v>
      </c>
      <c r="J497" s="11" t="s">
        <v>261</v>
      </c>
      <c r="K497" s="11" t="s">
        <v>12387</v>
      </c>
      <c r="L497" s="11">
        <v>2</v>
      </c>
    </row>
    <row r="498" spans="1:12">
      <c r="A498" s="11" t="s">
        <v>748</v>
      </c>
      <c r="D498" s="11" t="s">
        <v>260</v>
      </c>
      <c r="E498" s="19" t="s">
        <v>998</v>
      </c>
      <c r="F498" s="10">
        <v>42036</v>
      </c>
      <c r="G498" s="10">
        <v>44958</v>
      </c>
      <c r="H498" s="11">
        <v>9</v>
      </c>
      <c r="I498" s="20" t="s">
        <v>259</v>
      </c>
      <c r="J498" s="11" t="s">
        <v>261</v>
      </c>
      <c r="K498" s="11" t="s">
        <v>12387</v>
      </c>
      <c r="L498" s="11">
        <v>2</v>
      </c>
    </row>
    <row r="499" spans="1:12">
      <c r="A499" s="11" t="s">
        <v>749</v>
      </c>
      <c r="D499" s="11" t="s">
        <v>260</v>
      </c>
      <c r="E499" s="19" t="s">
        <v>999</v>
      </c>
      <c r="F499" s="10">
        <v>42036</v>
      </c>
      <c r="G499" s="10">
        <v>44958</v>
      </c>
      <c r="H499" s="11">
        <v>9</v>
      </c>
      <c r="I499" s="20" t="s">
        <v>259</v>
      </c>
      <c r="J499" s="11" t="s">
        <v>261</v>
      </c>
      <c r="K499" s="11" t="s">
        <v>12387</v>
      </c>
      <c r="L499" s="11">
        <v>2</v>
      </c>
    </row>
    <row r="500" spans="1:12">
      <c r="A500" s="11" t="s">
        <v>750</v>
      </c>
      <c r="D500" s="11" t="s">
        <v>260</v>
      </c>
      <c r="E500" s="19" t="s">
        <v>1000</v>
      </c>
      <c r="F500" s="10">
        <v>42036</v>
      </c>
      <c r="G500" s="10">
        <v>44958</v>
      </c>
      <c r="H500" s="11">
        <v>9</v>
      </c>
      <c r="I500" s="20" t="s">
        <v>259</v>
      </c>
      <c r="J500" s="11" t="s">
        <v>261</v>
      </c>
      <c r="K500" s="11" t="s">
        <v>12387</v>
      </c>
      <c r="L500" s="11">
        <v>2</v>
      </c>
    </row>
    <row r="501" spans="1:12">
      <c r="A501" s="11" t="s">
        <v>751</v>
      </c>
      <c r="D501" s="11" t="s">
        <v>260</v>
      </c>
      <c r="E501" s="19" t="s">
        <v>1001</v>
      </c>
      <c r="F501" s="10">
        <v>42036</v>
      </c>
      <c r="G501" s="10">
        <v>44958</v>
      </c>
      <c r="H501" s="11">
        <v>9</v>
      </c>
      <c r="I501" s="20" t="s">
        <v>259</v>
      </c>
      <c r="J501" s="11" t="s">
        <v>261</v>
      </c>
      <c r="K501" s="11" t="s">
        <v>12387</v>
      </c>
      <c r="L501" s="11">
        <v>2</v>
      </c>
    </row>
    <row r="502" spans="1:12">
      <c r="A502" s="11" t="s">
        <v>752</v>
      </c>
      <c r="D502" s="11" t="s">
        <v>260</v>
      </c>
      <c r="E502" s="19" t="s">
        <v>1002</v>
      </c>
      <c r="F502" s="10">
        <v>42036</v>
      </c>
      <c r="G502" s="10">
        <v>44958</v>
      </c>
      <c r="H502" s="11">
        <v>9</v>
      </c>
      <c r="I502" s="20" t="s">
        <v>259</v>
      </c>
      <c r="J502" s="11" t="s">
        <v>261</v>
      </c>
      <c r="K502" s="11" t="s">
        <v>12387</v>
      </c>
      <c r="L502" s="11">
        <v>2</v>
      </c>
    </row>
    <row r="503" spans="1:12">
      <c r="A503" s="11" t="s">
        <v>753</v>
      </c>
      <c r="D503" s="11" t="s">
        <v>260</v>
      </c>
      <c r="E503" s="19" t="s">
        <v>1003</v>
      </c>
      <c r="F503" s="10">
        <v>42036</v>
      </c>
      <c r="G503" s="10">
        <v>44958</v>
      </c>
      <c r="H503" s="11">
        <v>9</v>
      </c>
      <c r="I503" s="20" t="s">
        <v>259</v>
      </c>
      <c r="J503" s="11" t="s">
        <v>261</v>
      </c>
      <c r="K503" s="11" t="s">
        <v>12387</v>
      </c>
      <c r="L503" s="11">
        <v>2</v>
      </c>
    </row>
    <row r="504" spans="1:12">
      <c r="A504" s="11" t="s">
        <v>754</v>
      </c>
      <c r="D504" s="11" t="s">
        <v>260</v>
      </c>
      <c r="E504" s="19" t="s">
        <v>1004</v>
      </c>
      <c r="F504" s="10">
        <v>42036</v>
      </c>
      <c r="G504" s="10">
        <v>44958</v>
      </c>
      <c r="H504" s="11">
        <v>9</v>
      </c>
      <c r="I504" s="20" t="s">
        <v>259</v>
      </c>
      <c r="J504" s="11" t="s">
        <v>261</v>
      </c>
      <c r="K504" s="11" t="s">
        <v>12387</v>
      </c>
      <c r="L504" s="11">
        <v>2</v>
      </c>
    </row>
    <row r="505" spans="1:12">
      <c r="A505" s="11" t="s">
        <v>755</v>
      </c>
      <c r="D505" s="11" t="s">
        <v>260</v>
      </c>
      <c r="E505" s="19" t="s">
        <v>1005</v>
      </c>
      <c r="F505" s="10">
        <v>42036</v>
      </c>
      <c r="G505" s="10">
        <v>44958</v>
      </c>
      <c r="H505" s="11">
        <v>9</v>
      </c>
      <c r="I505" s="20" t="s">
        <v>259</v>
      </c>
      <c r="J505" s="11" t="s">
        <v>261</v>
      </c>
      <c r="K505" s="11" t="s">
        <v>12387</v>
      </c>
      <c r="L505" s="11">
        <v>2</v>
      </c>
    </row>
    <row r="506" spans="1:12">
      <c r="A506" s="11" t="s">
        <v>756</v>
      </c>
      <c r="D506" s="11" t="s">
        <v>260</v>
      </c>
      <c r="E506" s="19" t="s">
        <v>1006</v>
      </c>
      <c r="F506" s="10">
        <v>42036</v>
      </c>
      <c r="G506" s="10">
        <v>44958</v>
      </c>
      <c r="H506" s="11">
        <v>9</v>
      </c>
      <c r="I506" s="20" t="s">
        <v>259</v>
      </c>
      <c r="J506" s="11" t="s">
        <v>261</v>
      </c>
      <c r="K506" s="11" t="s">
        <v>12387</v>
      </c>
      <c r="L506" s="11">
        <v>2</v>
      </c>
    </row>
    <row r="507" spans="1:12">
      <c r="A507" s="11" t="s">
        <v>757</v>
      </c>
      <c r="D507" s="11" t="s">
        <v>260</v>
      </c>
      <c r="E507" s="19" t="s">
        <v>1007</v>
      </c>
      <c r="F507" s="10">
        <v>42036</v>
      </c>
      <c r="G507" s="10">
        <v>44958</v>
      </c>
      <c r="H507" s="11">
        <v>9</v>
      </c>
      <c r="I507" s="20" t="s">
        <v>259</v>
      </c>
      <c r="J507" s="11" t="s">
        <v>261</v>
      </c>
      <c r="K507" s="11" t="s">
        <v>12387</v>
      </c>
      <c r="L507" s="11">
        <v>2</v>
      </c>
    </row>
    <row r="508" spans="1:12">
      <c r="A508" s="11" t="s">
        <v>758</v>
      </c>
      <c r="D508" s="11" t="s">
        <v>260</v>
      </c>
      <c r="E508" s="19" t="s">
        <v>1008</v>
      </c>
      <c r="F508" s="10">
        <v>42036</v>
      </c>
      <c r="G508" s="10">
        <v>44958</v>
      </c>
      <c r="H508" s="11">
        <v>9</v>
      </c>
      <c r="I508" s="20" t="s">
        <v>259</v>
      </c>
      <c r="J508" s="11" t="s">
        <v>261</v>
      </c>
      <c r="K508" s="11" t="s">
        <v>12387</v>
      </c>
      <c r="L508" s="11">
        <v>2</v>
      </c>
    </row>
    <row r="509" spans="1:12">
      <c r="A509" s="11" t="s">
        <v>759</v>
      </c>
      <c r="D509" s="11" t="s">
        <v>260</v>
      </c>
      <c r="E509" s="19" t="s">
        <v>1009</v>
      </c>
      <c r="F509" s="10">
        <v>42036</v>
      </c>
      <c r="G509" s="10">
        <v>44958</v>
      </c>
      <c r="H509" s="11">
        <v>9</v>
      </c>
      <c r="I509" s="20" t="s">
        <v>259</v>
      </c>
      <c r="J509" s="11" t="s">
        <v>261</v>
      </c>
      <c r="K509" s="11" t="s">
        <v>12387</v>
      </c>
      <c r="L509" s="11">
        <v>2</v>
      </c>
    </row>
    <row r="510" spans="1:12">
      <c r="A510" s="11" t="s">
        <v>760</v>
      </c>
      <c r="D510" s="11" t="s">
        <v>260</v>
      </c>
      <c r="E510" s="19" t="s">
        <v>1010</v>
      </c>
      <c r="F510" s="10">
        <v>42036</v>
      </c>
      <c r="G510" s="10">
        <v>44958</v>
      </c>
      <c r="H510" s="11">
        <v>9</v>
      </c>
      <c r="I510" s="20" t="s">
        <v>259</v>
      </c>
      <c r="J510" s="11" t="s">
        <v>261</v>
      </c>
      <c r="K510" s="11" t="s">
        <v>12387</v>
      </c>
      <c r="L510" s="11">
        <v>2</v>
      </c>
    </row>
    <row r="511" spans="1:12">
      <c r="A511" s="11" t="s">
        <v>761</v>
      </c>
      <c r="D511" s="11" t="s">
        <v>260</v>
      </c>
      <c r="E511" s="19" t="s">
        <v>1011</v>
      </c>
      <c r="F511" s="10">
        <v>42036</v>
      </c>
      <c r="G511" s="10">
        <v>44958</v>
      </c>
      <c r="H511" s="11">
        <v>9</v>
      </c>
      <c r="I511" s="20" t="s">
        <v>259</v>
      </c>
      <c r="J511" s="11" t="s">
        <v>261</v>
      </c>
      <c r="K511" s="11" t="s">
        <v>12387</v>
      </c>
      <c r="L511" s="11">
        <v>2</v>
      </c>
    </row>
    <row r="512" spans="1:12">
      <c r="A512" s="11" t="s">
        <v>1012</v>
      </c>
      <c r="D512" s="11" t="s">
        <v>260</v>
      </c>
      <c r="E512" s="19" t="s">
        <v>1262</v>
      </c>
      <c r="F512" s="10">
        <v>42036</v>
      </c>
      <c r="G512" s="10">
        <v>44958</v>
      </c>
      <c r="H512" s="11">
        <v>9</v>
      </c>
      <c r="I512" s="20" t="s">
        <v>259</v>
      </c>
      <c r="J512" s="11" t="s">
        <v>261</v>
      </c>
      <c r="K512" s="11" t="s">
        <v>12387</v>
      </c>
      <c r="L512" s="11">
        <v>2</v>
      </c>
    </row>
    <row r="513" spans="1:12">
      <c r="A513" s="11" t="s">
        <v>1013</v>
      </c>
      <c r="D513" s="11" t="s">
        <v>260</v>
      </c>
      <c r="E513" s="19" t="s">
        <v>1263</v>
      </c>
      <c r="F513" s="10">
        <v>42036</v>
      </c>
      <c r="G513" s="10">
        <v>44958</v>
      </c>
      <c r="H513" s="11">
        <v>9</v>
      </c>
      <c r="I513" s="20" t="s">
        <v>259</v>
      </c>
      <c r="J513" s="11" t="s">
        <v>261</v>
      </c>
      <c r="K513" s="11" t="s">
        <v>12387</v>
      </c>
      <c r="L513" s="11">
        <v>2</v>
      </c>
    </row>
    <row r="514" spans="1:12">
      <c r="A514" s="11" t="s">
        <v>1014</v>
      </c>
      <c r="D514" s="11" t="s">
        <v>260</v>
      </c>
      <c r="E514" s="19" t="s">
        <v>1264</v>
      </c>
      <c r="F514" s="10">
        <v>42036</v>
      </c>
      <c r="G514" s="10">
        <v>44958</v>
      </c>
      <c r="H514" s="11">
        <v>9</v>
      </c>
      <c r="I514" s="20" t="s">
        <v>259</v>
      </c>
      <c r="J514" s="11" t="s">
        <v>261</v>
      </c>
      <c r="K514" s="11" t="s">
        <v>12387</v>
      </c>
      <c r="L514" s="11">
        <v>2</v>
      </c>
    </row>
    <row r="515" spans="1:12">
      <c r="A515" s="11" t="s">
        <v>1015</v>
      </c>
      <c r="D515" s="11" t="s">
        <v>260</v>
      </c>
      <c r="E515" s="19" t="s">
        <v>1265</v>
      </c>
      <c r="F515" s="10">
        <v>42036</v>
      </c>
      <c r="G515" s="10">
        <v>44958</v>
      </c>
      <c r="H515" s="11">
        <v>9</v>
      </c>
      <c r="I515" s="20" t="s">
        <v>259</v>
      </c>
      <c r="J515" s="11" t="s">
        <v>261</v>
      </c>
      <c r="K515" s="11" t="s">
        <v>12387</v>
      </c>
      <c r="L515" s="11">
        <v>2</v>
      </c>
    </row>
    <row r="516" spans="1:12">
      <c r="A516" s="11" t="s">
        <v>1016</v>
      </c>
      <c r="D516" s="11" t="s">
        <v>260</v>
      </c>
      <c r="E516" s="19" t="s">
        <v>1266</v>
      </c>
      <c r="F516" s="10">
        <v>42036</v>
      </c>
      <c r="G516" s="10">
        <v>44958</v>
      </c>
      <c r="H516" s="11">
        <v>9</v>
      </c>
      <c r="I516" s="20" t="s">
        <v>259</v>
      </c>
      <c r="J516" s="11" t="s">
        <v>261</v>
      </c>
      <c r="K516" s="11" t="s">
        <v>12387</v>
      </c>
      <c r="L516" s="11">
        <v>2</v>
      </c>
    </row>
    <row r="517" spans="1:12">
      <c r="A517" s="11" t="s">
        <v>1017</v>
      </c>
      <c r="D517" s="11" t="s">
        <v>260</v>
      </c>
      <c r="E517" s="19" t="s">
        <v>1267</v>
      </c>
      <c r="F517" s="10">
        <v>42036</v>
      </c>
      <c r="G517" s="10">
        <v>44958</v>
      </c>
      <c r="H517" s="11">
        <v>9</v>
      </c>
      <c r="I517" s="20" t="s">
        <v>259</v>
      </c>
      <c r="J517" s="11" t="s">
        <v>261</v>
      </c>
      <c r="K517" s="11" t="s">
        <v>12387</v>
      </c>
      <c r="L517" s="11">
        <v>2</v>
      </c>
    </row>
    <row r="518" spans="1:12">
      <c r="A518" s="11" t="s">
        <v>1018</v>
      </c>
      <c r="D518" s="11" t="s">
        <v>260</v>
      </c>
      <c r="E518" s="19" t="s">
        <v>1268</v>
      </c>
      <c r="F518" s="10">
        <v>42036</v>
      </c>
      <c r="G518" s="10">
        <v>44958</v>
      </c>
      <c r="H518" s="11">
        <v>9</v>
      </c>
      <c r="I518" s="20" t="s">
        <v>259</v>
      </c>
      <c r="J518" s="11" t="s">
        <v>261</v>
      </c>
      <c r="K518" s="11" t="s">
        <v>12387</v>
      </c>
      <c r="L518" s="11">
        <v>2</v>
      </c>
    </row>
    <row r="519" spans="1:12">
      <c r="A519" s="11" t="s">
        <v>1019</v>
      </c>
      <c r="D519" s="11" t="s">
        <v>260</v>
      </c>
      <c r="E519" s="19" t="s">
        <v>1269</v>
      </c>
      <c r="F519" s="10">
        <v>42036</v>
      </c>
      <c r="G519" s="10">
        <v>44958</v>
      </c>
      <c r="H519" s="11">
        <v>9</v>
      </c>
      <c r="I519" s="20" t="s">
        <v>259</v>
      </c>
      <c r="J519" s="11" t="s">
        <v>261</v>
      </c>
      <c r="K519" s="11" t="s">
        <v>12387</v>
      </c>
      <c r="L519" s="11">
        <v>2</v>
      </c>
    </row>
    <row r="520" spans="1:12">
      <c r="A520" s="11" t="s">
        <v>1020</v>
      </c>
      <c r="D520" s="11" t="s">
        <v>260</v>
      </c>
      <c r="E520" s="19" t="s">
        <v>1270</v>
      </c>
      <c r="F520" s="10">
        <v>42036</v>
      </c>
      <c r="G520" s="10">
        <v>44958</v>
      </c>
      <c r="H520" s="11">
        <v>9</v>
      </c>
      <c r="I520" s="20" t="s">
        <v>259</v>
      </c>
      <c r="J520" s="11" t="s">
        <v>261</v>
      </c>
      <c r="K520" s="11" t="s">
        <v>12387</v>
      </c>
      <c r="L520" s="11">
        <v>2</v>
      </c>
    </row>
    <row r="521" spans="1:12">
      <c r="A521" s="11" t="s">
        <v>1021</v>
      </c>
      <c r="D521" s="11" t="s">
        <v>260</v>
      </c>
      <c r="E521" s="19" t="s">
        <v>1271</v>
      </c>
      <c r="F521" s="10">
        <v>42036</v>
      </c>
      <c r="G521" s="10">
        <v>44958</v>
      </c>
      <c r="H521" s="11">
        <v>9</v>
      </c>
      <c r="I521" s="20" t="s">
        <v>259</v>
      </c>
      <c r="J521" s="11" t="s">
        <v>261</v>
      </c>
      <c r="K521" s="11" t="s">
        <v>12387</v>
      </c>
      <c r="L521" s="11">
        <v>2</v>
      </c>
    </row>
    <row r="522" spans="1:12">
      <c r="A522" s="11" t="s">
        <v>1022</v>
      </c>
      <c r="D522" s="11" t="s">
        <v>260</v>
      </c>
      <c r="E522" s="19" t="s">
        <v>1272</v>
      </c>
      <c r="F522" s="10">
        <v>42036</v>
      </c>
      <c r="G522" s="10">
        <v>44958</v>
      </c>
      <c r="H522" s="11">
        <v>9</v>
      </c>
      <c r="I522" s="20" t="s">
        <v>259</v>
      </c>
      <c r="J522" s="11" t="s">
        <v>261</v>
      </c>
      <c r="K522" s="11" t="s">
        <v>12387</v>
      </c>
      <c r="L522" s="11">
        <v>2</v>
      </c>
    </row>
    <row r="523" spans="1:12">
      <c r="A523" s="11" t="s">
        <v>1023</v>
      </c>
      <c r="D523" s="11" t="s">
        <v>260</v>
      </c>
      <c r="E523" s="19" t="s">
        <v>1273</v>
      </c>
      <c r="F523" s="10">
        <v>42036</v>
      </c>
      <c r="G523" s="10">
        <v>44958</v>
      </c>
      <c r="H523" s="11">
        <v>9</v>
      </c>
      <c r="I523" s="20" t="s">
        <v>259</v>
      </c>
      <c r="J523" s="11" t="s">
        <v>261</v>
      </c>
      <c r="K523" s="11" t="s">
        <v>12387</v>
      </c>
      <c r="L523" s="11">
        <v>2</v>
      </c>
    </row>
    <row r="524" spans="1:12">
      <c r="A524" s="11" t="s">
        <v>1024</v>
      </c>
      <c r="D524" s="11" t="s">
        <v>260</v>
      </c>
      <c r="E524" s="19" t="s">
        <v>1274</v>
      </c>
      <c r="F524" s="10">
        <v>42036</v>
      </c>
      <c r="G524" s="10">
        <v>44958</v>
      </c>
      <c r="H524" s="11">
        <v>9</v>
      </c>
      <c r="I524" s="20" t="s">
        <v>259</v>
      </c>
      <c r="J524" s="11" t="s">
        <v>261</v>
      </c>
      <c r="K524" s="11" t="s">
        <v>12387</v>
      </c>
      <c r="L524" s="11">
        <v>2</v>
      </c>
    </row>
    <row r="525" spans="1:12">
      <c r="A525" s="11" t="s">
        <v>1025</v>
      </c>
      <c r="D525" s="11" t="s">
        <v>260</v>
      </c>
      <c r="E525" s="19" t="s">
        <v>1275</v>
      </c>
      <c r="F525" s="10">
        <v>42036</v>
      </c>
      <c r="G525" s="10">
        <v>44958</v>
      </c>
      <c r="H525" s="11">
        <v>9</v>
      </c>
      <c r="I525" s="20" t="s">
        <v>259</v>
      </c>
      <c r="J525" s="11" t="s">
        <v>261</v>
      </c>
      <c r="K525" s="11" t="s">
        <v>12387</v>
      </c>
      <c r="L525" s="11">
        <v>2</v>
      </c>
    </row>
    <row r="526" spans="1:12">
      <c r="A526" s="11" t="s">
        <v>1026</v>
      </c>
      <c r="D526" s="11" t="s">
        <v>260</v>
      </c>
      <c r="E526" s="19" t="s">
        <v>1276</v>
      </c>
      <c r="F526" s="10">
        <v>42036</v>
      </c>
      <c r="G526" s="10">
        <v>44958</v>
      </c>
      <c r="H526" s="11">
        <v>9</v>
      </c>
      <c r="I526" s="20" t="s">
        <v>259</v>
      </c>
      <c r="J526" s="11" t="s">
        <v>261</v>
      </c>
      <c r="K526" s="11" t="s">
        <v>12387</v>
      </c>
      <c r="L526" s="11">
        <v>2</v>
      </c>
    </row>
    <row r="527" spans="1:12">
      <c r="A527" s="11" t="s">
        <v>1027</v>
      </c>
      <c r="D527" s="11" t="s">
        <v>260</v>
      </c>
      <c r="E527" s="19" t="s">
        <v>1277</v>
      </c>
      <c r="F527" s="10">
        <v>42036</v>
      </c>
      <c r="G527" s="10">
        <v>44958</v>
      </c>
      <c r="H527" s="11">
        <v>9</v>
      </c>
      <c r="I527" s="20" t="s">
        <v>259</v>
      </c>
      <c r="J527" s="11" t="s">
        <v>261</v>
      </c>
      <c r="K527" s="11" t="s">
        <v>12387</v>
      </c>
      <c r="L527" s="11">
        <v>2</v>
      </c>
    </row>
    <row r="528" spans="1:12">
      <c r="A528" s="11" t="s">
        <v>1028</v>
      </c>
      <c r="D528" s="11" t="s">
        <v>260</v>
      </c>
      <c r="E528" s="19" t="s">
        <v>1278</v>
      </c>
      <c r="F528" s="10">
        <v>42036</v>
      </c>
      <c r="G528" s="10">
        <v>44958</v>
      </c>
      <c r="H528" s="11">
        <v>9</v>
      </c>
      <c r="I528" s="20" t="s">
        <v>259</v>
      </c>
      <c r="J528" s="11" t="s">
        <v>261</v>
      </c>
      <c r="K528" s="11" t="s">
        <v>12387</v>
      </c>
      <c r="L528" s="11">
        <v>2</v>
      </c>
    </row>
    <row r="529" spans="1:12">
      <c r="A529" s="11" t="s">
        <v>1029</v>
      </c>
      <c r="D529" s="11" t="s">
        <v>260</v>
      </c>
      <c r="E529" s="19" t="s">
        <v>1279</v>
      </c>
      <c r="F529" s="10">
        <v>42036</v>
      </c>
      <c r="G529" s="10">
        <v>44958</v>
      </c>
      <c r="H529" s="11">
        <v>9</v>
      </c>
      <c r="I529" s="20" t="s">
        <v>259</v>
      </c>
      <c r="J529" s="11" t="s">
        <v>261</v>
      </c>
      <c r="K529" s="11" t="s">
        <v>12387</v>
      </c>
      <c r="L529" s="11">
        <v>2</v>
      </c>
    </row>
    <row r="530" spans="1:12">
      <c r="A530" s="11" t="s">
        <v>1030</v>
      </c>
      <c r="D530" s="11" t="s">
        <v>260</v>
      </c>
      <c r="E530" s="19" t="s">
        <v>1280</v>
      </c>
      <c r="F530" s="10">
        <v>42036</v>
      </c>
      <c r="G530" s="10">
        <v>44958</v>
      </c>
      <c r="H530" s="11">
        <v>9</v>
      </c>
      <c r="I530" s="20" t="s">
        <v>259</v>
      </c>
      <c r="J530" s="11" t="s">
        <v>261</v>
      </c>
      <c r="K530" s="11" t="s">
        <v>12387</v>
      </c>
      <c r="L530" s="11">
        <v>2</v>
      </c>
    </row>
    <row r="531" spans="1:12">
      <c r="A531" s="11" t="s">
        <v>1031</v>
      </c>
      <c r="D531" s="11" t="s">
        <v>260</v>
      </c>
      <c r="E531" s="19" t="s">
        <v>1281</v>
      </c>
      <c r="F531" s="10">
        <v>42036</v>
      </c>
      <c r="G531" s="10">
        <v>44958</v>
      </c>
      <c r="H531" s="11">
        <v>9</v>
      </c>
      <c r="I531" s="20" t="s">
        <v>259</v>
      </c>
      <c r="J531" s="11" t="s">
        <v>261</v>
      </c>
      <c r="K531" s="11" t="s">
        <v>12387</v>
      </c>
      <c r="L531" s="11">
        <v>2</v>
      </c>
    </row>
    <row r="532" spans="1:12">
      <c r="A532" s="11" t="s">
        <v>1032</v>
      </c>
      <c r="D532" s="11" t="s">
        <v>260</v>
      </c>
      <c r="E532" s="19" t="s">
        <v>1282</v>
      </c>
      <c r="F532" s="10">
        <v>42036</v>
      </c>
      <c r="G532" s="10">
        <v>44958</v>
      </c>
      <c r="H532" s="11">
        <v>9</v>
      </c>
      <c r="I532" s="20" t="s">
        <v>259</v>
      </c>
      <c r="J532" s="11" t="s">
        <v>261</v>
      </c>
      <c r="K532" s="11" t="s">
        <v>12387</v>
      </c>
      <c r="L532" s="11">
        <v>2</v>
      </c>
    </row>
    <row r="533" spans="1:12">
      <c r="A533" s="11" t="s">
        <v>1033</v>
      </c>
      <c r="D533" s="11" t="s">
        <v>260</v>
      </c>
      <c r="E533" s="19" t="s">
        <v>1283</v>
      </c>
      <c r="F533" s="10">
        <v>42036</v>
      </c>
      <c r="G533" s="10">
        <v>44958</v>
      </c>
      <c r="H533" s="11">
        <v>9</v>
      </c>
      <c r="I533" s="20" t="s">
        <v>259</v>
      </c>
      <c r="J533" s="11" t="s">
        <v>261</v>
      </c>
      <c r="K533" s="11" t="s">
        <v>12387</v>
      </c>
      <c r="L533" s="11">
        <v>2</v>
      </c>
    </row>
    <row r="534" spans="1:12">
      <c r="A534" s="11" t="s">
        <v>1034</v>
      </c>
      <c r="D534" s="11" t="s">
        <v>260</v>
      </c>
      <c r="E534" s="19" t="s">
        <v>1284</v>
      </c>
      <c r="F534" s="10">
        <v>42036</v>
      </c>
      <c r="G534" s="10">
        <v>44958</v>
      </c>
      <c r="H534" s="11">
        <v>9</v>
      </c>
      <c r="I534" s="20" t="s">
        <v>259</v>
      </c>
      <c r="J534" s="11" t="s">
        <v>261</v>
      </c>
      <c r="K534" s="11" t="s">
        <v>12387</v>
      </c>
      <c r="L534" s="11">
        <v>2</v>
      </c>
    </row>
    <row r="535" spans="1:12">
      <c r="A535" s="11" t="s">
        <v>1035</v>
      </c>
      <c r="D535" s="11" t="s">
        <v>260</v>
      </c>
      <c r="E535" s="19" t="s">
        <v>1285</v>
      </c>
      <c r="F535" s="10">
        <v>42036</v>
      </c>
      <c r="G535" s="10">
        <v>44958</v>
      </c>
      <c r="H535" s="11">
        <v>9</v>
      </c>
      <c r="I535" s="20" t="s">
        <v>259</v>
      </c>
      <c r="J535" s="11" t="s">
        <v>261</v>
      </c>
      <c r="K535" s="11" t="s">
        <v>12387</v>
      </c>
      <c r="L535" s="11">
        <v>2</v>
      </c>
    </row>
    <row r="536" spans="1:12">
      <c r="A536" s="11" t="s">
        <v>1036</v>
      </c>
      <c r="D536" s="11" t="s">
        <v>260</v>
      </c>
      <c r="E536" s="19" t="s">
        <v>1286</v>
      </c>
      <c r="F536" s="10">
        <v>42036</v>
      </c>
      <c r="G536" s="10">
        <v>44958</v>
      </c>
      <c r="H536" s="11">
        <v>9</v>
      </c>
      <c r="I536" s="20" t="s">
        <v>259</v>
      </c>
      <c r="J536" s="11" t="s">
        <v>261</v>
      </c>
      <c r="K536" s="11" t="s">
        <v>12387</v>
      </c>
      <c r="L536" s="11">
        <v>2</v>
      </c>
    </row>
    <row r="537" spans="1:12">
      <c r="A537" s="11" t="s">
        <v>1037</v>
      </c>
      <c r="D537" s="11" t="s">
        <v>260</v>
      </c>
      <c r="E537" s="19" t="s">
        <v>1287</v>
      </c>
      <c r="F537" s="10">
        <v>42036</v>
      </c>
      <c r="G537" s="10">
        <v>44958</v>
      </c>
      <c r="H537" s="11">
        <v>9</v>
      </c>
      <c r="I537" s="20" t="s">
        <v>259</v>
      </c>
      <c r="J537" s="11" t="s">
        <v>261</v>
      </c>
      <c r="K537" s="11" t="s">
        <v>12387</v>
      </c>
      <c r="L537" s="11">
        <v>2</v>
      </c>
    </row>
    <row r="538" spans="1:12">
      <c r="A538" s="11" t="s">
        <v>1038</v>
      </c>
      <c r="D538" s="11" t="s">
        <v>260</v>
      </c>
      <c r="E538" s="19" t="s">
        <v>1288</v>
      </c>
      <c r="F538" s="10">
        <v>42036</v>
      </c>
      <c r="G538" s="10">
        <v>44958</v>
      </c>
      <c r="H538" s="11">
        <v>9</v>
      </c>
      <c r="I538" s="20" t="s">
        <v>259</v>
      </c>
      <c r="J538" s="11" t="s">
        <v>261</v>
      </c>
      <c r="K538" s="11" t="s">
        <v>12387</v>
      </c>
      <c r="L538" s="11">
        <v>2</v>
      </c>
    </row>
    <row r="539" spans="1:12">
      <c r="A539" s="11" t="s">
        <v>1039</v>
      </c>
      <c r="D539" s="11" t="s">
        <v>260</v>
      </c>
      <c r="E539" s="19" t="s">
        <v>1289</v>
      </c>
      <c r="F539" s="10">
        <v>42036</v>
      </c>
      <c r="G539" s="10">
        <v>44958</v>
      </c>
      <c r="H539" s="11">
        <v>9</v>
      </c>
      <c r="I539" s="20" t="s">
        <v>259</v>
      </c>
      <c r="J539" s="11" t="s">
        <v>261</v>
      </c>
      <c r="K539" s="11" t="s">
        <v>12387</v>
      </c>
      <c r="L539" s="11">
        <v>2</v>
      </c>
    </row>
    <row r="540" spans="1:12">
      <c r="A540" s="11" t="s">
        <v>1040</v>
      </c>
      <c r="D540" s="11" t="s">
        <v>260</v>
      </c>
      <c r="E540" s="19" t="s">
        <v>1290</v>
      </c>
      <c r="F540" s="10">
        <v>42036</v>
      </c>
      <c r="G540" s="10">
        <v>44958</v>
      </c>
      <c r="H540" s="11">
        <v>9</v>
      </c>
      <c r="I540" s="20" t="s">
        <v>259</v>
      </c>
      <c r="J540" s="11" t="s">
        <v>261</v>
      </c>
      <c r="K540" s="11" t="s">
        <v>12387</v>
      </c>
      <c r="L540" s="11">
        <v>2</v>
      </c>
    </row>
    <row r="541" spans="1:12">
      <c r="A541" s="11" t="s">
        <v>1041</v>
      </c>
      <c r="D541" s="11" t="s">
        <v>260</v>
      </c>
      <c r="E541" s="19" t="s">
        <v>1291</v>
      </c>
      <c r="F541" s="10">
        <v>42036</v>
      </c>
      <c r="G541" s="10">
        <v>44958</v>
      </c>
      <c r="H541" s="11">
        <v>9</v>
      </c>
      <c r="I541" s="20" t="s">
        <v>259</v>
      </c>
      <c r="J541" s="11" t="s">
        <v>261</v>
      </c>
      <c r="K541" s="11" t="s">
        <v>12387</v>
      </c>
      <c r="L541" s="11">
        <v>2</v>
      </c>
    </row>
    <row r="542" spans="1:12">
      <c r="A542" s="11" t="s">
        <v>1042</v>
      </c>
      <c r="D542" s="11" t="s">
        <v>260</v>
      </c>
      <c r="E542" s="19" t="s">
        <v>1292</v>
      </c>
      <c r="F542" s="10">
        <v>42036</v>
      </c>
      <c r="G542" s="10">
        <v>44958</v>
      </c>
      <c r="H542" s="11">
        <v>9</v>
      </c>
      <c r="I542" s="20" t="s">
        <v>259</v>
      </c>
      <c r="J542" s="11" t="s">
        <v>261</v>
      </c>
      <c r="K542" s="11" t="s">
        <v>12387</v>
      </c>
      <c r="L542" s="11">
        <v>2</v>
      </c>
    </row>
    <row r="543" spans="1:12">
      <c r="A543" s="11" t="s">
        <v>1043</v>
      </c>
      <c r="D543" s="11" t="s">
        <v>260</v>
      </c>
      <c r="E543" s="19" t="s">
        <v>1293</v>
      </c>
      <c r="F543" s="10">
        <v>42036</v>
      </c>
      <c r="G543" s="10">
        <v>44958</v>
      </c>
      <c r="H543" s="11">
        <v>9</v>
      </c>
      <c r="I543" s="20" t="s">
        <v>259</v>
      </c>
      <c r="J543" s="11" t="s">
        <v>261</v>
      </c>
      <c r="K543" s="11" t="s">
        <v>12387</v>
      </c>
      <c r="L543" s="11">
        <v>2</v>
      </c>
    </row>
    <row r="544" spans="1:12">
      <c r="A544" s="11" t="s">
        <v>1044</v>
      </c>
      <c r="D544" s="11" t="s">
        <v>260</v>
      </c>
      <c r="E544" s="19" t="s">
        <v>1294</v>
      </c>
      <c r="F544" s="10">
        <v>42036</v>
      </c>
      <c r="G544" s="10">
        <v>44958</v>
      </c>
      <c r="H544" s="11">
        <v>9</v>
      </c>
      <c r="I544" s="20" t="s">
        <v>259</v>
      </c>
      <c r="J544" s="11" t="s">
        <v>261</v>
      </c>
      <c r="K544" s="11" t="s">
        <v>12387</v>
      </c>
      <c r="L544" s="11">
        <v>2</v>
      </c>
    </row>
    <row r="545" spans="1:12">
      <c r="A545" s="11" t="s">
        <v>1045</v>
      </c>
      <c r="D545" s="11" t="s">
        <v>260</v>
      </c>
      <c r="E545" s="19" t="s">
        <v>1295</v>
      </c>
      <c r="F545" s="10">
        <v>42036</v>
      </c>
      <c r="G545" s="10">
        <v>44958</v>
      </c>
      <c r="H545" s="11">
        <v>9</v>
      </c>
      <c r="I545" s="20" t="s">
        <v>259</v>
      </c>
      <c r="J545" s="11" t="s">
        <v>261</v>
      </c>
      <c r="K545" s="11" t="s">
        <v>12387</v>
      </c>
      <c r="L545" s="11">
        <v>2</v>
      </c>
    </row>
    <row r="546" spans="1:12">
      <c r="A546" s="11" t="s">
        <v>1046</v>
      </c>
      <c r="D546" s="11" t="s">
        <v>260</v>
      </c>
      <c r="E546" s="19" t="s">
        <v>1296</v>
      </c>
      <c r="F546" s="10">
        <v>42036</v>
      </c>
      <c r="G546" s="10">
        <v>44958</v>
      </c>
      <c r="H546" s="11">
        <v>9</v>
      </c>
      <c r="I546" s="20" t="s">
        <v>259</v>
      </c>
      <c r="J546" s="11" t="s">
        <v>261</v>
      </c>
      <c r="K546" s="11" t="s">
        <v>12387</v>
      </c>
      <c r="L546" s="11">
        <v>2</v>
      </c>
    </row>
    <row r="547" spans="1:12">
      <c r="A547" s="11" t="s">
        <v>1047</v>
      </c>
      <c r="D547" s="11" t="s">
        <v>260</v>
      </c>
      <c r="E547" s="19" t="s">
        <v>1297</v>
      </c>
      <c r="F547" s="10">
        <v>42036</v>
      </c>
      <c r="G547" s="10">
        <v>44958</v>
      </c>
      <c r="H547" s="11">
        <v>9</v>
      </c>
      <c r="I547" s="20" t="s">
        <v>259</v>
      </c>
      <c r="J547" s="11" t="s">
        <v>261</v>
      </c>
      <c r="K547" s="11" t="s">
        <v>12387</v>
      </c>
      <c r="L547" s="11">
        <v>2</v>
      </c>
    </row>
    <row r="548" spans="1:12">
      <c r="A548" s="11" t="s">
        <v>1048</v>
      </c>
      <c r="D548" s="11" t="s">
        <v>260</v>
      </c>
      <c r="E548" s="19" t="s">
        <v>1298</v>
      </c>
      <c r="F548" s="10">
        <v>42036</v>
      </c>
      <c r="G548" s="10">
        <v>44958</v>
      </c>
      <c r="H548" s="11">
        <v>9</v>
      </c>
      <c r="I548" s="20" t="s">
        <v>259</v>
      </c>
      <c r="J548" s="11" t="s">
        <v>261</v>
      </c>
      <c r="K548" s="11" t="s">
        <v>12387</v>
      </c>
      <c r="L548" s="11">
        <v>2</v>
      </c>
    </row>
    <row r="549" spans="1:12">
      <c r="A549" s="11" t="s">
        <v>1049</v>
      </c>
      <c r="D549" s="11" t="s">
        <v>260</v>
      </c>
      <c r="E549" s="19" t="s">
        <v>1299</v>
      </c>
      <c r="F549" s="10">
        <v>42036</v>
      </c>
      <c r="G549" s="10">
        <v>44958</v>
      </c>
      <c r="H549" s="11">
        <v>9</v>
      </c>
      <c r="I549" s="20" t="s">
        <v>259</v>
      </c>
      <c r="J549" s="11" t="s">
        <v>261</v>
      </c>
      <c r="K549" s="11" t="s">
        <v>12387</v>
      </c>
      <c r="L549" s="11">
        <v>2</v>
      </c>
    </row>
    <row r="550" spans="1:12">
      <c r="A550" s="11" t="s">
        <v>1050</v>
      </c>
      <c r="D550" s="11" t="s">
        <v>260</v>
      </c>
      <c r="E550" s="19" t="s">
        <v>1300</v>
      </c>
      <c r="F550" s="10">
        <v>42036</v>
      </c>
      <c r="G550" s="10">
        <v>44958</v>
      </c>
      <c r="H550" s="11">
        <v>9</v>
      </c>
      <c r="I550" s="20" t="s">
        <v>259</v>
      </c>
      <c r="J550" s="11" t="s">
        <v>261</v>
      </c>
      <c r="K550" s="11" t="s">
        <v>12387</v>
      </c>
      <c r="L550" s="11">
        <v>2</v>
      </c>
    </row>
    <row r="551" spans="1:12">
      <c r="A551" s="11" t="s">
        <v>1051</v>
      </c>
      <c r="D551" s="11" t="s">
        <v>260</v>
      </c>
      <c r="E551" s="19" t="s">
        <v>1301</v>
      </c>
      <c r="F551" s="10">
        <v>42036</v>
      </c>
      <c r="G551" s="10">
        <v>44958</v>
      </c>
      <c r="H551" s="11">
        <v>9</v>
      </c>
      <c r="I551" s="20" t="s">
        <v>259</v>
      </c>
      <c r="J551" s="11" t="s">
        <v>261</v>
      </c>
      <c r="K551" s="11" t="s">
        <v>12387</v>
      </c>
      <c r="L551" s="11">
        <v>2</v>
      </c>
    </row>
    <row r="552" spans="1:12">
      <c r="A552" s="11" t="s">
        <v>1052</v>
      </c>
      <c r="D552" s="11" t="s">
        <v>260</v>
      </c>
      <c r="E552" s="19" t="s">
        <v>1302</v>
      </c>
      <c r="F552" s="10">
        <v>42036</v>
      </c>
      <c r="G552" s="10">
        <v>44958</v>
      </c>
      <c r="H552" s="11">
        <v>9</v>
      </c>
      <c r="I552" s="20" t="s">
        <v>259</v>
      </c>
      <c r="J552" s="11" t="s">
        <v>261</v>
      </c>
      <c r="K552" s="11" t="s">
        <v>12387</v>
      </c>
      <c r="L552" s="11">
        <v>2</v>
      </c>
    </row>
    <row r="553" spans="1:12">
      <c r="A553" s="11" t="s">
        <v>1053</v>
      </c>
      <c r="D553" s="11" t="s">
        <v>260</v>
      </c>
      <c r="E553" s="19" t="s">
        <v>1303</v>
      </c>
      <c r="F553" s="10">
        <v>42036</v>
      </c>
      <c r="G553" s="10">
        <v>44958</v>
      </c>
      <c r="H553" s="11">
        <v>9</v>
      </c>
      <c r="I553" s="20" t="s">
        <v>259</v>
      </c>
      <c r="J553" s="11" t="s">
        <v>261</v>
      </c>
      <c r="K553" s="11" t="s">
        <v>12387</v>
      </c>
      <c r="L553" s="11">
        <v>2</v>
      </c>
    </row>
    <row r="554" spans="1:12">
      <c r="A554" s="11" t="s">
        <v>1054</v>
      </c>
      <c r="D554" s="11" t="s">
        <v>260</v>
      </c>
      <c r="E554" s="19" t="s">
        <v>1304</v>
      </c>
      <c r="F554" s="10">
        <v>42036</v>
      </c>
      <c r="G554" s="10">
        <v>44958</v>
      </c>
      <c r="H554" s="11">
        <v>9</v>
      </c>
      <c r="I554" s="20" t="s">
        <v>259</v>
      </c>
      <c r="J554" s="11" t="s">
        <v>261</v>
      </c>
      <c r="K554" s="11" t="s">
        <v>12387</v>
      </c>
      <c r="L554" s="11">
        <v>2</v>
      </c>
    </row>
    <row r="555" spans="1:12">
      <c r="A555" s="11" t="s">
        <v>1055</v>
      </c>
      <c r="D555" s="11" t="s">
        <v>260</v>
      </c>
      <c r="E555" s="19" t="s">
        <v>1305</v>
      </c>
      <c r="F555" s="10">
        <v>42036</v>
      </c>
      <c r="G555" s="10">
        <v>44958</v>
      </c>
      <c r="H555" s="11">
        <v>9</v>
      </c>
      <c r="I555" s="20" t="s">
        <v>259</v>
      </c>
      <c r="J555" s="11" t="s">
        <v>261</v>
      </c>
      <c r="K555" s="11" t="s">
        <v>12387</v>
      </c>
      <c r="L555" s="11">
        <v>2</v>
      </c>
    </row>
    <row r="556" spans="1:12">
      <c r="A556" s="11" t="s">
        <v>1056</v>
      </c>
      <c r="D556" s="11" t="s">
        <v>260</v>
      </c>
      <c r="E556" s="19" t="s">
        <v>1306</v>
      </c>
      <c r="F556" s="10">
        <v>42036</v>
      </c>
      <c r="G556" s="10">
        <v>44958</v>
      </c>
      <c r="H556" s="11">
        <v>9</v>
      </c>
      <c r="I556" s="20" t="s">
        <v>259</v>
      </c>
      <c r="J556" s="11" t="s">
        <v>261</v>
      </c>
      <c r="K556" s="11" t="s">
        <v>12387</v>
      </c>
      <c r="L556" s="11">
        <v>2</v>
      </c>
    </row>
    <row r="557" spans="1:12">
      <c r="A557" s="11" t="s">
        <v>1057</v>
      </c>
      <c r="D557" s="11" t="s">
        <v>260</v>
      </c>
      <c r="E557" s="19" t="s">
        <v>1307</v>
      </c>
      <c r="F557" s="10">
        <v>42036</v>
      </c>
      <c r="G557" s="10">
        <v>44958</v>
      </c>
      <c r="H557" s="11">
        <v>9</v>
      </c>
      <c r="I557" s="20" t="s">
        <v>259</v>
      </c>
      <c r="J557" s="11" t="s">
        <v>261</v>
      </c>
      <c r="K557" s="11" t="s">
        <v>12387</v>
      </c>
      <c r="L557" s="11">
        <v>2</v>
      </c>
    </row>
    <row r="558" spans="1:12">
      <c r="A558" s="11" t="s">
        <v>1058</v>
      </c>
      <c r="D558" s="11" t="s">
        <v>260</v>
      </c>
      <c r="E558" s="19" t="s">
        <v>1308</v>
      </c>
      <c r="F558" s="10">
        <v>42036</v>
      </c>
      <c r="G558" s="10">
        <v>44958</v>
      </c>
      <c r="H558" s="11">
        <v>9</v>
      </c>
      <c r="I558" s="20" t="s">
        <v>259</v>
      </c>
      <c r="J558" s="11" t="s">
        <v>261</v>
      </c>
      <c r="K558" s="11" t="s">
        <v>12387</v>
      </c>
      <c r="L558" s="11">
        <v>2</v>
      </c>
    </row>
    <row r="559" spans="1:12">
      <c r="A559" s="11" t="s">
        <v>1059</v>
      </c>
      <c r="D559" s="11" t="s">
        <v>260</v>
      </c>
      <c r="E559" s="19" t="s">
        <v>1309</v>
      </c>
      <c r="F559" s="10">
        <v>42036</v>
      </c>
      <c r="G559" s="10">
        <v>44958</v>
      </c>
      <c r="H559" s="11">
        <v>9</v>
      </c>
      <c r="I559" s="20" t="s">
        <v>259</v>
      </c>
      <c r="J559" s="11" t="s">
        <v>261</v>
      </c>
      <c r="K559" s="11" t="s">
        <v>12387</v>
      </c>
      <c r="L559" s="11">
        <v>2</v>
      </c>
    </row>
    <row r="560" spans="1:12">
      <c r="A560" s="11" t="s">
        <v>1060</v>
      </c>
      <c r="D560" s="11" t="s">
        <v>260</v>
      </c>
      <c r="E560" s="19" t="s">
        <v>1310</v>
      </c>
      <c r="F560" s="10">
        <v>42036</v>
      </c>
      <c r="G560" s="10">
        <v>44958</v>
      </c>
      <c r="H560" s="11">
        <v>9</v>
      </c>
      <c r="I560" s="20" t="s">
        <v>259</v>
      </c>
      <c r="J560" s="11" t="s">
        <v>261</v>
      </c>
      <c r="K560" s="11" t="s">
        <v>12387</v>
      </c>
      <c r="L560" s="11">
        <v>2</v>
      </c>
    </row>
    <row r="561" spans="1:12">
      <c r="A561" s="11" t="s">
        <v>1061</v>
      </c>
      <c r="D561" s="11" t="s">
        <v>260</v>
      </c>
      <c r="E561" s="19" t="s">
        <v>1311</v>
      </c>
      <c r="F561" s="10">
        <v>42036</v>
      </c>
      <c r="G561" s="10">
        <v>44958</v>
      </c>
      <c r="H561" s="11">
        <v>9</v>
      </c>
      <c r="I561" s="20" t="s">
        <v>259</v>
      </c>
      <c r="J561" s="11" t="s">
        <v>261</v>
      </c>
      <c r="K561" s="11" t="s">
        <v>12387</v>
      </c>
      <c r="L561" s="11">
        <v>2</v>
      </c>
    </row>
    <row r="562" spans="1:12">
      <c r="A562" s="11" t="s">
        <v>1062</v>
      </c>
      <c r="D562" s="11" t="s">
        <v>260</v>
      </c>
      <c r="E562" s="19" t="s">
        <v>1312</v>
      </c>
      <c r="F562" s="10">
        <v>42036</v>
      </c>
      <c r="G562" s="10">
        <v>44958</v>
      </c>
      <c r="H562" s="11">
        <v>9</v>
      </c>
      <c r="I562" s="20" t="s">
        <v>259</v>
      </c>
      <c r="J562" s="11" t="s">
        <v>261</v>
      </c>
      <c r="K562" s="11" t="s">
        <v>12387</v>
      </c>
      <c r="L562" s="11">
        <v>2</v>
      </c>
    </row>
    <row r="563" spans="1:12">
      <c r="A563" s="11" t="s">
        <v>1063</v>
      </c>
      <c r="D563" s="11" t="s">
        <v>260</v>
      </c>
      <c r="E563" s="19" t="s">
        <v>1313</v>
      </c>
      <c r="F563" s="10">
        <v>42036</v>
      </c>
      <c r="G563" s="10">
        <v>44958</v>
      </c>
      <c r="H563" s="11">
        <v>9</v>
      </c>
      <c r="I563" s="20" t="s">
        <v>259</v>
      </c>
      <c r="J563" s="11" t="s">
        <v>261</v>
      </c>
      <c r="K563" s="11" t="s">
        <v>12387</v>
      </c>
      <c r="L563" s="11">
        <v>2</v>
      </c>
    </row>
    <row r="564" spans="1:12">
      <c r="A564" s="11" t="s">
        <v>1064</v>
      </c>
      <c r="D564" s="11" t="s">
        <v>260</v>
      </c>
      <c r="E564" s="19" t="s">
        <v>1314</v>
      </c>
      <c r="F564" s="10">
        <v>42036</v>
      </c>
      <c r="G564" s="10">
        <v>44958</v>
      </c>
      <c r="H564" s="11">
        <v>9</v>
      </c>
      <c r="I564" s="20" t="s">
        <v>259</v>
      </c>
      <c r="J564" s="11" t="s">
        <v>261</v>
      </c>
      <c r="K564" s="11" t="s">
        <v>12387</v>
      </c>
      <c r="L564" s="11">
        <v>2</v>
      </c>
    </row>
    <row r="565" spans="1:12">
      <c r="A565" s="11" t="s">
        <v>1065</v>
      </c>
      <c r="D565" s="11" t="s">
        <v>260</v>
      </c>
      <c r="E565" s="19" t="s">
        <v>1315</v>
      </c>
      <c r="F565" s="10">
        <v>42036</v>
      </c>
      <c r="G565" s="10">
        <v>44958</v>
      </c>
      <c r="H565" s="11">
        <v>9</v>
      </c>
      <c r="I565" s="20" t="s">
        <v>259</v>
      </c>
      <c r="J565" s="11" t="s">
        <v>261</v>
      </c>
      <c r="K565" s="11" t="s">
        <v>12387</v>
      </c>
      <c r="L565" s="11">
        <v>2</v>
      </c>
    </row>
    <row r="566" spans="1:12">
      <c r="A566" s="11" t="s">
        <v>1066</v>
      </c>
      <c r="D566" s="11" t="s">
        <v>260</v>
      </c>
      <c r="E566" s="19" t="s">
        <v>1316</v>
      </c>
      <c r="F566" s="10">
        <v>42036</v>
      </c>
      <c r="G566" s="10">
        <v>44958</v>
      </c>
      <c r="H566" s="11">
        <v>9</v>
      </c>
      <c r="I566" s="20" t="s">
        <v>259</v>
      </c>
      <c r="J566" s="11" t="s">
        <v>261</v>
      </c>
      <c r="K566" s="11" t="s">
        <v>12387</v>
      </c>
      <c r="L566" s="11">
        <v>2</v>
      </c>
    </row>
    <row r="567" spans="1:12">
      <c r="A567" s="11" t="s">
        <v>1067</v>
      </c>
      <c r="D567" s="11" t="s">
        <v>260</v>
      </c>
      <c r="E567" s="19" t="s">
        <v>1317</v>
      </c>
      <c r="F567" s="10">
        <v>42036</v>
      </c>
      <c r="G567" s="10">
        <v>44958</v>
      </c>
      <c r="H567" s="11">
        <v>9</v>
      </c>
      <c r="I567" s="20" t="s">
        <v>259</v>
      </c>
      <c r="J567" s="11" t="s">
        <v>261</v>
      </c>
      <c r="K567" s="11" t="s">
        <v>12387</v>
      </c>
      <c r="L567" s="11">
        <v>2</v>
      </c>
    </row>
    <row r="568" spans="1:12">
      <c r="A568" s="11" t="s">
        <v>1068</v>
      </c>
      <c r="D568" s="11" t="s">
        <v>260</v>
      </c>
      <c r="E568" s="19" t="s">
        <v>1318</v>
      </c>
      <c r="F568" s="10">
        <v>42036</v>
      </c>
      <c r="G568" s="10">
        <v>44958</v>
      </c>
      <c r="H568" s="11">
        <v>9</v>
      </c>
      <c r="I568" s="20" t="s">
        <v>259</v>
      </c>
      <c r="J568" s="11" t="s">
        <v>261</v>
      </c>
      <c r="K568" s="11" t="s">
        <v>12387</v>
      </c>
      <c r="L568" s="11">
        <v>2</v>
      </c>
    </row>
    <row r="569" spans="1:12">
      <c r="A569" s="11" t="s">
        <v>1069</v>
      </c>
      <c r="D569" s="11" t="s">
        <v>260</v>
      </c>
      <c r="E569" s="19" t="s">
        <v>1319</v>
      </c>
      <c r="F569" s="10">
        <v>42036</v>
      </c>
      <c r="G569" s="10">
        <v>44958</v>
      </c>
      <c r="H569" s="11">
        <v>9</v>
      </c>
      <c r="I569" s="20" t="s">
        <v>259</v>
      </c>
      <c r="J569" s="11" t="s">
        <v>261</v>
      </c>
      <c r="K569" s="11" t="s">
        <v>12387</v>
      </c>
      <c r="L569" s="11">
        <v>2</v>
      </c>
    </row>
    <row r="570" spans="1:12">
      <c r="A570" s="11" t="s">
        <v>1070</v>
      </c>
      <c r="D570" s="11" t="s">
        <v>260</v>
      </c>
      <c r="E570" s="19" t="s">
        <v>1320</v>
      </c>
      <c r="F570" s="10">
        <v>42036</v>
      </c>
      <c r="G570" s="10">
        <v>44958</v>
      </c>
      <c r="H570" s="11">
        <v>9</v>
      </c>
      <c r="I570" s="20" t="s">
        <v>259</v>
      </c>
      <c r="J570" s="11" t="s">
        <v>261</v>
      </c>
      <c r="K570" s="11" t="s">
        <v>12387</v>
      </c>
      <c r="L570" s="11">
        <v>2</v>
      </c>
    </row>
    <row r="571" spans="1:12">
      <c r="A571" s="11" t="s">
        <v>1071</v>
      </c>
      <c r="D571" s="11" t="s">
        <v>260</v>
      </c>
      <c r="E571" s="19" t="s">
        <v>1321</v>
      </c>
      <c r="F571" s="10">
        <v>42036</v>
      </c>
      <c r="G571" s="10">
        <v>44958</v>
      </c>
      <c r="H571" s="11">
        <v>9</v>
      </c>
      <c r="I571" s="20" t="s">
        <v>259</v>
      </c>
      <c r="J571" s="11" t="s">
        <v>261</v>
      </c>
      <c r="K571" s="11" t="s">
        <v>12387</v>
      </c>
      <c r="L571" s="11">
        <v>2</v>
      </c>
    </row>
    <row r="572" spans="1:12">
      <c r="A572" s="11" t="s">
        <v>1072</v>
      </c>
      <c r="D572" s="11" t="s">
        <v>260</v>
      </c>
      <c r="E572" s="19" t="s">
        <v>1322</v>
      </c>
      <c r="F572" s="10">
        <v>42036</v>
      </c>
      <c r="G572" s="10">
        <v>44958</v>
      </c>
      <c r="H572" s="11">
        <v>9</v>
      </c>
      <c r="I572" s="20" t="s">
        <v>259</v>
      </c>
      <c r="J572" s="11" t="s">
        <v>261</v>
      </c>
      <c r="K572" s="11" t="s">
        <v>12387</v>
      </c>
      <c r="L572" s="11">
        <v>2</v>
      </c>
    </row>
    <row r="573" spans="1:12">
      <c r="A573" s="11" t="s">
        <v>1073</v>
      </c>
      <c r="D573" s="11" t="s">
        <v>260</v>
      </c>
      <c r="E573" s="19" t="s">
        <v>1323</v>
      </c>
      <c r="F573" s="10">
        <v>42036</v>
      </c>
      <c r="G573" s="10">
        <v>44958</v>
      </c>
      <c r="H573" s="11">
        <v>9</v>
      </c>
      <c r="I573" s="20" t="s">
        <v>259</v>
      </c>
      <c r="J573" s="11" t="s">
        <v>261</v>
      </c>
      <c r="K573" s="11" t="s">
        <v>12387</v>
      </c>
      <c r="L573" s="11">
        <v>2</v>
      </c>
    </row>
    <row r="574" spans="1:12">
      <c r="A574" s="11" t="s">
        <v>1074</v>
      </c>
      <c r="D574" s="11" t="s">
        <v>260</v>
      </c>
      <c r="E574" s="19" t="s">
        <v>1324</v>
      </c>
      <c r="F574" s="10">
        <v>42036</v>
      </c>
      <c r="G574" s="10">
        <v>44958</v>
      </c>
      <c r="H574" s="11">
        <v>9</v>
      </c>
      <c r="I574" s="20" t="s">
        <v>259</v>
      </c>
      <c r="J574" s="11" t="s">
        <v>261</v>
      </c>
      <c r="K574" s="11" t="s">
        <v>12387</v>
      </c>
      <c r="L574" s="11">
        <v>2</v>
      </c>
    </row>
    <row r="575" spans="1:12">
      <c r="A575" s="11" t="s">
        <v>1075</v>
      </c>
      <c r="D575" s="11" t="s">
        <v>260</v>
      </c>
      <c r="E575" s="19" t="s">
        <v>1325</v>
      </c>
      <c r="F575" s="10">
        <v>42036</v>
      </c>
      <c r="G575" s="10">
        <v>44958</v>
      </c>
      <c r="H575" s="11">
        <v>9</v>
      </c>
      <c r="I575" s="20" t="s">
        <v>259</v>
      </c>
      <c r="J575" s="11" t="s">
        <v>261</v>
      </c>
      <c r="K575" s="11" t="s">
        <v>12387</v>
      </c>
      <c r="L575" s="11">
        <v>2</v>
      </c>
    </row>
    <row r="576" spans="1:12">
      <c r="A576" s="11" t="s">
        <v>1076</v>
      </c>
      <c r="D576" s="11" t="s">
        <v>260</v>
      </c>
      <c r="E576" s="19" t="s">
        <v>1326</v>
      </c>
      <c r="F576" s="10">
        <v>42036</v>
      </c>
      <c r="G576" s="10">
        <v>44958</v>
      </c>
      <c r="H576" s="11">
        <v>9</v>
      </c>
      <c r="I576" s="20" t="s">
        <v>259</v>
      </c>
      <c r="J576" s="11" t="s">
        <v>261</v>
      </c>
      <c r="K576" s="11" t="s">
        <v>12387</v>
      </c>
      <c r="L576" s="11">
        <v>2</v>
      </c>
    </row>
    <row r="577" spans="1:12">
      <c r="A577" s="11" t="s">
        <v>1077</v>
      </c>
      <c r="D577" s="11" t="s">
        <v>260</v>
      </c>
      <c r="E577" s="19" t="s">
        <v>1327</v>
      </c>
      <c r="F577" s="10">
        <v>42036</v>
      </c>
      <c r="G577" s="10">
        <v>44958</v>
      </c>
      <c r="H577" s="11">
        <v>9</v>
      </c>
      <c r="I577" s="20" t="s">
        <v>259</v>
      </c>
      <c r="J577" s="11" t="s">
        <v>261</v>
      </c>
      <c r="K577" s="11" t="s">
        <v>12387</v>
      </c>
      <c r="L577" s="11">
        <v>2</v>
      </c>
    </row>
    <row r="578" spans="1:12">
      <c r="A578" s="11" t="s">
        <v>1078</v>
      </c>
      <c r="D578" s="11" t="s">
        <v>260</v>
      </c>
      <c r="E578" s="19" t="s">
        <v>1328</v>
      </c>
      <c r="F578" s="10">
        <v>42036</v>
      </c>
      <c r="G578" s="10">
        <v>44958</v>
      </c>
      <c r="H578" s="11">
        <v>9</v>
      </c>
      <c r="I578" s="20" t="s">
        <v>259</v>
      </c>
      <c r="J578" s="11" t="s">
        <v>261</v>
      </c>
      <c r="K578" s="11" t="s">
        <v>12387</v>
      </c>
      <c r="L578" s="11">
        <v>2</v>
      </c>
    </row>
    <row r="579" spans="1:12">
      <c r="A579" s="11" t="s">
        <v>1079</v>
      </c>
      <c r="D579" s="11" t="s">
        <v>260</v>
      </c>
      <c r="E579" s="19" t="s">
        <v>1329</v>
      </c>
      <c r="F579" s="10">
        <v>42036</v>
      </c>
      <c r="G579" s="10">
        <v>44958</v>
      </c>
      <c r="H579" s="11">
        <v>9</v>
      </c>
      <c r="I579" s="20" t="s">
        <v>259</v>
      </c>
      <c r="J579" s="11" t="s">
        <v>261</v>
      </c>
      <c r="K579" s="11" t="s">
        <v>12387</v>
      </c>
      <c r="L579" s="11">
        <v>2</v>
      </c>
    </row>
    <row r="580" spans="1:12">
      <c r="A580" s="11" t="s">
        <v>1080</v>
      </c>
      <c r="D580" s="11" t="s">
        <v>260</v>
      </c>
      <c r="E580" s="19" t="s">
        <v>1330</v>
      </c>
      <c r="F580" s="10">
        <v>42036</v>
      </c>
      <c r="G580" s="10">
        <v>44958</v>
      </c>
      <c r="H580" s="11">
        <v>9</v>
      </c>
      <c r="I580" s="20" t="s">
        <v>259</v>
      </c>
      <c r="J580" s="11" t="s">
        <v>261</v>
      </c>
      <c r="K580" s="11" t="s">
        <v>12387</v>
      </c>
      <c r="L580" s="11">
        <v>2</v>
      </c>
    </row>
    <row r="581" spans="1:12">
      <c r="A581" s="11" t="s">
        <v>1081</v>
      </c>
      <c r="D581" s="11" t="s">
        <v>260</v>
      </c>
      <c r="E581" s="19" t="s">
        <v>1331</v>
      </c>
      <c r="F581" s="10">
        <v>42036</v>
      </c>
      <c r="G581" s="10">
        <v>44958</v>
      </c>
      <c r="H581" s="11">
        <v>9</v>
      </c>
      <c r="I581" s="20" t="s">
        <v>259</v>
      </c>
      <c r="J581" s="11" t="s">
        <v>261</v>
      </c>
      <c r="K581" s="11" t="s">
        <v>12387</v>
      </c>
      <c r="L581" s="11">
        <v>2</v>
      </c>
    </row>
    <row r="582" spans="1:12">
      <c r="A582" s="11" t="s">
        <v>1082</v>
      </c>
      <c r="D582" s="11" t="s">
        <v>260</v>
      </c>
      <c r="E582" s="19" t="s">
        <v>1332</v>
      </c>
      <c r="F582" s="10">
        <v>42036</v>
      </c>
      <c r="G582" s="10">
        <v>44958</v>
      </c>
      <c r="H582" s="11">
        <v>9</v>
      </c>
      <c r="I582" s="20" t="s">
        <v>259</v>
      </c>
      <c r="J582" s="11" t="s">
        <v>261</v>
      </c>
      <c r="K582" s="11" t="s">
        <v>12387</v>
      </c>
      <c r="L582" s="11">
        <v>2</v>
      </c>
    </row>
    <row r="583" spans="1:12">
      <c r="A583" s="11" t="s">
        <v>1083</v>
      </c>
      <c r="D583" s="11" t="s">
        <v>260</v>
      </c>
      <c r="E583" s="19" t="s">
        <v>1333</v>
      </c>
      <c r="F583" s="10">
        <v>42036</v>
      </c>
      <c r="G583" s="10">
        <v>44958</v>
      </c>
      <c r="H583" s="11">
        <v>9</v>
      </c>
      <c r="I583" s="20" t="s">
        <v>259</v>
      </c>
      <c r="J583" s="11" t="s">
        <v>261</v>
      </c>
      <c r="K583" s="11" t="s">
        <v>12387</v>
      </c>
      <c r="L583" s="11">
        <v>2</v>
      </c>
    </row>
    <row r="584" spans="1:12">
      <c r="A584" s="11" t="s">
        <v>1084</v>
      </c>
      <c r="D584" s="11" t="s">
        <v>260</v>
      </c>
      <c r="E584" s="19" t="s">
        <v>1334</v>
      </c>
      <c r="F584" s="10">
        <v>42036</v>
      </c>
      <c r="G584" s="10">
        <v>44958</v>
      </c>
      <c r="H584" s="11">
        <v>9</v>
      </c>
      <c r="I584" s="20" t="s">
        <v>259</v>
      </c>
      <c r="J584" s="11" t="s">
        <v>261</v>
      </c>
      <c r="K584" s="11" t="s">
        <v>12387</v>
      </c>
      <c r="L584" s="11">
        <v>2</v>
      </c>
    </row>
    <row r="585" spans="1:12">
      <c r="A585" s="11" t="s">
        <v>1085</v>
      </c>
      <c r="D585" s="11" t="s">
        <v>260</v>
      </c>
      <c r="E585" s="19" t="s">
        <v>1335</v>
      </c>
      <c r="F585" s="10">
        <v>42036</v>
      </c>
      <c r="G585" s="10">
        <v>44958</v>
      </c>
      <c r="H585" s="11">
        <v>9</v>
      </c>
      <c r="I585" s="20" t="s">
        <v>259</v>
      </c>
      <c r="J585" s="11" t="s">
        <v>261</v>
      </c>
      <c r="K585" s="11" t="s">
        <v>12387</v>
      </c>
      <c r="L585" s="11">
        <v>2</v>
      </c>
    </row>
    <row r="586" spans="1:12">
      <c r="A586" s="11" t="s">
        <v>1086</v>
      </c>
      <c r="D586" s="11" t="s">
        <v>260</v>
      </c>
      <c r="E586" s="19" t="s">
        <v>1336</v>
      </c>
      <c r="F586" s="10">
        <v>42036</v>
      </c>
      <c r="G586" s="10">
        <v>44958</v>
      </c>
      <c r="H586" s="11">
        <v>9</v>
      </c>
      <c r="I586" s="20" t="s">
        <v>259</v>
      </c>
      <c r="J586" s="11" t="s">
        <v>261</v>
      </c>
      <c r="K586" s="11" t="s">
        <v>12387</v>
      </c>
      <c r="L586" s="11">
        <v>2</v>
      </c>
    </row>
    <row r="587" spans="1:12">
      <c r="A587" s="11" t="s">
        <v>1087</v>
      </c>
      <c r="D587" s="11" t="s">
        <v>260</v>
      </c>
      <c r="E587" s="19" t="s">
        <v>1337</v>
      </c>
      <c r="F587" s="10">
        <v>42036</v>
      </c>
      <c r="G587" s="10">
        <v>44958</v>
      </c>
      <c r="H587" s="11">
        <v>9</v>
      </c>
      <c r="I587" s="20" t="s">
        <v>259</v>
      </c>
      <c r="J587" s="11" t="s">
        <v>261</v>
      </c>
      <c r="K587" s="11" t="s">
        <v>12387</v>
      </c>
      <c r="L587" s="11">
        <v>2</v>
      </c>
    </row>
    <row r="588" spans="1:12">
      <c r="A588" s="11" t="s">
        <v>1088</v>
      </c>
      <c r="D588" s="11" t="s">
        <v>260</v>
      </c>
      <c r="E588" s="19" t="s">
        <v>1338</v>
      </c>
      <c r="F588" s="10">
        <v>42036</v>
      </c>
      <c r="G588" s="10">
        <v>44958</v>
      </c>
      <c r="H588" s="11">
        <v>9</v>
      </c>
      <c r="I588" s="20" t="s">
        <v>259</v>
      </c>
      <c r="J588" s="11" t="s">
        <v>261</v>
      </c>
      <c r="K588" s="11" t="s">
        <v>12387</v>
      </c>
      <c r="L588" s="11">
        <v>2</v>
      </c>
    </row>
    <row r="589" spans="1:12">
      <c r="A589" s="11" t="s">
        <v>1089</v>
      </c>
      <c r="D589" s="11" t="s">
        <v>260</v>
      </c>
      <c r="E589" s="19" t="s">
        <v>1339</v>
      </c>
      <c r="F589" s="10">
        <v>42036</v>
      </c>
      <c r="G589" s="10">
        <v>44958</v>
      </c>
      <c r="H589" s="11">
        <v>9</v>
      </c>
      <c r="I589" s="20" t="s">
        <v>259</v>
      </c>
      <c r="J589" s="11" t="s">
        <v>261</v>
      </c>
      <c r="K589" s="11" t="s">
        <v>12387</v>
      </c>
      <c r="L589" s="11">
        <v>2</v>
      </c>
    </row>
    <row r="590" spans="1:12">
      <c r="A590" s="11" t="s">
        <v>1090</v>
      </c>
      <c r="D590" s="11" t="s">
        <v>260</v>
      </c>
      <c r="E590" s="19" t="s">
        <v>1340</v>
      </c>
      <c r="F590" s="10">
        <v>42036</v>
      </c>
      <c r="G590" s="10">
        <v>44958</v>
      </c>
      <c r="H590" s="11">
        <v>9</v>
      </c>
      <c r="I590" s="20" t="s">
        <v>259</v>
      </c>
      <c r="J590" s="11" t="s">
        <v>261</v>
      </c>
      <c r="K590" s="11" t="s">
        <v>12387</v>
      </c>
      <c r="L590" s="11">
        <v>2</v>
      </c>
    </row>
    <row r="591" spans="1:12">
      <c r="A591" s="11" t="s">
        <v>1091</v>
      </c>
      <c r="D591" s="11" t="s">
        <v>260</v>
      </c>
      <c r="E591" s="19" t="s">
        <v>1341</v>
      </c>
      <c r="F591" s="10">
        <v>42036</v>
      </c>
      <c r="G591" s="10">
        <v>44958</v>
      </c>
      <c r="H591" s="11">
        <v>9</v>
      </c>
      <c r="I591" s="20" t="s">
        <v>259</v>
      </c>
      <c r="J591" s="11" t="s">
        <v>261</v>
      </c>
      <c r="K591" s="11" t="s">
        <v>12387</v>
      </c>
      <c r="L591" s="11">
        <v>2</v>
      </c>
    </row>
    <row r="592" spans="1:12">
      <c r="A592" s="11" t="s">
        <v>1092</v>
      </c>
      <c r="D592" s="11" t="s">
        <v>260</v>
      </c>
      <c r="E592" s="19" t="s">
        <v>1342</v>
      </c>
      <c r="F592" s="10">
        <v>42036</v>
      </c>
      <c r="G592" s="10">
        <v>44958</v>
      </c>
      <c r="H592" s="11">
        <v>9</v>
      </c>
      <c r="I592" s="20" t="s">
        <v>259</v>
      </c>
      <c r="J592" s="11" t="s">
        <v>261</v>
      </c>
      <c r="K592" s="11" t="s">
        <v>12387</v>
      </c>
      <c r="L592" s="11">
        <v>2</v>
      </c>
    </row>
    <row r="593" spans="1:12">
      <c r="A593" s="11" t="s">
        <v>1093</v>
      </c>
      <c r="D593" s="11" t="s">
        <v>260</v>
      </c>
      <c r="E593" s="19" t="s">
        <v>1343</v>
      </c>
      <c r="F593" s="10">
        <v>42036</v>
      </c>
      <c r="G593" s="10">
        <v>44958</v>
      </c>
      <c r="H593" s="11">
        <v>9</v>
      </c>
      <c r="I593" s="20" t="s">
        <v>259</v>
      </c>
      <c r="J593" s="11" t="s">
        <v>261</v>
      </c>
      <c r="K593" s="11" t="s">
        <v>12387</v>
      </c>
      <c r="L593" s="11">
        <v>2</v>
      </c>
    </row>
    <row r="594" spans="1:12">
      <c r="A594" s="11" t="s">
        <v>1094</v>
      </c>
      <c r="D594" s="11" t="s">
        <v>260</v>
      </c>
      <c r="E594" s="19" t="s">
        <v>1344</v>
      </c>
      <c r="F594" s="10">
        <v>42036</v>
      </c>
      <c r="G594" s="10">
        <v>44958</v>
      </c>
      <c r="H594" s="11">
        <v>9</v>
      </c>
      <c r="I594" s="20" t="s">
        <v>259</v>
      </c>
      <c r="J594" s="11" t="s">
        <v>261</v>
      </c>
      <c r="K594" s="11" t="s">
        <v>12387</v>
      </c>
      <c r="L594" s="11">
        <v>2</v>
      </c>
    </row>
    <row r="595" spans="1:12">
      <c r="A595" s="11" t="s">
        <v>1095</v>
      </c>
      <c r="D595" s="11" t="s">
        <v>260</v>
      </c>
      <c r="E595" s="19" t="s">
        <v>1345</v>
      </c>
      <c r="F595" s="10">
        <v>42036</v>
      </c>
      <c r="G595" s="10">
        <v>44958</v>
      </c>
      <c r="H595" s="11">
        <v>9</v>
      </c>
      <c r="I595" s="20" t="s">
        <v>259</v>
      </c>
      <c r="J595" s="11" t="s">
        <v>261</v>
      </c>
      <c r="K595" s="11" t="s">
        <v>12387</v>
      </c>
      <c r="L595" s="11">
        <v>2</v>
      </c>
    </row>
    <row r="596" spans="1:12">
      <c r="A596" s="11" t="s">
        <v>1096</v>
      </c>
      <c r="D596" s="11" t="s">
        <v>260</v>
      </c>
      <c r="E596" s="19" t="s">
        <v>1346</v>
      </c>
      <c r="F596" s="10">
        <v>42036</v>
      </c>
      <c r="G596" s="10">
        <v>44958</v>
      </c>
      <c r="H596" s="11">
        <v>9</v>
      </c>
      <c r="I596" s="20" t="s">
        <v>259</v>
      </c>
      <c r="J596" s="11" t="s">
        <v>261</v>
      </c>
      <c r="K596" s="11" t="s">
        <v>12387</v>
      </c>
      <c r="L596" s="11">
        <v>2</v>
      </c>
    </row>
    <row r="597" spans="1:12">
      <c r="A597" s="11" t="s">
        <v>1097</v>
      </c>
      <c r="D597" s="11" t="s">
        <v>260</v>
      </c>
      <c r="E597" s="19" t="s">
        <v>1347</v>
      </c>
      <c r="F597" s="10">
        <v>42036</v>
      </c>
      <c r="G597" s="10">
        <v>44958</v>
      </c>
      <c r="H597" s="11">
        <v>9</v>
      </c>
      <c r="I597" s="20" t="s">
        <v>259</v>
      </c>
      <c r="J597" s="11" t="s">
        <v>261</v>
      </c>
      <c r="K597" s="11" t="s">
        <v>12387</v>
      </c>
      <c r="L597" s="11">
        <v>2</v>
      </c>
    </row>
    <row r="598" spans="1:12">
      <c r="A598" s="11" t="s">
        <v>1098</v>
      </c>
      <c r="D598" s="11" t="s">
        <v>260</v>
      </c>
      <c r="E598" s="19" t="s">
        <v>1348</v>
      </c>
      <c r="F598" s="10">
        <v>42036</v>
      </c>
      <c r="G598" s="10">
        <v>44958</v>
      </c>
      <c r="H598" s="11">
        <v>9</v>
      </c>
      <c r="I598" s="20" t="s">
        <v>259</v>
      </c>
      <c r="J598" s="11" t="s">
        <v>261</v>
      </c>
      <c r="K598" s="11" t="s">
        <v>12387</v>
      </c>
      <c r="L598" s="11">
        <v>2</v>
      </c>
    </row>
    <row r="599" spans="1:12">
      <c r="A599" s="11" t="s">
        <v>1099</v>
      </c>
      <c r="D599" s="11" t="s">
        <v>260</v>
      </c>
      <c r="E599" s="19" t="s">
        <v>1349</v>
      </c>
      <c r="F599" s="10">
        <v>42036</v>
      </c>
      <c r="G599" s="10">
        <v>44958</v>
      </c>
      <c r="H599" s="11">
        <v>9</v>
      </c>
      <c r="I599" s="20" t="s">
        <v>259</v>
      </c>
      <c r="J599" s="11" t="s">
        <v>261</v>
      </c>
      <c r="K599" s="11" t="s">
        <v>12387</v>
      </c>
      <c r="L599" s="11">
        <v>2</v>
      </c>
    </row>
    <row r="600" spans="1:12">
      <c r="A600" s="11" t="s">
        <v>1100</v>
      </c>
      <c r="D600" s="11" t="s">
        <v>260</v>
      </c>
      <c r="E600" s="19" t="s">
        <v>1350</v>
      </c>
      <c r="F600" s="10">
        <v>42036</v>
      </c>
      <c r="G600" s="10">
        <v>44958</v>
      </c>
      <c r="H600" s="11">
        <v>9</v>
      </c>
      <c r="I600" s="20" t="s">
        <v>259</v>
      </c>
      <c r="J600" s="11" t="s">
        <v>261</v>
      </c>
      <c r="K600" s="11" t="s">
        <v>12387</v>
      </c>
      <c r="L600" s="11">
        <v>2</v>
      </c>
    </row>
    <row r="601" spans="1:12">
      <c r="A601" s="11" t="s">
        <v>1101</v>
      </c>
      <c r="D601" s="11" t="s">
        <v>260</v>
      </c>
      <c r="E601" s="19" t="s">
        <v>1351</v>
      </c>
      <c r="F601" s="10">
        <v>42036</v>
      </c>
      <c r="G601" s="10">
        <v>44958</v>
      </c>
      <c r="H601" s="11">
        <v>9</v>
      </c>
      <c r="I601" s="20" t="s">
        <v>259</v>
      </c>
      <c r="J601" s="11" t="s">
        <v>261</v>
      </c>
      <c r="K601" s="11" t="s">
        <v>12387</v>
      </c>
      <c r="L601" s="11">
        <v>2</v>
      </c>
    </row>
    <row r="602" spans="1:12">
      <c r="A602" s="11" t="s">
        <v>1102</v>
      </c>
      <c r="D602" s="11" t="s">
        <v>260</v>
      </c>
      <c r="E602" s="19" t="s">
        <v>1352</v>
      </c>
      <c r="F602" s="10">
        <v>42036</v>
      </c>
      <c r="G602" s="10">
        <v>44958</v>
      </c>
      <c r="H602" s="11">
        <v>9</v>
      </c>
      <c r="I602" s="20" t="s">
        <v>259</v>
      </c>
      <c r="J602" s="11" t="s">
        <v>261</v>
      </c>
      <c r="K602" s="11" t="s">
        <v>12387</v>
      </c>
      <c r="L602" s="11">
        <v>2</v>
      </c>
    </row>
    <row r="603" spans="1:12">
      <c r="A603" s="11" t="s">
        <v>1103</v>
      </c>
      <c r="D603" s="11" t="s">
        <v>260</v>
      </c>
      <c r="E603" s="19" t="s">
        <v>1353</v>
      </c>
      <c r="F603" s="10">
        <v>42036</v>
      </c>
      <c r="G603" s="10">
        <v>44958</v>
      </c>
      <c r="H603" s="11">
        <v>9</v>
      </c>
      <c r="I603" s="20" t="s">
        <v>259</v>
      </c>
      <c r="J603" s="11" t="s">
        <v>261</v>
      </c>
      <c r="K603" s="11" t="s">
        <v>12387</v>
      </c>
      <c r="L603" s="11">
        <v>2</v>
      </c>
    </row>
    <row r="604" spans="1:12">
      <c r="A604" s="11" t="s">
        <v>1104</v>
      </c>
      <c r="D604" s="11" t="s">
        <v>260</v>
      </c>
      <c r="E604" s="19" t="s">
        <v>1354</v>
      </c>
      <c r="F604" s="10">
        <v>42036</v>
      </c>
      <c r="G604" s="10">
        <v>44958</v>
      </c>
      <c r="H604" s="11">
        <v>9</v>
      </c>
      <c r="I604" s="20" t="s">
        <v>259</v>
      </c>
      <c r="J604" s="11" t="s">
        <v>261</v>
      </c>
      <c r="K604" s="11" t="s">
        <v>12387</v>
      </c>
      <c r="L604" s="11">
        <v>2</v>
      </c>
    </row>
    <row r="605" spans="1:12">
      <c r="A605" s="11" t="s">
        <v>1105</v>
      </c>
      <c r="D605" s="11" t="s">
        <v>260</v>
      </c>
      <c r="E605" s="19" t="s">
        <v>1355</v>
      </c>
      <c r="F605" s="10">
        <v>42036</v>
      </c>
      <c r="G605" s="10">
        <v>44958</v>
      </c>
      <c r="H605" s="11">
        <v>9</v>
      </c>
      <c r="I605" s="20" t="s">
        <v>259</v>
      </c>
      <c r="J605" s="11" t="s">
        <v>261</v>
      </c>
      <c r="K605" s="11" t="s">
        <v>12387</v>
      </c>
      <c r="L605" s="11">
        <v>2</v>
      </c>
    </row>
    <row r="606" spans="1:12">
      <c r="A606" s="11" t="s">
        <v>1106</v>
      </c>
      <c r="D606" s="11" t="s">
        <v>260</v>
      </c>
      <c r="E606" s="19" t="s">
        <v>1356</v>
      </c>
      <c r="F606" s="10">
        <v>42036</v>
      </c>
      <c r="G606" s="10">
        <v>44958</v>
      </c>
      <c r="H606" s="11">
        <v>9</v>
      </c>
      <c r="I606" s="20" t="s">
        <v>259</v>
      </c>
      <c r="J606" s="11" t="s">
        <v>261</v>
      </c>
      <c r="K606" s="11" t="s">
        <v>12387</v>
      </c>
      <c r="L606" s="11">
        <v>2</v>
      </c>
    </row>
    <row r="607" spans="1:12">
      <c r="A607" s="11" t="s">
        <v>1107</v>
      </c>
      <c r="D607" s="11" t="s">
        <v>260</v>
      </c>
      <c r="E607" s="19" t="s">
        <v>1357</v>
      </c>
      <c r="F607" s="10">
        <v>42036</v>
      </c>
      <c r="G607" s="10">
        <v>44958</v>
      </c>
      <c r="H607" s="11">
        <v>9</v>
      </c>
      <c r="I607" s="20" t="s">
        <v>259</v>
      </c>
      <c r="J607" s="11" t="s">
        <v>261</v>
      </c>
      <c r="K607" s="11" t="s">
        <v>12387</v>
      </c>
      <c r="L607" s="11">
        <v>2</v>
      </c>
    </row>
    <row r="608" spans="1:12">
      <c r="A608" s="11" t="s">
        <v>1108</v>
      </c>
      <c r="D608" s="11" t="s">
        <v>260</v>
      </c>
      <c r="E608" s="19" t="s">
        <v>1358</v>
      </c>
      <c r="F608" s="10">
        <v>42036</v>
      </c>
      <c r="G608" s="10">
        <v>44958</v>
      </c>
      <c r="H608" s="11">
        <v>9</v>
      </c>
      <c r="I608" s="20" t="s">
        <v>259</v>
      </c>
      <c r="J608" s="11" t="s">
        <v>261</v>
      </c>
      <c r="K608" s="11" t="s">
        <v>12387</v>
      </c>
      <c r="L608" s="11">
        <v>2</v>
      </c>
    </row>
    <row r="609" spans="1:12">
      <c r="A609" s="11" t="s">
        <v>1109</v>
      </c>
      <c r="D609" s="11" t="s">
        <v>260</v>
      </c>
      <c r="E609" s="19" t="s">
        <v>1359</v>
      </c>
      <c r="F609" s="10">
        <v>42036</v>
      </c>
      <c r="G609" s="10">
        <v>44958</v>
      </c>
      <c r="H609" s="11">
        <v>9</v>
      </c>
      <c r="I609" s="20" t="s">
        <v>259</v>
      </c>
      <c r="J609" s="11" t="s">
        <v>261</v>
      </c>
      <c r="K609" s="11" t="s">
        <v>12387</v>
      </c>
      <c r="L609" s="11">
        <v>2</v>
      </c>
    </row>
    <row r="610" spans="1:12">
      <c r="A610" s="11" t="s">
        <v>1110</v>
      </c>
      <c r="D610" s="11" t="s">
        <v>260</v>
      </c>
      <c r="E610" s="19" t="s">
        <v>1360</v>
      </c>
      <c r="F610" s="10">
        <v>42036</v>
      </c>
      <c r="G610" s="10">
        <v>44958</v>
      </c>
      <c r="H610" s="11">
        <v>9</v>
      </c>
      <c r="I610" s="20" t="s">
        <v>259</v>
      </c>
      <c r="J610" s="11" t="s">
        <v>261</v>
      </c>
      <c r="K610" s="11" t="s">
        <v>12387</v>
      </c>
      <c r="L610" s="11">
        <v>2</v>
      </c>
    </row>
    <row r="611" spans="1:12">
      <c r="A611" s="11" t="s">
        <v>1111</v>
      </c>
      <c r="D611" s="11" t="s">
        <v>260</v>
      </c>
      <c r="E611" s="19" t="s">
        <v>1361</v>
      </c>
      <c r="F611" s="10">
        <v>42036</v>
      </c>
      <c r="G611" s="10">
        <v>44958</v>
      </c>
      <c r="H611" s="11">
        <v>9</v>
      </c>
      <c r="I611" s="20" t="s">
        <v>259</v>
      </c>
      <c r="J611" s="11" t="s">
        <v>261</v>
      </c>
      <c r="K611" s="11" t="s">
        <v>12387</v>
      </c>
      <c r="L611" s="11">
        <v>2</v>
      </c>
    </row>
    <row r="612" spans="1:12">
      <c r="A612" s="11" t="s">
        <v>1112</v>
      </c>
      <c r="D612" s="11" t="s">
        <v>260</v>
      </c>
      <c r="E612" s="19" t="s">
        <v>1362</v>
      </c>
      <c r="F612" s="10">
        <v>42036</v>
      </c>
      <c r="G612" s="10">
        <v>44958</v>
      </c>
      <c r="H612" s="11">
        <v>9</v>
      </c>
      <c r="I612" s="20" t="s">
        <v>259</v>
      </c>
      <c r="J612" s="11" t="s">
        <v>261</v>
      </c>
      <c r="K612" s="11" t="s">
        <v>12387</v>
      </c>
      <c r="L612" s="11">
        <v>2</v>
      </c>
    </row>
    <row r="613" spans="1:12">
      <c r="A613" s="11" t="s">
        <v>1113</v>
      </c>
      <c r="D613" s="11" t="s">
        <v>260</v>
      </c>
      <c r="E613" s="19" t="s">
        <v>1363</v>
      </c>
      <c r="F613" s="10">
        <v>42036</v>
      </c>
      <c r="G613" s="10">
        <v>44958</v>
      </c>
      <c r="H613" s="11">
        <v>9</v>
      </c>
      <c r="I613" s="20" t="s">
        <v>259</v>
      </c>
      <c r="J613" s="11" t="s">
        <v>261</v>
      </c>
      <c r="K613" s="11" t="s">
        <v>12387</v>
      </c>
      <c r="L613" s="11">
        <v>2</v>
      </c>
    </row>
    <row r="614" spans="1:12">
      <c r="A614" s="11" t="s">
        <v>1114</v>
      </c>
      <c r="D614" s="11" t="s">
        <v>260</v>
      </c>
      <c r="E614" s="19" t="s">
        <v>1364</v>
      </c>
      <c r="F614" s="10">
        <v>42036</v>
      </c>
      <c r="G614" s="10">
        <v>44958</v>
      </c>
      <c r="H614" s="11">
        <v>9</v>
      </c>
      <c r="I614" s="20" t="s">
        <v>259</v>
      </c>
      <c r="J614" s="11" t="s">
        <v>261</v>
      </c>
      <c r="K614" s="11" t="s">
        <v>12387</v>
      </c>
      <c r="L614" s="11">
        <v>2</v>
      </c>
    </row>
    <row r="615" spans="1:12">
      <c r="A615" s="11" t="s">
        <v>1115</v>
      </c>
      <c r="D615" s="11" t="s">
        <v>260</v>
      </c>
      <c r="E615" s="19" t="s">
        <v>1365</v>
      </c>
      <c r="F615" s="10">
        <v>42036</v>
      </c>
      <c r="G615" s="10">
        <v>44958</v>
      </c>
      <c r="H615" s="11">
        <v>9</v>
      </c>
      <c r="I615" s="20" t="s">
        <v>259</v>
      </c>
      <c r="J615" s="11" t="s">
        <v>261</v>
      </c>
      <c r="K615" s="11" t="s">
        <v>12387</v>
      </c>
      <c r="L615" s="11">
        <v>2</v>
      </c>
    </row>
    <row r="616" spans="1:12">
      <c r="A616" s="11" t="s">
        <v>1116</v>
      </c>
      <c r="D616" s="11" t="s">
        <v>260</v>
      </c>
      <c r="E616" s="19" t="s">
        <v>1366</v>
      </c>
      <c r="F616" s="10">
        <v>42036</v>
      </c>
      <c r="G616" s="10">
        <v>44958</v>
      </c>
      <c r="H616" s="11">
        <v>9</v>
      </c>
      <c r="I616" s="20" t="s">
        <v>259</v>
      </c>
      <c r="J616" s="11" t="s">
        <v>261</v>
      </c>
      <c r="K616" s="11" t="s">
        <v>12387</v>
      </c>
      <c r="L616" s="11">
        <v>2</v>
      </c>
    </row>
    <row r="617" spans="1:12">
      <c r="A617" s="11" t="s">
        <v>1117</v>
      </c>
      <c r="D617" s="11" t="s">
        <v>260</v>
      </c>
      <c r="E617" s="19" t="s">
        <v>1367</v>
      </c>
      <c r="F617" s="10">
        <v>42036</v>
      </c>
      <c r="G617" s="10">
        <v>44958</v>
      </c>
      <c r="H617" s="11">
        <v>9</v>
      </c>
      <c r="I617" s="20" t="s">
        <v>259</v>
      </c>
      <c r="J617" s="11" t="s">
        <v>261</v>
      </c>
      <c r="K617" s="11" t="s">
        <v>12387</v>
      </c>
      <c r="L617" s="11">
        <v>2</v>
      </c>
    </row>
    <row r="618" spans="1:12">
      <c r="A618" s="11" t="s">
        <v>1118</v>
      </c>
      <c r="D618" s="11" t="s">
        <v>260</v>
      </c>
      <c r="E618" s="19" t="s">
        <v>1368</v>
      </c>
      <c r="F618" s="10">
        <v>42036</v>
      </c>
      <c r="G618" s="10">
        <v>44958</v>
      </c>
      <c r="H618" s="11">
        <v>9</v>
      </c>
      <c r="I618" s="20" t="s">
        <v>259</v>
      </c>
      <c r="J618" s="11" t="s">
        <v>261</v>
      </c>
      <c r="K618" s="11" t="s">
        <v>12387</v>
      </c>
      <c r="L618" s="11">
        <v>2</v>
      </c>
    </row>
    <row r="619" spans="1:12">
      <c r="A619" s="11" t="s">
        <v>1119</v>
      </c>
      <c r="D619" s="11" t="s">
        <v>260</v>
      </c>
      <c r="E619" s="19" t="s">
        <v>1369</v>
      </c>
      <c r="F619" s="10">
        <v>42036</v>
      </c>
      <c r="G619" s="10">
        <v>44958</v>
      </c>
      <c r="H619" s="11">
        <v>9</v>
      </c>
      <c r="I619" s="20" t="s">
        <v>259</v>
      </c>
      <c r="J619" s="11" t="s">
        <v>261</v>
      </c>
      <c r="K619" s="11" t="s">
        <v>12387</v>
      </c>
      <c r="L619" s="11">
        <v>2</v>
      </c>
    </row>
    <row r="620" spans="1:12">
      <c r="A620" s="11" t="s">
        <v>1120</v>
      </c>
      <c r="D620" s="11" t="s">
        <v>260</v>
      </c>
      <c r="E620" s="19" t="s">
        <v>1370</v>
      </c>
      <c r="F620" s="10">
        <v>42036</v>
      </c>
      <c r="G620" s="10">
        <v>44958</v>
      </c>
      <c r="H620" s="11">
        <v>9</v>
      </c>
      <c r="I620" s="20" t="s">
        <v>259</v>
      </c>
      <c r="J620" s="11" t="s">
        <v>261</v>
      </c>
      <c r="K620" s="11" t="s">
        <v>12387</v>
      </c>
      <c r="L620" s="11">
        <v>2</v>
      </c>
    </row>
    <row r="621" spans="1:12">
      <c r="A621" s="11" t="s">
        <v>1121</v>
      </c>
      <c r="D621" s="11" t="s">
        <v>260</v>
      </c>
      <c r="E621" s="19" t="s">
        <v>1371</v>
      </c>
      <c r="F621" s="10">
        <v>42036</v>
      </c>
      <c r="G621" s="10">
        <v>44958</v>
      </c>
      <c r="H621" s="11">
        <v>9</v>
      </c>
      <c r="I621" s="20" t="s">
        <v>259</v>
      </c>
      <c r="J621" s="11" t="s">
        <v>261</v>
      </c>
      <c r="K621" s="11" t="s">
        <v>12387</v>
      </c>
      <c r="L621" s="11">
        <v>2</v>
      </c>
    </row>
    <row r="622" spans="1:12">
      <c r="A622" s="11" t="s">
        <v>1122</v>
      </c>
      <c r="D622" s="11" t="s">
        <v>260</v>
      </c>
      <c r="E622" s="19" t="s">
        <v>1372</v>
      </c>
      <c r="F622" s="10">
        <v>42036</v>
      </c>
      <c r="G622" s="10">
        <v>44958</v>
      </c>
      <c r="H622" s="11">
        <v>9</v>
      </c>
      <c r="I622" s="20" t="s">
        <v>259</v>
      </c>
      <c r="J622" s="11" t="s">
        <v>261</v>
      </c>
      <c r="K622" s="11" t="s">
        <v>12387</v>
      </c>
      <c r="L622" s="11">
        <v>2</v>
      </c>
    </row>
    <row r="623" spans="1:12">
      <c r="A623" s="11" t="s">
        <v>1123</v>
      </c>
      <c r="D623" s="11" t="s">
        <v>260</v>
      </c>
      <c r="E623" s="19" t="s">
        <v>1373</v>
      </c>
      <c r="F623" s="10">
        <v>42036</v>
      </c>
      <c r="G623" s="10">
        <v>44958</v>
      </c>
      <c r="H623" s="11">
        <v>9</v>
      </c>
      <c r="I623" s="20" t="s">
        <v>259</v>
      </c>
      <c r="J623" s="11" t="s">
        <v>261</v>
      </c>
      <c r="K623" s="11" t="s">
        <v>12387</v>
      </c>
      <c r="L623" s="11">
        <v>2</v>
      </c>
    </row>
    <row r="624" spans="1:12">
      <c r="A624" s="11" t="s">
        <v>1124</v>
      </c>
      <c r="D624" s="11" t="s">
        <v>260</v>
      </c>
      <c r="E624" s="19" t="s">
        <v>1374</v>
      </c>
      <c r="F624" s="10">
        <v>42036</v>
      </c>
      <c r="G624" s="10">
        <v>44958</v>
      </c>
      <c r="H624" s="11">
        <v>9</v>
      </c>
      <c r="I624" s="20" t="s">
        <v>259</v>
      </c>
      <c r="J624" s="11" t="s">
        <v>261</v>
      </c>
      <c r="K624" s="11" t="s">
        <v>12387</v>
      </c>
      <c r="L624" s="11">
        <v>2</v>
      </c>
    </row>
    <row r="625" spans="1:12">
      <c r="A625" s="11" t="s">
        <v>1125</v>
      </c>
      <c r="D625" s="11" t="s">
        <v>260</v>
      </c>
      <c r="E625" s="19" t="s">
        <v>1375</v>
      </c>
      <c r="F625" s="10">
        <v>42036</v>
      </c>
      <c r="G625" s="10">
        <v>44958</v>
      </c>
      <c r="H625" s="11">
        <v>9</v>
      </c>
      <c r="I625" s="20" t="s">
        <v>259</v>
      </c>
      <c r="J625" s="11" t="s">
        <v>261</v>
      </c>
      <c r="K625" s="11" t="s">
        <v>12387</v>
      </c>
      <c r="L625" s="11">
        <v>2</v>
      </c>
    </row>
    <row r="626" spans="1:12">
      <c r="A626" s="11" t="s">
        <v>1126</v>
      </c>
      <c r="D626" s="11" t="s">
        <v>260</v>
      </c>
      <c r="E626" s="19" t="s">
        <v>1376</v>
      </c>
      <c r="F626" s="10">
        <v>42036</v>
      </c>
      <c r="G626" s="10">
        <v>44958</v>
      </c>
      <c r="H626" s="11">
        <v>9</v>
      </c>
      <c r="I626" s="20" t="s">
        <v>259</v>
      </c>
      <c r="J626" s="11" t="s">
        <v>261</v>
      </c>
      <c r="K626" s="11" t="s">
        <v>12387</v>
      </c>
      <c r="L626" s="11">
        <v>2</v>
      </c>
    </row>
    <row r="627" spans="1:12">
      <c r="A627" s="11" t="s">
        <v>1127</v>
      </c>
      <c r="D627" s="11" t="s">
        <v>260</v>
      </c>
      <c r="E627" s="19" t="s">
        <v>1377</v>
      </c>
      <c r="F627" s="10">
        <v>42036</v>
      </c>
      <c r="G627" s="10">
        <v>44958</v>
      </c>
      <c r="H627" s="11">
        <v>9</v>
      </c>
      <c r="I627" s="20" t="s">
        <v>259</v>
      </c>
      <c r="J627" s="11" t="s">
        <v>261</v>
      </c>
      <c r="K627" s="11" t="s">
        <v>12387</v>
      </c>
      <c r="L627" s="11">
        <v>2</v>
      </c>
    </row>
    <row r="628" spans="1:12">
      <c r="A628" s="11" t="s">
        <v>1128</v>
      </c>
      <c r="D628" s="11" t="s">
        <v>260</v>
      </c>
      <c r="E628" s="19" t="s">
        <v>1378</v>
      </c>
      <c r="F628" s="10">
        <v>42036</v>
      </c>
      <c r="G628" s="10">
        <v>44958</v>
      </c>
      <c r="H628" s="11">
        <v>9</v>
      </c>
      <c r="I628" s="20" t="s">
        <v>259</v>
      </c>
      <c r="J628" s="11" t="s">
        <v>261</v>
      </c>
      <c r="K628" s="11" t="s">
        <v>12387</v>
      </c>
      <c r="L628" s="11">
        <v>2</v>
      </c>
    </row>
    <row r="629" spans="1:12">
      <c r="A629" s="11" t="s">
        <v>1129</v>
      </c>
      <c r="D629" s="11" t="s">
        <v>260</v>
      </c>
      <c r="E629" s="19" t="s">
        <v>1379</v>
      </c>
      <c r="F629" s="10">
        <v>42036</v>
      </c>
      <c r="G629" s="10">
        <v>44958</v>
      </c>
      <c r="H629" s="11">
        <v>9</v>
      </c>
      <c r="I629" s="20" t="s">
        <v>259</v>
      </c>
      <c r="J629" s="11" t="s">
        <v>261</v>
      </c>
      <c r="K629" s="11" t="s">
        <v>12387</v>
      </c>
      <c r="L629" s="11">
        <v>2</v>
      </c>
    </row>
    <row r="630" spans="1:12">
      <c r="A630" s="11" t="s">
        <v>1130</v>
      </c>
      <c r="D630" s="11" t="s">
        <v>260</v>
      </c>
      <c r="E630" s="19" t="s">
        <v>1380</v>
      </c>
      <c r="F630" s="10">
        <v>42036</v>
      </c>
      <c r="G630" s="10">
        <v>44958</v>
      </c>
      <c r="H630" s="11">
        <v>9</v>
      </c>
      <c r="I630" s="20" t="s">
        <v>259</v>
      </c>
      <c r="J630" s="11" t="s">
        <v>261</v>
      </c>
      <c r="K630" s="11" t="s">
        <v>12387</v>
      </c>
      <c r="L630" s="11">
        <v>2</v>
      </c>
    </row>
    <row r="631" spans="1:12">
      <c r="A631" s="11" t="s">
        <v>1131</v>
      </c>
      <c r="D631" s="11" t="s">
        <v>260</v>
      </c>
      <c r="E631" s="19" t="s">
        <v>1381</v>
      </c>
      <c r="F631" s="10">
        <v>42036</v>
      </c>
      <c r="G631" s="10">
        <v>44958</v>
      </c>
      <c r="H631" s="11">
        <v>9</v>
      </c>
      <c r="I631" s="20" t="s">
        <v>259</v>
      </c>
      <c r="J631" s="11" t="s">
        <v>261</v>
      </c>
      <c r="K631" s="11" t="s">
        <v>12387</v>
      </c>
      <c r="L631" s="11">
        <v>2</v>
      </c>
    </row>
    <row r="632" spans="1:12">
      <c r="A632" s="11" t="s">
        <v>1132</v>
      </c>
      <c r="D632" s="11" t="s">
        <v>260</v>
      </c>
      <c r="E632" s="19" t="s">
        <v>1382</v>
      </c>
      <c r="F632" s="10">
        <v>42036</v>
      </c>
      <c r="G632" s="10">
        <v>44958</v>
      </c>
      <c r="H632" s="11">
        <v>9</v>
      </c>
      <c r="I632" s="20" t="s">
        <v>259</v>
      </c>
      <c r="J632" s="11" t="s">
        <v>261</v>
      </c>
      <c r="K632" s="11" t="s">
        <v>12387</v>
      </c>
      <c r="L632" s="11">
        <v>2</v>
      </c>
    </row>
    <row r="633" spans="1:12">
      <c r="A633" s="11" t="s">
        <v>1133</v>
      </c>
      <c r="D633" s="11" t="s">
        <v>260</v>
      </c>
      <c r="E633" s="19" t="s">
        <v>1383</v>
      </c>
      <c r="F633" s="10">
        <v>42036</v>
      </c>
      <c r="G633" s="10">
        <v>44958</v>
      </c>
      <c r="H633" s="11">
        <v>9</v>
      </c>
      <c r="I633" s="20" t="s">
        <v>259</v>
      </c>
      <c r="J633" s="11" t="s">
        <v>261</v>
      </c>
      <c r="K633" s="11" t="s">
        <v>12387</v>
      </c>
      <c r="L633" s="11">
        <v>2</v>
      </c>
    </row>
    <row r="634" spans="1:12">
      <c r="A634" s="11" t="s">
        <v>1134</v>
      </c>
      <c r="D634" s="11" t="s">
        <v>260</v>
      </c>
      <c r="E634" s="19" t="s">
        <v>1384</v>
      </c>
      <c r="F634" s="10">
        <v>42036</v>
      </c>
      <c r="G634" s="10">
        <v>44958</v>
      </c>
      <c r="H634" s="11">
        <v>9</v>
      </c>
      <c r="I634" s="20" t="s">
        <v>259</v>
      </c>
      <c r="J634" s="11" t="s">
        <v>261</v>
      </c>
      <c r="K634" s="11" t="s">
        <v>12387</v>
      </c>
      <c r="L634" s="11">
        <v>2</v>
      </c>
    </row>
    <row r="635" spans="1:12">
      <c r="A635" s="11" t="s">
        <v>1135</v>
      </c>
      <c r="D635" s="11" t="s">
        <v>260</v>
      </c>
      <c r="E635" s="19" t="s">
        <v>1385</v>
      </c>
      <c r="F635" s="10">
        <v>42036</v>
      </c>
      <c r="G635" s="10">
        <v>44958</v>
      </c>
      <c r="H635" s="11">
        <v>9</v>
      </c>
      <c r="I635" s="20" t="s">
        <v>259</v>
      </c>
      <c r="J635" s="11" t="s">
        <v>261</v>
      </c>
      <c r="K635" s="11" t="s">
        <v>12387</v>
      </c>
      <c r="L635" s="11">
        <v>2</v>
      </c>
    </row>
    <row r="636" spans="1:12">
      <c r="A636" s="11" t="s">
        <v>1136</v>
      </c>
      <c r="D636" s="11" t="s">
        <v>260</v>
      </c>
      <c r="E636" s="19" t="s">
        <v>1386</v>
      </c>
      <c r="F636" s="10">
        <v>42036</v>
      </c>
      <c r="G636" s="10">
        <v>44958</v>
      </c>
      <c r="H636" s="11">
        <v>9</v>
      </c>
      <c r="I636" s="20" t="s">
        <v>259</v>
      </c>
      <c r="J636" s="11" t="s">
        <v>261</v>
      </c>
      <c r="K636" s="11" t="s">
        <v>12387</v>
      </c>
      <c r="L636" s="11">
        <v>2</v>
      </c>
    </row>
    <row r="637" spans="1:12">
      <c r="A637" s="11" t="s">
        <v>1137</v>
      </c>
      <c r="D637" s="11" t="s">
        <v>260</v>
      </c>
      <c r="E637" s="19" t="s">
        <v>1387</v>
      </c>
      <c r="F637" s="10">
        <v>42036</v>
      </c>
      <c r="G637" s="10">
        <v>44958</v>
      </c>
      <c r="H637" s="11">
        <v>9</v>
      </c>
      <c r="I637" s="20" t="s">
        <v>259</v>
      </c>
      <c r="J637" s="11" t="s">
        <v>261</v>
      </c>
      <c r="K637" s="11" t="s">
        <v>12387</v>
      </c>
      <c r="L637" s="11">
        <v>2</v>
      </c>
    </row>
    <row r="638" spans="1:12">
      <c r="A638" s="11" t="s">
        <v>1138</v>
      </c>
      <c r="D638" s="11" t="s">
        <v>260</v>
      </c>
      <c r="E638" s="19" t="s">
        <v>1388</v>
      </c>
      <c r="F638" s="10">
        <v>42036</v>
      </c>
      <c r="G638" s="10">
        <v>44958</v>
      </c>
      <c r="H638" s="11">
        <v>9</v>
      </c>
      <c r="I638" s="20" t="s">
        <v>259</v>
      </c>
      <c r="J638" s="11" t="s">
        <v>261</v>
      </c>
      <c r="K638" s="11" t="s">
        <v>12387</v>
      </c>
      <c r="L638" s="11">
        <v>2</v>
      </c>
    </row>
    <row r="639" spans="1:12">
      <c r="A639" s="11" t="s">
        <v>1139</v>
      </c>
      <c r="D639" s="11" t="s">
        <v>260</v>
      </c>
      <c r="E639" s="19" t="s">
        <v>1389</v>
      </c>
      <c r="F639" s="10">
        <v>42036</v>
      </c>
      <c r="G639" s="10">
        <v>44958</v>
      </c>
      <c r="H639" s="11">
        <v>9</v>
      </c>
      <c r="I639" s="20" t="s">
        <v>259</v>
      </c>
      <c r="J639" s="11" t="s">
        <v>261</v>
      </c>
      <c r="K639" s="11" t="s">
        <v>12387</v>
      </c>
      <c r="L639" s="11">
        <v>2</v>
      </c>
    </row>
    <row r="640" spans="1:12">
      <c r="A640" s="11" t="s">
        <v>1140</v>
      </c>
      <c r="D640" s="11" t="s">
        <v>260</v>
      </c>
      <c r="E640" s="19" t="s">
        <v>1390</v>
      </c>
      <c r="F640" s="10">
        <v>42036</v>
      </c>
      <c r="G640" s="10">
        <v>44958</v>
      </c>
      <c r="H640" s="11">
        <v>9</v>
      </c>
      <c r="I640" s="20" t="s">
        <v>259</v>
      </c>
      <c r="J640" s="11" t="s">
        <v>261</v>
      </c>
      <c r="K640" s="11" t="s">
        <v>12387</v>
      </c>
      <c r="L640" s="11">
        <v>2</v>
      </c>
    </row>
    <row r="641" spans="1:12">
      <c r="A641" s="11" t="s">
        <v>1141</v>
      </c>
      <c r="D641" s="11" t="s">
        <v>260</v>
      </c>
      <c r="E641" s="19" t="s">
        <v>1391</v>
      </c>
      <c r="F641" s="10">
        <v>42036</v>
      </c>
      <c r="G641" s="10">
        <v>44958</v>
      </c>
      <c r="H641" s="11">
        <v>9</v>
      </c>
      <c r="I641" s="20" t="s">
        <v>259</v>
      </c>
      <c r="J641" s="11" t="s">
        <v>261</v>
      </c>
      <c r="K641" s="11" t="s">
        <v>12387</v>
      </c>
      <c r="L641" s="11">
        <v>2</v>
      </c>
    </row>
    <row r="642" spans="1:12">
      <c r="A642" s="11" t="s">
        <v>1142</v>
      </c>
      <c r="D642" s="11" t="s">
        <v>260</v>
      </c>
      <c r="E642" s="19" t="s">
        <v>1392</v>
      </c>
      <c r="F642" s="10">
        <v>42036</v>
      </c>
      <c r="G642" s="10">
        <v>44958</v>
      </c>
      <c r="H642" s="11">
        <v>9</v>
      </c>
      <c r="I642" s="20" t="s">
        <v>259</v>
      </c>
      <c r="J642" s="11" t="s">
        <v>261</v>
      </c>
      <c r="K642" s="11" t="s">
        <v>12387</v>
      </c>
      <c r="L642" s="11">
        <v>2</v>
      </c>
    </row>
    <row r="643" spans="1:12">
      <c r="A643" s="11" t="s">
        <v>1143</v>
      </c>
      <c r="D643" s="11" t="s">
        <v>260</v>
      </c>
      <c r="E643" s="19" t="s">
        <v>1393</v>
      </c>
      <c r="F643" s="10">
        <v>42036</v>
      </c>
      <c r="G643" s="10">
        <v>44958</v>
      </c>
      <c r="H643" s="11">
        <v>9</v>
      </c>
      <c r="I643" s="20" t="s">
        <v>259</v>
      </c>
      <c r="J643" s="11" t="s">
        <v>261</v>
      </c>
      <c r="K643" s="11" t="s">
        <v>12387</v>
      </c>
      <c r="L643" s="11">
        <v>2</v>
      </c>
    </row>
    <row r="644" spans="1:12">
      <c r="A644" s="11" t="s">
        <v>1144</v>
      </c>
      <c r="D644" s="11" t="s">
        <v>260</v>
      </c>
      <c r="E644" s="19" t="s">
        <v>1394</v>
      </c>
      <c r="F644" s="10">
        <v>42036</v>
      </c>
      <c r="G644" s="10">
        <v>44958</v>
      </c>
      <c r="H644" s="11">
        <v>9</v>
      </c>
      <c r="I644" s="20" t="s">
        <v>259</v>
      </c>
      <c r="J644" s="11" t="s">
        <v>261</v>
      </c>
      <c r="K644" s="11" t="s">
        <v>12387</v>
      </c>
      <c r="L644" s="11">
        <v>2</v>
      </c>
    </row>
    <row r="645" spans="1:12">
      <c r="A645" s="11" t="s">
        <v>1145</v>
      </c>
      <c r="D645" s="11" t="s">
        <v>260</v>
      </c>
      <c r="E645" s="19" t="s">
        <v>1395</v>
      </c>
      <c r="F645" s="10">
        <v>42036</v>
      </c>
      <c r="G645" s="10">
        <v>44958</v>
      </c>
      <c r="H645" s="11">
        <v>9</v>
      </c>
      <c r="I645" s="20" t="s">
        <v>259</v>
      </c>
      <c r="J645" s="11" t="s">
        <v>261</v>
      </c>
      <c r="K645" s="11" t="s">
        <v>12387</v>
      </c>
      <c r="L645" s="11">
        <v>2</v>
      </c>
    </row>
    <row r="646" spans="1:12">
      <c r="A646" s="11" t="s">
        <v>1146</v>
      </c>
      <c r="D646" s="11" t="s">
        <v>260</v>
      </c>
      <c r="E646" s="19" t="s">
        <v>1396</v>
      </c>
      <c r="F646" s="10">
        <v>42036</v>
      </c>
      <c r="G646" s="10">
        <v>44958</v>
      </c>
      <c r="H646" s="11">
        <v>9</v>
      </c>
      <c r="I646" s="20" t="s">
        <v>259</v>
      </c>
      <c r="J646" s="11" t="s">
        <v>261</v>
      </c>
      <c r="K646" s="11" t="s">
        <v>12387</v>
      </c>
      <c r="L646" s="11">
        <v>2</v>
      </c>
    </row>
    <row r="647" spans="1:12">
      <c r="A647" s="11" t="s">
        <v>1147</v>
      </c>
      <c r="D647" s="11" t="s">
        <v>260</v>
      </c>
      <c r="E647" s="19" t="s">
        <v>1397</v>
      </c>
      <c r="F647" s="10">
        <v>42036</v>
      </c>
      <c r="G647" s="10">
        <v>44958</v>
      </c>
      <c r="H647" s="11">
        <v>9</v>
      </c>
      <c r="I647" s="20" t="s">
        <v>259</v>
      </c>
      <c r="J647" s="11" t="s">
        <v>261</v>
      </c>
      <c r="K647" s="11" t="s">
        <v>12387</v>
      </c>
      <c r="L647" s="11">
        <v>2</v>
      </c>
    </row>
    <row r="648" spans="1:12">
      <c r="A648" s="11" t="s">
        <v>1148</v>
      </c>
      <c r="D648" s="11" t="s">
        <v>260</v>
      </c>
      <c r="E648" s="19" t="s">
        <v>1398</v>
      </c>
      <c r="F648" s="10">
        <v>42036</v>
      </c>
      <c r="G648" s="10">
        <v>44958</v>
      </c>
      <c r="H648" s="11">
        <v>9</v>
      </c>
      <c r="I648" s="20" t="s">
        <v>259</v>
      </c>
      <c r="J648" s="11" t="s">
        <v>261</v>
      </c>
      <c r="K648" s="11" t="s">
        <v>12387</v>
      </c>
      <c r="L648" s="11">
        <v>2</v>
      </c>
    </row>
    <row r="649" spans="1:12">
      <c r="A649" s="11" t="s">
        <v>1149</v>
      </c>
      <c r="D649" s="11" t="s">
        <v>260</v>
      </c>
      <c r="E649" s="19" t="s">
        <v>1399</v>
      </c>
      <c r="F649" s="10">
        <v>42036</v>
      </c>
      <c r="G649" s="10">
        <v>44958</v>
      </c>
      <c r="H649" s="11">
        <v>9</v>
      </c>
      <c r="I649" s="20" t="s">
        <v>259</v>
      </c>
      <c r="J649" s="11" t="s">
        <v>261</v>
      </c>
      <c r="K649" s="11" t="s">
        <v>12387</v>
      </c>
      <c r="L649" s="11">
        <v>2</v>
      </c>
    </row>
    <row r="650" spans="1:12">
      <c r="A650" s="11" t="s">
        <v>1150</v>
      </c>
      <c r="D650" s="11" t="s">
        <v>260</v>
      </c>
      <c r="E650" s="19" t="s">
        <v>1400</v>
      </c>
      <c r="F650" s="10">
        <v>42036</v>
      </c>
      <c r="G650" s="10">
        <v>44958</v>
      </c>
      <c r="H650" s="11">
        <v>9</v>
      </c>
      <c r="I650" s="20" t="s">
        <v>259</v>
      </c>
      <c r="J650" s="11" t="s">
        <v>261</v>
      </c>
      <c r="K650" s="11" t="s">
        <v>12387</v>
      </c>
      <c r="L650" s="11">
        <v>2</v>
      </c>
    </row>
    <row r="651" spans="1:12">
      <c r="A651" s="11" t="s">
        <v>1151</v>
      </c>
      <c r="D651" s="11" t="s">
        <v>260</v>
      </c>
      <c r="E651" s="19" t="s">
        <v>1401</v>
      </c>
      <c r="F651" s="10">
        <v>42036</v>
      </c>
      <c r="G651" s="10">
        <v>44958</v>
      </c>
      <c r="H651" s="11">
        <v>9</v>
      </c>
      <c r="I651" s="20" t="s">
        <v>259</v>
      </c>
      <c r="J651" s="11" t="s">
        <v>261</v>
      </c>
      <c r="K651" s="11" t="s">
        <v>12387</v>
      </c>
      <c r="L651" s="11">
        <v>2</v>
      </c>
    </row>
    <row r="652" spans="1:12">
      <c r="A652" s="11" t="s">
        <v>1152</v>
      </c>
      <c r="D652" s="11" t="s">
        <v>260</v>
      </c>
      <c r="E652" s="19" t="s">
        <v>1402</v>
      </c>
      <c r="F652" s="10">
        <v>42036</v>
      </c>
      <c r="G652" s="10">
        <v>44958</v>
      </c>
      <c r="H652" s="11">
        <v>9</v>
      </c>
      <c r="I652" s="20" t="s">
        <v>259</v>
      </c>
      <c r="J652" s="11" t="s">
        <v>261</v>
      </c>
      <c r="K652" s="11" t="s">
        <v>12387</v>
      </c>
      <c r="L652" s="11">
        <v>2</v>
      </c>
    </row>
    <row r="653" spans="1:12">
      <c r="A653" s="11" t="s">
        <v>1153</v>
      </c>
      <c r="D653" s="11" t="s">
        <v>260</v>
      </c>
      <c r="E653" s="19" t="s">
        <v>1403</v>
      </c>
      <c r="F653" s="10">
        <v>42036</v>
      </c>
      <c r="G653" s="10">
        <v>44958</v>
      </c>
      <c r="H653" s="11">
        <v>9</v>
      </c>
      <c r="I653" s="20" t="s">
        <v>259</v>
      </c>
      <c r="J653" s="11" t="s">
        <v>261</v>
      </c>
      <c r="K653" s="11" t="s">
        <v>12387</v>
      </c>
      <c r="L653" s="11">
        <v>2</v>
      </c>
    </row>
    <row r="654" spans="1:12">
      <c r="A654" s="11" t="s">
        <v>1154</v>
      </c>
      <c r="D654" s="11" t="s">
        <v>260</v>
      </c>
      <c r="E654" s="19" t="s">
        <v>1404</v>
      </c>
      <c r="F654" s="10">
        <v>42036</v>
      </c>
      <c r="G654" s="10">
        <v>44958</v>
      </c>
      <c r="H654" s="11">
        <v>9</v>
      </c>
      <c r="I654" s="20" t="s">
        <v>259</v>
      </c>
      <c r="J654" s="11" t="s">
        <v>261</v>
      </c>
      <c r="K654" s="11" t="s">
        <v>12387</v>
      </c>
      <c r="L654" s="11">
        <v>2</v>
      </c>
    </row>
    <row r="655" spans="1:12">
      <c r="A655" s="11" t="s">
        <v>1155</v>
      </c>
      <c r="D655" s="11" t="s">
        <v>260</v>
      </c>
      <c r="E655" s="19" t="s">
        <v>1405</v>
      </c>
      <c r="F655" s="10">
        <v>42036</v>
      </c>
      <c r="G655" s="10">
        <v>44958</v>
      </c>
      <c r="H655" s="11">
        <v>9</v>
      </c>
      <c r="I655" s="20" t="s">
        <v>259</v>
      </c>
      <c r="J655" s="11" t="s">
        <v>261</v>
      </c>
      <c r="K655" s="11" t="s">
        <v>12387</v>
      </c>
      <c r="L655" s="11">
        <v>2</v>
      </c>
    </row>
    <row r="656" spans="1:12">
      <c r="A656" s="11" t="s">
        <v>1156</v>
      </c>
      <c r="D656" s="11" t="s">
        <v>260</v>
      </c>
      <c r="E656" s="19" t="s">
        <v>1406</v>
      </c>
      <c r="F656" s="10">
        <v>42036</v>
      </c>
      <c r="G656" s="10">
        <v>44958</v>
      </c>
      <c r="H656" s="11">
        <v>9</v>
      </c>
      <c r="I656" s="20" t="s">
        <v>259</v>
      </c>
      <c r="J656" s="11" t="s">
        <v>261</v>
      </c>
      <c r="K656" s="11" t="s">
        <v>12387</v>
      </c>
      <c r="L656" s="11">
        <v>2</v>
      </c>
    </row>
    <row r="657" spans="1:12">
      <c r="A657" s="11" t="s">
        <v>1157</v>
      </c>
      <c r="D657" s="11" t="s">
        <v>260</v>
      </c>
      <c r="E657" s="19" t="s">
        <v>1407</v>
      </c>
      <c r="F657" s="10">
        <v>42036</v>
      </c>
      <c r="G657" s="10">
        <v>44958</v>
      </c>
      <c r="H657" s="11">
        <v>9</v>
      </c>
      <c r="I657" s="20" t="s">
        <v>259</v>
      </c>
      <c r="J657" s="11" t="s">
        <v>261</v>
      </c>
      <c r="K657" s="11" t="s">
        <v>12387</v>
      </c>
      <c r="L657" s="11">
        <v>2</v>
      </c>
    </row>
    <row r="658" spans="1:12">
      <c r="A658" s="11" t="s">
        <v>1158</v>
      </c>
      <c r="D658" s="11" t="s">
        <v>260</v>
      </c>
      <c r="E658" s="19" t="s">
        <v>1408</v>
      </c>
      <c r="F658" s="10">
        <v>42036</v>
      </c>
      <c r="G658" s="10">
        <v>44958</v>
      </c>
      <c r="H658" s="11">
        <v>9</v>
      </c>
      <c r="I658" s="20" t="s">
        <v>259</v>
      </c>
      <c r="J658" s="11" t="s">
        <v>261</v>
      </c>
      <c r="K658" s="11" t="s">
        <v>12387</v>
      </c>
      <c r="L658" s="11">
        <v>2</v>
      </c>
    </row>
    <row r="659" spans="1:12">
      <c r="A659" s="11" t="s">
        <v>1159</v>
      </c>
      <c r="D659" s="11" t="s">
        <v>260</v>
      </c>
      <c r="E659" s="19" t="s">
        <v>1409</v>
      </c>
      <c r="F659" s="10">
        <v>42036</v>
      </c>
      <c r="G659" s="10">
        <v>44958</v>
      </c>
      <c r="H659" s="11">
        <v>9</v>
      </c>
      <c r="I659" s="20" t="s">
        <v>259</v>
      </c>
      <c r="J659" s="11" t="s">
        <v>261</v>
      </c>
      <c r="K659" s="11" t="s">
        <v>12387</v>
      </c>
      <c r="L659" s="11">
        <v>2</v>
      </c>
    </row>
    <row r="660" spans="1:12">
      <c r="A660" s="11" t="s">
        <v>1160</v>
      </c>
      <c r="D660" s="11" t="s">
        <v>260</v>
      </c>
      <c r="E660" s="19" t="s">
        <v>1410</v>
      </c>
      <c r="F660" s="10">
        <v>42036</v>
      </c>
      <c r="G660" s="10">
        <v>44958</v>
      </c>
      <c r="H660" s="11">
        <v>9</v>
      </c>
      <c r="I660" s="20" t="s">
        <v>259</v>
      </c>
      <c r="J660" s="11" t="s">
        <v>261</v>
      </c>
      <c r="K660" s="11" t="s">
        <v>12387</v>
      </c>
      <c r="L660" s="11">
        <v>2</v>
      </c>
    </row>
    <row r="661" spans="1:12">
      <c r="A661" s="11" t="s">
        <v>1161</v>
      </c>
      <c r="D661" s="11" t="s">
        <v>260</v>
      </c>
      <c r="E661" s="19" t="s">
        <v>1411</v>
      </c>
      <c r="F661" s="10">
        <v>42036</v>
      </c>
      <c r="G661" s="10">
        <v>44958</v>
      </c>
      <c r="H661" s="11">
        <v>9</v>
      </c>
      <c r="I661" s="20" t="s">
        <v>259</v>
      </c>
      <c r="J661" s="11" t="s">
        <v>261</v>
      </c>
      <c r="K661" s="11" t="s">
        <v>12387</v>
      </c>
      <c r="L661" s="11">
        <v>2</v>
      </c>
    </row>
    <row r="662" spans="1:12">
      <c r="A662" s="11" t="s">
        <v>1162</v>
      </c>
      <c r="D662" s="11" t="s">
        <v>260</v>
      </c>
      <c r="E662" s="19" t="s">
        <v>1412</v>
      </c>
      <c r="F662" s="10">
        <v>42036</v>
      </c>
      <c r="G662" s="10">
        <v>44958</v>
      </c>
      <c r="H662" s="11">
        <v>9</v>
      </c>
      <c r="I662" s="20" t="s">
        <v>259</v>
      </c>
      <c r="J662" s="11" t="s">
        <v>261</v>
      </c>
      <c r="K662" s="11" t="s">
        <v>12387</v>
      </c>
      <c r="L662" s="11">
        <v>2</v>
      </c>
    </row>
    <row r="663" spans="1:12">
      <c r="A663" s="11" t="s">
        <v>1163</v>
      </c>
      <c r="D663" s="11" t="s">
        <v>260</v>
      </c>
      <c r="E663" s="19" t="s">
        <v>1413</v>
      </c>
      <c r="F663" s="10">
        <v>42036</v>
      </c>
      <c r="G663" s="10">
        <v>44958</v>
      </c>
      <c r="H663" s="11">
        <v>9</v>
      </c>
      <c r="I663" s="20" t="s">
        <v>259</v>
      </c>
      <c r="J663" s="11" t="s">
        <v>261</v>
      </c>
      <c r="K663" s="11" t="s">
        <v>12387</v>
      </c>
      <c r="L663" s="11">
        <v>2</v>
      </c>
    </row>
    <row r="664" spans="1:12">
      <c r="A664" s="11" t="s">
        <v>1164</v>
      </c>
      <c r="D664" s="11" t="s">
        <v>260</v>
      </c>
      <c r="E664" s="19" t="s">
        <v>1414</v>
      </c>
      <c r="F664" s="10">
        <v>42036</v>
      </c>
      <c r="G664" s="10">
        <v>44958</v>
      </c>
      <c r="H664" s="11">
        <v>9</v>
      </c>
      <c r="I664" s="20" t="s">
        <v>259</v>
      </c>
      <c r="J664" s="11" t="s">
        <v>261</v>
      </c>
      <c r="K664" s="11" t="s">
        <v>12387</v>
      </c>
      <c r="L664" s="11">
        <v>2</v>
      </c>
    </row>
    <row r="665" spans="1:12">
      <c r="A665" s="11" t="s">
        <v>1165</v>
      </c>
      <c r="D665" s="11" t="s">
        <v>260</v>
      </c>
      <c r="E665" s="19" t="s">
        <v>1415</v>
      </c>
      <c r="F665" s="10">
        <v>42036</v>
      </c>
      <c r="G665" s="10">
        <v>44958</v>
      </c>
      <c r="H665" s="11">
        <v>9</v>
      </c>
      <c r="I665" s="20" t="s">
        <v>259</v>
      </c>
      <c r="J665" s="11" t="s">
        <v>261</v>
      </c>
      <c r="K665" s="11" t="s">
        <v>12387</v>
      </c>
      <c r="L665" s="11">
        <v>2</v>
      </c>
    </row>
    <row r="666" spans="1:12">
      <c r="A666" s="11" t="s">
        <v>1166</v>
      </c>
      <c r="D666" s="11" t="s">
        <v>260</v>
      </c>
      <c r="E666" s="19" t="s">
        <v>1416</v>
      </c>
      <c r="F666" s="10">
        <v>42036</v>
      </c>
      <c r="G666" s="10">
        <v>44958</v>
      </c>
      <c r="H666" s="11">
        <v>9</v>
      </c>
      <c r="I666" s="20" t="s">
        <v>259</v>
      </c>
      <c r="J666" s="11" t="s">
        <v>261</v>
      </c>
      <c r="K666" s="11" t="s">
        <v>12387</v>
      </c>
      <c r="L666" s="11">
        <v>2</v>
      </c>
    </row>
    <row r="667" spans="1:12">
      <c r="A667" s="11" t="s">
        <v>1167</v>
      </c>
      <c r="D667" s="11" t="s">
        <v>260</v>
      </c>
      <c r="E667" s="19" t="s">
        <v>1417</v>
      </c>
      <c r="F667" s="10">
        <v>42036</v>
      </c>
      <c r="G667" s="10">
        <v>44958</v>
      </c>
      <c r="H667" s="11">
        <v>9</v>
      </c>
      <c r="I667" s="20" t="s">
        <v>259</v>
      </c>
      <c r="J667" s="11" t="s">
        <v>261</v>
      </c>
      <c r="K667" s="11" t="s">
        <v>12387</v>
      </c>
      <c r="L667" s="11">
        <v>2</v>
      </c>
    </row>
    <row r="668" spans="1:12">
      <c r="A668" s="11" t="s">
        <v>1168</v>
      </c>
      <c r="D668" s="11" t="s">
        <v>260</v>
      </c>
      <c r="E668" s="19" t="s">
        <v>1418</v>
      </c>
      <c r="F668" s="10">
        <v>42036</v>
      </c>
      <c r="G668" s="10">
        <v>44958</v>
      </c>
      <c r="H668" s="11">
        <v>9</v>
      </c>
      <c r="I668" s="20" t="s">
        <v>259</v>
      </c>
      <c r="J668" s="11" t="s">
        <v>261</v>
      </c>
      <c r="K668" s="11" t="s">
        <v>12387</v>
      </c>
      <c r="L668" s="11">
        <v>2</v>
      </c>
    </row>
    <row r="669" spans="1:12">
      <c r="A669" s="11" t="s">
        <v>1169</v>
      </c>
      <c r="D669" s="11" t="s">
        <v>260</v>
      </c>
      <c r="E669" s="19" t="s">
        <v>1419</v>
      </c>
      <c r="F669" s="10">
        <v>42036</v>
      </c>
      <c r="G669" s="10">
        <v>44958</v>
      </c>
      <c r="H669" s="11">
        <v>9</v>
      </c>
      <c r="I669" s="20" t="s">
        <v>259</v>
      </c>
      <c r="J669" s="11" t="s">
        <v>261</v>
      </c>
      <c r="K669" s="11" t="s">
        <v>12387</v>
      </c>
      <c r="L669" s="11">
        <v>2</v>
      </c>
    </row>
    <row r="670" spans="1:12">
      <c r="A670" s="11" t="s">
        <v>1170</v>
      </c>
      <c r="D670" s="11" t="s">
        <v>260</v>
      </c>
      <c r="E670" s="19" t="s">
        <v>1420</v>
      </c>
      <c r="F670" s="10">
        <v>42036</v>
      </c>
      <c r="G670" s="10">
        <v>44958</v>
      </c>
      <c r="H670" s="11">
        <v>9</v>
      </c>
      <c r="I670" s="20" t="s">
        <v>259</v>
      </c>
      <c r="J670" s="11" t="s">
        <v>261</v>
      </c>
      <c r="K670" s="11" t="s">
        <v>12387</v>
      </c>
      <c r="L670" s="11">
        <v>2</v>
      </c>
    </row>
    <row r="671" spans="1:12">
      <c r="A671" s="11" t="s">
        <v>1171</v>
      </c>
      <c r="D671" s="11" t="s">
        <v>260</v>
      </c>
      <c r="E671" s="19" t="s">
        <v>1421</v>
      </c>
      <c r="F671" s="10">
        <v>42036</v>
      </c>
      <c r="G671" s="10">
        <v>44958</v>
      </c>
      <c r="H671" s="11">
        <v>9</v>
      </c>
      <c r="I671" s="20" t="s">
        <v>259</v>
      </c>
      <c r="J671" s="11" t="s">
        <v>261</v>
      </c>
      <c r="K671" s="11" t="s">
        <v>12387</v>
      </c>
      <c r="L671" s="11">
        <v>2</v>
      </c>
    </row>
    <row r="672" spans="1:12">
      <c r="A672" s="11" t="s">
        <v>1172</v>
      </c>
      <c r="D672" s="11" t="s">
        <v>260</v>
      </c>
      <c r="E672" s="19" t="s">
        <v>1422</v>
      </c>
      <c r="F672" s="10">
        <v>42036</v>
      </c>
      <c r="G672" s="10">
        <v>44958</v>
      </c>
      <c r="H672" s="11">
        <v>9</v>
      </c>
      <c r="I672" s="20" t="s">
        <v>259</v>
      </c>
      <c r="J672" s="11" t="s">
        <v>261</v>
      </c>
      <c r="K672" s="11" t="s">
        <v>12387</v>
      </c>
      <c r="L672" s="11">
        <v>2</v>
      </c>
    </row>
    <row r="673" spans="1:12">
      <c r="A673" s="11" t="s">
        <v>1173</v>
      </c>
      <c r="D673" s="11" t="s">
        <v>260</v>
      </c>
      <c r="E673" s="19" t="s">
        <v>1423</v>
      </c>
      <c r="F673" s="10">
        <v>42036</v>
      </c>
      <c r="G673" s="10">
        <v>44958</v>
      </c>
      <c r="H673" s="11">
        <v>9</v>
      </c>
      <c r="I673" s="20" t="s">
        <v>259</v>
      </c>
      <c r="J673" s="11" t="s">
        <v>261</v>
      </c>
      <c r="K673" s="11" t="s">
        <v>12387</v>
      </c>
      <c r="L673" s="11">
        <v>2</v>
      </c>
    </row>
    <row r="674" spans="1:12">
      <c r="A674" s="11" t="s">
        <v>1174</v>
      </c>
      <c r="D674" s="11" t="s">
        <v>260</v>
      </c>
      <c r="E674" s="19" t="s">
        <v>1424</v>
      </c>
      <c r="F674" s="10">
        <v>42036</v>
      </c>
      <c r="G674" s="10">
        <v>44958</v>
      </c>
      <c r="H674" s="11">
        <v>9</v>
      </c>
      <c r="I674" s="20" t="s">
        <v>259</v>
      </c>
      <c r="J674" s="11" t="s">
        <v>261</v>
      </c>
      <c r="K674" s="11" t="s">
        <v>12387</v>
      </c>
      <c r="L674" s="11">
        <v>2</v>
      </c>
    </row>
    <row r="675" spans="1:12">
      <c r="A675" s="11" t="s">
        <v>1175</v>
      </c>
      <c r="D675" s="11" t="s">
        <v>260</v>
      </c>
      <c r="E675" s="19" t="s">
        <v>1425</v>
      </c>
      <c r="F675" s="10">
        <v>42036</v>
      </c>
      <c r="G675" s="10">
        <v>44958</v>
      </c>
      <c r="H675" s="11">
        <v>9</v>
      </c>
      <c r="I675" s="20" t="s">
        <v>259</v>
      </c>
      <c r="J675" s="11" t="s">
        <v>261</v>
      </c>
      <c r="K675" s="11" t="s">
        <v>12387</v>
      </c>
      <c r="L675" s="11">
        <v>2</v>
      </c>
    </row>
    <row r="676" spans="1:12">
      <c r="A676" s="11" t="s">
        <v>1176</v>
      </c>
      <c r="D676" s="11" t="s">
        <v>260</v>
      </c>
      <c r="E676" s="19" t="s">
        <v>1426</v>
      </c>
      <c r="F676" s="10">
        <v>42036</v>
      </c>
      <c r="G676" s="10">
        <v>44958</v>
      </c>
      <c r="H676" s="11">
        <v>9</v>
      </c>
      <c r="I676" s="20" t="s">
        <v>259</v>
      </c>
      <c r="J676" s="11" t="s">
        <v>261</v>
      </c>
      <c r="K676" s="11" t="s">
        <v>12387</v>
      </c>
      <c r="L676" s="11">
        <v>2</v>
      </c>
    </row>
    <row r="677" spans="1:12">
      <c r="A677" s="11" t="s">
        <v>1177</v>
      </c>
      <c r="D677" s="11" t="s">
        <v>260</v>
      </c>
      <c r="E677" s="19" t="s">
        <v>1427</v>
      </c>
      <c r="F677" s="10">
        <v>42036</v>
      </c>
      <c r="G677" s="10">
        <v>44958</v>
      </c>
      <c r="H677" s="11">
        <v>9</v>
      </c>
      <c r="I677" s="20" t="s">
        <v>259</v>
      </c>
      <c r="J677" s="11" t="s">
        <v>261</v>
      </c>
      <c r="K677" s="11" t="s">
        <v>12387</v>
      </c>
      <c r="L677" s="11">
        <v>2</v>
      </c>
    </row>
    <row r="678" spans="1:12">
      <c r="A678" s="11" t="s">
        <v>1178</v>
      </c>
      <c r="D678" s="11" t="s">
        <v>260</v>
      </c>
      <c r="E678" s="19" t="s">
        <v>1428</v>
      </c>
      <c r="F678" s="10">
        <v>42036</v>
      </c>
      <c r="G678" s="10">
        <v>44958</v>
      </c>
      <c r="H678" s="11">
        <v>9</v>
      </c>
      <c r="I678" s="20" t="s">
        <v>259</v>
      </c>
      <c r="J678" s="11" t="s">
        <v>261</v>
      </c>
      <c r="K678" s="11" t="s">
        <v>12387</v>
      </c>
      <c r="L678" s="11">
        <v>2</v>
      </c>
    </row>
    <row r="679" spans="1:12">
      <c r="A679" s="11" t="s">
        <v>1179</v>
      </c>
      <c r="D679" s="11" t="s">
        <v>260</v>
      </c>
      <c r="E679" s="19" t="s">
        <v>1429</v>
      </c>
      <c r="F679" s="10">
        <v>42036</v>
      </c>
      <c r="G679" s="10">
        <v>44958</v>
      </c>
      <c r="H679" s="11">
        <v>9</v>
      </c>
      <c r="I679" s="20" t="s">
        <v>259</v>
      </c>
      <c r="J679" s="11" t="s">
        <v>261</v>
      </c>
      <c r="K679" s="11" t="s">
        <v>12387</v>
      </c>
      <c r="L679" s="11">
        <v>2</v>
      </c>
    </row>
    <row r="680" spans="1:12">
      <c r="A680" s="11" t="s">
        <v>1180</v>
      </c>
      <c r="D680" s="11" t="s">
        <v>260</v>
      </c>
      <c r="E680" s="19" t="s">
        <v>1430</v>
      </c>
      <c r="F680" s="10">
        <v>42036</v>
      </c>
      <c r="G680" s="10">
        <v>44958</v>
      </c>
      <c r="H680" s="11">
        <v>9</v>
      </c>
      <c r="I680" s="20" t="s">
        <v>259</v>
      </c>
      <c r="J680" s="11" t="s">
        <v>261</v>
      </c>
      <c r="K680" s="11" t="s">
        <v>12387</v>
      </c>
      <c r="L680" s="11">
        <v>2</v>
      </c>
    </row>
    <row r="681" spans="1:12">
      <c r="A681" s="11" t="s">
        <v>1181</v>
      </c>
      <c r="D681" s="11" t="s">
        <v>260</v>
      </c>
      <c r="E681" s="19" t="s">
        <v>1431</v>
      </c>
      <c r="F681" s="10">
        <v>42036</v>
      </c>
      <c r="G681" s="10">
        <v>44958</v>
      </c>
      <c r="H681" s="11">
        <v>9</v>
      </c>
      <c r="I681" s="20" t="s">
        <v>259</v>
      </c>
      <c r="J681" s="11" t="s">
        <v>261</v>
      </c>
      <c r="K681" s="11" t="s">
        <v>12387</v>
      </c>
      <c r="L681" s="11">
        <v>2</v>
      </c>
    </row>
    <row r="682" spans="1:12">
      <c r="A682" s="11" t="s">
        <v>1182</v>
      </c>
      <c r="D682" s="11" t="s">
        <v>260</v>
      </c>
      <c r="E682" s="19" t="s">
        <v>1432</v>
      </c>
      <c r="F682" s="10">
        <v>42036</v>
      </c>
      <c r="G682" s="10">
        <v>44958</v>
      </c>
      <c r="H682" s="11">
        <v>9</v>
      </c>
      <c r="I682" s="20" t="s">
        <v>259</v>
      </c>
      <c r="J682" s="11" t="s">
        <v>261</v>
      </c>
      <c r="K682" s="11" t="s">
        <v>12387</v>
      </c>
      <c r="L682" s="11">
        <v>2</v>
      </c>
    </row>
    <row r="683" spans="1:12">
      <c r="A683" s="11" t="s">
        <v>1183</v>
      </c>
      <c r="D683" s="11" t="s">
        <v>260</v>
      </c>
      <c r="E683" s="19" t="s">
        <v>1433</v>
      </c>
      <c r="F683" s="10">
        <v>42036</v>
      </c>
      <c r="G683" s="10">
        <v>44958</v>
      </c>
      <c r="H683" s="11">
        <v>9</v>
      </c>
      <c r="I683" s="20" t="s">
        <v>259</v>
      </c>
      <c r="J683" s="11" t="s">
        <v>261</v>
      </c>
      <c r="K683" s="11" t="s">
        <v>12387</v>
      </c>
      <c r="L683" s="11">
        <v>2</v>
      </c>
    </row>
    <row r="684" spans="1:12">
      <c r="A684" s="11" t="s">
        <v>1184</v>
      </c>
      <c r="D684" s="11" t="s">
        <v>260</v>
      </c>
      <c r="E684" s="19" t="s">
        <v>1434</v>
      </c>
      <c r="F684" s="10">
        <v>42036</v>
      </c>
      <c r="G684" s="10">
        <v>44958</v>
      </c>
      <c r="H684" s="11">
        <v>9</v>
      </c>
      <c r="I684" s="20" t="s">
        <v>259</v>
      </c>
      <c r="J684" s="11" t="s">
        <v>261</v>
      </c>
      <c r="K684" s="11" t="s">
        <v>12387</v>
      </c>
      <c r="L684" s="11">
        <v>2</v>
      </c>
    </row>
    <row r="685" spans="1:12">
      <c r="A685" s="11" t="s">
        <v>1185</v>
      </c>
      <c r="D685" s="11" t="s">
        <v>260</v>
      </c>
      <c r="E685" s="19" t="s">
        <v>1435</v>
      </c>
      <c r="F685" s="10">
        <v>42036</v>
      </c>
      <c r="G685" s="10">
        <v>44958</v>
      </c>
      <c r="H685" s="11">
        <v>9</v>
      </c>
      <c r="I685" s="20" t="s">
        <v>259</v>
      </c>
      <c r="J685" s="11" t="s">
        <v>261</v>
      </c>
      <c r="K685" s="11" t="s">
        <v>12387</v>
      </c>
      <c r="L685" s="11">
        <v>2</v>
      </c>
    </row>
    <row r="686" spans="1:12">
      <c r="A686" s="11" t="s">
        <v>1186</v>
      </c>
      <c r="D686" s="11" t="s">
        <v>260</v>
      </c>
      <c r="E686" s="19" t="s">
        <v>1436</v>
      </c>
      <c r="F686" s="10">
        <v>42036</v>
      </c>
      <c r="G686" s="10">
        <v>44958</v>
      </c>
      <c r="H686" s="11">
        <v>9</v>
      </c>
      <c r="I686" s="20" t="s">
        <v>259</v>
      </c>
      <c r="J686" s="11" t="s">
        <v>261</v>
      </c>
      <c r="K686" s="11" t="s">
        <v>12387</v>
      </c>
      <c r="L686" s="11">
        <v>2</v>
      </c>
    </row>
    <row r="687" spans="1:12">
      <c r="A687" s="11" t="s">
        <v>1187</v>
      </c>
      <c r="D687" s="11" t="s">
        <v>260</v>
      </c>
      <c r="E687" s="19" t="s">
        <v>1437</v>
      </c>
      <c r="F687" s="10">
        <v>42036</v>
      </c>
      <c r="G687" s="10">
        <v>44958</v>
      </c>
      <c r="H687" s="11">
        <v>9</v>
      </c>
      <c r="I687" s="20" t="s">
        <v>259</v>
      </c>
      <c r="J687" s="11" t="s">
        <v>261</v>
      </c>
      <c r="K687" s="11" t="s">
        <v>12387</v>
      </c>
      <c r="L687" s="11">
        <v>2</v>
      </c>
    </row>
    <row r="688" spans="1:12">
      <c r="A688" s="11" t="s">
        <v>1188</v>
      </c>
      <c r="D688" s="11" t="s">
        <v>260</v>
      </c>
      <c r="E688" s="19" t="s">
        <v>1438</v>
      </c>
      <c r="F688" s="10">
        <v>42036</v>
      </c>
      <c r="G688" s="10">
        <v>44958</v>
      </c>
      <c r="H688" s="11">
        <v>9</v>
      </c>
      <c r="I688" s="20" t="s">
        <v>259</v>
      </c>
      <c r="J688" s="11" t="s">
        <v>261</v>
      </c>
      <c r="K688" s="11" t="s">
        <v>12387</v>
      </c>
      <c r="L688" s="11">
        <v>2</v>
      </c>
    </row>
    <row r="689" spans="1:12">
      <c r="A689" s="11" t="s">
        <v>1189</v>
      </c>
      <c r="D689" s="11" t="s">
        <v>260</v>
      </c>
      <c r="E689" s="19" t="s">
        <v>1439</v>
      </c>
      <c r="F689" s="10">
        <v>42036</v>
      </c>
      <c r="G689" s="10">
        <v>44958</v>
      </c>
      <c r="H689" s="11">
        <v>9</v>
      </c>
      <c r="I689" s="20" t="s">
        <v>259</v>
      </c>
      <c r="J689" s="11" t="s">
        <v>261</v>
      </c>
      <c r="K689" s="11" t="s">
        <v>12387</v>
      </c>
      <c r="L689" s="11">
        <v>2</v>
      </c>
    </row>
    <row r="690" spans="1:12">
      <c r="A690" s="11" t="s">
        <v>1190</v>
      </c>
      <c r="D690" s="11" t="s">
        <v>260</v>
      </c>
      <c r="E690" s="19" t="s">
        <v>1440</v>
      </c>
      <c r="F690" s="10">
        <v>42036</v>
      </c>
      <c r="G690" s="10">
        <v>44958</v>
      </c>
      <c r="H690" s="11">
        <v>9</v>
      </c>
      <c r="I690" s="20" t="s">
        <v>259</v>
      </c>
      <c r="J690" s="11" t="s">
        <v>261</v>
      </c>
      <c r="K690" s="11" t="s">
        <v>12387</v>
      </c>
      <c r="L690" s="11">
        <v>2</v>
      </c>
    </row>
    <row r="691" spans="1:12">
      <c r="A691" s="11" t="s">
        <v>1191</v>
      </c>
      <c r="D691" s="11" t="s">
        <v>260</v>
      </c>
      <c r="E691" s="19" t="s">
        <v>1441</v>
      </c>
      <c r="F691" s="10">
        <v>42036</v>
      </c>
      <c r="G691" s="10">
        <v>44958</v>
      </c>
      <c r="H691" s="11">
        <v>9</v>
      </c>
      <c r="I691" s="20" t="s">
        <v>259</v>
      </c>
      <c r="J691" s="11" t="s">
        <v>261</v>
      </c>
      <c r="K691" s="11" t="s">
        <v>12387</v>
      </c>
      <c r="L691" s="11">
        <v>2</v>
      </c>
    </row>
    <row r="692" spans="1:12">
      <c r="A692" s="11" t="s">
        <v>1192</v>
      </c>
      <c r="D692" s="11" t="s">
        <v>260</v>
      </c>
      <c r="E692" s="19" t="s">
        <v>1442</v>
      </c>
      <c r="F692" s="10">
        <v>42036</v>
      </c>
      <c r="G692" s="10">
        <v>44958</v>
      </c>
      <c r="H692" s="11">
        <v>9</v>
      </c>
      <c r="I692" s="20" t="s">
        <v>259</v>
      </c>
      <c r="J692" s="11" t="s">
        <v>261</v>
      </c>
      <c r="K692" s="11" t="s">
        <v>12387</v>
      </c>
      <c r="L692" s="11">
        <v>2</v>
      </c>
    </row>
    <row r="693" spans="1:12">
      <c r="A693" s="11" t="s">
        <v>1193</v>
      </c>
      <c r="D693" s="11" t="s">
        <v>260</v>
      </c>
      <c r="E693" s="19" t="s">
        <v>1443</v>
      </c>
      <c r="F693" s="10">
        <v>42036</v>
      </c>
      <c r="G693" s="10">
        <v>44958</v>
      </c>
      <c r="H693" s="11">
        <v>9</v>
      </c>
      <c r="I693" s="20" t="s">
        <v>259</v>
      </c>
      <c r="J693" s="11" t="s">
        <v>261</v>
      </c>
      <c r="K693" s="11" t="s">
        <v>12387</v>
      </c>
      <c r="L693" s="11">
        <v>2</v>
      </c>
    </row>
    <row r="694" spans="1:12">
      <c r="A694" s="11" t="s">
        <v>1194</v>
      </c>
      <c r="D694" s="11" t="s">
        <v>260</v>
      </c>
      <c r="E694" s="19" t="s">
        <v>1444</v>
      </c>
      <c r="F694" s="10">
        <v>42036</v>
      </c>
      <c r="G694" s="10">
        <v>44958</v>
      </c>
      <c r="H694" s="11">
        <v>9</v>
      </c>
      <c r="I694" s="20" t="s">
        <v>259</v>
      </c>
      <c r="J694" s="11" t="s">
        <v>261</v>
      </c>
      <c r="K694" s="11" t="s">
        <v>12387</v>
      </c>
      <c r="L694" s="11">
        <v>2</v>
      </c>
    </row>
    <row r="695" spans="1:12">
      <c r="A695" s="11" t="s">
        <v>1195</v>
      </c>
      <c r="D695" s="11" t="s">
        <v>260</v>
      </c>
      <c r="E695" s="19" t="s">
        <v>1445</v>
      </c>
      <c r="F695" s="10">
        <v>42036</v>
      </c>
      <c r="G695" s="10">
        <v>44958</v>
      </c>
      <c r="H695" s="11">
        <v>9</v>
      </c>
      <c r="I695" s="20" t="s">
        <v>259</v>
      </c>
      <c r="J695" s="11" t="s">
        <v>261</v>
      </c>
      <c r="K695" s="11" t="s">
        <v>12387</v>
      </c>
      <c r="L695" s="11">
        <v>2</v>
      </c>
    </row>
    <row r="696" spans="1:12">
      <c r="A696" s="11" t="s">
        <v>1196</v>
      </c>
      <c r="D696" s="11" t="s">
        <v>260</v>
      </c>
      <c r="E696" s="19" t="s">
        <v>1446</v>
      </c>
      <c r="F696" s="10">
        <v>42036</v>
      </c>
      <c r="G696" s="10">
        <v>44958</v>
      </c>
      <c r="H696" s="11">
        <v>9</v>
      </c>
      <c r="I696" s="20" t="s">
        <v>259</v>
      </c>
      <c r="J696" s="11" t="s">
        <v>261</v>
      </c>
      <c r="K696" s="11" t="s">
        <v>12387</v>
      </c>
      <c r="L696" s="11">
        <v>2</v>
      </c>
    </row>
    <row r="697" spans="1:12">
      <c r="A697" s="11" t="s">
        <v>1197</v>
      </c>
      <c r="D697" s="11" t="s">
        <v>260</v>
      </c>
      <c r="E697" s="19" t="s">
        <v>1447</v>
      </c>
      <c r="F697" s="10">
        <v>42036</v>
      </c>
      <c r="G697" s="10">
        <v>44958</v>
      </c>
      <c r="H697" s="11">
        <v>9</v>
      </c>
      <c r="I697" s="20" t="s">
        <v>259</v>
      </c>
      <c r="J697" s="11" t="s">
        <v>261</v>
      </c>
      <c r="K697" s="11" t="s">
        <v>12387</v>
      </c>
      <c r="L697" s="11">
        <v>2</v>
      </c>
    </row>
    <row r="698" spans="1:12">
      <c r="A698" s="11" t="s">
        <v>1198</v>
      </c>
      <c r="D698" s="11" t="s">
        <v>260</v>
      </c>
      <c r="E698" s="19" t="s">
        <v>1448</v>
      </c>
      <c r="F698" s="10">
        <v>42036</v>
      </c>
      <c r="G698" s="10">
        <v>44958</v>
      </c>
      <c r="H698" s="11">
        <v>9</v>
      </c>
      <c r="I698" s="20" t="s">
        <v>259</v>
      </c>
      <c r="J698" s="11" t="s">
        <v>261</v>
      </c>
      <c r="K698" s="11" t="s">
        <v>12387</v>
      </c>
      <c r="L698" s="11">
        <v>2</v>
      </c>
    </row>
    <row r="699" spans="1:12">
      <c r="A699" s="11" t="s">
        <v>1199</v>
      </c>
      <c r="D699" s="11" t="s">
        <v>260</v>
      </c>
      <c r="E699" s="19" t="s">
        <v>1449</v>
      </c>
      <c r="F699" s="10">
        <v>42036</v>
      </c>
      <c r="G699" s="10">
        <v>44958</v>
      </c>
      <c r="H699" s="11">
        <v>9</v>
      </c>
      <c r="I699" s="20" t="s">
        <v>259</v>
      </c>
      <c r="J699" s="11" t="s">
        <v>261</v>
      </c>
      <c r="K699" s="11" t="s">
        <v>12387</v>
      </c>
      <c r="L699" s="11">
        <v>2</v>
      </c>
    </row>
    <row r="700" spans="1:12">
      <c r="A700" s="11" t="s">
        <v>1200</v>
      </c>
      <c r="D700" s="11" t="s">
        <v>260</v>
      </c>
      <c r="E700" s="19" t="s">
        <v>1450</v>
      </c>
      <c r="F700" s="10">
        <v>42036</v>
      </c>
      <c r="G700" s="10">
        <v>44958</v>
      </c>
      <c r="H700" s="11">
        <v>9</v>
      </c>
      <c r="I700" s="20" t="s">
        <v>259</v>
      </c>
      <c r="J700" s="11" t="s">
        <v>261</v>
      </c>
      <c r="K700" s="11" t="s">
        <v>12387</v>
      </c>
      <c r="L700" s="11">
        <v>2</v>
      </c>
    </row>
    <row r="701" spans="1:12">
      <c r="A701" s="11" t="s">
        <v>1201</v>
      </c>
      <c r="D701" s="11" t="s">
        <v>260</v>
      </c>
      <c r="E701" s="19" t="s">
        <v>1451</v>
      </c>
      <c r="F701" s="10">
        <v>42036</v>
      </c>
      <c r="G701" s="10">
        <v>44958</v>
      </c>
      <c r="H701" s="11">
        <v>9</v>
      </c>
      <c r="I701" s="20" t="s">
        <v>259</v>
      </c>
      <c r="J701" s="11" t="s">
        <v>261</v>
      </c>
      <c r="K701" s="11" t="s">
        <v>12387</v>
      </c>
      <c r="L701" s="11">
        <v>2</v>
      </c>
    </row>
    <row r="702" spans="1:12">
      <c r="A702" s="11" t="s">
        <v>1202</v>
      </c>
      <c r="D702" s="11" t="s">
        <v>260</v>
      </c>
      <c r="E702" s="19" t="s">
        <v>1452</v>
      </c>
      <c r="F702" s="10">
        <v>42036</v>
      </c>
      <c r="G702" s="10">
        <v>44958</v>
      </c>
      <c r="H702" s="11">
        <v>9</v>
      </c>
      <c r="I702" s="20" t="s">
        <v>259</v>
      </c>
      <c r="J702" s="11" t="s">
        <v>261</v>
      </c>
      <c r="K702" s="11" t="s">
        <v>12387</v>
      </c>
      <c r="L702" s="11">
        <v>2</v>
      </c>
    </row>
    <row r="703" spans="1:12">
      <c r="A703" s="11" t="s">
        <v>1203</v>
      </c>
      <c r="D703" s="11" t="s">
        <v>260</v>
      </c>
      <c r="E703" s="19" t="s">
        <v>1453</v>
      </c>
      <c r="F703" s="10">
        <v>42036</v>
      </c>
      <c r="G703" s="10">
        <v>44958</v>
      </c>
      <c r="H703" s="11">
        <v>9</v>
      </c>
      <c r="I703" s="20" t="s">
        <v>259</v>
      </c>
      <c r="J703" s="11" t="s">
        <v>261</v>
      </c>
      <c r="K703" s="11" t="s">
        <v>12387</v>
      </c>
      <c r="L703" s="11">
        <v>2</v>
      </c>
    </row>
    <row r="704" spans="1:12">
      <c r="A704" s="11" t="s">
        <v>1204</v>
      </c>
      <c r="D704" s="11" t="s">
        <v>260</v>
      </c>
      <c r="E704" s="19" t="s">
        <v>1454</v>
      </c>
      <c r="F704" s="10">
        <v>42036</v>
      </c>
      <c r="G704" s="10">
        <v>44958</v>
      </c>
      <c r="H704" s="11">
        <v>9</v>
      </c>
      <c r="I704" s="20" t="s">
        <v>259</v>
      </c>
      <c r="J704" s="11" t="s">
        <v>261</v>
      </c>
      <c r="K704" s="11" t="s">
        <v>12387</v>
      </c>
      <c r="L704" s="11">
        <v>2</v>
      </c>
    </row>
    <row r="705" spans="1:12">
      <c r="A705" s="11" t="s">
        <v>1205</v>
      </c>
      <c r="D705" s="11" t="s">
        <v>260</v>
      </c>
      <c r="E705" s="19" t="s">
        <v>1455</v>
      </c>
      <c r="F705" s="10">
        <v>42036</v>
      </c>
      <c r="G705" s="10">
        <v>44958</v>
      </c>
      <c r="H705" s="11">
        <v>9</v>
      </c>
      <c r="I705" s="20" t="s">
        <v>259</v>
      </c>
      <c r="J705" s="11" t="s">
        <v>261</v>
      </c>
      <c r="K705" s="11" t="s">
        <v>12387</v>
      </c>
      <c r="L705" s="11">
        <v>2</v>
      </c>
    </row>
    <row r="706" spans="1:12">
      <c r="A706" s="11" t="s">
        <v>1206</v>
      </c>
      <c r="D706" s="11" t="s">
        <v>260</v>
      </c>
      <c r="E706" s="19" t="s">
        <v>1456</v>
      </c>
      <c r="F706" s="10">
        <v>42036</v>
      </c>
      <c r="G706" s="10">
        <v>44958</v>
      </c>
      <c r="H706" s="11">
        <v>9</v>
      </c>
      <c r="I706" s="20" t="s">
        <v>259</v>
      </c>
      <c r="J706" s="11" t="s">
        <v>261</v>
      </c>
      <c r="K706" s="11" t="s">
        <v>12387</v>
      </c>
      <c r="L706" s="11">
        <v>2</v>
      </c>
    </row>
    <row r="707" spans="1:12">
      <c r="A707" s="11" t="s">
        <v>1207</v>
      </c>
      <c r="D707" s="11" t="s">
        <v>260</v>
      </c>
      <c r="E707" s="19" t="s">
        <v>1457</v>
      </c>
      <c r="F707" s="10">
        <v>42036</v>
      </c>
      <c r="G707" s="10">
        <v>44958</v>
      </c>
      <c r="H707" s="11">
        <v>9</v>
      </c>
      <c r="I707" s="20" t="s">
        <v>259</v>
      </c>
      <c r="J707" s="11" t="s">
        <v>261</v>
      </c>
      <c r="K707" s="11" t="s">
        <v>12387</v>
      </c>
      <c r="L707" s="11">
        <v>2</v>
      </c>
    </row>
    <row r="708" spans="1:12">
      <c r="A708" s="11" t="s">
        <v>1208</v>
      </c>
      <c r="D708" s="11" t="s">
        <v>260</v>
      </c>
      <c r="E708" s="19" t="s">
        <v>1458</v>
      </c>
      <c r="F708" s="10">
        <v>42036</v>
      </c>
      <c r="G708" s="10">
        <v>44958</v>
      </c>
      <c r="H708" s="11">
        <v>9</v>
      </c>
      <c r="I708" s="20" t="s">
        <v>259</v>
      </c>
      <c r="J708" s="11" t="s">
        <v>261</v>
      </c>
      <c r="K708" s="11" t="s">
        <v>12387</v>
      </c>
      <c r="L708" s="11">
        <v>2</v>
      </c>
    </row>
    <row r="709" spans="1:12">
      <c r="A709" s="11" t="s">
        <v>1209</v>
      </c>
      <c r="D709" s="11" t="s">
        <v>260</v>
      </c>
      <c r="E709" s="19" t="s">
        <v>1459</v>
      </c>
      <c r="F709" s="10">
        <v>42036</v>
      </c>
      <c r="G709" s="10">
        <v>44958</v>
      </c>
      <c r="H709" s="11">
        <v>9</v>
      </c>
      <c r="I709" s="20" t="s">
        <v>259</v>
      </c>
      <c r="J709" s="11" t="s">
        <v>261</v>
      </c>
      <c r="K709" s="11" t="s">
        <v>12387</v>
      </c>
      <c r="L709" s="11">
        <v>2</v>
      </c>
    </row>
    <row r="710" spans="1:12">
      <c r="A710" s="11" t="s">
        <v>1210</v>
      </c>
      <c r="D710" s="11" t="s">
        <v>260</v>
      </c>
      <c r="E710" s="19" t="s">
        <v>1460</v>
      </c>
      <c r="F710" s="10">
        <v>42036</v>
      </c>
      <c r="G710" s="10">
        <v>44958</v>
      </c>
      <c r="H710" s="11">
        <v>9</v>
      </c>
      <c r="I710" s="20" t="s">
        <v>259</v>
      </c>
      <c r="J710" s="11" t="s">
        <v>261</v>
      </c>
      <c r="K710" s="11" t="s">
        <v>12387</v>
      </c>
      <c r="L710" s="11">
        <v>2</v>
      </c>
    </row>
    <row r="711" spans="1:12">
      <c r="A711" s="11" t="s">
        <v>1211</v>
      </c>
      <c r="D711" s="11" t="s">
        <v>260</v>
      </c>
      <c r="E711" s="19" t="s">
        <v>1461</v>
      </c>
      <c r="F711" s="10">
        <v>42036</v>
      </c>
      <c r="G711" s="10">
        <v>44958</v>
      </c>
      <c r="H711" s="11">
        <v>9</v>
      </c>
      <c r="I711" s="20" t="s">
        <v>259</v>
      </c>
      <c r="J711" s="11" t="s">
        <v>261</v>
      </c>
      <c r="K711" s="11" t="s">
        <v>12387</v>
      </c>
      <c r="L711" s="11">
        <v>2</v>
      </c>
    </row>
    <row r="712" spans="1:12">
      <c r="A712" s="11" t="s">
        <v>1212</v>
      </c>
      <c r="D712" s="11" t="s">
        <v>260</v>
      </c>
      <c r="E712" s="19" t="s">
        <v>1462</v>
      </c>
      <c r="F712" s="10">
        <v>42036</v>
      </c>
      <c r="G712" s="10">
        <v>44958</v>
      </c>
      <c r="H712" s="11">
        <v>9</v>
      </c>
      <c r="I712" s="20" t="s">
        <v>259</v>
      </c>
      <c r="J712" s="11" t="s">
        <v>261</v>
      </c>
      <c r="K712" s="11" t="s">
        <v>12387</v>
      </c>
      <c r="L712" s="11">
        <v>2</v>
      </c>
    </row>
    <row r="713" spans="1:12">
      <c r="A713" s="11" t="s">
        <v>1213</v>
      </c>
      <c r="D713" s="11" t="s">
        <v>260</v>
      </c>
      <c r="E713" s="19" t="s">
        <v>1463</v>
      </c>
      <c r="F713" s="10">
        <v>42036</v>
      </c>
      <c r="G713" s="10">
        <v>44958</v>
      </c>
      <c r="H713" s="11">
        <v>9</v>
      </c>
      <c r="I713" s="20" t="s">
        <v>259</v>
      </c>
      <c r="J713" s="11" t="s">
        <v>261</v>
      </c>
      <c r="K713" s="11" t="s">
        <v>12387</v>
      </c>
      <c r="L713" s="11">
        <v>2</v>
      </c>
    </row>
    <row r="714" spans="1:12">
      <c r="A714" s="11" t="s">
        <v>1214</v>
      </c>
      <c r="D714" s="11" t="s">
        <v>260</v>
      </c>
      <c r="E714" s="19" t="s">
        <v>1464</v>
      </c>
      <c r="F714" s="10">
        <v>42036</v>
      </c>
      <c r="G714" s="10">
        <v>44958</v>
      </c>
      <c r="H714" s="11">
        <v>9</v>
      </c>
      <c r="I714" s="20" t="s">
        <v>259</v>
      </c>
      <c r="J714" s="11" t="s">
        <v>261</v>
      </c>
      <c r="K714" s="11" t="s">
        <v>12387</v>
      </c>
      <c r="L714" s="11">
        <v>2</v>
      </c>
    </row>
    <row r="715" spans="1:12">
      <c r="A715" s="11" t="s">
        <v>1215</v>
      </c>
      <c r="D715" s="11" t="s">
        <v>260</v>
      </c>
      <c r="E715" s="19" t="s">
        <v>1465</v>
      </c>
      <c r="F715" s="10">
        <v>42036</v>
      </c>
      <c r="G715" s="10">
        <v>44958</v>
      </c>
      <c r="H715" s="11">
        <v>9</v>
      </c>
      <c r="I715" s="20" t="s">
        <v>259</v>
      </c>
      <c r="J715" s="11" t="s">
        <v>261</v>
      </c>
      <c r="K715" s="11" t="s">
        <v>12387</v>
      </c>
      <c r="L715" s="11">
        <v>2</v>
      </c>
    </row>
    <row r="716" spans="1:12">
      <c r="A716" s="11" t="s">
        <v>1216</v>
      </c>
      <c r="D716" s="11" t="s">
        <v>260</v>
      </c>
      <c r="E716" s="19" t="s">
        <v>1466</v>
      </c>
      <c r="F716" s="10">
        <v>42036</v>
      </c>
      <c r="G716" s="10">
        <v>44958</v>
      </c>
      <c r="H716" s="11">
        <v>9</v>
      </c>
      <c r="I716" s="20" t="s">
        <v>259</v>
      </c>
      <c r="J716" s="11" t="s">
        <v>261</v>
      </c>
      <c r="K716" s="11" t="s">
        <v>12387</v>
      </c>
      <c r="L716" s="11">
        <v>2</v>
      </c>
    </row>
    <row r="717" spans="1:12">
      <c r="A717" s="11" t="s">
        <v>1217</v>
      </c>
      <c r="D717" s="11" t="s">
        <v>260</v>
      </c>
      <c r="E717" s="19" t="s">
        <v>1467</v>
      </c>
      <c r="F717" s="10">
        <v>42036</v>
      </c>
      <c r="G717" s="10">
        <v>44958</v>
      </c>
      <c r="H717" s="11">
        <v>9</v>
      </c>
      <c r="I717" s="20" t="s">
        <v>259</v>
      </c>
      <c r="J717" s="11" t="s">
        <v>261</v>
      </c>
      <c r="K717" s="11" t="s">
        <v>12387</v>
      </c>
      <c r="L717" s="11">
        <v>2</v>
      </c>
    </row>
    <row r="718" spans="1:12">
      <c r="A718" s="11" t="s">
        <v>1218</v>
      </c>
      <c r="D718" s="11" t="s">
        <v>260</v>
      </c>
      <c r="E718" s="19" t="s">
        <v>1468</v>
      </c>
      <c r="F718" s="10">
        <v>42036</v>
      </c>
      <c r="G718" s="10">
        <v>44958</v>
      </c>
      <c r="H718" s="11">
        <v>9</v>
      </c>
      <c r="I718" s="20" t="s">
        <v>259</v>
      </c>
      <c r="J718" s="11" t="s">
        <v>261</v>
      </c>
      <c r="K718" s="11" t="s">
        <v>12387</v>
      </c>
      <c r="L718" s="11">
        <v>2</v>
      </c>
    </row>
    <row r="719" spans="1:12">
      <c r="A719" s="11" t="s">
        <v>1219</v>
      </c>
      <c r="D719" s="11" t="s">
        <v>260</v>
      </c>
      <c r="E719" s="19" t="s">
        <v>1469</v>
      </c>
      <c r="F719" s="10">
        <v>42036</v>
      </c>
      <c r="G719" s="10">
        <v>44958</v>
      </c>
      <c r="H719" s="11">
        <v>9</v>
      </c>
      <c r="I719" s="20" t="s">
        <v>259</v>
      </c>
      <c r="J719" s="11" t="s">
        <v>261</v>
      </c>
      <c r="K719" s="11" t="s">
        <v>12387</v>
      </c>
      <c r="L719" s="11">
        <v>2</v>
      </c>
    </row>
    <row r="720" spans="1:12">
      <c r="A720" s="11" t="s">
        <v>1220</v>
      </c>
      <c r="D720" s="11" t="s">
        <v>260</v>
      </c>
      <c r="E720" s="19" t="s">
        <v>1470</v>
      </c>
      <c r="F720" s="10">
        <v>42036</v>
      </c>
      <c r="G720" s="10">
        <v>44958</v>
      </c>
      <c r="H720" s="11">
        <v>9</v>
      </c>
      <c r="I720" s="20" t="s">
        <v>259</v>
      </c>
      <c r="J720" s="11" t="s">
        <v>261</v>
      </c>
      <c r="K720" s="11" t="s">
        <v>12387</v>
      </c>
      <c r="L720" s="11">
        <v>2</v>
      </c>
    </row>
    <row r="721" spans="1:12">
      <c r="A721" s="11" t="s">
        <v>1221</v>
      </c>
      <c r="D721" s="11" t="s">
        <v>260</v>
      </c>
      <c r="E721" s="19" t="s">
        <v>1471</v>
      </c>
      <c r="F721" s="10">
        <v>42036</v>
      </c>
      <c r="G721" s="10">
        <v>44958</v>
      </c>
      <c r="H721" s="11">
        <v>9</v>
      </c>
      <c r="I721" s="20" t="s">
        <v>259</v>
      </c>
      <c r="J721" s="11" t="s">
        <v>261</v>
      </c>
      <c r="K721" s="11" t="s">
        <v>12387</v>
      </c>
      <c r="L721" s="11">
        <v>2</v>
      </c>
    </row>
    <row r="722" spans="1:12">
      <c r="A722" s="11" t="s">
        <v>1222</v>
      </c>
      <c r="D722" s="11" t="s">
        <v>260</v>
      </c>
      <c r="E722" s="19" t="s">
        <v>1472</v>
      </c>
      <c r="F722" s="10">
        <v>42036</v>
      </c>
      <c r="G722" s="10">
        <v>44958</v>
      </c>
      <c r="H722" s="11">
        <v>9</v>
      </c>
      <c r="I722" s="20" t="s">
        <v>259</v>
      </c>
      <c r="J722" s="11" t="s">
        <v>261</v>
      </c>
      <c r="K722" s="11" t="s">
        <v>12387</v>
      </c>
      <c r="L722" s="11">
        <v>2</v>
      </c>
    </row>
    <row r="723" spans="1:12">
      <c r="A723" s="11" t="s">
        <v>1223</v>
      </c>
      <c r="D723" s="11" t="s">
        <v>260</v>
      </c>
      <c r="E723" s="19" t="s">
        <v>1473</v>
      </c>
      <c r="F723" s="10">
        <v>42036</v>
      </c>
      <c r="G723" s="10">
        <v>44958</v>
      </c>
      <c r="H723" s="11">
        <v>9</v>
      </c>
      <c r="I723" s="20" t="s">
        <v>259</v>
      </c>
      <c r="J723" s="11" t="s">
        <v>261</v>
      </c>
      <c r="K723" s="11" t="s">
        <v>12387</v>
      </c>
      <c r="L723" s="11">
        <v>2</v>
      </c>
    </row>
    <row r="724" spans="1:12">
      <c r="A724" s="11" t="s">
        <v>1224</v>
      </c>
      <c r="D724" s="11" t="s">
        <v>260</v>
      </c>
      <c r="E724" s="19" t="s">
        <v>1474</v>
      </c>
      <c r="F724" s="10">
        <v>42036</v>
      </c>
      <c r="G724" s="10">
        <v>44958</v>
      </c>
      <c r="H724" s="11">
        <v>9</v>
      </c>
      <c r="I724" s="20" t="s">
        <v>259</v>
      </c>
      <c r="J724" s="11" t="s">
        <v>261</v>
      </c>
      <c r="K724" s="11" t="s">
        <v>12387</v>
      </c>
      <c r="L724" s="11">
        <v>2</v>
      </c>
    </row>
    <row r="725" spans="1:12">
      <c r="A725" s="11" t="s">
        <v>1225</v>
      </c>
      <c r="D725" s="11" t="s">
        <v>260</v>
      </c>
      <c r="E725" s="19" t="s">
        <v>1475</v>
      </c>
      <c r="F725" s="10">
        <v>42036</v>
      </c>
      <c r="G725" s="10">
        <v>44958</v>
      </c>
      <c r="H725" s="11">
        <v>9</v>
      </c>
      <c r="I725" s="20" t="s">
        <v>259</v>
      </c>
      <c r="J725" s="11" t="s">
        <v>261</v>
      </c>
      <c r="K725" s="11" t="s">
        <v>12387</v>
      </c>
      <c r="L725" s="11">
        <v>2</v>
      </c>
    </row>
    <row r="726" spans="1:12">
      <c r="A726" s="11" t="s">
        <v>1226</v>
      </c>
      <c r="D726" s="11" t="s">
        <v>260</v>
      </c>
      <c r="E726" s="19" t="s">
        <v>1476</v>
      </c>
      <c r="F726" s="10">
        <v>42036</v>
      </c>
      <c r="G726" s="10">
        <v>44958</v>
      </c>
      <c r="H726" s="11">
        <v>9</v>
      </c>
      <c r="I726" s="20" t="s">
        <v>259</v>
      </c>
      <c r="J726" s="11" t="s">
        <v>261</v>
      </c>
      <c r="K726" s="11" t="s">
        <v>12387</v>
      </c>
      <c r="L726" s="11">
        <v>2</v>
      </c>
    </row>
    <row r="727" spans="1:12">
      <c r="A727" s="11" t="s">
        <v>1227</v>
      </c>
      <c r="D727" s="11" t="s">
        <v>260</v>
      </c>
      <c r="E727" s="19" t="s">
        <v>1477</v>
      </c>
      <c r="F727" s="10">
        <v>42036</v>
      </c>
      <c r="G727" s="10">
        <v>44958</v>
      </c>
      <c r="H727" s="11">
        <v>9</v>
      </c>
      <c r="I727" s="20" t="s">
        <v>259</v>
      </c>
      <c r="J727" s="11" t="s">
        <v>261</v>
      </c>
      <c r="K727" s="11" t="s">
        <v>12387</v>
      </c>
      <c r="L727" s="11">
        <v>2</v>
      </c>
    </row>
    <row r="728" spans="1:12">
      <c r="A728" s="11" t="s">
        <v>1228</v>
      </c>
      <c r="D728" s="11" t="s">
        <v>260</v>
      </c>
      <c r="E728" s="19" t="s">
        <v>1478</v>
      </c>
      <c r="F728" s="10">
        <v>42036</v>
      </c>
      <c r="G728" s="10">
        <v>44958</v>
      </c>
      <c r="H728" s="11">
        <v>9</v>
      </c>
      <c r="I728" s="20" t="s">
        <v>259</v>
      </c>
      <c r="J728" s="11" t="s">
        <v>261</v>
      </c>
      <c r="K728" s="11" t="s">
        <v>12387</v>
      </c>
      <c r="L728" s="11">
        <v>2</v>
      </c>
    </row>
    <row r="729" spans="1:12">
      <c r="A729" s="11" t="s">
        <v>1229</v>
      </c>
      <c r="D729" s="11" t="s">
        <v>260</v>
      </c>
      <c r="E729" s="19" t="s">
        <v>1479</v>
      </c>
      <c r="F729" s="10">
        <v>42036</v>
      </c>
      <c r="G729" s="10">
        <v>44958</v>
      </c>
      <c r="H729" s="11">
        <v>9</v>
      </c>
      <c r="I729" s="20" t="s">
        <v>259</v>
      </c>
      <c r="J729" s="11" t="s">
        <v>261</v>
      </c>
      <c r="K729" s="11" t="s">
        <v>12387</v>
      </c>
      <c r="L729" s="11">
        <v>2</v>
      </c>
    </row>
    <row r="730" spans="1:12">
      <c r="A730" s="11" t="s">
        <v>1230</v>
      </c>
      <c r="D730" s="11" t="s">
        <v>260</v>
      </c>
      <c r="E730" s="19" t="s">
        <v>1480</v>
      </c>
      <c r="F730" s="10">
        <v>42036</v>
      </c>
      <c r="G730" s="10">
        <v>44958</v>
      </c>
      <c r="H730" s="11">
        <v>9</v>
      </c>
      <c r="I730" s="20" t="s">
        <v>259</v>
      </c>
      <c r="J730" s="11" t="s">
        <v>261</v>
      </c>
      <c r="K730" s="11" t="s">
        <v>12387</v>
      </c>
      <c r="L730" s="11">
        <v>2</v>
      </c>
    </row>
    <row r="731" spans="1:12">
      <c r="A731" s="11" t="s">
        <v>1231</v>
      </c>
      <c r="D731" s="11" t="s">
        <v>260</v>
      </c>
      <c r="E731" s="19" t="s">
        <v>1481</v>
      </c>
      <c r="F731" s="10">
        <v>42036</v>
      </c>
      <c r="G731" s="10">
        <v>44958</v>
      </c>
      <c r="H731" s="11">
        <v>9</v>
      </c>
      <c r="I731" s="20" t="s">
        <v>259</v>
      </c>
      <c r="J731" s="11" t="s">
        <v>261</v>
      </c>
      <c r="K731" s="11" t="s">
        <v>12387</v>
      </c>
      <c r="L731" s="11">
        <v>2</v>
      </c>
    </row>
    <row r="732" spans="1:12">
      <c r="A732" s="11" t="s">
        <v>1232</v>
      </c>
      <c r="D732" s="11" t="s">
        <v>260</v>
      </c>
      <c r="E732" s="19" t="s">
        <v>1482</v>
      </c>
      <c r="F732" s="10">
        <v>42036</v>
      </c>
      <c r="G732" s="10">
        <v>44958</v>
      </c>
      <c r="H732" s="11">
        <v>9</v>
      </c>
      <c r="I732" s="20" t="s">
        <v>259</v>
      </c>
      <c r="J732" s="11" t="s">
        <v>261</v>
      </c>
      <c r="K732" s="11" t="s">
        <v>12387</v>
      </c>
      <c r="L732" s="11">
        <v>2</v>
      </c>
    </row>
    <row r="733" spans="1:12">
      <c r="A733" s="11" t="s">
        <v>1233</v>
      </c>
      <c r="D733" s="11" t="s">
        <v>260</v>
      </c>
      <c r="E733" s="19" t="s">
        <v>1483</v>
      </c>
      <c r="F733" s="10">
        <v>42036</v>
      </c>
      <c r="G733" s="10">
        <v>44958</v>
      </c>
      <c r="H733" s="11">
        <v>9</v>
      </c>
      <c r="I733" s="20" t="s">
        <v>259</v>
      </c>
      <c r="J733" s="11" t="s">
        <v>261</v>
      </c>
      <c r="K733" s="11" t="s">
        <v>12387</v>
      </c>
      <c r="L733" s="11">
        <v>2</v>
      </c>
    </row>
    <row r="734" spans="1:12">
      <c r="A734" s="11" t="s">
        <v>1234</v>
      </c>
      <c r="D734" s="11" t="s">
        <v>260</v>
      </c>
      <c r="E734" s="19" t="s">
        <v>1484</v>
      </c>
      <c r="F734" s="10">
        <v>42036</v>
      </c>
      <c r="G734" s="10">
        <v>44958</v>
      </c>
      <c r="H734" s="11">
        <v>9</v>
      </c>
      <c r="I734" s="20" t="s">
        <v>259</v>
      </c>
      <c r="J734" s="11" t="s">
        <v>261</v>
      </c>
      <c r="K734" s="11" t="s">
        <v>12387</v>
      </c>
      <c r="L734" s="11">
        <v>2</v>
      </c>
    </row>
    <row r="735" spans="1:12">
      <c r="A735" s="11" t="s">
        <v>1235</v>
      </c>
      <c r="D735" s="11" t="s">
        <v>260</v>
      </c>
      <c r="E735" s="19" t="s">
        <v>1485</v>
      </c>
      <c r="F735" s="10">
        <v>42036</v>
      </c>
      <c r="G735" s="10">
        <v>44958</v>
      </c>
      <c r="H735" s="11">
        <v>9</v>
      </c>
      <c r="I735" s="20" t="s">
        <v>259</v>
      </c>
      <c r="J735" s="11" t="s">
        <v>261</v>
      </c>
      <c r="K735" s="11" t="s">
        <v>12387</v>
      </c>
      <c r="L735" s="11">
        <v>2</v>
      </c>
    </row>
    <row r="736" spans="1:12">
      <c r="A736" s="11" t="s">
        <v>1236</v>
      </c>
      <c r="D736" s="11" t="s">
        <v>260</v>
      </c>
      <c r="E736" s="19" t="s">
        <v>1486</v>
      </c>
      <c r="F736" s="10">
        <v>42036</v>
      </c>
      <c r="G736" s="10">
        <v>44958</v>
      </c>
      <c r="H736" s="11">
        <v>9</v>
      </c>
      <c r="I736" s="20" t="s">
        <v>259</v>
      </c>
      <c r="J736" s="11" t="s">
        <v>261</v>
      </c>
      <c r="K736" s="11" t="s">
        <v>12387</v>
      </c>
      <c r="L736" s="11">
        <v>2</v>
      </c>
    </row>
    <row r="737" spans="1:12">
      <c r="A737" s="11" t="s">
        <v>1237</v>
      </c>
      <c r="D737" s="11" t="s">
        <v>260</v>
      </c>
      <c r="E737" s="19" t="s">
        <v>1487</v>
      </c>
      <c r="F737" s="10">
        <v>42036</v>
      </c>
      <c r="G737" s="10">
        <v>44958</v>
      </c>
      <c r="H737" s="11">
        <v>9</v>
      </c>
      <c r="I737" s="20" t="s">
        <v>259</v>
      </c>
      <c r="J737" s="11" t="s">
        <v>261</v>
      </c>
      <c r="K737" s="11" t="s">
        <v>12387</v>
      </c>
      <c r="L737" s="11">
        <v>2</v>
      </c>
    </row>
    <row r="738" spans="1:12">
      <c r="A738" s="11" t="s">
        <v>1238</v>
      </c>
      <c r="D738" s="11" t="s">
        <v>260</v>
      </c>
      <c r="E738" s="19" t="s">
        <v>1488</v>
      </c>
      <c r="F738" s="10">
        <v>42036</v>
      </c>
      <c r="G738" s="10">
        <v>44958</v>
      </c>
      <c r="H738" s="11">
        <v>9</v>
      </c>
      <c r="I738" s="20" t="s">
        <v>259</v>
      </c>
      <c r="J738" s="11" t="s">
        <v>261</v>
      </c>
      <c r="K738" s="11" t="s">
        <v>12387</v>
      </c>
      <c r="L738" s="11">
        <v>2</v>
      </c>
    </row>
    <row r="739" spans="1:12">
      <c r="A739" s="11" t="s">
        <v>1239</v>
      </c>
      <c r="D739" s="11" t="s">
        <v>260</v>
      </c>
      <c r="E739" s="19" t="s">
        <v>1489</v>
      </c>
      <c r="F739" s="10">
        <v>42036</v>
      </c>
      <c r="G739" s="10">
        <v>44958</v>
      </c>
      <c r="H739" s="11">
        <v>9</v>
      </c>
      <c r="I739" s="20" t="s">
        <v>259</v>
      </c>
      <c r="J739" s="11" t="s">
        <v>261</v>
      </c>
      <c r="K739" s="11" t="s">
        <v>12387</v>
      </c>
      <c r="L739" s="11">
        <v>2</v>
      </c>
    </row>
    <row r="740" spans="1:12">
      <c r="A740" s="11" t="s">
        <v>1240</v>
      </c>
      <c r="D740" s="11" t="s">
        <v>260</v>
      </c>
      <c r="E740" s="19" t="s">
        <v>1490</v>
      </c>
      <c r="F740" s="10">
        <v>42036</v>
      </c>
      <c r="G740" s="10">
        <v>44958</v>
      </c>
      <c r="H740" s="11">
        <v>9</v>
      </c>
      <c r="I740" s="20" t="s">
        <v>259</v>
      </c>
      <c r="J740" s="11" t="s">
        <v>261</v>
      </c>
      <c r="K740" s="11" t="s">
        <v>12387</v>
      </c>
      <c r="L740" s="11">
        <v>2</v>
      </c>
    </row>
    <row r="741" spans="1:12">
      <c r="A741" s="11" t="s">
        <v>1241</v>
      </c>
      <c r="D741" s="11" t="s">
        <v>260</v>
      </c>
      <c r="E741" s="19" t="s">
        <v>1491</v>
      </c>
      <c r="F741" s="10">
        <v>42036</v>
      </c>
      <c r="G741" s="10">
        <v>44958</v>
      </c>
      <c r="H741" s="11">
        <v>9</v>
      </c>
      <c r="I741" s="20" t="s">
        <v>259</v>
      </c>
      <c r="J741" s="11" t="s">
        <v>261</v>
      </c>
      <c r="K741" s="11" t="s">
        <v>12387</v>
      </c>
      <c r="L741" s="11">
        <v>2</v>
      </c>
    </row>
    <row r="742" spans="1:12">
      <c r="A742" s="11" t="s">
        <v>1242</v>
      </c>
      <c r="D742" s="11" t="s">
        <v>260</v>
      </c>
      <c r="E742" s="19" t="s">
        <v>1492</v>
      </c>
      <c r="F742" s="10">
        <v>42036</v>
      </c>
      <c r="G742" s="10">
        <v>44958</v>
      </c>
      <c r="H742" s="11">
        <v>9</v>
      </c>
      <c r="I742" s="20" t="s">
        <v>259</v>
      </c>
      <c r="J742" s="11" t="s">
        <v>261</v>
      </c>
      <c r="K742" s="11" t="s">
        <v>12387</v>
      </c>
      <c r="L742" s="11">
        <v>2</v>
      </c>
    </row>
    <row r="743" spans="1:12">
      <c r="A743" s="11" t="s">
        <v>1243</v>
      </c>
      <c r="D743" s="11" t="s">
        <v>260</v>
      </c>
      <c r="E743" s="19" t="s">
        <v>1493</v>
      </c>
      <c r="F743" s="10">
        <v>42036</v>
      </c>
      <c r="G743" s="10">
        <v>44958</v>
      </c>
      <c r="H743" s="11">
        <v>9</v>
      </c>
      <c r="I743" s="20" t="s">
        <v>259</v>
      </c>
      <c r="J743" s="11" t="s">
        <v>261</v>
      </c>
      <c r="K743" s="11" t="s">
        <v>12387</v>
      </c>
      <c r="L743" s="11">
        <v>2</v>
      </c>
    </row>
    <row r="744" spans="1:12">
      <c r="A744" s="11" t="s">
        <v>1244</v>
      </c>
      <c r="D744" s="11" t="s">
        <v>260</v>
      </c>
      <c r="E744" s="19" t="s">
        <v>1494</v>
      </c>
      <c r="F744" s="10">
        <v>42036</v>
      </c>
      <c r="G744" s="10">
        <v>44958</v>
      </c>
      <c r="H744" s="11">
        <v>9</v>
      </c>
      <c r="I744" s="20" t="s">
        <v>259</v>
      </c>
      <c r="J744" s="11" t="s">
        <v>261</v>
      </c>
      <c r="K744" s="11" t="s">
        <v>12387</v>
      </c>
      <c r="L744" s="11">
        <v>2</v>
      </c>
    </row>
    <row r="745" spans="1:12">
      <c r="A745" s="11" t="s">
        <v>1245</v>
      </c>
      <c r="D745" s="11" t="s">
        <v>260</v>
      </c>
      <c r="E745" s="19" t="s">
        <v>1495</v>
      </c>
      <c r="F745" s="10">
        <v>42036</v>
      </c>
      <c r="G745" s="10">
        <v>44958</v>
      </c>
      <c r="H745" s="11">
        <v>9</v>
      </c>
      <c r="I745" s="20" t="s">
        <v>259</v>
      </c>
      <c r="J745" s="11" t="s">
        <v>261</v>
      </c>
      <c r="K745" s="11" t="s">
        <v>12387</v>
      </c>
      <c r="L745" s="11">
        <v>2</v>
      </c>
    </row>
    <row r="746" spans="1:12">
      <c r="A746" s="11" t="s">
        <v>1246</v>
      </c>
      <c r="D746" s="11" t="s">
        <v>260</v>
      </c>
      <c r="E746" s="19" t="s">
        <v>1496</v>
      </c>
      <c r="F746" s="10">
        <v>42036</v>
      </c>
      <c r="G746" s="10">
        <v>44958</v>
      </c>
      <c r="H746" s="11">
        <v>9</v>
      </c>
      <c r="I746" s="20" t="s">
        <v>259</v>
      </c>
      <c r="J746" s="11" t="s">
        <v>261</v>
      </c>
      <c r="K746" s="11" t="s">
        <v>12387</v>
      </c>
      <c r="L746" s="11">
        <v>2</v>
      </c>
    </row>
    <row r="747" spans="1:12">
      <c r="A747" s="11" t="s">
        <v>1247</v>
      </c>
      <c r="D747" s="11" t="s">
        <v>260</v>
      </c>
      <c r="E747" s="19" t="s">
        <v>1497</v>
      </c>
      <c r="F747" s="10">
        <v>42036</v>
      </c>
      <c r="G747" s="10">
        <v>44958</v>
      </c>
      <c r="H747" s="11">
        <v>9</v>
      </c>
      <c r="I747" s="20" t="s">
        <v>259</v>
      </c>
      <c r="J747" s="11" t="s">
        <v>261</v>
      </c>
      <c r="K747" s="11" t="s">
        <v>12387</v>
      </c>
      <c r="L747" s="11">
        <v>2</v>
      </c>
    </row>
    <row r="748" spans="1:12">
      <c r="A748" s="11" t="s">
        <v>1248</v>
      </c>
      <c r="D748" s="11" t="s">
        <v>260</v>
      </c>
      <c r="E748" s="19" t="s">
        <v>1498</v>
      </c>
      <c r="F748" s="10">
        <v>42036</v>
      </c>
      <c r="G748" s="10">
        <v>44958</v>
      </c>
      <c r="H748" s="11">
        <v>9</v>
      </c>
      <c r="I748" s="20" t="s">
        <v>259</v>
      </c>
      <c r="J748" s="11" t="s">
        <v>261</v>
      </c>
      <c r="K748" s="11" t="s">
        <v>12387</v>
      </c>
      <c r="L748" s="11">
        <v>2</v>
      </c>
    </row>
    <row r="749" spans="1:12">
      <c r="A749" s="11" t="s">
        <v>1249</v>
      </c>
      <c r="D749" s="11" t="s">
        <v>260</v>
      </c>
      <c r="E749" s="19" t="s">
        <v>1499</v>
      </c>
      <c r="F749" s="10">
        <v>42036</v>
      </c>
      <c r="G749" s="10">
        <v>44958</v>
      </c>
      <c r="H749" s="11">
        <v>9</v>
      </c>
      <c r="I749" s="20" t="s">
        <v>259</v>
      </c>
      <c r="J749" s="11" t="s">
        <v>261</v>
      </c>
      <c r="K749" s="11" t="s">
        <v>12387</v>
      </c>
      <c r="L749" s="11">
        <v>2</v>
      </c>
    </row>
    <row r="750" spans="1:12">
      <c r="A750" s="11" t="s">
        <v>1250</v>
      </c>
      <c r="D750" s="11" t="s">
        <v>260</v>
      </c>
      <c r="E750" s="19" t="s">
        <v>1500</v>
      </c>
      <c r="F750" s="10">
        <v>42036</v>
      </c>
      <c r="G750" s="10">
        <v>44958</v>
      </c>
      <c r="H750" s="11">
        <v>9</v>
      </c>
      <c r="I750" s="20" t="s">
        <v>259</v>
      </c>
      <c r="J750" s="11" t="s">
        <v>261</v>
      </c>
      <c r="K750" s="11" t="s">
        <v>12387</v>
      </c>
      <c r="L750" s="11">
        <v>2</v>
      </c>
    </row>
    <row r="751" spans="1:12">
      <c r="A751" s="11" t="s">
        <v>1251</v>
      </c>
      <c r="D751" s="11" t="s">
        <v>260</v>
      </c>
      <c r="E751" s="19" t="s">
        <v>1501</v>
      </c>
      <c r="F751" s="10">
        <v>42036</v>
      </c>
      <c r="G751" s="10">
        <v>44958</v>
      </c>
      <c r="H751" s="11">
        <v>9</v>
      </c>
      <c r="I751" s="20" t="s">
        <v>259</v>
      </c>
      <c r="J751" s="11" t="s">
        <v>261</v>
      </c>
      <c r="K751" s="11" t="s">
        <v>12387</v>
      </c>
      <c r="L751" s="11">
        <v>2</v>
      </c>
    </row>
    <row r="752" spans="1:12">
      <c r="A752" s="11" t="s">
        <v>1252</v>
      </c>
      <c r="D752" s="11" t="s">
        <v>260</v>
      </c>
      <c r="E752" s="19" t="s">
        <v>1502</v>
      </c>
      <c r="F752" s="10">
        <v>42036</v>
      </c>
      <c r="G752" s="10">
        <v>44958</v>
      </c>
      <c r="H752" s="11">
        <v>9</v>
      </c>
      <c r="I752" s="20" t="s">
        <v>259</v>
      </c>
      <c r="J752" s="11" t="s">
        <v>261</v>
      </c>
      <c r="K752" s="11" t="s">
        <v>12387</v>
      </c>
      <c r="L752" s="11">
        <v>2</v>
      </c>
    </row>
    <row r="753" spans="1:12">
      <c r="A753" s="11" t="s">
        <v>1253</v>
      </c>
      <c r="D753" s="11" t="s">
        <v>260</v>
      </c>
      <c r="E753" s="19" t="s">
        <v>1503</v>
      </c>
      <c r="F753" s="10">
        <v>42036</v>
      </c>
      <c r="G753" s="10">
        <v>44958</v>
      </c>
      <c r="H753" s="11">
        <v>9</v>
      </c>
      <c r="I753" s="20" t="s">
        <v>259</v>
      </c>
      <c r="J753" s="11" t="s">
        <v>261</v>
      </c>
      <c r="K753" s="11" t="s">
        <v>12387</v>
      </c>
      <c r="L753" s="11">
        <v>2</v>
      </c>
    </row>
    <row r="754" spans="1:12">
      <c r="A754" s="11" t="s">
        <v>1254</v>
      </c>
      <c r="D754" s="11" t="s">
        <v>260</v>
      </c>
      <c r="E754" s="19" t="s">
        <v>1504</v>
      </c>
      <c r="F754" s="10">
        <v>42036</v>
      </c>
      <c r="G754" s="10">
        <v>44958</v>
      </c>
      <c r="H754" s="11">
        <v>9</v>
      </c>
      <c r="I754" s="20" t="s">
        <v>259</v>
      </c>
      <c r="J754" s="11" t="s">
        <v>261</v>
      </c>
      <c r="K754" s="11" t="s">
        <v>12387</v>
      </c>
      <c r="L754" s="11">
        <v>2</v>
      </c>
    </row>
    <row r="755" spans="1:12">
      <c r="A755" s="11" t="s">
        <v>1255</v>
      </c>
      <c r="D755" s="11" t="s">
        <v>260</v>
      </c>
      <c r="E755" s="19" t="s">
        <v>1505</v>
      </c>
      <c r="F755" s="10">
        <v>42036</v>
      </c>
      <c r="G755" s="10">
        <v>44958</v>
      </c>
      <c r="H755" s="11">
        <v>9</v>
      </c>
      <c r="I755" s="20" t="s">
        <v>259</v>
      </c>
      <c r="J755" s="11" t="s">
        <v>261</v>
      </c>
      <c r="K755" s="11" t="s">
        <v>12387</v>
      </c>
      <c r="L755" s="11">
        <v>2</v>
      </c>
    </row>
    <row r="756" spans="1:12">
      <c r="A756" s="11" t="s">
        <v>1256</v>
      </c>
      <c r="D756" s="11" t="s">
        <v>260</v>
      </c>
      <c r="E756" s="19" t="s">
        <v>1506</v>
      </c>
      <c r="F756" s="10">
        <v>42036</v>
      </c>
      <c r="G756" s="10">
        <v>44958</v>
      </c>
      <c r="H756" s="11">
        <v>9</v>
      </c>
      <c r="I756" s="20" t="s">
        <v>259</v>
      </c>
      <c r="J756" s="11" t="s">
        <v>261</v>
      </c>
      <c r="K756" s="11" t="s">
        <v>12387</v>
      </c>
      <c r="L756" s="11">
        <v>2</v>
      </c>
    </row>
    <row r="757" spans="1:12">
      <c r="A757" s="11" t="s">
        <v>1257</v>
      </c>
      <c r="D757" s="11" t="s">
        <v>260</v>
      </c>
      <c r="E757" s="19" t="s">
        <v>1507</v>
      </c>
      <c r="F757" s="10">
        <v>42036</v>
      </c>
      <c r="G757" s="10">
        <v>44958</v>
      </c>
      <c r="H757" s="11">
        <v>9</v>
      </c>
      <c r="I757" s="20" t="s">
        <v>259</v>
      </c>
      <c r="J757" s="11" t="s">
        <v>261</v>
      </c>
      <c r="K757" s="11" t="s">
        <v>12387</v>
      </c>
      <c r="L757" s="11">
        <v>2</v>
      </c>
    </row>
    <row r="758" spans="1:12">
      <c r="A758" s="11" t="s">
        <v>1258</v>
      </c>
      <c r="D758" s="11" t="s">
        <v>260</v>
      </c>
      <c r="E758" s="19" t="s">
        <v>1508</v>
      </c>
      <c r="F758" s="10">
        <v>42036</v>
      </c>
      <c r="G758" s="10">
        <v>44958</v>
      </c>
      <c r="H758" s="11">
        <v>9</v>
      </c>
      <c r="I758" s="20" t="s">
        <v>259</v>
      </c>
      <c r="J758" s="11" t="s">
        <v>261</v>
      </c>
      <c r="K758" s="11" t="s">
        <v>12387</v>
      </c>
      <c r="L758" s="11">
        <v>2</v>
      </c>
    </row>
    <row r="759" spans="1:12">
      <c r="A759" s="11" t="s">
        <v>1259</v>
      </c>
      <c r="D759" s="11" t="s">
        <v>260</v>
      </c>
      <c r="E759" s="19" t="s">
        <v>1509</v>
      </c>
      <c r="F759" s="10">
        <v>42036</v>
      </c>
      <c r="G759" s="10">
        <v>44958</v>
      </c>
      <c r="H759" s="11">
        <v>9</v>
      </c>
      <c r="I759" s="20" t="s">
        <v>259</v>
      </c>
      <c r="J759" s="11" t="s">
        <v>261</v>
      </c>
      <c r="K759" s="11" t="s">
        <v>12387</v>
      </c>
      <c r="L759" s="11">
        <v>2</v>
      </c>
    </row>
    <row r="760" spans="1:12">
      <c r="A760" s="11" t="s">
        <v>1260</v>
      </c>
      <c r="D760" s="11" t="s">
        <v>260</v>
      </c>
      <c r="E760" s="19" t="s">
        <v>1510</v>
      </c>
      <c r="F760" s="10">
        <v>42036</v>
      </c>
      <c r="G760" s="10">
        <v>44958</v>
      </c>
      <c r="H760" s="11">
        <v>9</v>
      </c>
      <c r="I760" s="20" t="s">
        <v>259</v>
      </c>
      <c r="J760" s="11" t="s">
        <v>261</v>
      </c>
      <c r="K760" s="11" t="s">
        <v>12387</v>
      </c>
      <c r="L760" s="11">
        <v>2</v>
      </c>
    </row>
    <row r="761" spans="1:12">
      <c r="A761" s="11" t="s">
        <v>1261</v>
      </c>
      <c r="D761" s="11" t="s">
        <v>260</v>
      </c>
      <c r="E761" s="19" t="s">
        <v>1511</v>
      </c>
      <c r="F761" s="10">
        <v>42036</v>
      </c>
      <c r="G761" s="10">
        <v>44958</v>
      </c>
      <c r="H761" s="11">
        <v>9</v>
      </c>
      <c r="I761" s="20" t="s">
        <v>259</v>
      </c>
      <c r="J761" s="11" t="s">
        <v>261</v>
      </c>
      <c r="K761" s="11" t="s">
        <v>12387</v>
      </c>
      <c r="L761" s="11">
        <v>2</v>
      </c>
    </row>
    <row r="762" spans="1:12">
      <c r="A762" s="11" t="s">
        <v>1512</v>
      </c>
      <c r="D762" s="11" t="s">
        <v>260</v>
      </c>
      <c r="E762" s="19" t="s">
        <v>1762</v>
      </c>
      <c r="F762" s="10">
        <v>42036</v>
      </c>
      <c r="G762" s="10">
        <v>44958</v>
      </c>
      <c r="H762" s="11">
        <v>9</v>
      </c>
      <c r="I762" s="20" t="s">
        <v>259</v>
      </c>
      <c r="J762" s="11" t="s">
        <v>261</v>
      </c>
      <c r="K762" s="11" t="s">
        <v>12387</v>
      </c>
      <c r="L762" s="11">
        <v>2</v>
      </c>
    </row>
    <row r="763" spans="1:12">
      <c r="A763" s="11" t="s">
        <v>1513</v>
      </c>
      <c r="D763" s="11" t="s">
        <v>260</v>
      </c>
      <c r="E763" s="19" t="s">
        <v>1763</v>
      </c>
      <c r="F763" s="10">
        <v>42036</v>
      </c>
      <c r="G763" s="10">
        <v>44958</v>
      </c>
      <c r="H763" s="11">
        <v>9</v>
      </c>
      <c r="I763" s="20" t="s">
        <v>259</v>
      </c>
      <c r="J763" s="11" t="s">
        <v>261</v>
      </c>
      <c r="K763" s="11" t="s">
        <v>12387</v>
      </c>
      <c r="L763" s="11">
        <v>2</v>
      </c>
    </row>
    <row r="764" spans="1:12">
      <c r="A764" s="11" t="s">
        <v>1514</v>
      </c>
      <c r="D764" s="11" t="s">
        <v>260</v>
      </c>
      <c r="E764" s="19" t="s">
        <v>1764</v>
      </c>
      <c r="F764" s="10">
        <v>42036</v>
      </c>
      <c r="G764" s="10">
        <v>44958</v>
      </c>
      <c r="H764" s="11">
        <v>9</v>
      </c>
      <c r="I764" s="20" t="s">
        <v>259</v>
      </c>
      <c r="J764" s="11" t="s">
        <v>261</v>
      </c>
      <c r="K764" s="11" t="s">
        <v>12387</v>
      </c>
      <c r="L764" s="11">
        <v>2</v>
      </c>
    </row>
    <row r="765" spans="1:12">
      <c r="A765" s="11" t="s">
        <v>1515</v>
      </c>
      <c r="D765" s="11" t="s">
        <v>260</v>
      </c>
      <c r="E765" s="19" t="s">
        <v>1765</v>
      </c>
      <c r="F765" s="10">
        <v>42036</v>
      </c>
      <c r="G765" s="10">
        <v>44958</v>
      </c>
      <c r="H765" s="11">
        <v>9</v>
      </c>
      <c r="I765" s="20" t="s">
        <v>259</v>
      </c>
      <c r="J765" s="11" t="s">
        <v>261</v>
      </c>
      <c r="K765" s="11" t="s">
        <v>12387</v>
      </c>
      <c r="L765" s="11">
        <v>2</v>
      </c>
    </row>
    <row r="766" spans="1:12">
      <c r="A766" s="11" t="s">
        <v>1516</v>
      </c>
      <c r="D766" s="11" t="s">
        <v>260</v>
      </c>
      <c r="E766" s="19" t="s">
        <v>1766</v>
      </c>
      <c r="F766" s="10">
        <v>42036</v>
      </c>
      <c r="G766" s="10">
        <v>44958</v>
      </c>
      <c r="H766" s="11">
        <v>9</v>
      </c>
      <c r="I766" s="20" t="s">
        <v>259</v>
      </c>
      <c r="J766" s="11" t="s">
        <v>261</v>
      </c>
      <c r="K766" s="11" t="s">
        <v>12387</v>
      </c>
      <c r="L766" s="11">
        <v>2</v>
      </c>
    </row>
    <row r="767" spans="1:12">
      <c r="A767" s="11" t="s">
        <v>1517</v>
      </c>
      <c r="D767" s="11" t="s">
        <v>260</v>
      </c>
      <c r="E767" s="19" t="s">
        <v>1767</v>
      </c>
      <c r="F767" s="10">
        <v>42036</v>
      </c>
      <c r="G767" s="10">
        <v>44958</v>
      </c>
      <c r="H767" s="11">
        <v>9</v>
      </c>
      <c r="I767" s="20" t="s">
        <v>259</v>
      </c>
      <c r="J767" s="11" t="s">
        <v>261</v>
      </c>
      <c r="K767" s="11" t="s">
        <v>12387</v>
      </c>
      <c r="L767" s="11">
        <v>2</v>
      </c>
    </row>
    <row r="768" spans="1:12">
      <c r="A768" s="11" t="s">
        <v>1518</v>
      </c>
      <c r="D768" s="11" t="s">
        <v>260</v>
      </c>
      <c r="E768" s="19" t="s">
        <v>1768</v>
      </c>
      <c r="F768" s="10">
        <v>42036</v>
      </c>
      <c r="G768" s="10">
        <v>44958</v>
      </c>
      <c r="H768" s="11">
        <v>9</v>
      </c>
      <c r="I768" s="20" t="s">
        <v>259</v>
      </c>
      <c r="J768" s="11" t="s">
        <v>261</v>
      </c>
      <c r="K768" s="11" t="s">
        <v>12387</v>
      </c>
      <c r="L768" s="11">
        <v>2</v>
      </c>
    </row>
    <row r="769" spans="1:12">
      <c r="A769" s="11" t="s">
        <v>1519</v>
      </c>
      <c r="D769" s="11" t="s">
        <v>260</v>
      </c>
      <c r="E769" s="19" t="s">
        <v>1769</v>
      </c>
      <c r="F769" s="10">
        <v>42036</v>
      </c>
      <c r="G769" s="10">
        <v>44958</v>
      </c>
      <c r="H769" s="11">
        <v>9</v>
      </c>
      <c r="I769" s="20" t="s">
        <v>259</v>
      </c>
      <c r="J769" s="11" t="s">
        <v>261</v>
      </c>
      <c r="K769" s="11" t="s">
        <v>12387</v>
      </c>
      <c r="L769" s="11">
        <v>2</v>
      </c>
    </row>
    <row r="770" spans="1:12">
      <c r="A770" s="11" t="s">
        <v>1520</v>
      </c>
      <c r="D770" s="11" t="s">
        <v>260</v>
      </c>
      <c r="E770" s="19" t="s">
        <v>1770</v>
      </c>
      <c r="F770" s="10">
        <v>42036</v>
      </c>
      <c r="G770" s="10">
        <v>44958</v>
      </c>
      <c r="H770" s="11">
        <v>9</v>
      </c>
      <c r="I770" s="20" t="s">
        <v>259</v>
      </c>
      <c r="J770" s="11" t="s">
        <v>261</v>
      </c>
      <c r="K770" s="11" t="s">
        <v>12387</v>
      </c>
      <c r="L770" s="11">
        <v>2</v>
      </c>
    </row>
    <row r="771" spans="1:12">
      <c r="A771" s="11" t="s">
        <v>1521</v>
      </c>
      <c r="D771" s="11" t="s">
        <v>260</v>
      </c>
      <c r="E771" s="19" t="s">
        <v>1771</v>
      </c>
      <c r="F771" s="10">
        <v>42036</v>
      </c>
      <c r="G771" s="10">
        <v>44958</v>
      </c>
      <c r="H771" s="11">
        <v>9</v>
      </c>
      <c r="I771" s="20" t="s">
        <v>259</v>
      </c>
      <c r="J771" s="11" t="s">
        <v>261</v>
      </c>
      <c r="K771" s="11" t="s">
        <v>12387</v>
      </c>
      <c r="L771" s="11">
        <v>2</v>
      </c>
    </row>
    <row r="772" spans="1:12">
      <c r="A772" s="11" t="s">
        <v>1522</v>
      </c>
      <c r="D772" s="11" t="s">
        <v>260</v>
      </c>
      <c r="E772" s="19" t="s">
        <v>1772</v>
      </c>
      <c r="F772" s="10">
        <v>42036</v>
      </c>
      <c r="G772" s="10">
        <v>44958</v>
      </c>
      <c r="H772" s="11">
        <v>9</v>
      </c>
      <c r="I772" s="20" t="s">
        <v>259</v>
      </c>
      <c r="J772" s="11" t="s">
        <v>261</v>
      </c>
      <c r="K772" s="11" t="s">
        <v>12387</v>
      </c>
      <c r="L772" s="11">
        <v>2</v>
      </c>
    </row>
    <row r="773" spans="1:12">
      <c r="A773" s="11" t="s">
        <v>1523</v>
      </c>
      <c r="D773" s="11" t="s">
        <v>260</v>
      </c>
      <c r="E773" s="19" t="s">
        <v>1773</v>
      </c>
      <c r="F773" s="10">
        <v>42036</v>
      </c>
      <c r="G773" s="10">
        <v>44958</v>
      </c>
      <c r="H773" s="11">
        <v>9</v>
      </c>
      <c r="I773" s="20" t="s">
        <v>259</v>
      </c>
      <c r="J773" s="11" t="s">
        <v>261</v>
      </c>
      <c r="K773" s="11" t="s">
        <v>12387</v>
      </c>
      <c r="L773" s="11">
        <v>2</v>
      </c>
    </row>
    <row r="774" spans="1:12">
      <c r="A774" s="11" t="s">
        <v>1524</v>
      </c>
      <c r="D774" s="11" t="s">
        <v>260</v>
      </c>
      <c r="E774" s="19" t="s">
        <v>1774</v>
      </c>
      <c r="F774" s="10">
        <v>42036</v>
      </c>
      <c r="G774" s="10">
        <v>44958</v>
      </c>
      <c r="H774" s="11">
        <v>9</v>
      </c>
      <c r="I774" s="20" t="s">
        <v>259</v>
      </c>
      <c r="J774" s="11" t="s">
        <v>261</v>
      </c>
      <c r="K774" s="11" t="s">
        <v>12387</v>
      </c>
      <c r="L774" s="11">
        <v>2</v>
      </c>
    </row>
    <row r="775" spans="1:12">
      <c r="A775" s="11" t="s">
        <v>1525</v>
      </c>
      <c r="D775" s="11" t="s">
        <v>260</v>
      </c>
      <c r="E775" s="19" t="s">
        <v>1775</v>
      </c>
      <c r="F775" s="10">
        <v>42036</v>
      </c>
      <c r="G775" s="10">
        <v>44958</v>
      </c>
      <c r="H775" s="11">
        <v>9</v>
      </c>
      <c r="I775" s="20" t="s">
        <v>259</v>
      </c>
      <c r="J775" s="11" t="s">
        <v>261</v>
      </c>
      <c r="K775" s="11" t="s">
        <v>12387</v>
      </c>
      <c r="L775" s="11">
        <v>2</v>
      </c>
    </row>
    <row r="776" spans="1:12">
      <c r="A776" s="11" t="s">
        <v>1526</v>
      </c>
      <c r="D776" s="11" t="s">
        <v>260</v>
      </c>
      <c r="E776" s="19" t="s">
        <v>1776</v>
      </c>
      <c r="F776" s="10">
        <v>42036</v>
      </c>
      <c r="G776" s="10">
        <v>44958</v>
      </c>
      <c r="H776" s="11">
        <v>9</v>
      </c>
      <c r="I776" s="20" t="s">
        <v>259</v>
      </c>
      <c r="J776" s="11" t="s">
        <v>261</v>
      </c>
      <c r="K776" s="11" t="s">
        <v>12387</v>
      </c>
      <c r="L776" s="11">
        <v>2</v>
      </c>
    </row>
    <row r="777" spans="1:12">
      <c r="A777" s="11" t="s">
        <v>1527</v>
      </c>
      <c r="D777" s="11" t="s">
        <v>260</v>
      </c>
      <c r="E777" s="19" t="s">
        <v>1777</v>
      </c>
      <c r="F777" s="10">
        <v>42036</v>
      </c>
      <c r="G777" s="10">
        <v>44958</v>
      </c>
      <c r="H777" s="11">
        <v>9</v>
      </c>
      <c r="I777" s="20" t="s">
        <v>259</v>
      </c>
      <c r="J777" s="11" t="s">
        <v>261</v>
      </c>
      <c r="K777" s="11" t="s">
        <v>12387</v>
      </c>
      <c r="L777" s="11">
        <v>2</v>
      </c>
    </row>
    <row r="778" spans="1:12">
      <c r="A778" s="11" t="s">
        <v>1528</v>
      </c>
      <c r="D778" s="11" t="s">
        <v>260</v>
      </c>
      <c r="E778" s="19" t="s">
        <v>1778</v>
      </c>
      <c r="F778" s="10">
        <v>42036</v>
      </c>
      <c r="G778" s="10">
        <v>44958</v>
      </c>
      <c r="H778" s="11">
        <v>9</v>
      </c>
      <c r="I778" s="20" t="s">
        <v>259</v>
      </c>
      <c r="J778" s="11" t="s">
        <v>261</v>
      </c>
      <c r="K778" s="11" t="s">
        <v>12387</v>
      </c>
      <c r="L778" s="11">
        <v>2</v>
      </c>
    </row>
    <row r="779" spans="1:12">
      <c r="A779" s="11" t="s">
        <v>1529</v>
      </c>
      <c r="D779" s="11" t="s">
        <v>260</v>
      </c>
      <c r="E779" s="19" t="s">
        <v>1779</v>
      </c>
      <c r="F779" s="10">
        <v>42036</v>
      </c>
      <c r="G779" s="10">
        <v>44958</v>
      </c>
      <c r="H779" s="11">
        <v>9</v>
      </c>
      <c r="I779" s="20" t="s">
        <v>259</v>
      </c>
      <c r="J779" s="11" t="s">
        <v>261</v>
      </c>
      <c r="K779" s="11" t="s">
        <v>12387</v>
      </c>
      <c r="L779" s="11">
        <v>2</v>
      </c>
    </row>
    <row r="780" spans="1:12">
      <c r="A780" s="11" t="s">
        <v>1530</v>
      </c>
      <c r="D780" s="11" t="s">
        <v>260</v>
      </c>
      <c r="E780" s="19" t="s">
        <v>1780</v>
      </c>
      <c r="F780" s="10">
        <v>42036</v>
      </c>
      <c r="G780" s="10">
        <v>44958</v>
      </c>
      <c r="H780" s="11">
        <v>9</v>
      </c>
      <c r="I780" s="20" t="s">
        <v>259</v>
      </c>
      <c r="J780" s="11" t="s">
        <v>261</v>
      </c>
      <c r="K780" s="11" t="s">
        <v>12387</v>
      </c>
      <c r="L780" s="11">
        <v>2</v>
      </c>
    </row>
    <row r="781" spans="1:12">
      <c r="A781" s="11" t="s">
        <v>1531</v>
      </c>
      <c r="D781" s="11" t="s">
        <v>260</v>
      </c>
      <c r="E781" s="19" t="s">
        <v>1781</v>
      </c>
      <c r="F781" s="10">
        <v>42036</v>
      </c>
      <c r="G781" s="10">
        <v>44958</v>
      </c>
      <c r="H781" s="11">
        <v>9</v>
      </c>
      <c r="I781" s="20" t="s">
        <v>259</v>
      </c>
      <c r="J781" s="11" t="s">
        <v>261</v>
      </c>
      <c r="K781" s="11" t="s">
        <v>12387</v>
      </c>
      <c r="L781" s="11">
        <v>2</v>
      </c>
    </row>
    <row r="782" spans="1:12">
      <c r="A782" s="11" t="s">
        <v>1532</v>
      </c>
      <c r="D782" s="11" t="s">
        <v>260</v>
      </c>
      <c r="E782" s="19" t="s">
        <v>1782</v>
      </c>
      <c r="F782" s="10">
        <v>42036</v>
      </c>
      <c r="G782" s="10">
        <v>44958</v>
      </c>
      <c r="H782" s="11">
        <v>9</v>
      </c>
      <c r="I782" s="20" t="s">
        <v>259</v>
      </c>
      <c r="J782" s="11" t="s">
        <v>261</v>
      </c>
      <c r="K782" s="11" t="s">
        <v>12387</v>
      </c>
      <c r="L782" s="11">
        <v>2</v>
      </c>
    </row>
    <row r="783" spans="1:12">
      <c r="A783" s="11" t="s">
        <v>1533</v>
      </c>
      <c r="D783" s="11" t="s">
        <v>260</v>
      </c>
      <c r="E783" s="19" t="s">
        <v>1783</v>
      </c>
      <c r="F783" s="10">
        <v>42036</v>
      </c>
      <c r="G783" s="10">
        <v>44958</v>
      </c>
      <c r="H783" s="11">
        <v>9</v>
      </c>
      <c r="I783" s="20" t="s">
        <v>259</v>
      </c>
      <c r="J783" s="11" t="s">
        <v>261</v>
      </c>
      <c r="K783" s="11" t="s">
        <v>12387</v>
      </c>
      <c r="L783" s="11">
        <v>2</v>
      </c>
    </row>
    <row r="784" spans="1:12">
      <c r="A784" s="11" t="s">
        <v>1534</v>
      </c>
      <c r="D784" s="11" t="s">
        <v>260</v>
      </c>
      <c r="E784" s="19" t="s">
        <v>1784</v>
      </c>
      <c r="F784" s="10">
        <v>42036</v>
      </c>
      <c r="G784" s="10">
        <v>44958</v>
      </c>
      <c r="H784" s="11">
        <v>9</v>
      </c>
      <c r="I784" s="20" t="s">
        <v>259</v>
      </c>
      <c r="J784" s="11" t="s">
        <v>261</v>
      </c>
      <c r="K784" s="11" t="s">
        <v>12387</v>
      </c>
      <c r="L784" s="11">
        <v>2</v>
      </c>
    </row>
    <row r="785" spans="1:12">
      <c r="A785" s="11" t="s">
        <v>1535</v>
      </c>
      <c r="D785" s="11" t="s">
        <v>260</v>
      </c>
      <c r="E785" s="19" t="s">
        <v>1785</v>
      </c>
      <c r="F785" s="10">
        <v>42036</v>
      </c>
      <c r="G785" s="10">
        <v>44958</v>
      </c>
      <c r="H785" s="11">
        <v>9</v>
      </c>
      <c r="I785" s="20" t="s">
        <v>259</v>
      </c>
      <c r="J785" s="11" t="s">
        <v>261</v>
      </c>
      <c r="K785" s="11" t="s">
        <v>12387</v>
      </c>
      <c r="L785" s="11">
        <v>2</v>
      </c>
    </row>
    <row r="786" spans="1:12">
      <c r="A786" s="11" t="s">
        <v>1536</v>
      </c>
      <c r="D786" s="11" t="s">
        <v>260</v>
      </c>
      <c r="E786" s="19" t="s">
        <v>1786</v>
      </c>
      <c r="F786" s="10">
        <v>42036</v>
      </c>
      <c r="G786" s="10">
        <v>44958</v>
      </c>
      <c r="H786" s="11">
        <v>9</v>
      </c>
      <c r="I786" s="20" t="s">
        <v>259</v>
      </c>
      <c r="J786" s="11" t="s">
        <v>261</v>
      </c>
      <c r="K786" s="11" t="s">
        <v>12387</v>
      </c>
      <c r="L786" s="11">
        <v>2</v>
      </c>
    </row>
    <row r="787" spans="1:12">
      <c r="A787" s="11" t="s">
        <v>1537</v>
      </c>
      <c r="D787" s="11" t="s">
        <v>260</v>
      </c>
      <c r="E787" s="19" t="s">
        <v>1787</v>
      </c>
      <c r="F787" s="10">
        <v>42036</v>
      </c>
      <c r="G787" s="10">
        <v>44958</v>
      </c>
      <c r="H787" s="11">
        <v>9</v>
      </c>
      <c r="I787" s="20" t="s">
        <v>259</v>
      </c>
      <c r="J787" s="11" t="s">
        <v>261</v>
      </c>
      <c r="K787" s="11" t="s">
        <v>12387</v>
      </c>
      <c r="L787" s="11">
        <v>2</v>
      </c>
    </row>
    <row r="788" spans="1:12">
      <c r="A788" s="11" t="s">
        <v>1538</v>
      </c>
      <c r="D788" s="11" t="s">
        <v>260</v>
      </c>
      <c r="E788" s="19" t="s">
        <v>1788</v>
      </c>
      <c r="F788" s="10">
        <v>42036</v>
      </c>
      <c r="G788" s="10">
        <v>44958</v>
      </c>
      <c r="H788" s="11">
        <v>9</v>
      </c>
      <c r="I788" s="20" t="s">
        <v>259</v>
      </c>
      <c r="J788" s="11" t="s">
        <v>261</v>
      </c>
      <c r="K788" s="11" t="s">
        <v>12387</v>
      </c>
      <c r="L788" s="11">
        <v>2</v>
      </c>
    </row>
    <row r="789" spans="1:12">
      <c r="A789" s="11" t="s">
        <v>1539</v>
      </c>
      <c r="D789" s="11" t="s">
        <v>260</v>
      </c>
      <c r="E789" s="19" t="s">
        <v>1789</v>
      </c>
      <c r="F789" s="10">
        <v>42036</v>
      </c>
      <c r="G789" s="10">
        <v>44958</v>
      </c>
      <c r="H789" s="11">
        <v>9</v>
      </c>
      <c r="I789" s="20" t="s">
        <v>259</v>
      </c>
      <c r="J789" s="11" t="s">
        <v>261</v>
      </c>
      <c r="K789" s="11" t="s">
        <v>12387</v>
      </c>
      <c r="L789" s="11">
        <v>2</v>
      </c>
    </row>
    <row r="790" spans="1:12">
      <c r="A790" s="11" t="s">
        <v>1540</v>
      </c>
      <c r="D790" s="11" t="s">
        <v>260</v>
      </c>
      <c r="E790" s="19" t="s">
        <v>1790</v>
      </c>
      <c r="F790" s="10">
        <v>42036</v>
      </c>
      <c r="G790" s="10">
        <v>44958</v>
      </c>
      <c r="H790" s="11">
        <v>9</v>
      </c>
      <c r="I790" s="20" t="s">
        <v>259</v>
      </c>
      <c r="J790" s="11" t="s">
        <v>261</v>
      </c>
      <c r="K790" s="11" t="s">
        <v>12387</v>
      </c>
      <c r="L790" s="11">
        <v>2</v>
      </c>
    </row>
    <row r="791" spans="1:12">
      <c r="A791" s="11" t="s">
        <v>1541</v>
      </c>
      <c r="D791" s="11" t="s">
        <v>260</v>
      </c>
      <c r="E791" s="19" t="s">
        <v>1791</v>
      </c>
      <c r="F791" s="10">
        <v>42036</v>
      </c>
      <c r="G791" s="10">
        <v>44958</v>
      </c>
      <c r="H791" s="11">
        <v>9</v>
      </c>
      <c r="I791" s="20" t="s">
        <v>259</v>
      </c>
      <c r="J791" s="11" t="s">
        <v>261</v>
      </c>
      <c r="K791" s="11" t="s">
        <v>12387</v>
      </c>
      <c r="L791" s="11">
        <v>2</v>
      </c>
    </row>
    <row r="792" spans="1:12">
      <c r="A792" s="11" t="s">
        <v>1542</v>
      </c>
      <c r="D792" s="11" t="s">
        <v>260</v>
      </c>
      <c r="E792" s="19" t="s">
        <v>1792</v>
      </c>
      <c r="F792" s="10">
        <v>42036</v>
      </c>
      <c r="G792" s="10">
        <v>44958</v>
      </c>
      <c r="H792" s="11">
        <v>9</v>
      </c>
      <c r="I792" s="20" t="s">
        <v>259</v>
      </c>
      <c r="J792" s="11" t="s">
        <v>261</v>
      </c>
      <c r="K792" s="11" t="s">
        <v>12387</v>
      </c>
      <c r="L792" s="11">
        <v>2</v>
      </c>
    </row>
    <row r="793" spans="1:12">
      <c r="A793" s="11" t="s">
        <v>1543</v>
      </c>
      <c r="D793" s="11" t="s">
        <v>260</v>
      </c>
      <c r="E793" s="19" t="s">
        <v>1793</v>
      </c>
      <c r="F793" s="10">
        <v>42036</v>
      </c>
      <c r="G793" s="10">
        <v>44958</v>
      </c>
      <c r="H793" s="11">
        <v>9</v>
      </c>
      <c r="I793" s="20" t="s">
        <v>259</v>
      </c>
      <c r="J793" s="11" t="s">
        <v>261</v>
      </c>
      <c r="K793" s="11" t="s">
        <v>12387</v>
      </c>
      <c r="L793" s="11">
        <v>2</v>
      </c>
    </row>
    <row r="794" spans="1:12">
      <c r="A794" s="11" t="s">
        <v>1544</v>
      </c>
      <c r="D794" s="11" t="s">
        <v>260</v>
      </c>
      <c r="E794" s="19" t="s">
        <v>1794</v>
      </c>
      <c r="F794" s="10">
        <v>42036</v>
      </c>
      <c r="G794" s="10">
        <v>44958</v>
      </c>
      <c r="H794" s="11">
        <v>9</v>
      </c>
      <c r="I794" s="20" t="s">
        <v>259</v>
      </c>
      <c r="J794" s="11" t="s">
        <v>261</v>
      </c>
      <c r="K794" s="11" t="s">
        <v>12387</v>
      </c>
      <c r="L794" s="11">
        <v>2</v>
      </c>
    </row>
    <row r="795" spans="1:12">
      <c r="A795" s="11" t="s">
        <v>1545</v>
      </c>
      <c r="D795" s="11" t="s">
        <v>260</v>
      </c>
      <c r="E795" s="19" t="s">
        <v>1795</v>
      </c>
      <c r="F795" s="10">
        <v>42036</v>
      </c>
      <c r="G795" s="10">
        <v>44958</v>
      </c>
      <c r="H795" s="11">
        <v>9</v>
      </c>
      <c r="I795" s="20" t="s">
        <v>259</v>
      </c>
      <c r="J795" s="11" t="s">
        <v>261</v>
      </c>
      <c r="K795" s="11" t="s">
        <v>12387</v>
      </c>
      <c r="L795" s="11">
        <v>2</v>
      </c>
    </row>
    <row r="796" spans="1:12">
      <c r="A796" s="11" t="s">
        <v>1546</v>
      </c>
      <c r="D796" s="11" t="s">
        <v>260</v>
      </c>
      <c r="E796" s="19" t="s">
        <v>1796</v>
      </c>
      <c r="F796" s="10">
        <v>42036</v>
      </c>
      <c r="G796" s="10">
        <v>44958</v>
      </c>
      <c r="H796" s="11">
        <v>9</v>
      </c>
      <c r="I796" s="20" t="s">
        <v>259</v>
      </c>
      <c r="J796" s="11" t="s">
        <v>261</v>
      </c>
      <c r="K796" s="11" t="s">
        <v>12387</v>
      </c>
      <c r="L796" s="11">
        <v>2</v>
      </c>
    </row>
    <row r="797" spans="1:12">
      <c r="A797" s="11" t="s">
        <v>1547</v>
      </c>
      <c r="D797" s="11" t="s">
        <v>260</v>
      </c>
      <c r="E797" s="19" t="s">
        <v>1797</v>
      </c>
      <c r="F797" s="10">
        <v>42036</v>
      </c>
      <c r="G797" s="10">
        <v>44958</v>
      </c>
      <c r="H797" s="11">
        <v>9</v>
      </c>
      <c r="I797" s="20" t="s">
        <v>259</v>
      </c>
      <c r="J797" s="11" t="s">
        <v>261</v>
      </c>
      <c r="K797" s="11" t="s">
        <v>12387</v>
      </c>
      <c r="L797" s="11">
        <v>2</v>
      </c>
    </row>
    <row r="798" spans="1:12">
      <c r="A798" s="11" t="s">
        <v>1548</v>
      </c>
      <c r="D798" s="11" t="s">
        <v>260</v>
      </c>
      <c r="E798" s="19" t="s">
        <v>1798</v>
      </c>
      <c r="F798" s="10">
        <v>42036</v>
      </c>
      <c r="G798" s="10">
        <v>44958</v>
      </c>
      <c r="H798" s="11">
        <v>9</v>
      </c>
      <c r="I798" s="20" t="s">
        <v>259</v>
      </c>
      <c r="J798" s="11" t="s">
        <v>261</v>
      </c>
      <c r="K798" s="11" t="s">
        <v>12387</v>
      </c>
      <c r="L798" s="11">
        <v>2</v>
      </c>
    </row>
    <row r="799" spans="1:12">
      <c r="A799" s="11" t="s">
        <v>1549</v>
      </c>
      <c r="D799" s="11" t="s">
        <v>260</v>
      </c>
      <c r="E799" s="19" t="s">
        <v>1799</v>
      </c>
      <c r="F799" s="10">
        <v>42036</v>
      </c>
      <c r="G799" s="10">
        <v>44958</v>
      </c>
      <c r="H799" s="11">
        <v>9</v>
      </c>
      <c r="I799" s="20" t="s">
        <v>259</v>
      </c>
      <c r="J799" s="11" t="s">
        <v>261</v>
      </c>
      <c r="K799" s="11" t="s">
        <v>12387</v>
      </c>
      <c r="L799" s="11">
        <v>2</v>
      </c>
    </row>
    <row r="800" spans="1:12">
      <c r="A800" s="11" t="s">
        <v>1550</v>
      </c>
      <c r="D800" s="11" t="s">
        <v>260</v>
      </c>
      <c r="E800" s="19" t="s">
        <v>1800</v>
      </c>
      <c r="F800" s="10">
        <v>42036</v>
      </c>
      <c r="G800" s="10">
        <v>44958</v>
      </c>
      <c r="H800" s="11">
        <v>9</v>
      </c>
      <c r="I800" s="20" t="s">
        <v>259</v>
      </c>
      <c r="J800" s="11" t="s">
        <v>261</v>
      </c>
      <c r="K800" s="11" t="s">
        <v>12387</v>
      </c>
      <c r="L800" s="11">
        <v>2</v>
      </c>
    </row>
    <row r="801" spans="1:12">
      <c r="A801" s="11" t="s">
        <v>1551</v>
      </c>
      <c r="D801" s="11" t="s">
        <v>260</v>
      </c>
      <c r="E801" s="19" t="s">
        <v>1801</v>
      </c>
      <c r="F801" s="10">
        <v>42036</v>
      </c>
      <c r="G801" s="10">
        <v>44958</v>
      </c>
      <c r="H801" s="11">
        <v>9</v>
      </c>
      <c r="I801" s="20" t="s">
        <v>259</v>
      </c>
      <c r="J801" s="11" t="s">
        <v>261</v>
      </c>
      <c r="K801" s="11" t="s">
        <v>12387</v>
      </c>
      <c r="L801" s="11">
        <v>2</v>
      </c>
    </row>
    <row r="802" spans="1:12">
      <c r="A802" s="11" t="s">
        <v>1552</v>
      </c>
      <c r="D802" s="11" t="s">
        <v>260</v>
      </c>
      <c r="E802" s="19" t="s">
        <v>1802</v>
      </c>
      <c r="F802" s="10">
        <v>42036</v>
      </c>
      <c r="G802" s="10">
        <v>44958</v>
      </c>
      <c r="H802" s="11">
        <v>9</v>
      </c>
      <c r="I802" s="20" t="s">
        <v>259</v>
      </c>
      <c r="J802" s="11" t="s">
        <v>261</v>
      </c>
      <c r="K802" s="11" t="s">
        <v>12387</v>
      </c>
      <c r="L802" s="11">
        <v>2</v>
      </c>
    </row>
    <row r="803" spans="1:12">
      <c r="A803" s="11" t="s">
        <v>1553</v>
      </c>
      <c r="D803" s="11" t="s">
        <v>260</v>
      </c>
      <c r="E803" s="19" t="s">
        <v>1803</v>
      </c>
      <c r="F803" s="10">
        <v>42036</v>
      </c>
      <c r="G803" s="10">
        <v>44958</v>
      </c>
      <c r="H803" s="11">
        <v>9</v>
      </c>
      <c r="I803" s="20" t="s">
        <v>259</v>
      </c>
      <c r="J803" s="11" t="s">
        <v>261</v>
      </c>
      <c r="K803" s="11" t="s">
        <v>12387</v>
      </c>
      <c r="L803" s="11">
        <v>2</v>
      </c>
    </row>
    <row r="804" spans="1:12">
      <c r="A804" s="11" t="s">
        <v>1554</v>
      </c>
      <c r="D804" s="11" t="s">
        <v>260</v>
      </c>
      <c r="E804" s="19" t="s">
        <v>1804</v>
      </c>
      <c r="F804" s="10">
        <v>42036</v>
      </c>
      <c r="G804" s="10">
        <v>44958</v>
      </c>
      <c r="H804" s="11">
        <v>9</v>
      </c>
      <c r="I804" s="20" t="s">
        <v>259</v>
      </c>
      <c r="J804" s="11" t="s">
        <v>261</v>
      </c>
      <c r="K804" s="11" t="s">
        <v>12387</v>
      </c>
      <c r="L804" s="11">
        <v>2</v>
      </c>
    </row>
    <row r="805" spans="1:12">
      <c r="A805" s="11" t="s">
        <v>1555</v>
      </c>
      <c r="D805" s="11" t="s">
        <v>260</v>
      </c>
      <c r="E805" s="19" t="s">
        <v>1805</v>
      </c>
      <c r="F805" s="10">
        <v>42036</v>
      </c>
      <c r="G805" s="10">
        <v>44958</v>
      </c>
      <c r="H805" s="11">
        <v>9</v>
      </c>
      <c r="I805" s="20" t="s">
        <v>259</v>
      </c>
      <c r="J805" s="11" t="s">
        <v>261</v>
      </c>
      <c r="K805" s="11" t="s">
        <v>12387</v>
      </c>
      <c r="L805" s="11">
        <v>2</v>
      </c>
    </row>
    <row r="806" spans="1:12">
      <c r="A806" s="11" t="s">
        <v>1556</v>
      </c>
      <c r="D806" s="11" t="s">
        <v>260</v>
      </c>
      <c r="E806" s="19" t="s">
        <v>1806</v>
      </c>
      <c r="F806" s="10">
        <v>42036</v>
      </c>
      <c r="G806" s="10">
        <v>44958</v>
      </c>
      <c r="H806" s="11">
        <v>9</v>
      </c>
      <c r="I806" s="20" t="s">
        <v>259</v>
      </c>
      <c r="J806" s="11" t="s">
        <v>261</v>
      </c>
      <c r="K806" s="11" t="s">
        <v>12387</v>
      </c>
      <c r="L806" s="11">
        <v>2</v>
      </c>
    </row>
    <row r="807" spans="1:12">
      <c r="A807" s="11" t="s">
        <v>1557</v>
      </c>
      <c r="D807" s="11" t="s">
        <v>260</v>
      </c>
      <c r="E807" s="19" t="s">
        <v>1807</v>
      </c>
      <c r="F807" s="10">
        <v>42036</v>
      </c>
      <c r="G807" s="10">
        <v>44958</v>
      </c>
      <c r="H807" s="11">
        <v>9</v>
      </c>
      <c r="I807" s="20" t="s">
        <v>259</v>
      </c>
      <c r="J807" s="11" t="s">
        <v>261</v>
      </c>
      <c r="K807" s="11" t="s">
        <v>12387</v>
      </c>
      <c r="L807" s="11">
        <v>2</v>
      </c>
    </row>
    <row r="808" spans="1:12">
      <c r="A808" s="11" t="s">
        <v>1558</v>
      </c>
      <c r="D808" s="11" t="s">
        <v>260</v>
      </c>
      <c r="E808" s="19" t="s">
        <v>1808</v>
      </c>
      <c r="F808" s="10">
        <v>42036</v>
      </c>
      <c r="G808" s="10">
        <v>44958</v>
      </c>
      <c r="H808" s="11">
        <v>9</v>
      </c>
      <c r="I808" s="20" t="s">
        <v>259</v>
      </c>
      <c r="J808" s="11" t="s">
        <v>261</v>
      </c>
      <c r="K808" s="11" t="s">
        <v>12387</v>
      </c>
      <c r="L808" s="11">
        <v>2</v>
      </c>
    </row>
    <row r="809" spans="1:12">
      <c r="A809" s="11" t="s">
        <v>1559</v>
      </c>
      <c r="D809" s="11" t="s">
        <v>260</v>
      </c>
      <c r="E809" s="19" t="s">
        <v>1809</v>
      </c>
      <c r="F809" s="10">
        <v>42036</v>
      </c>
      <c r="G809" s="10">
        <v>44958</v>
      </c>
      <c r="H809" s="11">
        <v>9</v>
      </c>
      <c r="I809" s="20" t="s">
        <v>259</v>
      </c>
      <c r="J809" s="11" t="s">
        <v>261</v>
      </c>
      <c r="K809" s="11" t="s">
        <v>12387</v>
      </c>
      <c r="L809" s="11">
        <v>2</v>
      </c>
    </row>
    <row r="810" spans="1:12">
      <c r="A810" s="11" t="s">
        <v>1560</v>
      </c>
      <c r="D810" s="11" t="s">
        <v>260</v>
      </c>
      <c r="E810" s="19" t="s">
        <v>1810</v>
      </c>
      <c r="F810" s="10">
        <v>42036</v>
      </c>
      <c r="G810" s="10">
        <v>44958</v>
      </c>
      <c r="H810" s="11">
        <v>9</v>
      </c>
      <c r="I810" s="20" t="s">
        <v>259</v>
      </c>
      <c r="J810" s="11" t="s">
        <v>261</v>
      </c>
      <c r="K810" s="11" t="s">
        <v>12387</v>
      </c>
      <c r="L810" s="11">
        <v>2</v>
      </c>
    </row>
    <row r="811" spans="1:12">
      <c r="A811" s="11" t="s">
        <v>1561</v>
      </c>
      <c r="D811" s="11" t="s">
        <v>260</v>
      </c>
      <c r="E811" s="19" t="s">
        <v>1811</v>
      </c>
      <c r="F811" s="10">
        <v>42036</v>
      </c>
      <c r="G811" s="10">
        <v>44958</v>
      </c>
      <c r="H811" s="11">
        <v>9</v>
      </c>
      <c r="I811" s="20" t="s">
        <v>259</v>
      </c>
      <c r="J811" s="11" t="s">
        <v>261</v>
      </c>
      <c r="K811" s="11" t="s">
        <v>12387</v>
      </c>
      <c r="L811" s="11">
        <v>2</v>
      </c>
    </row>
    <row r="812" spans="1:12">
      <c r="A812" s="11" t="s">
        <v>1562</v>
      </c>
      <c r="D812" s="11" t="s">
        <v>260</v>
      </c>
      <c r="E812" s="19" t="s">
        <v>1812</v>
      </c>
      <c r="F812" s="10">
        <v>42036</v>
      </c>
      <c r="G812" s="10">
        <v>44958</v>
      </c>
      <c r="H812" s="11">
        <v>9</v>
      </c>
      <c r="I812" s="20" t="s">
        <v>259</v>
      </c>
      <c r="J812" s="11" t="s">
        <v>261</v>
      </c>
      <c r="K812" s="11" t="s">
        <v>12387</v>
      </c>
      <c r="L812" s="11">
        <v>2</v>
      </c>
    </row>
    <row r="813" spans="1:12">
      <c r="A813" s="11" t="s">
        <v>1563</v>
      </c>
      <c r="D813" s="11" t="s">
        <v>260</v>
      </c>
      <c r="E813" s="19" t="s">
        <v>1813</v>
      </c>
      <c r="F813" s="10">
        <v>42036</v>
      </c>
      <c r="G813" s="10">
        <v>44958</v>
      </c>
      <c r="H813" s="11">
        <v>9</v>
      </c>
      <c r="I813" s="20" t="s">
        <v>259</v>
      </c>
      <c r="J813" s="11" t="s">
        <v>261</v>
      </c>
      <c r="K813" s="11" t="s">
        <v>12387</v>
      </c>
      <c r="L813" s="11">
        <v>2</v>
      </c>
    </row>
    <row r="814" spans="1:12">
      <c r="A814" s="11" t="s">
        <v>1564</v>
      </c>
      <c r="D814" s="11" t="s">
        <v>260</v>
      </c>
      <c r="E814" s="19" t="s">
        <v>1814</v>
      </c>
      <c r="F814" s="10">
        <v>42036</v>
      </c>
      <c r="G814" s="10">
        <v>44958</v>
      </c>
      <c r="H814" s="11">
        <v>9</v>
      </c>
      <c r="I814" s="20" t="s">
        <v>259</v>
      </c>
      <c r="J814" s="11" t="s">
        <v>261</v>
      </c>
      <c r="K814" s="11" t="s">
        <v>12387</v>
      </c>
      <c r="L814" s="11">
        <v>2</v>
      </c>
    </row>
    <row r="815" spans="1:12">
      <c r="A815" s="11" t="s">
        <v>1565</v>
      </c>
      <c r="D815" s="11" t="s">
        <v>260</v>
      </c>
      <c r="E815" s="19" t="s">
        <v>1815</v>
      </c>
      <c r="F815" s="10">
        <v>42036</v>
      </c>
      <c r="G815" s="10">
        <v>44958</v>
      </c>
      <c r="H815" s="11">
        <v>9</v>
      </c>
      <c r="I815" s="20" t="s">
        <v>259</v>
      </c>
      <c r="J815" s="11" t="s">
        <v>261</v>
      </c>
      <c r="K815" s="11" t="s">
        <v>12387</v>
      </c>
      <c r="L815" s="11">
        <v>2</v>
      </c>
    </row>
    <row r="816" spans="1:12">
      <c r="A816" s="11" t="s">
        <v>1566</v>
      </c>
      <c r="D816" s="11" t="s">
        <v>260</v>
      </c>
      <c r="E816" s="19" t="s">
        <v>1816</v>
      </c>
      <c r="F816" s="10">
        <v>42036</v>
      </c>
      <c r="G816" s="10">
        <v>44958</v>
      </c>
      <c r="H816" s="11">
        <v>9</v>
      </c>
      <c r="I816" s="20" t="s">
        <v>259</v>
      </c>
      <c r="J816" s="11" t="s">
        <v>261</v>
      </c>
      <c r="K816" s="11" t="s">
        <v>12387</v>
      </c>
      <c r="L816" s="11">
        <v>2</v>
      </c>
    </row>
    <row r="817" spans="1:12">
      <c r="A817" s="11" t="s">
        <v>1567</v>
      </c>
      <c r="D817" s="11" t="s">
        <v>260</v>
      </c>
      <c r="E817" s="19" t="s">
        <v>1817</v>
      </c>
      <c r="F817" s="10">
        <v>42036</v>
      </c>
      <c r="G817" s="10">
        <v>44958</v>
      </c>
      <c r="H817" s="11">
        <v>9</v>
      </c>
      <c r="I817" s="20" t="s">
        <v>259</v>
      </c>
      <c r="J817" s="11" t="s">
        <v>261</v>
      </c>
      <c r="K817" s="11" t="s">
        <v>12387</v>
      </c>
      <c r="L817" s="11">
        <v>2</v>
      </c>
    </row>
    <row r="818" spans="1:12">
      <c r="A818" s="11" t="s">
        <v>1568</v>
      </c>
      <c r="D818" s="11" t="s">
        <v>260</v>
      </c>
      <c r="E818" s="19" t="s">
        <v>1818</v>
      </c>
      <c r="F818" s="10">
        <v>42036</v>
      </c>
      <c r="G818" s="10">
        <v>44958</v>
      </c>
      <c r="H818" s="11">
        <v>9</v>
      </c>
      <c r="I818" s="20" t="s">
        <v>259</v>
      </c>
      <c r="J818" s="11" t="s">
        <v>261</v>
      </c>
      <c r="K818" s="11" t="s">
        <v>12387</v>
      </c>
      <c r="L818" s="11">
        <v>2</v>
      </c>
    </row>
    <row r="819" spans="1:12">
      <c r="A819" s="11" t="s">
        <v>1569</v>
      </c>
      <c r="D819" s="11" t="s">
        <v>260</v>
      </c>
      <c r="E819" s="19" t="s">
        <v>1819</v>
      </c>
      <c r="F819" s="10">
        <v>42036</v>
      </c>
      <c r="G819" s="10">
        <v>44958</v>
      </c>
      <c r="H819" s="11">
        <v>9</v>
      </c>
      <c r="I819" s="20" t="s">
        <v>259</v>
      </c>
      <c r="J819" s="11" t="s">
        <v>261</v>
      </c>
      <c r="K819" s="11" t="s">
        <v>12387</v>
      </c>
      <c r="L819" s="11">
        <v>2</v>
      </c>
    </row>
    <row r="820" spans="1:12">
      <c r="A820" s="11" t="s">
        <v>1570</v>
      </c>
      <c r="D820" s="11" t="s">
        <v>260</v>
      </c>
      <c r="E820" s="19" t="s">
        <v>1820</v>
      </c>
      <c r="F820" s="10">
        <v>42036</v>
      </c>
      <c r="G820" s="10">
        <v>44958</v>
      </c>
      <c r="H820" s="11">
        <v>9</v>
      </c>
      <c r="I820" s="20" t="s">
        <v>259</v>
      </c>
      <c r="J820" s="11" t="s">
        <v>261</v>
      </c>
      <c r="K820" s="11" t="s">
        <v>12387</v>
      </c>
      <c r="L820" s="11">
        <v>2</v>
      </c>
    </row>
    <row r="821" spans="1:12">
      <c r="A821" s="11" t="s">
        <v>1571</v>
      </c>
      <c r="D821" s="11" t="s">
        <v>260</v>
      </c>
      <c r="E821" s="19" t="s">
        <v>1821</v>
      </c>
      <c r="F821" s="10">
        <v>42036</v>
      </c>
      <c r="G821" s="10">
        <v>44958</v>
      </c>
      <c r="H821" s="11">
        <v>9</v>
      </c>
      <c r="I821" s="20" t="s">
        <v>259</v>
      </c>
      <c r="J821" s="11" t="s">
        <v>261</v>
      </c>
      <c r="K821" s="11" t="s">
        <v>12387</v>
      </c>
      <c r="L821" s="11">
        <v>2</v>
      </c>
    </row>
    <row r="822" spans="1:12">
      <c r="A822" s="11" t="s">
        <v>1572</v>
      </c>
      <c r="D822" s="11" t="s">
        <v>260</v>
      </c>
      <c r="E822" s="19" t="s">
        <v>1822</v>
      </c>
      <c r="F822" s="10">
        <v>42036</v>
      </c>
      <c r="G822" s="10">
        <v>44958</v>
      </c>
      <c r="H822" s="11">
        <v>9</v>
      </c>
      <c r="I822" s="20" t="s">
        <v>259</v>
      </c>
      <c r="J822" s="11" t="s">
        <v>261</v>
      </c>
      <c r="K822" s="11" t="s">
        <v>12387</v>
      </c>
      <c r="L822" s="11">
        <v>2</v>
      </c>
    </row>
    <row r="823" spans="1:12">
      <c r="A823" s="11" t="s">
        <v>1573</v>
      </c>
      <c r="D823" s="11" t="s">
        <v>260</v>
      </c>
      <c r="E823" s="19" t="s">
        <v>1823</v>
      </c>
      <c r="F823" s="10">
        <v>42036</v>
      </c>
      <c r="G823" s="10">
        <v>44958</v>
      </c>
      <c r="H823" s="11">
        <v>9</v>
      </c>
      <c r="I823" s="20" t="s">
        <v>259</v>
      </c>
      <c r="J823" s="11" t="s">
        <v>261</v>
      </c>
      <c r="K823" s="11" t="s">
        <v>12387</v>
      </c>
      <c r="L823" s="11">
        <v>2</v>
      </c>
    </row>
    <row r="824" spans="1:12">
      <c r="A824" s="11" t="s">
        <v>1574</v>
      </c>
      <c r="D824" s="11" t="s">
        <v>260</v>
      </c>
      <c r="E824" s="19" t="s">
        <v>1824</v>
      </c>
      <c r="F824" s="10">
        <v>42036</v>
      </c>
      <c r="G824" s="10">
        <v>44958</v>
      </c>
      <c r="H824" s="11">
        <v>9</v>
      </c>
      <c r="I824" s="20" t="s">
        <v>259</v>
      </c>
      <c r="J824" s="11" t="s">
        <v>261</v>
      </c>
      <c r="K824" s="11" t="s">
        <v>12387</v>
      </c>
      <c r="L824" s="11">
        <v>2</v>
      </c>
    </row>
    <row r="825" spans="1:12">
      <c r="A825" s="11" t="s">
        <v>1575</v>
      </c>
      <c r="D825" s="11" t="s">
        <v>260</v>
      </c>
      <c r="E825" s="19" t="s">
        <v>1825</v>
      </c>
      <c r="F825" s="10">
        <v>42036</v>
      </c>
      <c r="G825" s="10">
        <v>44958</v>
      </c>
      <c r="H825" s="11">
        <v>9</v>
      </c>
      <c r="I825" s="20" t="s">
        <v>259</v>
      </c>
      <c r="J825" s="11" t="s">
        <v>261</v>
      </c>
      <c r="K825" s="11" t="s">
        <v>12387</v>
      </c>
      <c r="L825" s="11">
        <v>2</v>
      </c>
    </row>
    <row r="826" spans="1:12">
      <c r="A826" s="11" t="s">
        <v>1576</v>
      </c>
      <c r="D826" s="11" t="s">
        <v>260</v>
      </c>
      <c r="E826" s="19" t="s">
        <v>1826</v>
      </c>
      <c r="F826" s="10">
        <v>42036</v>
      </c>
      <c r="G826" s="10">
        <v>44958</v>
      </c>
      <c r="H826" s="11">
        <v>9</v>
      </c>
      <c r="I826" s="20" t="s">
        <v>259</v>
      </c>
      <c r="J826" s="11" t="s">
        <v>261</v>
      </c>
      <c r="K826" s="11" t="s">
        <v>12387</v>
      </c>
      <c r="L826" s="11">
        <v>2</v>
      </c>
    </row>
    <row r="827" spans="1:12">
      <c r="A827" s="11" t="s">
        <v>1577</v>
      </c>
      <c r="D827" s="11" t="s">
        <v>260</v>
      </c>
      <c r="E827" s="19" t="s">
        <v>1827</v>
      </c>
      <c r="F827" s="10">
        <v>42036</v>
      </c>
      <c r="G827" s="10">
        <v>44958</v>
      </c>
      <c r="H827" s="11">
        <v>9</v>
      </c>
      <c r="I827" s="20" t="s">
        <v>259</v>
      </c>
      <c r="J827" s="11" t="s">
        <v>261</v>
      </c>
      <c r="K827" s="11" t="s">
        <v>12387</v>
      </c>
      <c r="L827" s="11">
        <v>2</v>
      </c>
    </row>
    <row r="828" spans="1:12">
      <c r="A828" s="11" t="s">
        <v>1578</v>
      </c>
      <c r="D828" s="11" t="s">
        <v>260</v>
      </c>
      <c r="E828" s="19" t="s">
        <v>1828</v>
      </c>
      <c r="F828" s="10">
        <v>42036</v>
      </c>
      <c r="G828" s="10">
        <v>44958</v>
      </c>
      <c r="H828" s="11">
        <v>9</v>
      </c>
      <c r="I828" s="20" t="s">
        <v>259</v>
      </c>
      <c r="J828" s="11" t="s">
        <v>261</v>
      </c>
      <c r="K828" s="11" t="s">
        <v>12387</v>
      </c>
      <c r="L828" s="11">
        <v>2</v>
      </c>
    </row>
    <row r="829" spans="1:12">
      <c r="A829" s="11" t="s">
        <v>1579</v>
      </c>
      <c r="D829" s="11" t="s">
        <v>260</v>
      </c>
      <c r="E829" s="19" t="s">
        <v>1829</v>
      </c>
      <c r="F829" s="10">
        <v>42036</v>
      </c>
      <c r="G829" s="10">
        <v>44958</v>
      </c>
      <c r="H829" s="11">
        <v>9</v>
      </c>
      <c r="I829" s="20" t="s">
        <v>259</v>
      </c>
      <c r="J829" s="11" t="s">
        <v>261</v>
      </c>
      <c r="K829" s="11" t="s">
        <v>12387</v>
      </c>
      <c r="L829" s="11">
        <v>2</v>
      </c>
    </row>
    <row r="830" spans="1:12">
      <c r="A830" s="11" t="s">
        <v>1580</v>
      </c>
      <c r="D830" s="11" t="s">
        <v>260</v>
      </c>
      <c r="E830" s="19" t="s">
        <v>1830</v>
      </c>
      <c r="F830" s="10">
        <v>42036</v>
      </c>
      <c r="G830" s="10">
        <v>44958</v>
      </c>
      <c r="H830" s="11">
        <v>9</v>
      </c>
      <c r="I830" s="20" t="s">
        <v>259</v>
      </c>
      <c r="J830" s="11" t="s">
        <v>261</v>
      </c>
      <c r="K830" s="11" t="s">
        <v>12387</v>
      </c>
      <c r="L830" s="11">
        <v>2</v>
      </c>
    </row>
    <row r="831" spans="1:12">
      <c r="A831" s="11" t="s">
        <v>1581</v>
      </c>
      <c r="D831" s="11" t="s">
        <v>260</v>
      </c>
      <c r="E831" s="19" t="s">
        <v>1831</v>
      </c>
      <c r="F831" s="10">
        <v>42036</v>
      </c>
      <c r="G831" s="10">
        <v>44958</v>
      </c>
      <c r="H831" s="11">
        <v>9</v>
      </c>
      <c r="I831" s="20" t="s">
        <v>259</v>
      </c>
      <c r="J831" s="11" t="s">
        <v>261</v>
      </c>
      <c r="K831" s="11" t="s">
        <v>12387</v>
      </c>
      <c r="L831" s="11">
        <v>2</v>
      </c>
    </row>
    <row r="832" spans="1:12">
      <c r="A832" s="11" t="s">
        <v>1582</v>
      </c>
      <c r="D832" s="11" t="s">
        <v>260</v>
      </c>
      <c r="E832" s="19" t="s">
        <v>1832</v>
      </c>
      <c r="F832" s="10">
        <v>42036</v>
      </c>
      <c r="G832" s="10">
        <v>44958</v>
      </c>
      <c r="H832" s="11">
        <v>9</v>
      </c>
      <c r="I832" s="20" t="s">
        <v>259</v>
      </c>
      <c r="J832" s="11" t="s">
        <v>261</v>
      </c>
      <c r="K832" s="11" t="s">
        <v>12387</v>
      </c>
      <c r="L832" s="11">
        <v>2</v>
      </c>
    </row>
    <row r="833" spans="1:12">
      <c r="A833" s="11" t="s">
        <v>1583</v>
      </c>
      <c r="D833" s="11" t="s">
        <v>260</v>
      </c>
      <c r="E833" s="19" t="s">
        <v>1833</v>
      </c>
      <c r="F833" s="10">
        <v>42036</v>
      </c>
      <c r="G833" s="10">
        <v>44958</v>
      </c>
      <c r="H833" s="11">
        <v>9</v>
      </c>
      <c r="I833" s="20" t="s">
        <v>259</v>
      </c>
      <c r="J833" s="11" t="s">
        <v>261</v>
      </c>
      <c r="K833" s="11" t="s">
        <v>12387</v>
      </c>
      <c r="L833" s="11">
        <v>2</v>
      </c>
    </row>
    <row r="834" spans="1:12">
      <c r="A834" s="11" t="s">
        <v>1584</v>
      </c>
      <c r="D834" s="11" t="s">
        <v>260</v>
      </c>
      <c r="E834" s="19" t="s">
        <v>1834</v>
      </c>
      <c r="F834" s="10">
        <v>42036</v>
      </c>
      <c r="G834" s="10">
        <v>44958</v>
      </c>
      <c r="H834" s="11">
        <v>9</v>
      </c>
      <c r="I834" s="20" t="s">
        <v>259</v>
      </c>
      <c r="J834" s="11" t="s">
        <v>261</v>
      </c>
      <c r="K834" s="11" t="s">
        <v>12387</v>
      </c>
      <c r="L834" s="11">
        <v>2</v>
      </c>
    </row>
    <row r="835" spans="1:12">
      <c r="A835" s="11" t="s">
        <v>1585</v>
      </c>
      <c r="D835" s="11" t="s">
        <v>260</v>
      </c>
      <c r="E835" s="19" t="s">
        <v>1835</v>
      </c>
      <c r="F835" s="10">
        <v>42036</v>
      </c>
      <c r="G835" s="10">
        <v>44958</v>
      </c>
      <c r="H835" s="11">
        <v>9</v>
      </c>
      <c r="I835" s="20" t="s">
        <v>259</v>
      </c>
      <c r="J835" s="11" t="s">
        <v>261</v>
      </c>
      <c r="K835" s="11" t="s">
        <v>12387</v>
      </c>
      <c r="L835" s="11">
        <v>2</v>
      </c>
    </row>
    <row r="836" spans="1:12">
      <c r="A836" s="11" t="s">
        <v>1586</v>
      </c>
      <c r="D836" s="11" t="s">
        <v>260</v>
      </c>
      <c r="E836" s="19" t="s">
        <v>1836</v>
      </c>
      <c r="F836" s="10">
        <v>42036</v>
      </c>
      <c r="G836" s="10">
        <v>44958</v>
      </c>
      <c r="H836" s="11">
        <v>9</v>
      </c>
      <c r="I836" s="20" t="s">
        <v>259</v>
      </c>
      <c r="J836" s="11" t="s">
        <v>261</v>
      </c>
      <c r="K836" s="11" t="s">
        <v>12387</v>
      </c>
      <c r="L836" s="11">
        <v>2</v>
      </c>
    </row>
    <row r="837" spans="1:12">
      <c r="A837" s="11" t="s">
        <v>1587</v>
      </c>
      <c r="D837" s="11" t="s">
        <v>260</v>
      </c>
      <c r="E837" s="19" t="s">
        <v>1837</v>
      </c>
      <c r="F837" s="10">
        <v>42036</v>
      </c>
      <c r="G837" s="10">
        <v>44958</v>
      </c>
      <c r="H837" s="11">
        <v>9</v>
      </c>
      <c r="I837" s="20" t="s">
        <v>259</v>
      </c>
      <c r="J837" s="11" t="s">
        <v>261</v>
      </c>
      <c r="K837" s="11" t="s">
        <v>12387</v>
      </c>
      <c r="L837" s="11">
        <v>2</v>
      </c>
    </row>
    <row r="838" spans="1:12">
      <c r="A838" s="11" t="s">
        <v>1588</v>
      </c>
      <c r="D838" s="11" t="s">
        <v>260</v>
      </c>
      <c r="E838" s="19" t="s">
        <v>1838</v>
      </c>
      <c r="F838" s="10">
        <v>42036</v>
      </c>
      <c r="G838" s="10">
        <v>44958</v>
      </c>
      <c r="H838" s="11">
        <v>9</v>
      </c>
      <c r="I838" s="20" t="s">
        <v>259</v>
      </c>
      <c r="J838" s="11" t="s">
        <v>261</v>
      </c>
      <c r="K838" s="11" t="s">
        <v>12387</v>
      </c>
      <c r="L838" s="11">
        <v>2</v>
      </c>
    </row>
    <row r="839" spans="1:12">
      <c r="A839" s="11" t="s">
        <v>1589</v>
      </c>
      <c r="D839" s="11" t="s">
        <v>260</v>
      </c>
      <c r="E839" s="19" t="s">
        <v>1839</v>
      </c>
      <c r="F839" s="10">
        <v>42036</v>
      </c>
      <c r="G839" s="10">
        <v>44958</v>
      </c>
      <c r="H839" s="11">
        <v>9</v>
      </c>
      <c r="I839" s="20" t="s">
        <v>259</v>
      </c>
      <c r="J839" s="11" t="s">
        <v>261</v>
      </c>
      <c r="K839" s="11" t="s">
        <v>12387</v>
      </c>
      <c r="L839" s="11">
        <v>2</v>
      </c>
    </row>
    <row r="840" spans="1:12">
      <c r="A840" s="11" t="s">
        <v>1590</v>
      </c>
      <c r="D840" s="11" t="s">
        <v>260</v>
      </c>
      <c r="E840" s="19" t="s">
        <v>1840</v>
      </c>
      <c r="F840" s="10">
        <v>42036</v>
      </c>
      <c r="G840" s="10">
        <v>44958</v>
      </c>
      <c r="H840" s="11">
        <v>9</v>
      </c>
      <c r="I840" s="20" t="s">
        <v>259</v>
      </c>
      <c r="J840" s="11" t="s">
        <v>261</v>
      </c>
      <c r="K840" s="11" t="s">
        <v>12387</v>
      </c>
      <c r="L840" s="11">
        <v>2</v>
      </c>
    </row>
    <row r="841" spans="1:12">
      <c r="A841" s="11" t="s">
        <v>1591</v>
      </c>
      <c r="D841" s="11" t="s">
        <v>260</v>
      </c>
      <c r="E841" s="19" t="s">
        <v>1841</v>
      </c>
      <c r="F841" s="10">
        <v>42036</v>
      </c>
      <c r="G841" s="10">
        <v>44958</v>
      </c>
      <c r="H841" s="11">
        <v>9</v>
      </c>
      <c r="I841" s="20" t="s">
        <v>259</v>
      </c>
      <c r="J841" s="11" t="s">
        <v>261</v>
      </c>
      <c r="K841" s="11" t="s">
        <v>12387</v>
      </c>
      <c r="L841" s="11">
        <v>2</v>
      </c>
    </row>
    <row r="842" spans="1:12">
      <c r="A842" s="11" t="s">
        <v>1592</v>
      </c>
      <c r="D842" s="11" t="s">
        <v>260</v>
      </c>
      <c r="E842" s="19" t="s">
        <v>1842</v>
      </c>
      <c r="F842" s="10">
        <v>42036</v>
      </c>
      <c r="G842" s="10">
        <v>44958</v>
      </c>
      <c r="H842" s="11">
        <v>9</v>
      </c>
      <c r="I842" s="20" t="s">
        <v>259</v>
      </c>
      <c r="J842" s="11" t="s">
        <v>261</v>
      </c>
      <c r="K842" s="11" t="s">
        <v>12387</v>
      </c>
      <c r="L842" s="11">
        <v>2</v>
      </c>
    </row>
    <row r="843" spans="1:12">
      <c r="A843" s="11" t="s">
        <v>1593</v>
      </c>
      <c r="D843" s="11" t="s">
        <v>260</v>
      </c>
      <c r="E843" s="19" t="s">
        <v>1843</v>
      </c>
      <c r="F843" s="10">
        <v>42036</v>
      </c>
      <c r="G843" s="10">
        <v>44958</v>
      </c>
      <c r="H843" s="11">
        <v>9</v>
      </c>
      <c r="I843" s="20" t="s">
        <v>259</v>
      </c>
      <c r="J843" s="11" t="s">
        <v>261</v>
      </c>
      <c r="K843" s="11" t="s">
        <v>12387</v>
      </c>
      <c r="L843" s="11">
        <v>2</v>
      </c>
    </row>
    <row r="844" spans="1:12">
      <c r="A844" s="11" t="s">
        <v>1594</v>
      </c>
      <c r="D844" s="11" t="s">
        <v>260</v>
      </c>
      <c r="E844" s="19" t="s">
        <v>1844</v>
      </c>
      <c r="F844" s="10">
        <v>42036</v>
      </c>
      <c r="G844" s="10">
        <v>44958</v>
      </c>
      <c r="H844" s="11">
        <v>9</v>
      </c>
      <c r="I844" s="20" t="s">
        <v>259</v>
      </c>
      <c r="J844" s="11" t="s">
        <v>261</v>
      </c>
      <c r="K844" s="11" t="s">
        <v>12387</v>
      </c>
      <c r="L844" s="11">
        <v>2</v>
      </c>
    </row>
    <row r="845" spans="1:12">
      <c r="A845" s="11" t="s">
        <v>1595</v>
      </c>
      <c r="D845" s="11" t="s">
        <v>260</v>
      </c>
      <c r="E845" s="19" t="s">
        <v>1845</v>
      </c>
      <c r="F845" s="10">
        <v>42036</v>
      </c>
      <c r="G845" s="10">
        <v>44958</v>
      </c>
      <c r="H845" s="11">
        <v>9</v>
      </c>
      <c r="I845" s="20" t="s">
        <v>259</v>
      </c>
      <c r="J845" s="11" t="s">
        <v>261</v>
      </c>
      <c r="K845" s="11" t="s">
        <v>12387</v>
      </c>
      <c r="L845" s="11">
        <v>2</v>
      </c>
    </row>
    <row r="846" spans="1:12">
      <c r="A846" s="11" t="s">
        <v>1596</v>
      </c>
      <c r="D846" s="11" t="s">
        <v>260</v>
      </c>
      <c r="E846" s="19" t="s">
        <v>1846</v>
      </c>
      <c r="F846" s="10">
        <v>42036</v>
      </c>
      <c r="G846" s="10">
        <v>44958</v>
      </c>
      <c r="H846" s="11">
        <v>9</v>
      </c>
      <c r="I846" s="20" t="s">
        <v>259</v>
      </c>
      <c r="J846" s="11" t="s">
        <v>261</v>
      </c>
      <c r="K846" s="11" t="s">
        <v>12387</v>
      </c>
      <c r="L846" s="11">
        <v>2</v>
      </c>
    </row>
    <row r="847" spans="1:12">
      <c r="A847" s="11" t="s">
        <v>1597</v>
      </c>
      <c r="D847" s="11" t="s">
        <v>260</v>
      </c>
      <c r="E847" s="19" t="s">
        <v>1847</v>
      </c>
      <c r="F847" s="10">
        <v>42036</v>
      </c>
      <c r="G847" s="10">
        <v>44958</v>
      </c>
      <c r="H847" s="11">
        <v>9</v>
      </c>
      <c r="I847" s="20" t="s">
        <v>259</v>
      </c>
      <c r="J847" s="11" t="s">
        <v>261</v>
      </c>
      <c r="K847" s="11" t="s">
        <v>12387</v>
      </c>
      <c r="L847" s="11">
        <v>2</v>
      </c>
    </row>
    <row r="848" spans="1:12">
      <c r="A848" s="11" t="s">
        <v>1598</v>
      </c>
      <c r="D848" s="11" t="s">
        <v>260</v>
      </c>
      <c r="E848" s="19" t="s">
        <v>1848</v>
      </c>
      <c r="F848" s="10">
        <v>42036</v>
      </c>
      <c r="G848" s="10">
        <v>44958</v>
      </c>
      <c r="H848" s="11">
        <v>9</v>
      </c>
      <c r="I848" s="20" t="s">
        <v>259</v>
      </c>
      <c r="J848" s="11" t="s">
        <v>261</v>
      </c>
      <c r="K848" s="11" t="s">
        <v>12387</v>
      </c>
      <c r="L848" s="11">
        <v>2</v>
      </c>
    </row>
    <row r="849" spans="1:12">
      <c r="A849" s="11" t="s">
        <v>1599</v>
      </c>
      <c r="D849" s="11" t="s">
        <v>260</v>
      </c>
      <c r="E849" s="19" t="s">
        <v>1849</v>
      </c>
      <c r="F849" s="10">
        <v>42036</v>
      </c>
      <c r="G849" s="10">
        <v>44958</v>
      </c>
      <c r="H849" s="11">
        <v>9</v>
      </c>
      <c r="I849" s="20" t="s">
        <v>259</v>
      </c>
      <c r="J849" s="11" t="s">
        <v>261</v>
      </c>
      <c r="K849" s="11" t="s">
        <v>12387</v>
      </c>
      <c r="L849" s="11">
        <v>2</v>
      </c>
    </row>
    <row r="850" spans="1:12">
      <c r="A850" s="11" t="s">
        <v>1600</v>
      </c>
      <c r="D850" s="11" t="s">
        <v>260</v>
      </c>
      <c r="E850" s="19" t="s">
        <v>1850</v>
      </c>
      <c r="F850" s="10">
        <v>42036</v>
      </c>
      <c r="G850" s="10">
        <v>44958</v>
      </c>
      <c r="H850" s="11">
        <v>9</v>
      </c>
      <c r="I850" s="20" t="s">
        <v>259</v>
      </c>
      <c r="J850" s="11" t="s">
        <v>261</v>
      </c>
      <c r="K850" s="11" t="s">
        <v>12387</v>
      </c>
      <c r="L850" s="11">
        <v>2</v>
      </c>
    </row>
    <row r="851" spans="1:12">
      <c r="A851" s="11" t="s">
        <v>1601</v>
      </c>
      <c r="D851" s="11" t="s">
        <v>260</v>
      </c>
      <c r="E851" s="19" t="s">
        <v>1851</v>
      </c>
      <c r="F851" s="10">
        <v>42036</v>
      </c>
      <c r="G851" s="10">
        <v>44958</v>
      </c>
      <c r="H851" s="11">
        <v>9</v>
      </c>
      <c r="I851" s="20" t="s">
        <v>259</v>
      </c>
      <c r="J851" s="11" t="s">
        <v>261</v>
      </c>
      <c r="K851" s="11" t="s">
        <v>12387</v>
      </c>
      <c r="L851" s="11">
        <v>2</v>
      </c>
    </row>
    <row r="852" spans="1:12">
      <c r="A852" s="11" t="s">
        <v>1602</v>
      </c>
      <c r="D852" s="11" t="s">
        <v>260</v>
      </c>
      <c r="E852" s="19" t="s">
        <v>1852</v>
      </c>
      <c r="F852" s="10">
        <v>42036</v>
      </c>
      <c r="G852" s="10">
        <v>44958</v>
      </c>
      <c r="H852" s="11">
        <v>9</v>
      </c>
      <c r="I852" s="20" t="s">
        <v>259</v>
      </c>
      <c r="J852" s="11" t="s">
        <v>261</v>
      </c>
      <c r="K852" s="11" t="s">
        <v>12387</v>
      </c>
      <c r="L852" s="11">
        <v>2</v>
      </c>
    </row>
    <row r="853" spans="1:12">
      <c r="A853" s="11" t="s">
        <v>1603</v>
      </c>
      <c r="D853" s="11" t="s">
        <v>260</v>
      </c>
      <c r="E853" s="19" t="s">
        <v>1853</v>
      </c>
      <c r="F853" s="10">
        <v>42036</v>
      </c>
      <c r="G853" s="10">
        <v>44958</v>
      </c>
      <c r="H853" s="11">
        <v>9</v>
      </c>
      <c r="I853" s="20" t="s">
        <v>259</v>
      </c>
      <c r="J853" s="11" t="s">
        <v>261</v>
      </c>
      <c r="K853" s="11" t="s">
        <v>12387</v>
      </c>
      <c r="L853" s="11">
        <v>2</v>
      </c>
    </row>
    <row r="854" spans="1:12">
      <c r="A854" s="11" t="s">
        <v>1604</v>
      </c>
      <c r="D854" s="11" t="s">
        <v>260</v>
      </c>
      <c r="E854" s="19" t="s">
        <v>1854</v>
      </c>
      <c r="F854" s="10">
        <v>42036</v>
      </c>
      <c r="G854" s="10">
        <v>44958</v>
      </c>
      <c r="H854" s="11">
        <v>9</v>
      </c>
      <c r="I854" s="20" t="s">
        <v>259</v>
      </c>
      <c r="J854" s="11" t="s">
        <v>261</v>
      </c>
      <c r="K854" s="11" t="s">
        <v>12387</v>
      </c>
      <c r="L854" s="11">
        <v>2</v>
      </c>
    </row>
    <row r="855" spans="1:12">
      <c r="A855" s="11" t="s">
        <v>1605</v>
      </c>
      <c r="D855" s="11" t="s">
        <v>260</v>
      </c>
      <c r="E855" s="19" t="s">
        <v>1855</v>
      </c>
      <c r="F855" s="10">
        <v>42036</v>
      </c>
      <c r="G855" s="10">
        <v>44958</v>
      </c>
      <c r="H855" s="11">
        <v>9</v>
      </c>
      <c r="I855" s="20" t="s">
        <v>259</v>
      </c>
      <c r="J855" s="11" t="s">
        <v>261</v>
      </c>
      <c r="K855" s="11" t="s">
        <v>12387</v>
      </c>
      <c r="L855" s="11">
        <v>2</v>
      </c>
    </row>
    <row r="856" spans="1:12">
      <c r="A856" s="11" t="s">
        <v>1606</v>
      </c>
      <c r="D856" s="11" t="s">
        <v>260</v>
      </c>
      <c r="E856" s="19" t="s">
        <v>1856</v>
      </c>
      <c r="F856" s="10">
        <v>42036</v>
      </c>
      <c r="G856" s="10">
        <v>44958</v>
      </c>
      <c r="H856" s="11">
        <v>9</v>
      </c>
      <c r="I856" s="20" t="s">
        <v>259</v>
      </c>
      <c r="J856" s="11" t="s">
        <v>261</v>
      </c>
      <c r="K856" s="11" t="s">
        <v>12387</v>
      </c>
      <c r="L856" s="11">
        <v>2</v>
      </c>
    </row>
    <row r="857" spans="1:12">
      <c r="A857" s="11" t="s">
        <v>1607</v>
      </c>
      <c r="D857" s="11" t="s">
        <v>260</v>
      </c>
      <c r="E857" s="19" t="s">
        <v>1857</v>
      </c>
      <c r="F857" s="10">
        <v>42036</v>
      </c>
      <c r="G857" s="10">
        <v>44958</v>
      </c>
      <c r="H857" s="11">
        <v>9</v>
      </c>
      <c r="I857" s="20" t="s">
        <v>259</v>
      </c>
      <c r="J857" s="11" t="s">
        <v>261</v>
      </c>
      <c r="K857" s="11" t="s">
        <v>12387</v>
      </c>
      <c r="L857" s="11">
        <v>2</v>
      </c>
    </row>
    <row r="858" spans="1:12">
      <c r="A858" s="11" t="s">
        <v>1608</v>
      </c>
      <c r="D858" s="11" t="s">
        <v>260</v>
      </c>
      <c r="E858" s="19" t="s">
        <v>1858</v>
      </c>
      <c r="F858" s="10">
        <v>42036</v>
      </c>
      <c r="G858" s="10">
        <v>44958</v>
      </c>
      <c r="H858" s="11">
        <v>9</v>
      </c>
      <c r="I858" s="20" t="s">
        <v>259</v>
      </c>
      <c r="J858" s="11" t="s">
        <v>261</v>
      </c>
      <c r="K858" s="11" t="s">
        <v>12387</v>
      </c>
      <c r="L858" s="11">
        <v>2</v>
      </c>
    </row>
    <row r="859" spans="1:12">
      <c r="A859" s="11" t="s">
        <v>1609</v>
      </c>
      <c r="D859" s="11" t="s">
        <v>260</v>
      </c>
      <c r="E859" s="19" t="s">
        <v>1859</v>
      </c>
      <c r="F859" s="10">
        <v>42036</v>
      </c>
      <c r="G859" s="10">
        <v>44958</v>
      </c>
      <c r="H859" s="11">
        <v>9</v>
      </c>
      <c r="I859" s="20" t="s">
        <v>259</v>
      </c>
      <c r="J859" s="11" t="s">
        <v>261</v>
      </c>
      <c r="K859" s="11" t="s">
        <v>12387</v>
      </c>
      <c r="L859" s="11">
        <v>2</v>
      </c>
    </row>
    <row r="860" spans="1:12">
      <c r="A860" s="11" t="s">
        <v>1610</v>
      </c>
      <c r="D860" s="11" t="s">
        <v>260</v>
      </c>
      <c r="E860" s="19" t="s">
        <v>1860</v>
      </c>
      <c r="F860" s="10">
        <v>42036</v>
      </c>
      <c r="G860" s="10">
        <v>44958</v>
      </c>
      <c r="H860" s="11">
        <v>9</v>
      </c>
      <c r="I860" s="20" t="s">
        <v>259</v>
      </c>
      <c r="J860" s="11" t="s">
        <v>261</v>
      </c>
      <c r="K860" s="11" t="s">
        <v>12387</v>
      </c>
      <c r="L860" s="11">
        <v>2</v>
      </c>
    </row>
    <row r="861" spans="1:12">
      <c r="A861" s="11" t="s">
        <v>1611</v>
      </c>
      <c r="D861" s="11" t="s">
        <v>260</v>
      </c>
      <c r="E861" s="19" t="s">
        <v>1861</v>
      </c>
      <c r="F861" s="10">
        <v>42036</v>
      </c>
      <c r="G861" s="10">
        <v>44958</v>
      </c>
      <c r="H861" s="11">
        <v>9</v>
      </c>
      <c r="I861" s="20" t="s">
        <v>259</v>
      </c>
      <c r="J861" s="11" t="s">
        <v>261</v>
      </c>
      <c r="K861" s="11" t="s">
        <v>12387</v>
      </c>
      <c r="L861" s="11">
        <v>2</v>
      </c>
    </row>
    <row r="862" spans="1:12">
      <c r="A862" s="11" t="s">
        <v>1612</v>
      </c>
      <c r="D862" s="11" t="s">
        <v>260</v>
      </c>
      <c r="E862" s="19" t="s">
        <v>1862</v>
      </c>
      <c r="F862" s="10">
        <v>42036</v>
      </c>
      <c r="G862" s="10">
        <v>44958</v>
      </c>
      <c r="H862" s="11">
        <v>9</v>
      </c>
      <c r="I862" s="20" t="s">
        <v>259</v>
      </c>
      <c r="J862" s="11" t="s">
        <v>261</v>
      </c>
      <c r="K862" s="11" t="s">
        <v>12387</v>
      </c>
      <c r="L862" s="11">
        <v>2</v>
      </c>
    </row>
    <row r="863" spans="1:12">
      <c r="A863" s="11" t="s">
        <v>1613</v>
      </c>
      <c r="D863" s="11" t="s">
        <v>260</v>
      </c>
      <c r="E863" s="19" t="s">
        <v>1863</v>
      </c>
      <c r="F863" s="10">
        <v>42036</v>
      </c>
      <c r="G863" s="10">
        <v>44958</v>
      </c>
      <c r="H863" s="11">
        <v>9</v>
      </c>
      <c r="I863" s="20" t="s">
        <v>259</v>
      </c>
      <c r="J863" s="11" t="s">
        <v>261</v>
      </c>
      <c r="K863" s="11" t="s">
        <v>12387</v>
      </c>
      <c r="L863" s="11">
        <v>2</v>
      </c>
    </row>
    <row r="864" spans="1:12">
      <c r="A864" s="11" t="s">
        <v>1614</v>
      </c>
      <c r="D864" s="11" t="s">
        <v>260</v>
      </c>
      <c r="E864" s="19" t="s">
        <v>1864</v>
      </c>
      <c r="F864" s="10">
        <v>42036</v>
      </c>
      <c r="G864" s="10">
        <v>44958</v>
      </c>
      <c r="H864" s="11">
        <v>9</v>
      </c>
      <c r="I864" s="20" t="s">
        <v>259</v>
      </c>
      <c r="J864" s="11" t="s">
        <v>261</v>
      </c>
      <c r="K864" s="11" t="s">
        <v>12387</v>
      </c>
      <c r="L864" s="11">
        <v>2</v>
      </c>
    </row>
    <row r="865" spans="1:12">
      <c r="A865" s="11" t="s">
        <v>1615</v>
      </c>
      <c r="D865" s="11" t="s">
        <v>260</v>
      </c>
      <c r="E865" s="19" t="s">
        <v>1865</v>
      </c>
      <c r="F865" s="10">
        <v>42036</v>
      </c>
      <c r="G865" s="10">
        <v>44958</v>
      </c>
      <c r="H865" s="11">
        <v>9</v>
      </c>
      <c r="I865" s="20" t="s">
        <v>259</v>
      </c>
      <c r="J865" s="11" t="s">
        <v>261</v>
      </c>
      <c r="K865" s="11" t="s">
        <v>12387</v>
      </c>
      <c r="L865" s="11">
        <v>2</v>
      </c>
    </row>
    <row r="866" spans="1:12">
      <c r="A866" s="11" t="s">
        <v>1616</v>
      </c>
      <c r="D866" s="11" t="s">
        <v>260</v>
      </c>
      <c r="E866" s="19" t="s">
        <v>1866</v>
      </c>
      <c r="F866" s="10">
        <v>42036</v>
      </c>
      <c r="G866" s="10">
        <v>44958</v>
      </c>
      <c r="H866" s="11">
        <v>9</v>
      </c>
      <c r="I866" s="20" t="s">
        <v>259</v>
      </c>
      <c r="J866" s="11" t="s">
        <v>261</v>
      </c>
      <c r="K866" s="11" t="s">
        <v>12387</v>
      </c>
      <c r="L866" s="11">
        <v>2</v>
      </c>
    </row>
    <row r="867" spans="1:12">
      <c r="A867" s="11" t="s">
        <v>1617</v>
      </c>
      <c r="D867" s="11" t="s">
        <v>260</v>
      </c>
      <c r="E867" s="19" t="s">
        <v>1867</v>
      </c>
      <c r="F867" s="10">
        <v>42036</v>
      </c>
      <c r="G867" s="10">
        <v>44958</v>
      </c>
      <c r="H867" s="11">
        <v>9</v>
      </c>
      <c r="I867" s="20" t="s">
        <v>259</v>
      </c>
      <c r="J867" s="11" t="s">
        <v>261</v>
      </c>
      <c r="K867" s="11" t="s">
        <v>12387</v>
      </c>
      <c r="L867" s="11">
        <v>2</v>
      </c>
    </row>
    <row r="868" spans="1:12">
      <c r="A868" s="11" t="s">
        <v>1618</v>
      </c>
      <c r="D868" s="11" t="s">
        <v>260</v>
      </c>
      <c r="E868" s="19" t="s">
        <v>1868</v>
      </c>
      <c r="F868" s="10">
        <v>42036</v>
      </c>
      <c r="G868" s="10">
        <v>44958</v>
      </c>
      <c r="H868" s="11">
        <v>9</v>
      </c>
      <c r="I868" s="20" t="s">
        <v>259</v>
      </c>
      <c r="J868" s="11" t="s">
        <v>261</v>
      </c>
      <c r="K868" s="11" t="s">
        <v>12387</v>
      </c>
      <c r="L868" s="11">
        <v>2</v>
      </c>
    </row>
    <row r="869" spans="1:12">
      <c r="A869" s="11" t="s">
        <v>1619</v>
      </c>
      <c r="D869" s="11" t="s">
        <v>260</v>
      </c>
      <c r="E869" s="19" t="s">
        <v>1869</v>
      </c>
      <c r="F869" s="10">
        <v>42036</v>
      </c>
      <c r="G869" s="10">
        <v>44958</v>
      </c>
      <c r="H869" s="11">
        <v>9</v>
      </c>
      <c r="I869" s="20" t="s">
        <v>259</v>
      </c>
      <c r="J869" s="11" t="s">
        <v>261</v>
      </c>
      <c r="K869" s="11" t="s">
        <v>12387</v>
      </c>
      <c r="L869" s="11">
        <v>2</v>
      </c>
    </row>
    <row r="870" spans="1:12">
      <c r="A870" s="11" t="s">
        <v>1620</v>
      </c>
      <c r="D870" s="11" t="s">
        <v>260</v>
      </c>
      <c r="E870" s="19" t="s">
        <v>1870</v>
      </c>
      <c r="F870" s="10">
        <v>42036</v>
      </c>
      <c r="G870" s="10">
        <v>44958</v>
      </c>
      <c r="H870" s="11">
        <v>9</v>
      </c>
      <c r="I870" s="20" t="s">
        <v>259</v>
      </c>
      <c r="J870" s="11" t="s">
        <v>261</v>
      </c>
      <c r="K870" s="11" t="s">
        <v>12387</v>
      </c>
      <c r="L870" s="11">
        <v>2</v>
      </c>
    </row>
    <row r="871" spans="1:12">
      <c r="A871" s="11" t="s">
        <v>1621</v>
      </c>
      <c r="D871" s="11" t="s">
        <v>260</v>
      </c>
      <c r="E871" s="19" t="s">
        <v>1871</v>
      </c>
      <c r="F871" s="10">
        <v>42036</v>
      </c>
      <c r="G871" s="10">
        <v>44958</v>
      </c>
      <c r="H871" s="11">
        <v>9</v>
      </c>
      <c r="I871" s="20" t="s">
        <v>259</v>
      </c>
      <c r="J871" s="11" t="s">
        <v>261</v>
      </c>
      <c r="K871" s="11" t="s">
        <v>12387</v>
      </c>
      <c r="L871" s="11">
        <v>2</v>
      </c>
    </row>
    <row r="872" spans="1:12">
      <c r="A872" s="11" t="s">
        <v>1622</v>
      </c>
      <c r="D872" s="11" t="s">
        <v>260</v>
      </c>
      <c r="E872" s="19" t="s">
        <v>1872</v>
      </c>
      <c r="F872" s="10">
        <v>42036</v>
      </c>
      <c r="G872" s="10">
        <v>44958</v>
      </c>
      <c r="H872" s="11">
        <v>9</v>
      </c>
      <c r="I872" s="20" t="s">
        <v>259</v>
      </c>
      <c r="J872" s="11" t="s">
        <v>261</v>
      </c>
      <c r="K872" s="11" t="s">
        <v>12387</v>
      </c>
      <c r="L872" s="11">
        <v>2</v>
      </c>
    </row>
    <row r="873" spans="1:12">
      <c r="A873" s="11" t="s">
        <v>1623</v>
      </c>
      <c r="D873" s="11" t="s">
        <v>260</v>
      </c>
      <c r="E873" s="19" t="s">
        <v>1873</v>
      </c>
      <c r="F873" s="10">
        <v>42036</v>
      </c>
      <c r="G873" s="10">
        <v>44958</v>
      </c>
      <c r="H873" s="11">
        <v>9</v>
      </c>
      <c r="I873" s="20" t="s">
        <v>259</v>
      </c>
      <c r="J873" s="11" t="s">
        <v>261</v>
      </c>
      <c r="K873" s="11" t="s">
        <v>12387</v>
      </c>
      <c r="L873" s="11">
        <v>2</v>
      </c>
    </row>
    <row r="874" spans="1:12">
      <c r="A874" s="11" t="s">
        <v>1624</v>
      </c>
      <c r="D874" s="11" t="s">
        <v>260</v>
      </c>
      <c r="E874" s="19" t="s">
        <v>1874</v>
      </c>
      <c r="F874" s="10">
        <v>42036</v>
      </c>
      <c r="G874" s="10">
        <v>44958</v>
      </c>
      <c r="H874" s="11">
        <v>9</v>
      </c>
      <c r="I874" s="20" t="s">
        <v>259</v>
      </c>
      <c r="J874" s="11" t="s">
        <v>261</v>
      </c>
      <c r="K874" s="11" t="s">
        <v>12387</v>
      </c>
      <c r="L874" s="11">
        <v>2</v>
      </c>
    </row>
    <row r="875" spans="1:12">
      <c r="A875" s="11" t="s">
        <v>1625</v>
      </c>
      <c r="D875" s="11" t="s">
        <v>260</v>
      </c>
      <c r="E875" s="19" t="s">
        <v>1875</v>
      </c>
      <c r="F875" s="10">
        <v>42036</v>
      </c>
      <c r="G875" s="10">
        <v>44958</v>
      </c>
      <c r="H875" s="11">
        <v>9</v>
      </c>
      <c r="I875" s="20" t="s">
        <v>259</v>
      </c>
      <c r="J875" s="11" t="s">
        <v>261</v>
      </c>
      <c r="K875" s="11" t="s">
        <v>12387</v>
      </c>
      <c r="L875" s="11">
        <v>2</v>
      </c>
    </row>
    <row r="876" spans="1:12">
      <c r="A876" s="11" t="s">
        <v>1626</v>
      </c>
      <c r="D876" s="11" t="s">
        <v>260</v>
      </c>
      <c r="E876" s="19" t="s">
        <v>1876</v>
      </c>
      <c r="F876" s="10">
        <v>42036</v>
      </c>
      <c r="G876" s="10">
        <v>44958</v>
      </c>
      <c r="H876" s="11">
        <v>9</v>
      </c>
      <c r="I876" s="20" t="s">
        <v>259</v>
      </c>
      <c r="J876" s="11" t="s">
        <v>261</v>
      </c>
      <c r="K876" s="11" t="s">
        <v>12387</v>
      </c>
      <c r="L876" s="11">
        <v>2</v>
      </c>
    </row>
    <row r="877" spans="1:12">
      <c r="A877" s="11" t="s">
        <v>1627</v>
      </c>
      <c r="D877" s="11" t="s">
        <v>260</v>
      </c>
      <c r="E877" s="19" t="s">
        <v>1877</v>
      </c>
      <c r="F877" s="10">
        <v>42036</v>
      </c>
      <c r="G877" s="10">
        <v>44958</v>
      </c>
      <c r="H877" s="11">
        <v>9</v>
      </c>
      <c r="I877" s="20" t="s">
        <v>259</v>
      </c>
      <c r="J877" s="11" t="s">
        <v>261</v>
      </c>
      <c r="K877" s="11" t="s">
        <v>12387</v>
      </c>
      <c r="L877" s="11">
        <v>2</v>
      </c>
    </row>
    <row r="878" spans="1:12">
      <c r="A878" s="11" t="s">
        <v>1628</v>
      </c>
      <c r="D878" s="11" t="s">
        <v>260</v>
      </c>
      <c r="E878" s="19" t="s">
        <v>1878</v>
      </c>
      <c r="F878" s="10">
        <v>42036</v>
      </c>
      <c r="G878" s="10">
        <v>44958</v>
      </c>
      <c r="H878" s="11">
        <v>9</v>
      </c>
      <c r="I878" s="20" t="s">
        <v>259</v>
      </c>
      <c r="J878" s="11" t="s">
        <v>261</v>
      </c>
      <c r="K878" s="11" t="s">
        <v>12387</v>
      </c>
      <c r="L878" s="11">
        <v>2</v>
      </c>
    </row>
    <row r="879" spans="1:12">
      <c r="A879" s="11" t="s">
        <v>1629</v>
      </c>
      <c r="D879" s="11" t="s">
        <v>260</v>
      </c>
      <c r="E879" s="19" t="s">
        <v>1879</v>
      </c>
      <c r="F879" s="10">
        <v>42036</v>
      </c>
      <c r="G879" s="10">
        <v>44958</v>
      </c>
      <c r="H879" s="11">
        <v>9</v>
      </c>
      <c r="I879" s="20" t="s">
        <v>259</v>
      </c>
      <c r="J879" s="11" t="s">
        <v>261</v>
      </c>
      <c r="K879" s="11" t="s">
        <v>12387</v>
      </c>
      <c r="L879" s="11">
        <v>2</v>
      </c>
    </row>
    <row r="880" spans="1:12">
      <c r="A880" s="11" t="s">
        <v>1630</v>
      </c>
      <c r="D880" s="11" t="s">
        <v>260</v>
      </c>
      <c r="E880" s="19" t="s">
        <v>1880</v>
      </c>
      <c r="F880" s="10">
        <v>42036</v>
      </c>
      <c r="G880" s="10">
        <v>44958</v>
      </c>
      <c r="H880" s="11">
        <v>9</v>
      </c>
      <c r="I880" s="20" t="s">
        <v>259</v>
      </c>
      <c r="J880" s="11" t="s">
        <v>261</v>
      </c>
      <c r="K880" s="11" t="s">
        <v>12387</v>
      </c>
      <c r="L880" s="11">
        <v>2</v>
      </c>
    </row>
    <row r="881" spans="1:12">
      <c r="A881" s="11" t="s">
        <v>1631</v>
      </c>
      <c r="D881" s="11" t="s">
        <v>260</v>
      </c>
      <c r="E881" s="19" t="s">
        <v>1881</v>
      </c>
      <c r="F881" s="10">
        <v>42036</v>
      </c>
      <c r="G881" s="10">
        <v>44958</v>
      </c>
      <c r="H881" s="11">
        <v>9</v>
      </c>
      <c r="I881" s="20" t="s">
        <v>259</v>
      </c>
      <c r="J881" s="11" t="s">
        <v>261</v>
      </c>
      <c r="K881" s="11" t="s">
        <v>12387</v>
      </c>
      <c r="L881" s="11">
        <v>2</v>
      </c>
    </row>
    <row r="882" spans="1:12">
      <c r="A882" s="11" t="s">
        <v>1632</v>
      </c>
      <c r="D882" s="11" t="s">
        <v>260</v>
      </c>
      <c r="E882" s="19" t="s">
        <v>1882</v>
      </c>
      <c r="F882" s="10">
        <v>42036</v>
      </c>
      <c r="G882" s="10">
        <v>44958</v>
      </c>
      <c r="H882" s="11">
        <v>9</v>
      </c>
      <c r="I882" s="20" t="s">
        <v>259</v>
      </c>
      <c r="J882" s="11" t="s">
        <v>261</v>
      </c>
      <c r="K882" s="11" t="s">
        <v>12387</v>
      </c>
      <c r="L882" s="11">
        <v>2</v>
      </c>
    </row>
    <row r="883" spans="1:12">
      <c r="A883" s="11" t="s">
        <v>1633</v>
      </c>
      <c r="D883" s="11" t="s">
        <v>260</v>
      </c>
      <c r="E883" s="19" t="s">
        <v>1883</v>
      </c>
      <c r="F883" s="10">
        <v>42036</v>
      </c>
      <c r="G883" s="10">
        <v>44958</v>
      </c>
      <c r="H883" s="11">
        <v>9</v>
      </c>
      <c r="I883" s="20" t="s">
        <v>259</v>
      </c>
      <c r="J883" s="11" t="s">
        <v>261</v>
      </c>
      <c r="K883" s="11" t="s">
        <v>12387</v>
      </c>
      <c r="L883" s="11">
        <v>2</v>
      </c>
    </row>
    <row r="884" spans="1:12">
      <c r="A884" s="11" t="s">
        <v>1634</v>
      </c>
      <c r="D884" s="11" t="s">
        <v>260</v>
      </c>
      <c r="E884" s="19" t="s">
        <v>1884</v>
      </c>
      <c r="F884" s="10">
        <v>42036</v>
      </c>
      <c r="G884" s="10">
        <v>44958</v>
      </c>
      <c r="H884" s="11">
        <v>9</v>
      </c>
      <c r="I884" s="20" t="s">
        <v>259</v>
      </c>
      <c r="J884" s="11" t="s">
        <v>261</v>
      </c>
      <c r="K884" s="11" t="s">
        <v>12387</v>
      </c>
      <c r="L884" s="11">
        <v>2</v>
      </c>
    </row>
    <row r="885" spans="1:12">
      <c r="A885" s="11" t="s">
        <v>1635</v>
      </c>
      <c r="D885" s="11" t="s">
        <v>260</v>
      </c>
      <c r="E885" s="19" t="s">
        <v>1885</v>
      </c>
      <c r="F885" s="10">
        <v>42036</v>
      </c>
      <c r="G885" s="10">
        <v>44958</v>
      </c>
      <c r="H885" s="11">
        <v>9</v>
      </c>
      <c r="I885" s="20" t="s">
        <v>259</v>
      </c>
      <c r="J885" s="11" t="s">
        <v>261</v>
      </c>
      <c r="K885" s="11" t="s">
        <v>12387</v>
      </c>
      <c r="L885" s="11">
        <v>2</v>
      </c>
    </row>
    <row r="886" spans="1:12">
      <c r="A886" s="11" t="s">
        <v>1636</v>
      </c>
      <c r="D886" s="11" t="s">
        <v>260</v>
      </c>
      <c r="E886" s="19" t="s">
        <v>1886</v>
      </c>
      <c r="F886" s="10">
        <v>42036</v>
      </c>
      <c r="G886" s="10">
        <v>44958</v>
      </c>
      <c r="H886" s="11">
        <v>9</v>
      </c>
      <c r="I886" s="20" t="s">
        <v>259</v>
      </c>
      <c r="J886" s="11" t="s">
        <v>261</v>
      </c>
      <c r="K886" s="11" t="s">
        <v>12387</v>
      </c>
      <c r="L886" s="11">
        <v>2</v>
      </c>
    </row>
    <row r="887" spans="1:12">
      <c r="A887" s="11" t="s">
        <v>1637</v>
      </c>
      <c r="D887" s="11" t="s">
        <v>260</v>
      </c>
      <c r="E887" s="19" t="s">
        <v>1887</v>
      </c>
      <c r="F887" s="10">
        <v>42036</v>
      </c>
      <c r="G887" s="10">
        <v>44958</v>
      </c>
      <c r="H887" s="11">
        <v>9</v>
      </c>
      <c r="I887" s="20" t="s">
        <v>259</v>
      </c>
      <c r="J887" s="11" t="s">
        <v>261</v>
      </c>
      <c r="K887" s="11" t="s">
        <v>12387</v>
      </c>
      <c r="L887" s="11">
        <v>2</v>
      </c>
    </row>
    <row r="888" spans="1:12">
      <c r="A888" s="11" t="s">
        <v>1638</v>
      </c>
      <c r="D888" s="11" t="s">
        <v>260</v>
      </c>
      <c r="E888" s="19" t="s">
        <v>1888</v>
      </c>
      <c r="F888" s="10">
        <v>42036</v>
      </c>
      <c r="G888" s="10">
        <v>44958</v>
      </c>
      <c r="H888" s="11">
        <v>9</v>
      </c>
      <c r="I888" s="20" t="s">
        <v>259</v>
      </c>
      <c r="J888" s="11" t="s">
        <v>261</v>
      </c>
      <c r="K888" s="11" t="s">
        <v>12387</v>
      </c>
      <c r="L888" s="11">
        <v>2</v>
      </c>
    </row>
    <row r="889" spans="1:12">
      <c r="A889" s="11" t="s">
        <v>1639</v>
      </c>
      <c r="D889" s="11" t="s">
        <v>260</v>
      </c>
      <c r="E889" s="19" t="s">
        <v>1889</v>
      </c>
      <c r="F889" s="10">
        <v>42036</v>
      </c>
      <c r="G889" s="10">
        <v>44958</v>
      </c>
      <c r="H889" s="11">
        <v>9</v>
      </c>
      <c r="I889" s="20" t="s">
        <v>259</v>
      </c>
      <c r="J889" s="11" t="s">
        <v>261</v>
      </c>
      <c r="K889" s="11" t="s">
        <v>12387</v>
      </c>
      <c r="L889" s="11">
        <v>2</v>
      </c>
    </row>
    <row r="890" spans="1:12">
      <c r="A890" s="11" t="s">
        <v>1640</v>
      </c>
      <c r="D890" s="11" t="s">
        <v>260</v>
      </c>
      <c r="E890" s="19" t="s">
        <v>1890</v>
      </c>
      <c r="F890" s="10">
        <v>42036</v>
      </c>
      <c r="G890" s="10">
        <v>44958</v>
      </c>
      <c r="H890" s="11">
        <v>9</v>
      </c>
      <c r="I890" s="20" t="s">
        <v>259</v>
      </c>
      <c r="J890" s="11" t="s">
        <v>261</v>
      </c>
      <c r="K890" s="11" t="s">
        <v>12387</v>
      </c>
      <c r="L890" s="11">
        <v>2</v>
      </c>
    </row>
    <row r="891" spans="1:12">
      <c r="A891" s="11" t="s">
        <v>1641</v>
      </c>
      <c r="D891" s="11" t="s">
        <v>260</v>
      </c>
      <c r="E891" s="19" t="s">
        <v>1891</v>
      </c>
      <c r="F891" s="10">
        <v>42036</v>
      </c>
      <c r="G891" s="10">
        <v>44958</v>
      </c>
      <c r="H891" s="11">
        <v>9</v>
      </c>
      <c r="I891" s="20" t="s">
        <v>259</v>
      </c>
      <c r="J891" s="11" t="s">
        <v>261</v>
      </c>
      <c r="K891" s="11" t="s">
        <v>12387</v>
      </c>
      <c r="L891" s="11">
        <v>2</v>
      </c>
    </row>
    <row r="892" spans="1:12">
      <c r="A892" s="11" t="s">
        <v>1642</v>
      </c>
      <c r="D892" s="11" t="s">
        <v>260</v>
      </c>
      <c r="E892" s="19" t="s">
        <v>1892</v>
      </c>
      <c r="F892" s="10">
        <v>42036</v>
      </c>
      <c r="G892" s="10">
        <v>44958</v>
      </c>
      <c r="H892" s="11">
        <v>9</v>
      </c>
      <c r="I892" s="20" t="s">
        <v>259</v>
      </c>
      <c r="J892" s="11" t="s">
        <v>261</v>
      </c>
      <c r="K892" s="11" t="s">
        <v>12387</v>
      </c>
      <c r="L892" s="11">
        <v>2</v>
      </c>
    </row>
    <row r="893" spans="1:12">
      <c r="A893" s="11" t="s">
        <v>1643</v>
      </c>
      <c r="D893" s="11" t="s">
        <v>260</v>
      </c>
      <c r="E893" s="19" t="s">
        <v>1893</v>
      </c>
      <c r="F893" s="10">
        <v>42036</v>
      </c>
      <c r="G893" s="10">
        <v>44958</v>
      </c>
      <c r="H893" s="11">
        <v>9</v>
      </c>
      <c r="I893" s="20" t="s">
        <v>259</v>
      </c>
      <c r="J893" s="11" t="s">
        <v>261</v>
      </c>
      <c r="K893" s="11" t="s">
        <v>12387</v>
      </c>
      <c r="L893" s="11">
        <v>2</v>
      </c>
    </row>
    <row r="894" spans="1:12">
      <c r="A894" s="11" t="s">
        <v>1644</v>
      </c>
      <c r="D894" s="11" t="s">
        <v>260</v>
      </c>
      <c r="E894" s="19" t="s">
        <v>1894</v>
      </c>
      <c r="F894" s="10">
        <v>42036</v>
      </c>
      <c r="G894" s="10">
        <v>44958</v>
      </c>
      <c r="H894" s="11">
        <v>9</v>
      </c>
      <c r="I894" s="20" t="s">
        <v>259</v>
      </c>
      <c r="J894" s="11" t="s">
        <v>261</v>
      </c>
      <c r="K894" s="11" t="s">
        <v>12387</v>
      </c>
      <c r="L894" s="11">
        <v>2</v>
      </c>
    </row>
    <row r="895" spans="1:12">
      <c r="A895" s="11" t="s">
        <v>1645</v>
      </c>
      <c r="D895" s="11" t="s">
        <v>260</v>
      </c>
      <c r="E895" s="19" t="s">
        <v>1895</v>
      </c>
      <c r="F895" s="10">
        <v>42036</v>
      </c>
      <c r="G895" s="10">
        <v>44958</v>
      </c>
      <c r="H895" s="11">
        <v>9</v>
      </c>
      <c r="I895" s="20" t="s">
        <v>259</v>
      </c>
      <c r="J895" s="11" t="s">
        <v>261</v>
      </c>
      <c r="K895" s="11" t="s">
        <v>12387</v>
      </c>
      <c r="L895" s="11">
        <v>2</v>
      </c>
    </row>
    <row r="896" spans="1:12">
      <c r="A896" s="11" t="s">
        <v>1646</v>
      </c>
      <c r="D896" s="11" t="s">
        <v>260</v>
      </c>
      <c r="E896" s="19" t="s">
        <v>1896</v>
      </c>
      <c r="F896" s="10">
        <v>42036</v>
      </c>
      <c r="G896" s="10">
        <v>44958</v>
      </c>
      <c r="H896" s="11">
        <v>9</v>
      </c>
      <c r="I896" s="20" t="s">
        <v>259</v>
      </c>
      <c r="J896" s="11" t="s">
        <v>261</v>
      </c>
      <c r="K896" s="11" t="s">
        <v>12387</v>
      </c>
      <c r="L896" s="11">
        <v>2</v>
      </c>
    </row>
    <row r="897" spans="1:12">
      <c r="A897" s="11" t="s">
        <v>1647</v>
      </c>
      <c r="D897" s="11" t="s">
        <v>260</v>
      </c>
      <c r="E897" s="19" t="s">
        <v>1897</v>
      </c>
      <c r="F897" s="10">
        <v>42036</v>
      </c>
      <c r="G897" s="10">
        <v>44958</v>
      </c>
      <c r="H897" s="11">
        <v>9</v>
      </c>
      <c r="I897" s="20" t="s">
        <v>259</v>
      </c>
      <c r="J897" s="11" t="s">
        <v>261</v>
      </c>
      <c r="K897" s="11" t="s">
        <v>12387</v>
      </c>
      <c r="L897" s="11">
        <v>2</v>
      </c>
    </row>
    <row r="898" spans="1:12">
      <c r="A898" s="11" t="s">
        <v>1648</v>
      </c>
      <c r="D898" s="11" t="s">
        <v>260</v>
      </c>
      <c r="E898" s="19" t="s">
        <v>1898</v>
      </c>
      <c r="F898" s="10">
        <v>42036</v>
      </c>
      <c r="G898" s="10">
        <v>44958</v>
      </c>
      <c r="H898" s="11">
        <v>9</v>
      </c>
      <c r="I898" s="20" t="s">
        <v>259</v>
      </c>
      <c r="J898" s="11" t="s">
        <v>261</v>
      </c>
      <c r="K898" s="11" t="s">
        <v>12387</v>
      </c>
      <c r="L898" s="11">
        <v>2</v>
      </c>
    </row>
    <row r="899" spans="1:12">
      <c r="A899" s="11" t="s">
        <v>1649</v>
      </c>
      <c r="D899" s="11" t="s">
        <v>260</v>
      </c>
      <c r="E899" s="19" t="s">
        <v>1899</v>
      </c>
      <c r="F899" s="10">
        <v>42036</v>
      </c>
      <c r="G899" s="10">
        <v>44958</v>
      </c>
      <c r="H899" s="11">
        <v>9</v>
      </c>
      <c r="I899" s="20" t="s">
        <v>259</v>
      </c>
      <c r="J899" s="11" t="s">
        <v>261</v>
      </c>
      <c r="K899" s="11" t="s">
        <v>12387</v>
      </c>
      <c r="L899" s="11">
        <v>2</v>
      </c>
    </row>
    <row r="900" spans="1:12">
      <c r="A900" s="11" t="s">
        <v>1650</v>
      </c>
      <c r="D900" s="11" t="s">
        <v>260</v>
      </c>
      <c r="E900" s="19" t="s">
        <v>1900</v>
      </c>
      <c r="F900" s="10">
        <v>42036</v>
      </c>
      <c r="G900" s="10">
        <v>44958</v>
      </c>
      <c r="H900" s="11">
        <v>9</v>
      </c>
      <c r="I900" s="20" t="s">
        <v>259</v>
      </c>
      <c r="J900" s="11" t="s">
        <v>261</v>
      </c>
      <c r="K900" s="11" t="s">
        <v>12387</v>
      </c>
      <c r="L900" s="11">
        <v>2</v>
      </c>
    </row>
    <row r="901" spans="1:12">
      <c r="A901" s="11" t="s">
        <v>1651</v>
      </c>
      <c r="D901" s="11" t="s">
        <v>260</v>
      </c>
      <c r="E901" s="19" t="s">
        <v>1901</v>
      </c>
      <c r="F901" s="10">
        <v>42036</v>
      </c>
      <c r="G901" s="10">
        <v>44958</v>
      </c>
      <c r="H901" s="11">
        <v>9</v>
      </c>
      <c r="I901" s="20" t="s">
        <v>259</v>
      </c>
      <c r="J901" s="11" t="s">
        <v>261</v>
      </c>
      <c r="K901" s="11" t="s">
        <v>12387</v>
      </c>
      <c r="L901" s="11">
        <v>2</v>
      </c>
    </row>
    <row r="902" spans="1:12">
      <c r="A902" s="11" t="s">
        <v>1652</v>
      </c>
      <c r="D902" s="11" t="s">
        <v>260</v>
      </c>
      <c r="E902" s="19" t="s">
        <v>1902</v>
      </c>
      <c r="F902" s="10">
        <v>42036</v>
      </c>
      <c r="G902" s="10">
        <v>44958</v>
      </c>
      <c r="H902" s="11">
        <v>9</v>
      </c>
      <c r="I902" s="20" t="s">
        <v>259</v>
      </c>
      <c r="J902" s="11" t="s">
        <v>261</v>
      </c>
      <c r="K902" s="11" t="s">
        <v>12387</v>
      </c>
      <c r="L902" s="11">
        <v>2</v>
      </c>
    </row>
    <row r="903" spans="1:12">
      <c r="A903" s="11" t="s">
        <v>1653</v>
      </c>
      <c r="D903" s="11" t="s">
        <v>260</v>
      </c>
      <c r="E903" s="19" t="s">
        <v>1903</v>
      </c>
      <c r="F903" s="10">
        <v>42036</v>
      </c>
      <c r="G903" s="10">
        <v>44958</v>
      </c>
      <c r="H903" s="11">
        <v>9</v>
      </c>
      <c r="I903" s="20" t="s">
        <v>259</v>
      </c>
      <c r="J903" s="11" t="s">
        <v>261</v>
      </c>
      <c r="K903" s="11" t="s">
        <v>12387</v>
      </c>
      <c r="L903" s="11">
        <v>2</v>
      </c>
    </row>
    <row r="904" spans="1:12">
      <c r="A904" s="11" t="s">
        <v>1654</v>
      </c>
      <c r="D904" s="11" t="s">
        <v>260</v>
      </c>
      <c r="E904" s="19" t="s">
        <v>1904</v>
      </c>
      <c r="F904" s="10">
        <v>42036</v>
      </c>
      <c r="G904" s="10">
        <v>44958</v>
      </c>
      <c r="H904" s="11">
        <v>9</v>
      </c>
      <c r="I904" s="20" t="s">
        <v>259</v>
      </c>
      <c r="J904" s="11" t="s">
        <v>261</v>
      </c>
      <c r="K904" s="11" t="s">
        <v>12387</v>
      </c>
      <c r="L904" s="11">
        <v>2</v>
      </c>
    </row>
    <row r="905" spans="1:12">
      <c r="A905" s="11" t="s">
        <v>1655</v>
      </c>
      <c r="D905" s="11" t="s">
        <v>260</v>
      </c>
      <c r="E905" s="19" t="s">
        <v>1905</v>
      </c>
      <c r="F905" s="10">
        <v>42036</v>
      </c>
      <c r="G905" s="10">
        <v>44958</v>
      </c>
      <c r="H905" s="11">
        <v>9</v>
      </c>
      <c r="I905" s="20" t="s">
        <v>259</v>
      </c>
      <c r="J905" s="11" t="s">
        <v>261</v>
      </c>
      <c r="K905" s="11" t="s">
        <v>12387</v>
      </c>
      <c r="L905" s="11">
        <v>2</v>
      </c>
    </row>
    <row r="906" spans="1:12">
      <c r="A906" s="11" t="s">
        <v>1656</v>
      </c>
      <c r="D906" s="11" t="s">
        <v>260</v>
      </c>
      <c r="E906" s="19" t="s">
        <v>1906</v>
      </c>
      <c r="F906" s="10">
        <v>42036</v>
      </c>
      <c r="G906" s="10">
        <v>44958</v>
      </c>
      <c r="H906" s="11">
        <v>9</v>
      </c>
      <c r="I906" s="20" t="s">
        <v>259</v>
      </c>
      <c r="J906" s="11" t="s">
        <v>261</v>
      </c>
      <c r="K906" s="11" t="s">
        <v>12387</v>
      </c>
      <c r="L906" s="11">
        <v>2</v>
      </c>
    </row>
    <row r="907" spans="1:12">
      <c r="A907" s="11" t="s">
        <v>1657</v>
      </c>
      <c r="D907" s="11" t="s">
        <v>260</v>
      </c>
      <c r="E907" s="19" t="s">
        <v>1907</v>
      </c>
      <c r="F907" s="10">
        <v>42036</v>
      </c>
      <c r="G907" s="10">
        <v>44958</v>
      </c>
      <c r="H907" s="11">
        <v>9</v>
      </c>
      <c r="I907" s="20" t="s">
        <v>259</v>
      </c>
      <c r="J907" s="11" t="s">
        <v>261</v>
      </c>
      <c r="K907" s="11" t="s">
        <v>12387</v>
      </c>
      <c r="L907" s="11">
        <v>2</v>
      </c>
    </row>
    <row r="908" spans="1:12">
      <c r="A908" s="11" t="s">
        <v>1658</v>
      </c>
      <c r="D908" s="11" t="s">
        <v>260</v>
      </c>
      <c r="E908" s="19" t="s">
        <v>1908</v>
      </c>
      <c r="F908" s="10">
        <v>42036</v>
      </c>
      <c r="G908" s="10">
        <v>44958</v>
      </c>
      <c r="H908" s="11">
        <v>9</v>
      </c>
      <c r="I908" s="20" t="s">
        <v>259</v>
      </c>
      <c r="J908" s="11" t="s">
        <v>261</v>
      </c>
      <c r="K908" s="11" t="s">
        <v>12387</v>
      </c>
      <c r="L908" s="11">
        <v>2</v>
      </c>
    </row>
    <row r="909" spans="1:12">
      <c r="A909" s="11" t="s">
        <v>1659</v>
      </c>
      <c r="D909" s="11" t="s">
        <v>260</v>
      </c>
      <c r="E909" s="19" t="s">
        <v>1909</v>
      </c>
      <c r="F909" s="10">
        <v>42036</v>
      </c>
      <c r="G909" s="10">
        <v>44958</v>
      </c>
      <c r="H909" s="11">
        <v>9</v>
      </c>
      <c r="I909" s="20" t="s">
        <v>259</v>
      </c>
      <c r="J909" s="11" t="s">
        <v>261</v>
      </c>
      <c r="K909" s="11" t="s">
        <v>12387</v>
      </c>
      <c r="L909" s="11">
        <v>2</v>
      </c>
    </row>
    <row r="910" spans="1:12">
      <c r="A910" s="11" t="s">
        <v>1660</v>
      </c>
      <c r="D910" s="11" t="s">
        <v>260</v>
      </c>
      <c r="E910" s="19" t="s">
        <v>1910</v>
      </c>
      <c r="F910" s="10">
        <v>42036</v>
      </c>
      <c r="G910" s="10">
        <v>44958</v>
      </c>
      <c r="H910" s="11">
        <v>9</v>
      </c>
      <c r="I910" s="20" t="s">
        <v>259</v>
      </c>
      <c r="J910" s="11" t="s">
        <v>261</v>
      </c>
      <c r="K910" s="11" t="s">
        <v>12387</v>
      </c>
      <c r="L910" s="11">
        <v>2</v>
      </c>
    </row>
    <row r="911" spans="1:12">
      <c r="A911" s="11" t="s">
        <v>1661</v>
      </c>
      <c r="D911" s="11" t="s">
        <v>260</v>
      </c>
      <c r="E911" s="19" t="s">
        <v>1911</v>
      </c>
      <c r="F911" s="10">
        <v>42036</v>
      </c>
      <c r="G911" s="10">
        <v>44958</v>
      </c>
      <c r="H911" s="11">
        <v>9</v>
      </c>
      <c r="I911" s="20" t="s">
        <v>259</v>
      </c>
      <c r="J911" s="11" t="s">
        <v>261</v>
      </c>
      <c r="K911" s="11" t="s">
        <v>12387</v>
      </c>
      <c r="L911" s="11">
        <v>2</v>
      </c>
    </row>
    <row r="912" spans="1:12">
      <c r="A912" s="11" t="s">
        <v>1662</v>
      </c>
      <c r="D912" s="11" t="s">
        <v>260</v>
      </c>
      <c r="E912" s="19" t="s">
        <v>1912</v>
      </c>
      <c r="F912" s="10">
        <v>42036</v>
      </c>
      <c r="G912" s="10">
        <v>44958</v>
      </c>
      <c r="H912" s="11">
        <v>9</v>
      </c>
      <c r="I912" s="20" t="s">
        <v>259</v>
      </c>
      <c r="J912" s="11" t="s">
        <v>261</v>
      </c>
      <c r="K912" s="11" t="s">
        <v>12387</v>
      </c>
      <c r="L912" s="11">
        <v>2</v>
      </c>
    </row>
    <row r="913" spans="1:12">
      <c r="A913" s="11" t="s">
        <v>1663</v>
      </c>
      <c r="D913" s="11" t="s">
        <v>260</v>
      </c>
      <c r="E913" s="19" t="s">
        <v>1913</v>
      </c>
      <c r="F913" s="10">
        <v>42036</v>
      </c>
      <c r="G913" s="10">
        <v>44958</v>
      </c>
      <c r="H913" s="11">
        <v>9</v>
      </c>
      <c r="I913" s="20" t="s">
        <v>259</v>
      </c>
      <c r="J913" s="11" t="s">
        <v>261</v>
      </c>
      <c r="K913" s="11" t="s">
        <v>12387</v>
      </c>
      <c r="L913" s="11">
        <v>2</v>
      </c>
    </row>
    <row r="914" spans="1:12">
      <c r="A914" s="11" t="s">
        <v>1664</v>
      </c>
      <c r="D914" s="11" t="s">
        <v>260</v>
      </c>
      <c r="E914" s="19" t="s">
        <v>1914</v>
      </c>
      <c r="F914" s="10">
        <v>42036</v>
      </c>
      <c r="G914" s="10">
        <v>44958</v>
      </c>
      <c r="H914" s="11">
        <v>9</v>
      </c>
      <c r="I914" s="20" t="s">
        <v>259</v>
      </c>
      <c r="J914" s="11" t="s">
        <v>261</v>
      </c>
      <c r="K914" s="11" t="s">
        <v>12387</v>
      </c>
      <c r="L914" s="11">
        <v>2</v>
      </c>
    </row>
    <row r="915" spans="1:12">
      <c r="A915" s="11" t="s">
        <v>1665</v>
      </c>
      <c r="D915" s="11" t="s">
        <v>260</v>
      </c>
      <c r="E915" s="19" t="s">
        <v>1915</v>
      </c>
      <c r="F915" s="10">
        <v>42036</v>
      </c>
      <c r="G915" s="10">
        <v>44958</v>
      </c>
      <c r="H915" s="11">
        <v>9</v>
      </c>
      <c r="I915" s="20" t="s">
        <v>259</v>
      </c>
      <c r="J915" s="11" t="s">
        <v>261</v>
      </c>
      <c r="K915" s="11" t="s">
        <v>12387</v>
      </c>
      <c r="L915" s="11">
        <v>2</v>
      </c>
    </row>
    <row r="916" spans="1:12">
      <c r="A916" s="11" t="s">
        <v>1666</v>
      </c>
      <c r="D916" s="11" t="s">
        <v>260</v>
      </c>
      <c r="E916" s="19" t="s">
        <v>1916</v>
      </c>
      <c r="F916" s="10">
        <v>42036</v>
      </c>
      <c r="G916" s="10">
        <v>44958</v>
      </c>
      <c r="H916" s="11">
        <v>9</v>
      </c>
      <c r="I916" s="20" t="s">
        <v>259</v>
      </c>
      <c r="J916" s="11" t="s">
        <v>261</v>
      </c>
      <c r="K916" s="11" t="s">
        <v>12387</v>
      </c>
      <c r="L916" s="11">
        <v>2</v>
      </c>
    </row>
    <row r="917" spans="1:12">
      <c r="A917" s="11" t="s">
        <v>1667</v>
      </c>
      <c r="D917" s="11" t="s">
        <v>260</v>
      </c>
      <c r="E917" s="19" t="s">
        <v>1917</v>
      </c>
      <c r="F917" s="10">
        <v>42036</v>
      </c>
      <c r="G917" s="10">
        <v>44958</v>
      </c>
      <c r="H917" s="11">
        <v>9</v>
      </c>
      <c r="I917" s="20" t="s">
        <v>259</v>
      </c>
      <c r="J917" s="11" t="s">
        <v>261</v>
      </c>
      <c r="K917" s="11" t="s">
        <v>12387</v>
      </c>
      <c r="L917" s="11">
        <v>2</v>
      </c>
    </row>
    <row r="918" spans="1:12">
      <c r="A918" s="11" t="s">
        <v>1668</v>
      </c>
      <c r="D918" s="11" t="s">
        <v>260</v>
      </c>
      <c r="E918" s="19" t="s">
        <v>1918</v>
      </c>
      <c r="F918" s="10">
        <v>42036</v>
      </c>
      <c r="G918" s="10">
        <v>44958</v>
      </c>
      <c r="H918" s="11">
        <v>9</v>
      </c>
      <c r="I918" s="20" t="s">
        <v>259</v>
      </c>
      <c r="J918" s="11" t="s">
        <v>261</v>
      </c>
      <c r="K918" s="11" t="s">
        <v>12387</v>
      </c>
      <c r="L918" s="11">
        <v>2</v>
      </c>
    </row>
    <row r="919" spans="1:12">
      <c r="A919" s="11" t="s">
        <v>1669</v>
      </c>
      <c r="D919" s="11" t="s">
        <v>260</v>
      </c>
      <c r="E919" s="19" t="s">
        <v>1919</v>
      </c>
      <c r="F919" s="10">
        <v>42036</v>
      </c>
      <c r="G919" s="10">
        <v>44958</v>
      </c>
      <c r="H919" s="11">
        <v>9</v>
      </c>
      <c r="I919" s="20" t="s">
        <v>259</v>
      </c>
      <c r="J919" s="11" t="s">
        <v>261</v>
      </c>
      <c r="K919" s="11" t="s">
        <v>12387</v>
      </c>
      <c r="L919" s="11">
        <v>2</v>
      </c>
    </row>
    <row r="920" spans="1:12">
      <c r="A920" s="11" t="s">
        <v>1670</v>
      </c>
      <c r="D920" s="11" t="s">
        <v>260</v>
      </c>
      <c r="E920" s="19" t="s">
        <v>1920</v>
      </c>
      <c r="F920" s="10">
        <v>42036</v>
      </c>
      <c r="G920" s="10">
        <v>44958</v>
      </c>
      <c r="H920" s="11">
        <v>9</v>
      </c>
      <c r="I920" s="20" t="s">
        <v>259</v>
      </c>
      <c r="J920" s="11" t="s">
        <v>261</v>
      </c>
      <c r="K920" s="11" t="s">
        <v>12387</v>
      </c>
      <c r="L920" s="11">
        <v>2</v>
      </c>
    </row>
    <row r="921" spans="1:12">
      <c r="A921" s="11" t="s">
        <v>1671</v>
      </c>
      <c r="D921" s="11" t="s">
        <v>260</v>
      </c>
      <c r="E921" s="19" t="s">
        <v>1921</v>
      </c>
      <c r="F921" s="10">
        <v>42036</v>
      </c>
      <c r="G921" s="10">
        <v>44958</v>
      </c>
      <c r="H921" s="11">
        <v>9</v>
      </c>
      <c r="I921" s="20" t="s">
        <v>259</v>
      </c>
      <c r="J921" s="11" t="s">
        <v>261</v>
      </c>
      <c r="K921" s="11" t="s">
        <v>12387</v>
      </c>
      <c r="L921" s="11">
        <v>2</v>
      </c>
    </row>
    <row r="922" spans="1:12">
      <c r="A922" s="11" t="s">
        <v>1672</v>
      </c>
      <c r="D922" s="11" t="s">
        <v>260</v>
      </c>
      <c r="E922" s="19" t="s">
        <v>1922</v>
      </c>
      <c r="F922" s="10">
        <v>42036</v>
      </c>
      <c r="G922" s="10">
        <v>44958</v>
      </c>
      <c r="H922" s="11">
        <v>9</v>
      </c>
      <c r="I922" s="20" t="s">
        <v>259</v>
      </c>
      <c r="J922" s="11" t="s">
        <v>261</v>
      </c>
      <c r="K922" s="11" t="s">
        <v>12387</v>
      </c>
      <c r="L922" s="11">
        <v>2</v>
      </c>
    </row>
    <row r="923" spans="1:12">
      <c r="A923" s="11" t="s">
        <v>1673</v>
      </c>
      <c r="D923" s="11" t="s">
        <v>260</v>
      </c>
      <c r="E923" s="19" t="s">
        <v>1923</v>
      </c>
      <c r="F923" s="10">
        <v>42036</v>
      </c>
      <c r="G923" s="10">
        <v>44958</v>
      </c>
      <c r="H923" s="11">
        <v>9</v>
      </c>
      <c r="I923" s="20" t="s">
        <v>259</v>
      </c>
      <c r="J923" s="11" t="s">
        <v>261</v>
      </c>
      <c r="K923" s="11" t="s">
        <v>12387</v>
      </c>
      <c r="L923" s="11">
        <v>2</v>
      </c>
    </row>
    <row r="924" spans="1:12">
      <c r="A924" s="11" t="s">
        <v>1674</v>
      </c>
      <c r="D924" s="11" t="s">
        <v>260</v>
      </c>
      <c r="E924" s="19" t="s">
        <v>1924</v>
      </c>
      <c r="F924" s="10">
        <v>42036</v>
      </c>
      <c r="G924" s="10">
        <v>44958</v>
      </c>
      <c r="H924" s="11">
        <v>9</v>
      </c>
      <c r="I924" s="20" t="s">
        <v>259</v>
      </c>
      <c r="J924" s="11" t="s">
        <v>261</v>
      </c>
      <c r="K924" s="11" t="s">
        <v>12387</v>
      </c>
      <c r="L924" s="11">
        <v>2</v>
      </c>
    </row>
    <row r="925" spans="1:12">
      <c r="A925" s="11" t="s">
        <v>1675</v>
      </c>
      <c r="D925" s="11" t="s">
        <v>260</v>
      </c>
      <c r="E925" s="19" t="s">
        <v>1925</v>
      </c>
      <c r="F925" s="10">
        <v>42036</v>
      </c>
      <c r="G925" s="10">
        <v>44958</v>
      </c>
      <c r="H925" s="11">
        <v>9</v>
      </c>
      <c r="I925" s="20" t="s">
        <v>259</v>
      </c>
      <c r="J925" s="11" t="s">
        <v>261</v>
      </c>
      <c r="K925" s="11" t="s">
        <v>12387</v>
      </c>
      <c r="L925" s="11">
        <v>2</v>
      </c>
    </row>
    <row r="926" spans="1:12">
      <c r="A926" s="11" t="s">
        <v>1676</v>
      </c>
      <c r="D926" s="11" t="s">
        <v>260</v>
      </c>
      <c r="E926" s="19" t="s">
        <v>1926</v>
      </c>
      <c r="F926" s="10">
        <v>42036</v>
      </c>
      <c r="G926" s="10">
        <v>44958</v>
      </c>
      <c r="H926" s="11">
        <v>9</v>
      </c>
      <c r="I926" s="20" t="s">
        <v>259</v>
      </c>
      <c r="J926" s="11" t="s">
        <v>261</v>
      </c>
      <c r="K926" s="11" t="s">
        <v>12387</v>
      </c>
      <c r="L926" s="11">
        <v>2</v>
      </c>
    </row>
    <row r="927" spans="1:12">
      <c r="A927" s="11" t="s">
        <v>1677</v>
      </c>
      <c r="D927" s="11" t="s">
        <v>260</v>
      </c>
      <c r="E927" s="19" t="s">
        <v>1927</v>
      </c>
      <c r="F927" s="10">
        <v>42036</v>
      </c>
      <c r="G927" s="10">
        <v>44958</v>
      </c>
      <c r="H927" s="11">
        <v>9</v>
      </c>
      <c r="I927" s="20" t="s">
        <v>259</v>
      </c>
      <c r="J927" s="11" t="s">
        <v>261</v>
      </c>
      <c r="K927" s="11" t="s">
        <v>12387</v>
      </c>
      <c r="L927" s="11">
        <v>2</v>
      </c>
    </row>
    <row r="928" spans="1:12">
      <c r="A928" s="11" t="s">
        <v>1678</v>
      </c>
      <c r="D928" s="11" t="s">
        <v>260</v>
      </c>
      <c r="E928" s="19" t="s">
        <v>1928</v>
      </c>
      <c r="F928" s="10">
        <v>42036</v>
      </c>
      <c r="G928" s="10">
        <v>44958</v>
      </c>
      <c r="H928" s="11">
        <v>9</v>
      </c>
      <c r="I928" s="20" t="s">
        <v>259</v>
      </c>
      <c r="J928" s="11" t="s">
        <v>261</v>
      </c>
      <c r="K928" s="11" t="s">
        <v>12387</v>
      </c>
      <c r="L928" s="11">
        <v>2</v>
      </c>
    </row>
    <row r="929" spans="1:12">
      <c r="A929" s="11" t="s">
        <v>1679</v>
      </c>
      <c r="D929" s="11" t="s">
        <v>260</v>
      </c>
      <c r="E929" s="19" t="s">
        <v>1929</v>
      </c>
      <c r="F929" s="10">
        <v>42036</v>
      </c>
      <c r="G929" s="10">
        <v>44958</v>
      </c>
      <c r="H929" s="11">
        <v>9</v>
      </c>
      <c r="I929" s="20" t="s">
        <v>259</v>
      </c>
      <c r="J929" s="11" t="s">
        <v>261</v>
      </c>
      <c r="K929" s="11" t="s">
        <v>12387</v>
      </c>
      <c r="L929" s="11">
        <v>2</v>
      </c>
    </row>
    <row r="930" spans="1:12">
      <c r="A930" s="11" t="s">
        <v>1680</v>
      </c>
      <c r="D930" s="11" t="s">
        <v>260</v>
      </c>
      <c r="E930" s="19" t="s">
        <v>1930</v>
      </c>
      <c r="F930" s="10">
        <v>42036</v>
      </c>
      <c r="G930" s="10">
        <v>44958</v>
      </c>
      <c r="H930" s="11">
        <v>9</v>
      </c>
      <c r="I930" s="20" t="s">
        <v>259</v>
      </c>
      <c r="J930" s="11" t="s">
        <v>261</v>
      </c>
      <c r="K930" s="11" t="s">
        <v>12387</v>
      </c>
      <c r="L930" s="11">
        <v>2</v>
      </c>
    </row>
    <row r="931" spans="1:12">
      <c r="A931" s="11" t="s">
        <v>1681</v>
      </c>
      <c r="D931" s="11" t="s">
        <v>260</v>
      </c>
      <c r="E931" s="19" t="s">
        <v>1931</v>
      </c>
      <c r="F931" s="10">
        <v>42036</v>
      </c>
      <c r="G931" s="10">
        <v>44958</v>
      </c>
      <c r="H931" s="11">
        <v>9</v>
      </c>
      <c r="I931" s="20" t="s">
        <v>259</v>
      </c>
      <c r="J931" s="11" t="s">
        <v>261</v>
      </c>
      <c r="K931" s="11" t="s">
        <v>12387</v>
      </c>
      <c r="L931" s="11">
        <v>2</v>
      </c>
    </row>
    <row r="932" spans="1:12">
      <c r="A932" s="11" t="s">
        <v>1682</v>
      </c>
      <c r="D932" s="11" t="s">
        <v>260</v>
      </c>
      <c r="E932" s="19" t="s">
        <v>1932</v>
      </c>
      <c r="F932" s="10">
        <v>42036</v>
      </c>
      <c r="G932" s="10">
        <v>44958</v>
      </c>
      <c r="H932" s="11">
        <v>9</v>
      </c>
      <c r="I932" s="20" t="s">
        <v>259</v>
      </c>
      <c r="J932" s="11" t="s">
        <v>261</v>
      </c>
      <c r="K932" s="11" t="s">
        <v>12387</v>
      </c>
      <c r="L932" s="11">
        <v>2</v>
      </c>
    </row>
    <row r="933" spans="1:12">
      <c r="A933" s="11" t="s">
        <v>1683</v>
      </c>
      <c r="D933" s="11" t="s">
        <v>260</v>
      </c>
      <c r="E933" s="19" t="s">
        <v>1933</v>
      </c>
      <c r="F933" s="10">
        <v>42036</v>
      </c>
      <c r="G933" s="10">
        <v>44958</v>
      </c>
      <c r="H933" s="11">
        <v>9</v>
      </c>
      <c r="I933" s="20" t="s">
        <v>259</v>
      </c>
      <c r="J933" s="11" t="s">
        <v>261</v>
      </c>
      <c r="K933" s="11" t="s">
        <v>12387</v>
      </c>
      <c r="L933" s="11">
        <v>2</v>
      </c>
    </row>
    <row r="934" spans="1:12">
      <c r="A934" s="11" t="s">
        <v>1684</v>
      </c>
      <c r="D934" s="11" t="s">
        <v>260</v>
      </c>
      <c r="E934" s="19" t="s">
        <v>1934</v>
      </c>
      <c r="F934" s="10">
        <v>42036</v>
      </c>
      <c r="G934" s="10">
        <v>44958</v>
      </c>
      <c r="H934" s="11">
        <v>9</v>
      </c>
      <c r="I934" s="20" t="s">
        <v>259</v>
      </c>
      <c r="J934" s="11" t="s">
        <v>261</v>
      </c>
      <c r="K934" s="11" t="s">
        <v>12387</v>
      </c>
      <c r="L934" s="11">
        <v>2</v>
      </c>
    </row>
    <row r="935" spans="1:12">
      <c r="A935" s="11" t="s">
        <v>1685</v>
      </c>
      <c r="D935" s="11" t="s">
        <v>260</v>
      </c>
      <c r="E935" s="19" t="s">
        <v>1935</v>
      </c>
      <c r="F935" s="10">
        <v>42036</v>
      </c>
      <c r="G935" s="10">
        <v>44958</v>
      </c>
      <c r="H935" s="11">
        <v>9</v>
      </c>
      <c r="I935" s="20" t="s">
        <v>259</v>
      </c>
      <c r="J935" s="11" t="s">
        <v>261</v>
      </c>
      <c r="K935" s="11" t="s">
        <v>12387</v>
      </c>
      <c r="L935" s="11">
        <v>2</v>
      </c>
    </row>
    <row r="936" spans="1:12">
      <c r="A936" s="11" t="s">
        <v>1686</v>
      </c>
      <c r="D936" s="11" t="s">
        <v>260</v>
      </c>
      <c r="E936" s="19" t="s">
        <v>1936</v>
      </c>
      <c r="F936" s="10">
        <v>42036</v>
      </c>
      <c r="G936" s="10">
        <v>44958</v>
      </c>
      <c r="H936" s="11">
        <v>9</v>
      </c>
      <c r="I936" s="20" t="s">
        <v>259</v>
      </c>
      <c r="J936" s="11" t="s">
        <v>261</v>
      </c>
      <c r="K936" s="11" t="s">
        <v>12387</v>
      </c>
      <c r="L936" s="11">
        <v>2</v>
      </c>
    </row>
    <row r="937" spans="1:12">
      <c r="A937" s="11" t="s">
        <v>1687</v>
      </c>
      <c r="D937" s="11" t="s">
        <v>260</v>
      </c>
      <c r="E937" s="19" t="s">
        <v>1937</v>
      </c>
      <c r="F937" s="10">
        <v>42036</v>
      </c>
      <c r="G937" s="10">
        <v>44958</v>
      </c>
      <c r="H937" s="11">
        <v>9</v>
      </c>
      <c r="I937" s="20" t="s">
        <v>259</v>
      </c>
      <c r="J937" s="11" t="s">
        <v>261</v>
      </c>
      <c r="K937" s="11" t="s">
        <v>12387</v>
      </c>
      <c r="L937" s="11">
        <v>2</v>
      </c>
    </row>
    <row r="938" spans="1:12">
      <c r="A938" s="11" t="s">
        <v>1688</v>
      </c>
      <c r="D938" s="11" t="s">
        <v>260</v>
      </c>
      <c r="E938" s="19" t="s">
        <v>1938</v>
      </c>
      <c r="F938" s="10">
        <v>42036</v>
      </c>
      <c r="G938" s="10">
        <v>44958</v>
      </c>
      <c r="H938" s="11">
        <v>9</v>
      </c>
      <c r="I938" s="20" t="s">
        <v>259</v>
      </c>
      <c r="J938" s="11" t="s">
        <v>261</v>
      </c>
      <c r="K938" s="11" t="s">
        <v>12387</v>
      </c>
      <c r="L938" s="11">
        <v>2</v>
      </c>
    </row>
    <row r="939" spans="1:12">
      <c r="A939" s="11" t="s">
        <v>1689</v>
      </c>
      <c r="D939" s="11" t="s">
        <v>260</v>
      </c>
      <c r="E939" s="19" t="s">
        <v>1939</v>
      </c>
      <c r="F939" s="10">
        <v>42036</v>
      </c>
      <c r="G939" s="10">
        <v>44958</v>
      </c>
      <c r="H939" s="11">
        <v>9</v>
      </c>
      <c r="I939" s="20" t="s">
        <v>259</v>
      </c>
      <c r="J939" s="11" t="s">
        <v>261</v>
      </c>
      <c r="K939" s="11" t="s">
        <v>12387</v>
      </c>
      <c r="L939" s="11">
        <v>2</v>
      </c>
    </row>
    <row r="940" spans="1:12">
      <c r="A940" s="11" t="s">
        <v>1690</v>
      </c>
      <c r="D940" s="11" t="s">
        <v>260</v>
      </c>
      <c r="E940" s="19" t="s">
        <v>1940</v>
      </c>
      <c r="F940" s="10">
        <v>42036</v>
      </c>
      <c r="G940" s="10">
        <v>44958</v>
      </c>
      <c r="H940" s="11">
        <v>9</v>
      </c>
      <c r="I940" s="20" t="s">
        <v>259</v>
      </c>
      <c r="J940" s="11" t="s">
        <v>261</v>
      </c>
      <c r="K940" s="11" t="s">
        <v>12387</v>
      </c>
      <c r="L940" s="11">
        <v>2</v>
      </c>
    </row>
    <row r="941" spans="1:12">
      <c r="A941" s="11" t="s">
        <v>1691</v>
      </c>
      <c r="D941" s="11" t="s">
        <v>260</v>
      </c>
      <c r="E941" s="19" t="s">
        <v>1941</v>
      </c>
      <c r="F941" s="10">
        <v>42036</v>
      </c>
      <c r="G941" s="10">
        <v>44958</v>
      </c>
      <c r="H941" s="11">
        <v>9</v>
      </c>
      <c r="I941" s="20" t="s">
        <v>259</v>
      </c>
      <c r="J941" s="11" t="s">
        <v>261</v>
      </c>
      <c r="K941" s="11" t="s">
        <v>12387</v>
      </c>
      <c r="L941" s="11">
        <v>2</v>
      </c>
    </row>
    <row r="942" spans="1:12">
      <c r="A942" s="11" t="s">
        <v>1692</v>
      </c>
      <c r="D942" s="11" t="s">
        <v>260</v>
      </c>
      <c r="E942" s="19" t="s">
        <v>1942</v>
      </c>
      <c r="F942" s="10">
        <v>42036</v>
      </c>
      <c r="G942" s="10">
        <v>44958</v>
      </c>
      <c r="H942" s="11">
        <v>9</v>
      </c>
      <c r="I942" s="20" t="s">
        <v>259</v>
      </c>
      <c r="J942" s="11" t="s">
        <v>261</v>
      </c>
      <c r="K942" s="11" t="s">
        <v>12387</v>
      </c>
      <c r="L942" s="11">
        <v>2</v>
      </c>
    </row>
    <row r="943" spans="1:12">
      <c r="A943" s="11" t="s">
        <v>1693</v>
      </c>
      <c r="D943" s="11" t="s">
        <v>260</v>
      </c>
      <c r="E943" s="19" t="s">
        <v>1943</v>
      </c>
      <c r="F943" s="10">
        <v>42036</v>
      </c>
      <c r="G943" s="10">
        <v>44958</v>
      </c>
      <c r="H943" s="11">
        <v>9</v>
      </c>
      <c r="I943" s="20" t="s">
        <v>259</v>
      </c>
      <c r="J943" s="11" t="s">
        <v>261</v>
      </c>
      <c r="K943" s="11" t="s">
        <v>12387</v>
      </c>
      <c r="L943" s="11">
        <v>2</v>
      </c>
    </row>
    <row r="944" spans="1:12">
      <c r="A944" s="11" t="s">
        <v>1694</v>
      </c>
      <c r="D944" s="11" t="s">
        <v>260</v>
      </c>
      <c r="E944" s="19" t="s">
        <v>1944</v>
      </c>
      <c r="F944" s="10">
        <v>42036</v>
      </c>
      <c r="G944" s="10">
        <v>44958</v>
      </c>
      <c r="H944" s="11">
        <v>9</v>
      </c>
      <c r="I944" s="20" t="s">
        <v>259</v>
      </c>
      <c r="J944" s="11" t="s">
        <v>261</v>
      </c>
      <c r="K944" s="11" t="s">
        <v>12387</v>
      </c>
      <c r="L944" s="11">
        <v>2</v>
      </c>
    </row>
    <row r="945" spans="1:12">
      <c r="A945" s="11" t="s">
        <v>1695</v>
      </c>
      <c r="D945" s="11" t="s">
        <v>260</v>
      </c>
      <c r="E945" s="19" t="s">
        <v>1945</v>
      </c>
      <c r="F945" s="10">
        <v>42036</v>
      </c>
      <c r="G945" s="10">
        <v>44958</v>
      </c>
      <c r="H945" s="11">
        <v>9</v>
      </c>
      <c r="I945" s="20" t="s">
        <v>259</v>
      </c>
      <c r="J945" s="11" t="s">
        <v>261</v>
      </c>
      <c r="K945" s="11" t="s">
        <v>12387</v>
      </c>
      <c r="L945" s="11">
        <v>2</v>
      </c>
    </row>
    <row r="946" spans="1:12">
      <c r="A946" s="11" t="s">
        <v>1696</v>
      </c>
      <c r="D946" s="11" t="s">
        <v>260</v>
      </c>
      <c r="E946" s="19" t="s">
        <v>1946</v>
      </c>
      <c r="F946" s="10">
        <v>42036</v>
      </c>
      <c r="G946" s="10">
        <v>44958</v>
      </c>
      <c r="H946" s="11">
        <v>9</v>
      </c>
      <c r="I946" s="20" t="s">
        <v>259</v>
      </c>
      <c r="J946" s="11" t="s">
        <v>261</v>
      </c>
      <c r="K946" s="11" t="s">
        <v>12387</v>
      </c>
      <c r="L946" s="11">
        <v>2</v>
      </c>
    </row>
    <row r="947" spans="1:12">
      <c r="A947" s="11" t="s">
        <v>1697</v>
      </c>
      <c r="D947" s="11" t="s">
        <v>260</v>
      </c>
      <c r="E947" s="19" t="s">
        <v>1947</v>
      </c>
      <c r="F947" s="10">
        <v>42036</v>
      </c>
      <c r="G947" s="10">
        <v>44958</v>
      </c>
      <c r="H947" s="11">
        <v>9</v>
      </c>
      <c r="I947" s="20" t="s">
        <v>259</v>
      </c>
      <c r="J947" s="11" t="s">
        <v>261</v>
      </c>
      <c r="K947" s="11" t="s">
        <v>12387</v>
      </c>
      <c r="L947" s="11">
        <v>2</v>
      </c>
    </row>
    <row r="948" spans="1:12">
      <c r="A948" s="11" t="s">
        <v>1698</v>
      </c>
      <c r="D948" s="11" t="s">
        <v>260</v>
      </c>
      <c r="E948" s="19" t="s">
        <v>1948</v>
      </c>
      <c r="F948" s="10">
        <v>42036</v>
      </c>
      <c r="G948" s="10">
        <v>44958</v>
      </c>
      <c r="H948" s="11">
        <v>9</v>
      </c>
      <c r="I948" s="20" t="s">
        <v>259</v>
      </c>
      <c r="J948" s="11" t="s">
        <v>261</v>
      </c>
      <c r="K948" s="11" t="s">
        <v>12387</v>
      </c>
      <c r="L948" s="11">
        <v>2</v>
      </c>
    </row>
    <row r="949" spans="1:12">
      <c r="A949" s="11" t="s">
        <v>1699</v>
      </c>
      <c r="D949" s="11" t="s">
        <v>260</v>
      </c>
      <c r="E949" s="19" t="s">
        <v>1949</v>
      </c>
      <c r="F949" s="10">
        <v>42036</v>
      </c>
      <c r="G949" s="10">
        <v>44958</v>
      </c>
      <c r="H949" s="11">
        <v>9</v>
      </c>
      <c r="I949" s="20" t="s">
        <v>259</v>
      </c>
      <c r="J949" s="11" t="s">
        <v>261</v>
      </c>
      <c r="K949" s="11" t="s">
        <v>12387</v>
      </c>
      <c r="L949" s="11">
        <v>2</v>
      </c>
    </row>
    <row r="950" spans="1:12">
      <c r="A950" s="11" t="s">
        <v>1700</v>
      </c>
      <c r="D950" s="11" t="s">
        <v>260</v>
      </c>
      <c r="E950" s="19" t="s">
        <v>1950</v>
      </c>
      <c r="F950" s="10">
        <v>42036</v>
      </c>
      <c r="G950" s="10">
        <v>44958</v>
      </c>
      <c r="H950" s="11">
        <v>9</v>
      </c>
      <c r="I950" s="20" t="s">
        <v>259</v>
      </c>
      <c r="J950" s="11" t="s">
        <v>261</v>
      </c>
      <c r="K950" s="11" t="s">
        <v>12387</v>
      </c>
      <c r="L950" s="11">
        <v>2</v>
      </c>
    </row>
    <row r="951" spans="1:12">
      <c r="A951" s="11" t="s">
        <v>1701</v>
      </c>
      <c r="D951" s="11" t="s">
        <v>260</v>
      </c>
      <c r="E951" s="19" t="s">
        <v>1951</v>
      </c>
      <c r="F951" s="10">
        <v>42036</v>
      </c>
      <c r="G951" s="10">
        <v>44958</v>
      </c>
      <c r="H951" s="11">
        <v>9</v>
      </c>
      <c r="I951" s="20" t="s">
        <v>259</v>
      </c>
      <c r="J951" s="11" t="s">
        <v>261</v>
      </c>
      <c r="K951" s="11" t="s">
        <v>12387</v>
      </c>
      <c r="L951" s="11">
        <v>2</v>
      </c>
    </row>
    <row r="952" spans="1:12">
      <c r="A952" s="11" t="s">
        <v>1702</v>
      </c>
      <c r="D952" s="11" t="s">
        <v>260</v>
      </c>
      <c r="E952" s="19" t="s">
        <v>1952</v>
      </c>
      <c r="F952" s="10">
        <v>42036</v>
      </c>
      <c r="G952" s="10">
        <v>44958</v>
      </c>
      <c r="H952" s="11">
        <v>9</v>
      </c>
      <c r="I952" s="20" t="s">
        <v>259</v>
      </c>
      <c r="J952" s="11" t="s">
        <v>261</v>
      </c>
      <c r="K952" s="11" t="s">
        <v>12387</v>
      </c>
      <c r="L952" s="11">
        <v>2</v>
      </c>
    </row>
    <row r="953" spans="1:12">
      <c r="A953" s="11" t="s">
        <v>1703</v>
      </c>
      <c r="D953" s="11" t="s">
        <v>260</v>
      </c>
      <c r="E953" s="19" t="s">
        <v>1953</v>
      </c>
      <c r="F953" s="10">
        <v>42036</v>
      </c>
      <c r="G953" s="10">
        <v>44958</v>
      </c>
      <c r="H953" s="11">
        <v>9</v>
      </c>
      <c r="I953" s="20" t="s">
        <v>259</v>
      </c>
      <c r="J953" s="11" t="s">
        <v>261</v>
      </c>
      <c r="K953" s="11" t="s">
        <v>12387</v>
      </c>
      <c r="L953" s="11">
        <v>2</v>
      </c>
    </row>
    <row r="954" spans="1:12">
      <c r="A954" s="11" t="s">
        <v>1704</v>
      </c>
      <c r="D954" s="11" t="s">
        <v>260</v>
      </c>
      <c r="E954" s="19" t="s">
        <v>1954</v>
      </c>
      <c r="F954" s="10">
        <v>42036</v>
      </c>
      <c r="G954" s="10">
        <v>44958</v>
      </c>
      <c r="H954" s="11">
        <v>9</v>
      </c>
      <c r="I954" s="20" t="s">
        <v>259</v>
      </c>
      <c r="J954" s="11" t="s">
        <v>261</v>
      </c>
      <c r="K954" s="11" t="s">
        <v>12387</v>
      </c>
      <c r="L954" s="11">
        <v>2</v>
      </c>
    </row>
    <row r="955" spans="1:12">
      <c r="A955" s="11" t="s">
        <v>1705</v>
      </c>
      <c r="D955" s="11" t="s">
        <v>260</v>
      </c>
      <c r="E955" s="19" t="s">
        <v>1955</v>
      </c>
      <c r="F955" s="10">
        <v>42036</v>
      </c>
      <c r="G955" s="10">
        <v>44958</v>
      </c>
      <c r="H955" s="11">
        <v>9</v>
      </c>
      <c r="I955" s="20" t="s">
        <v>259</v>
      </c>
      <c r="J955" s="11" t="s">
        <v>261</v>
      </c>
      <c r="K955" s="11" t="s">
        <v>12387</v>
      </c>
      <c r="L955" s="11">
        <v>2</v>
      </c>
    </row>
    <row r="956" spans="1:12">
      <c r="A956" s="11" t="s">
        <v>1706</v>
      </c>
      <c r="D956" s="11" t="s">
        <v>260</v>
      </c>
      <c r="E956" s="19" t="s">
        <v>1956</v>
      </c>
      <c r="F956" s="10">
        <v>42036</v>
      </c>
      <c r="G956" s="10">
        <v>44958</v>
      </c>
      <c r="H956" s="11">
        <v>9</v>
      </c>
      <c r="I956" s="20" t="s">
        <v>259</v>
      </c>
      <c r="J956" s="11" t="s">
        <v>261</v>
      </c>
      <c r="K956" s="11" t="s">
        <v>12387</v>
      </c>
      <c r="L956" s="11">
        <v>2</v>
      </c>
    </row>
    <row r="957" spans="1:12">
      <c r="A957" s="11" t="s">
        <v>1707</v>
      </c>
      <c r="D957" s="11" t="s">
        <v>260</v>
      </c>
      <c r="E957" s="19" t="s">
        <v>1957</v>
      </c>
      <c r="F957" s="10">
        <v>42036</v>
      </c>
      <c r="G957" s="10">
        <v>44958</v>
      </c>
      <c r="H957" s="11">
        <v>9</v>
      </c>
      <c r="I957" s="20" t="s">
        <v>259</v>
      </c>
      <c r="J957" s="11" t="s">
        <v>261</v>
      </c>
      <c r="K957" s="11" t="s">
        <v>12387</v>
      </c>
      <c r="L957" s="11">
        <v>2</v>
      </c>
    </row>
    <row r="958" spans="1:12">
      <c r="A958" s="11" t="s">
        <v>1708</v>
      </c>
      <c r="D958" s="11" t="s">
        <v>260</v>
      </c>
      <c r="E958" s="19" t="s">
        <v>1958</v>
      </c>
      <c r="F958" s="10">
        <v>42036</v>
      </c>
      <c r="G958" s="10">
        <v>44958</v>
      </c>
      <c r="H958" s="11">
        <v>9</v>
      </c>
      <c r="I958" s="20" t="s">
        <v>259</v>
      </c>
      <c r="J958" s="11" t="s">
        <v>261</v>
      </c>
      <c r="K958" s="11" t="s">
        <v>12387</v>
      </c>
      <c r="L958" s="11">
        <v>2</v>
      </c>
    </row>
    <row r="959" spans="1:12">
      <c r="A959" s="11" t="s">
        <v>1709</v>
      </c>
      <c r="D959" s="11" t="s">
        <v>260</v>
      </c>
      <c r="E959" s="19" t="s">
        <v>1959</v>
      </c>
      <c r="F959" s="10">
        <v>42036</v>
      </c>
      <c r="G959" s="10">
        <v>44958</v>
      </c>
      <c r="H959" s="11">
        <v>9</v>
      </c>
      <c r="I959" s="20" t="s">
        <v>259</v>
      </c>
      <c r="J959" s="11" t="s">
        <v>261</v>
      </c>
      <c r="K959" s="11" t="s">
        <v>12387</v>
      </c>
      <c r="L959" s="11">
        <v>2</v>
      </c>
    </row>
    <row r="960" spans="1:12">
      <c r="A960" s="11" t="s">
        <v>1710</v>
      </c>
      <c r="D960" s="11" t="s">
        <v>260</v>
      </c>
      <c r="E960" s="19" t="s">
        <v>1960</v>
      </c>
      <c r="F960" s="10">
        <v>42036</v>
      </c>
      <c r="G960" s="10">
        <v>44958</v>
      </c>
      <c r="H960" s="11">
        <v>9</v>
      </c>
      <c r="I960" s="20" t="s">
        <v>259</v>
      </c>
      <c r="J960" s="11" t="s">
        <v>261</v>
      </c>
      <c r="K960" s="11" t="s">
        <v>12387</v>
      </c>
      <c r="L960" s="11">
        <v>2</v>
      </c>
    </row>
    <row r="961" spans="1:12">
      <c r="A961" s="11" t="s">
        <v>1711</v>
      </c>
      <c r="D961" s="11" t="s">
        <v>260</v>
      </c>
      <c r="E961" s="19" t="s">
        <v>1961</v>
      </c>
      <c r="F961" s="10">
        <v>42036</v>
      </c>
      <c r="G961" s="10">
        <v>44958</v>
      </c>
      <c r="H961" s="11">
        <v>9</v>
      </c>
      <c r="I961" s="20" t="s">
        <v>259</v>
      </c>
      <c r="J961" s="11" t="s">
        <v>261</v>
      </c>
      <c r="K961" s="11" t="s">
        <v>12387</v>
      </c>
      <c r="L961" s="11">
        <v>2</v>
      </c>
    </row>
    <row r="962" spans="1:12">
      <c r="A962" s="11" t="s">
        <v>1712</v>
      </c>
      <c r="D962" s="11" t="s">
        <v>260</v>
      </c>
      <c r="E962" s="19" t="s">
        <v>1962</v>
      </c>
      <c r="F962" s="10">
        <v>42036</v>
      </c>
      <c r="G962" s="10">
        <v>44958</v>
      </c>
      <c r="H962" s="11">
        <v>9</v>
      </c>
      <c r="I962" s="20" t="s">
        <v>259</v>
      </c>
      <c r="J962" s="11" t="s">
        <v>261</v>
      </c>
      <c r="K962" s="11" t="s">
        <v>12387</v>
      </c>
      <c r="L962" s="11">
        <v>2</v>
      </c>
    </row>
    <row r="963" spans="1:12">
      <c r="A963" s="11" t="s">
        <v>1713</v>
      </c>
      <c r="D963" s="11" t="s">
        <v>260</v>
      </c>
      <c r="E963" s="19" t="s">
        <v>1963</v>
      </c>
      <c r="F963" s="10">
        <v>42036</v>
      </c>
      <c r="G963" s="10">
        <v>44958</v>
      </c>
      <c r="H963" s="11">
        <v>9</v>
      </c>
      <c r="I963" s="20" t="s">
        <v>259</v>
      </c>
      <c r="J963" s="11" t="s">
        <v>261</v>
      </c>
      <c r="K963" s="11" t="s">
        <v>12387</v>
      </c>
      <c r="L963" s="11">
        <v>2</v>
      </c>
    </row>
    <row r="964" spans="1:12">
      <c r="A964" s="11" t="s">
        <v>1714</v>
      </c>
      <c r="D964" s="11" t="s">
        <v>260</v>
      </c>
      <c r="E964" s="19" t="s">
        <v>1964</v>
      </c>
      <c r="F964" s="10">
        <v>42036</v>
      </c>
      <c r="G964" s="10">
        <v>44958</v>
      </c>
      <c r="H964" s="11">
        <v>9</v>
      </c>
      <c r="I964" s="20" t="s">
        <v>259</v>
      </c>
      <c r="J964" s="11" t="s">
        <v>261</v>
      </c>
      <c r="K964" s="11" t="s">
        <v>12387</v>
      </c>
      <c r="L964" s="11">
        <v>2</v>
      </c>
    </row>
    <row r="965" spans="1:12">
      <c r="A965" s="11" t="s">
        <v>1715</v>
      </c>
      <c r="D965" s="11" t="s">
        <v>260</v>
      </c>
      <c r="E965" s="19" t="s">
        <v>1965</v>
      </c>
      <c r="F965" s="10">
        <v>42036</v>
      </c>
      <c r="G965" s="10">
        <v>44958</v>
      </c>
      <c r="H965" s="11">
        <v>9</v>
      </c>
      <c r="I965" s="20" t="s">
        <v>259</v>
      </c>
      <c r="J965" s="11" t="s">
        <v>261</v>
      </c>
      <c r="K965" s="11" t="s">
        <v>12387</v>
      </c>
      <c r="L965" s="11">
        <v>2</v>
      </c>
    </row>
    <row r="966" spans="1:12">
      <c r="A966" s="11" t="s">
        <v>1716</v>
      </c>
      <c r="D966" s="11" t="s">
        <v>260</v>
      </c>
      <c r="E966" s="19" t="s">
        <v>1966</v>
      </c>
      <c r="F966" s="10">
        <v>42036</v>
      </c>
      <c r="G966" s="10">
        <v>44958</v>
      </c>
      <c r="H966" s="11">
        <v>9</v>
      </c>
      <c r="I966" s="20" t="s">
        <v>259</v>
      </c>
      <c r="J966" s="11" t="s">
        <v>261</v>
      </c>
      <c r="K966" s="11" t="s">
        <v>12387</v>
      </c>
      <c r="L966" s="11">
        <v>2</v>
      </c>
    </row>
    <row r="967" spans="1:12">
      <c r="A967" s="11" t="s">
        <v>1717</v>
      </c>
      <c r="D967" s="11" t="s">
        <v>260</v>
      </c>
      <c r="E967" s="19" t="s">
        <v>1967</v>
      </c>
      <c r="F967" s="10">
        <v>42036</v>
      </c>
      <c r="G967" s="10">
        <v>44958</v>
      </c>
      <c r="H967" s="11">
        <v>9</v>
      </c>
      <c r="I967" s="20" t="s">
        <v>259</v>
      </c>
      <c r="J967" s="11" t="s">
        <v>261</v>
      </c>
      <c r="K967" s="11" t="s">
        <v>12387</v>
      </c>
      <c r="L967" s="11">
        <v>2</v>
      </c>
    </row>
    <row r="968" spans="1:12">
      <c r="A968" s="11" t="s">
        <v>1718</v>
      </c>
      <c r="D968" s="11" t="s">
        <v>260</v>
      </c>
      <c r="E968" s="19" t="s">
        <v>1968</v>
      </c>
      <c r="F968" s="10">
        <v>42036</v>
      </c>
      <c r="G968" s="10">
        <v>44958</v>
      </c>
      <c r="H968" s="11">
        <v>9</v>
      </c>
      <c r="I968" s="20" t="s">
        <v>259</v>
      </c>
      <c r="J968" s="11" t="s">
        <v>261</v>
      </c>
      <c r="K968" s="11" t="s">
        <v>12387</v>
      </c>
      <c r="L968" s="11">
        <v>2</v>
      </c>
    </row>
    <row r="969" spans="1:12">
      <c r="A969" s="11" t="s">
        <v>1719</v>
      </c>
      <c r="D969" s="11" t="s">
        <v>260</v>
      </c>
      <c r="E969" s="19" t="s">
        <v>1969</v>
      </c>
      <c r="F969" s="10">
        <v>42036</v>
      </c>
      <c r="G969" s="10">
        <v>44958</v>
      </c>
      <c r="H969" s="11">
        <v>9</v>
      </c>
      <c r="I969" s="20" t="s">
        <v>259</v>
      </c>
      <c r="J969" s="11" t="s">
        <v>261</v>
      </c>
      <c r="K969" s="11" t="s">
        <v>12387</v>
      </c>
      <c r="L969" s="11">
        <v>2</v>
      </c>
    </row>
    <row r="970" spans="1:12">
      <c r="A970" s="11" t="s">
        <v>1720</v>
      </c>
      <c r="D970" s="11" t="s">
        <v>260</v>
      </c>
      <c r="E970" s="19" t="s">
        <v>1970</v>
      </c>
      <c r="F970" s="10">
        <v>42036</v>
      </c>
      <c r="G970" s="10">
        <v>44958</v>
      </c>
      <c r="H970" s="11">
        <v>9</v>
      </c>
      <c r="I970" s="20" t="s">
        <v>259</v>
      </c>
      <c r="J970" s="11" t="s">
        <v>261</v>
      </c>
      <c r="K970" s="11" t="s">
        <v>12387</v>
      </c>
      <c r="L970" s="11">
        <v>2</v>
      </c>
    </row>
    <row r="971" spans="1:12">
      <c r="A971" s="11" t="s">
        <v>1721</v>
      </c>
      <c r="D971" s="11" t="s">
        <v>260</v>
      </c>
      <c r="E971" s="19" t="s">
        <v>1971</v>
      </c>
      <c r="F971" s="10">
        <v>42036</v>
      </c>
      <c r="G971" s="10">
        <v>44958</v>
      </c>
      <c r="H971" s="11">
        <v>9</v>
      </c>
      <c r="I971" s="20" t="s">
        <v>259</v>
      </c>
      <c r="J971" s="11" t="s">
        <v>261</v>
      </c>
      <c r="K971" s="11" t="s">
        <v>12387</v>
      </c>
      <c r="L971" s="11">
        <v>2</v>
      </c>
    </row>
    <row r="972" spans="1:12">
      <c r="A972" s="11" t="s">
        <v>1722</v>
      </c>
      <c r="D972" s="11" t="s">
        <v>260</v>
      </c>
      <c r="E972" s="19" t="s">
        <v>1972</v>
      </c>
      <c r="F972" s="10">
        <v>42036</v>
      </c>
      <c r="G972" s="10">
        <v>44958</v>
      </c>
      <c r="H972" s="11">
        <v>9</v>
      </c>
      <c r="I972" s="20" t="s">
        <v>259</v>
      </c>
      <c r="J972" s="11" t="s">
        <v>261</v>
      </c>
      <c r="K972" s="11" t="s">
        <v>12387</v>
      </c>
      <c r="L972" s="11">
        <v>2</v>
      </c>
    </row>
    <row r="973" spans="1:12">
      <c r="A973" s="11" t="s">
        <v>1723</v>
      </c>
      <c r="D973" s="11" t="s">
        <v>260</v>
      </c>
      <c r="E973" s="19" t="s">
        <v>1973</v>
      </c>
      <c r="F973" s="10">
        <v>42036</v>
      </c>
      <c r="G973" s="10">
        <v>44958</v>
      </c>
      <c r="H973" s="11">
        <v>9</v>
      </c>
      <c r="I973" s="20" t="s">
        <v>259</v>
      </c>
      <c r="J973" s="11" t="s">
        <v>261</v>
      </c>
      <c r="K973" s="11" t="s">
        <v>12387</v>
      </c>
      <c r="L973" s="11">
        <v>2</v>
      </c>
    </row>
    <row r="974" spans="1:12">
      <c r="A974" s="11" t="s">
        <v>1724</v>
      </c>
      <c r="D974" s="11" t="s">
        <v>260</v>
      </c>
      <c r="E974" s="19" t="s">
        <v>1974</v>
      </c>
      <c r="F974" s="10">
        <v>42036</v>
      </c>
      <c r="G974" s="10">
        <v>44958</v>
      </c>
      <c r="H974" s="11">
        <v>9</v>
      </c>
      <c r="I974" s="20" t="s">
        <v>259</v>
      </c>
      <c r="J974" s="11" t="s">
        <v>261</v>
      </c>
      <c r="K974" s="11" t="s">
        <v>12387</v>
      </c>
      <c r="L974" s="11">
        <v>2</v>
      </c>
    </row>
    <row r="975" spans="1:12">
      <c r="A975" s="11" t="s">
        <v>1725</v>
      </c>
      <c r="D975" s="11" t="s">
        <v>260</v>
      </c>
      <c r="E975" s="19" t="s">
        <v>1975</v>
      </c>
      <c r="F975" s="10">
        <v>42036</v>
      </c>
      <c r="G975" s="10">
        <v>44958</v>
      </c>
      <c r="H975" s="11">
        <v>9</v>
      </c>
      <c r="I975" s="20" t="s">
        <v>259</v>
      </c>
      <c r="J975" s="11" t="s">
        <v>261</v>
      </c>
      <c r="K975" s="11" t="s">
        <v>12387</v>
      </c>
      <c r="L975" s="11">
        <v>2</v>
      </c>
    </row>
    <row r="976" spans="1:12">
      <c r="A976" s="11" t="s">
        <v>1726</v>
      </c>
      <c r="D976" s="11" t="s">
        <v>260</v>
      </c>
      <c r="E976" s="19" t="s">
        <v>1976</v>
      </c>
      <c r="F976" s="10">
        <v>42036</v>
      </c>
      <c r="G976" s="10">
        <v>44958</v>
      </c>
      <c r="H976" s="11">
        <v>9</v>
      </c>
      <c r="I976" s="20" t="s">
        <v>259</v>
      </c>
      <c r="J976" s="11" t="s">
        <v>261</v>
      </c>
      <c r="K976" s="11" t="s">
        <v>12387</v>
      </c>
      <c r="L976" s="11">
        <v>2</v>
      </c>
    </row>
    <row r="977" spans="1:12">
      <c r="A977" s="11" t="s">
        <v>1727</v>
      </c>
      <c r="D977" s="11" t="s">
        <v>260</v>
      </c>
      <c r="E977" s="19" t="s">
        <v>1977</v>
      </c>
      <c r="F977" s="10">
        <v>42036</v>
      </c>
      <c r="G977" s="10">
        <v>44958</v>
      </c>
      <c r="H977" s="11">
        <v>9</v>
      </c>
      <c r="I977" s="20" t="s">
        <v>259</v>
      </c>
      <c r="J977" s="11" t="s">
        <v>261</v>
      </c>
      <c r="K977" s="11" t="s">
        <v>12387</v>
      </c>
      <c r="L977" s="11">
        <v>2</v>
      </c>
    </row>
    <row r="978" spans="1:12">
      <c r="A978" s="11" t="s">
        <v>1728</v>
      </c>
      <c r="D978" s="11" t="s">
        <v>260</v>
      </c>
      <c r="E978" s="19" t="s">
        <v>1978</v>
      </c>
      <c r="F978" s="10">
        <v>42036</v>
      </c>
      <c r="G978" s="10">
        <v>44958</v>
      </c>
      <c r="H978" s="11">
        <v>9</v>
      </c>
      <c r="I978" s="20" t="s">
        <v>259</v>
      </c>
      <c r="J978" s="11" t="s">
        <v>261</v>
      </c>
      <c r="K978" s="11" t="s">
        <v>12387</v>
      </c>
      <c r="L978" s="11">
        <v>2</v>
      </c>
    </row>
    <row r="979" spans="1:12">
      <c r="A979" s="11" t="s">
        <v>1729</v>
      </c>
      <c r="D979" s="11" t="s">
        <v>260</v>
      </c>
      <c r="E979" s="19" t="s">
        <v>1979</v>
      </c>
      <c r="F979" s="10">
        <v>42036</v>
      </c>
      <c r="G979" s="10">
        <v>44958</v>
      </c>
      <c r="H979" s="11">
        <v>9</v>
      </c>
      <c r="I979" s="20" t="s">
        <v>259</v>
      </c>
      <c r="J979" s="11" t="s">
        <v>261</v>
      </c>
      <c r="K979" s="11" t="s">
        <v>12387</v>
      </c>
      <c r="L979" s="11">
        <v>2</v>
      </c>
    </row>
    <row r="980" spans="1:12">
      <c r="A980" s="11" t="s">
        <v>1730</v>
      </c>
      <c r="D980" s="11" t="s">
        <v>260</v>
      </c>
      <c r="E980" s="19" t="s">
        <v>1980</v>
      </c>
      <c r="F980" s="10">
        <v>42036</v>
      </c>
      <c r="G980" s="10">
        <v>44958</v>
      </c>
      <c r="H980" s="11">
        <v>9</v>
      </c>
      <c r="I980" s="20" t="s">
        <v>259</v>
      </c>
      <c r="J980" s="11" t="s">
        <v>261</v>
      </c>
      <c r="K980" s="11" t="s">
        <v>12387</v>
      </c>
      <c r="L980" s="11">
        <v>2</v>
      </c>
    </row>
    <row r="981" spans="1:12">
      <c r="A981" s="11" t="s">
        <v>1731</v>
      </c>
      <c r="D981" s="11" t="s">
        <v>260</v>
      </c>
      <c r="E981" s="19" t="s">
        <v>1981</v>
      </c>
      <c r="F981" s="10">
        <v>42036</v>
      </c>
      <c r="G981" s="10">
        <v>44958</v>
      </c>
      <c r="H981" s="11">
        <v>9</v>
      </c>
      <c r="I981" s="20" t="s">
        <v>259</v>
      </c>
      <c r="J981" s="11" t="s">
        <v>261</v>
      </c>
      <c r="K981" s="11" t="s">
        <v>12387</v>
      </c>
      <c r="L981" s="11">
        <v>2</v>
      </c>
    </row>
    <row r="982" spans="1:12">
      <c r="A982" s="11" t="s">
        <v>1732</v>
      </c>
      <c r="D982" s="11" t="s">
        <v>260</v>
      </c>
      <c r="E982" s="19" t="s">
        <v>1982</v>
      </c>
      <c r="F982" s="10">
        <v>42036</v>
      </c>
      <c r="G982" s="10">
        <v>44958</v>
      </c>
      <c r="H982" s="11">
        <v>9</v>
      </c>
      <c r="I982" s="20" t="s">
        <v>259</v>
      </c>
      <c r="J982" s="11" t="s">
        <v>261</v>
      </c>
      <c r="K982" s="11" t="s">
        <v>12387</v>
      </c>
      <c r="L982" s="11">
        <v>2</v>
      </c>
    </row>
    <row r="983" spans="1:12">
      <c r="A983" s="11" t="s">
        <v>1733</v>
      </c>
      <c r="D983" s="11" t="s">
        <v>260</v>
      </c>
      <c r="E983" s="19" t="s">
        <v>1983</v>
      </c>
      <c r="F983" s="10">
        <v>42036</v>
      </c>
      <c r="G983" s="10">
        <v>44958</v>
      </c>
      <c r="H983" s="11">
        <v>9</v>
      </c>
      <c r="I983" s="20" t="s">
        <v>259</v>
      </c>
      <c r="J983" s="11" t="s">
        <v>261</v>
      </c>
      <c r="K983" s="11" t="s">
        <v>12387</v>
      </c>
      <c r="L983" s="11">
        <v>2</v>
      </c>
    </row>
    <row r="984" spans="1:12">
      <c r="A984" s="11" t="s">
        <v>1734</v>
      </c>
      <c r="D984" s="11" t="s">
        <v>260</v>
      </c>
      <c r="E984" s="19" t="s">
        <v>1984</v>
      </c>
      <c r="F984" s="10">
        <v>42036</v>
      </c>
      <c r="G984" s="10">
        <v>44958</v>
      </c>
      <c r="H984" s="11">
        <v>9</v>
      </c>
      <c r="I984" s="20" t="s">
        <v>259</v>
      </c>
      <c r="J984" s="11" t="s">
        <v>261</v>
      </c>
      <c r="K984" s="11" t="s">
        <v>12387</v>
      </c>
      <c r="L984" s="11">
        <v>2</v>
      </c>
    </row>
    <row r="985" spans="1:12">
      <c r="A985" s="11" t="s">
        <v>1735</v>
      </c>
      <c r="D985" s="11" t="s">
        <v>260</v>
      </c>
      <c r="E985" s="19" t="s">
        <v>1985</v>
      </c>
      <c r="F985" s="10">
        <v>42036</v>
      </c>
      <c r="G985" s="10">
        <v>44958</v>
      </c>
      <c r="H985" s="11">
        <v>9</v>
      </c>
      <c r="I985" s="20" t="s">
        <v>259</v>
      </c>
      <c r="J985" s="11" t="s">
        <v>261</v>
      </c>
      <c r="K985" s="11" t="s">
        <v>12387</v>
      </c>
      <c r="L985" s="11">
        <v>2</v>
      </c>
    </row>
    <row r="986" spans="1:12">
      <c r="A986" s="11" t="s">
        <v>1736</v>
      </c>
      <c r="D986" s="11" t="s">
        <v>260</v>
      </c>
      <c r="E986" s="19" t="s">
        <v>1986</v>
      </c>
      <c r="F986" s="10">
        <v>42036</v>
      </c>
      <c r="G986" s="10">
        <v>44958</v>
      </c>
      <c r="H986" s="11">
        <v>9</v>
      </c>
      <c r="I986" s="20" t="s">
        <v>259</v>
      </c>
      <c r="J986" s="11" t="s">
        <v>261</v>
      </c>
      <c r="K986" s="11" t="s">
        <v>12387</v>
      </c>
      <c r="L986" s="11">
        <v>2</v>
      </c>
    </row>
    <row r="987" spans="1:12">
      <c r="A987" s="11" t="s">
        <v>1737</v>
      </c>
      <c r="D987" s="11" t="s">
        <v>260</v>
      </c>
      <c r="E987" s="19" t="s">
        <v>1987</v>
      </c>
      <c r="F987" s="10">
        <v>42036</v>
      </c>
      <c r="G987" s="10">
        <v>44958</v>
      </c>
      <c r="H987" s="11">
        <v>9</v>
      </c>
      <c r="I987" s="20" t="s">
        <v>259</v>
      </c>
      <c r="J987" s="11" t="s">
        <v>261</v>
      </c>
      <c r="K987" s="11" t="s">
        <v>12387</v>
      </c>
      <c r="L987" s="11">
        <v>2</v>
      </c>
    </row>
    <row r="988" spans="1:12">
      <c r="A988" s="11" t="s">
        <v>1738</v>
      </c>
      <c r="D988" s="11" t="s">
        <v>260</v>
      </c>
      <c r="E988" s="19" t="s">
        <v>1988</v>
      </c>
      <c r="F988" s="10">
        <v>42036</v>
      </c>
      <c r="G988" s="10">
        <v>44958</v>
      </c>
      <c r="H988" s="11">
        <v>9</v>
      </c>
      <c r="I988" s="20" t="s">
        <v>259</v>
      </c>
      <c r="J988" s="11" t="s">
        <v>261</v>
      </c>
      <c r="K988" s="11" t="s">
        <v>12387</v>
      </c>
      <c r="L988" s="11">
        <v>2</v>
      </c>
    </row>
    <row r="989" spans="1:12">
      <c r="A989" s="11" t="s">
        <v>1739</v>
      </c>
      <c r="D989" s="11" t="s">
        <v>260</v>
      </c>
      <c r="E989" s="19" t="s">
        <v>1989</v>
      </c>
      <c r="F989" s="10">
        <v>42036</v>
      </c>
      <c r="G989" s="10">
        <v>44958</v>
      </c>
      <c r="H989" s="11">
        <v>9</v>
      </c>
      <c r="I989" s="20" t="s">
        <v>259</v>
      </c>
      <c r="J989" s="11" t="s">
        <v>261</v>
      </c>
      <c r="K989" s="11" t="s">
        <v>12387</v>
      </c>
      <c r="L989" s="11">
        <v>2</v>
      </c>
    </row>
    <row r="990" spans="1:12">
      <c r="A990" s="11" t="s">
        <v>1740</v>
      </c>
      <c r="D990" s="11" t="s">
        <v>260</v>
      </c>
      <c r="E990" s="19" t="s">
        <v>1990</v>
      </c>
      <c r="F990" s="10">
        <v>42036</v>
      </c>
      <c r="G990" s="10">
        <v>44958</v>
      </c>
      <c r="H990" s="11">
        <v>9</v>
      </c>
      <c r="I990" s="20" t="s">
        <v>259</v>
      </c>
      <c r="J990" s="11" t="s">
        <v>261</v>
      </c>
      <c r="K990" s="11" t="s">
        <v>12387</v>
      </c>
      <c r="L990" s="11">
        <v>2</v>
      </c>
    </row>
    <row r="991" spans="1:12">
      <c r="A991" s="11" t="s">
        <v>1741</v>
      </c>
      <c r="D991" s="11" t="s">
        <v>260</v>
      </c>
      <c r="E991" s="19" t="s">
        <v>1991</v>
      </c>
      <c r="F991" s="10">
        <v>42036</v>
      </c>
      <c r="G991" s="10">
        <v>44958</v>
      </c>
      <c r="H991" s="11">
        <v>9</v>
      </c>
      <c r="I991" s="20" t="s">
        <v>259</v>
      </c>
      <c r="J991" s="11" t="s">
        <v>261</v>
      </c>
      <c r="K991" s="11" t="s">
        <v>12387</v>
      </c>
      <c r="L991" s="11">
        <v>2</v>
      </c>
    </row>
    <row r="992" spans="1:12">
      <c r="A992" s="11" t="s">
        <v>1742</v>
      </c>
      <c r="D992" s="11" t="s">
        <v>260</v>
      </c>
      <c r="E992" s="19" t="s">
        <v>1992</v>
      </c>
      <c r="F992" s="10">
        <v>42036</v>
      </c>
      <c r="G992" s="10">
        <v>44958</v>
      </c>
      <c r="H992" s="11">
        <v>9</v>
      </c>
      <c r="I992" s="20" t="s">
        <v>259</v>
      </c>
      <c r="J992" s="11" t="s">
        <v>261</v>
      </c>
      <c r="K992" s="11" t="s">
        <v>12387</v>
      </c>
      <c r="L992" s="11">
        <v>2</v>
      </c>
    </row>
    <row r="993" spans="1:12">
      <c r="A993" s="11" t="s">
        <v>1743</v>
      </c>
      <c r="D993" s="11" t="s">
        <v>260</v>
      </c>
      <c r="E993" s="19" t="s">
        <v>1993</v>
      </c>
      <c r="F993" s="10">
        <v>42036</v>
      </c>
      <c r="G993" s="10">
        <v>44958</v>
      </c>
      <c r="H993" s="11">
        <v>9</v>
      </c>
      <c r="I993" s="20" t="s">
        <v>259</v>
      </c>
      <c r="J993" s="11" t="s">
        <v>261</v>
      </c>
      <c r="K993" s="11" t="s">
        <v>12387</v>
      </c>
      <c r="L993" s="11">
        <v>2</v>
      </c>
    </row>
    <row r="994" spans="1:12">
      <c r="A994" s="11" t="s">
        <v>1744</v>
      </c>
      <c r="D994" s="11" t="s">
        <v>260</v>
      </c>
      <c r="E994" s="19" t="s">
        <v>1994</v>
      </c>
      <c r="F994" s="10">
        <v>42036</v>
      </c>
      <c r="G994" s="10">
        <v>44958</v>
      </c>
      <c r="H994" s="11">
        <v>9</v>
      </c>
      <c r="I994" s="20" t="s">
        <v>259</v>
      </c>
      <c r="J994" s="11" t="s">
        <v>261</v>
      </c>
      <c r="K994" s="11" t="s">
        <v>12387</v>
      </c>
      <c r="L994" s="11">
        <v>2</v>
      </c>
    </row>
    <row r="995" spans="1:12">
      <c r="A995" s="11" t="s">
        <v>1745</v>
      </c>
      <c r="D995" s="11" t="s">
        <v>260</v>
      </c>
      <c r="E995" s="19" t="s">
        <v>1995</v>
      </c>
      <c r="F995" s="10">
        <v>42036</v>
      </c>
      <c r="G995" s="10">
        <v>44958</v>
      </c>
      <c r="H995" s="11">
        <v>9</v>
      </c>
      <c r="I995" s="20" t="s">
        <v>259</v>
      </c>
      <c r="J995" s="11" t="s">
        <v>261</v>
      </c>
      <c r="K995" s="11" t="s">
        <v>12387</v>
      </c>
      <c r="L995" s="11">
        <v>2</v>
      </c>
    </row>
    <row r="996" spans="1:12">
      <c r="A996" s="11" t="s">
        <v>1746</v>
      </c>
      <c r="D996" s="11" t="s">
        <v>260</v>
      </c>
      <c r="E996" s="19" t="s">
        <v>1996</v>
      </c>
      <c r="F996" s="10">
        <v>42036</v>
      </c>
      <c r="G996" s="10">
        <v>44958</v>
      </c>
      <c r="H996" s="11">
        <v>9</v>
      </c>
      <c r="I996" s="20" t="s">
        <v>259</v>
      </c>
      <c r="J996" s="11" t="s">
        <v>261</v>
      </c>
      <c r="K996" s="11" t="s">
        <v>12387</v>
      </c>
      <c r="L996" s="11">
        <v>2</v>
      </c>
    </row>
    <row r="997" spans="1:12">
      <c r="A997" s="11" t="s">
        <v>1747</v>
      </c>
      <c r="D997" s="11" t="s">
        <v>260</v>
      </c>
      <c r="E997" s="19" t="s">
        <v>1997</v>
      </c>
      <c r="F997" s="10">
        <v>42036</v>
      </c>
      <c r="G997" s="10">
        <v>44958</v>
      </c>
      <c r="H997" s="11">
        <v>9</v>
      </c>
      <c r="I997" s="20" t="s">
        <v>259</v>
      </c>
      <c r="J997" s="11" t="s">
        <v>261</v>
      </c>
      <c r="K997" s="11" t="s">
        <v>12387</v>
      </c>
      <c r="L997" s="11">
        <v>2</v>
      </c>
    </row>
    <row r="998" spans="1:12">
      <c r="A998" s="11" t="s">
        <v>1748</v>
      </c>
      <c r="D998" s="11" t="s">
        <v>260</v>
      </c>
      <c r="E998" s="19" t="s">
        <v>1998</v>
      </c>
      <c r="F998" s="10">
        <v>42036</v>
      </c>
      <c r="G998" s="10">
        <v>44958</v>
      </c>
      <c r="H998" s="11">
        <v>9</v>
      </c>
      <c r="I998" s="20" t="s">
        <v>259</v>
      </c>
      <c r="J998" s="11" t="s">
        <v>261</v>
      </c>
      <c r="K998" s="11" t="s">
        <v>12387</v>
      </c>
      <c r="L998" s="11">
        <v>2</v>
      </c>
    </row>
    <row r="999" spans="1:12">
      <c r="A999" s="11" t="s">
        <v>1749</v>
      </c>
      <c r="D999" s="11" t="s">
        <v>260</v>
      </c>
      <c r="E999" s="19" t="s">
        <v>1999</v>
      </c>
      <c r="F999" s="10">
        <v>42036</v>
      </c>
      <c r="G999" s="10">
        <v>44958</v>
      </c>
      <c r="H999" s="11">
        <v>9</v>
      </c>
      <c r="I999" s="20" t="s">
        <v>259</v>
      </c>
      <c r="J999" s="11" t="s">
        <v>261</v>
      </c>
      <c r="K999" s="11" t="s">
        <v>12387</v>
      </c>
      <c r="L999" s="11">
        <v>2</v>
      </c>
    </row>
    <row r="1000" spans="1:12">
      <c r="A1000" s="11" t="s">
        <v>1750</v>
      </c>
      <c r="D1000" s="11" t="s">
        <v>260</v>
      </c>
      <c r="E1000" s="19" t="s">
        <v>2000</v>
      </c>
      <c r="F1000" s="10">
        <v>42036</v>
      </c>
      <c r="G1000" s="10">
        <v>44958</v>
      </c>
      <c r="H1000" s="11">
        <v>9</v>
      </c>
      <c r="I1000" s="20" t="s">
        <v>259</v>
      </c>
      <c r="J1000" s="11" t="s">
        <v>261</v>
      </c>
      <c r="K1000" s="11" t="s">
        <v>12387</v>
      </c>
      <c r="L1000" s="11">
        <v>2</v>
      </c>
    </row>
    <row r="1001" spans="1:12">
      <c r="A1001" s="11" t="s">
        <v>1751</v>
      </c>
      <c r="D1001" s="11" t="s">
        <v>260</v>
      </c>
      <c r="E1001" s="19" t="s">
        <v>2001</v>
      </c>
      <c r="F1001" s="10">
        <v>42036</v>
      </c>
      <c r="G1001" s="10">
        <v>44958</v>
      </c>
      <c r="H1001" s="11">
        <v>9</v>
      </c>
      <c r="I1001" s="20" t="s">
        <v>259</v>
      </c>
      <c r="J1001" s="11" t="s">
        <v>261</v>
      </c>
      <c r="K1001" s="11" t="s">
        <v>12387</v>
      </c>
      <c r="L1001" s="11">
        <v>2</v>
      </c>
    </row>
    <row r="1002" spans="1:12">
      <c r="A1002" s="11" t="s">
        <v>1752</v>
      </c>
      <c r="D1002" s="11" t="s">
        <v>260</v>
      </c>
      <c r="E1002" s="19" t="s">
        <v>2002</v>
      </c>
      <c r="F1002" s="10">
        <v>42036</v>
      </c>
      <c r="G1002" s="10">
        <v>44958</v>
      </c>
      <c r="H1002" s="11">
        <v>9</v>
      </c>
      <c r="I1002" s="20" t="s">
        <v>259</v>
      </c>
      <c r="J1002" s="11" t="s">
        <v>261</v>
      </c>
      <c r="K1002" s="11" t="s">
        <v>12387</v>
      </c>
      <c r="L1002" s="11">
        <v>2</v>
      </c>
    </row>
    <row r="1003" spans="1:12">
      <c r="A1003" s="11" t="s">
        <v>1753</v>
      </c>
      <c r="D1003" s="11" t="s">
        <v>260</v>
      </c>
      <c r="E1003" s="19" t="s">
        <v>2003</v>
      </c>
      <c r="F1003" s="10">
        <v>42036</v>
      </c>
      <c r="G1003" s="10">
        <v>44958</v>
      </c>
      <c r="H1003" s="11">
        <v>9</v>
      </c>
      <c r="I1003" s="20" t="s">
        <v>259</v>
      </c>
      <c r="J1003" s="11" t="s">
        <v>261</v>
      </c>
      <c r="K1003" s="11" t="s">
        <v>12387</v>
      </c>
      <c r="L1003" s="11">
        <v>2</v>
      </c>
    </row>
    <row r="1004" spans="1:12">
      <c r="A1004" s="11" t="s">
        <v>1754</v>
      </c>
      <c r="D1004" s="11" t="s">
        <v>260</v>
      </c>
      <c r="E1004" s="19" t="s">
        <v>2004</v>
      </c>
      <c r="F1004" s="10">
        <v>42036</v>
      </c>
      <c r="G1004" s="10">
        <v>44958</v>
      </c>
      <c r="H1004" s="11">
        <v>9</v>
      </c>
      <c r="I1004" s="20" t="s">
        <v>259</v>
      </c>
      <c r="J1004" s="11" t="s">
        <v>261</v>
      </c>
      <c r="K1004" s="11" t="s">
        <v>12387</v>
      </c>
      <c r="L1004" s="11">
        <v>2</v>
      </c>
    </row>
    <row r="1005" spans="1:12">
      <c r="A1005" s="11" t="s">
        <v>1755</v>
      </c>
      <c r="D1005" s="11" t="s">
        <v>260</v>
      </c>
      <c r="E1005" s="19" t="s">
        <v>2005</v>
      </c>
      <c r="F1005" s="10">
        <v>42036</v>
      </c>
      <c r="G1005" s="10">
        <v>44958</v>
      </c>
      <c r="H1005" s="11">
        <v>9</v>
      </c>
      <c r="I1005" s="20" t="s">
        <v>259</v>
      </c>
      <c r="J1005" s="11" t="s">
        <v>261</v>
      </c>
      <c r="K1005" s="11" t="s">
        <v>12387</v>
      </c>
      <c r="L1005" s="11">
        <v>2</v>
      </c>
    </row>
    <row r="1006" spans="1:12">
      <c r="A1006" s="11" t="s">
        <v>1756</v>
      </c>
      <c r="D1006" s="11" t="s">
        <v>260</v>
      </c>
      <c r="E1006" s="19" t="s">
        <v>2006</v>
      </c>
      <c r="F1006" s="10">
        <v>42036</v>
      </c>
      <c r="G1006" s="10">
        <v>44958</v>
      </c>
      <c r="H1006" s="11">
        <v>9</v>
      </c>
      <c r="I1006" s="20" t="s">
        <v>259</v>
      </c>
      <c r="J1006" s="11" t="s">
        <v>261</v>
      </c>
      <c r="K1006" s="11" t="s">
        <v>12387</v>
      </c>
      <c r="L1006" s="11">
        <v>2</v>
      </c>
    </row>
    <row r="1007" spans="1:12">
      <c r="A1007" s="11" t="s">
        <v>1757</v>
      </c>
      <c r="D1007" s="11" t="s">
        <v>260</v>
      </c>
      <c r="E1007" s="19" t="s">
        <v>2007</v>
      </c>
      <c r="F1007" s="10">
        <v>42036</v>
      </c>
      <c r="G1007" s="10">
        <v>44958</v>
      </c>
      <c r="H1007" s="11">
        <v>9</v>
      </c>
      <c r="I1007" s="20" t="s">
        <v>259</v>
      </c>
      <c r="J1007" s="11" t="s">
        <v>261</v>
      </c>
      <c r="K1007" s="11" t="s">
        <v>12387</v>
      </c>
      <c r="L1007" s="11">
        <v>2</v>
      </c>
    </row>
    <row r="1008" spans="1:12">
      <c r="A1008" s="11" t="s">
        <v>1758</v>
      </c>
      <c r="D1008" s="11" t="s">
        <v>260</v>
      </c>
      <c r="E1008" s="19" t="s">
        <v>2008</v>
      </c>
      <c r="F1008" s="10">
        <v>42036</v>
      </c>
      <c r="G1008" s="10">
        <v>44958</v>
      </c>
      <c r="H1008" s="11">
        <v>9</v>
      </c>
      <c r="I1008" s="20" t="s">
        <v>259</v>
      </c>
      <c r="J1008" s="11" t="s">
        <v>261</v>
      </c>
      <c r="K1008" s="11" t="s">
        <v>12387</v>
      </c>
      <c r="L1008" s="11">
        <v>2</v>
      </c>
    </row>
    <row r="1009" spans="1:12">
      <c r="A1009" s="11" t="s">
        <v>1759</v>
      </c>
      <c r="D1009" s="11" t="s">
        <v>260</v>
      </c>
      <c r="E1009" s="19" t="s">
        <v>2009</v>
      </c>
      <c r="F1009" s="10">
        <v>42036</v>
      </c>
      <c r="G1009" s="10">
        <v>44958</v>
      </c>
      <c r="H1009" s="11">
        <v>9</v>
      </c>
      <c r="I1009" s="20" t="s">
        <v>259</v>
      </c>
      <c r="J1009" s="11" t="s">
        <v>261</v>
      </c>
      <c r="K1009" s="11" t="s">
        <v>12387</v>
      </c>
      <c r="L1009" s="11">
        <v>2</v>
      </c>
    </row>
    <row r="1010" spans="1:12">
      <c r="A1010" s="11" t="s">
        <v>1760</v>
      </c>
      <c r="D1010" s="11" t="s">
        <v>260</v>
      </c>
      <c r="E1010" s="19" t="s">
        <v>2010</v>
      </c>
      <c r="F1010" s="10">
        <v>42036</v>
      </c>
      <c r="G1010" s="10">
        <v>44958</v>
      </c>
      <c r="H1010" s="11">
        <v>9</v>
      </c>
      <c r="I1010" s="20" t="s">
        <v>259</v>
      </c>
      <c r="J1010" s="11" t="s">
        <v>261</v>
      </c>
      <c r="K1010" s="11" t="s">
        <v>12387</v>
      </c>
      <c r="L1010" s="11">
        <v>2</v>
      </c>
    </row>
    <row r="1011" spans="1:12">
      <c r="A1011" s="11" t="s">
        <v>1761</v>
      </c>
      <c r="D1011" s="11" t="s">
        <v>260</v>
      </c>
      <c r="E1011" s="19" t="s">
        <v>2011</v>
      </c>
      <c r="F1011" s="10">
        <v>42036</v>
      </c>
      <c r="G1011" s="10">
        <v>44958</v>
      </c>
      <c r="H1011" s="11">
        <v>9</v>
      </c>
      <c r="I1011" s="20" t="s">
        <v>259</v>
      </c>
      <c r="J1011" s="11" t="s">
        <v>261</v>
      </c>
      <c r="K1011" s="11" t="s">
        <v>12387</v>
      </c>
      <c r="L1011" s="11">
        <v>2</v>
      </c>
    </row>
    <row r="1012" spans="1:12">
      <c r="A1012" s="11" t="s">
        <v>2012</v>
      </c>
      <c r="D1012" s="11" t="s">
        <v>260</v>
      </c>
      <c r="E1012" s="19" t="s">
        <v>2262</v>
      </c>
      <c r="F1012" s="10">
        <v>42036</v>
      </c>
      <c r="G1012" s="10">
        <v>44958</v>
      </c>
      <c r="H1012" s="11">
        <v>9</v>
      </c>
      <c r="I1012" s="20" t="s">
        <v>259</v>
      </c>
      <c r="J1012" s="11" t="s">
        <v>261</v>
      </c>
      <c r="K1012" s="11" t="s">
        <v>12387</v>
      </c>
      <c r="L1012" s="11">
        <v>2</v>
      </c>
    </row>
    <row r="1013" spans="1:12">
      <c r="A1013" s="11" t="s">
        <v>2013</v>
      </c>
      <c r="D1013" s="11" t="s">
        <v>260</v>
      </c>
      <c r="E1013" s="19" t="s">
        <v>2263</v>
      </c>
      <c r="F1013" s="10">
        <v>42036</v>
      </c>
      <c r="G1013" s="10">
        <v>44958</v>
      </c>
      <c r="H1013" s="11">
        <v>9</v>
      </c>
      <c r="I1013" s="20" t="s">
        <v>259</v>
      </c>
      <c r="J1013" s="11" t="s">
        <v>261</v>
      </c>
      <c r="K1013" s="11" t="s">
        <v>12387</v>
      </c>
      <c r="L1013" s="11">
        <v>2</v>
      </c>
    </row>
    <row r="1014" spans="1:12">
      <c r="A1014" s="11" t="s">
        <v>2014</v>
      </c>
      <c r="D1014" s="11" t="s">
        <v>260</v>
      </c>
      <c r="E1014" s="19" t="s">
        <v>2264</v>
      </c>
      <c r="F1014" s="10">
        <v>42036</v>
      </c>
      <c r="G1014" s="10">
        <v>44958</v>
      </c>
      <c r="H1014" s="11">
        <v>9</v>
      </c>
      <c r="I1014" s="20" t="s">
        <v>259</v>
      </c>
      <c r="J1014" s="11" t="s">
        <v>261</v>
      </c>
      <c r="K1014" s="11" t="s">
        <v>12387</v>
      </c>
      <c r="L1014" s="11">
        <v>2</v>
      </c>
    </row>
    <row r="1015" spans="1:12">
      <c r="A1015" s="11" t="s">
        <v>2015</v>
      </c>
      <c r="D1015" s="11" t="s">
        <v>260</v>
      </c>
      <c r="E1015" s="19" t="s">
        <v>2265</v>
      </c>
      <c r="F1015" s="10">
        <v>42036</v>
      </c>
      <c r="G1015" s="10">
        <v>44958</v>
      </c>
      <c r="H1015" s="11">
        <v>9</v>
      </c>
      <c r="I1015" s="20" t="s">
        <v>259</v>
      </c>
      <c r="J1015" s="11" t="s">
        <v>261</v>
      </c>
      <c r="K1015" s="11" t="s">
        <v>12387</v>
      </c>
      <c r="L1015" s="11">
        <v>2</v>
      </c>
    </row>
    <row r="1016" spans="1:12">
      <c r="A1016" s="11" t="s">
        <v>2016</v>
      </c>
      <c r="D1016" s="11" t="s">
        <v>260</v>
      </c>
      <c r="E1016" s="19" t="s">
        <v>2266</v>
      </c>
      <c r="F1016" s="10">
        <v>42036</v>
      </c>
      <c r="G1016" s="10">
        <v>44958</v>
      </c>
      <c r="H1016" s="11">
        <v>9</v>
      </c>
      <c r="I1016" s="20" t="s">
        <v>259</v>
      </c>
      <c r="J1016" s="11" t="s">
        <v>261</v>
      </c>
      <c r="K1016" s="11" t="s">
        <v>12387</v>
      </c>
      <c r="L1016" s="11">
        <v>2</v>
      </c>
    </row>
    <row r="1017" spans="1:12">
      <c r="A1017" s="11" t="s">
        <v>2017</v>
      </c>
      <c r="D1017" s="11" t="s">
        <v>260</v>
      </c>
      <c r="E1017" s="19" t="s">
        <v>2267</v>
      </c>
      <c r="F1017" s="10">
        <v>42036</v>
      </c>
      <c r="G1017" s="10">
        <v>44958</v>
      </c>
      <c r="H1017" s="11">
        <v>9</v>
      </c>
      <c r="I1017" s="20" t="s">
        <v>259</v>
      </c>
      <c r="J1017" s="11" t="s">
        <v>261</v>
      </c>
      <c r="K1017" s="11" t="s">
        <v>12387</v>
      </c>
      <c r="L1017" s="11">
        <v>2</v>
      </c>
    </row>
    <row r="1018" spans="1:12">
      <c r="A1018" s="11" t="s">
        <v>2018</v>
      </c>
      <c r="D1018" s="11" t="s">
        <v>260</v>
      </c>
      <c r="E1018" s="19" t="s">
        <v>2268</v>
      </c>
      <c r="F1018" s="10">
        <v>42036</v>
      </c>
      <c r="G1018" s="10">
        <v>44958</v>
      </c>
      <c r="H1018" s="11">
        <v>9</v>
      </c>
      <c r="I1018" s="20" t="s">
        <v>259</v>
      </c>
      <c r="J1018" s="11" t="s">
        <v>261</v>
      </c>
      <c r="K1018" s="11" t="s">
        <v>12387</v>
      </c>
      <c r="L1018" s="11">
        <v>2</v>
      </c>
    </row>
    <row r="1019" spans="1:12">
      <c r="A1019" s="11" t="s">
        <v>2019</v>
      </c>
      <c r="D1019" s="11" t="s">
        <v>260</v>
      </c>
      <c r="E1019" s="19" t="s">
        <v>2269</v>
      </c>
      <c r="F1019" s="10">
        <v>42036</v>
      </c>
      <c r="G1019" s="10">
        <v>44958</v>
      </c>
      <c r="H1019" s="11">
        <v>9</v>
      </c>
      <c r="I1019" s="20" t="s">
        <v>259</v>
      </c>
      <c r="J1019" s="11" t="s">
        <v>261</v>
      </c>
      <c r="K1019" s="11" t="s">
        <v>12387</v>
      </c>
      <c r="L1019" s="11">
        <v>2</v>
      </c>
    </row>
    <row r="1020" spans="1:12">
      <c r="A1020" s="11" t="s">
        <v>2020</v>
      </c>
      <c r="D1020" s="11" t="s">
        <v>260</v>
      </c>
      <c r="E1020" s="19" t="s">
        <v>2270</v>
      </c>
      <c r="F1020" s="10">
        <v>42036</v>
      </c>
      <c r="G1020" s="10">
        <v>44958</v>
      </c>
      <c r="H1020" s="11">
        <v>9</v>
      </c>
      <c r="I1020" s="20" t="s">
        <v>259</v>
      </c>
      <c r="J1020" s="11" t="s">
        <v>261</v>
      </c>
      <c r="K1020" s="11" t="s">
        <v>12387</v>
      </c>
      <c r="L1020" s="11">
        <v>2</v>
      </c>
    </row>
    <row r="1021" spans="1:12">
      <c r="A1021" s="11" t="s">
        <v>2021</v>
      </c>
      <c r="D1021" s="11" t="s">
        <v>260</v>
      </c>
      <c r="E1021" s="19" t="s">
        <v>2271</v>
      </c>
      <c r="F1021" s="10">
        <v>42036</v>
      </c>
      <c r="G1021" s="10">
        <v>44958</v>
      </c>
      <c r="H1021" s="11">
        <v>9</v>
      </c>
      <c r="I1021" s="20" t="s">
        <v>259</v>
      </c>
      <c r="J1021" s="11" t="s">
        <v>261</v>
      </c>
      <c r="K1021" s="11" t="s">
        <v>12387</v>
      </c>
      <c r="L1021" s="11">
        <v>2</v>
      </c>
    </row>
    <row r="1022" spans="1:12">
      <c r="A1022" s="11" t="s">
        <v>2022</v>
      </c>
      <c r="D1022" s="11" t="s">
        <v>260</v>
      </c>
      <c r="E1022" s="19" t="s">
        <v>2272</v>
      </c>
      <c r="F1022" s="10">
        <v>42036</v>
      </c>
      <c r="G1022" s="10">
        <v>44958</v>
      </c>
      <c r="H1022" s="11">
        <v>9</v>
      </c>
      <c r="I1022" s="20" t="s">
        <v>259</v>
      </c>
      <c r="J1022" s="11" t="s">
        <v>261</v>
      </c>
      <c r="K1022" s="11" t="s">
        <v>12387</v>
      </c>
      <c r="L1022" s="11">
        <v>2</v>
      </c>
    </row>
    <row r="1023" spans="1:12">
      <c r="A1023" s="11" t="s">
        <v>2023</v>
      </c>
      <c r="D1023" s="11" t="s">
        <v>260</v>
      </c>
      <c r="E1023" s="19" t="s">
        <v>2273</v>
      </c>
      <c r="F1023" s="10">
        <v>42036</v>
      </c>
      <c r="G1023" s="10">
        <v>44958</v>
      </c>
      <c r="H1023" s="11">
        <v>9</v>
      </c>
      <c r="I1023" s="20" t="s">
        <v>259</v>
      </c>
      <c r="J1023" s="11" t="s">
        <v>261</v>
      </c>
      <c r="K1023" s="11" t="s">
        <v>12387</v>
      </c>
      <c r="L1023" s="11">
        <v>2</v>
      </c>
    </row>
    <row r="1024" spans="1:12">
      <c r="A1024" s="11" t="s">
        <v>2024</v>
      </c>
      <c r="D1024" s="11" t="s">
        <v>260</v>
      </c>
      <c r="E1024" s="19" t="s">
        <v>2274</v>
      </c>
      <c r="F1024" s="10">
        <v>42036</v>
      </c>
      <c r="G1024" s="10">
        <v>44958</v>
      </c>
      <c r="H1024" s="11">
        <v>9</v>
      </c>
      <c r="I1024" s="20" t="s">
        <v>259</v>
      </c>
      <c r="J1024" s="11" t="s">
        <v>261</v>
      </c>
      <c r="K1024" s="11" t="s">
        <v>12387</v>
      </c>
      <c r="L1024" s="11">
        <v>2</v>
      </c>
    </row>
    <row r="1025" spans="1:12">
      <c r="A1025" s="11" t="s">
        <v>2025</v>
      </c>
      <c r="D1025" s="11" t="s">
        <v>260</v>
      </c>
      <c r="E1025" s="19" t="s">
        <v>2275</v>
      </c>
      <c r="F1025" s="10">
        <v>42036</v>
      </c>
      <c r="G1025" s="10">
        <v>44958</v>
      </c>
      <c r="H1025" s="11">
        <v>9</v>
      </c>
      <c r="I1025" s="20" t="s">
        <v>259</v>
      </c>
      <c r="J1025" s="11" t="s">
        <v>261</v>
      </c>
      <c r="K1025" s="11" t="s">
        <v>12387</v>
      </c>
      <c r="L1025" s="11">
        <v>2</v>
      </c>
    </row>
    <row r="1026" spans="1:12">
      <c r="A1026" s="11" t="s">
        <v>2026</v>
      </c>
      <c r="D1026" s="11" t="s">
        <v>260</v>
      </c>
      <c r="E1026" s="19" t="s">
        <v>2276</v>
      </c>
      <c r="F1026" s="10">
        <v>42036</v>
      </c>
      <c r="G1026" s="10">
        <v>44958</v>
      </c>
      <c r="H1026" s="11">
        <v>9</v>
      </c>
      <c r="I1026" s="20" t="s">
        <v>259</v>
      </c>
      <c r="J1026" s="11" t="s">
        <v>261</v>
      </c>
      <c r="K1026" s="11" t="s">
        <v>12387</v>
      </c>
      <c r="L1026" s="11">
        <v>2</v>
      </c>
    </row>
    <row r="1027" spans="1:12">
      <c r="A1027" s="11" t="s">
        <v>2027</v>
      </c>
      <c r="D1027" s="11" t="s">
        <v>260</v>
      </c>
      <c r="E1027" s="19" t="s">
        <v>2277</v>
      </c>
      <c r="F1027" s="10">
        <v>42036</v>
      </c>
      <c r="G1027" s="10">
        <v>44958</v>
      </c>
      <c r="H1027" s="11">
        <v>9</v>
      </c>
      <c r="I1027" s="20" t="s">
        <v>259</v>
      </c>
      <c r="J1027" s="11" t="s">
        <v>261</v>
      </c>
      <c r="K1027" s="11" t="s">
        <v>12387</v>
      </c>
      <c r="L1027" s="11">
        <v>2</v>
      </c>
    </row>
    <row r="1028" spans="1:12">
      <c r="A1028" s="11" t="s">
        <v>2028</v>
      </c>
      <c r="D1028" s="11" t="s">
        <v>260</v>
      </c>
      <c r="E1028" s="19" t="s">
        <v>2278</v>
      </c>
      <c r="F1028" s="10">
        <v>42036</v>
      </c>
      <c r="G1028" s="10">
        <v>44958</v>
      </c>
      <c r="H1028" s="11">
        <v>9</v>
      </c>
      <c r="I1028" s="20" t="s">
        <v>259</v>
      </c>
      <c r="J1028" s="11" t="s">
        <v>261</v>
      </c>
      <c r="K1028" s="11" t="s">
        <v>12387</v>
      </c>
      <c r="L1028" s="11">
        <v>2</v>
      </c>
    </row>
    <row r="1029" spans="1:12">
      <c r="A1029" s="11" t="s">
        <v>2029</v>
      </c>
      <c r="D1029" s="11" t="s">
        <v>260</v>
      </c>
      <c r="E1029" s="19" t="s">
        <v>2279</v>
      </c>
      <c r="F1029" s="10">
        <v>42036</v>
      </c>
      <c r="G1029" s="10">
        <v>44958</v>
      </c>
      <c r="H1029" s="11">
        <v>9</v>
      </c>
      <c r="I1029" s="20" t="s">
        <v>259</v>
      </c>
      <c r="J1029" s="11" t="s">
        <v>261</v>
      </c>
      <c r="K1029" s="11" t="s">
        <v>12387</v>
      </c>
      <c r="L1029" s="11">
        <v>2</v>
      </c>
    </row>
    <row r="1030" spans="1:12">
      <c r="A1030" s="11" t="s">
        <v>2030</v>
      </c>
      <c r="D1030" s="11" t="s">
        <v>260</v>
      </c>
      <c r="E1030" s="19" t="s">
        <v>2280</v>
      </c>
      <c r="F1030" s="10">
        <v>42036</v>
      </c>
      <c r="G1030" s="10">
        <v>44958</v>
      </c>
      <c r="H1030" s="11">
        <v>9</v>
      </c>
      <c r="I1030" s="20" t="s">
        <v>259</v>
      </c>
      <c r="J1030" s="11" t="s">
        <v>261</v>
      </c>
      <c r="K1030" s="11" t="s">
        <v>12387</v>
      </c>
      <c r="L1030" s="11">
        <v>2</v>
      </c>
    </row>
    <row r="1031" spans="1:12">
      <c r="A1031" s="11" t="s">
        <v>2031</v>
      </c>
      <c r="D1031" s="11" t="s">
        <v>260</v>
      </c>
      <c r="E1031" s="19" t="s">
        <v>2281</v>
      </c>
      <c r="F1031" s="10">
        <v>42036</v>
      </c>
      <c r="G1031" s="10">
        <v>44958</v>
      </c>
      <c r="H1031" s="11">
        <v>9</v>
      </c>
      <c r="I1031" s="20" t="s">
        <v>259</v>
      </c>
      <c r="J1031" s="11" t="s">
        <v>261</v>
      </c>
      <c r="K1031" s="11" t="s">
        <v>12387</v>
      </c>
      <c r="L1031" s="11">
        <v>2</v>
      </c>
    </row>
    <row r="1032" spans="1:12">
      <c r="A1032" s="11" t="s">
        <v>2032</v>
      </c>
      <c r="D1032" s="11" t="s">
        <v>260</v>
      </c>
      <c r="E1032" s="19" t="s">
        <v>2282</v>
      </c>
      <c r="F1032" s="10">
        <v>42036</v>
      </c>
      <c r="G1032" s="10">
        <v>44958</v>
      </c>
      <c r="H1032" s="11">
        <v>9</v>
      </c>
      <c r="I1032" s="20" t="s">
        <v>259</v>
      </c>
      <c r="J1032" s="11" t="s">
        <v>261</v>
      </c>
      <c r="K1032" s="11" t="s">
        <v>12387</v>
      </c>
      <c r="L1032" s="11">
        <v>2</v>
      </c>
    </row>
    <row r="1033" spans="1:12">
      <c r="A1033" s="11" t="s">
        <v>2033</v>
      </c>
      <c r="D1033" s="11" t="s">
        <v>260</v>
      </c>
      <c r="E1033" s="19" t="s">
        <v>2283</v>
      </c>
      <c r="F1033" s="10">
        <v>42036</v>
      </c>
      <c r="G1033" s="10">
        <v>44958</v>
      </c>
      <c r="H1033" s="11">
        <v>9</v>
      </c>
      <c r="I1033" s="20" t="s">
        <v>259</v>
      </c>
      <c r="J1033" s="11" t="s">
        <v>261</v>
      </c>
      <c r="K1033" s="11" t="s">
        <v>12387</v>
      </c>
      <c r="L1033" s="11">
        <v>2</v>
      </c>
    </row>
    <row r="1034" spans="1:12">
      <c r="A1034" s="11" t="s">
        <v>2034</v>
      </c>
      <c r="D1034" s="11" t="s">
        <v>260</v>
      </c>
      <c r="E1034" s="19" t="s">
        <v>2284</v>
      </c>
      <c r="F1034" s="10">
        <v>42036</v>
      </c>
      <c r="G1034" s="10">
        <v>44958</v>
      </c>
      <c r="H1034" s="11">
        <v>9</v>
      </c>
      <c r="I1034" s="20" t="s">
        <v>259</v>
      </c>
      <c r="J1034" s="11" t="s">
        <v>261</v>
      </c>
      <c r="K1034" s="11" t="s">
        <v>12387</v>
      </c>
      <c r="L1034" s="11">
        <v>2</v>
      </c>
    </row>
    <row r="1035" spans="1:12">
      <c r="A1035" s="11" t="s">
        <v>2035</v>
      </c>
      <c r="D1035" s="11" t="s">
        <v>260</v>
      </c>
      <c r="E1035" s="19" t="s">
        <v>2285</v>
      </c>
      <c r="F1035" s="10">
        <v>42036</v>
      </c>
      <c r="G1035" s="10">
        <v>44958</v>
      </c>
      <c r="H1035" s="11">
        <v>9</v>
      </c>
      <c r="I1035" s="20" t="s">
        <v>259</v>
      </c>
      <c r="J1035" s="11" t="s">
        <v>261</v>
      </c>
      <c r="K1035" s="11" t="s">
        <v>12387</v>
      </c>
      <c r="L1035" s="11">
        <v>2</v>
      </c>
    </row>
    <row r="1036" spans="1:12">
      <c r="A1036" s="11" t="s">
        <v>2036</v>
      </c>
      <c r="D1036" s="11" t="s">
        <v>260</v>
      </c>
      <c r="E1036" s="19" t="s">
        <v>2286</v>
      </c>
      <c r="F1036" s="10">
        <v>42036</v>
      </c>
      <c r="G1036" s="10">
        <v>44958</v>
      </c>
      <c r="H1036" s="11">
        <v>9</v>
      </c>
      <c r="I1036" s="20" t="s">
        <v>259</v>
      </c>
      <c r="J1036" s="11" t="s">
        <v>261</v>
      </c>
      <c r="K1036" s="11" t="s">
        <v>12387</v>
      </c>
      <c r="L1036" s="11">
        <v>2</v>
      </c>
    </row>
    <row r="1037" spans="1:12">
      <c r="A1037" s="11" t="s">
        <v>2037</v>
      </c>
      <c r="D1037" s="11" t="s">
        <v>260</v>
      </c>
      <c r="E1037" s="19" t="s">
        <v>2287</v>
      </c>
      <c r="F1037" s="10">
        <v>42036</v>
      </c>
      <c r="G1037" s="10">
        <v>44958</v>
      </c>
      <c r="H1037" s="11">
        <v>9</v>
      </c>
      <c r="I1037" s="20" t="s">
        <v>259</v>
      </c>
      <c r="J1037" s="11" t="s">
        <v>261</v>
      </c>
      <c r="K1037" s="11" t="s">
        <v>12387</v>
      </c>
      <c r="L1037" s="11">
        <v>2</v>
      </c>
    </row>
    <row r="1038" spans="1:12">
      <c r="A1038" s="11" t="s">
        <v>2038</v>
      </c>
      <c r="D1038" s="11" t="s">
        <v>260</v>
      </c>
      <c r="E1038" s="19" t="s">
        <v>2288</v>
      </c>
      <c r="F1038" s="10">
        <v>42036</v>
      </c>
      <c r="G1038" s="10">
        <v>44958</v>
      </c>
      <c r="H1038" s="11">
        <v>9</v>
      </c>
      <c r="I1038" s="20" t="s">
        <v>259</v>
      </c>
      <c r="J1038" s="11" t="s">
        <v>261</v>
      </c>
      <c r="K1038" s="11" t="s">
        <v>12387</v>
      </c>
      <c r="L1038" s="11">
        <v>2</v>
      </c>
    </row>
    <row r="1039" spans="1:12">
      <c r="A1039" s="11" t="s">
        <v>2039</v>
      </c>
      <c r="D1039" s="11" t="s">
        <v>260</v>
      </c>
      <c r="E1039" s="19" t="s">
        <v>2289</v>
      </c>
      <c r="F1039" s="10">
        <v>42036</v>
      </c>
      <c r="G1039" s="10">
        <v>44958</v>
      </c>
      <c r="H1039" s="11">
        <v>9</v>
      </c>
      <c r="I1039" s="20" t="s">
        <v>259</v>
      </c>
      <c r="J1039" s="11" t="s">
        <v>261</v>
      </c>
      <c r="K1039" s="11" t="s">
        <v>12387</v>
      </c>
      <c r="L1039" s="11">
        <v>2</v>
      </c>
    </row>
    <row r="1040" spans="1:12">
      <c r="A1040" s="11" t="s">
        <v>2040</v>
      </c>
      <c r="D1040" s="11" t="s">
        <v>260</v>
      </c>
      <c r="E1040" s="19" t="s">
        <v>2290</v>
      </c>
      <c r="F1040" s="10">
        <v>42036</v>
      </c>
      <c r="G1040" s="10">
        <v>44958</v>
      </c>
      <c r="H1040" s="11">
        <v>9</v>
      </c>
      <c r="I1040" s="20" t="s">
        <v>259</v>
      </c>
      <c r="J1040" s="11" t="s">
        <v>261</v>
      </c>
      <c r="K1040" s="11" t="s">
        <v>12387</v>
      </c>
      <c r="L1040" s="11">
        <v>2</v>
      </c>
    </row>
    <row r="1041" spans="1:12">
      <c r="A1041" s="11" t="s">
        <v>2041</v>
      </c>
      <c r="D1041" s="11" t="s">
        <v>260</v>
      </c>
      <c r="E1041" s="19" t="s">
        <v>2291</v>
      </c>
      <c r="F1041" s="10">
        <v>42036</v>
      </c>
      <c r="G1041" s="10">
        <v>44958</v>
      </c>
      <c r="H1041" s="11">
        <v>9</v>
      </c>
      <c r="I1041" s="20" t="s">
        <v>259</v>
      </c>
      <c r="J1041" s="11" t="s">
        <v>261</v>
      </c>
      <c r="K1041" s="11" t="s">
        <v>12387</v>
      </c>
      <c r="L1041" s="11">
        <v>2</v>
      </c>
    </row>
    <row r="1042" spans="1:12">
      <c r="A1042" s="11" t="s">
        <v>2042</v>
      </c>
      <c r="D1042" s="11" t="s">
        <v>260</v>
      </c>
      <c r="E1042" s="19" t="s">
        <v>2292</v>
      </c>
      <c r="F1042" s="10">
        <v>42036</v>
      </c>
      <c r="G1042" s="10">
        <v>44958</v>
      </c>
      <c r="H1042" s="11">
        <v>9</v>
      </c>
      <c r="I1042" s="20" t="s">
        <v>259</v>
      </c>
      <c r="J1042" s="11" t="s">
        <v>261</v>
      </c>
      <c r="K1042" s="11" t="s">
        <v>12387</v>
      </c>
      <c r="L1042" s="11">
        <v>2</v>
      </c>
    </row>
    <row r="1043" spans="1:12">
      <c r="A1043" s="11" t="s">
        <v>2043</v>
      </c>
      <c r="D1043" s="11" t="s">
        <v>260</v>
      </c>
      <c r="E1043" s="19" t="s">
        <v>2293</v>
      </c>
      <c r="F1043" s="10">
        <v>42036</v>
      </c>
      <c r="G1043" s="10">
        <v>44958</v>
      </c>
      <c r="H1043" s="11">
        <v>9</v>
      </c>
      <c r="I1043" s="20" t="s">
        <v>259</v>
      </c>
      <c r="J1043" s="11" t="s">
        <v>261</v>
      </c>
      <c r="K1043" s="11" t="s">
        <v>12387</v>
      </c>
      <c r="L1043" s="11">
        <v>2</v>
      </c>
    </row>
    <row r="1044" spans="1:12">
      <c r="A1044" s="11" t="s">
        <v>2044</v>
      </c>
      <c r="D1044" s="11" t="s">
        <v>260</v>
      </c>
      <c r="E1044" s="19" t="s">
        <v>2294</v>
      </c>
      <c r="F1044" s="10">
        <v>42036</v>
      </c>
      <c r="G1044" s="10">
        <v>44958</v>
      </c>
      <c r="H1044" s="11">
        <v>9</v>
      </c>
      <c r="I1044" s="20" t="s">
        <v>259</v>
      </c>
      <c r="J1044" s="11" t="s">
        <v>261</v>
      </c>
      <c r="K1044" s="11" t="s">
        <v>12387</v>
      </c>
      <c r="L1044" s="11">
        <v>2</v>
      </c>
    </row>
    <row r="1045" spans="1:12">
      <c r="A1045" s="11" t="s">
        <v>2045</v>
      </c>
      <c r="D1045" s="11" t="s">
        <v>260</v>
      </c>
      <c r="E1045" s="19" t="s">
        <v>2295</v>
      </c>
      <c r="F1045" s="10">
        <v>42036</v>
      </c>
      <c r="G1045" s="10">
        <v>44958</v>
      </c>
      <c r="H1045" s="11">
        <v>9</v>
      </c>
      <c r="I1045" s="20" t="s">
        <v>259</v>
      </c>
      <c r="J1045" s="11" t="s">
        <v>261</v>
      </c>
      <c r="K1045" s="11" t="s">
        <v>12387</v>
      </c>
      <c r="L1045" s="11">
        <v>2</v>
      </c>
    </row>
    <row r="1046" spans="1:12">
      <c r="A1046" s="11" t="s">
        <v>2046</v>
      </c>
      <c r="D1046" s="11" t="s">
        <v>260</v>
      </c>
      <c r="E1046" s="19" t="s">
        <v>2296</v>
      </c>
      <c r="F1046" s="10">
        <v>42036</v>
      </c>
      <c r="G1046" s="10">
        <v>44958</v>
      </c>
      <c r="H1046" s="11">
        <v>9</v>
      </c>
      <c r="I1046" s="20" t="s">
        <v>259</v>
      </c>
      <c r="J1046" s="11" t="s">
        <v>261</v>
      </c>
      <c r="K1046" s="11" t="s">
        <v>12387</v>
      </c>
      <c r="L1046" s="11">
        <v>2</v>
      </c>
    </row>
    <row r="1047" spans="1:12">
      <c r="A1047" s="11" t="s">
        <v>2047</v>
      </c>
      <c r="D1047" s="11" t="s">
        <v>260</v>
      </c>
      <c r="E1047" s="19" t="s">
        <v>2297</v>
      </c>
      <c r="F1047" s="10">
        <v>42036</v>
      </c>
      <c r="G1047" s="10">
        <v>44958</v>
      </c>
      <c r="H1047" s="11">
        <v>9</v>
      </c>
      <c r="I1047" s="20" t="s">
        <v>259</v>
      </c>
      <c r="J1047" s="11" t="s">
        <v>261</v>
      </c>
      <c r="K1047" s="11" t="s">
        <v>12387</v>
      </c>
      <c r="L1047" s="11">
        <v>2</v>
      </c>
    </row>
    <row r="1048" spans="1:12">
      <c r="A1048" s="11" t="s">
        <v>2048</v>
      </c>
      <c r="D1048" s="11" t="s">
        <v>260</v>
      </c>
      <c r="E1048" s="19" t="s">
        <v>2298</v>
      </c>
      <c r="F1048" s="10">
        <v>42036</v>
      </c>
      <c r="G1048" s="10">
        <v>44958</v>
      </c>
      <c r="H1048" s="11">
        <v>9</v>
      </c>
      <c r="I1048" s="20" t="s">
        <v>259</v>
      </c>
      <c r="J1048" s="11" t="s">
        <v>261</v>
      </c>
      <c r="K1048" s="11" t="s">
        <v>12387</v>
      </c>
      <c r="L1048" s="11">
        <v>2</v>
      </c>
    </row>
    <row r="1049" spans="1:12">
      <c r="A1049" s="11" t="s">
        <v>2049</v>
      </c>
      <c r="D1049" s="11" t="s">
        <v>260</v>
      </c>
      <c r="E1049" s="19" t="s">
        <v>2299</v>
      </c>
      <c r="F1049" s="10">
        <v>42036</v>
      </c>
      <c r="G1049" s="10">
        <v>44958</v>
      </c>
      <c r="H1049" s="11">
        <v>9</v>
      </c>
      <c r="I1049" s="20" t="s">
        <v>259</v>
      </c>
      <c r="J1049" s="11" t="s">
        <v>261</v>
      </c>
      <c r="K1049" s="11" t="s">
        <v>12387</v>
      </c>
      <c r="L1049" s="11">
        <v>2</v>
      </c>
    </row>
    <row r="1050" spans="1:12">
      <c r="A1050" s="11" t="s">
        <v>2050</v>
      </c>
      <c r="D1050" s="11" t="s">
        <v>260</v>
      </c>
      <c r="E1050" s="19" t="s">
        <v>2300</v>
      </c>
      <c r="F1050" s="10">
        <v>42036</v>
      </c>
      <c r="G1050" s="10">
        <v>44958</v>
      </c>
      <c r="H1050" s="11">
        <v>9</v>
      </c>
      <c r="I1050" s="20" t="s">
        <v>259</v>
      </c>
      <c r="J1050" s="11" t="s">
        <v>261</v>
      </c>
      <c r="K1050" s="11" t="s">
        <v>12387</v>
      </c>
      <c r="L1050" s="11">
        <v>2</v>
      </c>
    </row>
    <row r="1051" spans="1:12">
      <c r="A1051" s="11" t="s">
        <v>2051</v>
      </c>
      <c r="D1051" s="11" t="s">
        <v>260</v>
      </c>
      <c r="E1051" s="19" t="s">
        <v>2301</v>
      </c>
      <c r="F1051" s="10">
        <v>42036</v>
      </c>
      <c r="G1051" s="10">
        <v>44958</v>
      </c>
      <c r="H1051" s="11">
        <v>9</v>
      </c>
      <c r="I1051" s="20" t="s">
        <v>259</v>
      </c>
      <c r="J1051" s="11" t="s">
        <v>261</v>
      </c>
      <c r="K1051" s="11" t="s">
        <v>12387</v>
      </c>
      <c r="L1051" s="11">
        <v>2</v>
      </c>
    </row>
    <row r="1052" spans="1:12">
      <c r="A1052" s="11" t="s">
        <v>2052</v>
      </c>
      <c r="D1052" s="11" t="s">
        <v>260</v>
      </c>
      <c r="E1052" s="19" t="s">
        <v>2302</v>
      </c>
      <c r="F1052" s="10">
        <v>42036</v>
      </c>
      <c r="G1052" s="10">
        <v>44958</v>
      </c>
      <c r="H1052" s="11">
        <v>9</v>
      </c>
      <c r="I1052" s="20" t="s">
        <v>259</v>
      </c>
      <c r="J1052" s="11" t="s">
        <v>261</v>
      </c>
      <c r="K1052" s="11" t="s">
        <v>12387</v>
      </c>
      <c r="L1052" s="11">
        <v>2</v>
      </c>
    </row>
    <row r="1053" spans="1:12">
      <c r="A1053" s="11" t="s">
        <v>2053</v>
      </c>
      <c r="D1053" s="11" t="s">
        <v>260</v>
      </c>
      <c r="E1053" s="19" t="s">
        <v>2303</v>
      </c>
      <c r="F1053" s="10">
        <v>42036</v>
      </c>
      <c r="G1053" s="10">
        <v>44958</v>
      </c>
      <c r="H1053" s="11">
        <v>9</v>
      </c>
      <c r="I1053" s="20" t="s">
        <v>259</v>
      </c>
      <c r="J1053" s="11" t="s">
        <v>261</v>
      </c>
      <c r="K1053" s="11" t="s">
        <v>12387</v>
      </c>
      <c r="L1053" s="11">
        <v>2</v>
      </c>
    </row>
    <row r="1054" spans="1:12">
      <c r="A1054" s="11" t="s">
        <v>2054</v>
      </c>
      <c r="D1054" s="11" t="s">
        <v>260</v>
      </c>
      <c r="E1054" s="19" t="s">
        <v>2304</v>
      </c>
      <c r="F1054" s="10">
        <v>42036</v>
      </c>
      <c r="G1054" s="10">
        <v>44958</v>
      </c>
      <c r="H1054" s="11">
        <v>9</v>
      </c>
      <c r="I1054" s="20" t="s">
        <v>259</v>
      </c>
      <c r="J1054" s="11" t="s">
        <v>261</v>
      </c>
      <c r="K1054" s="11" t="s">
        <v>12387</v>
      </c>
      <c r="L1054" s="11">
        <v>2</v>
      </c>
    </row>
    <row r="1055" spans="1:12">
      <c r="A1055" s="11" t="s">
        <v>2055</v>
      </c>
      <c r="D1055" s="11" t="s">
        <v>260</v>
      </c>
      <c r="E1055" s="19" t="s">
        <v>2305</v>
      </c>
      <c r="F1055" s="10">
        <v>42036</v>
      </c>
      <c r="G1055" s="10">
        <v>44958</v>
      </c>
      <c r="H1055" s="11">
        <v>9</v>
      </c>
      <c r="I1055" s="20" t="s">
        <v>259</v>
      </c>
      <c r="J1055" s="11" t="s">
        <v>261</v>
      </c>
      <c r="K1055" s="11" t="s">
        <v>12387</v>
      </c>
      <c r="L1055" s="11">
        <v>2</v>
      </c>
    </row>
    <row r="1056" spans="1:12">
      <c r="A1056" s="11" t="s">
        <v>2056</v>
      </c>
      <c r="D1056" s="11" t="s">
        <v>260</v>
      </c>
      <c r="E1056" s="19" t="s">
        <v>2306</v>
      </c>
      <c r="F1056" s="10">
        <v>42036</v>
      </c>
      <c r="G1056" s="10">
        <v>44958</v>
      </c>
      <c r="H1056" s="11">
        <v>9</v>
      </c>
      <c r="I1056" s="20" t="s">
        <v>259</v>
      </c>
      <c r="J1056" s="11" t="s">
        <v>261</v>
      </c>
      <c r="K1056" s="11" t="s">
        <v>12387</v>
      </c>
      <c r="L1056" s="11">
        <v>2</v>
      </c>
    </row>
    <row r="1057" spans="1:12">
      <c r="A1057" s="11" t="s">
        <v>2057</v>
      </c>
      <c r="D1057" s="11" t="s">
        <v>260</v>
      </c>
      <c r="E1057" s="19" t="s">
        <v>2307</v>
      </c>
      <c r="F1057" s="10">
        <v>42036</v>
      </c>
      <c r="G1057" s="10">
        <v>44958</v>
      </c>
      <c r="H1057" s="11">
        <v>9</v>
      </c>
      <c r="I1057" s="20" t="s">
        <v>259</v>
      </c>
      <c r="J1057" s="11" t="s">
        <v>261</v>
      </c>
      <c r="K1057" s="11" t="s">
        <v>12387</v>
      </c>
      <c r="L1057" s="11">
        <v>2</v>
      </c>
    </row>
    <row r="1058" spans="1:12">
      <c r="A1058" s="11" t="s">
        <v>2058</v>
      </c>
      <c r="D1058" s="11" t="s">
        <v>260</v>
      </c>
      <c r="E1058" s="19" t="s">
        <v>2308</v>
      </c>
      <c r="F1058" s="10">
        <v>42036</v>
      </c>
      <c r="G1058" s="10">
        <v>44958</v>
      </c>
      <c r="H1058" s="11">
        <v>9</v>
      </c>
      <c r="I1058" s="20" t="s">
        <v>259</v>
      </c>
      <c r="J1058" s="11" t="s">
        <v>261</v>
      </c>
      <c r="K1058" s="11" t="s">
        <v>12387</v>
      </c>
      <c r="L1058" s="11">
        <v>2</v>
      </c>
    </row>
    <row r="1059" spans="1:12">
      <c r="A1059" s="11" t="s">
        <v>2059</v>
      </c>
      <c r="D1059" s="11" t="s">
        <v>260</v>
      </c>
      <c r="E1059" s="19" t="s">
        <v>2309</v>
      </c>
      <c r="F1059" s="10">
        <v>42036</v>
      </c>
      <c r="G1059" s="10">
        <v>44958</v>
      </c>
      <c r="H1059" s="11">
        <v>9</v>
      </c>
      <c r="I1059" s="20" t="s">
        <v>259</v>
      </c>
      <c r="J1059" s="11" t="s">
        <v>261</v>
      </c>
      <c r="K1059" s="11" t="s">
        <v>12387</v>
      </c>
      <c r="L1059" s="11">
        <v>2</v>
      </c>
    </row>
    <row r="1060" spans="1:12">
      <c r="A1060" s="11" t="s">
        <v>2060</v>
      </c>
      <c r="D1060" s="11" t="s">
        <v>260</v>
      </c>
      <c r="E1060" s="19" t="s">
        <v>2310</v>
      </c>
      <c r="F1060" s="10">
        <v>42036</v>
      </c>
      <c r="G1060" s="10">
        <v>44958</v>
      </c>
      <c r="H1060" s="11">
        <v>9</v>
      </c>
      <c r="I1060" s="20" t="s">
        <v>259</v>
      </c>
      <c r="J1060" s="11" t="s">
        <v>261</v>
      </c>
      <c r="K1060" s="11" t="s">
        <v>12387</v>
      </c>
      <c r="L1060" s="11">
        <v>2</v>
      </c>
    </row>
    <row r="1061" spans="1:12">
      <c r="A1061" s="11" t="s">
        <v>2061</v>
      </c>
      <c r="D1061" s="11" t="s">
        <v>260</v>
      </c>
      <c r="E1061" s="19" t="s">
        <v>2311</v>
      </c>
      <c r="F1061" s="10">
        <v>42036</v>
      </c>
      <c r="G1061" s="10">
        <v>44958</v>
      </c>
      <c r="H1061" s="11">
        <v>9</v>
      </c>
      <c r="I1061" s="20" t="s">
        <v>259</v>
      </c>
      <c r="J1061" s="11" t="s">
        <v>261</v>
      </c>
      <c r="K1061" s="11" t="s">
        <v>12387</v>
      </c>
      <c r="L1061" s="11">
        <v>2</v>
      </c>
    </row>
    <row r="1062" spans="1:12">
      <c r="A1062" s="11" t="s">
        <v>2062</v>
      </c>
      <c r="D1062" s="11" t="s">
        <v>260</v>
      </c>
      <c r="E1062" s="19" t="s">
        <v>2312</v>
      </c>
      <c r="F1062" s="10">
        <v>42036</v>
      </c>
      <c r="G1062" s="10">
        <v>44958</v>
      </c>
      <c r="H1062" s="11">
        <v>9</v>
      </c>
      <c r="I1062" s="20" t="s">
        <v>259</v>
      </c>
      <c r="J1062" s="11" t="s">
        <v>261</v>
      </c>
      <c r="K1062" s="11" t="s">
        <v>12387</v>
      </c>
      <c r="L1062" s="11">
        <v>2</v>
      </c>
    </row>
    <row r="1063" spans="1:12">
      <c r="A1063" s="11" t="s">
        <v>2063</v>
      </c>
      <c r="D1063" s="11" t="s">
        <v>260</v>
      </c>
      <c r="E1063" s="19" t="s">
        <v>2313</v>
      </c>
      <c r="F1063" s="10">
        <v>42036</v>
      </c>
      <c r="G1063" s="10">
        <v>44958</v>
      </c>
      <c r="H1063" s="11">
        <v>9</v>
      </c>
      <c r="I1063" s="20" t="s">
        <v>259</v>
      </c>
      <c r="J1063" s="11" t="s">
        <v>261</v>
      </c>
      <c r="K1063" s="11" t="s">
        <v>12387</v>
      </c>
      <c r="L1063" s="11">
        <v>2</v>
      </c>
    </row>
    <row r="1064" spans="1:12">
      <c r="A1064" s="11" t="s">
        <v>2064</v>
      </c>
      <c r="D1064" s="11" t="s">
        <v>260</v>
      </c>
      <c r="E1064" s="19" t="s">
        <v>2314</v>
      </c>
      <c r="F1064" s="10">
        <v>42036</v>
      </c>
      <c r="G1064" s="10">
        <v>44958</v>
      </c>
      <c r="H1064" s="11">
        <v>9</v>
      </c>
      <c r="I1064" s="20" t="s">
        <v>259</v>
      </c>
      <c r="J1064" s="11" t="s">
        <v>261</v>
      </c>
      <c r="K1064" s="11" t="s">
        <v>12387</v>
      </c>
      <c r="L1064" s="11">
        <v>2</v>
      </c>
    </row>
    <row r="1065" spans="1:12">
      <c r="A1065" s="11" t="s">
        <v>2065</v>
      </c>
      <c r="D1065" s="11" t="s">
        <v>260</v>
      </c>
      <c r="E1065" s="19" t="s">
        <v>2315</v>
      </c>
      <c r="F1065" s="10">
        <v>42036</v>
      </c>
      <c r="G1065" s="10">
        <v>44958</v>
      </c>
      <c r="H1065" s="11">
        <v>9</v>
      </c>
      <c r="I1065" s="20" t="s">
        <v>259</v>
      </c>
      <c r="J1065" s="11" t="s">
        <v>261</v>
      </c>
      <c r="K1065" s="11" t="s">
        <v>12387</v>
      </c>
      <c r="L1065" s="11">
        <v>2</v>
      </c>
    </row>
    <row r="1066" spans="1:12">
      <c r="A1066" s="11" t="s">
        <v>2066</v>
      </c>
      <c r="D1066" s="11" t="s">
        <v>260</v>
      </c>
      <c r="E1066" s="19" t="s">
        <v>2316</v>
      </c>
      <c r="F1066" s="10">
        <v>42036</v>
      </c>
      <c r="G1066" s="10">
        <v>44958</v>
      </c>
      <c r="H1066" s="11">
        <v>9</v>
      </c>
      <c r="I1066" s="20" t="s">
        <v>259</v>
      </c>
      <c r="J1066" s="11" t="s">
        <v>261</v>
      </c>
      <c r="K1066" s="11" t="s">
        <v>12387</v>
      </c>
      <c r="L1066" s="11">
        <v>2</v>
      </c>
    </row>
    <row r="1067" spans="1:12">
      <c r="A1067" s="11" t="s">
        <v>2067</v>
      </c>
      <c r="D1067" s="11" t="s">
        <v>260</v>
      </c>
      <c r="E1067" s="19" t="s">
        <v>2317</v>
      </c>
      <c r="F1067" s="10">
        <v>42036</v>
      </c>
      <c r="G1067" s="10">
        <v>44958</v>
      </c>
      <c r="H1067" s="11">
        <v>9</v>
      </c>
      <c r="I1067" s="20" t="s">
        <v>259</v>
      </c>
      <c r="J1067" s="11" t="s">
        <v>261</v>
      </c>
      <c r="K1067" s="11" t="s">
        <v>12387</v>
      </c>
      <c r="L1067" s="11">
        <v>2</v>
      </c>
    </row>
    <row r="1068" spans="1:12">
      <c r="A1068" s="11" t="s">
        <v>2068</v>
      </c>
      <c r="D1068" s="11" t="s">
        <v>260</v>
      </c>
      <c r="E1068" s="19" t="s">
        <v>2318</v>
      </c>
      <c r="F1068" s="10">
        <v>42036</v>
      </c>
      <c r="G1068" s="10">
        <v>44958</v>
      </c>
      <c r="H1068" s="11">
        <v>9</v>
      </c>
      <c r="I1068" s="20" t="s">
        <v>259</v>
      </c>
      <c r="J1068" s="11" t="s">
        <v>261</v>
      </c>
      <c r="K1068" s="11" t="s">
        <v>12387</v>
      </c>
      <c r="L1068" s="11">
        <v>2</v>
      </c>
    </row>
    <row r="1069" spans="1:12">
      <c r="A1069" s="11" t="s">
        <v>2069</v>
      </c>
      <c r="D1069" s="11" t="s">
        <v>260</v>
      </c>
      <c r="E1069" s="19" t="s">
        <v>2319</v>
      </c>
      <c r="F1069" s="10">
        <v>42036</v>
      </c>
      <c r="G1069" s="10">
        <v>44958</v>
      </c>
      <c r="H1069" s="11">
        <v>9</v>
      </c>
      <c r="I1069" s="20" t="s">
        <v>259</v>
      </c>
      <c r="J1069" s="11" t="s">
        <v>261</v>
      </c>
      <c r="K1069" s="11" t="s">
        <v>12387</v>
      </c>
      <c r="L1069" s="11">
        <v>2</v>
      </c>
    </row>
    <row r="1070" spans="1:12">
      <c r="A1070" s="11" t="s">
        <v>2070</v>
      </c>
      <c r="D1070" s="11" t="s">
        <v>260</v>
      </c>
      <c r="E1070" s="19" t="s">
        <v>2320</v>
      </c>
      <c r="F1070" s="10">
        <v>42036</v>
      </c>
      <c r="G1070" s="10">
        <v>44958</v>
      </c>
      <c r="H1070" s="11">
        <v>9</v>
      </c>
      <c r="I1070" s="20" t="s">
        <v>259</v>
      </c>
      <c r="J1070" s="11" t="s">
        <v>261</v>
      </c>
      <c r="K1070" s="11" t="s">
        <v>12387</v>
      </c>
      <c r="L1070" s="11">
        <v>2</v>
      </c>
    </row>
    <row r="1071" spans="1:12">
      <c r="A1071" s="11" t="s">
        <v>2071</v>
      </c>
      <c r="D1071" s="11" t="s">
        <v>260</v>
      </c>
      <c r="E1071" s="19" t="s">
        <v>2321</v>
      </c>
      <c r="F1071" s="10">
        <v>42036</v>
      </c>
      <c r="G1071" s="10">
        <v>44958</v>
      </c>
      <c r="H1071" s="11">
        <v>9</v>
      </c>
      <c r="I1071" s="20" t="s">
        <v>259</v>
      </c>
      <c r="J1071" s="11" t="s">
        <v>261</v>
      </c>
      <c r="K1071" s="11" t="s">
        <v>12387</v>
      </c>
      <c r="L1071" s="11">
        <v>2</v>
      </c>
    </row>
    <row r="1072" spans="1:12">
      <c r="A1072" s="11" t="s">
        <v>2072</v>
      </c>
      <c r="D1072" s="11" t="s">
        <v>260</v>
      </c>
      <c r="E1072" s="19" t="s">
        <v>2322</v>
      </c>
      <c r="F1072" s="10">
        <v>42036</v>
      </c>
      <c r="G1072" s="10">
        <v>44958</v>
      </c>
      <c r="H1072" s="11">
        <v>9</v>
      </c>
      <c r="I1072" s="20" t="s">
        <v>259</v>
      </c>
      <c r="J1072" s="11" t="s">
        <v>261</v>
      </c>
      <c r="K1072" s="11" t="s">
        <v>12387</v>
      </c>
      <c r="L1072" s="11">
        <v>2</v>
      </c>
    </row>
    <row r="1073" spans="1:12">
      <c r="A1073" s="11" t="s">
        <v>2073</v>
      </c>
      <c r="D1073" s="11" t="s">
        <v>260</v>
      </c>
      <c r="E1073" s="19" t="s">
        <v>2323</v>
      </c>
      <c r="F1073" s="10">
        <v>42036</v>
      </c>
      <c r="G1073" s="10">
        <v>44958</v>
      </c>
      <c r="H1073" s="11">
        <v>9</v>
      </c>
      <c r="I1073" s="20" t="s">
        <v>259</v>
      </c>
      <c r="J1073" s="11" t="s">
        <v>261</v>
      </c>
      <c r="K1073" s="11" t="s">
        <v>12387</v>
      </c>
      <c r="L1073" s="11">
        <v>2</v>
      </c>
    </row>
    <row r="1074" spans="1:12">
      <c r="A1074" s="11" t="s">
        <v>2074</v>
      </c>
      <c r="D1074" s="11" t="s">
        <v>260</v>
      </c>
      <c r="E1074" s="19" t="s">
        <v>2324</v>
      </c>
      <c r="F1074" s="10">
        <v>42036</v>
      </c>
      <c r="G1074" s="10">
        <v>44958</v>
      </c>
      <c r="H1074" s="11">
        <v>9</v>
      </c>
      <c r="I1074" s="20" t="s">
        <v>259</v>
      </c>
      <c r="J1074" s="11" t="s">
        <v>261</v>
      </c>
      <c r="K1074" s="11" t="s">
        <v>12387</v>
      </c>
      <c r="L1074" s="11">
        <v>2</v>
      </c>
    </row>
    <row r="1075" spans="1:12">
      <c r="A1075" s="11" t="s">
        <v>2075</v>
      </c>
      <c r="D1075" s="11" t="s">
        <v>260</v>
      </c>
      <c r="E1075" s="19" t="s">
        <v>2325</v>
      </c>
      <c r="F1075" s="10">
        <v>42036</v>
      </c>
      <c r="G1075" s="10">
        <v>44958</v>
      </c>
      <c r="H1075" s="11">
        <v>9</v>
      </c>
      <c r="I1075" s="20" t="s">
        <v>259</v>
      </c>
      <c r="J1075" s="11" t="s">
        <v>261</v>
      </c>
      <c r="K1075" s="11" t="s">
        <v>12387</v>
      </c>
      <c r="L1075" s="11">
        <v>2</v>
      </c>
    </row>
    <row r="1076" spans="1:12">
      <c r="A1076" s="11" t="s">
        <v>2076</v>
      </c>
      <c r="D1076" s="11" t="s">
        <v>260</v>
      </c>
      <c r="E1076" s="19" t="s">
        <v>2326</v>
      </c>
      <c r="F1076" s="10">
        <v>42036</v>
      </c>
      <c r="G1076" s="10">
        <v>44958</v>
      </c>
      <c r="H1076" s="11">
        <v>9</v>
      </c>
      <c r="I1076" s="20" t="s">
        <v>259</v>
      </c>
      <c r="J1076" s="11" t="s">
        <v>261</v>
      </c>
      <c r="K1076" s="11" t="s">
        <v>12387</v>
      </c>
      <c r="L1076" s="11">
        <v>2</v>
      </c>
    </row>
    <row r="1077" spans="1:12">
      <c r="A1077" s="11" t="s">
        <v>2077</v>
      </c>
      <c r="D1077" s="11" t="s">
        <v>260</v>
      </c>
      <c r="E1077" s="19" t="s">
        <v>2327</v>
      </c>
      <c r="F1077" s="10">
        <v>42036</v>
      </c>
      <c r="G1077" s="10">
        <v>44958</v>
      </c>
      <c r="H1077" s="11">
        <v>9</v>
      </c>
      <c r="I1077" s="20" t="s">
        <v>259</v>
      </c>
      <c r="J1077" s="11" t="s">
        <v>261</v>
      </c>
      <c r="K1077" s="11" t="s">
        <v>12387</v>
      </c>
      <c r="L1077" s="11">
        <v>2</v>
      </c>
    </row>
    <row r="1078" spans="1:12">
      <c r="A1078" s="11" t="s">
        <v>2078</v>
      </c>
      <c r="D1078" s="11" t="s">
        <v>260</v>
      </c>
      <c r="E1078" s="19" t="s">
        <v>2328</v>
      </c>
      <c r="F1078" s="10">
        <v>42036</v>
      </c>
      <c r="G1078" s="10">
        <v>44958</v>
      </c>
      <c r="H1078" s="11">
        <v>9</v>
      </c>
      <c r="I1078" s="20" t="s">
        <v>259</v>
      </c>
      <c r="J1078" s="11" t="s">
        <v>261</v>
      </c>
      <c r="K1078" s="11" t="s">
        <v>12387</v>
      </c>
      <c r="L1078" s="11">
        <v>2</v>
      </c>
    </row>
    <row r="1079" spans="1:12">
      <c r="A1079" s="11" t="s">
        <v>2079</v>
      </c>
      <c r="D1079" s="11" t="s">
        <v>260</v>
      </c>
      <c r="E1079" s="19" t="s">
        <v>2329</v>
      </c>
      <c r="F1079" s="10">
        <v>42036</v>
      </c>
      <c r="G1079" s="10">
        <v>44958</v>
      </c>
      <c r="H1079" s="11">
        <v>9</v>
      </c>
      <c r="I1079" s="20" t="s">
        <v>259</v>
      </c>
      <c r="J1079" s="11" t="s">
        <v>261</v>
      </c>
      <c r="K1079" s="11" t="s">
        <v>12387</v>
      </c>
      <c r="L1079" s="11">
        <v>2</v>
      </c>
    </row>
    <row r="1080" spans="1:12">
      <c r="A1080" s="11" t="s">
        <v>2080</v>
      </c>
      <c r="D1080" s="11" t="s">
        <v>260</v>
      </c>
      <c r="E1080" s="19" t="s">
        <v>2330</v>
      </c>
      <c r="F1080" s="10">
        <v>42036</v>
      </c>
      <c r="G1080" s="10">
        <v>44958</v>
      </c>
      <c r="H1080" s="11">
        <v>9</v>
      </c>
      <c r="I1080" s="20" t="s">
        <v>259</v>
      </c>
      <c r="J1080" s="11" t="s">
        <v>261</v>
      </c>
      <c r="K1080" s="11" t="s">
        <v>12387</v>
      </c>
      <c r="L1080" s="11">
        <v>2</v>
      </c>
    </row>
    <row r="1081" spans="1:12">
      <c r="A1081" s="11" t="s">
        <v>2081</v>
      </c>
      <c r="D1081" s="11" t="s">
        <v>260</v>
      </c>
      <c r="E1081" s="19" t="s">
        <v>2331</v>
      </c>
      <c r="F1081" s="10">
        <v>42036</v>
      </c>
      <c r="G1081" s="10">
        <v>44958</v>
      </c>
      <c r="H1081" s="11">
        <v>9</v>
      </c>
      <c r="I1081" s="20" t="s">
        <v>259</v>
      </c>
      <c r="J1081" s="11" t="s">
        <v>261</v>
      </c>
      <c r="K1081" s="11" t="s">
        <v>12387</v>
      </c>
      <c r="L1081" s="11">
        <v>2</v>
      </c>
    </row>
    <row r="1082" spans="1:12">
      <c r="A1082" s="11" t="s">
        <v>2082</v>
      </c>
      <c r="D1082" s="11" t="s">
        <v>260</v>
      </c>
      <c r="E1082" s="19" t="s">
        <v>2332</v>
      </c>
      <c r="F1082" s="10">
        <v>42036</v>
      </c>
      <c r="G1082" s="10">
        <v>44958</v>
      </c>
      <c r="H1082" s="11">
        <v>9</v>
      </c>
      <c r="I1082" s="20" t="s">
        <v>259</v>
      </c>
      <c r="J1082" s="11" t="s">
        <v>261</v>
      </c>
      <c r="K1082" s="11" t="s">
        <v>12387</v>
      </c>
      <c r="L1082" s="11">
        <v>2</v>
      </c>
    </row>
    <row r="1083" spans="1:12">
      <c r="A1083" s="11" t="s">
        <v>2083</v>
      </c>
      <c r="D1083" s="11" t="s">
        <v>260</v>
      </c>
      <c r="E1083" s="19" t="s">
        <v>2333</v>
      </c>
      <c r="F1083" s="10">
        <v>42036</v>
      </c>
      <c r="G1083" s="10">
        <v>44958</v>
      </c>
      <c r="H1083" s="11">
        <v>9</v>
      </c>
      <c r="I1083" s="20" t="s">
        <v>259</v>
      </c>
      <c r="J1083" s="11" t="s">
        <v>261</v>
      </c>
      <c r="K1083" s="11" t="s">
        <v>12387</v>
      </c>
      <c r="L1083" s="11">
        <v>2</v>
      </c>
    </row>
    <row r="1084" spans="1:12">
      <c r="A1084" s="11" t="s">
        <v>2084</v>
      </c>
      <c r="D1084" s="11" t="s">
        <v>260</v>
      </c>
      <c r="E1084" s="19" t="s">
        <v>2334</v>
      </c>
      <c r="F1084" s="10">
        <v>42036</v>
      </c>
      <c r="G1084" s="10">
        <v>44958</v>
      </c>
      <c r="H1084" s="11">
        <v>9</v>
      </c>
      <c r="I1084" s="20" t="s">
        <v>259</v>
      </c>
      <c r="J1084" s="11" t="s">
        <v>261</v>
      </c>
      <c r="K1084" s="11" t="s">
        <v>12387</v>
      </c>
      <c r="L1084" s="11">
        <v>2</v>
      </c>
    </row>
    <row r="1085" spans="1:12">
      <c r="A1085" s="11" t="s">
        <v>2085</v>
      </c>
      <c r="D1085" s="11" t="s">
        <v>260</v>
      </c>
      <c r="E1085" s="19" t="s">
        <v>2335</v>
      </c>
      <c r="F1085" s="10">
        <v>42036</v>
      </c>
      <c r="G1085" s="10">
        <v>44958</v>
      </c>
      <c r="H1085" s="11">
        <v>9</v>
      </c>
      <c r="I1085" s="20" t="s">
        <v>259</v>
      </c>
      <c r="J1085" s="11" t="s">
        <v>261</v>
      </c>
      <c r="K1085" s="11" t="s">
        <v>12387</v>
      </c>
      <c r="L1085" s="11">
        <v>2</v>
      </c>
    </row>
    <row r="1086" spans="1:12">
      <c r="A1086" s="11" t="s">
        <v>2086</v>
      </c>
      <c r="D1086" s="11" t="s">
        <v>260</v>
      </c>
      <c r="E1086" s="19" t="s">
        <v>2336</v>
      </c>
      <c r="F1086" s="10">
        <v>42036</v>
      </c>
      <c r="G1086" s="10">
        <v>44958</v>
      </c>
      <c r="H1086" s="11">
        <v>9</v>
      </c>
      <c r="I1086" s="20" t="s">
        <v>259</v>
      </c>
      <c r="J1086" s="11" t="s">
        <v>261</v>
      </c>
      <c r="K1086" s="11" t="s">
        <v>12387</v>
      </c>
      <c r="L1086" s="11">
        <v>2</v>
      </c>
    </row>
    <row r="1087" spans="1:12">
      <c r="A1087" s="11" t="s">
        <v>2087</v>
      </c>
      <c r="D1087" s="11" t="s">
        <v>260</v>
      </c>
      <c r="E1087" s="19" t="s">
        <v>2337</v>
      </c>
      <c r="F1087" s="10">
        <v>42036</v>
      </c>
      <c r="G1087" s="10">
        <v>44958</v>
      </c>
      <c r="H1087" s="11">
        <v>9</v>
      </c>
      <c r="I1087" s="20" t="s">
        <v>259</v>
      </c>
      <c r="J1087" s="11" t="s">
        <v>261</v>
      </c>
      <c r="K1087" s="11" t="s">
        <v>12387</v>
      </c>
      <c r="L1087" s="11">
        <v>2</v>
      </c>
    </row>
    <row r="1088" spans="1:12">
      <c r="A1088" s="11" t="s">
        <v>2088</v>
      </c>
      <c r="D1088" s="11" t="s">
        <v>260</v>
      </c>
      <c r="E1088" s="19" t="s">
        <v>2338</v>
      </c>
      <c r="F1088" s="10">
        <v>42036</v>
      </c>
      <c r="G1088" s="10">
        <v>44958</v>
      </c>
      <c r="H1088" s="11">
        <v>9</v>
      </c>
      <c r="I1088" s="20" t="s">
        <v>259</v>
      </c>
      <c r="J1088" s="11" t="s">
        <v>261</v>
      </c>
      <c r="K1088" s="11" t="s">
        <v>12387</v>
      </c>
      <c r="L1088" s="11">
        <v>2</v>
      </c>
    </row>
    <row r="1089" spans="1:12">
      <c r="A1089" s="11" t="s">
        <v>2089</v>
      </c>
      <c r="D1089" s="11" t="s">
        <v>260</v>
      </c>
      <c r="E1089" s="19" t="s">
        <v>2339</v>
      </c>
      <c r="F1089" s="10">
        <v>42036</v>
      </c>
      <c r="G1089" s="10">
        <v>44958</v>
      </c>
      <c r="H1089" s="11">
        <v>9</v>
      </c>
      <c r="I1089" s="20" t="s">
        <v>259</v>
      </c>
      <c r="J1089" s="11" t="s">
        <v>261</v>
      </c>
      <c r="K1089" s="11" t="s">
        <v>12387</v>
      </c>
      <c r="L1089" s="11">
        <v>2</v>
      </c>
    </row>
    <row r="1090" spans="1:12">
      <c r="A1090" s="11" t="s">
        <v>2090</v>
      </c>
      <c r="D1090" s="11" t="s">
        <v>260</v>
      </c>
      <c r="E1090" s="19" t="s">
        <v>2340</v>
      </c>
      <c r="F1090" s="10">
        <v>42036</v>
      </c>
      <c r="G1090" s="10">
        <v>44958</v>
      </c>
      <c r="H1090" s="11">
        <v>9</v>
      </c>
      <c r="I1090" s="20" t="s">
        <v>259</v>
      </c>
      <c r="J1090" s="11" t="s">
        <v>261</v>
      </c>
      <c r="K1090" s="11" t="s">
        <v>12387</v>
      </c>
      <c r="L1090" s="11">
        <v>2</v>
      </c>
    </row>
    <row r="1091" spans="1:12">
      <c r="A1091" s="11" t="s">
        <v>2091</v>
      </c>
      <c r="D1091" s="11" t="s">
        <v>260</v>
      </c>
      <c r="E1091" s="19" t="s">
        <v>2341</v>
      </c>
      <c r="F1091" s="10">
        <v>42036</v>
      </c>
      <c r="G1091" s="10">
        <v>44958</v>
      </c>
      <c r="H1091" s="11">
        <v>9</v>
      </c>
      <c r="I1091" s="20" t="s">
        <v>259</v>
      </c>
      <c r="J1091" s="11" t="s">
        <v>261</v>
      </c>
      <c r="K1091" s="11" t="s">
        <v>12387</v>
      </c>
      <c r="L1091" s="11">
        <v>2</v>
      </c>
    </row>
    <row r="1092" spans="1:12">
      <c r="A1092" s="11" t="s">
        <v>2092</v>
      </c>
      <c r="D1092" s="11" t="s">
        <v>260</v>
      </c>
      <c r="E1092" s="19" t="s">
        <v>2342</v>
      </c>
      <c r="F1092" s="10">
        <v>42036</v>
      </c>
      <c r="G1092" s="10">
        <v>44958</v>
      </c>
      <c r="H1092" s="11">
        <v>9</v>
      </c>
      <c r="I1092" s="20" t="s">
        <v>259</v>
      </c>
      <c r="J1092" s="11" t="s">
        <v>261</v>
      </c>
      <c r="K1092" s="11" t="s">
        <v>12387</v>
      </c>
      <c r="L1092" s="11">
        <v>2</v>
      </c>
    </row>
    <row r="1093" spans="1:12">
      <c r="A1093" s="11" t="s">
        <v>2093</v>
      </c>
      <c r="D1093" s="11" t="s">
        <v>260</v>
      </c>
      <c r="E1093" s="19" t="s">
        <v>2343</v>
      </c>
      <c r="F1093" s="10">
        <v>42036</v>
      </c>
      <c r="G1093" s="10">
        <v>44958</v>
      </c>
      <c r="H1093" s="11">
        <v>9</v>
      </c>
      <c r="I1093" s="20" t="s">
        <v>259</v>
      </c>
      <c r="J1093" s="11" t="s">
        <v>261</v>
      </c>
      <c r="K1093" s="11" t="s">
        <v>12387</v>
      </c>
      <c r="L1093" s="11">
        <v>2</v>
      </c>
    </row>
    <row r="1094" spans="1:12">
      <c r="A1094" s="11" t="s">
        <v>2094</v>
      </c>
      <c r="D1094" s="11" t="s">
        <v>260</v>
      </c>
      <c r="E1094" s="19" t="s">
        <v>2344</v>
      </c>
      <c r="F1094" s="10">
        <v>42036</v>
      </c>
      <c r="G1094" s="10">
        <v>44958</v>
      </c>
      <c r="H1094" s="11">
        <v>9</v>
      </c>
      <c r="I1094" s="20" t="s">
        <v>259</v>
      </c>
      <c r="J1094" s="11" t="s">
        <v>261</v>
      </c>
      <c r="K1094" s="11" t="s">
        <v>12387</v>
      </c>
      <c r="L1094" s="11">
        <v>2</v>
      </c>
    </row>
    <row r="1095" spans="1:12">
      <c r="A1095" s="11" t="s">
        <v>2095</v>
      </c>
      <c r="D1095" s="11" t="s">
        <v>260</v>
      </c>
      <c r="E1095" s="19" t="s">
        <v>2345</v>
      </c>
      <c r="F1095" s="10">
        <v>42036</v>
      </c>
      <c r="G1095" s="10">
        <v>44958</v>
      </c>
      <c r="H1095" s="11">
        <v>9</v>
      </c>
      <c r="I1095" s="20" t="s">
        <v>259</v>
      </c>
      <c r="J1095" s="11" t="s">
        <v>261</v>
      </c>
      <c r="K1095" s="11" t="s">
        <v>12387</v>
      </c>
      <c r="L1095" s="11">
        <v>2</v>
      </c>
    </row>
    <row r="1096" spans="1:12">
      <c r="A1096" s="11" t="s">
        <v>2096</v>
      </c>
      <c r="D1096" s="11" t="s">
        <v>260</v>
      </c>
      <c r="E1096" s="19" t="s">
        <v>2346</v>
      </c>
      <c r="F1096" s="10">
        <v>42036</v>
      </c>
      <c r="G1096" s="10">
        <v>44958</v>
      </c>
      <c r="H1096" s="11">
        <v>9</v>
      </c>
      <c r="I1096" s="20" t="s">
        <v>259</v>
      </c>
      <c r="J1096" s="11" t="s">
        <v>261</v>
      </c>
      <c r="K1096" s="11" t="s">
        <v>12387</v>
      </c>
      <c r="L1096" s="11">
        <v>2</v>
      </c>
    </row>
    <row r="1097" spans="1:12">
      <c r="A1097" s="11" t="s">
        <v>2097</v>
      </c>
      <c r="D1097" s="11" t="s">
        <v>260</v>
      </c>
      <c r="E1097" s="19" t="s">
        <v>2347</v>
      </c>
      <c r="F1097" s="10">
        <v>42036</v>
      </c>
      <c r="G1097" s="10">
        <v>44958</v>
      </c>
      <c r="H1097" s="11">
        <v>9</v>
      </c>
      <c r="I1097" s="20" t="s">
        <v>259</v>
      </c>
      <c r="J1097" s="11" t="s">
        <v>261</v>
      </c>
      <c r="K1097" s="11" t="s">
        <v>12387</v>
      </c>
      <c r="L1097" s="11">
        <v>2</v>
      </c>
    </row>
    <row r="1098" spans="1:12">
      <c r="A1098" s="11" t="s">
        <v>2098</v>
      </c>
      <c r="D1098" s="11" t="s">
        <v>260</v>
      </c>
      <c r="E1098" s="19" t="s">
        <v>2348</v>
      </c>
      <c r="F1098" s="10">
        <v>42036</v>
      </c>
      <c r="G1098" s="10">
        <v>44958</v>
      </c>
      <c r="H1098" s="11">
        <v>9</v>
      </c>
      <c r="I1098" s="20" t="s">
        <v>259</v>
      </c>
      <c r="J1098" s="11" t="s">
        <v>261</v>
      </c>
      <c r="K1098" s="11" t="s">
        <v>12387</v>
      </c>
      <c r="L1098" s="11">
        <v>2</v>
      </c>
    </row>
    <row r="1099" spans="1:12">
      <c r="A1099" s="11" t="s">
        <v>2099</v>
      </c>
      <c r="D1099" s="11" t="s">
        <v>260</v>
      </c>
      <c r="E1099" s="19" t="s">
        <v>2349</v>
      </c>
      <c r="F1099" s="10">
        <v>42036</v>
      </c>
      <c r="G1099" s="10">
        <v>44958</v>
      </c>
      <c r="H1099" s="11">
        <v>9</v>
      </c>
      <c r="I1099" s="20" t="s">
        <v>259</v>
      </c>
      <c r="J1099" s="11" t="s">
        <v>261</v>
      </c>
      <c r="K1099" s="11" t="s">
        <v>12387</v>
      </c>
      <c r="L1099" s="11">
        <v>2</v>
      </c>
    </row>
    <row r="1100" spans="1:12">
      <c r="A1100" s="11" t="s">
        <v>2100</v>
      </c>
      <c r="D1100" s="11" t="s">
        <v>260</v>
      </c>
      <c r="E1100" s="19" t="s">
        <v>2350</v>
      </c>
      <c r="F1100" s="10">
        <v>42036</v>
      </c>
      <c r="G1100" s="10">
        <v>44958</v>
      </c>
      <c r="H1100" s="11">
        <v>9</v>
      </c>
      <c r="I1100" s="20" t="s">
        <v>259</v>
      </c>
      <c r="J1100" s="11" t="s">
        <v>261</v>
      </c>
      <c r="K1100" s="11" t="s">
        <v>12387</v>
      </c>
      <c r="L1100" s="11">
        <v>2</v>
      </c>
    </row>
    <row r="1101" spans="1:12">
      <c r="A1101" s="11" t="s">
        <v>2101</v>
      </c>
      <c r="D1101" s="11" t="s">
        <v>260</v>
      </c>
      <c r="E1101" s="19" t="s">
        <v>2351</v>
      </c>
      <c r="F1101" s="10">
        <v>42036</v>
      </c>
      <c r="G1101" s="10">
        <v>44958</v>
      </c>
      <c r="H1101" s="11">
        <v>9</v>
      </c>
      <c r="I1101" s="20" t="s">
        <v>259</v>
      </c>
      <c r="J1101" s="11" t="s">
        <v>261</v>
      </c>
      <c r="K1101" s="11" t="s">
        <v>12387</v>
      </c>
      <c r="L1101" s="11">
        <v>2</v>
      </c>
    </row>
    <row r="1102" spans="1:12">
      <c r="A1102" s="11" t="s">
        <v>2102</v>
      </c>
      <c r="D1102" s="11" t="s">
        <v>260</v>
      </c>
      <c r="E1102" s="19" t="s">
        <v>2352</v>
      </c>
      <c r="F1102" s="10">
        <v>42036</v>
      </c>
      <c r="G1102" s="10">
        <v>44958</v>
      </c>
      <c r="H1102" s="11">
        <v>9</v>
      </c>
      <c r="I1102" s="20" t="s">
        <v>259</v>
      </c>
      <c r="J1102" s="11" t="s">
        <v>261</v>
      </c>
      <c r="K1102" s="11" t="s">
        <v>12387</v>
      </c>
      <c r="L1102" s="11">
        <v>2</v>
      </c>
    </row>
    <row r="1103" spans="1:12">
      <c r="A1103" s="11" t="s">
        <v>2103</v>
      </c>
      <c r="D1103" s="11" t="s">
        <v>260</v>
      </c>
      <c r="E1103" s="19" t="s">
        <v>2353</v>
      </c>
      <c r="F1103" s="10">
        <v>42036</v>
      </c>
      <c r="G1103" s="10">
        <v>44958</v>
      </c>
      <c r="H1103" s="11">
        <v>9</v>
      </c>
      <c r="I1103" s="20" t="s">
        <v>259</v>
      </c>
      <c r="J1103" s="11" t="s">
        <v>261</v>
      </c>
      <c r="K1103" s="11" t="s">
        <v>12387</v>
      </c>
      <c r="L1103" s="11">
        <v>2</v>
      </c>
    </row>
    <row r="1104" spans="1:12">
      <c r="A1104" s="11" t="s">
        <v>2104</v>
      </c>
      <c r="D1104" s="11" t="s">
        <v>260</v>
      </c>
      <c r="E1104" s="19" t="s">
        <v>2354</v>
      </c>
      <c r="F1104" s="10">
        <v>42036</v>
      </c>
      <c r="G1104" s="10">
        <v>44958</v>
      </c>
      <c r="H1104" s="11">
        <v>9</v>
      </c>
      <c r="I1104" s="20" t="s">
        <v>259</v>
      </c>
      <c r="J1104" s="11" t="s">
        <v>261</v>
      </c>
      <c r="K1104" s="11" t="s">
        <v>12387</v>
      </c>
      <c r="L1104" s="11">
        <v>2</v>
      </c>
    </row>
    <row r="1105" spans="1:12">
      <c r="A1105" s="11" t="s">
        <v>2105</v>
      </c>
      <c r="D1105" s="11" t="s">
        <v>260</v>
      </c>
      <c r="E1105" s="19" t="s">
        <v>2355</v>
      </c>
      <c r="F1105" s="10">
        <v>42036</v>
      </c>
      <c r="G1105" s="10">
        <v>44958</v>
      </c>
      <c r="H1105" s="11">
        <v>9</v>
      </c>
      <c r="I1105" s="20" t="s">
        <v>259</v>
      </c>
      <c r="J1105" s="11" t="s">
        <v>261</v>
      </c>
      <c r="K1105" s="11" t="s">
        <v>12387</v>
      </c>
      <c r="L1105" s="11">
        <v>2</v>
      </c>
    </row>
    <row r="1106" spans="1:12">
      <c r="A1106" s="11" t="s">
        <v>2106</v>
      </c>
      <c r="D1106" s="11" t="s">
        <v>260</v>
      </c>
      <c r="E1106" s="19" t="s">
        <v>2356</v>
      </c>
      <c r="F1106" s="10">
        <v>42036</v>
      </c>
      <c r="G1106" s="10">
        <v>44958</v>
      </c>
      <c r="H1106" s="11">
        <v>9</v>
      </c>
      <c r="I1106" s="20" t="s">
        <v>259</v>
      </c>
      <c r="J1106" s="11" t="s">
        <v>261</v>
      </c>
      <c r="K1106" s="11" t="s">
        <v>12387</v>
      </c>
      <c r="L1106" s="11">
        <v>2</v>
      </c>
    </row>
    <row r="1107" spans="1:12">
      <c r="A1107" s="11" t="s">
        <v>2107</v>
      </c>
      <c r="D1107" s="11" t="s">
        <v>260</v>
      </c>
      <c r="E1107" s="19" t="s">
        <v>2357</v>
      </c>
      <c r="F1107" s="10">
        <v>42036</v>
      </c>
      <c r="G1107" s="10">
        <v>44958</v>
      </c>
      <c r="H1107" s="11">
        <v>9</v>
      </c>
      <c r="I1107" s="20" t="s">
        <v>259</v>
      </c>
      <c r="J1107" s="11" t="s">
        <v>261</v>
      </c>
      <c r="K1107" s="11" t="s">
        <v>12387</v>
      </c>
      <c r="L1107" s="11">
        <v>2</v>
      </c>
    </row>
    <row r="1108" spans="1:12">
      <c r="A1108" s="11" t="s">
        <v>2108</v>
      </c>
      <c r="D1108" s="11" t="s">
        <v>260</v>
      </c>
      <c r="E1108" s="19" t="s">
        <v>2358</v>
      </c>
      <c r="F1108" s="10">
        <v>42036</v>
      </c>
      <c r="G1108" s="10">
        <v>44958</v>
      </c>
      <c r="H1108" s="11">
        <v>9</v>
      </c>
      <c r="I1108" s="20" t="s">
        <v>259</v>
      </c>
      <c r="J1108" s="11" t="s">
        <v>261</v>
      </c>
      <c r="K1108" s="11" t="s">
        <v>12387</v>
      </c>
      <c r="L1108" s="11">
        <v>2</v>
      </c>
    </row>
    <row r="1109" spans="1:12">
      <c r="A1109" s="11" t="s">
        <v>2109</v>
      </c>
      <c r="D1109" s="11" t="s">
        <v>260</v>
      </c>
      <c r="E1109" s="19" t="s">
        <v>2359</v>
      </c>
      <c r="F1109" s="10">
        <v>42036</v>
      </c>
      <c r="G1109" s="10">
        <v>44958</v>
      </c>
      <c r="H1109" s="11">
        <v>9</v>
      </c>
      <c r="I1109" s="20" t="s">
        <v>259</v>
      </c>
      <c r="J1109" s="11" t="s">
        <v>261</v>
      </c>
      <c r="K1109" s="11" t="s">
        <v>12387</v>
      </c>
      <c r="L1109" s="11">
        <v>2</v>
      </c>
    </row>
    <row r="1110" spans="1:12">
      <c r="A1110" s="11" t="s">
        <v>2110</v>
      </c>
      <c r="D1110" s="11" t="s">
        <v>260</v>
      </c>
      <c r="E1110" s="19" t="s">
        <v>2360</v>
      </c>
      <c r="F1110" s="10">
        <v>42036</v>
      </c>
      <c r="G1110" s="10">
        <v>44958</v>
      </c>
      <c r="H1110" s="11">
        <v>9</v>
      </c>
      <c r="I1110" s="20" t="s">
        <v>259</v>
      </c>
      <c r="J1110" s="11" t="s">
        <v>261</v>
      </c>
      <c r="K1110" s="11" t="s">
        <v>12387</v>
      </c>
      <c r="L1110" s="11">
        <v>2</v>
      </c>
    </row>
    <row r="1111" spans="1:12">
      <c r="A1111" s="11" t="s">
        <v>2111</v>
      </c>
      <c r="D1111" s="11" t="s">
        <v>260</v>
      </c>
      <c r="E1111" s="19" t="s">
        <v>2361</v>
      </c>
      <c r="F1111" s="10">
        <v>42036</v>
      </c>
      <c r="G1111" s="10">
        <v>44958</v>
      </c>
      <c r="H1111" s="11">
        <v>9</v>
      </c>
      <c r="I1111" s="20" t="s">
        <v>259</v>
      </c>
      <c r="J1111" s="11" t="s">
        <v>261</v>
      </c>
      <c r="K1111" s="11" t="s">
        <v>12387</v>
      </c>
      <c r="L1111" s="11">
        <v>2</v>
      </c>
    </row>
    <row r="1112" spans="1:12">
      <c r="A1112" s="11" t="s">
        <v>2112</v>
      </c>
      <c r="D1112" s="11" t="s">
        <v>260</v>
      </c>
      <c r="E1112" s="19" t="s">
        <v>2362</v>
      </c>
      <c r="F1112" s="10">
        <v>42036</v>
      </c>
      <c r="G1112" s="10">
        <v>44958</v>
      </c>
      <c r="H1112" s="11">
        <v>9</v>
      </c>
      <c r="I1112" s="20" t="s">
        <v>259</v>
      </c>
      <c r="J1112" s="11" t="s">
        <v>261</v>
      </c>
      <c r="K1112" s="11" t="s">
        <v>12387</v>
      </c>
      <c r="L1112" s="11">
        <v>2</v>
      </c>
    </row>
    <row r="1113" spans="1:12">
      <c r="A1113" s="11" t="s">
        <v>2113</v>
      </c>
      <c r="D1113" s="11" t="s">
        <v>260</v>
      </c>
      <c r="E1113" s="19" t="s">
        <v>2363</v>
      </c>
      <c r="F1113" s="10">
        <v>42036</v>
      </c>
      <c r="G1113" s="10">
        <v>44958</v>
      </c>
      <c r="H1113" s="11">
        <v>9</v>
      </c>
      <c r="I1113" s="20" t="s">
        <v>259</v>
      </c>
      <c r="J1113" s="11" t="s">
        <v>261</v>
      </c>
      <c r="K1113" s="11" t="s">
        <v>12387</v>
      </c>
      <c r="L1113" s="11">
        <v>2</v>
      </c>
    </row>
    <row r="1114" spans="1:12">
      <c r="A1114" s="11" t="s">
        <v>2114</v>
      </c>
      <c r="D1114" s="11" t="s">
        <v>260</v>
      </c>
      <c r="E1114" s="19" t="s">
        <v>2364</v>
      </c>
      <c r="F1114" s="10">
        <v>42036</v>
      </c>
      <c r="G1114" s="10">
        <v>44958</v>
      </c>
      <c r="H1114" s="11">
        <v>9</v>
      </c>
      <c r="I1114" s="20" t="s">
        <v>259</v>
      </c>
      <c r="J1114" s="11" t="s">
        <v>261</v>
      </c>
      <c r="K1114" s="11" t="s">
        <v>12387</v>
      </c>
      <c r="L1114" s="11">
        <v>2</v>
      </c>
    </row>
    <row r="1115" spans="1:12">
      <c r="A1115" s="11" t="s">
        <v>2115</v>
      </c>
      <c r="D1115" s="11" t="s">
        <v>260</v>
      </c>
      <c r="E1115" s="19" t="s">
        <v>2365</v>
      </c>
      <c r="F1115" s="10">
        <v>42036</v>
      </c>
      <c r="G1115" s="10">
        <v>44958</v>
      </c>
      <c r="H1115" s="11">
        <v>9</v>
      </c>
      <c r="I1115" s="20" t="s">
        <v>259</v>
      </c>
      <c r="J1115" s="11" t="s">
        <v>261</v>
      </c>
      <c r="K1115" s="11" t="s">
        <v>12387</v>
      </c>
      <c r="L1115" s="11">
        <v>2</v>
      </c>
    </row>
    <row r="1116" spans="1:12">
      <c r="A1116" s="11" t="s">
        <v>2116</v>
      </c>
      <c r="D1116" s="11" t="s">
        <v>260</v>
      </c>
      <c r="E1116" s="19" t="s">
        <v>2366</v>
      </c>
      <c r="F1116" s="10">
        <v>42036</v>
      </c>
      <c r="G1116" s="10">
        <v>44958</v>
      </c>
      <c r="H1116" s="11">
        <v>9</v>
      </c>
      <c r="I1116" s="20" t="s">
        <v>259</v>
      </c>
      <c r="J1116" s="11" t="s">
        <v>261</v>
      </c>
      <c r="K1116" s="11" t="s">
        <v>12387</v>
      </c>
      <c r="L1116" s="11">
        <v>2</v>
      </c>
    </row>
    <row r="1117" spans="1:12">
      <c r="A1117" s="11" t="s">
        <v>2117</v>
      </c>
      <c r="D1117" s="11" t="s">
        <v>260</v>
      </c>
      <c r="E1117" s="19" t="s">
        <v>2367</v>
      </c>
      <c r="F1117" s="10">
        <v>42036</v>
      </c>
      <c r="G1117" s="10">
        <v>44958</v>
      </c>
      <c r="H1117" s="11">
        <v>9</v>
      </c>
      <c r="I1117" s="20" t="s">
        <v>259</v>
      </c>
      <c r="J1117" s="11" t="s">
        <v>261</v>
      </c>
      <c r="K1117" s="11" t="s">
        <v>12387</v>
      </c>
      <c r="L1117" s="11">
        <v>2</v>
      </c>
    </row>
    <row r="1118" spans="1:12">
      <c r="A1118" s="11" t="s">
        <v>2118</v>
      </c>
      <c r="D1118" s="11" t="s">
        <v>260</v>
      </c>
      <c r="E1118" s="19" t="s">
        <v>2368</v>
      </c>
      <c r="F1118" s="10">
        <v>42036</v>
      </c>
      <c r="G1118" s="10">
        <v>44958</v>
      </c>
      <c r="H1118" s="11">
        <v>9</v>
      </c>
      <c r="I1118" s="20" t="s">
        <v>259</v>
      </c>
      <c r="J1118" s="11" t="s">
        <v>261</v>
      </c>
      <c r="K1118" s="11" t="s">
        <v>12387</v>
      </c>
      <c r="L1118" s="11">
        <v>2</v>
      </c>
    </row>
    <row r="1119" spans="1:12">
      <c r="A1119" s="11" t="s">
        <v>2119</v>
      </c>
      <c r="D1119" s="11" t="s">
        <v>260</v>
      </c>
      <c r="E1119" s="19" t="s">
        <v>2369</v>
      </c>
      <c r="F1119" s="10">
        <v>42036</v>
      </c>
      <c r="G1119" s="10">
        <v>44958</v>
      </c>
      <c r="H1119" s="11">
        <v>9</v>
      </c>
      <c r="I1119" s="20" t="s">
        <v>259</v>
      </c>
      <c r="J1119" s="11" t="s">
        <v>261</v>
      </c>
      <c r="K1119" s="11" t="s">
        <v>12387</v>
      </c>
      <c r="L1119" s="11">
        <v>2</v>
      </c>
    </row>
    <row r="1120" spans="1:12">
      <c r="A1120" s="11" t="s">
        <v>2120</v>
      </c>
      <c r="D1120" s="11" t="s">
        <v>260</v>
      </c>
      <c r="E1120" s="19" t="s">
        <v>2370</v>
      </c>
      <c r="F1120" s="10">
        <v>42036</v>
      </c>
      <c r="G1120" s="10">
        <v>44958</v>
      </c>
      <c r="H1120" s="11">
        <v>9</v>
      </c>
      <c r="I1120" s="20" t="s">
        <v>259</v>
      </c>
      <c r="J1120" s="11" t="s">
        <v>261</v>
      </c>
      <c r="K1120" s="11" t="s">
        <v>12387</v>
      </c>
      <c r="L1120" s="11">
        <v>2</v>
      </c>
    </row>
    <row r="1121" spans="1:12">
      <c r="A1121" s="11" t="s">
        <v>2121</v>
      </c>
      <c r="D1121" s="11" t="s">
        <v>260</v>
      </c>
      <c r="E1121" s="19" t="s">
        <v>2371</v>
      </c>
      <c r="F1121" s="10">
        <v>42036</v>
      </c>
      <c r="G1121" s="10">
        <v>44958</v>
      </c>
      <c r="H1121" s="11">
        <v>9</v>
      </c>
      <c r="I1121" s="20" t="s">
        <v>259</v>
      </c>
      <c r="J1121" s="11" t="s">
        <v>261</v>
      </c>
      <c r="K1121" s="11" t="s">
        <v>12387</v>
      </c>
      <c r="L1121" s="11">
        <v>2</v>
      </c>
    </row>
    <row r="1122" spans="1:12">
      <c r="A1122" s="11" t="s">
        <v>2122</v>
      </c>
      <c r="D1122" s="11" t="s">
        <v>260</v>
      </c>
      <c r="E1122" s="19" t="s">
        <v>2372</v>
      </c>
      <c r="F1122" s="10">
        <v>42036</v>
      </c>
      <c r="G1122" s="10">
        <v>44958</v>
      </c>
      <c r="H1122" s="11">
        <v>9</v>
      </c>
      <c r="I1122" s="20" t="s">
        <v>259</v>
      </c>
      <c r="J1122" s="11" t="s">
        <v>261</v>
      </c>
      <c r="K1122" s="11" t="s">
        <v>12387</v>
      </c>
      <c r="L1122" s="11">
        <v>2</v>
      </c>
    </row>
    <row r="1123" spans="1:12">
      <c r="A1123" s="11" t="s">
        <v>2123</v>
      </c>
      <c r="D1123" s="11" t="s">
        <v>260</v>
      </c>
      <c r="E1123" s="19" t="s">
        <v>2373</v>
      </c>
      <c r="F1123" s="10">
        <v>42036</v>
      </c>
      <c r="G1123" s="10">
        <v>44958</v>
      </c>
      <c r="H1123" s="11">
        <v>9</v>
      </c>
      <c r="I1123" s="20" t="s">
        <v>259</v>
      </c>
      <c r="J1123" s="11" t="s">
        <v>261</v>
      </c>
      <c r="K1123" s="11" t="s">
        <v>12387</v>
      </c>
      <c r="L1123" s="11">
        <v>2</v>
      </c>
    </row>
    <row r="1124" spans="1:12">
      <c r="A1124" s="11" t="s">
        <v>2124</v>
      </c>
      <c r="D1124" s="11" t="s">
        <v>260</v>
      </c>
      <c r="E1124" s="19" t="s">
        <v>2374</v>
      </c>
      <c r="F1124" s="10">
        <v>42036</v>
      </c>
      <c r="G1124" s="10">
        <v>44958</v>
      </c>
      <c r="H1124" s="11">
        <v>9</v>
      </c>
      <c r="I1124" s="20" t="s">
        <v>259</v>
      </c>
      <c r="J1124" s="11" t="s">
        <v>261</v>
      </c>
      <c r="K1124" s="11" t="s">
        <v>12387</v>
      </c>
      <c r="L1124" s="11">
        <v>2</v>
      </c>
    </row>
    <row r="1125" spans="1:12">
      <c r="A1125" s="11" t="s">
        <v>2125</v>
      </c>
      <c r="D1125" s="11" t="s">
        <v>260</v>
      </c>
      <c r="E1125" s="19" t="s">
        <v>2375</v>
      </c>
      <c r="F1125" s="10">
        <v>42036</v>
      </c>
      <c r="G1125" s="10">
        <v>44958</v>
      </c>
      <c r="H1125" s="11">
        <v>9</v>
      </c>
      <c r="I1125" s="20" t="s">
        <v>259</v>
      </c>
      <c r="J1125" s="11" t="s">
        <v>261</v>
      </c>
      <c r="K1125" s="11" t="s">
        <v>12387</v>
      </c>
      <c r="L1125" s="11">
        <v>2</v>
      </c>
    </row>
    <row r="1126" spans="1:12">
      <c r="A1126" s="11" t="s">
        <v>2126</v>
      </c>
      <c r="D1126" s="11" t="s">
        <v>260</v>
      </c>
      <c r="E1126" s="19" t="s">
        <v>2376</v>
      </c>
      <c r="F1126" s="10">
        <v>42036</v>
      </c>
      <c r="G1126" s="10">
        <v>44958</v>
      </c>
      <c r="H1126" s="11">
        <v>9</v>
      </c>
      <c r="I1126" s="20" t="s">
        <v>259</v>
      </c>
      <c r="J1126" s="11" t="s">
        <v>261</v>
      </c>
      <c r="K1126" s="11" t="s">
        <v>12387</v>
      </c>
      <c r="L1126" s="11">
        <v>2</v>
      </c>
    </row>
    <row r="1127" spans="1:12">
      <c r="A1127" s="11" t="s">
        <v>2127</v>
      </c>
      <c r="D1127" s="11" t="s">
        <v>260</v>
      </c>
      <c r="E1127" s="19" t="s">
        <v>2377</v>
      </c>
      <c r="F1127" s="10">
        <v>42036</v>
      </c>
      <c r="G1127" s="10">
        <v>44958</v>
      </c>
      <c r="H1127" s="11">
        <v>9</v>
      </c>
      <c r="I1127" s="20" t="s">
        <v>259</v>
      </c>
      <c r="J1127" s="11" t="s">
        <v>261</v>
      </c>
      <c r="K1127" s="11" t="s">
        <v>12387</v>
      </c>
      <c r="L1127" s="11">
        <v>2</v>
      </c>
    </row>
    <row r="1128" spans="1:12">
      <c r="A1128" s="11" t="s">
        <v>2128</v>
      </c>
      <c r="D1128" s="11" t="s">
        <v>260</v>
      </c>
      <c r="E1128" s="19" t="s">
        <v>2378</v>
      </c>
      <c r="F1128" s="10">
        <v>42036</v>
      </c>
      <c r="G1128" s="10">
        <v>44958</v>
      </c>
      <c r="H1128" s="11">
        <v>9</v>
      </c>
      <c r="I1128" s="20" t="s">
        <v>259</v>
      </c>
      <c r="J1128" s="11" t="s">
        <v>261</v>
      </c>
      <c r="K1128" s="11" t="s">
        <v>12387</v>
      </c>
      <c r="L1128" s="11">
        <v>2</v>
      </c>
    </row>
    <row r="1129" spans="1:12">
      <c r="A1129" s="11" t="s">
        <v>2129</v>
      </c>
      <c r="D1129" s="11" t="s">
        <v>260</v>
      </c>
      <c r="E1129" s="19" t="s">
        <v>2379</v>
      </c>
      <c r="F1129" s="10">
        <v>42036</v>
      </c>
      <c r="G1129" s="10">
        <v>44958</v>
      </c>
      <c r="H1129" s="11">
        <v>9</v>
      </c>
      <c r="I1129" s="20" t="s">
        <v>259</v>
      </c>
      <c r="J1129" s="11" t="s">
        <v>261</v>
      </c>
      <c r="K1129" s="11" t="s">
        <v>12387</v>
      </c>
      <c r="L1129" s="11">
        <v>2</v>
      </c>
    </row>
    <row r="1130" spans="1:12">
      <c r="A1130" s="11" t="s">
        <v>2130</v>
      </c>
      <c r="D1130" s="11" t="s">
        <v>260</v>
      </c>
      <c r="E1130" s="19" t="s">
        <v>2380</v>
      </c>
      <c r="F1130" s="10">
        <v>42036</v>
      </c>
      <c r="G1130" s="10">
        <v>44958</v>
      </c>
      <c r="H1130" s="11">
        <v>9</v>
      </c>
      <c r="I1130" s="20" t="s">
        <v>259</v>
      </c>
      <c r="J1130" s="11" t="s">
        <v>261</v>
      </c>
      <c r="K1130" s="11" t="s">
        <v>12387</v>
      </c>
      <c r="L1130" s="11">
        <v>2</v>
      </c>
    </row>
    <row r="1131" spans="1:12">
      <c r="A1131" s="11" t="s">
        <v>2131</v>
      </c>
      <c r="D1131" s="11" t="s">
        <v>260</v>
      </c>
      <c r="E1131" s="19" t="s">
        <v>2381</v>
      </c>
      <c r="F1131" s="10">
        <v>42036</v>
      </c>
      <c r="G1131" s="10">
        <v>44958</v>
      </c>
      <c r="H1131" s="11">
        <v>9</v>
      </c>
      <c r="I1131" s="20" t="s">
        <v>259</v>
      </c>
      <c r="J1131" s="11" t="s">
        <v>261</v>
      </c>
      <c r="K1131" s="11" t="s">
        <v>12387</v>
      </c>
      <c r="L1131" s="11">
        <v>2</v>
      </c>
    </row>
    <row r="1132" spans="1:12">
      <c r="A1132" s="11" t="s">
        <v>2132</v>
      </c>
      <c r="D1132" s="11" t="s">
        <v>260</v>
      </c>
      <c r="E1132" s="19" t="s">
        <v>2382</v>
      </c>
      <c r="F1132" s="10">
        <v>42036</v>
      </c>
      <c r="G1132" s="10">
        <v>44958</v>
      </c>
      <c r="H1132" s="11">
        <v>9</v>
      </c>
      <c r="I1132" s="20" t="s">
        <v>259</v>
      </c>
      <c r="J1132" s="11" t="s">
        <v>261</v>
      </c>
      <c r="K1132" s="11" t="s">
        <v>12387</v>
      </c>
      <c r="L1132" s="11">
        <v>2</v>
      </c>
    </row>
    <row r="1133" spans="1:12">
      <c r="A1133" s="11" t="s">
        <v>2133</v>
      </c>
      <c r="D1133" s="11" t="s">
        <v>260</v>
      </c>
      <c r="E1133" s="19" t="s">
        <v>2383</v>
      </c>
      <c r="F1133" s="10">
        <v>42036</v>
      </c>
      <c r="G1133" s="10">
        <v>44958</v>
      </c>
      <c r="H1133" s="11">
        <v>9</v>
      </c>
      <c r="I1133" s="20" t="s">
        <v>259</v>
      </c>
      <c r="J1133" s="11" t="s">
        <v>261</v>
      </c>
      <c r="K1133" s="11" t="s">
        <v>12387</v>
      </c>
      <c r="L1133" s="11">
        <v>2</v>
      </c>
    </row>
    <row r="1134" spans="1:12">
      <c r="A1134" s="11" t="s">
        <v>2134</v>
      </c>
      <c r="D1134" s="11" t="s">
        <v>260</v>
      </c>
      <c r="E1134" s="19" t="s">
        <v>2384</v>
      </c>
      <c r="F1134" s="10">
        <v>42036</v>
      </c>
      <c r="G1134" s="10">
        <v>44958</v>
      </c>
      <c r="H1134" s="11">
        <v>9</v>
      </c>
      <c r="I1134" s="20" t="s">
        <v>259</v>
      </c>
      <c r="J1134" s="11" t="s">
        <v>261</v>
      </c>
      <c r="K1134" s="11" t="s">
        <v>12387</v>
      </c>
      <c r="L1134" s="11">
        <v>2</v>
      </c>
    </row>
    <row r="1135" spans="1:12">
      <c r="A1135" s="11" t="s">
        <v>2135</v>
      </c>
      <c r="D1135" s="11" t="s">
        <v>260</v>
      </c>
      <c r="E1135" s="19" t="s">
        <v>2385</v>
      </c>
      <c r="F1135" s="10">
        <v>42036</v>
      </c>
      <c r="G1135" s="10">
        <v>44958</v>
      </c>
      <c r="H1135" s="11">
        <v>9</v>
      </c>
      <c r="I1135" s="20" t="s">
        <v>259</v>
      </c>
      <c r="J1135" s="11" t="s">
        <v>261</v>
      </c>
      <c r="K1135" s="11" t="s">
        <v>12387</v>
      </c>
      <c r="L1135" s="11">
        <v>2</v>
      </c>
    </row>
    <row r="1136" spans="1:12">
      <c r="A1136" s="11" t="s">
        <v>2136</v>
      </c>
      <c r="D1136" s="11" t="s">
        <v>260</v>
      </c>
      <c r="E1136" s="19" t="s">
        <v>2386</v>
      </c>
      <c r="F1136" s="10">
        <v>42036</v>
      </c>
      <c r="G1136" s="10">
        <v>44958</v>
      </c>
      <c r="H1136" s="11">
        <v>9</v>
      </c>
      <c r="I1136" s="20" t="s">
        <v>259</v>
      </c>
      <c r="J1136" s="11" t="s">
        <v>261</v>
      </c>
      <c r="K1136" s="11" t="s">
        <v>12387</v>
      </c>
      <c r="L1136" s="11">
        <v>2</v>
      </c>
    </row>
    <row r="1137" spans="1:12">
      <c r="A1137" s="11" t="s">
        <v>2137</v>
      </c>
      <c r="D1137" s="11" t="s">
        <v>260</v>
      </c>
      <c r="E1137" s="19" t="s">
        <v>2387</v>
      </c>
      <c r="F1137" s="10">
        <v>42036</v>
      </c>
      <c r="G1137" s="10">
        <v>44958</v>
      </c>
      <c r="H1137" s="11">
        <v>9</v>
      </c>
      <c r="I1137" s="20" t="s">
        <v>259</v>
      </c>
      <c r="J1137" s="11" t="s">
        <v>261</v>
      </c>
      <c r="K1137" s="11" t="s">
        <v>12387</v>
      </c>
      <c r="L1137" s="11">
        <v>2</v>
      </c>
    </row>
    <row r="1138" spans="1:12">
      <c r="A1138" s="11" t="s">
        <v>2138</v>
      </c>
      <c r="D1138" s="11" t="s">
        <v>260</v>
      </c>
      <c r="E1138" s="19" t="s">
        <v>2388</v>
      </c>
      <c r="F1138" s="10">
        <v>42036</v>
      </c>
      <c r="G1138" s="10">
        <v>44958</v>
      </c>
      <c r="H1138" s="11">
        <v>9</v>
      </c>
      <c r="I1138" s="20" t="s">
        <v>259</v>
      </c>
      <c r="J1138" s="11" t="s">
        <v>261</v>
      </c>
      <c r="K1138" s="11" t="s">
        <v>12387</v>
      </c>
      <c r="L1138" s="11">
        <v>2</v>
      </c>
    </row>
    <row r="1139" spans="1:12">
      <c r="A1139" s="11" t="s">
        <v>2139</v>
      </c>
      <c r="D1139" s="11" t="s">
        <v>260</v>
      </c>
      <c r="E1139" s="19" t="s">
        <v>2389</v>
      </c>
      <c r="F1139" s="10">
        <v>42036</v>
      </c>
      <c r="G1139" s="10">
        <v>44958</v>
      </c>
      <c r="H1139" s="11">
        <v>9</v>
      </c>
      <c r="I1139" s="20" t="s">
        <v>259</v>
      </c>
      <c r="J1139" s="11" t="s">
        <v>261</v>
      </c>
      <c r="K1139" s="11" t="s">
        <v>12387</v>
      </c>
      <c r="L1139" s="11">
        <v>2</v>
      </c>
    </row>
    <row r="1140" spans="1:12">
      <c r="A1140" s="11" t="s">
        <v>2140</v>
      </c>
      <c r="D1140" s="11" t="s">
        <v>260</v>
      </c>
      <c r="E1140" s="19" t="s">
        <v>2390</v>
      </c>
      <c r="F1140" s="10">
        <v>42036</v>
      </c>
      <c r="G1140" s="10">
        <v>44958</v>
      </c>
      <c r="H1140" s="11">
        <v>9</v>
      </c>
      <c r="I1140" s="20" t="s">
        <v>259</v>
      </c>
      <c r="J1140" s="11" t="s">
        <v>261</v>
      </c>
      <c r="K1140" s="11" t="s">
        <v>12387</v>
      </c>
      <c r="L1140" s="11">
        <v>2</v>
      </c>
    </row>
    <row r="1141" spans="1:12">
      <c r="A1141" s="11" t="s">
        <v>2141</v>
      </c>
      <c r="D1141" s="11" t="s">
        <v>260</v>
      </c>
      <c r="E1141" s="19" t="s">
        <v>2391</v>
      </c>
      <c r="F1141" s="10">
        <v>42036</v>
      </c>
      <c r="G1141" s="10">
        <v>44958</v>
      </c>
      <c r="H1141" s="11">
        <v>9</v>
      </c>
      <c r="I1141" s="20" t="s">
        <v>259</v>
      </c>
      <c r="J1141" s="11" t="s">
        <v>261</v>
      </c>
      <c r="K1141" s="11" t="s">
        <v>12387</v>
      </c>
      <c r="L1141" s="11">
        <v>2</v>
      </c>
    </row>
    <row r="1142" spans="1:12">
      <c r="A1142" s="11" t="s">
        <v>2142</v>
      </c>
      <c r="D1142" s="11" t="s">
        <v>260</v>
      </c>
      <c r="E1142" s="19" t="s">
        <v>2392</v>
      </c>
      <c r="F1142" s="10">
        <v>42036</v>
      </c>
      <c r="G1142" s="10">
        <v>44958</v>
      </c>
      <c r="H1142" s="11">
        <v>9</v>
      </c>
      <c r="I1142" s="20" t="s">
        <v>259</v>
      </c>
      <c r="J1142" s="11" t="s">
        <v>261</v>
      </c>
      <c r="K1142" s="11" t="s">
        <v>12387</v>
      </c>
      <c r="L1142" s="11">
        <v>2</v>
      </c>
    </row>
    <row r="1143" spans="1:12">
      <c r="A1143" s="11" t="s">
        <v>2143</v>
      </c>
      <c r="D1143" s="11" t="s">
        <v>260</v>
      </c>
      <c r="E1143" s="19" t="s">
        <v>2393</v>
      </c>
      <c r="F1143" s="10">
        <v>42036</v>
      </c>
      <c r="G1143" s="10">
        <v>44958</v>
      </c>
      <c r="H1143" s="11">
        <v>9</v>
      </c>
      <c r="I1143" s="20" t="s">
        <v>259</v>
      </c>
      <c r="J1143" s="11" t="s">
        <v>261</v>
      </c>
      <c r="K1143" s="11" t="s">
        <v>12387</v>
      </c>
      <c r="L1143" s="11">
        <v>2</v>
      </c>
    </row>
    <row r="1144" spans="1:12">
      <c r="A1144" s="11" t="s">
        <v>2144</v>
      </c>
      <c r="D1144" s="11" t="s">
        <v>260</v>
      </c>
      <c r="E1144" s="19" t="s">
        <v>2394</v>
      </c>
      <c r="F1144" s="10">
        <v>42036</v>
      </c>
      <c r="G1144" s="10">
        <v>44958</v>
      </c>
      <c r="H1144" s="11">
        <v>9</v>
      </c>
      <c r="I1144" s="20" t="s">
        <v>259</v>
      </c>
      <c r="J1144" s="11" t="s">
        <v>261</v>
      </c>
      <c r="K1144" s="11" t="s">
        <v>12387</v>
      </c>
      <c r="L1144" s="11">
        <v>2</v>
      </c>
    </row>
    <row r="1145" spans="1:12">
      <c r="A1145" s="11" t="s">
        <v>2145</v>
      </c>
      <c r="D1145" s="11" t="s">
        <v>260</v>
      </c>
      <c r="E1145" s="19" t="s">
        <v>2395</v>
      </c>
      <c r="F1145" s="10">
        <v>42036</v>
      </c>
      <c r="G1145" s="10">
        <v>44958</v>
      </c>
      <c r="H1145" s="11">
        <v>9</v>
      </c>
      <c r="I1145" s="20" t="s">
        <v>259</v>
      </c>
      <c r="J1145" s="11" t="s">
        <v>261</v>
      </c>
      <c r="K1145" s="11" t="s">
        <v>12387</v>
      </c>
      <c r="L1145" s="11">
        <v>2</v>
      </c>
    </row>
    <row r="1146" spans="1:12">
      <c r="A1146" s="11" t="s">
        <v>2146</v>
      </c>
      <c r="D1146" s="11" t="s">
        <v>260</v>
      </c>
      <c r="E1146" s="19" t="s">
        <v>2396</v>
      </c>
      <c r="F1146" s="10">
        <v>42036</v>
      </c>
      <c r="G1146" s="10">
        <v>44958</v>
      </c>
      <c r="H1146" s="11">
        <v>9</v>
      </c>
      <c r="I1146" s="20" t="s">
        <v>259</v>
      </c>
      <c r="J1146" s="11" t="s">
        <v>261</v>
      </c>
      <c r="K1146" s="11" t="s">
        <v>12387</v>
      </c>
      <c r="L1146" s="11">
        <v>2</v>
      </c>
    </row>
    <row r="1147" spans="1:12">
      <c r="A1147" s="11" t="s">
        <v>2147</v>
      </c>
      <c r="D1147" s="11" t="s">
        <v>260</v>
      </c>
      <c r="E1147" s="19" t="s">
        <v>2397</v>
      </c>
      <c r="F1147" s="10">
        <v>42036</v>
      </c>
      <c r="G1147" s="10">
        <v>44958</v>
      </c>
      <c r="H1147" s="11">
        <v>9</v>
      </c>
      <c r="I1147" s="20" t="s">
        <v>259</v>
      </c>
      <c r="J1147" s="11" t="s">
        <v>261</v>
      </c>
      <c r="K1147" s="11" t="s">
        <v>12387</v>
      </c>
      <c r="L1147" s="11">
        <v>2</v>
      </c>
    </row>
    <row r="1148" spans="1:12">
      <c r="A1148" s="11" t="s">
        <v>2148</v>
      </c>
      <c r="D1148" s="11" t="s">
        <v>260</v>
      </c>
      <c r="E1148" s="19" t="s">
        <v>2398</v>
      </c>
      <c r="F1148" s="10">
        <v>42036</v>
      </c>
      <c r="G1148" s="10">
        <v>44958</v>
      </c>
      <c r="H1148" s="11">
        <v>9</v>
      </c>
      <c r="I1148" s="20" t="s">
        <v>259</v>
      </c>
      <c r="J1148" s="11" t="s">
        <v>261</v>
      </c>
      <c r="K1148" s="11" t="s">
        <v>12387</v>
      </c>
      <c r="L1148" s="11">
        <v>2</v>
      </c>
    </row>
    <row r="1149" spans="1:12">
      <c r="A1149" s="11" t="s">
        <v>2149</v>
      </c>
      <c r="D1149" s="11" t="s">
        <v>260</v>
      </c>
      <c r="E1149" s="19" t="s">
        <v>2399</v>
      </c>
      <c r="F1149" s="10">
        <v>42036</v>
      </c>
      <c r="G1149" s="10">
        <v>44958</v>
      </c>
      <c r="H1149" s="11">
        <v>9</v>
      </c>
      <c r="I1149" s="20" t="s">
        <v>259</v>
      </c>
      <c r="J1149" s="11" t="s">
        <v>261</v>
      </c>
      <c r="K1149" s="11" t="s">
        <v>12387</v>
      </c>
      <c r="L1149" s="11">
        <v>2</v>
      </c>
    </row>
    <row r="1150" spans="1:12">
      <c r="A1150" s="11" t="s">
        <v>2150</v>
      </c>
      <c r="D1150" s="11" t="s">
        <v>260</v>
      </c>
      <c r="E1150" s="19" t="s">
        <v>2400</v>
      </c>
      <c r="F1150" s="10">
        <v>42036</v>
      </c>
      <c r="G1150" s="10">
        <v>44958</v>
      </c>
      <c r="H1150" s="11">
        <v>9</v>
      </c>
      <c r="I1150" s="20" t="s">
        <v>259</v>
      </c>
      <c r="J1150" s="11" t="s">
        <v>261</v>
      </c>
      <c r="K1150" s="11" t="s">
        <v>12387</v>
      </c>
      <c r="L1150" s="11">
        <v>2</v>
      </c>
    </row>
    <row r="1151" spans="1:12">
      <c r="A1151" s="11" t="s">
        <v>2151</v>
      </c>
      <c r="D1151" s="11" t="s">
        <v>260</v>
      </c>
      <c r="E1151" s="19" t="s">
        <v>2401</v>
      </c>
      <c r="F1151" s="10">
        <v>42036</v>
      </c>
      <c r="G1151" s="10">
        <v>44958</v>
      </c>
      <c r="H1151" s="11">
        <v>9</v>
      </c>
      <c r="I1151" s="20" t="s">
        <v>259</v>
      </c>
      <c r="J1151" s="11" t="s">
        <v>261</v>
      </c>
      <c r="K1151" s="11" t="s">
        <v>12387</v>
      </c>
      <c r="L1151" s="11">
        <v>2</v>
      </c>
    </row>
    <row r="1152" spans="1:12">
      <c r="A1152" s="11" t="s">
        <v>2152</v>
      </c>
      <c r="D1152" s="11" t="s">
        <v>260</v>
      </c>
      <c r="E1152" s="19" t="s">
        <v>2402</v>
      </c>
      <c r="F1152" s="10">
        <v>42036</v>
      </c>
      <c r="G1152" s="10">
        <v>44958</v>
      </c>
      <c r="H1152" s="11">
        <v>9</v>
      </c>
      <c r="I1152" s="20" t="s">
        <v>259</v>
      </c>
      <c r="J1152" s="11" t="s">
        <v>261</v>
      </c>
      <c r="K1152" s="11" t="s">
        <v>12387</v>
      </c>
      <c r="L1152" s="11">
        <v>2</v>
      </c>
    </row>
    <row r="1153" spans="1:12">
      <c r="A1153" s="11" t="s">
        <v>2153</v>
      </c>
      <c r="D1153" s="11" t="s">
        <v>260</v>
      </c>
      <c r="E1153" s="19" t="s">
        <v>2403</v>
      </c>
      <c r="F1153" s="10">
        <v>42036</v>
      </c>
      <c r="G1153" s="10">
        <v>44958</v>
      </c>
      <c r="H1153" s="11">
        <v>9</v>
      </c>
      <c r="I1153" s="20" t="s">
        <v>259</v>
      </c>
      <c r="J1153" s="11" t="s">
        <v>261</v>
      </c>
      <c r="K1153" s="11" t="s">
        <v>12387</v>
      </c>
      <c r="L1153" s="11">
        <v>2</v>
      </c>
    </row>
    <row r="1154" spans="1:12">
      <c r="A1154" s="11" t="s">
        <v>2154</v>
      </c>
      <c r="D1154" s="11" t="s">
        <v>260</v>
      </c>
      <c r="E1154" s="19" t="s">
        <v>2404</v>
      </c>
      <c r="F1154" s="10">
        <v>42036</v>
      </c>
      <c r="G1154" s="10">
        <v>44958</v>
      </c>
      <c r="H1154" s="11">
        <v>9</v>
      </c>
      <c r="I1154" s="20" t="s">
        <v>259</v>
      </c>
      <c r="J1154" s="11" t="s">
        <v>261</v>
      </c>
      <c r="K1154" s="11" t="s">
        <v>12387</v>
      </c>
      <c r="L1154" s="11">
        <v>2</v>
      </c>
    </row>
    <row r="1155" spans="1:12">
      <c r="A1155" s="11" t="s">
        <v>2155</v>
      </c>
      <c r="D1155" s="11" t="s">
        <v>260</v>
      </c>
      <c r="E1155" s="19" t="s">
        <v>2405</v>
      </c>
      <c r="F1155" s="10">
        <v>42036</v>
      </c>
      <c r="G1155" s="10">
        <v>44958</v>
      </c>
      <c r="H1155" s="11">
        <v>9</v>
      </c>
      <c r="I1155" s="20" t="s">
        <v>259</v>
      </c>
      <c r="J1155" s="11" t="s">
        <v>261</v>
      </c>
      <c r="K1155" s="11" t="s">
        <v>12387</v>
      </c>
      <c r="L1155" s="11">
        <v>2</v>
      </c>
    </row>
    <row r="1156" spans="1:12">
      <c r="A1156" s="11" t="s">
        <v>2156</v>
      </c>
      <c r="D1156" s="11" t="s">
        <v>260</v>
      </c>
      <c r="E1156" s="19" t="s">
        <v>2406</v>
      </c>
      <c r="F1156" s="10">
        <v>42036</v>
      </c>
      <c r="G1156" s="10">
        <v>44958</v>
      </c>
      <c r="H1156" s="11">
        <v>9</v>
      </c>
      <c r="I1156" s="20" t="s">
        <v>259</v>
      </c>
      <c r="J1156" s="11" t="s">
        <v>261</v>
      </c>
      <c r="K1156" s="11" t="s">
        <v>12387</v>
      </c>
      <c r="L1156" s="11">
        <v>2</v>
      </c>
    </row>
    <row r="1157" spans="1:12">
      <c r="A1157" s="11" t="s">
        <v>2157</v>
      </c>
      <c r="D1157" s="11" t="s">
        <v>260</v>
      </c>
      <c r="E1157" s="19" t="s">
        <v>2407</v>
      </c>
      <c r="F1157" s="10">
        <v>42036</v>
      </c>
      <c r="G1157" s="10">
        <v>44958</v>
      </c>
      <c r="H1157" s="11">
        <v>9</v>
      </c>
      <c r="I1157" s="20" t="s">
        <v>259</v>
      </c>
      <c r="J1157" s="11" t="s">
        <v>261</v>
      </c>
      <c r="K1157" s="11" t="s">
        <v>12387</v>
      </c>
      <c r="L1157" s="11">
        <v>2</v>
      </c>
    </row>
    <row r="1158" spans="1:12">
      <c r="A1158" s="11" t="s">
        <v>2158</v>
      </c>
      <c r="D1158" s="11" t="s">
        <v>260</v>
      </c>
      <c r="E1158" s="19" t="s">
        <v>2408</v>
      </c>
      <c r="F1158" s="10">
        <v>42036</v>
      </c>
      <c r="G1158" s="10">
        <v>44958</v>
      </c>
      <c r="H1158" s="11">
        <v>9</v>
      </c>
      <c r="I1158" s="20" t="s">
        <v>259</v>
      </c>
      <c r="J1158" s="11" t="s">
        <v>261</v>
      </c>
      <c r="K1158" s="11" t="s">
        <v>12387</v>
      </c>
      <c r="L1158" s="11">
        <v>2</v>
      </c>
    </row>
    <row r="1159" spans="1:12">
      <c r="A1159" s="11" t="s">
        <v>2159</v>
      </c>
      <c r="D1159" s="11" t="s">
        <v>260</v>
      </c>
      <c r="E1159" s="19" t="s">
        <v>2409</v>
      </c>
      <c r="F1159" s="10">
        <v>42036</v>
      </c>
      <c r="G1159" s="10">
        <v>44958</v>
      </c>
      <c r="H1159" s="11">
        <v>9</v>
      </c>
      <c r="I1159" s="20" t="s">
        <v>259</v>
      </c>
      <c r="J1159" s="11" t="s">
        <v>261</v>
      </c>
      <c r="K1159" s="11" t="s">
        <v>12387</v>
      </c>
      <c r="L1159" s="11">
        <v>2</v>
      </c>
    </row>
    <row r="1160" spans="1:12">
      <c r="A1160" s="11" t="s">
        <v>2160</v>
      </c>
      <c r="D1160" s="11" t="s">
        <v>260</v>
      </c>
      <c r="E1160" s="19" t="s">
        <v>2410</v>
      </c>
      <c r="F1160" s="10">
        <v>42036</v>
      </c>
      <c r="G1160" s="10">
        <v>44958</v>
      </c>
      <c r="H1160" s="11">
        <v>9</v>
      </c>
      <c r="I1160" s="20" t="s">
        <v>259</v>
      </c>
      <c r="J1160" s="11" t="s">
        <v>261</v>
      </c>
      <c r="K1160" s="11" t="s">
        <v>12387</v>
      </c>
      <c r="L1160" s="11">
        <v>2</v>
      </c>
    </row>
    <row r="1161" spans="1:12">
      <c r="A1161" s="11" t="s">
        <v>2161</v>
      </c>
      <c r="D1161" s="11" t="s">
        <v>260</v>
      </c>
      <c r="E1161" s="19" t="s">
        <v>2411</v>
      </c>
      <c r="F1161" s="10">
        <v>42036</v>
      </c>
      <c r="G1161" s="10">
        <v>44958</v>
      </c>
      <c r="H1161" s="11">
        <v>9</v>
      </c>
      <c r="I1161" s="20" t="s">
        <v>259</v>
      </c>
      <c r="J1161" s="11" t="s">
        <v>261</v>
      </c>
      <c r="K1161" s="11" t="s">
        <v>12387</v>
      </c>
      <c r="L1161" s="11">
        <v>2</v>
      </c>
    </row>
    <row r="1162" spans="1:12">
      <c r="A1162" s="11" t="s">
        <v>2162</v>
      </c>
      <c r="D1162" s="11" t="s">
        <v>260</v>
      </c>
      <c r="E1162" s="19" t="s">
        <v>2412</v>
      </c>
      <c r="F1162" s="10">
        <v>42036</v>
      </c>
      <c r="G1162" s="10">
        <v>44958</v>
      </c>
      <c r="H1162" s="11">
        <v>9</v>
      </c>
      <c r="I1162" s="20" t="s">
        <v>259</v>
      </c>
      <c r="J1162" s="11" t="s">
        <v>261</v>
      </c>
      <c r="K1162" s="11" t="s">
        <v>12387</v>
      </c>
      <c r="L1162" s="11">
        <v>2</v>
      </c>
    </row>
    <row r="1163" spans="1:12">
      <c r="A1163" s="11" t="s">
        <v>2163</v>
      </c>
      <c r="D1163" s="11" t="s">
        <v>260</v>
      </c>
      <c r="E1163" s="19" t="s">
        <v>2413</v>
      </c>
      <c r="F1163" s="10">
        <v>42036</v>
      </c>
      <c r="G1163" s="10">
        <v>44958</v>
      </c>
      <c r="H1163" s="11">
        <v>9</v>
      </c>
      <c r="I1163" s="20" t="s">
        <v>259</v>
      </c>
      <c r="J1163" s="11" t="s">
        <v>261</v>
      </c>
      <c r="K1163" s="11" t="s">
        <v>12387</v>
      </c>
      <c r="L1163" s="11">
        <v>2</v>
      </c>
    </row>
    <row r="1164" spans="1:12">
      <c r="A1164" s="11" t="s">
        <v>2164</v>
      </c>
      <c r="D1164" s="11" t="s">
        <v>260</v>
      </c>
      <c r="E1164" s="19" t="s">
        <v>2414</v>
      </c>
      <c r="F1164" s="10">
        <v>42036</v>
      </c>
      <c r="G1164" s="10">
        <v>44958</v>
      </c>
      <c r="H1164" s="11">
        <v>9</v>
      </c>
      <c r="I1164" s="20" t="s">
        <v>259</v>
      </c>
      <c r="J1164" s="11" t="s">
        <v>261</v>
      </c>
      <c r="K1164" s="11" t="s">
        <v>12387</v>
      </c>
      <c r="L1164" s="11">
        <v>2</v>
      </c>
    </row>
    <row r="1165" spans="1:12">
      <c r="A1165" s="11" t="s">
        <v>2165</v>
      </c>
      <c r="D1165" s="11" t="s">
        <v>260</v>
      </c>
      <c r="E1165" s="19" t="s">
        <v>2415</v>
      </c>
      <c r="F1165" s="10">
        <v>42036</v>
      </c>
      <c r="G1165" s="10">
        <v>44958</v>
      </c>
      <c r="H1165" s="11">
        <v>9</v>
      </c>
      <c r="I1165" s="20" t="s">
        <v>259</v>
      </c>
      <c r="J1165" s="11" t="s">
        <v>261</v>
      </c>
      <c r="K1165" s="11" t="s">
        <v>12387</v>
      </c>
      <c r="L1165" s="11">
        <v>2</v>
      </c>
    </row>
    <row r="1166" spans="1:12">
      <c r="A1166" s="11" t="s">
        <v>2166</v>
      </c>
      <c r="D1166" s="11" t="s">
        <v>260</v>
      </c>
      <c r="E1166" s="19" t="s">
        <v>2416</v>
      </c>
      <c r="F1166" s="10">
        <v>42036</v>
      </c>
      <c r="G1166" s="10">
        <v>44958</v>
      </c>
      <c r="H1166" s="11">
        <v>9</v>
      </c>
      <c r="I1166" s="20" t="s">
        <v>259</v>
      </c>
      <c r="J1166" s="11" t="s">
        <v>261</v>
      </c>
      <c r="K1166" s="11" t="s">
        <v>12387</v>
      </c>
      <c r="L1166" s="11">
        <v>2</v>
      </c>
    </row>
    <row r="1167" spans="1:12">
      <c r="A1167" s="11" t="s">
        <v>2167</v>
      </c>
      <c r="D1167" s="11" t="s">
        <v>260</v>
      </c>
      <c r="E1167" s="19" t="s">
        <v>2417</v>
      </c>
      <c r="F1167" s="10">
        <v>42036</v>
      </c>
      <c r="G1167" s="10">
        <v>44958</v>
      </c>
      <c r="H1167" s="11">
        <v>9</v>
      </c>
      <c r="I1167" s="20" t="s">
        <v>259</v>
      </c>
      <c r="J1167" s="11" t="s">
        <v>261</v>
      </c>
      <c r="K1167" s="11" t="s">
        <v>12387</v>
      </c>
      <c r="L1167" s="11">
        <v>2</v>
      </c>
    </row>
    <row r="1168" spans="1:12">
      <c r="A1168" s="11" t="s">
        <v>2168</v>
      </c>
      <c r="D1168" s="11" t="s">
        <v>260</v>
      </c>
      <c r="E1168" s="19" t="s">
        <v>2418</v>
      </c>
      <c r="F1168" s="10">
        <v>42036</v>
      </c>
      <c r="G1168" s="10">
        <v>44958</v>
      </c>
      <c r="H1168" s="11">
        <v>9</v>
      </c>
      <c r="I1168" s="20" t="s">
        <v>259</v>
      </c>
      <c r="J1168" s="11" t="s">
        <v>261</v>
      </c>
      <c r="K1168" s="11" t="s">
        <v>12387</v>
      </c>
      <c r="L1168" s="11">
        <v>2</v>
      </c>
    </row>
    <row r="1169" spans="1:12">
      <c r="A1169" s="11" t="s">
        <v>2169</v>
      </c>
      <c r="D1169" s="11" t="s">
        <v>260</v>
      </c>
      <c r="E1169" s="19" t="s">
        <v>2419</v>
      </c>
      <c r="F1169" s="10">
        <v>42036</v>
      </c>
      <c r="G1169" s="10">
        <v>44958</v>
      </c>
      <c r="H1169" s="11">
        <v>9</v>
      </c>
      <c r="I1169" s="20" t="s">
        <v>259</v>
      </c>
      <c r="J1169" s="11" t="s">
        <v>261</v>
      </c>
      <c r="K1169" s="11" t="s">
        <v>12387</v>
      </c>
      <c r="L1169" s="11">
        <v>2</v>
      </c>
    </row>
    <row r="1170" spans="1:12">
      <c r="A1170" s="11" t="s">
        <v>2170</v>
      </c>
      <c r="D1170" s="11" t="s">
        <v>260</v>
      </c>
      <c r="E1170" s="19" t="s">
        <v>2420</v>
      </c>
      <c r="F1170" s="10">
        <v>42036</v>
      </c>
      <c r="G1170" s="10">
        <v>44958</v>
      </c>
      <c r="H1170" s="11">
        <v>9</v>
      </c>
      <c r="I1170" s="20" t="s">
        <v>259</v>
      </c>
      <c r="J1170" s="11" t="s">
        <v>261</v>
      </c>
      <c r="K1170" s="11" t="s">
        <v>12387</v>
      </c>
      <c r="L1170" s="11">
        <v>2</v>
      </c>
    </row>
    <row r="1171" spans="1:12">
      <c r="A1171" s="11" t="s">
        <v>2171</v>
      </c>
      <c r="D1171" s="11" t="s">
        <v>260</v>
      </c>
      <c r="E1171" s="19" t="s">
        <v>2421</v>
      </c>
      <c r="F1171" s="10">
        <v>42036</v>
      </c>
      <c r="G1171" s="10">
        <v>44958</v>
      </c>
      <c r="H1171" s="11">
        <v>9</v>
      </c>
      <c r="I1171" s="20" t="s">
        <v>259</v>
      </c>
      <c r="J1171" s="11" t="s">
        <v>261</v>
      </c>
      <c r="K1171" s="11" t="s">
        <v>12387</v>
      </c>
      <c r="L1171" s="11">
        <v>2</v>
      </c>
    </row>
    <row r="1172" spans="1:12">
      <c r="A1172" s="11" t="s">
        <v>2172</v>
      </c>
      <c r="D1172" s="11" t="s">
        <v>260</v>
      </c>
      <c r="E1172" s="19" t="s">
        <v>2422</v>
      </c>
      <c r="F1172" s="10">
        <v>42036</v>
      </c>
      <c r="G1172" s="10">
        <v>44958</v>
      </c>
      <c r="H1172" s="11">
        <v>9</v>
      </c>
      <c r="I1172" s="20" t="s">
        <v>259</v>
      </c>
      <c r="J1172" s="11" t="s">
        <v>261</v>
      </c>
      <c r="K1172" s="11" t="s">
        <v>12387</v>
      </c>
      <c r="L1172" s="11">
        <v>2</v>
      </c>
    </row>
    <row r="1173" spans="1:12">
      <c r="A1173" s="11" t="s">
        <v>2173</v>
      </c>
      <c r="D1173" s="11" t="s">
        <v>260</v>
      </c>
      <c r="E1173" s="19" t="s">
        <v>2423</v>
      </c>
      <c r="F1173" s="10">
        <v>42036</v>
      </c>
      <c r="G1173" s="10">
        <v>44958</v>
      </c>
      <c r="H1173" s="11">
        <v>9</v>
      </c>
      <c r="I1173" s="20" t="s">
        <v>259</v>
      </c>
      <c r="J1173" s="11" t="s">
        <v>261</v>
      </c>
      <c r="K1173" s="11" t="s">
        <v>12387</v>
      </c>
      <c r="L1173" s="11">
        <v>2</v>
      </c>
    </row>
    <row r="1174" spans="1:12">
      <c r="A1174" s="11" t="s">
        <v>2174</v>
      </c>
      <c r="D1174" s="11" t="s">
        <v>260</v>
      </c>
      <c r="E1174" s="19" t="s">
        <v>2424</v>
      </c>
      <c r="F1174" s="10">
        <v>42036</v>
      </c>
      <c r="G1174" s="10">
        <v>44958</v>
      </c>
      <c r="H1174" s="11">
        <v>9</v>
      </c>
      <c r="I1174" s="20" t="s">
        <v>259</v>
      </c>
      <c r="J1174" s="11" t="s">
        <v>261</v>
      </c>
      <c r="K1174" s="11" t="s">
        <v>12387</v>
      </c>
      <c r="L1174" s="11">
        <v>2</v>
      </c>
    </row>
    <row r="1175" spans="1:12">
      <c r="A1175" s="11" t="s">
        <v>2175</v>
      </c>
      <c r="D1175" s="11" t="s">
        <v>260</v>
      </c>
      <c r="E1175" s="19" t="s">
        <v>2425</v>
      </c>
      <c r="F1175" s="10">
        <v>42036</v>
      </c>
      <c r="G1175" s="10">
        <v>44958</v>
      </c>
      <c r="H1175" s="11">
        <v>9</v>
      </c>
      <c r="I1175" s="20" t="s">
        <v>259</v>
      </c>
      <c r="J1175" s="11" t="s">
        <v>261</v>
      </c>
      <c r="K1175" s="11" t="s">
        <v>12387</v>
      </c>
      <c r="L1175" s="11">
        <v>2</v>
      </c>
    </row>
    <row r="1176" spans="1:12">
      <c r="A1176" s="11" t="s">
        <v>2176</v>
      </c>
      <c r="D1176" s="11" t="s">
        <v>260</v>
      </c>
      <c r="E1176" s="19" t="s">
        <v>2426</v>
      </c>
      <c r="F1176" s="10">
        <v>42036</v>
      </c>
      <c r="G1176" s="10">
        <v>44958</v>
      </c>
      <c r="H1176" s="11">
        <v>9</v>
      </c>
      <c r="I1176" s="20" t="s">
        <v>259</v>
      </c>
      <c r="J1176" s="11" t="s">
        <v>261</v>
      </c>
      <c r="K1176" s="11" t="s">
        <v>12387</v>
      </c>
      <c r="L1176" s="11">
        <v>2</v>
      </c>
    </row>
    <row r="1177" spans="1:12">
      <c r="A1177" s="11" t="s">
        <v>2177</v>
      </c>
      <c r="D1177" s="11" t="s">
        <v>260</v>
      </c>
      <c r="E1177" s="19" t="s">
        <v>2427</v>
      </c>
      <c r="F1177" s="10">
        <v>42036</v>
      </c>
      <c r="G1177" s="10">
        <v>44958</v>
      </c>
      <c r="H1177" s="11">
        <v>9</v>
      </c>
      <c r="I1177" s="20" t="s">
        <v>259</v>
      </c>
      <c r="J1177" s="11" t="s">
        <v>261</v>
      </c>
      <c r="K1177" s="11" t="s">
        <v>12387</v>
      </c>
      <c r="L1177" s="11">
        <v>2</v>
      </c>
    </row>
    <row r="1178" spans="1:12">
      <c r="A1178" s="11" t="s">
        <v>2178</v>
      </c>
      <c r="D1178" s="11" t="s">
        <v>260</v>
      </c>
      <c r="E1178" s="19" t="s">
        <v>2428</v>
      </c>
      <c r="F1178" s="10">
        <v>42036</v>
      </c>
      <c r="G1178" s="10">
        <v>44958</v>
      </c>
      <c r="H1178" s="11">
        <v>9</v>
      </c>
      <c r="I1178" s="20" t="s">
        <v>259</v>
      </c>
      <c r="J1178" s="11" t="s">
        <v>261</v>
      </c>
      <c r="K1178" s="11" t="s">
        <v>12387</v>
      </c>
      <c r="L1178" s="11">
        <v>2</v>
      </c>
    </row>
    <row r="1179" spans="1:12">
      <c r="A1179" s="11" t="s">
        <v>2179</v>
      </c>
      <c r="D1179" s="11" t="s">
        <v>260</v>
      </c>
      <c r="E1179" s="19" t="s">
        <v>2429</v>
      </c>
      <c r="F1179" s="10">
        <v>42036</v>
      </c>
      <c r="G1179" s="10">
        <v>44958</v>
      </c>
      <c r="H1179" s="11">
        <v>9</v>
      </c>
      <c r="I1179" s="20" t="s">
        <v>259</v>
      </c>
      <c r="J1179" s="11" t="s">
        <v>261</v>
      </c>
      <c r="K1179" s="11" t="s">
        <v>12387</v>
      </c>
      <c r="L1179" s="11">
        <v>2</v>
      </c>
    </row>
    <row r="1180" spans="1:12">
      <c r="A1180" s="11" t="s">
        <v>2180</v>
      </c>
      <c r="D1180" s="11" t="s">
        <v>260</v>
      </c>
      <c r="E1180" s="19" t="s">
        <v>2430</v>
      </c>
      <c r="F1180" s="10">
        <v>42036</v>
      </c>
      <c r="G1180" s="10">
        <v>44958</v>
      </c>
      <c r="H1180" s="11">
        <v>9</v>
      </c>
      <c r="I1180" s="20" t="s">
        <v>259</v>
      </c>
      <c r="J1180" s="11" t="s">
        <v>261</v>
      </c>
      <c r="K1180" s="11" t="s">
        <v>12387</v>
      </c>
      <c r="L1180" s="11">
        <v>2</v>
      </c>
    </row>
    <row r="1181" spans="1:12">
      <c r="A1181" s="11" t="s">
        <v>2181</v>
      </c>
      <c r="D1181" s="11" t="s">
        <v>260</v>
      </c>
      <c r="E1181" s="19" t="s">
        <v>2431</v>
      </c>
      <c r="F1181" s="10">
        <v>42036</v>
      </c>
      <c r="G1181" s="10">
        <v>44958</v>
      </c>
      <c r="H1181" s="11">
        <v>9</v>
      </c>
      <c r="I1181" s="20" t="s">
        <v>259</v>
      </c>
      <c r="J1181" s="11" t="s">
        <v>261</v>
      </c>
      <c r="K1181" s="11" t="s">
        <v>12387</v>
      </c>
      <c r="L1181" s="11">
        <v>2</v>
      </c>
    </row>
    <row r="1182" spans="1:12">
      <c r="A1182" s="11" t="s">
        <v>2182</v>
      </c>
      <c r="D1182" s="11" t="s">
        <v>260</v>
      </c>
      <c r="E1182" s="19" t="s">
        <v>2432</v>
      </c>
      <c r="F1182" s="10">
        <v>42036</v>
      </c>
      <c r="G1182" s="10">
        <v>44958</v>
      </c>
      <c r="H1182" s="11">
        <v>9</v>
      </c>
      <c r="I1182" s="20" t="s">
        <v>259</v>
      </c>
      <c r="J1182" s="11" t="s">
        <v>261</v>
      </c>
      <c r="K1182" s="11" t="s">
        <v>12387</v>
      </c>
      <c r="L1182" s="11">
        <v>2</v>
      </c>
    </row>
    <row r="1183" spans="1:12">
      <c r="A1183" s="11" t="s">
        <v>2183</v>
      </c>
      <c r="D1183" s="11" t="s">
        <v>260</v>
      </c>
      <c r="E1183" s="19" t="s">
        <v>2433</v>
      </c>
      <c r="F1183" s="10">
        <v>42036</v>
      </c>
      <c r="G1183" s="10">
        <v>44958</v>
      </c>
      <c r="H1183" s="11">
        <v>9</v>
      </c>
      <c r="I1183" s="20" t="s">
        <v>259</v>
      </c>
      <c r="J1183" s="11" t="s">
        <v>261</v>
      </c>
      <c r="K1183" s="11" t="s">
        <v>12387</v>
      </c>
      <c r="L1183" s="11">
        <v>2</v>
      </c>
    </row>
    <row r="1184" spans="1:12">
      <c r="A1184" s="11" t="s">
        <v>2184</v>
      </c>
      <c r="D1184" s="11" t="s">
        <v>260</v>
      </c>
      <c r="E1184" s="19" t="s">
        <v>2434</v>
      </c>
      <c r="F1184" s="10">
        <v>42036</v>
      </c>
      <c r="G1184" s="10">
        <v>44958</v>
      </c>
      <c r="H1184" s="11">
        <v>9</v>
      </c>
      <c r="I1184" s="20" t="s">
        <v>259</v>
      </c>
      <c r="J1184" s="11" t="s">
        <v>261</v>
      </c>
      <c r="K1184" s="11" t="s">
        <v>12387</v>
      </c>
      <c r="L1184" s="11">
        <v>2</v>
      </c>
    </row>
    <row r="1185" spans="1:12">
      <c r="A1185" s="11" t="s">
        <v>2185</v>
      </c>
      <c r="D1185" s="11" t="s">
        <v>260</v>
      </c>
      <c r="E1185" s="19" t="s">
        <v>2435</v>
      </c>
      <c r="F1185" s="10">
        <v>42036</v>
      </c>
      <c r="G1185" s="10">
        <v>44958</v>
      </c>
      <c r="H1185" s="11">
        <v>9</v>
      </c>
      <c r="I1185" s="20" t="s">
        <v>259</v>
      </c>
      <c r="J1185" s="11" t="s">
        <v>261</v>
      </c>
      <c r="K1185" s="11" t="s">
        <v>12387</v>
      </c>
      <c r="L1185" s="11">
        <v>2</v>
      </c>
    </row>
    <row r="1186" spans="1:12">
      <c r="A1186" s="11" t="s">
        <v>2186</v>
      </c>
      <c r="D1186" s="11" t="s">
        <v>260</v>
      </c>
      <c r="E1186" s="19" t="s">
        <v>2436</v>
      </c>
      <c r="F1186" s="10">
        <v>42036</v>
      </c>
      <c r="G1186" s="10">
        <v>44958</v>
      </c>
      <c r="H1186" s="11">
        <v>9</v>
      </c>
      <c r="I1186" s="20" t="s">
        <v>259</v>
      </c>
      <c r="J1186" s="11" t="s">
        <v>261</v>
      </c>
      <c r="K1186" s="11" t="s">
        <v>12387</v>
      </c>
      <c r="L1186" s="11">
        <v>2</v>
      </c>
    </row>
    <row r="1187" spans="1:12">
      <c r="A1187" s="11" t="s">
        <v>2187</v>
      </c>
      <c r="D1187" s="11" t="s">
        <v>260</v>
      </c>
      <c r="E1187" s="19" t="s">
        <v>2437</v>
      </c>
      <c r="F1187" s="10">
        <v>42036</v>
      </c>
      <c r="G1187" s="10">
        <v>44958</v>
      </c>
      <c r="H1187" s="11">
        <v>9</v>
      </c>
      <c r="I1187" s="20" t="s">
        <v>259</v>
      </c>
      <c r="J1187" s="11" t="s">
        <v>261</v>
      </c>
      <c r="K1187" s="11" t="s">
        <v>12387</v>
      </c>
      <c r="L1187" s="11">
        <v>2</v>
      </c>
    </row>
    <row r="1188" spans="1:12">
      <c r="A1188" s="11" t="s">
        <v>2188</v>
      </c>
      <c r="D1188" s="11" t="s">
        <v>260</v>
      </c>
      <c r="E1188" s="19" t="s">
        <v>2438</v>
      </c>
      <c r="F1188" s="10">
        <v>42036</v>
      </c>
      <c r="G1188" s="10">
        <v>44958</v>
      </c>
      <c r="H1188" s="11">
        <v>9</v>
      </c>
      <c r="I1188" s="20" t="s">
        <v>259</v>
      </c>
      <c r="J1188" s="11" t="s">
        <v>261</v>
      </c>
      <c r="K1188" s="11" t="s">
        <v>12387</v>
      </c>
      <c r="L1188" s="11">
        <v>2</v>
      </c>
    </row>
    <row r="1189" spans="1:12">
      <c r="A1189" s="11" t="s">
        <v>2189</v>
      </c>
      <c r="D1189" s="11" t="s">
        <v>260</v>
      </c>
      <c r="E1189" s="19" t="s">
        <v>2439</v>
      </c>
      <c r="F1189" s="10">
        <v>42036</v>
      </c>
      <c r="G1189" s="10">
        <v>44958</v>
      </c>
      <c r="H1189" s="11">
        <v>9</v>
      </c>
      <c r="I1189" s="20" t="s">
        <v>259</v>
      </c>
      <c r="J1189" s="11" t="s">
        <v>261</v>
      </c>
      <c r="K1189" s="11" t="s">
        <v>12387</v>
      </c>
      <c r="L1189" s="11">
        <v>2</v>
      </c>
    </row>
    <row r="1190" spans="1:12">
      <c r="A1190" s="11" t="s">
        <v>2190</v>
      </c>
      <c r="D1190" s="11" t="s">
        <v>260</v>
      </c>
      <c r="E1190" s="19" t="s">
        <v>2440</v>
      </c>
      <c r="F1190" s="10">
        <v>42036</v>
      </c>
      <c r="G1190" s="10">
        <v>44958</v>
      </c>
      <c r="H1190" s="11">
        <v>9</v>
      </c>
      <c r="I1190" s="20" t="s">
        <v>259</v>
      </c>
      <c r="J1190" s="11" t="s">
        <v>261</v>
      </c>
      <c r="K1190" s="11" t="s">
        <v>12387</v>
      </c>
      <c r="L1190" s="11">
        <v>2</v>
      </c>
    </row>
    <row r="1191" spans="1:12">
      <c r="A1191" s="11" t="s">
        <v>2191</v>
      </c>
      <c r="D1191" s="11" t="s">
        <v>260</v>
      </c>
      <c r="E1191" s="19" t="s">
        <v>2441</v>
      </c>
      <c r="F1191" s="10">
        <v>42036</v>
      </c>
      <c r="G1191" s="10">
        <v>44958</v>
      </c>
      <c r="H1191" s="11">
        <v>9</v>
      </c>
      <c r="I1191" s="20" t="s">
        <v>259</v>
      </c>
      <c r="J1191" s="11" t="s">
        <v>261</v>
      </c>
      <c r="K1191" s="11" t="s">
        <v>12387</v>
      </c>
      <c r="L1191" s="11">
        <v>2</v>
      </c>
    </row>
    <row r="1192" spans="1:12">
      <c r="A1192" s="11" t="s">
        <v>2192</v>
      </c>
      <c r="D1192" s="11" t="s">
        <v>260</v>
      </c>
      <c r="E1192" s="19" t="s">
        <v>2442</v>
      </c>
      <c r="F1192" s="10">
        <v>42036</v>
      </c>
      <c r="G1192" s="10">
        <v>44958</v>
      </c>
      <c r="H1192" s="11">
        <v>9</v>
      </c>
      <c r="I1192" s="20" t="s">
        <v>259</v>
      </c>
      <c r="J1192" s="11" t="s">
        <v>261</v>
      </c>
      <c r="K1192" s="11" t="s">
        <v>12387</v>
      </c>
      <c r="L1192" s="11">
        <v>2</v>
      </c>
    </row>
    <row r="1193" spans="1:12">
      <c r="A1193" s="11" t="s">
        <v>2193</v>
      </c>
      <c r="D1193" s="11" t="s">
        <v>260</v>
      </c>
      <c r="E1193" s="19" t="s">
        <v>2443</v>
      </c>
      <c r="F1193" s="10">
        <v>42036</v>
      </c>
      <c r="G1193" s="10">
        <v>44958</v>
      </c>
      <c r="H1193" s="11">
        <v>9</v>
      </c>
      <c r="I1193" s="20" t="s">
        <v>259</v>
      </c>
      <c r="J1193" s="11" t="s">
        <v>261</v>
      </c>
      <c r="K1193" s="11" t="s">
        <v>12387</v>
      </c>
      <c r="L1193" s="11">
        <v>2</v>
      </c>
    </row>
    <row r="1194" spans="1:12">
      <c r="A1194" s="11" t="s">
        <v>2194</v>
      </c>
      <c r="D1194" s="11" t="s">
        <v>260</v>
      </c>
      <c r="E1194" s="19" t="s">
        <v>2444</v>
      </c>
      <c r="F1194" s="10">
        <v>42036</v>
      </c>
      <c r="G1194" s="10">
        <v>44958</v>
      </c>
      <c r="H1194" s="11">
        <v>9</v>
      </c>
      <c r="I1194" s="20" t="s">
        <v>259</v>
      </c>
      <c r="J1194" s="11" t="s">
        <v>261</v>
      </c>
      <c r="K1194" s="11" t="s">
        <v>12387</v>
      </c>
      <c r="L1194" s="11">
        <v>2</v>
      </c>
    </row>
    <row r="1195" spans="1:12">
      <c r="A1195" s="11" t="s">
        <v>2195</v>
      </c>
      <c r="D1195" s="11" t="s">
        <v>260</v>
      </c>
      <c r="E1195" s="19" t="s">
        <v>2445</v>
      </c>
      <c r="F1195" s="10">
        <v>42036</v>
      </c>
      <c r="G1195" s="10">
        <v>44958</v>
      </c>
      <c r="H1195" s="11">
        <v>9</v>
      </c>
      <c r="I1195" s="20" t="s">
        <v>259</v>
      </c>
      <c r="J1195" s="11" t="s">
        <v>261</v>
      </c>
      <c r="K1195" s="11" t="s">
        <v>12387</v>
      </c>
      <c r="L1195" s="11">
        <v>2</v>
      </c>
    </row>
    <row r="1196" spans="1:12">
      <c r="A1196" s="11" t="s">
        <v>2196</v>
      </c>
      <c r="D1196" s="11" t="s">
        <v>260</v>
      </c>
      <c r="E1196" s="19" t="s">
        <v>2446</v>
      </c>
      <c r="F1196" s="10">
        <v>42036</v>
      </c>
      <c r="G1196" s="10">
        <v>44958</v>
      </c>
      <c r="H1196" s="11">
        <v>9</v>
      </c>
      <c r="I1196" s="20" t="s">
        <v>259</v>
      </c>
      <c r="J1196" s="11" t="s">
        <v>261</v>
      </c>
      <c r="K1196" s="11" t="s">
        <v>12387</v>
      </c>
      <c r="L1196" s="11">
        <v>2</v>
      </c>
    </row>
    <row r="1197" spans="1:12">
      <c r="A1197" s="11" t="s">
        <v>2197</v>
      </c>
      <c r="D1197" s="11" t="s">
        <v>260</v>
      </c>
      <c r="E1197" s="19" t="s">
        <v>2447</v>
      </c>
      <c r="F1197" s="10">
        <v>42036</v>
      </c>
      <c r="G1197" s="10">
        <v>44958</v>
      </c>
      <c r="H1197" s="11">
        <v>9</v>
      </c>
      <c r="I1197" s="20" t="s">
        <v>259</v>
      </c>
      <c r="J1197" s="11" t="s">
        <v>261</v>
      </c>
      <c r="K1197" s="11" t="s">
        <v>12387</v>
      </c>
      <c r="L1197" s="11">
        <v>2</v>
      </c>
    </row>
    <row r="1198" spans="1:12">
      <c r="A1198" s="11" t="s">
        <v>2198</v>
      </c>
      <c r="D1198" s="11" t="s">
        <v>260</v>
      </c>
      <c r="E1198" s="19" t="s">
        <v>2448</v>
      </c>
      <c r="F1198" s="10">
        <v>42036</v>
      </c>
      <c r="G1198" s="10">
        <v>44958</v>
      </c>
      <c r="H1198" s="11">
        <v>9</v>
      </c>
      <c r="I1198" s="20" t="s">
        <v>259</v>
      </c>
      <c r="J1198" s="11" t="s">
        <v>261</v>
      </c>
      <c r="K1198" s="11" t="s">
        <v>12387</v>
      </c>
      <c r="L1198" s="11">
        <v>2</v>
      </c>
    </row>
    <row r="1199" spans="1:12">
      <c r="A1199" s="11" t="s">
        <v>2199</v>
      </c>
      <c r="D1199" s="11" t="s">
        <v>260</v>
      </c>
      <c r="E1199" s="19" t="s">
        <v>2449</v>
      </c>
      <c r="F1199" s="10">
        <v>42036</v>
      </c>
      <c r="G1199" s="10">
        <v>44958</v>
      </c>
      <c r="H1199" s="11">
        <v>9</v>
      </c>
      <c r="I1199" s="20" t="s">
        <v>259</v>
      </c>
      <c r="J1199" s="11" t="s">
        <v>261</v>
      </c>
      <c r="K1199" s="11" t="s">
        <v>12387</v>
      </c>
      <c r="L1199" s="11">
        <v>2</v>
      </c>
    </row>
    <row r="1200" spans="1:12">
      <c r="A1200" s="11" t="s">
        <v>2200</v>
      </c>
      <c r="D1200" s="11" t="s">
        <v>260</v>
      </c>
      <c r="E1200" s="19" t="s">
        <v>2450</v>
      </c>
      <c r="F1200" s="10">
        <v>42036</v>
      </c>
      <c r="G1200" s="10">
        <v>44958</v>
      </c>
      <c r="H1200" s="11">
        <v>9</v>
      </c>
      <c r="I1200" s="20" t="s">
        <v>259</v>
      </c>
      <c r="J1200" s="11" t="s">
        <v>261</v>
      </c>
      <c r="K1200" s="11" t="s">
        <v>12387</v>
      </c>
      <c r="L1200" s="11">
        <v>2</v>
      </c>
    </row>
    <row r="1201" spans="1:12">
      <c r="A1201" s="11" t="s">
        <v>2201</v>
      </c>
      <c r="D1201" s="11" t="s">
        <v>260</v>
      </c>
      <c r="E1201" s="19" t="s">
        <v>2451</v>
      </c>
      <c r="F1201" s="10">
        <v>42036</v>
      </c>
      <c r="G1201" s="10">
        <v>44958</v>
      </c>
      <c r="H1201" s="11">
        <v>9</v>
      </c>
      <c r="I1201" s="20" t="s">
        <v>259</v>
      </c>
      <c r="J1201" s="11" t="s">
        <v>261</v>
      </c>
      <c r="K1201" s="11" t="s">
        <v>12387</v>
      </c>
      <c r="L1201" s="11">
        <v>2</v>
      </c>
    </row>
    <row r="1202" spans="1:12">
      <c r="A1202" s="11" t="s">
        <v>2202</v>
      </c>
      <c r="D1202" s="11" t="s">
        <v>260</v>
      </c>
      <c r="E1202" s="19" t="s">
        <v>2452</v>
      </c>
      <c r="F1202" s="10">
        <v>42036</v>
      </c>
      <c r="G1202" s="10">
        <v>44958</v>
      </c>
      <c r="H1202" s="11">
        <v>9</v>
      </c>
      <c r="I1202" s="20" t="s">
        <v>259</v>
      </c>
      <c r="J1202" s="11" t="s">
        <v>261</v>
      </c>
      <c r="K1202" s="11" t="s">
        <v>12387</v>
      </c>
      <c r="L1202" s="11">
        <v>2</v>
      </c>
    </row>
    <row r="1203" spans="1:12">
      <c r="A1203" s="11" t="s">
        <v>2203</v>
      </c>
      <c r="D1203" s="11" t="s">
        <v>260</v>
      </c>
      <c r="E1203" s="19" t="s">
        <v>2453</v>
      </c>
      <c r="F1203" s="10">
        <v>42036</v>
      </c>
      <c r="G1203" s="10">
        <v>44958</v>
      </c>
      <c r="H1203" s="11">
        <v>9</v>
      </c>
      <c r="I1203" s="20" t="s">
        <v>259</v>
      </c>
      <c r="J1203" s="11" t="s">
        <v>261</v>
      </c>
      <c r="K1203" s="11" t="s">
        <v>12387</v>
      </c>
      <c r="L1203" s="11">
        <v>2</v>
      </c>
    </row>
    <row r="1204" spans="1:12">
      <c r="A1204" s="11" t="s">
        <v>2204</v>
      </c>
      <c r="D1204" s="11" t="s">
        <v>260</v>
      </c>
      <c r="E1204" s="19" t="s">
        <v>2454</v>
      </c>
      <c r="F1204" s="10">
        <v>42036</v>
      </c>
      <c r="G1204" s="10">
        <v>44958</v>
      </c>
      <c r="H1204" s="11">
        <v>9</v>
      </c>
      <c r="I1204" s="20" t="s">
        <v>259</v>
      </c>
      <c r="J1204" s="11" t="s">
        <v>261</v>
      </c>
      <c r="K1204" s="11" t="s">
        <v>12387</v>
      </c>
      <c r="L1204" s="11">
        <v>2</v>
      </c>
    </row>
    <row r="1205" spans="1:12">
      <c r="A1205" s="11" t="s">
        <v>2205</v>
      </c>
      <c r="D1205" s="11" t="s">
        <v>260</v>
      </c>
      <c r="E1205" s="19" t="s">
        <v>2455</v>
      </c>
      <c r="F1205" s="10">
        <v>42036</v>
      </c>
      <c r="G1205" s="10">
        <v>44958</v>
      </c>
      <c r="H1205" s="11">
        <v>9</v>
      </c>
      <c r="I1205" s="20" t="s">
        <v>259</v>
      </c>
      <c r="J1205" s="11" t="s">
        <v>261</v>
      </c>
      <c r="K1205" s="11" t="s">
        <v>12387</v>
      </c>
      <c r="L1205" s="11">
        <v>2</v>
      </c>
    </row>
    <row r="1206" spans="1:12">
      <c r="A1206" s="11" t="s">
        <v>2206</v>
      </c>
      <c r="D1206" s="11" t="s">
        <v>260</v>
      </c>
      <c r="E1206" s="19" t="s">
        <v>2456</v>
      </c>
      <c r="F1206" s="10">
        <v>42036</v>
      </c>
      <c r="G1206" s="10">
        <v>44958</v>
      </c>
      <c r="H1206" s="11">
        <v>9</v>
      </c>
      <c r="I1206" s="20" t="s">
        <v>259</v>
      </c>
      <c r="J1206" s="11" t="s">
        <v>261</v>
      </c>
      <c r="K1206" s="11" t="s">
        <v>12387</v>
      </c>
      <c r="L1206" s="11">
        <v>2</v>
      </c>
    </row>
    <row r="1207" spans="1:12">
      <c r="A1207" s="11" t="s">
        <v>2207</v>
      </c>
      <c r="D1207" s="11" t="s">
        <v>260</v>
      </c>
      <c r="E1207" s="19" t="s">
        <v>2457</v>
      </c>
      <c r="F1207" s="10">
        <v>42036</v>
      </c>
      <c r="G1207" s="10">
        <v>44958</v>
      </c>
      <c r="H1207" s="11">
        <v>9</v>
      </c>
      <c r="I1207" s="20" t="s">
        <v>259</v>
      </c>
      <c r="J1207" s="11" t="s">
        <v>261</v>
      </c>
      <c r="K1207" s="11" t="s">
        <v>12387</v>
      </c>
      <c r="L1207" s="11">
        <v>2</v>
      </c>
    </row>
    <row r="1208" spans="1:12">
      <c r="A1208" s="11" t="s">
        <v>2208</v>
      </c>
      <c r="D1208" s="11" t="s">
        <v>260</v>
      </c>
      <c r="E1208" s="19" t="s">
        <v>2458</v>
      </c>
      <c r="F1208" s="10">
        <v>42036</v>
      </c>
      <c r="G1208" s="10">
        <v>44958</v>
      </c>
      <c r="H1208" s="11">
        <v>9</v>
      </c>
      <c r="I1208" s="20" t="s">
        <v>259</v>
      </c>
      <c r="J1208" s="11" t="s">
        <v>261</v>
      </c>
      <c r="K1208" s="11" t="s">
        <v>12387</v>
      </c>
      <c r="L1208" s="11">
        <v>2</v>
      </c>
    </row>
    <row r="1209" spans="1:12">
      <c r="A1209" s="11" t="s">
        <v>2209</v>
      </c>
      <c r="D1209" s="11" t="s">
        <v>260</v>
      </c>
      <c r="E1209" s="19" t="s">
        <v>2459</v>
      </c>
      <c r="F1209" s="10">
        <v>42036</v>
      </c>
      <c r="G1209" s="10">
        <v>44958</v>
      </c>
      <c r="H1209" s="11">
        <v>9</v>
      </c>
      <c r="I1209" s="20" t="s">
        <v>259</v>
      </c>
      <c r="J1209" s="11" t="s">
        <v>261</v>
      </c>
      <c r="K1209" s="11" t="s">
        <v>12387</v>
      </c>
      <c r="L1209" s="11">
        <v>2</v>
      </c>
    </row>
    <row r="1210" spans="1:12">
      <c r="A1210" s="11" t="s">
        <v>2210</v>
      </c>
      <c r="D1210" s="11" t="s">
        <v>260</v>
      </c>
      <c r="E1210" s="19" t="s">
        <v>2460</v>
      </c>
      <c r="F1210" s="10">
        <v>42036</v>
      </c>
      <c r="G1210" s="10">
        <v>44958</v>
      </c>
      <c r="H1210" s="11">
        <v>9</v>
      </c>
      <c r="I1210" s="20" t="s">
        <v>259</v>
      </c>
      <c r="J1210" s="11" t="s">
        <v>261</v>
      </c>
      <c r="K1210" s="11" t="s">
        <v>12387</v>
      </c>
      <c r="L1210" s="11">
        <v>2</v>
      </c>
    </row>
    <row r="1211" spans="1:12">
      <c r="A1211" s="11" t="s">
        <v>2211</v>
      </c>
      <c r="D1211" s="11" t="s">
        <v>260</v>
      </c>
      <c r="E1211" s="19" t="s">
        <v>2461</v>
      </c>
      <c r="F1211" s="10">
        <v>42036</v>
      </c>
      <c r="G1211" s="10">
        <v>44958</v>
      </c>
      <c r="H1211" s="11">
        <v>9</v>
      </c>
      <c r="I1211" s="20" t="s">
        <v>259</v>
      </c>
      <c r="J1211" s="11" t="s">
        <v>261</v>
      </c>
      <c r="K1211" s="11" t="s">
        <v>12387</v>
      </c>
      <c r="L1211" s="11">
        <v>2</v>
      </c>
    </row>
    <row r="1212" spans="1:12">
      <c r="A1212" s="11" t="s">
        <v>2212</v>
      </c>
      <c r="D1212" s="11" t="s">
        <v>260</v>
      </c>
      <c r="E1212" s="19" t="s">
        <v>2462</v>
      </c>
      <c r="F1212" s="10">
        <v>42036</v>
      </c>
      <c r="G1212" s="10">
        <v>44958</v>
      </c>
      <c r="H1212" s="11">
        <v>9</v>
      </c>
      <c r="I1212" s="20" t="s">
        <v>259</v>
      </c>
      <c r="J1212" s="11" t="s">
        <v>261</v>
      </c>
      <c r="K1212" s="11" t="s">
        <v>12387</v>
      </c>
      <c r="L1212" s="11">
        <v>2</v>
      </c>
    </row>
    <row r="1213" spans="1:12">
      <c r="A1213" s="11" t="s">
        <v>2213</v>
      </c>
      <c r="D1213" s="11" t="s">
        <v>260</v>
      </c>
      <c r="E1213" s="19" t="s">
        <v>2463</v>
      </c>
      <c r="F1213" s="10">
        <v>42036</v>
      </c>
      <c r="G1213" s="10">
        <v>44958</v>
      </c>
      <c r="H1213" s="11">
        <v>9</v>
      </c>
      <c r="I1213" s="20" t="s">
        <v>259</v>
      </c>
      <c r="J1213" s="11" t="s">
        <v>261</v>
      </c>
      <c r="K1213" s="11" t="s">
        <v>12387</v>
      </c>
      <c r="L1213" s="11">
        <v>2</v>
      </c>
    </row>
    <row r="1214" spans="1:12">
      <c r="A1214" s="11" t="s">
        <v>2214</v>
      </c>
      <c r="D1214" s="11" t="s">
        <v>260</v>
      </c>
      <c r="E1214" s="19" t="s">
        <v>2464</v>
      </c>
      <c r="F1214" s="10">
        <v>42036</v>
      </c>
      <c r="G1214" s="10">
        <v>44958</v>
      </c>
      <c r="H1214" s="11">
        <v>9</v>
      </c>
      <c r="I1214" s="20" t="s">
        <v>259</v>
      </c>
      <c r="J1214" s="11" t="s">
        <v>261</v>
      </c>
      <c r="K1214" s="11" t="s">
        <v>12387</v>
      </c>
      <c r="L1214" s="11">
        <v>2</v>
      </c>
    </row>
    <row r="1215" spans="1:12">
      <c r="A1215" s="11" t="s">
        <v>2215</v>
      </c>
      <c r="D1215" s="11" t="s">
        <v>260</v>
      </c>
      <c r="E1215" s="19" t="s">
        <v>2465</v>
      </c>
      <c r="F1215" s="10">
        <v>42036</v>
      </c>
      <c r="G1215" s="10">
        <v>44958</v>
      </c>
      <c r="H1215" s="11">
        <v>9</v>
      </c>
      <c r="I1215" s="20" t="s">
        <v>259</v>
      </c>
      <c r="J1215" s="11" t="s">
        <v>261</v>
      </c>
      <c r="K1215" s="11" t="s">
        <v>12387</v>
      </c>
      <c r="L1215" s="11">
        <v>2</v>
      </c>
    </row>
    <row r="1216" spans="1:12">
      <c r="A1216" s="11" t="s">
        <v>2216</v>
      </c>
      <c r="D1216" s="11" t="s">
        <v>260</v>
      </c>
      <c r="E1216" s="19" t="s">
        <v>2466</v>
      </c>
      <c r="F1216" s="10">
        <v>42036</v>
      </c>
      <c r="G1216" s="10">
        <v>44958</v>
      </c>
      <c r="H1216" s="11">
        <v>9</v>
      </c>
      <c r="I1216" s="20" t="s">
        <v>259</v>
      </c>
      <c r="J1216" s="11" t="s">
        <v>261</v>
      </c>
      <c r="K1216" s="11" t="s">
        <v>12387</v>
      </c>
      <c r="L1216" s="11">
        <v>2</v>
      </c>
    </row>
    <row r="1217" spans="1:12">
      <c r="A1217" s="11" t="s">
        <v>2217</v>
      </c>
      <c r="D1217" s="11" t="s">
        <v>260</v>
      </c>
      <c r="E1217" s="19" t="s">
        <v>2467</v>
      </c>
      <c r="F1217" s="10">
        <v>42036</v>
      </c>
      <c r="G1217" s="10">
        <v>44958</v>
      </c>
      <c r="H1217" s="11">
        <v>9</v>
      </c>
      <c r="I1217" s="20" t="s">
        <v>259</v>
      </c>
      <c r="J1217" s="11" t="s">
        <v>261</v>
      </c>
      <c r="K1217" s="11" t="s">
        <v>12387</v>
      </c>
      <c r="L1217" s="11">
        <v>2</v>
      </c>
    </row>
    <row r="1218" spans="1:12">
      <c r="A1218" s="11" t="s">
        <v>2218</v>
      </c>
      <c r="D1218" s="11" t="s">
        <v>260</v>
      </c>
      <c r="E1218" s="19" t="s">
        <v>2468</v>
      </c>
      <c r="F1218" s="10">
        <v>42036</v>
      </c>
      <c r="G1218" s="10">
        <v>44958</v>
      </c>
      <c r="H1218" s="11">
        <v>9</v>
      </c>
      <c r="I1218" s="20" t="s">
        <v>259</v>
      </c>
      <c r="J1218" s="11" t="s">
        <v>261</v>
      </c>
      <c r="K1218" s="11" t="s">
        <v>12387</v>
      </c>
      <c r="L1218" s="11">
        <v>2</v>
      </c>
    </row>
    <row r="1219" spans="1:12">
      <c r="A1219" s="11" t="s">
        <v>2219</v>
      </c>
      <c r="D1219" s="11" t="s">
        <v>260</v>
      </c>
      <c r="E1219" s="19" t="s">
        <v>2469</v>
      </c>
      <c r="F1219" s="10">
        <v>42036</v>
      </c>
      <c r="G1219" s="10">
        <v>44958</v>
      </c>
      <c r="H1219" s="11">
        <v>9</v>
      </c>
      <c r="I1219" s="20" t="s">
        <v>259</v>
      </c>
      <c r="J1219" s="11" t="s">
        <v>261</v>
      </c>
      <c r="K1219" s="11" t="s">
        <v>12387</v>
      </c>
      <c r="L1219" s="11">
        <v>2</v>
      </c>
    </row>
    <row r="1220" spans="1:12">
      <c r="A1220" s="11" t="s">
        <v>2220</v>
      </c>
      <c r="D1220" s="11" t="s">
        <v>260</v>
      </c>
      <c r="E1220" s="19" t="s">
        <v>2470</v>
      </c>
      <c r="F1220" s="10">
        <v>42036</v>
      </c>
      <c r="G1220" s="10">
        <v>44958</v>
      </c>
      <c r="H1220" s="11">
        <v>9</v>
      </c>
      <c r="I1220" s="20" t="s">
        <v>259</v>
      </c>
      <c r="J1220" s="11" t="s">
        <v>261</v>
      </c>
      <c r="K1220" s="11" t="s">
        <v>12387</v>
      </c>
      <c r="L1220" s="11">
        <v>2</v>
      </c>
    </row>
    <row r="1221" spans="1:12">
      <c r="A1221" s="11" t="s">
        <v>2221</v>
      </c>
      <c r="D1221" s="11" t="s">
        <v>260</v>
      </c>
      <c r="E1221" s="19" t="s">
        <v>2471</v>
      </c>
      <c r="F1221" s="10">
        <v>42036</v>
      </c>
      <c r="G1221" s="10">
        <v>44958</v>
      </c>
      <c r="H1221" s="11">
        <v>9</v>
      </c>
      <c r="I1221" s="20" t="s">
        <v>259</v>
      </c>
      <c r="J1221" s="11" t="s">
        <v>261</v>
      </c>
      <c r="K1221" s="11" t="s">
        <v>12387</v>
      </c>
      <c r="L1221" s="11">
        <v>2</v>
      </c>
    </row>
    <row r="1222" spans="1:12">
      <c r="A1222" s="11" t="s">
        <v>2222</v>
      </c>
      <c r="D1222" s="11" t="s">
        <v>260</v>
      </c>
      <c r="E1222" s="19" t="s">
        <v>2472</v>
      </c>
      <c r="F1222" s="10">
        <v>42036</v>
      </c>
      <c r="G1222" s="10">
        <v>44958</v>
      </c>
      <c r="H1222" s="11">
        <v>9</v>
      </c>
      <c r="I1222" s="20" t="s">
        <v>259</v>
      </c>
      <c r="J1222" s="11" t="s">
        <v>261</v>
      </c>
      <c r="K1222" s="11" t="s">
        <v>12387</v>
      </c>
      <c r="L1222" s="11">
        <v>2</v>
      </c>
    </row>
    <row r="1223" spans="1:12">
      <c r="A1223" s="11" t="s">
        <v>2223</v>
      </c>
      <c r="D1223" s="11" t="s">
        <v>260</v>
      </c>
      <c r="E1223" s="19" t="s">
        <v>2473</v>
      </c>
      <c r="F1223" s="10">
        <v>42036</v>
      </c>
      <c r="G1223" s="10">
        <v>44958</v>
      </c>
      <c r="H1223" s="11">
        <v>9</v>
      </c>
      <c r="I1223" s="20" t="s">
        <v>259</v>
      </c>
      <c r="J1223" s="11" t="s">
        <v>261</v>
      </c>
      <c r="K1223" s="11" t="s">
        <v>12387</v>
      </c>
      <c r="L1223" s="11">
        <v>2</v>
      </c>
    </row>
    <row r="1224" spans="1:12">
      <c r="A1224" s="11" t="s">
        <v>2224</v>
      </c>
      <c r="D1224" s="11" t="s">
        <v>260</v>
      </c>
      <c r="E1224" s="19" t="s">
        <v>2474</v>
      </c>
      <c r="F1224" s="10">
        <v>42036</v>
      </c>
      <c r="G1224" s="10">
        <v>44958</v>
      </c>
      <c r="H1224" s="11">
        <v>9</v>
      </c>
      <c r="I1224" s="20" t="s">
        <v>259</v>
      </c>
      <c r="J1224" s="11" t="s">
        <v>261</v>
      </c>
      <c r="K1224" s="11" t="s">
        <v>12387</v>
      </c>
      <c r="L1224" s="11">
        <v>2</v>
      </c>
    </row>
    <row r="1225" spans="1:12">
      <c r="A1225" s="11" t="s">
        <v>2225</v>
      </c>
      <c r="D1225" s="11" t="s">
        <v>260</v>
      </c>
      <c r="E1225" s="19" t="s">
        <v>2475</v>
      </c>
      <c r="F1225" s="10">
        <v>42036</v>
      </c>
      <c r="G1225" s="10">
        <v>44958</v>
      </c>
      <c r="H1225" s="11">
        <v>9</v>
      </c>
      <c r="I1225" s="20" t="s">
        <v>259</v>
      </c>
      <c r="J1225" s="11" t="s">
        <v>261</v>
      </c>
      <c r="K1225" s="11" t="s">
        <v>12387</v>
      </c>
      <c r="L1225" s="11">
        <v>2</v>
      </c>
    </row>
    <row r="1226" spans="1:12">
      <c r="A1226" s="11" t="s">
        <v>2226</v>
      </c>
      <c r="D1226" s="11" t="s">
        <v>260</v>
      </c>
      <c r="E1226" s="19" t="s">
        <v>2476</v>
      </c>
      <c r="F1226" s="10">
        <v>42036</v>
      </c>
      <c r="G1226" s="10">
        <v>44958</v>
      </c>
      <c r="H1226" s="11">
        <v>9</v>
      </c>
      <c r="I1226" s="20" t="s">
        <v>259</v>
      </c>
      <c r="J1226" s="11" t="s">
        <v>261</v>
      </c>
      <c r="K1226" s="11" t="s">
        <v>12387</v>
      </c>
      <c r="L1226" s="11">
        <v>2</v>
      </c>
    </row>
    <row r="1227" spans="1:12">
      <c r="A1227" s="11" t="s">
        <v>2227</v>
      </c>
      <c r="D1227" s="11" t="s">
        <v>260</v>
      </c>
      <c r="E1227" s="19" t="s">
        <v>2477</v>
      </c>
      <c r="F1227" s="10">
        <v>42036</v>
      </c>
      <c r="G1227" s="10">
        <v>44958</v>
      </c>
      <c r="H1227" s="11">
        <v>9</v>
      </c>
      <c r="I1227" s="20" t="s">
        <v>259</v>
      </c>
      <c r="J1227" s="11" t="s">
        <v>261</v>
      </c>
      <c r="K1227" s="11" t="s">
        <v>12387</v>
      </c>
      <c r="L1227" s="11">
        <v>2</v>
      </c>
    </row>
    <row r="1228" spans="1:12">
      <c r="A1228" s="11" t="s">
        <v>2228</v>
      </c>
      <c r="D1228" s="11" t="s">
        <v>260</v>
      </c>
      <c r="E1228" s="19" t="s">
        <v>2478</v>
      </c>
      <c r="F1228" s="10">
        <v>42036</v>
      </c>
      <c r="G1228" s="10">
        <v>44958</v>
      </c>
      <c r="H1228" s="11">
        <v>9</v>
      </c>
      <c r="I1228" s="20" t="s">
        <v>259</v>
      </c>
      <c r="J1228" s="11" t="s">
        <v>261</v>
      </c>
      <c r="K1228" s="11" t="s">
        <v>12387</v>
      </c>
      <c r="L1228" s="11">
        <v>2</v>
      </c>
    </row>
    <row r="1229" spans="1:12">
      <c r="A1229" s="11" t="s">
        <v>2229</v>
      </c>
      <c r="D1229" s="11" t="s">
        <v>260</v>
      </c>
      <c r="E1229" s="19" t="s">
        <v>2479</v>
      </c>
      <c r="F1229" s="10">
        <v>42036</v>
      </c>
      <c r="G1229" s="10">
        <v>44958</v>
      </c>
      <c r="H1229" s="11">
        <v>9</v>
      </c>
      <c r="I1229" s="20" t="s">
        <v>259</v>
      </c>
      <c r="J1229" s="11" t="s">
        <v>261</v>
      </c>
      <c r="K1229" s="11" t="s">
        <v>12387</v>
      </c>
      <c r="L1229" s="11">
        <v>2</v>
      </c>
    </row>
    <row r="1230" spans="1:12">
      <c r="A1230" s="11" t="s">
        <v>2230</v>
      </c>
      <c r="D1230" s="11" t="s">
        <v>260</v>
      </c>
      <c r="E1230" s="19" t="s">
        <v>2480</v>
      </c>
      <c r="F1230" s="10">
        <v>42036</v>
      </c>
      <c r="G1230" s="10">
        <v>44958</v>
      </c>
      <c r="H1230" s="11">
        <v>9</v>
      </c>
      <c r="I1230" s="20" t="s">
        <v>259</v>
      </c>
      <c r="J1230" s="11" t="s">
        <v>261</v>
      </c>
      <c r="K1230" s="11" t="s">
        <v>12387</v>
      </c>
      <c r="L1230" s="11">
        <v>2</v>
      </c>
    </row>
    <row r="1231" spans="1:12">
      <c r="A1231" s="11" t="s">
        <v>2231</v>
      </c>
      <c r="D1231" s="11" t="s">
        <v>260</v>
      </c>
      <c r="E1231" s="19" t="s">
        <v>2481</v>
      </c>
      <c r="F1231" s="10">
        <v>42036</v>
      </c>
      <c r="G1231" s="10">
        <v>44958</v>
      </c>
      <c r="H1231" s="11">
        <v>9</v>
      </c>
      <c r="I1231" s="20" t="s">
        <v>259</v>
      </c>
      <c r="J1231" s="11" t="s">
        <v>261</v>
      </c>
      <c r="K1231" s="11" t="s">
        <v>12387</v>
      </c>
      <c r="L1231" s="11">
        <v>2</v>
      </c>
    </row>
    <row r="1232" spans="1:12">
      <c r="A1232" s="11" t="s">
        <v>2232</v>
      </c>
      <c r="D1232" s="11" t="s">
        <v>260</v>
      </c>
      <c r="E1232" s="19" t="s">
        <v>2482</v>
      </c>
      <c r="F1232" s="10">
        <v>42036</v>
      </c>
      <c r="G1232" s="10">
        <v>44958</v>
      </c>
      <c r="H1232" s="11">
        <v>9</v>
      </c>
      <c r="I1232" s="20" t="s">
        <v>259</v>
      </c>
      <c r="J1232" s="11" t="s">
        <v>261</v>
      </c>
      <c r="K1232" s="11" t="s">
        <v>12387</v>
      </c>
      <c r="L1232" s="11">
        <v>2</v>
      </c>
    </row>
    <row r="1233" spans="1:12">
      <c r="A1233" s="11" t="s">
        <v>2233</v>
      </c>
      <c r="D1233" s="11" t="s">
        <v>260</v>
      </c>
      <c r="E1233" s="19" t="s">
        <v>2483</v>
      </c>
      <c r="F1233" s="10">
        <v>42036</v>
      </c>
      <c r="G1233" s="10">
        <v>44958</v>
      </c>
      <c r="H1233" s="11">
        <v>9</v>
      </c>
      <c r="I1233" s="20" t="s">
        <v>259</v>
      </c>
      <c r="J1233" s="11" t="s">
        <v>261</v>
      </c>
      <c r="K1233" s="11" t="s">
        <v>12387</v>
      </c>
      <c r="L1233" s="11">
        <v>2</v>
      </c>
    </row>
    <row r="1234" spans="1:12">
      <c r="A1234" s="11" t="s">
        <v>2234</v>
      </c>
      <c r="D1234" s="11" t="s">
        <v>260</v>
      </c>
      <c r="E1234" s="19" t="s">
        <v>2484</v>
      </c>
      <c r="F1234" s="10">
        <v>42036</v>
      </c>
      <c r="G1234" s="10">
        <v>44958</v>
      </c>
      <c r="H1234" s="11">
        <v>9</v>
      </c>
      <c r="I1234" s="20" t="s">
        <v>259</v>
      </c>
      <c r="J1234" s="11" t="s">
        <v>261</v>
      </c>
      <c r="K1234" s="11" t="s">
        <v>12387</v>
      </c>
      <c r="L1234" s="11">
        <v>2</v>
      </c>
    </row>
    <row r="1235" spans="1:12">
      <c r="A1235" s="11" t="s">
        <v>2235</v>
      </c>
      <c r="D1235" s="11" t="s">
        <v>260</v>
      </c>
      <c r="E1235" s="19" t="s">
        <v>2485</v>
      </c>
      <c r="F1235" s="10">
        <v>42036</v>
      </c>
      <c r="G1235" s="10">
        <v>44958</v>
      </c>
      <c r="H1235" s="11">
        <v>9</v>
      </c>
      <c r="I1235" s="20" t="s">
        <v>259</v>
      </c>
      <c r="J1235" s="11" t="s">
        <v>261</v>
      </c>
      <c r="K1235" s="11" t="s">
        <v>12387</v>
      </c>
      <c r="L1235" s="11">
        <v>2</v>
      </c>
    </row>
    <row r="1236" spans="1:12">
      <c r="A1236" s="11" t="s">
        <v>2236</v>
      </c>
      <c r="D1236" s="11" t="s">
        <v>260</v>
      </c>
      <c r="E1236" s="19" t="s">
        <v>2486</v>
      </c>
      <c r="F1236" s="10">
        <v>42036</v>
      </c>
      <c r="G1236" s="10">
        <v>44958</v>
      </c>
      <c r="H1236" s="11">
        <v>9</v>
      </c>
      <c r="I1236" s="20" t="s">
        <v>259</v>
      </c>
      <c r="J1236" s="11" t="s">
        <v>261</v>
      </c>
      <c r="K1236" s="11" t="s">
        <v>12387</v>
      </c>
      <c r="L1236" s="11">
        <v>2</v>
      </c>
    </row>
    <row r="1237" spans="1:12">
      <c r="A1237" s="11" t="s">
        <v>2237</v>
      </c>
      <c r="D1237" s="11" t="s">
        <v>260</v>
      </c>
      <c r="E1237" s="19" t="s">
        <v>2487</v>
      </c>
      <c r="F1237" s="10">
        <v>42036</v>
      </c>
      <c r="G1237" s="10">
        <v>44958</v>
      </c>
      <c r="H1237" s="11">
        <v>9</v>
      </c>
      <c r="I1237" s="20" t="s">
        <v>259</v>
      </c>
      <c r="J1237" s="11" t="s">
        <v>261</v>
      </c>
      <c r="K1237" s="11" t="s">
        <v>12387</v>
      </c>
      <c r="L1237" s="11">
        <v>2</v>
      </c>
    </row>
    <row r="1238" spans="1:12">
      <c r="A1238" s="11" t="s">
        <v>2238</v>
      </c>
      <c r="D1238" s="11" t="s">
        <v>260</v>
      </c>
      <c r="E1238" s="19" t="s">
        <v>2488</v>
      </c>
      <c r="F1238" s="10">
        <v>42036</v>
      </c>
      <c r="G1238" s="10">
        <v>44958</v>
      </c>
      <c r="H1238" s="11">
        <v>9</v>
      </c>
      <c r="I1238" s="20" t="s">
        <v>259</v>
      </c>
      <c r="J1238" s="11" t="s">
        <v>261</v>
      </c>
      <c r="K1238" s="11" t="s">
        <v>12387</v>
      </c>
      <c r="L1238" s="11">
        <v>2</v>
      </c>
    </row>
    <row r="1239" spans="1:12">
      <c r="A1239" s="11" t="s">
        <v>2239</v>
      </c>
      <c r="D1239" s="11" t="s">
        <v>260</v>
      </c>
      <c r="E1239" s="19" t="s">
        <v>2489</v>
      </c>
      <c r="F1239" s="10">
        <v>42036</v>
      </c>
      <c r="G1239" s="10">
        <v>44958</v>
      </c>
      <c r="H1239" s="11">
        <v>9</v>
      </c>
      <c r="I1239" s="20" t="s">
        <v>259</v>
      </c>
      <c r="J1239" s="11" t="s">
        <v>261</v>
      </c>
      <c r="K1239" s="11" t="s">
        <v>12387</v>
      </c>
      <c r="L1239" s="11">
        <v>2</v>
      </c>
    </row>
    <row r="1240" spans="1:12">
      <c r="A1240" s="11" t="s">
        <v>2240</v>
      </c>
      <c r="D1240" s="11" t="s">
        <v>260</v>
      </c>
      <c r="E1240" s="19" t="s">
        <v>2490</v>
      </c>
      <c r="F1240" s="10">
        <v>42036</v>
      </c>
      <c r="G1240" s="10">
        <v>44958</v>
      </c>
      <c r="H1240" s="11">
        <v>9</v>
      </c>
      <c r="I1240" s="20" t="s">
        <v>259</v>
      </c>
      <c r="J1240" s="11" t="s">
        <v>261</v>
      </c>
      <c r="K1240" s="11" t="s">
        <v>12387</v>
      </c>
      <c r="L1240" s="11">
        <v>2</v>
      </c>
    </row>
    <row r="1241" spans="1:12">
      <c r="A1241" s="11" t="s">
        <v>2241</v>
      </c>
      <c r="D1241" s="11" t="s">
        <v>260</v>
      </c>
      <c r="E1241" s="19" t="s">
        <v>2491</v>
      </c>
      <c r="F1241" s="10">
        <v>42036</v>
      </c>
      <c r="G1241" s="10">
        <v>44958</v>
      </c>
      <c r="H1241" s="11">
        <v>9</v>
      </c>
      <c r="I1241" s="20" t="s">
        <v>259</v>
      </c>
      <c r="J1241" s="11" t="s">
        <v>261</v>
      </c>
      <c r="K1241" s="11" t="s">
        <v>12387</v>
      </c>
      <c r="L1241" s="11">
        <v>2</v>
      </c>
    </row>
    <row r="1242" spans="1:12">
      <c r="A1242" s="11" t="s">
        <v>2242</v>
      </c>
      <c r="D1242" s="11" t="s">
        <v>260</v>
      </c>
      <c r="E1242" s="19" t="s">
        <v>2492</v>
      </c>
      <c r="F1242" s="10">
        <v>42036</v>
      </c>
      <c r="G1242" s="10">
        <v>44958</v>
      </c>
      <c r="H1242" s="11">
        <v>9</v>
      </c>
      <c r="I1242" s="20" t="s">
        <v>259</v>
      </c>
      <c r="J1242" s="11" t="s">
        <v>261</v>
      </c>
      <c r="K1242" s="11" t="s">
        <v>12387</v>
      </c>
      <c r="L1242" s="11">
        <v>2</v>
      </c>
    </row>
    <row r="1243" spans="1:12">
      <c r="A1243" s="11" t="s">
        <v>2243</v>
      </c>
      <c r="D1243" s="11" t="s">
        <v>260</v>
      </c>
      <c r="E1243" s="19" t="s">
        <v>2493</v>
      </c>
      <c r="F1243" s="10">
        <v>42036</v>
      </c>
      <c r="G1243" s="10">
        <v>44958</v>
      </c>
      <c r="H1243" s="11">
        <v>9</v>
      </c>
      <c r="I1243" s="20" t="s">
        <v>259</v>
      </c>
      <c r="J1243" s="11" t="s">
        <v>261</v>
      </c>
      <c r="K1243" s="11" t="s">
        <v>12387</v>
      </c>
      <c r="L1243" s="11">
        <v>2</v>
      </c>
    </row>
    <row r="1244" spans="1:12">
      <c r="A1244" s="11" t="s">
        <v>2244</v>
      </c>
      <c r="D1244" s="11" t="s">
        <v>260</v>
      </c>
      <c r="E1244" s="19" t="s">
        <v>2494</v>
      </c>
      <c r="F1244" s="10">
        <v>42036</v>
      </c>
      <c r="G1244" s="10">
        <v>44958</v>
      </c>
      <c r="H1244" s="11">
        <v>9</v>
      </c>
      <c r="I1244" s="20" t="s">
        <v>259</v>
      </c>
      <c r="J1244" s="11" t="s">
        <v>261</v>
      </c>
      <c r="K1244" s="11" t="s">
        <v>12387</v>
      </c>
      <c r="L1244" s="11">
        <v>2</v>
      </c>
    </row>
    <row r="1245" spans="1:12">
      <c r="A1245" s="11" t="s">
        <v>2245</v>
      </c>
      <c r="D1245" s="11" t="s">
        <v>260</v>
      </c>
      <c r="E1245" s="19" t="s">
        <v>2495</v>
      </c>
      <c r="F1245" s="10">
        <v>42036</v>
      </c>
      <c r="G1245" s="10">
        <v>44958</v>
      </c>
      <c r="H1245" s="11">
        <v>9</v>
      </c>
      <c r="I1245" s="20" t="s">
        <v>259</v>
      </c>
      <c r="J1245" s="11" t="s">
        <v>261</v>
      </c>
      <c r="K1245" s="11" t="s">
        <v>12387</v>
      </c>
      <c r="L1245" s="11">
        <v>2</v>
      </c>
    </row>
    <row r="1246" spans="1:12">
      <c r="A1246" s="11" t="s">
        <v>2246</v>
      </c>
      <c r="D1246" s="11" t="s">
        <v>260</v>
      </c>
      <c r="E1246" s="19" t="s">
        <v>2496</v>
      </c>
      <c r="F1246" s="10">
        <v>42036</v>
      </c>
      <c r="G1246" s="10">
        <v>44958</v>
      </c>
      <c r="H1246" s="11">
        <v>9</v>
      </c>
      <c r="I1246" s="20" t="s">
        <v>259</v>
      </c>
      <c r="J1246" s="11" t="s">
        <v>261</v>
      </c>
      <c r="K1246" s="11" t="s">
        <v>12387</v>
      </c>
      <c r="L1246" s="11">
        <v>2</v>
      </c>
    </row>
    <row r="1247" spans="1:12">
      <c r="A1247" s="11" t="s">
        <v>2247</v>
      </c>
      <c r="D1247" s="11" t="s">
        <v>260</v>
      </c>
      <c r="E1247" s="19" t="s">
        <v>2497</v>
      </c>
      <c r="F1247" s="10">
        <v>42036</v>
      </c>
      <c r="G1247" s="10">
        <v>44958</v>
      </c>
      <c r="H1247" s="11">
        <v>9</v>
      </c>
      <c r="I1247" s="20" t="s">
        <v>259</v>
      </c>
      <c r="J1247" s="11" t="s">
        <v>261</v>
      </c>
      <c r="K1247" s="11" t="s">
        <v>12387</v>
      </c>
      <c r="L1247" s="11">
        <v>2</v>
      </c>
    </row>
    <row r="1248" spans="1:12">
      <c r="A1248" s="11" t="s">
        <v>2248</v>
      </c>
      <c r="D1248" s="11" t="s">
        <v>260</v>
      </c>
      <c r="E1248" s="19" t="s">
        <v>2498</v>
      </c>
      <c r="F1248" s="10">
        <v>42036</v>
      </c>
      <c r="G1248" s="10">
        <v>44958</v>
      </c>
      <c r="H1248" s="11">
        <v>9</v>
      </c>
      <c r="I1248" s="20" t="s">
        <v>259</v>
      </c>
      <c r="J1248" s="11" t="s">
        <v>261</v>
      </c>
      <c r="K1248" s="11" t="s">
        <v>12387</v>
      </c>
      <c r="L1248" s="11">
        <v>2</v>
      </c>
    </row>
    <row r="1249" spans="1:12">
      <c r="A1249" s="11" t="s">
        <v>2249</v>
      </c>
      <c r="D1249" s="11" t="s">
        <v>260</v>
      </c>
      <c r="E1249" s="19" t="s">
        <v>2499</v>
      </c>
      <c r="F1249" s="10">
        <v>42036</v>
      </c>
      <c r="G1249" s="10">
        <v>44958</v>
      </c>
      <c r="H1249" s="11">
        <v>9</v>
      </c>
      <c r="I1249" s="20" t="s">
        <v>259</v>
      </c>
      <c r="J1249" s="11" t="s">
        <v>261</v>
      </c>
      <c r="K1249" s="11" t="s">
        <v>12387</v>
      </c>
      <c r="L1249" s="11">
        <v>2</v>
      </c>
    </row>
    <row r="1250" spans="1:12">
      <c r="A1250" s="11" t="s">
        <v>2250</v>
      </c>
      <c r="D1250" s="11" t="s">
        <v>260</v>
      </c>
      <c r="E1250" s="19" t="s">
        <v>2500</v>
      </c>
      <c r="F1250" s="10">
        <v>42036</v>
      </c>
      <c r="G1250" s="10">
        <v>44958</v>
      </c>
      <c r="H1250" s="11">
        <v>9</v>
      </c>
      <c r="I1250" s="20" t="s">
        <v>259</v>
      </c>
      <c r="J1250" s="11" t="s">
        <v>261</v>
      </c>
      <c r="K1250" s="11" t="s">
        <v>12387</v>
      </c>
      <c r="L1250" s="11">
        <v>2</v>
      </c>
    </row>
    <row r="1251" spans="1:12">
      <c r="A1251" s="11" t="s">
        <v>2251</v>
      </c>
      <c r="D1251" s="11" t="s">
        <v>260</v>
      </c>
      <c r="E1251" s="19" t="s">
        <v>2501</v>
      </c>
      <c r="F1251" s="10">
        <v>42036</v>
      </c>
      <c r="G1251" s="10">
        <v>44958</v>
      </c>
      <c r="H1251" s="11">
        <v>9</v>
      </c>
      <c r="I1251" s="20" t="s">
        <v>259</v>
      </c>
      <c r="J1251" s="11" t="s">
        <v>261</v>
      </c>
      <c r="K1251" s="11" t="s">
        <v>12387</v>
      </c>
      <c r="L1251" s="11">
        <v>2</v>
      </c>
    </row>
    <row r="1252" spans="1:12">
      <c r="A1252" s="11" t="s">
        <v>2252</v>
      </c>
      <c r="D1252" s="11" t="s">
        <v>260</v>
      </c>
      <c r="E1252" s="19" t="s">
        <v>2502</v>
      </c>
      <c r="F1252" s="10">
        <v>42036</v>
      </c>
      <c r="G1252" s="10">
        <v>44958</v>
      </c>
      <c r="H1252" s="11">
        <v>9</v>
      </c>
      <c r="I1252" s="20" t="s">
        <v>259</v>
      </c>
      <c r="J1252" s="11" t="s">
        <v>261</v>
      </c>
      <c r="K1252" s="11" t="s">
        <v>12387</v>
      </c>
      <c r="L1252" s="11">
        <v>2</v>
      </c>
    </row>
    <row r="1253" spans="1:12">
      <c r="A1253" s="11" t="s">
        <v>2253</v>
      </c>
      <c r="D1253" s="11" t="s">
        <v>260</v>
      </c>
      <c r="E1253" s="19" t="s">
        <v>2503</v>
      </c>
      <c r="F1253" s="10">
        <v>42036</v>
      </c>
      <c r="G1253" s="10">
        <v>44958</v>
      </c>
      <c r="H1253" s="11">
        <v>9</v>
      </c>
      <c r="I1253" s="20" t="s">
        <v>259</v>
      </c>
      <c r="J1253" s="11" t="s">
        <v>261</v>
      </c>
      <c r="K1253" s="11" t="s">
        <v>12387</v>
      </c>
      <c r="L1253" s="11">
        <v>2</v>
      </c>
    </row>
    <row r="1254" spans="1:12">
      <c r="A1254" s="11" t="s">
        <v>2254</v>
      </c>
      <c r="D1254" s="11" t="s">
        <v>260</v>
      </c>
      <c r="E1254" s="19" t="s">
        <v>2504</v>
      </c>
      <c r="F1254" s="10">
        <v>42036</v>
      </c>
      <c r="G1254" s="10">
        <v>44958</v>
      </c>
      <c r="H1254" s="11">
        <v>9</v>
      </c>
      <c r="I1254" s="20" t="s">
        <v>259</v>
      </c>
      <c r="J1254" s="11" t="s">
        <v>261</v>
      </c>
      <c r="K1254" s="11" t="s">
        <v>12387</v>
      </c>
      <c r="L1254" s="11">
        <v>2</v>
      </c>
    </row>
    <row r="1255" spans="1:12">
      <c r="A1255" s="11" t="s">
        <v>2255</v>
      </c>
      <c r="D1255" s="11" t="s">
        <v>260</v>
      </c>
      <c r="E1255" s="19" t="s">
        <v>2505</v>
      </c>
      <c r="F1255" s="10">
        <v>42036</v>
      </c>
      <c r="G1255" s="10">
        <v>44958</v>
      </c>
      <c r="H1255" s="11">
        <v>9</v>
      </c>
      <c r="I1255" s="20" t="s">
        <v>259</v>
      </c>
      <c r="J1255" s="11" t="s">
        <v>261</v>
      </c>
      <c r="K1255" s="11" t="s">
        <v>12387</v>
      </c>
      <c r="L1255" s="11">
        <v>2</v>
      </c>
    </row>
    <row r="1256" spans="1:12">
      <c r="A1256" s="11" t="s">
        <v>2256</v>
      </c>
      <c r="D1256" s="11" t="s">
        <v>260</v>
      </c>
      <c r="E1256" s="19" t="s">
        <v>2506</v>
      </c>
      <c r="F1256" s="10">
        <v>42036</v>
      </c>
      <c r="G1256" s="10">
        <v>44958</v>
      </c>
      <c r="H1256" s="11">
        <v>9</v>
      </c>
      <c r="I1256" s="20" t="s">
        <v>259</v>
      </c>
      <c r="J1256" s="11" t="s">
        <v>261</v>
      </c>
      <c r="K1256" s="11" t="s">
        <v>12387</v>
      </c>
      <c r="L1256" s="11">
        <v>2</v>
      </c>
    </row>
    <row r="1257" spans="1:12">
      <c r="A1257" s="11" t="s">
        <v>2257</v>
      </c>
      <c r="D1257" s="11" t="s">
        <v>260</v>
      </c>
      <c r="E1257" s="19" t="s">
        <v>2507</v>
      </c>
      <c r="F1257" s="10">
        <v>42036</v>
      </c>
      <c r="G1257" s="10">
        <v>44958</v>
      </c>
      <c r="H1257" s="11">
        <v>9</v>
      </c>
      <c r="I1257" s="20" t="s">
        <v>259</v>
      </c>
      <c r="J1257" s="11" t="s">
        <v>261</v>
      </c>
      <c r="K1257" s="11" t="s">
        <v>12387</v>
      </c>
      <c r="L1257" s="11">
        <v>2</v>
      </c>
    </row>
    <row r="1258" spans="1:12">
      <c r="A1258" s="11" t="s">
        <v>2258</v>
      </c>
      <c r="D1258" s="11" t="s">
        <v>260</v>
      </c>
      <c r="E1258" s="19" t="s">
        <v>2508</v>
      </c>
      <c r="F1258" s="10">
        <v>42036</v>
      </c>
      <c r="G1258" s="10">
        <v>44958</v>
      </c>
      <c r="H1258" s="11">
        <v>9</v>
      </c>
      <c r="I1258" s="20" t="s">
        <v>259</v>
      </c>
      <c r="J1258" s="11" t="s">
        <v>261</v>
      </c>
      <c r="K1258" s="11" t="s">
        <v>12387</v>
      </c>
      <c r="L1258" s="11">
        <v>2</v>
      </c>
    </row>
    <row r="1259" spans="1:12">
      <c r="A1259" s="11" t="s">
        <v>2259</v>
      </c>
      <c r="D1259" s="11" t="s">
        <v>260</v>
      </c>
      <c r="E1259" s="19" t="s">
        <v>2509</v>
      </c>
      <c r="F1259" s="10">
        <v>42036</v>
      </c>
      <c r="G1259" s="10">
        <v>44958</v>
      </c>
      <c r="H1259" s="11">
        <v>9</v>
      </c>
      <c r="I1259" s="20" t="s">
        <v>259</v>
      </c>
      <c r="J1259" s="11" t="s">
        <v>261</v>
      </c>
      <c r="K1259" s="11" t="s">
        <v>12387</v>
      </c>
      <c r="L1259" s="11">
        <v>2</v>
      </c>
    </row>
    <row r="1260" spans="1:12">
      <c r="A1260" s="11" t="s">
        <v>2260</v>
      </c>
      <c r="D1260" s="11" t="s">
        <v>260</v>
      </c>
      <c r="E1260" s="19" t="s">
        <v>2510</v>
      </c>
      <c r="F1260" s="10">
        <v>42036</v>
      </c>
      <c r="G1260" s="10">
        <v>44958</v>
      </c>
      <c r="H1260" s="11">
        <v>9</v>
      </c>
      <c r="I1260" s="20" t="s">
        <v>259</v>
      </c>
      <c r="J1260" s="11" t="s">
        <v>261</v>
      </c>
      <c r="K1260" s="11" t="s">
        <v>12387</v>
      </c>
      <c r="L1260" s="11">
        <v>2</v>
      </c>
    </row>
    <row r="1261" spans="1:12">
      <c r="A1261" s="11" t="s">
        <v>2261</v>
      </c>
      <c r="D1261" s="11" t="s">
        <v>260</v>
      </c>
      <c r="E1261" s="19" t="s">
        <v>2511</v>
      </c>
      <c r="F1261" s="10">
        <v>42036</v>
      </c>
      <c r="G1261" s="10">
        <v>44958</v>
      </c>
      <c r="H1261" s="11">
        <v>9</v>
      </c>
      <c r="I1261" s="20" t="s">
        <v>259</v>
      </c>
      <c r="J1261" s="11" t="s">
        <v>261</v>
      </c>
      <c r="K1261" s="11" t="s">
        <v>12387</v>
      </c>
      <c r="L1261" s="11">
        <v>2</v>
      </c>
    </row>
    <row r="1262" spans="1:12">
      <c r="A1262" s="11" t="s">
        <v>2512</v>
      </c>
      <c r="D1262" s="11" t="s">
        <v>260</v>
      </c>
      <c r="E1262" s="19" t="s">
        <v>2762</v>
      </c>
      <c r="F1262" s="10">
        <v>42036</v>
      </c>
      <c r="G1262" s="10">
        <v>44958</v>
      </c>
      <c r="H1262" s="11">
        <v>9</v>
      </c>
      <c r="I1262" s="20" t="s">
        <v>259</v>
      </c>
      <c r="J1262" s="11" t="s">
        <v>261</v>
      </c>
      <c r="K1262" s="11" t="s">
        <v>12387</v>
      </c>
      <c r="L1262" s="11">
        <v>2</v>
      </c>
    </row>
    <row r="1263" spans="1:12">
      <c r="A1263" s="11" t="s">
        <v>2513</v>
      </c>
      <c r="D1263" s="11" t="s">
        <v>260</v>
      </c>
      <c r="E1263" s="19" t="s">
        <v>2763</v>
      </c>
      <c r="F1263" s="10">
        <v>42036</v>
      </c>
      <c r="G1263" s="10">
        <v>44958</v>
      </c>
      <c r="H1263" s="11">
        <v>9</v>
      </c>
      <c r="I1263" s="20" t="s">
        <v>259</v>
      </c>
      <c r="J1263" s="11" t="s">
        <v>261</v>
      </c>
      <c r="K1263" s="11" t="s">
        <v>12387</v>
      </c>
      <c r="L1263" s="11">
        <v>2</v>
      </c>
    </row>
    <row r="1264" spans="1:12">
      <c r="A1264" s="11" t="s">
        <v>2514</v>
      </c>
      <c r="D1264" s="11" t="s">
        <v>260</v>
      </c>
      <c r="E1264" s="19" t="s">
        <v>2764</v>
      </c>
      <c r="F1264" s="10">
        <v>42036</v>
      </c>
      <c r="G1264" s="10">
        <v>44958</v>
      </c>
      <c r="H1264" s="11">
        <v>9</v>
      </c>
      <c r="I1264" s="20" t="s">
        <v>259</v>
      </c>
      <c r="J1264" s="11" t="s">
        <v>261</v>
      </c>
      <c r="K1264" s="11" t="s">
        <v>12387</v>
      </c>
      <c r="L1264" s="11">
        <v>2</v>
      </c>
    </row>
    <row r="1265" spans="1:12">
      <c r="A1265" s="11" t="s">
        <v>2515</v>
      </c>
      <c r="D1265" s="11" t="s">
        <v>260</v>
      </c>
      <c r="E1265" s="19" t="s">
        <v>2765</v>
      </c>
      <c r="F1265" s="10">
        <v>42036</v>
      </c>
      <c r="G1265" s="10">
        <v>44958</v>
      </c>
      <c r="H1265" s="11">
        <v>9</v>
      </c>
      <c r="I1265" s="20" t="s">
        <v>259</v>
      </c>
      <c r="J1265" s="11" t="s">
        <v>261</v>
      </c>
      <c r="K1265" s="11" t="s">
        <v>12387</v>
      </c>
      <c r="L1265" s="11">
        <v>2</v>
      </c>
    </row>
    <row r="1266" spans="1:12">
      <c r="A1266" s="11" t="s">
        <v>2516</v>
      </c>
      <c r="D1266" s="11" t="s">
        <v>260</v>
      </c>
      <c r="E1266" s="19" t="s">
        <v>2766</v>
      </c>
      <c r="F1266" s="10">
        <v>42036</v>
      </c>
      <c r="G1266" s="10">
        <v>44958</v>
      </c>
      <c r="H1266" s="11">
        <v>9</v>
      </c>
      <c r="I1266" s="20" t="s">
        <v>259</v>
      </c>
      <c r="J1266" s="11" t="s">
        <v>261</v>
      </c>
      <c r="K1266" s="11" t="s">
        <v>12387</v>
      </c>
      <c r="L1266" s="11">
        <v>2</v>
      </c>
    </row>
    <row r="1267" spans="1:12">
      <c r="A1267" s="11" t="s">
        <v>2517</v>
      </c>
      <c r="D1267" s="11" t="s">
        <v>260</v>
      </c>
      <c r="E1267" s="19" t="s">
        <v>2767</v>
      </c>
      <c r="F1267" s="10">
        <v>42036</v>
      </c>
      <c r="G1267" s="10">
        <v>44958</v>
      </c>
      <c r="H1267" s="11">
        <v>9</v>
      </c>
      <c r="I1267" s="20" t="s">
        <v>259</v>
      </c>
      <c r="J1267" s="11" t="s">
        <v>261</v>
      </c>
      <c r="K1267" s="11" t="s">
        <v>12387</v>
      </c>
      <c r="L1267" s="11">
        <v>2</v>
      </c>
    </row>
    <row r="1268" spans="1:12">
      <c r="A1268" s="11" t="s">
        <v>2518</v>
      </c>
      <c r="D1268" s="11" t="s">
        <v>260</v>
      </c>
      <c r="E1268" s="19" t="s">
        <v>2768</v>
      </c>
      <c r="F1268" s="10">
        <v>42036</v>
      </c>
      <c r="G1268" s="10">
        <v>44958</v>
      </c>
      <c r="H1268" s="11">
        <v>9</v>
      </c>
      <c r="I1268" s="20" t="s">
        <v>259</v>
      </c>
      <c r="J1268" s="11" t="s">
        <v>261</v>
      </c>
      <c r="K1268" s="11" t="s">
        <v>12387</v>
      </c>
      <c r="L1268" s="11">
        <v>2</v>
      </c>
    </row>
    <row r="1269" spans="1:12">
      <c r="A1269" s="11" t="s">
        <v>2519</v>
      </c>
      <c r="D1269" s="11" t="s">
        <v>260</v>
      </c>
      <c r="E1269" s="19" t="s">
        <v>2769</v>
      </c>
      <c r="F1269" s="10">
        <v>42036</v>
      </c>
      <c r="G1269" s="10">
        <v>44958</v>
      </c>
      <c r="H1269" s="11">
        <v>9</v>
      </c>
      <c r="I1269" s="20" t="s">
        <v>259</v>
      </c>
      <c r="J1269" s="11" t="s">
        <v>261</v>
      </c>
      <c r="K1269" s="11" t="s">
        <v>12387</v>
      </c>
      <c r="L1269" s="11">
        <v>2</v>
      </c>
    </row>
    <row r="1270" spans="1:12">
      <c r="A1270" s="11" t="s">
        <v>2520</v>
      </c>
      <c r="D1270" s="11" t="s">
        <v>260</v>
      </c>
      <c r="E1270" s="19" t="s">
        <v>2770</v>
      </c>
      <c r="F1270" s="10">
        <v>42036</v>
      </c>
      <c r="G1270" s="10">
        <v>44958</v>
      </c>
      <c r="H1270" s="11">
        <v>9</v>
      </c>
      <c r="I1270" s="20" t="s">
        <v>259</v>
      </c>
      <c r="J1270" s="11" t="s">
        <v>261</v>
      </c>
      <c r="K1270" s="11" t="s">
        <v>12387</v>
      </c>
      <c r="L1270" s="11">
        <v>2</v>
      </c>
    </row>
    <row r="1271" spans="1:12">
      <c r="A1271" s="11" t="s">
        <v>2521</v>
      </c>
      <c r="D1271" s="11" t="s">
        <v>260</v>
      </c>
      <c r="E1271" s="19" t="s">
        <v>2771</v>
      </c>
      <c r="F1271" s="10">
        <v>42036</v>
      </c>
      <c r="G1271" s="10">
        <v>44958</v>
      </c>
      <c r="H1271" s="11">
        <v>9</v>
      </c>
      <c r="I1271" s="20" t="s">
        <v>259</v>
      </c>
      <c r="J1271" s="11" t="s">
        <v>261</v>
      </c>
      <c r="K1271" s="11" t="s">
        <v>12387</v>
      </c>
      <c r="L1271" s="11">
        <v>2</v>
      </c>
    </row>
    <row r="1272" spans="1:12">
      <c r="A1272" s="11" t="s">
        <v>2522</v>
      </c>
      <c r="D1272" s="11" t="s">
        <v>260</v>
      </c>
      <c r="E1272" s="19" t="s">
        <v>2772</v>
      </c>
      <c r="F1272" s="10">
        <v>42036</v>
      </c>
      <c r="G1272" s="10">
        <v>44958</v>
      </c>
      <c r="H1272" s="11">
        <v>9</v>
      </c>
      <c r="I1272" s="20" t="s">
        <v>259</v>
      </c>
      <c r="J1272" s="11" t="s">
        <v>261</v>
      </c>
      <c r="K1272" s="11" t="s">
        <v>12387</v>
      </c>
      <c r="L1272" s="11">
        <v>2</v>
      </c>
    </row>
    <row r="1273" spans="1:12">
      <c r="A1273" s="11" t="s">
        <v>2523</v>
      </c>
      <c r="D1273" s="11" t="s">
        <v>260</v>
      </c>
      <c r="E1273" s="19" t="s">
        <v>2773</v>
      </c>
      <c r="F1273" s="10">
        <v>42036</v>
      </c>
      <c r="G1273" s="10">
        <v>44958</v>
      </c>
      <c r="H1273" s="11">
        <v>9</v>
      </c>
      <c r="I1273" s="20" t="s">
        <v>259</v>
      </c>
      <c r="J1273" s="11" t="s">
        <v>261</v>
      </c>
      <c r="K1273" s="11" t="s">
        <v>12387</v>
      </c>
      <c r="L1273" s="11">
        <v>2</v>
      </c>
    </row>
    <row r="1274" spans="1:12">
      <c r="A1274" s="11" t="s">
        <v>2524</v>
      </c>
      <c r="D1274" s="11" t="s">
        <v>260</v>
      </c>
      <c r="E1274" s="19" t="s">
        <v>2774</v>
      </c>
      <c r="F1274" s="10">
        <v>42036</v>
      </c>
      <c r="G1274" s="10">
        <v>44958</v>
      </c>
      <c r="H1274" s="11">
        <v>9</v>
      </c>
      <c r="I1274" s="20" t="s">
        <v>259</v>
      </c>
      <c r="J1274" s="11" t="s">
        <v>261</v>
      </c>
      <c r="K1274" s="11" t="s">
        <v>12387</v>
      </c>
      <c r="L1274" s="11">
        <v>2</v>
      </c>
    </row>
    <row r="1275" spans="1:12">
      <c r="A1275" s="11" t="s">
        <v>2525</v>
      </c>
      <c r="D1275" s="11" t="s">
        <v>260</v>
      </c>
      <c r="E1275" s="19" t="s">
        <v>2775</v>
      </c>
      <c r="F1275" s="10">
        <v>42036</v>
      </c>
      <c r="G1275" s="10">
        <v>44958</v>
      </c>
      <c r="H1275" s="11">
        <v>9</v>
      </c>
      <c r="I1275" s="20" t="s">
        <v>259</v>
      </c>
      <c r="J1275" s="11" t="s">
        <v>261</v>
      </c>
      <c r="K1275" s="11" t="s">
        <v>12387</v>
      </c>
      <c r="L1275" s="11">
        <v>2</v>
      </c>
    </row>
    <row r="1276" spans="1:12">
      <c r="A1276" s="11" t="s">
        <v>2526</v>
      </c>
      <c r="D1276" s="11" t="s">
        <v>260</v>
      </c>
      <c r="E1276" s="19" t="s">
        <v>2776</v>
      </c>
      <c r="F1276" s="10">
        <v>42036</v>
      </c>
      <c r="G1276" s="10">
        <v>44958</v>
      </c>
      <c r="H1276" s="11">
        <v>9</v>
      </c>
      <c r="I1276" s="20" t="s">
        <v>259</v>
      </c>
      <c r="J1276" s="11" t="s">
        <v>261</v>
      </c>
      <c r="K1276" s="11" t="s">
        <v>12387</v>
      </c>
      <c r="L1276" s="11">
        <v>2</v>
      </c>
    </row>
    <row r="1277" spans="1:12">
      <c r="A1277" s="11" t="s">
        <v>2527</v>
      </c>
      <c r="D1277" s="11" t="s">
        <v>260</v>
      </c>
      <c r="E1277" s="19" t="s">
        <v>2777</v>
      </c>
      <c r="F1277" s="10">
        <v>42036</v>
      </c>
      <c r="G1277" s="10">
        <v>44958</v>
      </c>
      <c r="H1277" s="11">
        <v>9</v>
      </c>
      <c r="I1277" s="20" t="s">
        <v>259</v>
      </c>
      <c r="J1277" s="11" t="s">
        <v>261</v>
      </c>
      <c r="K1277" s="11" t="s">
        <v>12387</v>
      </c>
      <c r="L1277" s="11">
        <v>2</v>
      </c>
    </row>
    <row r="1278" spans="1:12">
      <c r="A1278" s="11" t="s">
        <v>2528</v>
      </c>
      <c r="D1278" s="11" t="s">
        <v>260</v>
      </c>
      <c r="E1278" s="19" t="s">
        <v>2778</v>
      </c>
      <c r="F1278" s="10">
        <v>42036</v>
      </c>
      <c r="G1278" s="10">
        <v>44958</v>
      </c>
      <c r="H1278" s="11">
        <v>9</v>
      </c>
      <c r="I1278" s="20" t="s">
        <v>259</v>
      </c>
      <c r="J1278" s="11" t="s">
        <v>261</v>
      </c>
      <c r="K1278" s="11" t="s">
        <v>12387</v>
      </c>
      <c r="L1278" s="11">
        <v>2</v>
      </c>
    </row>
    <row r="1279" spans="1:12">
      <c r="A1279" s="11" t="s">
        <v>2529</v>
      </c>
      <c r="D1279" s="11" t="s">
        <v>260</v>
      </c>
      <c r="E1279" s="19" t="s">
        <v>2779</v>
      </c>
      <c r="F1279" s="10">
        <v>42036</v>
      </c>
      <c r="G1279" s="10">
        <v>44958</v>
      </c>
      <c r="H1279" s="11">
        <v>9</v>
      </c>
      <c r="I1279" s="20" t="s">
        <v>259</v>
      </c>
      <c r="J1279" s="11" t="s">
        <v>261</v>
      </c>
      <c r="K1279" s="11" t="s">
        <v>12387</v>
      </c>
      <c r="L1279" s="11">
        <v>2</v>
      </c>
    </row>
    <row r="1280" spans="1:12">
      <c r="A1280" s="11" t="s">
        <v>2530</v>
      </c>
      <c r="D1280" s="11" t="s">
        <v>260</v>
      </c>
      <c r="E1280" s="19" t="s">
        <v>2780</v>
      </c>
      <c r="F1280" s="10">
        <v>42036</v>
      </c>
      <c r="G1280" s="10">
        <v>44958</v>
      </c>
      <c r="H1280" s="11">
        <v>9</v>
      </c>
      <c r="I1280" s="20" t="s">
        <v>259</v>
      </c>
      <c r="J1280" s="11" t="s">
        <v>261</v>
      </c>
      <c r="K1280" s="11" t="s">
        <v>12387</v>
      </c>
      <c r="L1280" s="11">
        <v>2</v>
      </c>
    </row>
    <row r="1281" spans="1:12">
      <c r="A1281" s="11" t="s">
        <v>2531</v>
      </c>
      <c r="D1281" s="11" t="s">
        <v>260</v>
      </c>
      <c r="E1281" s="19" t="s">
        <v>2781</v>
      </c>
      <c r="F1281" s="10">
        <v>42036</v>
      </c>
      <c r="G1281" s="10">
        <v>44958</v>
      </c>
      <c r="H1281" s="11">
        <v>9</v>
      </c>
      <c r="I1281" s="20" t="s">
        <v>259</v>
      </c>
      <c r="J1281" s="11" t="s">
        <v>261</v>
      </c>
      <c r="K1281" s="11" t="s">
        <v>12387</v>
      </c>
      <c r="L1281" s="11">
        <v>2</v>
      </c>
    </row>
    <row r="1282" spans="1:12">
      <c r="A1282" s="11" t="s">
        <v>2532</v>
      </c>
      <c r="D1282" s="11" t="s">
        <v>260</v>
      </c>
      <c r="E1282" s="19" t="s">
        <v>2782</v>
      </c>
      <c r="F1282" s="10">
        <v>42036</v>
      </c>
      <c r="G1282" s="10">
        <v>44958</v>
      </c>
      <c r="H1282" s="11">
        <v>9</v>
      </c>
      <c r="I1282" s="20" t="s">
        <v>259</v>
      </c>
      <c r="J1282" s="11" t="s">
        <v>261</v>
      </c>
      <c r="K1282" s="11" t="s">
        <v>12387</v>
      </c>
      <c r="L1282" s="11">
        <v>2</v>
      </c>
    </row>
    <row r="1283" spans="1:12">
      <c r="A1283" s="11" t="s">
        <v>2533</v>
      </c>
      <c r="D1283" s="11" t="s">
        <v>260</v>
      </c>
      <c r="E1283" s="19" t="s">
        <v>2783</v>
      </c>
      <c r="F1283" s="10">
        <v>42036</v>
      </c>
      <c r="G1283" s="10">
        <v>44958</v>
      </c>
      <c r="H1283" s="11">
        <v>9</v>
      </c>
      <c r="I1283" s="20" t="s">
        <v>259</v>
      </c>
      <c r="J1283" s="11" t="s">
        <v>261</v>
      </c>
      <c r="K1283" s="11" t="s">
        <v>12387</v>
      </c>
      <c r="L1283" s="11">
        <v>2</v>
      </c>
    </row>
    <row r="1284" spans="1:12">
      <c r="A1284" s="11" t="s">
        <v>2534</v>
      </c>
      <c r="D1284" s="11" t="s">
        <v>260</v>
      </c>
      <c r="E1284" s="19" t="s">
        <v>2784</v>
      </c>
      <c r="F1284" s="10">
        <v>42036</v>
      </c>
      <c r="G1284" s="10">
        <v>44958</v>
      </c>
      <c r="H1284" s="11">
        <v>9</v>
      </c>
      <c r="I1284" s="20" t="s">
        <v>259</v>
      </c>
      <c r="J1284" s="11" t="s">
        <v>261</v>
      </c>
      <c r="K1284" s="11" t="s">
        <v>12387</v>
      </c>
      <c r="L1284" s="11">
        <v>2</v>
      </c>
    </row>
    <row r="1285" spans="1:12">
      <c r="A1285" s="11" t="s">
        <v>2535</v>
      </c>
      <c r="D1285" s="11" t="s">
        <v>260</v>
      </c>
      <c r="E1285" s="19" t="s">
        <v>2785</v>
      </c>
      <c r="F1285" s="10">
        <v>42036</v>
      </c>
      <c r="G1285" s="10">
        <v>44958</v>
      </c>
      <c r="H1285" s="11">
        <v>9</v>
      </c>
      <c r="I1285" s="20" t="s">
        <v>259</v>
      </c>
      <c r="J1285" s="11" t="s">
        <v>261</v>
      </c>
      <c r="K1285" s="11" t="s">
        <v>12387</v>
      </c>
      <c r="L1285" s="11">
        <v>2</v>
      </c>
    </row>
    <row r="1286" spans="1:12">
      <c r="A1286" s="11" t="s">
        <v>2536</v>
      </c>
      <c r="D1286" s="11" t="s">
        <v>260</v>
      </c>
      <c r="E1286" s="19" t="s">
        <v>2786</v>
      </c>
      <c r="F1286" s="10">
        <v>42036</v>
      </c>
      <c r="G1286" s="10">
        <v>44958</v>
      </c>
      <c r="H1286" s="11">
        <v>9</v>
      </c>
      <c r="I1286" s="20" t="s">
        <v>259</v>
      </c>
      <c r="J1286" s="11" t="s">
        <v>261</v>
      </c>
      <c r="K1286" s="11" t="s">
        <v>12387</v>
      </c>
      <c r="L1286" s="11">
        <v>2</v>
      </c>
    </row>
    <row r="1287" spans="1:12">
      <c r="A1287" s="11" t="s">
        <v>2537</v>
      </c>
      <c r="D1287" s="11" t="s">
        <v>260</v>
      </c>
      <c r="E1287" s="19" t="s">
        <v>2787</v>
      </c>
      <c r="F1287" s="10">
        <v>42036</v>
      </c>
      <c r="G1287" s="10">
        <v>44958</v>
      </c>
      <c r="H1287" s="11">
        <v>9</v>
      </c>
      <c r="I1287" s="20" t="s">
        <v>259</v>
      </c>
      <c r="J1287" s="11" t="s">
        <v>261</v>
      </c>
      <c r="K1287" s="11" t="s">
        <v>12387</v>
      </c>
      <c r="L1287" s="11">
        <v>2</v>
      </c>
    </row>
    <row r="1288" spans="1:12">
      <c r="A1288" s="11" t="s">
        <v>2538</v>
      </c>
      <c r="D1288" s="11" t="s">
        <v>260</v>
      </c>
      <c r="E1288" s="19" t="s">
        <v>2788</v>
      </c>
      <c r="F1288" s="10">
        <v>42036</v>
      </c>
      <c r="G1288" s="10">
        <v>44958</v>
      </c>
      <c r="H1288" s="11">
        <v>9</v>
      </c>
      <c r="I1288" s="20" t="s">
        <v>259</v>
      </c>
      <c r="J1288" s="11" t="s">
        <v>261</v>
      </c>
      <c r="K1288" s="11" t="s">
        <v>12387</v>
      </c>
      <c r="L1288" s="11">
        <v>2</v>
      </c>
    </row>
    <row r="1289" spans="1:12">
      <c r="A1289" s="11" t="s">
        <v>2539</v>
      </c>
      <c r="D1289" s="11" t="s">
        <v>260</v>
      </c>
      <c r="E1289" s="19" t="s">
        <v>2789</v>
      </c>
      <c r="F1289" s="10">
        <v>42036</v>
      </c>
      <c r="G1289" s="10">
        <v>44958</v>
      </c>
      <c r="H1289" s="11">
        <v>9</v>
      </c>
      <c r="I1289" s="20" t="s">
        <v>259</v>
      </c>
      <c r="J1289" s="11" t="s">
        <v>261</v>
      </c>
      <c r="K1289" s="11" t="s">
        <v>12387</v>
      </c>
      <c r="L1289" s="11">
        <v>2</v>
      </c>
    </row>
    <row r="1290" spans="1:12">
      <c r="A1290" s="11" t="s">
        <v>2540</v>
      </c>
      <c r="D1290" s="11" t="s">
        <v>260</v>
      </c>
      <c r="E1290" s="19" t="s">
        <v>2790</v>
      </c>
      <c r="F1290" s="10">
        <v>42036</v>
      </c>
      <c r="G1290" s="10">
        <v>44958</v>
      </c>
      <c r="H1290" s="11">
        <v>9</v>
      </c>
      <c r="I1290" s="20" t="s">
        <v>259</v>
      </c>
      <c r="J1290" s="11" t="s">
        <v>261</v>
      </c>
      <c r="K1290" s="11" t="s">
        <v>12387</v>
      </c>
      <c r="L1290" s="11">
        <v>2</v>
      </c>
    </row>
    <row r="1291" spans="1:12">
      <c r="A1291" s="11" t="s">
        <v>2541</v>
      </c>
      <c r="D1291" s="11" t="s">
        <v>260</v>
      </c>
      <c r="E1291" s="19" t="s">
        <v>2791</v>
      </c>
      <c r="F1291" s="10">
        <v>42036</v>
      </c>
      <c r="G1291" s="10">
        <v>44958</v>
      </c>
      <c r="H1291" s="11">
        <v>9</v>
      </c>
      <c r="I1291" s="20" t="s">
        <v>259</v>
      </c>
      <c r="J1291" s="11" t="s">
        <v>261</v>
      </c>
      <c r="K1291" s="11" t="s">
        <v>12387</v>
      </c>
      <c r="L1291" s="11">
        <v>2</v>
      </c>
    </row>
    <row r="1292" spans="1:12">
      <c r="A1292" s="11" t="s">
        <v>2542</v>
      </c>
      <c r="D1292" s="11" t="s">
        <v>260</v>
      </c>
      <c r="E1292" s="19" t="s">
        <v>2792</v>
      </c>
      <c r="F1292" s="10">
        <v>42036</v>
      </c>
      <c r="G1292" s="10">
        <v>44958</v>
      </c>
      <c r="H1292" s="11">
        <v>9</v>
      </c>
      <c r="I1292" s="20" t="s">
        <v>259</v>
      </c>
      <c r="J1292" s="11" t="s">
        <v>261</v>
      </c>
      <c r="K1292" s="11" t="s">
        <v>12387</v>
      </c>
      <c r="L1292" s="11">
        <v>2</v>
      </c>
    </row>
    <row r="1293" spans="1:12">
      <c r="A1293" s="11" t="s">
        <v>2543</v>
      </c>
      <c r="D1293" s="11" t="s">
        <v>260</v>
      </c>
      <c r="E1293" s="19" t="s">
        <v>2793</v>
      </c>
      <c r="F1293" s="10">
        <v>42036</v>
      </c>
      <c r="G1293" s="10">
        <v>44958</v>
      </c>
      <c r="H1293" s="11">
        <v>9</v>
      </c>
      <c r="I1293" s="20" t="s">
        <v>259</v>
      </c>
      <c r="J1293" s="11" t="s">
        <v>261</v>
      </c>
      <c r="K1293" s="11" t="s">
        <v>12387</v>
      </c>
      <c r="L1293" s="11">
        <v>2</v>
      </c>
    </row>
    <row r="1294" spans="1:12">
      <c r="A1294" s="11" t="s">
        <v>2544</v>
      </c>
      <c r="D1294" s="11" t="s">
        <v>260</v>
      </c>
      <c r="E1294" s="19" t="s">
        <v>2794</v>
      </c>
      <c r="F1294" s="10">
        <v>42036</v>
      </c>
      <c r="G1294" s="10">
        <v>44958</v>
      </c>
      <c r="H1294" s="11">
        <v>9</v>
      </c>
      <c r="I1294" s="20" t="s">
        <v>259</v>
      </c>
      <c r="J1294" s="11" t="s">
        <v>261</v>
      </c>
      <c r="K1294" s="11" t="s">
        <v>12387</v>
      </c>
      <c r="L1294" s="11">
        <v>2</v>
      </c>
    </row>
    <row r="1295" spans="1:12">
      <c r="A1295" s="11" t="s">
        <v>2545</v>
      </c>
      <c r="D1295" s="11" t="s">
        <v>260</v>
      </c>
      <c r="E1295" s="19" t="s">
        <v>2795</v>
      </c>
      <c r="F1295" s="10">
        <v>42036</v>
      </c>
      <c r="G1295" s="10">
        <v>44958</v>
      </c>
      <c r="H1295" s="11">
        <v>9</v>
      </c>
      <c r="I1295" s="20" t="s">
        <v>259</v>
      </c>
      <c r="J1295" s="11" t="s">
        <v>261</v>
      </c>
      <c r="K1295" s="11" t="s">
        <v>12387</v>
      </c>
      <c r="L1295" s="11">
        <v>2</v>
      </c>
    </row>
    <row r="1296" spans="1:12">
      <c r="A1296" s="11" t="s">
        <v>2546</v>
      </c>
      <c r="D1296" s="11" t="s">
        <v>260</v>
      </c>
      <c r="E1296" s="19" t="s">
        <v>2796</v>
      </c>
      <c r="F1296" s="10">
        <v>42036</v>
      </c>
      <c r="G1296" s="10">
        <v>44958</v>
      </c>
      <c r="H1296" s="11">
        <v>9</v>
      </c>
      <c r="I1296" s="20" t="s">
        <v>259</v>
      </c>
      <c r="J1296" s="11" t="s">
        <v>261</v>
      </c>
      <c r="K1296" s="11" t="s">
        <v>12387</v>
      </c>
      <c r="L1296" s="11">
        <v>2</v>
      </c>
    </row>
    <row r="1297" spans="1:12">
      <c r="A1297" s="11" t="s">
        <v>2547</v>
      </c>
      <c r="D1297" s="11" t="s">
        <v>260</v>
      </c>
      <c r="E1297" s="19" t="s">
        <v>2797</v>
      </c>
      <c r="F1297" s="10">
        <v>42036</v>
      </c>
      <c r="G1297" s="10">
        <v>44958</v>
      </c>
      <c r="H1297" s="11">
        <v>9</v>
      </c>
      <c r="I1297" s="20" t="s">
        <v>259</v>
      </c>
      <c r="J1297" s="11" t="s">
        <v>261</v>
      </c>
      <c r="K1297" s="11" t="s">
        <v>12387</v>
      </c>
      <c r="L1297" s="11">
        <v>2</v>
      </c>
    </row>
    <row r="1298" spans="1:12">
      <c r="A1298" s="11" t="s">
        <v>2548</v>
      </c>
      <c r="D1298" s="11" t="s">
        <v>260</v>
      </c>
      <c r="E1298" s="19" t="s">
        <v>2798</v>
      </c>
      <c r="F1298" s="10">
        <v>42036</v>
      </c>
      <c r="G1298" s="10">
        <v>44958</v>
      </c>
      <c r="H1298" s="11">
        <v>9</v>
      </c>
      <c r="I1298" s="20" t="s">
        <v>259</v>
      </c>
      <c r="J1298" s="11" t="s">
        <v>261</v>
      </c>
      <c r="K1298" s="11" t="s">
        <v>12387</v>
      </c>
      <c r="L1298" s="11">
        <v>2</v>
      </c>
    </row>
    <row r="1299" spans="1:12">
      <c r="A1299" s="11" t="s">
        <v>2549</v>
      </c>
      <c r="D1299" s="11" t="s">
        <v>260</v>
      </c>
      <c r="E1299" s="19" t="s">
        <v>2799</v>
      </c>
      <c r="F1299" s="10">
        <v>42036</v>
      </c>
      <c r="G1299" s="10">
        <v>44958</v>
      </c>
      <c r="H1299" s="11">
        <v>9</v>
      </c>
      <c r="I1299" s="20" t="s">
        <v>259</v>
      </c>
      <c r="J1299" s="11" t="s">
        <v>261</v>
      </c>
      <c r="K1299" s="11" t="s">
        <v>12387</v>
      </c>
      <c r="L1299" s="11">
        <v>2</v>
      </c>
    </row>
    <row r="1300" spans="1:12">
      <c r="A1300" s="11" t="s">
        <v>2550</v>
      </c>
      <c r="D1300" s="11" t="s">
        <v>260</v>
      </c>
      <c r="E1300" s="19" t="s">
        <v>2800</v>
      </c>
      <c r="F1300" s="10">
        <v>42036</v>
      </c>
      <c r="G1300" s="10">
        <v>44958</v>
      </c>
      <c r="H1300" s="11">
        <v>9</v>
      </c>
      <c r="I1300" s="20" t="s">
        <v>259</v>
      </c>
      <c r="J1300" s="11" t="s">
        <v>261</v>
      </c>
      <c r="K1300" s="11" t="s">
        <v>12387</v>
      </c>
      <c r="L1300" s="11">
        <v>2</v>
      </c>
    </row>
    <row r="1301" spans="1:12">
      <c r="A1301" s="11" t="s">
        <v>2551</v>
      </c>
      <c r="D1301" s="11" t="s">
        <v>260</v>
      </c>
      <c r="E1301" s="19" t="s">
        <v>2801</v>
      </c>
      <c r="F1301" s="10">
        <v>42036</v>
      </c>
      <c r="G1301" s="10">
        <v>44958</v>
      </c>
      <c r="H1301" s="11">
        <v>9</v>
      </c>
      <c r="I1301" s="20" t="s">
        <v>259</v>
      </c>
      <c r="J1301" s="11" t="s">
        <v>261</v>
      </c>
      <c r="K1301" s="11" t="s">
        <v>12387</v>
      </c>
      <c r="L1301" s="11">
        <v>2</v>
      </c>
    </row>
    <row r="1302" spans="1:12">
      <c r="A1302" s="11" t="s">
        <v>2552</v>
      </c>
      <c r="D1302" s="11" t="s">
        <v>260</v>
      </c>
      <c r="E1302" s="19" t="s">
        <v>2802</v>
      </c>
      <c r="F1302" s="10">
        <v>42036</v>
      </c>
      <c r="G1302" s="10">
        <v>44958</v>
      </c>
      <c r="H1302" s="11">
        <v>9</v>
      </c>
      <c r="I1302" s="20" t="s">
        <v>259</v>
      </c>
      <c r="J1302" s="11" t="s">
        <v>261</v>
      </c>
      <c r="K1302" s="11" t="s">
        <v>12387</v>
      </c>
      <c r="L1302" s="11">
        <v>2</v>
      </c>
    </row>
    <row r="1303" spans="1:12">
      <c r="A1303" s="11" t="s">
        <v>2553</v>
      </c>
      <c r="D1303" s="11" t="s">
        <v>260</v>
      </c>
      <c r="E1303" s="19" t="s">
        <v>2803</v>
      </c>
      <c r="F1303" s="10">
        <v>42036</v>
      </c>
      <c r="G1303" s="10">
        <v>44958</v>
      </c>
      <c r="H1303" s="11">
        <v>9</v>
      </c>
      <c r="I1303" s="20" t="s">
        <v>259</v>
      </c>
      <c r="J1303" s="11" t="s">
        <v>261</v>
      </c>
      <c r="K1303" s="11" t="s">
        <v>12387</v>
      </c>
      <c r="L1303" s="11">
        <v>2</v>
      </c>
    </row>
    <row r="1304" spans="1:12">
      <c r="A1304" s="11" t="s">
        <v>2554</v>
      </c>
      <c r="D1304" s="11" t="s">
        <v>260</v>
      </c>
      <c r="E1304" s="19" t="s">
        <v>2804</v>
      </c>
      <c r="F1304" s="10">
        <v>42036</v>
      </c>
      <c r="G1304" s="10">
        <v>44958</v>
      </c>
      <c r="H1304" s="11">
        <v>9</v>
      </c>
      <c r="I1304" s="20" t="s">
        <v>259</v>
      </c>
      <c r="J1304" s="11" t="s">
        <v>261</v>
      </c>
      <c r="K1304" s="11" t="s">
        <v>12387</v>
      </c>
      <c r="L1304" s="11">
        <v>2</v>
      </c>
    </row>
    <row r="1305" spans="1:12">
      <c r="A1305" s="11" t="s">
        <v>2555</v>
      </c>
      <c r="D1305" s="11" t="s">
        <v>260</v>
      </c>
      <c r="E1305" s="19" t="s">
        <v>2805</v>
      </c>
      <c r="F1305" s="10">
        <v>42036</v>
      </c>
      <c r="G1305" s="10">
        <v>44958</v>
      </c>
      <c r="H1305" s="11">
        <v>9</v>
      </c>
      <c r="I1305" s="20" t="s">
        <v>259</v>
      </c>
      <c r="J1305" s="11" t="s">
        <v>261</v>
      </c>
      <c r="K1305" s="11" t="s">
        <v>12387</v>
      </c>
      <c r="L1305" s="11">
        <v>2</v>
      </c>
    </row>
    <row r="1306" spans="1:12">
      <c r="A1306" s="11" t="s">
        <v>2556</v>
      </c>
      <c r="D1306" s="11" t="s">
        <v>260</v>
      </c>
      <c r="E1306" s="19" t="s">
        <v>2806</v>
      </c>
      <c r="F1306" s="10">
        <v>42036</v>
      </c>
      <c r="G1306" s="10">
        <v>44958</v>
      </c>
      <c r="H1306" s="11">
        <v>9</v>
      </c>
      <c r="I1306" s="20" t="s">
        <v>259</v>
      </c>
      <c r="J1306" s="11" t="s">
        <v>261</v>
      </c>
      <c r="K1306" s="11" t="s">
        <v>12387</v>
      </c>
      <c r="L1306" s="11">
        <v>2</v>
      </c>
    </row>
    <row r="1307" spans="1:12">
      <c r="A1307" s="11" t="s">
        <v>2557</v>
      </c>
      <c r="D1307" s="11" t="s">
        <v>260</v>
      </c>
      <c r="E1307" s="19" t="s">
        <v>2807</v>
      </c>
      <c r="F1307" s="10">
        <v>42036</v>
      </c>
      <c r="G1307" s="10">
        <v>44958</v>
      </c>
      <c r="H1307" s="11">
        <v>9</v>
      </c>
      <c r="I1307" s="20" t="s">
        <v>259</v>
      </c>
      <c r="J1307" s="11" t="s">
        <v>261</v>
      </c>
      <c r="K1307" s="11" t="s">
        <v>12387</v>
      </c>
      <c r="L1307" s="11">
        <v>2</v>
      </c>
    </row>
    <row r="1308" spans="1:12">
      <c r="A1308" s="11" t="s">
        <v>2558</v>
      </c>
      <c r="D1308" s="11" t="s">
        <v>260</v>
      </c>
      <c r="E1308" s="19" t="s">
        <v>2808</v>
      </c>
      <c r="F1308" s="10">
        <v>42036</v>
      </c>
      <c r="G1308" s="10">
        <v>44958</v>
      </c>
      <c r="H1308" s="11">
        <v>9</v>
      </c>
      <c r="I1308" s="20" t="s">
        <v>259</v>
      </c>
      <c r="J1308" s="11" t="s">
        <v>261</v>
      </c>
      <c r="K1308" s="11" t="s">
        <v>12387</v>
      </c>
      <c r="L1308" s="11">
        <v>2</v>
      </c>
    </row>
    <row r="1309" spans="1:12">
      <c r="A1309" s="11" t="s">
        <v>2559</v>
      </c>
      <c r="D1309" s="11" t="s">
        <v>260</v>
      </c>
      <c r="E1309" s="19" t="s">
        <v>2809</v>
      </c>
      <c r="F1309" s="10">
        <v>42036</v>
      </c>
      <c r="G1309" s="10">
        <v>44958</v>
      </c>
      <c r="H1309" s="11">
        <v>9</v>
      </c>
      <c r="I1309" s="20" t="s">
        <v>259</v>
      </c>
      <c r="J1309" s="11" t="s">
        <v>261</v>
      </c>
      <c r="K1309" s="11" t="s">
        <v>12387</v>
      </c>
      <c r="L1309" s="11">
        <v>2</v>
      </c>
    </row>
    <row r="1310" spans="1:12">
      <c r="A1310" s="11" t="s">
        <v>2560</v>
      </c>
      <c r="D1310" s="11" t="s">
        <v>260</v>
      </c>
      <c r="E1310" s="19" t="s">
        <v>2810</v>
      </c>
      <c r="F1310" s="10">
        <v>42036</v>
      </c>
      <c r="G1310" s="10">
        <v>44958</v>
      </c>
      <c r="H1310" s="11">
        <v>9</v>
      </c>
      <c r="I1310" s="20" t="s">
        <v>259</v>
      </c>
      <c r="J1310" s="11" t="s">
        <v>261</v>
      </c>
      <c r="K1310" s="11" t="s">
        <v>12387</v>
      </c>
      <c r="L1310" s="11">
        <v>2</v>
      </c>
    </row>
    <row r="1311" spans="1:12">
      <c r="A1311" s="11" t="s">
        <v>2561</v>
      </c>
      <c r="D1311" s="11" t="s">
        <v>260</v>
      </c>
      <c r="E1311" s="19" t="s">
        <v>2811</v>
      </c>
      <c r="F1311" s="10">
        <v>42036</v>
      </c>
      <c r="G1311" s="10">
        <v>44958</v>
      </c>
      <c r="H1311" s="11">
        <v>9</v>
      </c>
      <c r="I1311" s="20" t="s">
        <v>259</v>
      </c>
      <c r="J1311" s="11" t="s">
        <v>261</v>
      </c>
      <c r="K1311" s="11" t="s">
        <v>12387</v>
      </c>
      <c r="L1311" s="11">
        <v>2</v>
      </c>
    </row>
    <row r="1312" spans="1:12">
      <c r="A1312" s="11" t="s">
        <v>2562</v>
      </c>
      <c r="D1312" s="11" t="s">
        <v>260</v>
      </c>
      <c r="E1312" s="19" t="s">
        <v>2812</v>
      </c>
      <c r="F1312" s="10">
        <v>42036</v>
      </c>
      <c r="G1312" s="10">
        <v>44958</v>
      </c>
      <c r="H1312" s="11">
        <v>9</v>
      </c>
      <c r="I1312" s="20" t="s">
        <v>259</v>
      </c>
      <c r="J1312" s="11" t="s">
        <v>261</v>
      </c>
      <c r="K1312" s="11" t="s">
        <v>12387</v>
      </c>
      <c r="L1312" s="11">
        <v>2</v>
      </c>
    </row>
    <row r="1313" spans="1:12">
      <c r="A1313" s="11" t="s">
        <v>2563</v>
      </c>
      <c r="D1313" s="11" t="s">
        <v>260</v>
      </c>
      <c r="E1313" s="19" t="s">
        <v>2813</v>
      </c>
      <c r="F1313" s="10">
        <v>42036</v>
      </c>
      <c r="G1313" s="10">
        <v>44958</v>
      </c>
      <c r="H1313" s="11">
        <v>9</v>
      </c>
      <c r="I1313" s="20" t="s">
        <v>259</v>
      </c>
      <c r="J1313" s="11" t="s">
        <v>261</v>
      </c>
      <c r="K1313" s="11" t="s">
        <v>12387</v>
      </c>
      <c r="L1313" s="11">
        <v>2</v>
      </c>
    </row>
    <row r="1314" spans="1:12">
      <c r="A1314" s="11" t="s">
        <v>2564</v>
      </c>
      <c r="D1314" s="11" t="s">
        <v>260</v>
      </c>
      <c r="E1314" s="19" t="s">
        <v>2814</v>
      </c>
      <c r="F1314" s="10">
        <v>42036</v>
      </c>
      <c r="G1314" s="10">
        <v>44958</v>
      </c>
      <c r="H1314" s="11">
        <v>9</v>
      </c>
      <c r="I1314" s="20" t="s">
        <v>259</v>
      </c>
      <c r="J1314" s="11" t="s">
        <v>261</v>
      </c>
      <c r="K1314" s="11" t="s">
        <v>12387</v>
      </c>
      <c r="L1314" s="11">
        <v>2</v>
      </c>
    </row>
    <row r="1315" spans="1:12">
      <c r="A1315" s="11" t="s">
        <v>2565</v>
      </c>
      <c r="D1315" s="11" t="s">
        <v>260</v>
      </c>
      <c r="E1315" s="19" t="s">
        <v>2815</v>
      </c>
      <c r="F1315" s="10">
        <v>42036</v>
      </c>
      <c r="G1315" s="10">
        <v>44958</v>
      </c>
      <c r="H1315" s="11">
        <v>9</v>
      </c>
      <c r="I1315" s="20" t="s">
        <v>259</v>
      </c>
      <c r="J1315" s="11" t="s">
        <v>261</v>
      </c>
      <c r="K1315" s="11" t="s">
        <v>12387</v>
      </c>
      <c r="L1315" s="11">
        <v>2</v>
      </c>
    </row>
    <row r="1316" spans="1:12">
      <c r="A1316" s="11" t="s">
        <v>2566</v>
      </c>
      <c r="D1316" s="11" t="s">
        <v>260</v>
      </c>
      <c r="E1316" s="19" t="s">
        <v>2816</v>
      </c>
      <c r="F1316" s="10">
        <v>42036</v>
      </c>
      <c r="G1316" s="10">
        <v>44958</v>
      </c>
      <c r="H1316" s="11">
        <v>9</v>
      </c>
      <c r="I1316" s="20" t="s">
        <v>259</v>
      </c>
      <c r="J1316" s="11" t="s">
        <v>261</v>
      </c>
      <c r="K1316" s="11" t="s">
        <v>12387</v>
      </c>
      <c r="L1316" s="11">
        <v>2</v>
      </c>
    </row>
    <row r="1317" spans="1:12">
      <c r="A1317" s="11" t="s">
        <v>2567</v>
      </c>
      <c r="D1317" s="11" t="s">
        <v>260</v>
      </c>
      <c r="E1317" s="19" t="s">
        <v>2817</v>
      </c>
      <c r="F1317" s="10">
        <v>42036</v>
      </c>
      <c r="G1317" s="10">
        <v>44958</v>
      </c>
      <c r="H1317" s="11">
        <v>9</v>
      </c>
      <c r="I1317" s="20" t="s">
        <v>259</v>
      </c>
      <c r="J1317" s="11" t="s">
        <v>261</v>
      </c>
      <c r="K1317" s="11" t="s">
        <v>12387</v>
      </c>
      <c r="L1317" s="11">
        <v>2</v>
      </c>
    </row>
    <row r="1318" spans="1:12">
      <c r="A1318" s="11" t="s">
        <v>2568</v>
      </c>
      <c r="D1318" s="11" t="s">
        <v>260</v>
      </c>
      <c r="E1318" s="19" t="s">
        <v>2818</v>
      </c>
      <c r="F1318" s="10">
        <v>42036</v>
      </c>
      <c r="G1318" s="10">
        <v>44958</v>
      </c>
      <c r="H1318" s="11">
        <v>9</v>
      </c>
      <c r="I1318" s="20" t="s">
        <v>259</v>
      </c>
      <c r="J1318" s="11" t="s">
        <v>261</v>
      </c>
      <c r="K1318" s="11" t="s">
        <v>12387</v>
      </c>
      <c r="L1318" s="11">
        <v>2</v>
      </c>
    </row>
    <row r="1319" spans="1:12">
      <c r="A1319" s="11" t="s">
        <v>2569</v>
      </c>
      <c r="D1319" s="11" t="s">
        <v>260</v>
      </c>
      <c r="E1319" s="19" t="s">
        <v>2819</v>
      </c>
      <c r="F1319" s="10">
        <v>42036</v>
      </c>
      <c r="G1319" s="10">
        <v>44958</v>
      </c>
      <c r="H1319" s="11">
        <v>9</v>
      </c>
      <c r="I1319" s="20" t="s">
        <v>259</v>
      </c>
      <c r="J1319" s="11" t="s">
        <v>261</v>
      </c>
      <c r="K1319" s="11" t="s">
        <v>12387</v>
      </c>
      <c r="L1319" s="11">
        <v>2</v>
      </c>
    </row>
    <row r="1320" spans="1:12">
      <c r="A1320" s="11" t="s">
        <v>2570</v>
      </c>
      <c r="D1320" s="11" t="s">
        <v>260</v>
      </c>
      <c r="E1320" s="19" t="s">
        <v>2820</v>
      </c>
      <c r="F1320" s="10">
        <v>42036</v>
      </c>
      <c r="G1320" s="10">
        <v>44958</v>
      </c>
      <c r="H1320" s="11">
        <v>9</v>
      </c>
      <c r="I1320" s="20" t="s">
        <v>259</v>
      </c>
      <c r="J1320" s="11" t="s">
        <v>261</v>
      </c>
      <c r="K1320" s="11" t="s">
        <v>12387</v>
      </c>
      <c r="L1320" s="11">
        <v>2</v>
      </c>
    </row>
    <row r="1321" spans="1:12">
      <c r="A1321" s="11" t="s">
        <v>2571</v>
      </c>
      <c r="D1321" s="11" t="s">
        <v>260</v>
      </c>
      <c r="E1321" s="19" t="s">
        <v>2821</v>
      </c>
      <c r="F1321" s="10">
        <v>42036</v>
      </c>
      <c r="G1321" s="10">
        <v>44958</v>
      </c>
      <c r="H1321" s="11">
        <v>9</v>
      </c>
      <c r="I1321" s="20" t="s">
        <v>259</v>
      </c>
      <c r="J1321" s="11" t="s">
        <v>261</v>
      </c>
      <c r="K1321" s="11" t="s">
        <v>12387</v>
      </c>
      <c r="L1321" s="11">
        <v>2</v>
      </c>
    </row>
    <row r="1322" spans="1:12">
      <c r="A1322" s="11" t="s">
        <v>2572</v>
      </c>
      <c r="D1322" s="11" t="s">
        <v>260</v>
      </c>
      <c r="E1322" s="19" t="s">
        <v>2822</v>
      </c>
      <c r="F1322" s="10">
        <v>42036</v>
      </c>
      <c r="G1322" s="10">
        <v>44958</v>
      </c>
      <c r="H1322" s="11">
        <v>9</v>
      </c>
      <c r="I1322" s="20" t="s">
        <v>259</v>
      </c>
      <c r="J1322" s="11" t="s">
        <v>261</v>
      </c>
      <c r="K1322" s="11" t="s">
        <v>12387</v>
      </c>
      <c r="L1322" s="11">
        <v>2</v>
      </c>
    </row>
    <row r="1323" spans="1:12">
      <c r="A1323" s="11" t="s">
        <v>2573</v>
      </c>
      <c r="D1323" s="11" t="s">
        <v>260</v>
      </c>
      <c r="E1323" s="19" t="s">
        <v>2823</v>
      </c>
      <c r="F1323" s="10">
        <v>42036</v>
      </c>
      <c r="G1323" s="10">
        <v>44958</v>
      </c>
      <c r="H1323" s="11">
        <v>9</v>
      </c>
      <c r="I1323" s="20" t="s">
        <v>259</v>
      </c>
      <c r="J1323" s="11" t="s">
        <v>261</v>
      </c>
      <c r="K1323" s="11" t="s">
        <v>12387</v>
      </c>
      <c r="L1323" s="11">
        <v>2</v>
      </c>
    </row>
    <row r="1324" spans="1:12">
      <c r="A1324" s="11" t="s">
        <v>2574</v>
      </c>
      <c r="D1324" s="11" t="s">
        <v>260</v>
      </c>
      <c r="E1324" s="19" t="s">
        <v>2824</v>
      </c>
      <c r="F1324" s="10">
        <v>42036</v>
      </c>
      <c r="G1324" s="10">
        <v>44958</v>
      </c>
      <c r="H1324" s="11">
        <v>9</v>
      </c>
      <c r="I1324" s="20" t="s">
        <v>259</v>
      </c>
      <c r="J1324" s="11" t="s">
        <v>261</v>
      </c>
      <c r="K1324" s="11" t="s">
        <v>12387</v>
      </c>
      <c r="L1324" s="11">
        <v>2</v>
      </c>
    </row>
    <row r="1325" spans="1:12">
      <c r="A1325" s="11" t="s">
        <v>2575</v>
      </c>
      <c r="D1325" s="11" t="s">
        <v>260</v>
      </c>
      <c r="E1325" s="19" t="s">
        <v>2825</v>
      </c>
      <c r="F1325" s="10">
        <v>42036</v>
      </c>
      <c r="G1325" s="10">
        <v>44958</v>
      </c>
      <c r="H1325" s="11">
        <v>9</v>
      </c>
      <c r="I1325" s="20" t="s">
        <v>259</v>
      </c>
      <c r="J1325" s="11" t="s">
        <v>261</v>
      </c>
      <c r="K1325" s="11" t="s">
        <v>12387</v>
      </c>
      <c r="L1325" s="11">
        <v>2</v>
      </c>
    </row>
    <row r="1326" spans="1:12">
      <c r="A1326" s="11" t="s">
        <v>2576</v>
      </c>
      <c r="D1326" s="11" t="s">
        <v>260</v>
      </c>
      <c r="E1326" s="19" t="s">
        <v>2826</v>
      </c>
      <c r="F1326" s="10">
        <v>42036</v>
      </c>
      <c r="G1326" s="10">
        <v>44958</v>
      </c>
      <c r="H1326" s="11">
        <v>9</v>
      </c>
      <c r="I1326" s="20" t="s">
        <v>259</v>
      </c>
      <c r="J1326" s="11" t="s">
        <v>261</v>
      </c>
      <c r="K1326" s="11" t="s">
        <v>12387</v>
      </c>
      <c r="L1326" s="11">
        <v>2</v>
      </c>
    </row>
    <row r="1327" spans="1:12">
      <c r="A1327" s="11" t="s">
        <v>2577</v>
      </c>
      <c r="D1327" s="11" t="s">
        <v>260</v>
      </c>
      <c r="E1327" s="19" t="s">
        <v>2827</v>
      </c>
      <c r="F1327" s="10">
        <v>42036</v>
      </c>
      <c r="G1327" s="10">
        <v>44958</v>
      </c>
      <c r="H1327" s="11">
        <v>9</v>
      </c>
      <c r="I1327" s="20" t="s">
        <v>259</v>
      </c>
      <c r="J1327" s="11" t="s">
        <v>261</v>
      </c>
      <c r="K1327" s="11" t="s">
        <v>12387</v>
      </c>
      <c r="L1327" s="11">
        <v>2</v>
      </c>
    </row>
    <row r="1328" spans="1:12">
      <c r="A1328" s="11" t="s">
        <v>2578</v>
      </c>
      <c r="D1328" s="11" t="s">
        <v>260</v>
      </c>
      <c r="E1328" s="19" t="s">
        <v>2828</v>
      </c>
      <c r="F1328" s="10">
        <v>42036</v>
      </c>
      <c r="G1328" s="10">
        <v>44958</v>
      </c>
      <c r="H1328" s="11">
        <v>9</v>
      </c>
      <c r="I1328" s="20" t="s">
        <v>259</v>
      </c>
      <c r="J1328" s="11" t="s">
        <v>261</v>
      </c>
      <c r="K1328" s="11" t="s">
        <v>12387</v>
      </c>
      <c r="L1328" s="11">
        <v>2</v>
      </c>
    </row>
    <row r="1329" spans="1:12">
      <c r="A1329" s="11" t="s">
        <v>2579</v>
      </c>
      <c r="D1329" s="11" t="s">
        <v>260</v>
      </c>
      <c r="E1329" s="19" t="s">
        <v>2829</v>
      </c>
      <c r="F1329" s="10">
        <v>42036</v>
      </c>
      <c r="G1329" s="10">
        <v>44958</v>
      </c>
      <c r="H1329" s="11">
        <v>9</v>
      </c>
      <c r="I1329" s="20" t="s">
        <v>259</v>
      </c>
      <c r="J1329" s="11" t="s">
        <v>261</v>
      </c>
      <c r="K1329" s="11" t="s">
        <v>12387</v>
      </c>
      <c r="L1329" s="11">
        <v>2</v>
      </c>
    </row>
    <row r="1330" spans="1:12">
      <c r="A1330" s="11" t="s">
        <v>2580</v>
      </c>
      <c r="D1330" s="11" t="s">
        <v>260</v>
      </c>
      <c r="E1330" s="19" t="s">
        <v>2830</v>
      </c>
      <c r="F1330" s="10">
        <v>42036</v>
      </c>
      <c r="G1330" s="10">
        <v>44958</v>
      </c>
      <c r="H1330" s="11">
        <v>9</v>
      </c>
      <c r="I1330" s="20" t="s">
        <v>259</v>
      </c>
      <c r="J1330" s="11" t="s">
        <v>261</v>
      </c>
      <c r="K1330" s="11" t="s">
        <v>12387</v>
      </c>
      <c r="L1330" s="11">
        <v>2</v>
      </c>
    </row>
    <row r="1331" spans="1:12">
      <c r="A1331" s="11" t="s">
        <v>2581</v>
      </c>
      <c r="D1331" s="11" t="s">
        <v>260</v>
      </c>
      <c r="E1331" s="19" t="s">
        <v>2831</v>
      </c>
      <c r="F1331" s="10">
        <v>42036</v>
      </c>
      <c r="G1331" s="10">
        <v>44958</v>
      </c>
      <c r="H1331" s="11">
        <v>9</v>
      </c>
      <c r="I1331" s="20" t="s">
        <v>259</v>
      </c>
      <c r="J1331" s="11" t="s">
        <v>261</v>
      </c>
      <c r="K1331" s="11" t="s">
        <v>12387</v>
      </c>
      <c r="L1331" s="11">
        <v>2</v>
      </c>
    </row>
    <row r="1332" spans="1:12">
      <c r="A1332" s="11" t="s">
        <v>2582</v>
      </c>
      <c r="D1332" s="11" t="s">
        <v>260</v>
      </c>
      <c r="E1332" s="19" t="s">
        <v>2832</v>
      </c>
      <c r="F1332" s="10">
        <v>42036</v>
      </c>
      <c r="G1332" s="10">
        <v>44958</v>
      </c>
      <c r="H1332" s="11">
        <v>9</v>
      </c>
      <c r="I1332" s="20" t="s">
        <v>259</v>
      </c>
      <c r="J1332" s="11" t="s">
        <v>261</v>
      </c>
      <c r="K1332" s="11" t="s">
        <v>12387</v>
      </c>
      <c r="L1332" s="11">
        <v>2</v>
      </c>
    </row>
    <row r="1333" spans="1:12">
      <c r="A1333" s="11" t="s">
        <v>2583</v>
      </c>
      <c r="D1333" s="11" t="s">
        <v>260</v>
      </c>
      <c r="E1333" s="19" t="s">
        <v>2833</v>
      </c>
      <c r="F1333" s="10">
        <v>42036</v>
      </c>
      <c r="G1333" s="10">
        <v>44958</v>
      </c>
      <c r="H1333" s="11">
        <v>9</v>
      </c>
      <c r="I1333" s="20" t="s">
        <v>259</v>
      </c>
      <c r="J1333" s="11" t="s">
        <v>261</v>
      </c>
      <c r="K1333" s="11" t="s">
        <v>12387</v>
      </c>
      <c r="L1333" s="11">
        <v>2</v>
      </c>
    </row>
    <row r="1334" spans="1:12">
      <c r="A1334" s="11" t="s">
        <v>2584</v>
      </c>
      <c r="D1334" s="11" t="s">
        <v>260</v>
      </c>
      <c r="E1334" s="19" t="s">
        <v>2834</v>
      </c>
      <c r="F1334" s="10">
        <v>42036</v>
      </c>
      <c r="G1334" s="10">
        <v>44958</v>
      </c>
      <c r="H1334" s="11">
        <v>9</v>
      </c>
      <c r="I1334" s="20" t="s">
        <v>259</v>
      </c>
      <c r="J1334" s="11" t="s">
        <v>261</v>
      </c>
      <c r="K1334" s="11" t="s">
        <v>12387</v>
      </c>
      <c r="L1334" s="11">
        <v>2</v>
      </c>
    </row>
    <row r="1335" spans="1:12">
      <c r="A1335" s="11" t="s">
        <v>2585</v>
      </c>
      <c r="D1335" s="11" t="s">
        <v>260</v>
      </c>
      <c r="E1335" s="19" t="s">
        <v>2835</v>
      </c>
      <c r="F1335" s="10">
        <v>42036</v>
      </c>
      <c r="G1335" s="10">
        <v>44958</v>
      </c>
      <c r="H1335" s="11">
        <v>9</v>
      </c>
      <c r="I1335" s="20" t="s">
        <v>259</v>
      </c>
      <c r="J1335" s="11" t="s">
        <v>261</v>
      </c>
      <c r="K1335" s="11" t="s">
        <v>12387</v>
      </c>
      <c r="L1335" s="11">
        <v>2</v>
      </c>
    </row>
    <row r="1336" spans="1:12">
      <c r="A1336" s="11" t="s">
        <v>2586</v>
      </c>
      <c r="D1336" s="11" t="s">
        <v>260</v>
      </c>
      <c r="E1336" s="19" t="s">
        <v>2836</v>
      </c>
      <c r="F1336" s="10">
        <v>42036</v>
      </c>
      <c r="G1336" s="10">
        <v>44958</v>
      </c>
      <c r="H1336" s="11">
        <v>9</v>
      </c>
      <c r="I1336" s="20" t="s">
        <v>259</v>
      </c>
      <c r="J1336" s="11" t="s">
        <v>261</v>
      </c>
      <c r="K1336" s="11" t="s">
        <v>12387</v>
      </c>
      <c r="L1336" s="11">
        <v>2</v>
      </c>
    </row>
    <row r="1337" spans="1:12">
      <c r="A1337" s="11" t="s">
        <v>2587</v>
      </c>
      <c r="D1337" s="11" t="s">
        <v>260</v>
      </c>
      <c r="E1337" s="19" t="s">
        <v>2837</v>
      </c>
      <c r="F1337" s="10">
        <v>42036</v>
      </c>
      <c r="G1337" s="10">
        <v>44958</v>
      </c>
      <c r="H1337" s="11">
        <v>9</v>
      </c>
      <c r="I1337" s="20" t="s">
        <v>259</v>
      </c>
      <c r="J1337" s="11" t="s">
        <v>261</v>
      </c>
      <c r="K1337" s="11" t="s">
        <v>12387</v>
      </c>
      <c r="L1337" s="11">
        <v>2</v>
      </c>
    </row>
    <row r="1338" spans="1:12">
      <c r="A1338" s="11" t="s">
        <v>2588</v>
      </c>
      <c r="D1338" s="11" t="s">
        <v>260</v>
      </c>
      <c r="E1338" s="19" t="s">
        <v>2838</v>
      </c>
      <c r="F1338" s="10">
        <v>42036</v>
      </c>
      <c r="G1338" s="10">
        <v>44958</v>
      </c>
      <c r="H1338" s="11">
        <v>9</v>
      </c>
      <c r="I1338" s="20" t="s">
        <v>259</v>
      </c>
      <c r="J1338" s="11" t="s">
        <v>261</v>
      </c>
      <c r="K1338" s="11" t="s">
        <v>12387</v>
      </c>
      <c r="L1338" s="11">
        <v>2</v>
      </c>
    </row>
    <row r="1339" spans="1:12">
      <c r="A1339" s="11" t="s">
        <v>2589</v>
      </c>
      <c r="D1339" s="11" t="s">
        <v>260</v>
      </c>
      <c r="E1339" s="19" t="s">
        <v>2839</v>
      </c>
      <c r="F1339" s="10">
        <v>42036</v>
      </c>
      <c r="G1339" s="10">
        <v>44958</v>
      </c>
      <c r="H1339" s="11">
        <v>9</v>
      </c>
      <c r="I1339" s="20" t="s">
        <v>259</v>
      </c>
      <c r="J1339" s="11" t="s">
        <v>261</v>
      </c>
      <c r="K1339" s="11" t="s">
        <v>12387</v>
      </c>
      <c r="L1339" s="11">
        <v>2</v>
      </c>
    </row>
    <row r="1340" spans="1:12">
      <c r="A1340" s="11" t="s">
        <v>2590</v>
      </c>
      <c r="D1340" s="11" t="s">
        <v>260</v>
      </c>
      <c r="E1340" s="19" t="s">
        <v>2840</v>
      </c>
      <c r="F1340" s="10">
        <v>42036</v>
      </c>
      <c r="G1340" s="10">
        <v>44958</v>
      </c>
      <c r="H1340" s="11">
        <v>9</v>
      </c>
      <c r="I1340" s="20" t="s">
        <v>259</v>
      </c>
      <c r="J1340" s="11" t="s">
        <v>261</v>
      </c>
      <c r="K1340" s="11" t="s">
        <v>12387</v>
      </c>
      <c r="L1340" s="11">
        <v>2</v>
      </c>
    </row>
    <row r="1341" spans="1:12">
      <c r="A1341" s="11" t="s">
        <v>2591</v>
      </c>
      <c r="D1341" s="11" t="s">
        <v>260</v>
      </c>
      <c r="E1341" s="19" t="s">
        <v>2841</v>
      </c>
      <c r="F1341" s="10">
        <v>42036</v>
      </c>
      <c r="G1341" s="10">
        <v>44958</v>
      </c>
      <c r="H1341" s="11">
        <v>9</v>
      </c>
      <c r="I1341" s="20" t="s">
        <v>259</v>
      </c>
      <c r="J1341" s="11" t="s">
        <v>261</v>
      </c>
      <c r="K1341" s="11" t="s">
        <v>12387</v>
      </c>
      <c r="L1341" s="11">
        <v>2</v>
      </c>
    </row>
    <row r="1342" spans="1:12">
      <c r="A1342" s="11" t="s">
        <v>2592</v>
      </c>
      <c r="D1342" s="11" t="s">
        <v>260</v>
      </c>
      <c r="E1342" s="19" t="s">
        <v>2842</v>
      </c>
      <c r="F1342" s="10">
        <v>42036</v>
      </c>
      <c r="G1342" s="10">
        <v>44958</v>
      </c>
      <c r="H1342" s="11">
        <v>9</v>
      </c>
      <c r="I1342" s="20" t="s">
        <v>259</v>
      </c>
      <c r="J1342" s="11" t="s">
        <v>261</v>
      </c>
      <c r="K1342" s="11" t="s">
        <v>12387</v>
      </c>
      <c r="L1342" s="11">
        <v>2</v>
      </c>
    </row>
    <row r="1343" spans="1:12">
      <c r="A1343" s="11" t="s">
        <v>2593</v>
      </c>
      <c r="D1343" s="11" t="s">
        <v>260</v>
      </c>
      <c r="E1343" s="19" t="s">
        <v>2843</v>
      </c>
      <c r="F1343" s="10">
        <v>42036</v>
      </c>
      <c r="G1343" s="10">
        <v>44958</v>
      </c>
      <c r="H1343" s="11">
        <v>9</v>
      </c>
      <c r="I1343" s="20" t="s">
        <v>259</v>
      </c>
      <c r="J1343" s="11" t="s">
        <v>261</v>
      </c>
      <c r="K1343" s="11" t="s">
        <v>12387</v>
      </c>
      <c r="L1343" s="11">
        <v>2</v>
      </c>
    </row>
    <row r="1344" spans="1:12">
      <c r="A1344" s="11" t="s">
        <v>2594</v>
      </c>
      <c r="D1344" s="11" t="s">
        <v>260</v>
      </c>
      <c r="E1344" s="19" t="s">
        <v>2844</v>
      </c>
      <c r="F1344" s="10">
        <v>42036</v>
      </c>
      <c r="G1344" s="10">
        <v>44958</v>
      </c>
      <c r="H1344" s="11">
        <v>9</v>
      </c>
      <c r="I1344" s="20" t="s">
        <v>259</v>
      </c>
      <c r="J1344" s="11" t="s">
        <v>261</v>
      </c>
      <c r="K1344" s="11" t="s">
        <v>12387</v>
      </c>
      <c r="L1344" s="11">
        <v>2</v>
      </c>
    </row>
    <row r="1345" spans="1:12">
      <c r="A1345" s="11" t="s">
        <v>2595</v>
      </c>
      <c r="D1345" s="11" t="s">
        <v>260</v>
      </c>
      <c r="E1345" s="19" t="s">
        <v>2845</v>
      </c>
      <c r="F1345" s="10">
        <v>42036</v>
      </c>
      <c r="G1345" s="10">
        <v>44958</v>
      </c>
      <c r="H1345" s="11">
        <v>9</v>
      </c>
      <c r="I1345" s="20" t="s">
        <v>259</v>
      </c>
      <c r="J1345" s="11" t="s">
        <v>261</v>
      </c>
      <c r="K1345" s="11" t="s">
        <v>12387</v>
      </c>
      <c r="L1345" s="11">
        <v>2</v>
      </c>
    </row>
    <row r="1346" spans="1:12">
      <c r="A1346" s="11" t="s">
        <v>2596</v>
      </c>
      <c r="D1346" s="11" t="s">
        <v>260</v>
      </c>
      <c r="E1346" s="19" t="s">
        <v>2846</v>
      </c>
      <c r="F1346" s="10">
        <v>42036</v>
      </c>
      <c r="G1346" s="10">
        <v>44958</v>
      </c>
      <c r="H1346" s="11">
        <v>9</v>
      </c>
      <c r="I1346" s="20" t="s">
        <v>259</v>
      </c>
      <c r="J1346" s="11" t="s">
        <v>261</v>
      </c>
      <c r="K1346" s="11" t="s">
        <v>12387</v>
      </c>
      <c r="L1346" s="11">
        <v>2</v>
      </c>
    </row>
    <row r="1347" spans="1:12">
      <c r="A1347" s="11" t="s">
        <v>2597</v>
      </c>
      <c r="D1347" s="11" t="s">
        <v>260</v>
      </c>
      <c r="E1347" s="19" t="s">
        <v>2847</v>
      </c>
      <c r="F1347" s="10">
        <v>42036</v>
      </c>
      <c r="G1347" s="10">
        <v>44958</v>
      </c>
      <c r="H1347" s="11">
        <v>9</v>
      </c>
      <c r="I1347" s="20" t="s">
        <v>259</v>
      </c>
      <c r="J1347" s="11" t="s">
        <v>261</v>
      </c>
      <c r="K1347" s="11" t="s">
        <v>12387</v>
      </c>
      <c r="L1347" s="11">
        <v>2</v>
      </c>
    </row>
    <row r="1348" spans="1:12">
      <c r="A1348" s="11" t="s">
        <v>2598</v>
      </c>
      <c r="D1348" s="11" t="s">
        <v>260</v>
      </c>
      <c r="E1348" s="19" t="s">
        <v>2848</v>
      </c>
      <c r="F1348" s="10">
        <v>42036</v>
      </c>
      <c r="G1348" s="10">
        <v>44958</v>
      </c>
      <c r="H1348" s="11">
        <v>9</v>
      </c>
      <c r="I1348" s="20" t="s">
        <v>259</v>
      </c>
      <c r="J1348" s="11" t="s">
        <v>261</v>
      </c>
      <c r="K1348" s="11" t="s">
        <v>12387</v>
      </c>
      <c r="L1348" s="11">
        <v>2</v>
      </c>
    </row>
    <row r="1349" spans="1:12">
      <c r="A1349" s="11" t="s">
        <v>2599</v>
      </c>
      <c r="D1349" s="11" t="s">
        <v>260</v>
      </c>
      <c r="E1349" s="19" t="s">
        <v>2849</v>
      </c>
      <c r="F1349" s="10">
        <v>42036</v>
      </c>
      <c r="G1349" s="10">
        <v>44958</v>
      </c>
      <c r="H1349" s="11">
        <v>9</v>
      </c>
      <c r="I1349" s="20" t="s">
        <v>259</v>
      </c>
      <c r="J1349" s="11" t="s">
        <v>261</v>
      </c>
      <c r="K1349" s="11" t="s">
        <v>12387</v>
      </c>
      <c r="L1349" s="11">
        <v>2</v>
      </c>
    </row>
    <row r="1350" spans="1:12">
      <c r="A1350" s="11" t="s">
        <v>2600</v>
      </c>
      <c r="D1350" s="11" t="s">
        <v>260</v>
      </c>
      <c r="E1350" s="19" t="s">
        <v>2850</v>
      </c>
      <c r="F1350" s="10">
        <v>42036</v>
      </c>
      <c r="G1350" s="10">
        <v>44958</v>
      </c>
      <c r="H1350" s="11">
        <v>9</v>
      </c>
      <c r="I1350" s="20" t="s">
        <v>259</v>
      </c>
      <c r="J1350" s="11" t="s">
        <v>261</v>
      </c>
      <c r="K1350" s="11" t="s">
        <v>12387</v>
      </c>
      <c r="L1350" s="11">
        <v>2</v>
      </c>
    </row>
    <row r="1351" spans="1:12">
      <c r="A1351" s="11" t="s">
        <v>2601</v>
      </c>
      <c r="D1351" s="11" t="s">
        <v>260</v>
      </c>
      <c r="E1351" s="19" t="s">
        <v>2851</v>
      </c>
      <c r="F1351" s="10">
        <v>42036</v>
      </c>
      <c r="G1351" s="10">
        <v>44958</v>
      </c>
      <c r="H1351" s="11">
        <v>9</v>
      </c>
      <c r="I1351" s="20" t="s">
        <v>259</v>
      </c>
      <c r="J1351" s="11" t="s">
        <v>261</v>
      </c>
      <c r="K1351" s="11" t="s">
        <v>12387</v>
      </c>
      <c r="L1351" s="11">
        <v>2</v>
      </c>
    </row>
    <row r="1352" spans="1:12">
      <c r="A1352" s="11" t="s">
        <v>2602</v>
      </c>
      <c r="D1352" s="11" t="s">
        <v>260</v>
      </c>
      <c r="E1352" s="19" t="s">
        <v>2852</v>
      </c>
      <c r="F1352" s="10">
        <v>42036</v>
      </c>
      <c r="G1352" s="10">
        <v>44958</v>
      </c>
      <c r="H1352" s="11">
        <v>9</v>
      </c>
      <c r="I1352" s="20" t="s">
        <v>259</v>
      </c>
      <c r="J1352" s="11" t="s">
        <v>261</v>
      </c>
      <c r="K1352" s="11" t="s">
        <v>12387</v>
      </c>
      <c r="L1352" s="11">
        <v>2</v>
      </c>
    </row>
    <row r="1353" spans="1:12">
      <c r="A1353" s="11" t="s">
        <v>2603</v>
      </c>
      <c r="D1353" s="11" t="s">
        <v>260</v>
      </c>
      <c r="E1353" s="19" t="s">
        <v>2853</v>
      </c>
      <c r="F1353" s="10">
        <v>42036</v>
      </c>
      <c r="G1353" s="10">
        <v>44958</v>
      </c>
      <c r="H1353" s="11">
        <v>9</v>
      </c>
      <c r="I1353" s="20" t="s">
        <v>259</v>
      </c>
      <c r="J1353" s="11" t="s">
        <v>261</v>
      </c>
      <c r="K1353" s="11" t="s">
        <v>12387</v>
      </c>
      <c r="L1353" s="11">
        <v>2</v>
      </c>
    </row>
    <row r="1354" spans="1:12">
      <c r="A1354" s="11" t="s">
        <v>2604</v>
      </c>
      <c r="D1354" s="11" t="s">
        <v>260</v>
      </c>
      <c r="E1354" s="19" t="s">
        <v>2854</v>
      </c>
      <c r="F1354" s="10">
        <v>42036</v>
      </c>
      <c r="G1354" s="10">
        <v>44958</v>
      </c>
      <c r="H1354" s="11">
        <v>9</v>
      </c>
      <c r="I1354" s="20" t="s">
        <v>259</v>
      </c>
      <c r="J1354" s="11" t="s">
        <v>261</v>
      </c>
      <c r="K1354" s="11" t="s">
        <v>12387</v>
      </c>
      <c r="L1354" s="11">
        <v>2</v>
      </c>
    </row>
    <row r="1355" spans="1:12">
      <c r="A1355" s="11" t="s">
        <v>2605</v>
      </c>
      <c r="D1355" s="11" t="s">
        <v>260</v>
      </c>
      <c r="E1355" s="19" t="s">
        <v>2855</v>
      </c>
      <c r="F1355" s="10">
        <v>42036</v>
      </c>
      <c r="G1355" s="10">
        <v>44958</v>
      </c>
      <c r="H1355" s="11">
        <v>9</v>
      </c>
      <c r="I1355" s="20" t="s">
        <v>259</v>
      </c>
      <c r="J1355" s="11" t="s">
        <v>261</v>
      </c>
      <c r="K1355" s="11" t="s">
        <v>12387</v>
      </c>
      <c r="L1355" s="11">
        <v>2</v>
      </c>
    </row>
    <row r="1356" spans="1:12">
      <c r="A1356" s="11" t="s">
        <v>2606</v>
      </c>
      <c r="D1356" s="11" t="s">
        <v>260</v>
      </c>
      <c r="E1356" s="19" t="s">
        <v>2856</v>
      </c>
      <c r="F1356" s="10">
        <v>42036</v>
      </c>
      <c r="G1356" s="10">
        <v>44958</v>
      </c>
      <c r="H1356" s="11">
        <v>9</v>
      </c>
      <c r="I1356" s="20" t="s">
        <v>259</v>
      </c>
      <c r="J1356" s="11" t="s">
        <v>261</v>
      </c>
      <c r="K1356" s="11" t="s">
        <v>12387</v>
      </c>
      <c r="L1356" s="11">
        <v>2</v>
      </c>
    </row>
    <row r="1357" spans="1:12">
      <c r="A1357" s="11" t="s">
        <v>2607</v>
      </c>
      <c r="D1357" s="11" t="s">
        <v>260</v>
      </c>
      <c r="E1357" s="19" t="s">
        <v>2857</v>
      </c>
      <c r="F1357" s="10">
        <v>42036</v>
      </c>
      <c r="G1357" s="10">
        <v>44958</v>
      </c>
      <c r="H1357" s="11">
        <v>9</v>
      </c>
      <c r="I1357" s="20" t="s">
        <v>259</v>
      </c>
      <c r="J1357" s="11" t="s">
        <v>261</v>
      </c>
      <c r="K1357" s="11" t="s">
        <v>12387</v>
      </c>
      <c r="L1357" s="11">
        <v>2</v>
      </c>
    </row>
    <row r="1358" spans="1:12">
      <c r="A1358" s="11" t="s">
        <v>2608</v>
      </c>
      <c r="D1358" s="11" t="s">
        <v>260</v>
      </c>
      <c r="E1358" s="19" t="s">
        <v>2858</v>
      </c>
      <c r="F1358" s="10">
        <v>42036</v>
      </c>
      <c r="G1358" s="10">
        <v>44958</v>
      </c>
      <c r="H1358" s="11">
        <v>9</v>
      </c>
      <c r="I1358" s="20" t="s">
        <v>259</v>
      </c>
      <c r="J1358" s="11" t="s">
        <v>261</v>
      </c>
      <c r="K1358" s="11" t="s">
        <v>12387</v>
      </c>
      <c r="L1358" s="11">
        <v>2</v>
      </c>
    </row>
    <row r="1359" spans="1:12">
      <c r="A1359" s="11" t="s">
        <v>2609</v>
      </c>
      <c r="D1359" s="11" t="s">
        <v>260</v>
      </c>
      <c r="E1359" s="19" t="s">
        <v>2859</v>
      </c>
      <c r="F1359" s="10">
        <v>42036</v>
      </c>
      <c r="G1359" s="10">
        <v>44958</v>
      </c>
      <c r="H1359" s="11">
        <v>9</v>
      </c>
      <c r="I1359" s="20" t="s">
        <v>259</v>
      </c>
      <c r="J1359" s="11" t="s">
        <v>261</v>
      </c>
      <c r="K1359" s="11" t="s">
        <v>12387</v>
      </c>
      <c r="L1359" s="11">
        <v>2</v>
      </c>
    </row>
    <row r="1360" spans="1:12">
      <c r="A1360" s="11" t="s">
        <v>2610</v>
      </c>
      <c r="D1360" s="11" t="s">
        <v>260</v>
      </c>
      <c r="E1360" s="19" t="s">
        <v>2860</v>
      </c>
      <c r="F1360" s="10">
        <v>42036</v>
      </c>
      <c r="G1360" s="10">
        <v>44958</v>
      </c>
      <c r="H1360" s="11">
        <v>9</v>
      </c>
      <c r="I1360" s="20" t="s">
        <v>259</v>
      </c>
      <c r="J1360" s="11" t="s">
        <v>261</v>
      </c>
      <c r="K1360" s="11" t="s">
        <v>12387</v>
      </c>
      <c r="L1360" s="11">
        <v>2</v>
      </c>
    </row>
    <row r="1361" spans="1:12">
      <c r="A1361" s="11" t="s">
        <v>2611</v>
      </c>
      <c r="D1361" s="11" t="s">
        <v>260</v>
      </c>
      <c r="E1361" s="19" t="s">
        <v>2861</v>
      </c>
      <c r="F1361" s="10">
        <v>42036</v>
      </c>
      <c r="G1361" s="10">
        <v>44958</v>
      </c>
      <c r="H1361" s="11">
        <v>9</v>
      </c>
      <c r="I1361" s="20" t="s">
        <v>259</v>
      </c>
      <c r="J1361" s="11" t="s">
        <v>261</v>
      </c>
      <c r="K1361" s="11" t="s">
        <v>12387</v>
      </c>
      <c r="L1361" s="11">
        <v>2</v>
      </c>
    </row>
    <row r="1362" spans="1:12">
      <c r="A1362" s="11" t="s">
        <v>2612</v>
      </c>
      <c r="D1362" s="11" t="s">
        <v>260</v>
      </c>
      <c r="E1362" s="19" t="s">
        <v>2862</v>
      </c>
      <c r="F1362" s="10">
        <v>42036</v>
      </c>
      <c r="G1362" s="10">
        <v>44958</v>
      </c>
      <c r="H1362" s="11">
        <v>9</v>
      </c>
      <c r="I1362" s="20" t="s">
        <v>259</v>
      </c>
      <c r="J1362" s="11" t="s">
        <v>261</v>
      </c>
      <c r="K1362" s="11" t="s">
        <v>12387</v>
      </c>
      <c r="L1362" s="11">
        <v>2</v>
      </c>
    </row>
    <row r="1363" spans="1:12">
      <c r="A1363" s="11" t="s">
        <v>2613</v>
      </c>
      <c r="D1363" s="11" t="s">
        <v>260</v>
      </c>
      <c r="E1363" s="19" t="s">
        <v>2863</v>
      </c>
      <c r="F1363" s="10">
        <v>42036</v>
      </c>
      <c r="G1363" s="10">
        <v>44958</v>
      </c>
      <c r="H1363" s="11">
        <v>9</v>
      </c>
      <c r="I1363" s="20" t="s">
        <v>259</v>
      </c>
      <c r="J1363" s="11" t="s">
        <v>261</v>
      </c>
      <c r="K1363" s="11" t="s">
        <v>12387</v>
      </c>
      <c r="L1363" s="11">
        <v>2</v>
      </c>
    </row>
    <row r="1364" spans="1:12">
      <c r="A1364" s="11" t="s">
        <v>2614</v>
      </c>
      <c r="D1364" s="11" t="s">
        <v>260</v>
      </c>
      <c r="E1364" s="19" t="s">
        <v>2864</v>
      </c>
      <c r="F1364" s="10">
        <v>42036</v>
      </c>
      <c r="G1364" s="10">
        <v>44958</v>
      </c>
      <c r="H1364" s="11">
        <v>9</v>
      </c>
      <c r="I1364" s="20" t="s">
        <v>259</v>
      </c>
      <c r="J1364" s="11" t="s">
        <v>261</v>
      </c>
      <c r="K1364" s="11" t="s">
        <v>12387</v>
      </c>
      <c r="L1364" s="11">
        <v>2</v>
      </c>
    </row>
    <row r="1365" spans="1:12">
      <c r="A1365" s="11" t="s">
        <v>2615</v>
      </c>
      <c r="D1365" s="11" t="s">
        <v>260</v>
      </c>
      <c r="E1365" s="19" t="s">
        <v>2865</v>
      </c>
      <c r="F1365" s="10">
        <v>42036</v>
      </c>
      <c r="G1365" s="10">
        <v>44958</v>
      </c>
      <c r="H1365" s="11">
        <v>9</v>
      </c>
      <c r="I1365" s="20" t="s">
        <v>259</v>
      </c>
      <c r="J1365" s="11" t="s">
        <v>261</v>
      </c>
      <c r="K1365" s="11" t="s">
        <v>12387</v>
      </c>
      <c r="L1365" s="11">
        <v>2</v>
      </c>
    </row>
    <row r="1366" spans="1:12">
      <c r="A1366" s="11" t="s">
        <v>2616</v>
      </c>
      <c r="D1366" s="11" t="s">
        <v>260</v>
      </c>
      <c r="E1366" s="19" t="s">
        <v>2866</v>
      </c>
      <c r="F1366" s="10">
        <v>42036</v>
      </c>
      <c r="G1366" s="10">
        <v>44958</v>
      </c>
      <c r="H1366" s="11">
        <v>9</v>
      </c>
      <c r="I1366" s="20" t="s">
        <v>259</v>
      </c>
      <c r="J1366" s="11" t="s">
        <v>261</v>
      </c>
      <c r="K1366" s="11" t="s">
        <v>12387</v>
      </c>
      <c r="L1366" s="11">
        <v>2</v>
      </c>
    </row>
    <row r="1367" spans="1:12">
      <c r="A1367" s="11" t="s">
        <v>2617</v>
      </c>
      <c r="D1367" s="11" t="s">
        <v>260</v>
      </c>
      <c r="E1367" s="19" t="s">
        <v>2867</v>
      </c>
      <c r="F1367" s="10">
        <v>42036</v>
      </c>
      <c r="G1367" s="10">
        <v>44958</v>
      </c>
      <c r="H1367" s="11">
        <v>9</v>
      </c>
      <c r="I1367" s="20" t="s">
        <v>259</v>
      </c>
      <c r="J1367" s="11" t="s">
        <v>261</v>
      </c>
      <c r="K1367" s="11" t="s">
        <v>12387</v>
      </c>
      <c r="L1367" s="11">
        <v>2</v>
      </c>
    </row>
    <row r="1368" spans="1:12">
      <c r="A1368" s="11" t="s">
        <v>2618</v>
      </c>
      <c r="D1368" s="11" t="s">
        <v>260</v>
      </c>
      <c r="E1368" s="19" t="s">
        <v>2868</v>
      </c>
      <c r="F1368" s="10">
        <v>42036</v>
      </c>
      <c r="G1368" s="10">
        <v>44958</v>
      </c>
      <c r="H1368" s="11">
        <v>9</v>
      </c>
      <c r="I1368" s="20" t="s">
        <v>259</v>
      </c>
      <c r="J1368" s="11" t="s">
        <v>261</v>
      </c>
      <c r="K1368" s="11" t="s">
        <v>12387</v>
      </c>
      <c r="L1368" s="11">
        <v>2</v>
      </c>
    </row>
    <row r="1369" spans="1:12">
      <c r="A1369" s="11" t="s">
        <v>2619</v>
      </c>
      <c r="D1369" s="11" t="s">
        <v>260</v>
      </c>
      <c r="E1369" s="19" t="s">
        <v>2869</v>
      </c>
      <c r="F1369" s="10">
        <v>42036</v>
      </c>
      <c r="G1369" s="10">
        <v>44958</v>
      </c>
      <c r="H1369" s="11">
        <v>9</v>
      </c>
      <c r="I1369" s="20" t="s">
        <v>259</v>
      </c>
      <c r="J1369" s="11" t="s">
        <v>261</v>
      </c>
      <c r="K1369" s="11" t="s">
        <v>12387</v>
      </c>
      <c r="L1369" s="11">
        <v>2</v>
      </c>
    </row>
    <row r="1370" spans="1:12">
      <c r="A1370" s="11" t="s">
        <v>2620</v>
      </c>
      <c r="D1370" s="11" t="s">
        <v>260</v>
      </c>
      <c r="E1370" s="19" t="s">
        <v>2870</v>
      </c>
      <c r="F1370" s="10">
        <v>42036</v>
      </c>
      <c r="G1370" s="10">
        <v>44958</v>
      </c>
      <c r="H1370" s="11">
        <v>9</v>
      </c>
      <c r="I1370" s="20" t="s">
        <v>259</v>
      </c>
      <c r="J1370" s="11" t="s">
        <v>261</v>
      </c>
      <c r="K1370" s="11" t="s">
        <v>12387</v>
      </c>
      <c r="L1370" s="11">
        <v>2</v>
      </c>
    </row>
    <row r="1371" spans="1:12">
      <c r="A1371" s="11" t="s">
        <v>2621</v>
      </c>
      <c r="D1371" s="11" t="s">
        <v>260</v>
      </c>
      <c r="E1371" s="19" t="s">
        <v>2871</v>
      </c>
      <c r="F1371" s="10">
        <v>42036</v>
      </c>
      <c r="G1371" s="10">
        <v>44958</v>
      </c>
      <c r="H1371" s="11">
        <v>9</v>
      </c>
      <c r="I1371" s="20" t="s">
        <v>259</v>
      </c>
      <c r="J1371" s="11" t="s">
        <v>261</v>
      </c>
      <c r="K1371" s="11" t="s">
        <v>12387</v>
      </c>
      <c r="L1371" s="11">
        <v>2</v>
      </c>
    </row>
    <row r="1372" spans="1:12">
      <c r="A1372" s="11" t="s">
        <v>2622</v>
      </c>
      <c r="D1372" s="11" t="s">
        <v>260</v>
      </c>
      <c r="E1372" s="19" t="s">
        <v>2872</v>
      </c>
      <c r="F1372" s="10">
        <v>42036</v>
      </c>
      <c r="G1372" s="10">
        <v>44958</v>
      </c>
      <c r="H1372" s="11">
        <v>9</v>
      </c>
      <c r="I1372" s="20" t="s">
        <v>259</v>
      </c>
      <c r="J1372" s="11" t="s">
        <v>261</v>
      </c>
      <c r="K1372" s="11" t="s">
        <v>12387</v>
      </c>
      <c r="L1372" s="11">
        <v>2</v>
      </c>
    </row>
    <row r="1373" spans="1:12">
      <c r="A1373" s="11" t="s">
        <v>2623</v>
      </c>
      <c r="D1373" s="11" t="s">
        <v>260</v>
      </c>
      <c r="E1373" s="19" t="s">
        <v>2873</v>
      </c>
      <c r="F1373" s="10">
        <v>42036</v>
      </c>
      <c r="G1373" s="10">
        <v>44958</v>
      </c>
      <c r="H1373" s="11">
        <v>9</v>
      </c>
      <c r="I1373" s="20" t="s">
        <v>259</v>
      </c>
      <c r="J1373" s="11" t="s">
        <v>261</v>
      </c>
      <c r="K1373" s="11" t="s">
        <v>12387</v>
      </c>
      <c r="L1373" s="11">
        <v>2</v>
      </c>
    </row>
    <row r="1374" spans="1:12">
      <c r="A1374" s="11" t="s">
        <v>2624</v>
      </c>
      <c r="D1374" s="11" t="s">
        <v>260</v>
      </c>
      <c r="E1374" s="19" t="s">
        <v>2874</v>
      </c>
      <c r="F1374" s="10">
        <v>42036</v>
      </c>
      <c r="G1374" s="10">
        <v>44958</v>
      </c>
      <c r="H1374" s="11">
        <v>9</v>
      </c>
      <c r="I1374" s="20" t="s">
        <v>259</v>
      </c>
      <c r="J1374" s="11" t="s">
        <v>261</v>
      </c>
      <c r="K1374" s="11" t="s">
        <v>12387</v>
      </c>
      <c r="L1374" s="11">
        <v>2</v>
      </c>
    </row>
    <row r="1375" spans="1:12">
      <c r="A1375" s="11" t="s">
        <v>2625</v>
      </c>
      <c r="D1375" s="11" t="s">
        <v>260</v>
      </c>
      <c r="E1375" s="19" t="s">
        <v>2875</v>
      </c>
      <c r="F1375" s="10">
        <v>42036</v>
      </c>
      <c r="G1375" s="10">
        <v>44958</v>
      </c>
      <c r="H1375" s="11">
        <v>9</v>
      </c>
      <c r="I1375" s="20" t="s">
        <v>259</v>
      </c>
      <c r="J1375" s="11" t="s">
        <v>261</v>
      </c>
      <c r="K1375" s="11" t="s">
        <v>12387</v>
      </c>
      <c r="L1375" s="11">
        <v>2</v>
      </c>
    </row>
    <row r="1376" spans="1:12">
      <c r="A1376" s="11" t="s">
        <v>2626</v>
      </c>
      <c r="D1376" s="11" t="s">
        <v>260</v>
      </c>
      <c r="E1376" s="19" t="s">
        <v>2876</v>
      </c>
      <c r="F1376" s="10">
        <v>42036</v>
      </c>
      <c r="G1376" s="10">
        <v>44958</v>
      </c>
      <c r="H1376" s="11">
        <v>9</v>
      </c>
      <c r="I1376" s="20" t="s">
        <v>259</v>
      </c>
      <c r="J1376" s="11" t="s">
        <v>261</v>
      </c>
      <c r="K1376" s="11" t="s">
        <v>12387</v>
      </c>
      <c r="L1376" s="11">
        <v>2</v>
      </c>
    </row>
    <row r="1377" spans="1:12">
      <c r="A1377" s="11" t="s">
        <v>2627</v>
      </c>
      <c r="D1377" s="11" t="s">
        <v>260</v>
      </c>
      <c r="E1377" s="19" t="s">
        <v>2877</v>
      </c>
      <c r="F1377" s="10">
        <v>42036</v>
      </c>
      <c r="G1377" s="10">
        <v>44958</v>
      </c>
      <c r="H1377" s="11">
        <v>9</v>
      </c>
      <c r="I1377" s="20" t="s">
        <v>259</v>
      </c>
      <c r="J1377" s="11" t="s">
        <v>261</v>
      </c>
      <c r="K1377" s="11" t="s">
        <v>12387</v>
      </c>
      <c r="L1377" s="11">
        <v>2</v>
      </c>
    </row>
    <row r="1378" spans="1:12">
      <c r="A1378" s="11" t="s">
        <v>2628</v>
      </c>
      <c r="D1378" s="11" t="s">
        <v>260</v>
      </c>
      <c r="E1378" s="19" t="s">
        <v>2878</v>
      </c>
      <c r="F1378" s="10">
        <v>42036</v>
      </c>
      <c r="G1378" s="10">
        <v>44958</v>
      </c>
      <c r="H1378" s="11">
        <v>9</v>
      </c>
      <c r="I1378" s="20" t="s">
        <v>259</v>
      </c>
      <c r="J1378" s="11" t="s">
        <v>261</v>
      </c>
      <c r="K1378" s="11" t="s">
        <v>12387</v>
      </c>
      <c r="L1378" s="11">
        <v>2</v>
      </c>
    </row>
    <row r="1379" spans="1:12">
      <c r="A1379" s="11" t="s">
        <v>2629</v>
      </c>
      <c r="D1379" s="11" t="s">
        <v>260</v>
      </c>
      <c r="E1379" s="19" t="s">
        <v>2879</v>
      </c>
      <c r="F1379" s="10">
        <v>42036</v>
      </c>
      <c r="G1379" s="10">
        <v>44958</v>
      </c>
      <c r="H1379" s="11">
        <v>9</v>
      </c>
      <c r="I1379" s="20" t="s">
        <v>259</v>
      </c>
      <c r="J1379" s="11" t="s">
        <v>261</v>
      </c>
      <c r="K1379" s="11" t="s">
        <v>12387</v>
      </c>
      <c r="L1379" s="11">
        <v>2</v>
      </c>
    </row>
    <row r="1380" spans="1:12">
      <c r="A1380" s="11" t="s">
        <v>2630</v>
      </c>
      <c r="D1380" s="11" t="s">
        <v>260</v>
      </c>
      <c r="E1380" s="19" t="s">
        <v>2880</v>
      </c>
      <c r="F1380" s="10">
        <v>42036</v>
      </c>
      <c r="G1380" s="10">
        <v>44958</v>
      </c>
      <c r="H1380" s="11">
        <v>9</v>
      </c>
      <c r="I1380" s="20" t="s">
        <v>259</v>
      </c>
      <c r="J1380" s="11" t="s">
        <v>261</v>
      </c>
      <c r="K1380" s="11" t="s">
        <v>12387</v>
      </c>
      <c r="L1380" s="11">
        <v>2</v>
      </c>
    </row>
    <row r="1381" spans="1:12">
      <c r="A1381" s="11" t="s">
        <v>2631</v>
      </c>
      <c r="D1381" s="11" t="s">
        <v>260</v>
      </c>
      <c r="E1381" s="19" t="s">
        <v>2881</v>
      </c>
      <c r="F1381" s="10">
        <v>42036</v>
      </c>
      <c r="G1381" s="10">
        <v>44958</v>
      </c>
      <c r="H1381" s="11">
        <v>9</v>
      </c>
      <c r="I1381" s="20" t="s">
        <v>259</v>
      </c>
      <c r="J1381" s="11" t="s">
        <v>261</v>
      </c>
      <c r="K1381" s="11" t="s">
        <v>12387</v>
      </c>
      <c r="L1381" s="11">
        <v>2</v>
      </c>
    </row>
    <row r="1382" spans="1:12">
      <c r="A1382" s="11" t="s">
        <v>2632</v>
      </c>
      <c r="D1382" s="11" t="s">
        <v>260</v>
      </c>
      <c r="E1382" s="19" t="s">
        <v>2882</v>
      </c>
      <c r="F1382" s="10">
        <v>42036</v>
      </c>
      <c r="G1382" s="10">
        <v>44958</v>
      </c>
      <c r="H1382" s="11">
        <v>9</v>
      </c>
      <c r="I1382" s="20" t="s">
        <v>259</v>
      </c>
      <c r="J1382" s="11" t="s">
        <v>261</v>
      </c>
      <c r="K1382" s="11" t="s">
        <v>12387</v>
      </c>
      <c r="L1382" s="11">
        <v>2</v>
      </c>
    </row>
    <row r="1383" spans="1:12">
      <c r="A1383" s="11" t="s">
        <v>2633</v>
      </c>
      <c r="D1383" s="11" t="s">
        <v>260</v>
      </c>
      <c r="E1383" s="19" t="s">
        <v>2883</v>
      </c>
      <c r="F1383" s="10">
        <v>42036</v>
      </c>
      <c r="G1383" s="10">
        <v>44958</v>
      </c>
      <c r="H1383" s="11">
        <v>9</v>
      </c>
      <c r="I1383" s="20" t="s">
        <v>259</v>
      </c>
      <c r="J1383" s="11" t="s">
        <v>261</v>
      </c>
      <c r="K1383" s="11" t="s">
        <v>12387</v>
      </c>
      <c r="L1383" s="11">
        <v>2</v>
      </c>
    </row>
    <row r="1384" spans="1:12">
      <c r="A1384" s="11" t="s">
        <v>2634</v>
      </c>
      <c r="D1384" s="11" t="s">
        <v>260</v>
      </c>
      <c r="E1384" s="19" t="s">
        <v>2884</v>
      </c>
      <c r="F1384" s="10">
        <v>42036</v>
      </c>
      <c r="G1384" s="10">
        <v>44958</v>
      </c>
      <c r="H1384" s="11">
        <v>9</v>
      </c>
      <c r="I1384" s="20" t="s">
        <v>259</v>
      </c>
      <c r="J1384" s="11" t="s">
        <v>261</v>
      </c>
      <c r="K1384" s="11" t="s">
        <v>12387</v>
      </c>
      <c r="L1384" s="11">
        <v>2</v>
      </c>
    </row>
    <row r="1385" spans="1:12">
      <c r="A1385" s="11" t="s">
        <v>2635</v>
      </c>
      <c r="D1385" s="11" t="s">
        <v>260</v>
      </c>
      <c r="E1385" s="19" t="s">
        <v>2885</v>
      </c>
      <c r="F1385" s="10">
        <v>42036</v>
      </c>
      <c r="G1385" s="10">
        <v>44958</v>
      </c>
      <c r="H1385" s="11">
        <v>9</v>
      </c>
      <c r="I1385" s="20" t="s">
        <v>259</v>
      </c>
      <c r="J1385" s="11" t="s">
        <v>261</v>
      </c>
      <c r="K1385" s="11" t="s">
        <v>12387</v>
      </c>
      <c r="L1385" s="11">
        <v>2</v>
      </c>
    </row>
    <row r="1386" spans="1:12">
      <c r="A1386" s="11" t="s">
        <v>2636</v>
      </c>
      <c r="D1386" s="11" t="s">
        <v>260</v>
      </c>
      <c r="E1386" s="19" t="s">
        <v>2886</v>
      </c>
      <c r="F1386" s="10">
        <v>42036</v>
      </c>
      <c r="G1386" s="10">
        <v>44958</v>
      </c>
      <c r="H1386" s="11">
        <v>9</v>
      </c>
      <c r="I1386" s="20" t="s">
        <v>259</v>
      </c>
      <c r="J1386" s="11" t="s">
        <v>261</v>
      </c>
      <c r="K1386" s="11" t="s">
        <v>12387</v>
      </c>
      <c r="L1386" s="11">
        <v>2</v>
      </c>
    </row>
    <row r="1387" spans="1:12">
      <c r="A1387" s="11" t="s">
        <v>2637</v>
      </c>
      <c r="D1387" s="11" t="s">
        <v>260</v>
      </c>
      <c r="E1387" s="19" t="s">
        <v>2887</v>
      </c>
      <c r="F1387" s="10">
        <v>42036</v>
      </c>
      <c r="G1387" s="10">
        <v>44958</v>
      </c>
      <c r="H1387" s="11">
        <v>9</v>
      </c>
      <c r="I1387" s="20" t="s">
        <v>259</v>
      </c>
      <c r="J1387" s="11" t="s">
        <v>261</v>
      </c>
      <c r="K1387" s="11" t="s">
        <v>12387</v>
      </c>
      <c r="L1387" s="11">
        <v>2</v>
      </c>
    </row>
    <row r="1388" spans="1:12">
      <c r="A1388" s="11" t="s">
        <v>2638</v>
      </c>
      <c r="D1388" s="11" t="s">
        <v>260</v>
      </c>
      <c r="E1388" s="19" t="s">
        <v>2888</v>
      </c>
      <c r="F1388" s="10">
        <v>42036</v>
      </c>
      <c r="G1388" s="10">
        <v>44958</v>
      </c>
      <c r="H1388" s="11">
        <v>9</v>
      </c>
      <c r="I1388" s="20" t="s">
        <v>259</v>
      </c>
      <c r="J1388" s="11" t="s">
        <v>261</v>
      </c>
      <c r="K1388" s="11" t="s">
        <v>12387</v>
      </c>
      <c r="L1388" s="11">
        <v>2</v>
      </c>
    </row>
    <row r="1389" spans="1:12">
      <c r="A1389" s="11" t="s">
        <v>2639</v>
      </c>
      <c r="D1389" s="11" t="s">
        <v>260</v>
      </c>
      <c r="E1389" s="19" t="s">
        <v>2889</v>
      </c>
      <c r="F1389" s="10">
        <v>42036</v>
      </c>
      <c r="G1389" s="10">
        <v>44958</v>
      </c>
      <c r="H1389" s="11">
        <v>9</v>
      </c>
      <c r="I1389" s="20" t="s">
        <v>259</v>
      </c>
      <c r="J1389" s="11" t="s">
        <v>261</v>
      </c>
      <c r="K1389" s="11" t="s">
        <v>12387</v>
      </c>
      <c r="L1389" s="11">
        <v>2</v>
      </c>
    </row>
    <row r="1390" spans="1:12">
      <c r="A1390" s="11" t="s">
        <v>2640</v>
      </c>
      <c r="D1390" s="11" t="s">
        <v>260</v>
      </c>
      <c r="E1390" s="19" t="s">
        <v>2890</v>
      </c>
      <c r="F1390" s="10">
        <v>42036</v>
      </c>
      <c r="G1390" s="10">
        <v>44958</v>
      </c>
      <c r="H1390" s="11">
        <v>9</v>
      </c>
      <c r="I1390" s="20" t="s">
        <v>259</v>
      </c>
      <c r="J1390" s="11" t="s">
        <v>261</v>
      </c>
      <c r="K1390" s="11" t="s">
        <v>12387</v>
      </c>
      <c r="L1390" s="11">
        <v>2</v>
      </c>
    </row>
    <row r="1391" spans="1:12">
      <c r="A1391" s="11" t="s">
        <v>2641</v>
      </c>
      <c r="D1391" s="11" t="s">
        <v>260</v>
      </c>
      <c r="E1391" s="19" t="s">
        <v>2891</v>
      </c>
      <c r="F1391" s="10">
        <v>42036</v>
      </c>
      <c r="G1391" s="10">
        <v>44958</v>
      </c>
      <c r="H1391" s="11">
        <v>9</v>
      </c>
      <c r="I1391" s="20" t="s">
        <v>259</v>
      </c>
      <c r="J1391" s="11" t="s">
        <v>261</v>
      </c>
      <c r="K1391" s="11" t="s">
        <v>12387</v>
      </c>
      <c r="L1391" s="11">
        <v>2</v>
      </c>
    </row>
    <row r="1392" spans="1:12">
      <c r="A1392" s="11" t="s">
        <v>2642</v>
      </c>
      <c r="D1392" s="11" t="s">
        <v>260</v>
      </c>
      <c r="E1392" s="19" t="s">
        <v>2892</v>
      </c>
      <c r="F1392" s="10">
        <v>42036</v>
      </c>
      <c r="G1392" s="10">
        <v>44958</v>
      </c>
      <c r="H1392" s="11">
        <v>9</v>
      </c>
      <c r="I1392" s="20" t="s">
        <v>259</v>
      </c>
      <c r="J1392" s="11" t="s">
        <v>261</v>
      </c>
      <c r="K1392" s="11" t="s">
        <v>12387</v>
      </c>
      <c r="L1392" s="11">
        <v>2</v>
      </c>
    </row>
    <row r="1393" spans="1:12">
      <c r="A1393" s="11" t="s">
        <v>2643</v>
      </c>
      <c r="D1393" s="11" t="s">
        <v>260</v>
      </c>
      <c r="E1393" s="19" t="s">
        <v>2893</v>
      </c>
      <c r="F1393" s="10">
        <v>42036</v>
      </c>
      <c r="G1393" s="10">
        <v>44958</v>
      </c>
      <c r="H1393" s="11">
        <v>9</v>
      </c>
      <c r="I1393" s="20" t="s">
        <v>259</v>
      </c>
      <c r="J1393" s="11" t="s">
        <v>261</v>
      </c>
      <c r="K1393" s="11" t="s">
        <v>12387</v>
      </c>
      <c r="L1393" s="11">
        <v>2</v>
      </c>
    </row>
    <row r="1394" spans="1:12">
      <c r="A1394" s="11" t="s">
        <v>2644</v>
      </c>
      <c r="D1394" s="11" t="s">
        <v>260</v>
      </c>
      <c r="E1394" s="19" t="s">
        <v>2894</v>
      </c>
      <c r="F1394" s="10">
        <v>42036</v>
      </c>
      <c r="G1394" s="10">
        <v>44958</v>
      </c>
      <c r="H1394" s="11">
        <v>9</v>
      </c>
      <c r="I1394" s="20" t="s">
        <v>259</v>
      </c>
      <c r="J1394" s="11" t="s">
        <v>261</v>
      </c>
      <c r="K1394" s="11" t="s">
        <v>12387</v>
      </c>
      <c r="L1394" s="11">
        <v>2</v>
      </c>
    </row>
    <row r="1395" spans="1:12">
      <c r="A1395" s="11" t="s">
        <v>2645</v>
      </c>
      <c r="D1395" s="11" t="s">
        <v>260</v>
      </c>
      <c r="E1395" s="19" t="s">
        <v>2895</v>
      </c>
      <c r="F1395" s="10">
        <v>42036</v>
      </c>
      <c r="G1395" s="10">
        <v>44958</v>
      </c>
      <c r="H1395" s="11">
        <v>9</v>
      </c>
      <c r="I1395" s="20" t="s">
        <v>259</v>
      </c>
      <c r="J1395" s="11" t="s">
        <v>261</v>
      </c>
      <c r="K1395" s="11" t="s">
        <v>12387</v>
      </c>
      <c r="L1395" s="11">
        <v>2</v>
      </c>
    </row>
    <row r="1396" spans="1:12">
      <c r="A1396" s="11" t="s">
        <v>2646</v>
      </c>
      <c r="D1396" s="11" t="s">
        <v>260</v>
      </c>
      <c r="E1396" s="19" t="s">
        <v>2896</v>
      </c>
      <c r="F1396" s="10">
        <v>42036</v>
      </c>
      <c r="G1396" s="10">
        <v>44958</v>
      </c>
      <c r="H1396" s="11">
        <v>9</v>
      </c>
      <c r="I1396" s="20" t="s">
        <v>259</v>
      </c>
      <c r="J1396" s="11" t="s">
        <v>261</v>
      </c>
      <c r="K1396" s="11" t="s">
        <v>12387</v>
      </c>
      <c r="L1396" s="11">
        <v>2</v>
      </c>
    </row>
    <row r="1397" spans="1:12">
      <c r="A1397" s="11" t="s">
        <v>2647</v>
      </c>
      <c r="D1397" s="11" t="s">
        <v>260</v>
      </c>
      <c r="E1397" s="19" t="s">
        <v>2897</v>
      </c>
      <c r="F1397" s="10">
        <v>42036</v>
      </c>
      <c r="G1397" s="10">
        <v>44958</v>
      </c>
      <c r="H1397" s="11">
        <v>9</v>
      </c>
      <c r="I1397" s="20" t="s">
        <v>259</v>
      </c>
      <c r="J1397" s="11" t="s">
        <v>261</v>
      </c>
      <c r="K1397" s="11" t="s">
        <v>12387</v>
      </c>
      <c r="L1397" s="11">
        <v>2</v>
      </c>
    </row>
    <row r="1398" spans="1:12">
      <c r="A1398" s="11" t="s">
        <v>2648</v>
      </c>
      <c r="D1398" s="11" t="s">
        <v>260</v>
      </c>
      <c r="E1398" s="19" t="s">
        <v>2898</v>
      </c>
      <c r="F1398" s="10">
        <v>42036</v>
      </c>
      <c r="G1398" s="10">
        <v>44958</v>
      </c>
      <c r="H1398" s="11">
        <v>9</v>
      </c>
      <c r="I1398" s="20" t="s">
        <v>259</v>
      </c>
      <c r="J1398" s="11" t="s">
        <v>261</v>
      </c>
      <c r="K1398" s="11" t="s">
        <v>12387</v>
      </c>
      <c r="L1398" s="11">
        <v>2</v>
      </c>
    </row>
    <row r="1399" spans="1:12">
      <c r="A1399" s="11" t="s">
        <v>2649</v>
      </c>
      <c r="D1399" s="11" t="s">
        <v>260</v>
      </c>
      <c r="E1399" s="19" t="s">
        <v>2899</v>
      </c>
      <c r="F1399" s="10">
        <v>42036</v>
      </c>
      <c r="G1399" s="10">
        <v>44958</v>
      </c>
      <c r="H1399" s="11">
        <v>9</v>
      </c>
      <c r="I1399" s="20" t="s">
        <v>259</v>
      </c>
      <c r="J1399" s="11" t="s">
        <v>261</v>
      </c>
      <c r="K1399" s="11" t="s">
        <v>12387</v>
      </c>
      <c r="L1399" s="11">
        <v>2</v>
      </c>
    </row>
    <row r="1400" spans="1:12">
      <c r="A1400" s="11" t="s">
        <v>2650</v>
      </c>
      <c r="D1400" s="11" t="s">
        <v>260</v>
      </c>
      <c r="E1400" s="19" t="s">
        <v>2900</v>
      </c>
      <c r="F1400" s="10">
        <v>42036</v>
      </c>
      <c r="G1400" s="10">
        <v>44958</v>
      </c>
      <c r="H1400" s="11">
        <v>9</v>
      </c>
      <c r="I1400" s="20" t="s">
        <v>259</v>
      </c>
      <c r="J1400" s="11" t="s">
        <v>261</v>
      </c>
      <c r="K1400" s="11" t="s">
        <v>12387</v>
      </c>
      <c r="L1400" s="11">
        <v>2</v>
      </c>
    </row>
    <row r="1401" spans="1:12">
      <c r="A1401" s="11" t="s">
        <v>2651</v>
      </c>
      <c r="D1401" s="11" t="s">
        <v>260</v>
      </c>
      <c r="E1401" s="19" t="s">
        <v>2901</v>
      </c>
      <c r="F1401" s="10">
        <v>42036</v>
      </c>
      <c r="G1401" s="10">
        <v>44958</v>
      </c>
      <c r="H1401" s="11">
        <v>9</v>
      </c>
      <c r="I1401" s="20" t="s">
        <v>259</v>
      </c>
      <c r="J1401" s="11" t="s">
        <v>261</v>
      </c>
      <c r="K1401" s="11" t="s">
        <v>12387</v>
      </c>
      <c r="L1401" s="11">
        <v>2</v>
      </c>
    </row>
    <row r="1402" spans="1:12">
      <c r="A1402" s="11" t="s">
        <v>2652</v>
      </c>
      <c r="D1402" s="11" t="s">
        <v>260</v>
      </c>
      <c r="E1402" s="19" t="s">
        <v>2902</v>
      </c>
      <c r="F1402" s="10">
        <v>42036</v>
      </c>
      <c r="G1402" s="10">
        <v>44958</v>
      </c>
      <c r="H1402" s="11">
        <v>9</v>
      </c>
      <c r="I1402" s="20" t="s">
        <v>259</v>
      </c>
      <c r="J1402" s="11" t="s">
        <v>261</v>
      </c>
      <c r="K1402" s="11" t="s">
        <v>12387</v>
      </c>
      <c r="L1402" s="11">
        <v>2</v>
      </c>
    </row>
    <row r="1403" spans="1:12">
      <c r="A1403" s="11" t="s">
        <v>2653</v>
      </c>
      <c r="D1403" s="11" t="s">
        <v>260</v>
      </c>
      <c r="E1403" s="19" t="s">
        <v>2903</v>
      </c>
      <c r="F1403" s="10">
        <v>42036</v>
      </c>
      <c r="G1403" s="10">
        <v>44958</v>
      </c>
      <c r="H1403" s="11">
        <v>9</v>
      </c>
      <c r="I1403" s="20" t="s">
        <v>259</v>
      </c>
      <c r="J1403" s="11" t="s">
        <v>261</v>
      </c>
      <c r="K1403" s="11" t="s">
        <v>12387</v>
      </c>
      <c r="L1403" s="11">
        <v>2</v>
      </c>
    </row>
    <row r="1404" spans="1:12">
      <c r="A1404" s="11" t="s">
        <v>2654</v>
      </c>
      <c r="D1404" s="11" t="s">
        <v>260</v>
      </c>
      <c r="E1404" s="19" t="s">
        <v>2904</v>
      </c>
      <c r="F1404" s="10">
        <v>42036</v>
      </c>
      <c r="G1404" s="10">
        <v>44958</v>
      </c>
      <c r="H1404" s="11">
        <v>9</v>
      </c>
      <c r="I1404" s="20" t="s">
        <v>259</v>
      </c>
      <c r="J1404" s="11" t="s">
        <v>261</v>
      </c>
      <c r="K1404" s="11" t="s">
        <v>12387</v>
      </c>
      <c r="L1404" s="11">
        <v>2</v>
      </c>
    </row>
    <row r="1405" spans="1:12">
      <c r="A1405" s="11" t="s">
        <v>2655</v>
      </c>
      <c r="D1405" s="11" t="s">
        <v>260</v>
      </c>
      <c r="E1405" s="19" t="s">
        <v>2905</v>
      </c>
      <c r="F1405" s="10">
        <v>42036</v>
      </c>
      <c r="G1405" s="10">
        <v>44958</v>
      </c>
      <c r="H1405" s="11">
        <v>9</v>
      </c>
      <c r="I1405" s="20" t="s">
        <v>259</v>
      </c>
      <c r="J1405" s="11" t="s">
        <v>261</v>
      </c>
      <c r="K1405" s="11" t="s">
        <v>12387</v>
      </c>
      <c r="L1405" s="11">
        <v>2</v>
      </c>
    </row>
    <row r="1406" spans="1:12">
      <c r="A1406" s="11" t="s">
        <v>2656</v>
      </c>
      <c r="D1406" s="11" t="s">
        <v>260</v>
      </c>
      <c r="E1406" s="19" t="s">
        <v>2906</v>
      </c>
      <c r="F1406" s="10">
        <v>42036</v>
      </c>
      <c r="G1406" s="10">
        <v>44958</v>
      </c>
      <c r="H1406" s="11">
        <v>9</v>
      </c>
      <c r="I1406" s="20" t="s">
        <v>259</v>
      </c>
      <c r="J1406" s="11" t="s">
        <v>261</v>
      </c>
      <c r="K1406" s="11" t="s">
        <v>12387</v>
      </c>
      <c r="L1406" s="11">
        <v>2</v>
      </c>
    </row>
    <row r="1407" spans="1:12">
      <c r="A1407" s="11" t="s">
        <v>2657</v>
      </c>
      <c r="D1407" s="11" t="s">
        <v>260</v>
      </c>
      <c r="E1407" s="19" t="s">
        <v>2907</v>
      </c>
      <c r="F1407" s="10">
        <v>42036</v>
      </c>
      <c r="G1407" s="10">
        <v>44958</v>
      </c>
      <c r="H1407" s="11">
        <v>9</v>
      </c>
      <c r="I1407" s="20" t="s">
        <v>259</v>
      </c>
      <c r="J1407" s="11" t="s">
        <v>261</v>
      </c>
      <c r="K1407" s="11" t="s">
        <v>12387</v>
      </c>
      <c r="L1407" s="11">
        <v>2</v>
      </c>
    </row>
    <row r="1408" spans="1:12">
      <c r="A1408" s="11" t="s">
        <v>2658</v>
      </c>
      <c r="D1408" s="11" t="s">
        <v>260</v>
      </c>
      <c r="E1408" s="19" t="s">
        <v>2908</v>
      </c>
      <c r="F1408" s="10">
        <v>42036</v>
      </c>
      <c r="G1408" s="10">
        <v>44958</v>
      </c>
      <c r="H1408" s="11">
        <v>9</v>
      </c>
      <c r="I1408" s="20" t="s">
        <v>259</v>
      </c>
      <c r="J1408" s="11" t="s">
        <v>261</v>
      </c>
      <c r="K1408" s="11" t="s">
        <v>12387</v>
      </c>
      <c r="L1408" s="11">
        <v>2</v>
      </c>
    </row>
    <row r="1409" spans="1:12">
      <c r="A1409" s="11" t="s">
        <v>2659</v>
      </c>
      <c r="D1409" s="11" t="s">
        <v>260</v>
      </c>
      <c r="E1409" s="19" t="s">
        <v>2909</v>
      </c>
      <c r="F1409" s="10">
        <v>42036</v>
      </c>
      <c r="G1409" s="10">
        <v>44958</v>
      </c>
      <c r="H1409" s="11">
        <v>9</v>
      </c>
      <c r="I1409" s="20" t="s">
        <v>259</v>
      </c>
      <c r="J1409" s="11" t="s">
        <v>261</v>
      </c>
      <c r="K1409" s="11" t="s">
        <v>12387</v>
      </c>
      <c r="L1409" s="11">
        <v>2</v>
      </c>
    </row>
    <row r="1410" spans="1:12">
      <c r="A1410" s="11" t="s">
        <v>2660</v>
      </c>
      <c r="D1410" s="11" t="s">
        <v>260</v>
      </c>
      <c r="E1410" s="19" t="s">
        <v>2910</v>
      </c>
      <c r="F1410" s="10">
        <v>42036</v>
      </c>
      <c r="G1410" s="10">
        <v>44958</v>
      </c>
      <c r="H1410" s="11">
        <v>9</v>
      </c>
      <c r="I1410" s="20" t="s">
        <v>259</v>
      </c>
      <c r="J1410" s="11" t="s">
        <v>261</v>
      </c>
      <c r="K1410" s="11" t="s">
        <v>12387</v>
      </c>
      <c r="L1410" s="11">
        <v>2</v>
      </c>
    </row>
    <row r="1411" spans="1:12">
      <c r="A1411" s="11" t="s">
        <v>2661</v>
      </c>
      <c r="D1411" s="11" t="s">
        <v>260</v>
      </c>
      <c r="E1411" s="19" t="s">
        <v>2911</v>
      </c>
      <c r="F1411" s="10">
        <v>42036</v>
      </c>
      <c r="G1411" s="10">
        <v>44958</v>
      </c>
      <c r="H1411" s="11">
        <v>9</v>
      </c>
      <c r="I1411" s="20" t="s">
        <v>259</v>
      </c>
      <c r="J1411" s="11" t="s">
        <v>261</v>
      </c>
      <c r="K1411" s="11" t="s">
        <v>12387</v>
      </c>
      <c r="L1411" s="11">
        <v>2</v>
      </c>
    </row>
    <row r="1412" spans="1:12">
      <c r="A1412" s="11" t="s">
        <v>2662</v>
      </c>
      <c r="D1412" s="11" t="s">
        <v>260</v>
      </c>
      <c r="E1412" s="19" t="s">
        <v>2912</v>
      </c>
      <c r="F1412" s="10">
        <v>42036</v>
      </c>
      <c r="G1412" s="10">
        <v>44958</v>
      </c>
      <c r="H1412" s="11">
        <v>9</v>
      </c>
      <c r="I1412" s="20" t="s">
        <v>259</v>
      </c>
      <c r="J1412" s="11" t="s">
        <v>261</v>
      </c>
      <c r="K1412" s="11" t="s">
        <v>12387</v>
      </c>
      <c r="L1412" s="11">
        <v>2</v>
      </c>
    </row>
    <row r="1413" spans="1:12">
      <c r="A1413" s="11" t="s">
        <v>2663</v>
      </c>
      <c r="D1413" s="11" t="s">
        <v>260</v>
      </c>
      <c r="E1413" s="19" t="s">
        <v>2913</v>
      </c>
      <c r="F1413" s="10">
        <v>42036</v>
      </c>
      <c r="G1413" s="10">
        <v>44958</v>
      </c>
      <c r="H1413" s="11">
        <v>9</v>
      </c>
      <c r="I1413" s="20" t="s">
        <v>259</v>
      </c>
      <c r="J1413" s="11" t="s">
        <v>261</v>
      </c>
      <c r="K1413" s="11" t="s">
        <v>12387</v>
      </c>
      <c r="L1413" s="11">
        <v>2</v>
      </c>
    </row>
    <row r="1414" spans="1:12">
      <c r="A1414" s="11" t="s">
        <v>2664</v>
      </c>
      <c r="D1414" s="11" t="s">
        <v>260</v>
      </c>
      <c r="E1414" s="19" t="s">
        <v>2914</v>
      </c>
      <c r="F1414" s="10">
        <v>42036</v>
      </c>
      <c r="G1414" s="10">
        <v>44958</v>
      </c>
      <c r="H1414" s="11">
        <v>9</v>
      </c>
      <c r="I1414" s="20" t="s">
        <v>259</v>
      </c>
      <c r="J1414" s="11" t="s">
        <v>261</v>
      </c>
      <c r="K1414" s="11" t="s">
        <v>12387</v>
      </c>
      <c r="L1414" s="11">
        <v>2</v>
      </c>
    </row>
    <row r="1415" spans="1:12">
      <c r="A1415" s="11" t="s">
        <v>2665</v>
      </c>
      <c r="D1415" s="11" t="s">
        <v>260</v>
      </c>
      <c r="E1415" s="19" t="s">
        <v>2915</v>
      </c>
      <c r="F1415" s="10">
        <v>42036</v>
      </c>
      <c r="G1415" s="10">
        <v>44958</v>
      </c>
      <c r="H1415" s="11">
        <v>9</v>
      </c>
      <c r="I1415" s="20" t="s">
        <v>259</v>
      </c>
      <c r="J1415" s="11" t="s">
        <v>261</v>
      </c>
      <c r="K1415" s="11" t="s">
        <v>12387</v>
      </c>
      <c r="L1415" s="11">
        <v>2</v>
      </c>
    </row>
    <row r="1416" spans="1:12">
      <c r="A1416" s="11" t="s">
        <v>2666</v>
      </c>
      <c r="D1416" s="11" t="s">
        <v>260</v>
      </c>
      <c r="E1416" s="19" t="s">
        <v>2916</v>
      </c>
      <c r="F1416" s="10">
        <v>42036</v>
      </c>
      <c r="G1416" s="10">
        <v>44958</v>
      </c>
      <c r="H1416" s="11">
        <v>9</v>
      </c>
      <c r="I1416" s="20" t="s">
        <v>259</v>
      </c>
      <c r="J1416" s="11" t="s">
        <v>261</v>
      </c>
      <c r="K1416" s="11" t="s">
        <v>12387</v>
      </c>
      <c r="L1416" s="11">
        <v>2</v>
      </c>
    </row>
    <row r="1417" spans="1:12">
      <c r="A1417" s="11" t="s">
        <v>2667</v>
      </c>
      <c r="D1417" s="11" t="s">
        <v>260</v>
      </c>
      <c r="E1417" s="19" t="s">
        <v>2917</v>
      </c>
      <c r="F1417" s="10">
        <v>42036</v>
      </c>
      <c r="G1417" s="10">
        <v>44958</v>
      </c>
      <c r="H1417" s="11">
        <v>9</v>
      </c>
      <c r="I1417" s="20" t="s">
        <v>259</v>
      </c>
      <c r="J1417" s="11" t="s">
        <v>261</v>
      </c>
      <c r="K1417" s="11" t="s">
        <v>12387</v>
      </c>
      <c r="L1417" s="11">
        <v>2</v>
      </c>
    </row>
    <row r="1418" spans="1:12">
      <c r="A1418" s="11" t="s">
        <v>2668</v>
      </c>
      <c r="D1418" s="11" t="s">
        <v>260</v>
      </c>
      <c r="E1418" s="19" t="s">
        <v>2918</v>
      </c>
      <c r="F1418" s="10">
        <v>42036</v>
      </c>
      <c r="G1418" s="10">
        <v>44958</v>
      </c>
      <c r="H1418" s="11">
        <v>9</v>
      </c>
      <c r="I1418" s="20" t="s">
        <v>259</v>
      </c>
      <c r="J1418" s="11" t="s">
        <v>261</v>
      </c>
      <c r="K1418" s="11" t="s">
        <v>12387</v>
      </c>
      <c r="L1418" s="11">
        <v>2</v>
      </c>
    </row>
    <row r="1419" spans="1:12">
      <c r="A1419" s="11" t="s">
        <v>2669</v>
      </c>
      <c r="D1419" s="11" t="s">
        <v>260</v>
      </c>
      <c r="E1419" s="19" t="s">
        <v>2919</v>
      </c>
      <c r="F1419" s="10">
        <v>42036</v>
      </c>
      <c r="G1419" s="10">
        <v>44958</v>
      </c>
      <c r="H1419" s="11">
        <v>9</v>
      </c>
      <c r="I1419" s="20" t="s">
        <v>259</v>
      </c>
      <c r="J1419" s="11" t="s">
        <v>261</v>
      </c>
      <c r="K1419" s="11" t="s">
        <v>12387</v>
      </c>
      <c r="L1419" s="11">
        <v>2</v>
      </c>
    </row>
    <row r="1420" spans="1:12">
      <c r="A1420" s="11" t="s">
        <v>2670</v>
      </c>
      <c r="D1420" s="11" t="s">
        <v>260</v>
      </c>
      <c r="E1420" s="19" t="s">
        <v>2920</v>
      </c>
      <c r="F1420" s="10">
        <v>42036</v>
      </c>
      <c r="G1420" s="10">
        <v>44958</v>
      </c>
      <c r="H1420" s="11">
        <v>9</v>
      </c>
      <c r="I1420" s="20" t="s">
        <v>259</v>
      </c>
      <c r="J1420" s="11" t="s">
        <v>261</v>
      </c>
      <c r="K1420" s="11" t="s">
        <v>12387</v>
      </c>
      <c r="L1420" s="11">
        <v>2</v>
      </c>
    </row>
    <row r="1421" spans="1:12">
      <c r="A1421" s="11" t="s">
        <v>2671</v>
      </c>
      <c r="D1421" s="11" t="s">
        <v>260</v>
      </c>
      <c r="E1421" s="19" t="s">
        <v>2921</v>
      </c>
      <c r="F1421" s="10">
        <v>42036</v>
      </c>
      <c r="G1421" s="10">
        <v>44958</v>
      </c>
      <c r="H1421" s="11">
        <v>9</v>
      </c>
      <c r="I1421" s="20" t="s">
        <v>259</v>
      </c>
      <c r="J1421" s="11" t="s">
        <v>261</v>
      </c>
      <c r="K1421" s="11" t="s">
        <v>12387</v>
      </c>
      <c r="L1421" s="11">
        <v>2</v>
      </c>
    </row>
    <row r="1422" spans="1:12">
      <c r="A1422" s="11" t="s">
        <v>2672</v>
      </c>
      <c r="D1422" s="11" t="s">
        <v>260</v>
      </c>
      <c r="E1422" s="19" t="s">
        <v>2922</v>
      </c>
      <c r="F1422" s="10">
        <v>42036</v>
      </c>
      <c r="G1422" s="10">
        <v>44958</v>
      </c>
      <c r="H1422" s="11">
        <v>9</v>
      </c>
      <c r="I1422" s="20" t="s">
        <v>259</v>
      </c>
      <c r="J1422" s="11" t="s">
        <v>261</v>
      </c>
      <c r="K1422" s="11" t="s">
        <v>12387</v>
      </c>
      <c r="L1422" s="11">
        <v>2</v>
      </c>
    </row>
    <row r="1423" spans="1:12">
      <c r="A1423" s="11" t="s">
        <v>2673</v>
      </c>
      <c r="D1423" s="11" t="s">
        <v>260</v>
      </c>
      <c r="E1423" s="19" t="s">
        <v>2923</v>
      </c>
      <c r="F1423" s="10">
        <v>42036</v>
      </c>
      <c r="G1423" s="10">
        <v>44958</v>
      </c>
      <c r="H1423" s="11">
        <v>9</v>
      </c>
      <c r="I1423" s="20" t="s">
        <v>259</v>
      </c>
      <c r="J1423" s="11" t="s">
        <v>261</v>
      </c>
      <c r="K1423" s="11" t="s">
        <v>12387</v>
      </c>
      <c r="L1423" s="11">
        <v>2</v>
      </c>
    </row>
    <row r="1424" spans="1:12">
      <c r="A1424" s="11" t="s">
        <v>2674</v>
      </c>
      <c r="D1424" s="11" t="s">
        <v>260</v>
      </c>
      <c r="E1424" s="19" t="s">
        <v>2924</v>
      </c>
      <c r="F1424" s="10">
        <v>42036</v>
      </c>
      <c r="G1424" s="10">
        <v>44958</v>
      </c>
      <c r="H1424" s="11">
        <v>9</v>
      </c>
      <c r="I1424" s="20" t="s">
        <v>259</v>
      </c>
      <c r="J1424" s="11" t="s">
        <v>261</v>
      </c>
      <c r="K1424" s="11" t="s">
        <v>12387</v>
      </c>
      <c r="L1424" s="11">
        <v>2</v>
      </c>
    </row>
    <row r="1425" spans="1:12">
      <c r="A1425" s="11" t="s">
        <v>2675</v>
      </c>
      <c r="D1425" s="11" t="s">
        <v>260</v>
      </c>
      <c r="E1425" s="19" t="s">
        <v>2925</v>
      </c>
      <c r="F1425" s="10">
        <v>42036</v>
      </c>
      <c r="G1425" s="10">
        <v>44958</v>
      </c>
      <c r="H1425" s="11">
        <v>9</v>
      </c>
      <c r="I1425" s="20" t="s">
        <v>259</v>
      </c>
      <c r="J1425" s="11" t="s">
        <v>261</v>
      </c>
      <c r="K1425" s="11" t="s">
        <v>12387</v>
      </c>
      <c r="L1425" s="11">
        <v>2</v>
      </c>
    </row>
    <row r="1426" spans="1:12">
      <c r="A1426" s="11" t="s">
        <v>2676</v>
      </c>
      <c r="D1426" s="11" t="s">
        <v>260</v>
      </c>
      <c r="E1426" s="19" t="s">
        <v>2926</v>
      </c>
      <c r="F1426" s="10">
        <v>42036</v>
      </c>
      <c r="G1426" s="10">
        <v>44958</v>
      </c>
      <c r="H1426" s="11">
        <v>9</v>
      </c>
      <c r="I1426" s="20" t="s">
        <v>259</v>
      </c>
      <c r="J1426" s="11" t="s">
        <v>261</v>
      </c>
      <c r="K1426" s="11" t="s">
        <v>12387</v>
      </c>
      <c r="L1426" s="11">
        <v>2</v>
      </c>
    </row>
    <row r="1427" spans="1:12">
      <c r="A1427" s="11" t="s">
        <v>2677</v>
      </c>
      <c r="D1427" s="11" t="s">
        <v>260</v>
      </c>
      <c r="E1427" s="19" t="s">
        <v>2927</v>
      </c>
      <c r="F1427" s="10">
        <v>42036</v>
      </c>
      <c r="G1427" s="10">
        <v>44958</v>
      </c>
      <c r="H1427" s="11">
        <v>9</v>
      </c>
      <c r="I1427" s="20" t="s">
        <v>259</v>
      </c>
      <c r="J1427" s="11" t="s">
        <v>261</v>
      </c>
      <c r="K1427" s="11" t="s">
        <v>12387</v>
      </c>
      <c r="L1427" s="11">
        <v>2</v>
      </c>
    </row>
    <row r="1428" spans="1:12">
      <c r="A1428" s="11" t="s">
        <v>2678</v>
      </c>
      <c r="D1428" s="11" t="s">
        <v>260</v>
      </c>
      <c r="E1428" s="19" t="s">
        <v>2928</v>
      </c>
      <c r="F1428" s="10">
        <v>42036</v>
      </c>
      <c r="G1428" s="10">
        <v>44958</v>
      </c>
      <c r="H1428" s="11">
        <v>9</v>
      </c>
      <c r="I1428" s="20" t="s">
        <v>259</v>
      </c>
      <c r="J1428" s="11" t="s">
        <v>261</v>
      </c>
      <c r="K1428" s="11" t="s">
        <v>12387</v>
      </c>
      <c r="L1428" s="11">
        <v>2</v>
      </c>
    </row>
    <row r="1429" spans="1:12">
      <c r="A1429" s="11" t="s">
        <v>2679</v>
      </c>
      <c r="D1429" s="11" t="s">
        <v>260</v>
      </c>
      <c r="E1429" s="19" t="s">
        <v>2929</v>
      </c>
      <c r="F1429" s="10">
        <v>42036</v>
      </c>
      <c r="G1429" s="10">
        <v>44958</v>
      </c>
      <c r="H1429" s="11">
        <v>9</v>
      </c>
      <c r="I1429" s="20" t="s">
        <v>259</v>
      </c>
      <c r="J1429" s="11" t="s">
        <v>261</v>
      </c>
      <c r="K1429" s="11" t="s">
        <v>12387</v>
      </c>
      <c r="L1429" s="11">
        <v>2</v>
      </c>
    </row>
    <row r="1430" spans="1:12">
      <c r="A1430" s="11" t="s">
        <v>2680</v>
      </c>
      <c r="D1430" s="11" t="s">
        <v>260</v>
      </c>
      <c r="E1430" s="19" t="s">
        <v>2930</v>
      </c>
      <c r="F1430" s="10">
        <v>42036</v>
      </c>
      <c r="G1430" s="10">
        <v>44958</v>
      </c>
      <c r="H1430" s="11">
        <v>9</v>
      </c>
      <c r="I1430" s="20" t="s">
        <v>259</v>
      </c>
      <c r="J1430" s="11" t="s">
        <v>261</v>
      </c>
      <c r="K1430" s="11" t="s">
        <v>12387</v>
      </c>
      <c r="L1430" s="11">
        <v>2</v>
      </c>
    </row>
    <row r="1431" spans="1:12">
      <c r="A1431" s="11" t="s">
        <v>2681</v>
      </c>
      <c r="D1431" s="11" t="s">
        <v>260</v>
      </c>
      <c r="E1431" s="19" t="s">
        <v>2931</v>
      </c>
      <c r="F1431" s="10">
        <v>42036</v>
      </c>
      <c r="G1431" s="10">
        <v>44958</v>
      </c>
      <c r="H1431" s="11">
        <v>9</v>
      </c>
      <c r="I1431" s="20" t="s">
        <v>259</v>
      </c>
      <c r="J1431" s="11" t="s">
        <v>261</v>
      </c>
      <c r="K1431" s="11" t="s">
        <v>12387</v>
      </c>
      <c r="L1431" s="11">
        <v>2</v>
      </c>
    </row>
    <row r="1432" spans="1:12">
      <c r="A1432" s="11" t="s">
        <v>2682</v>
      </c>
      <c r="D1432" s="11" t="s">
        <v>260</v>
      </c>
      <c r="E1432" s="19" t="s">
        <v>2932</v>
      </c>
      <c r="F1432" s="10">
        <v>42036</v>
      </c>
      <c r="G1432" s="10">
        <v>44958</v>
      </c>
      <c r="H1432" s="11">
        <v>9</v>
      </c>
      <c r="I1432" s="20" t="s">
        <v>259</v>
      </c>
      <c r="J1432" s="11" t="s">
        <v>261</v>
      </c>
      <c r="K1432" s="11" t="s">
        <v>12387</v>
      </c>
      <c r="L1432" s="11">
        <v>2</v>
      </c>
    </row>
    <row r="1433" spans="1:12">
      <c r="A1433" s="11" t="s">
        <v>2683</v>
      </c>
      <c r="D1433" s="11" t="s">
        <v>260</v>
      </c>
      <c r="E1433" s="19" t="s">
        <v>2933</v>
      </c>
      <c r="F1433" s="10">
        <v>42036</v>
      </c>
      <c r="G1433" s="10">
        <v>44958</v>
      </c>
      <c r="H1433" s="11">
        <v>9</v>
      </c>
      <c r="I1433" s="20" t="s">
        <v>259</v>
      </c>
      <c r="J1433" s="11" t="s">
        <v>261</v>
      </c>
      <c r="K1433" s="11" t="s">
        <v>12387</v>
      </c>
      <c r="L1433" s="11">
        <v>2</v>
      </c>
    </row>
    <row r="1434" spans="1:12">
      <c r="A1434" s="11" t="s">
        <v>2684</v>
      </c>
      <c r="D1434" s="11" t="s">
        <v>260</v>
      </c>
      <c r="E1434" s="19" t="s">
        <v>2934</v>
      </c>
      <c r="F1434" s="10">
        <v>42036</v>
      </c>
      <c r="G1434" s="10">
        <v>44958</v>
      </c>
      <c r="H1434" s="11">
        <v>9</v>
      </c>
      <c r="I1434" s="20" t="s">
        <v>259</v>
      </c>
      <c r="J1434" s="11" t="s">
        <v>261</v>
      </c>
      <c r="K1434" s="11" t="s">
        <v>12387</v>
      </c>
      <c r="L1434" s="11">
        <v>2</v>
      </c>
    </row>
    <row r="1435" spans="1:12">
      <c r="A1435" s="11" t="s">
        <v>2685</v>
      </c>
      <c r="D1435" s="11" t="s">
        <v>260</v>
      </c>
      <c r="E1435" s="19" t="s">
        <v>2935</v>
      </c>
      <c r="F1435" s="10">
        <v>42036</v>
      </c>
      <c r="G1435" s="10">
        <v>44958</v>
      </c>
      <c r="H1435" s="11">
        <v>9</v>
      </c>
      <c r="I1435" s="20" t="s">
        <v>259</v>
      </c>
      <c r="J1435" s="11" t="s">
        <v>261</v>
      </c>
      <c r="K1435" s="11" t="s">
        <v>12387</v>
      </c>
      <c r="L1435" s="11">
        <v>2</v>
      </c>
    </row>
    <row r="1436" spans="1:12">
      <c r="A1436" s="11" t="s">
        <v>2686</v>
      </c>
      <c r="D1436" s="11" t="s">
        <v>260</v>
      </c>
      <c r="E1436" s="19" t="s">
        <v>2936</v>
      </c>
      <c r="F1436" s="10">
        <v>42036</v>
      </c>
      <c r="G1436" s="10">
        <v>44958</v>
      </c>
      <c r="H1436" s="11">
        <v>9</v>
      </c>
      <c r="I1436" s="20" t="s">
        <v>259</v>
      </c>
      <c r="J1436" s="11" t="s">
        <v>261</v>
      </c>
      <c r="K1436" s="11" t="s">
        <v>12387</v>
      </c>
      <c r="L1436" s="11">
        <v>2</v>
      </c>
    </row>
    <row r="1437" spans="1:12">
      <c r="A1437" s="11" t="s">
        <v>2687</v>
      </c>
      <c r="D1437" s="11" t="s">
        <v>260</v>
      </c>
      <c r="E1437" s="19" t="s">
        <v>2937</v>
      </c>
      <c r="F1437" s="10">
        <v>42036</v>
      </c>
      <c r="G1437" s="10">
        <v>44958</v>
      </c>
      <c r="H1437" s="11">
        <v>9</v>
      </c>
      <c r="I1437" s="20" t="s">
        <v>259</v>
      </c>
      <c r="J1437" s="11" t="s">
        <v>261</v>
      </c>
      <c r="K1437" s="11" t="s">
        <v>12387</v>
      </c>
      <c r="L1437" s="11">
        <v>2</v>
      </c>
    </row>
    <row r="1438" spans="1:12">
      <c r="A1438" s="11" t="s">
        <v>2688</v>
      </c>
      <c r="D1438" s="11" t="s">
        <v>260</v>
      </c>
      <c r="E1438" s="19" t="s">
        <v>2938</v>
      </c>
      <c r="F1438" s="10">
        <v>42036</v>
      </c>
      <c r="G1438" s="10">
        <v>44958</v>
      </c>
      <c r="H1438" s="11">
        <v>9</v>
      </c>
      <c r="I1438" s="20" t="s">
        <v>259</v>
      </c>
      <c r="J1438" s="11" t="s">
        <v>261</v>
      </c>
      <c r="K1438" s="11" t="s">
        <v>12387</v>
      </c>
      <c r="L1438" s="11">
        <v>2</v>
      </c>
    </row>
    <row r="1439" spans="1:12">
      <c r="A1439" s="11" t="s">
        <v>2689</v>
      </c>
      <c r="D1439" s="11" t="s">
        <v>260</v>
      </c>
      <c r="E1439" s="19" t="s">
        <v>2939</v>
      </c>
      <c r="F1439" s="10">
        <v>42036</v>
      </c>
      <c r="G1439" s="10">
        <v>44958</v>
      </c>
      <c r="H1439" s="11">
        <v>9</v>
      </c>
      <c r="I1439" s="20" t="s">
        <v>259</v>
      </c>
      <c r="J1439" s="11" t="s">
        <v>261</v>
      </c>
      <c r="K1439" s="11" t="s">
        <v>12387</v>
      </c>
      <c r="L1439" s="11">
        <v>2</v>
      </c>
    </row>
    <row r="1440" spans="1:12">
      <c r="A1440" s="11" t="s">
        <v>2690</v>
      </c>
      <c r="D1440" s="11" t="s">
        <v>260</v>
      </c>
      <c r="E1440" s="19" t="s">
        <v>2940</v>
      </c>
      <c r="F1440" s="10">
        <v>42036</v>
      </c>
      <c r="G1440" s="10">
        <v>44958</v>
      </c>
      <c r="H1440" s="11">
        <v>9</v>
      </c>
      <c r="I1440" s="20" t="s">
        <v>259</v>
      </c>
      <c r="J1440" s="11" t="s">
        <v>261</v>
      </c>
      <c r="K1440" s="11" t="s">
        <v>12387</v>
      </c>
      <c r="L1440" s="11">
        <v>2</v>
      </c>
    </row>
    <row r="1441" spans="1:12">
      <c r="A1441" s="11" t="s">
        <v>2691</v>
      </c>
      <c r="D1441" s="11" t="s">
        <v>260</v>
      </c>
      <c r="E1441" s="19" t="s">
        <v>2941</v>
      </c>
      <c r="F1441" s="10">
        <v>42036</v>
      </c>
      <c r="G1441" s="10">
        <v>44958</v>
      </c>
      <c r="H1441" s="11">
        <v>9</v>
      </c>
      <c r="I1441" s="20" t="s">
        <v>259</v>
      </c>
      <c r="J1441" s="11" t="s">
        <v>261</v>
      </c>
      <c r="K1441" s="11" t="s">
        <v>12387</v>
      </c>
      <c r="L1441" s="11">
        <v>2</v>
      </c>
    </row>
    <row r="1442" spans="1:12">
      <c r="A1442" s="11" t="s">
        <v>2692</v>
      </c>
      <c r="D1442" s="11" t="s">
        <v>260</v>
      </c>
      <c r="E1442" s="19" t="s">
        <v>2942</v>
      </c>
      <c r="F1442" s="10">
        <v>42036</v>
      </c>
      <c r="G1442" s="10">
        <v>44958</v>
      </c>
      <c r="H1442" s="11">
        <v>9</v>
      </c>
      <c r="I1442" s="20" t="s">
        <v>259</v>
      </c>
      <c r="J1442" s="11" t="s">
        <v>261</v>
      </c>
      <c r="K1442" s="11" t="s">
        <v>12387</v>
      </c>
      <c r="L1442" s="11">
        <v>2</v>
      </c>
    </row>
    <row r="1443" spans="1:12">
      <c r="A1443" s="11" t="s">
        <v>2693</v>
      </c>
      <c r="D1443" s="11" t="s">
        <v>260</v>
      </c>
      <c r="E1443" s="19" t="s">
        <v>2943</v>
      </c>
      <c r="F1443" s="10">
        <v>42036</v>
      </c>
      <c r="G1443" s="10">
        <v>44958</v>
      </c>
      <c r="H1443" s="11">
        <v>9</v>
      </c>
      <c r="I1443" s="20" t="s">
        <v>259</v>
      </c>
      <c r="J1443" s="11" t="s">
        <v>261</v>
      </c>
      <c r="K1443" s="11" t="s">
        <v>12387</v>
      </c>
      <c r="L1443" s="11">
        <v>2</v>
      </c>
    </row>
    <row r="1444" spans="1:12">
      <c r="A1444" s="11" t="s">
        <v>2694</v>
      </c>
      <c r="D1444" s="11" t="s">
        <v>260</v>
      </c>
      <c r="E1444" s="19" t="s">
        <v>2944</v>
      </c>
      <c r="F1444" s="10">
        <v>42036</v>
      </c>
      <c r="G1444" s="10">
        <v>44958</v>
      </c>
      <c r="H1444" s="11">
        <v>9</v>
      </c>
      <c r="I1444" s="20" t="s">
        <v>259</v>
      </c>
      <c r="J1444" s="11" t="s">
        <v>261</v>
      </c>
      <c r="K1444" s="11" t="s">
        <v>12387</v>
      </c>
      <c r="L1444" s="11">
        <v>2</v>
      </c>
    </row>
    <row r="1445" spans="1:12">
      <c r="A1445" s="11" t="s">
        <v>2695</v>
      </c>
      <c r="D1445" s="11" t="s">
        <v>260</v>
      </c>
      <c r="E1445" s="19" t="s">
        <v>2945</v>
      </c>
      <c r="F1445" s="10">
        <v>42036</v>
      </c>
      <c r="G1445" s="10">
        <v>44958</v>
      </c>
      <c r="H1445" s="11">
        <v>9</v>
      </c>
      <c r="I1445" s="20" t="s">
        <v>259</v>
      </c>
      <c r="J1445" s="11" t="s">
        <v>261</v>
      </c>
      <c r="K1445" s="11" t="s">
        <v>12387</v>
      </c>
      <c r="L1445" s="11">
        <v>2</v>
      </c>
    </row>
    <row r="1446" spans="1:12">
      <c r="A1446" s="11" t="s">
        <v>2696</v>
      </c>
      <c r="D1446" s="11" t="s">
        <v>260</v>
      </c>
      <c r="E1446" s="19" t="s">
        <v>2946</v>
      </c>
      <c r="F1446" s="10">
        <v>42036</v>
      </c>
      <c r="G1446" s="10">
        <v>44958</v>
      </c>
      <c r="H1446" s="11">
        <v>9</v>
      </c>
      <c r="I1446" s="20" t="s">
        <v>259</v>
      </c>
      <c r="J1446" s="11" t="s">
        <v>261</v>
      </c>
      <c r="K1446" s="11" t="s">
        <v>12387</v>
      </c>
      <c r="L1446" s="11">
        <v>2</v>
      </c>
    </row>
    <row r="1447" spans="1:12">
      <c r="A1447" s="11" t="s">
        <v>2697</v>
      </c>
      <c r="D1447" s="11" t="s">
        <v>260</v>
      </c>
      <c r="E1447" s="19" t="s">
        <v>2947</v>
      </c>
      <c r="F1447" s="10">
        <v>42036</v>
      </c>
      <c r="G1447" s="10">
        <v>44958</v>
      </c>
      <c r="H1447" s="11">
        <v>9</v>
      </c>
      <c r="I1447" s="20" t="s">
        <v>259</v>
      </c>
      <c r="J1447" s="11" t="s">
        <v>261</v>
      </c>
      <c r="K1447" s="11" t="s">
        <v>12387</v>
      </c>
      <c r="L1447" s="11">
        <v>2</v>
      </c>
    </row>
    <row r="1448" spans="1:12">
      <c r="A1448" s="11" t="s">
        <v>2698</v>
      </c>
      <c r="D1448" s="11" t="s">
        <v>260</v>
      </c>
      <c r="E1448" s="19" t="s">
        <v>2948</v>
      </c>
      <c r="F1448" s="10">
        <v>42036</v>
      </c>
      <c r="G1448" s="10">
        <v>44958</v>
      </c>
      <c r="H1448" s="11">
        <v>9</v>
      </c>
      <c r="I1448" s="20" t="s">
        <v>259</v>
      </c>
      <c r="J1448" s="11" t="s">
        <v>261</v>
      </c>
      <c r="K1448" s="11" t="s">
        <v>12387</v>
      </c>
      <c r="L1448" s="11">
        <v>2</v>
      </c>
    </row>
    <row r="1449" spans="1:12">
      <c r="A1449" s="11" t="s">
        <v>2699</v>
      </c>
      <c r="D1449" s="11" t="s">
        <v>260</v>
      </c>
      <c r="E1449" s="19" t="s">
        <v>2949</v>
      </c>
      <c r="F1449" s="10">
        <v>42036</v>
      </c>
      <c r="G1449" s="10">
        <v>44958</v>
      </c>
      <c r="H1449" s="11">
        <v>9</v>
      </c>
      <c r="I1449" s="20" t="s">
        <v>259</v>
      </c>
      <c r="J1449" s="11" t="s">
        <v>261</v>
      </c>
      <c r="K1449" s="11" t="s">
        <v>12387</v>
      </c>
      <c r="L1449" s="11">
        <v>2</v>
      </c>
    </row>
    <row r="1450" spans="1:12">
      <c r="A1450" s="11" t="s">
        <v>2700</v>
      </c>
      <c r="D1450" s="11" t="s">
        <v>260</v>
      </c>
      <c r="E1450" s="19" t="s">
        <v>2950</v>
      </c>
      <c r="F1450" s="10">
        <v>42036</v>
      </c>
      <c r="G1450" s="10">
        <v>44958</v>
      </c>
      <c r="H1450" s="11">
        <v>9</v>
      </c>
      <c r="I1450" s="20" t="s">
        <v>259</v>
      </c>
      <c r="J1450" s="11" t="s">
        <v>261</v>
      </c>
      <c r="K1450" s="11" t="s">
        <v>12387</v>
      </c>
      <c r="L1450" s="11">
        <v>2</v>
      </c>
    </row>
    <row r="1451" spans="1:12">
      <c r="A1451" s="11" t="s">
        <v>2701</v>
      </c>
      <c r="D1451" s="11" t="s">
        <v>260</v>
      </c>
      <c r="E1451" s="19" t="s">
        <v>2951</v>
      </c>
      <c r="F1451" s="10">
        <v>42036</v>
      </c>
      <c r="G1451" s="10">
        <v>44958</v>
      </c>
      <c r="H1451" s="11">
        <v>9</v>
      </c>
      <c r="I1451" s="20" t="s">
        <v>259</v>
      </c>
      <c r="J1451" s="11" t="s">
        <v>261</v>
      </c>
      <c r="K1451" s="11" t="s">
        <v>12387</v>
      </c>
      <c r="L1451" s="11">
        <v>2</v>
      </c>
    </row>
    <row r="1452" spans="1:12">
      <c r="A1452" s="11" t="s">
        <v>2702</v>
      </c>
      <c r="D1452" s="11" t="s">
        <v>260</v>
      </c>
      <c r="E1452" s="19" t="s">
        <v>2952</v>
      </c>
      <c r="F1452" s="10">
        <v>42036</v>
      </c>
      <c r="G1452" s="10">
        <v>44958</v>
      </c>
      <c r="H1452" s="11">
        <v>9</v>
      </c>
      <c r="I1452" s="20" t="s">
        <v>259</v>
      </c>
      <c r="J1452" s="11" t="s">
        <v>261</v>
      </c>
      <c r="K1452" s="11" t="s">
        <v>12387</v>
      </c>
      <c r="L1452" s="11">
        <v>2</v>
      </c>
    </row>
    <row r="1453" spans="1:12">
      <c r="A1453" s="11" t="s">
        <v>2703</v>
      </c>
      <c r="D1453" s="11" t="s">
        <v>260</v>
      </c>
      <c r="E1453" s="19" t="s">
        <v>2953</v>
      </c>
      <c r="F1453" s="10">
        <v>42036</v>
      </c>
      <c r="G1453" s="10">
        <v>44958</v>
      </c>
      <c r="H1453" s="11">
        <v>9</v>
      </c>
      <c r="I1453" s="20" t="s">
        <v>259</v>
      </c>
      <c r="J1453" s="11" t="s">
        <v>261</v>
      </c>
      <c r="K1453" s="11" t="s">
        <v>12387</v>
      </c>
      <c r="L1453" s="11">
        <v>2</v>
      </c>
    </row>
    <row r="1454" spans="1:12">
      <c r="A1454" s="11" t="s">
        <v>2704</v>
      </c>
      <c r="D1454" s="11" t="s">
        <v>260</v>
      </c>
      <c r="E1454" s="19" t="s">
        <v>2954</v>
      </c>
      <c r="F1454" s="10">
        <v>42036</v>
      </c>
      <c r="G1454" s="10">
        <v>44958</v>
      </c>
      <c r="H1454" s="11">
        <v>9</v>
      </c>
      <c r="I1454" s="20" t="s">
        <v>259</v>
      </c>
      <c r="J1454" s="11" t="s">
        <v>261</v>
      </c>
      <c r="K1454" s="11" t="s">
        <v>12387</v>
      </c>
      <c r="L1454" s="11">
        <v>2</v>
      </c>
    </row>
    <row r="1455" spans="1:12">
      <c r="A1455" s="11" t="s">
        <v>2705</v>
      </c>
      <c r="D1455" s="11" t="s">
        <v>260</v>
      </c>
      <c r="E1455" s="19" t="s">
        <v>2955</v>
      </c>
      <c r="F1455" s="10">
        <v>42036</v>
      </c>
      <c r="G1455" s="10">
        <v>44958</v>
      </c>
      <c r="H1455" s="11">
        <v>9</v>
      </c>
      <c r="I1455" s="20" t="s">
        <v>259</v>
      </c>
      <c r="J1455" s="11" t="s">
        <v>261</v>
      </c>
      <c r="K1455" s="11" t="s">
        <v>12387</v>
      </c>
      <c r="L1455" s="11">
        <v>2</v>
      </c>
    </row>
    <row r="1456" spans="1:12">
      <c r="A1456" s="11" t="s">
        <v>2706</v>
      </c>
      <c r="D1456" s="11" t="s">
        <v>260</v>
      </c>
      <c r="E1456" s="19" t="s">
        <v>2956</v>
      </c>
      <c r="F1456" s="10">
        <v>42036</v>
      </c>
      <c r="G1456" s="10">
        <v>44958</v>
      </c>
      <c r="H1456" s="11">
        <v>9</v>
      </c>
      <c r="I1456" s="20" t="s">
        <v>259</v>
      </c>
      <c r="J1456" s="11" t="s">
        <v>261</v>
      </c>
      <c r="K1456" s="11" t="s">
        <v>12387</v>
      </c>
      <c r="L1456" s="11">
        <v>2</v>
      </c>
    </row>
    <row r="1457" spans="1:12">
      <c r="A1457" s="11" t="s">
        <v>2707</v>
      </c>
      <c r="D1457" s="11" t="s">
        <v>260</v>
      </c>
      <c r="E1457" s="19" t="s">
        <v>2957</v>
      </c>
      <c r="F1457" s="10">
        <v>42036</v>
      </c>
      <c r="G1457" s="10">
        <v>44958</v>
      </c>
      <c r="H1457" s="11">
        <v>9</v>
      </c>
      <c r="I1457" s="20" t="s">
        <v>259</v>
      </c>
      <c r="J1457" s="11" t="s">
        <v>261</v>
      </c>
      <c r="K1457" s="11" t="s">
        <v>12387</v>
      </c>
      <c r="L1457" s="11">
        <v>2</v>
      </c>
    </row>
    <row r="1458" spans="1:12">
      <c r="A1458" s="11" t="s">
        <v>2708</v>
      </c>
      <c r="D1458" s="11" t="s">
        <v>260</v>
      </c>
      <c r="E1458" s="19" t="s">
        <v>2958</v>
      </c>
      <c r="F1458" s="10">
        <v>42036</v>
      </c>
      <c r="G1458" s="10">
        <v>44958</v>
      </c>
      <c r="H1458" s="11">
        <v>9</v>
      </c>
      <c r="I1458" s="20" t="s">
        <v>259</v>
      </c>
      <c r="J1458" s="11" t="s">
        <v>261</v>
      </c>
      <c r="K1458" s="11" t="s">
        <v>12387</v>
      </c>
      <c r="L1458" s="11">
        <v>2</v>
      </c>
    </row>
    <row r="1459" spans="1:12">
      <c r="A1459" s="11" t="s">
        <v>2709</v>
      </c>
      <c r="D1459" s="11" t="s">
        <v>260</v>
      </c>
      <c r="E1459" s="19" t="s">
        <v>2959</v>
      </c>
      <c r="F1459" s="10">
        <v>42036</v>
      </c>
      <c r="G1459" s="10">
        <v>44958</v>
      </c>
      <c r="H1459" s="11">
        <v>9</v>
      </c>
      <c r="I1459" s="20" t="s">
        <v>259</v>
      </c>
      <c r="J1459" s="11" t="s">
        <v>261</v>
      </c>
      <c r="K1459" s="11" t="s">
        <v>12387</v>
      </c>
      <c r="L1459" s="11">
        <v>2</v>
      </c>
    </row>
    <row r="1460" spans="1:12">
      <c r="A1460" s="11" t="s">
        <v>2710</v>
      </c>
      <c r="D1460" s="11" t="s">
        <v>260</v>
      </c>
      <c r="E1460" s="19" t="s">
        <v>2960</v>
      </c>
      <c r="F1460" s="10">
        <v>42036</v>
      </c>
      <c r="G1460" s="10">
        <v>44958</v>
      </c>
      <c r="H1460" s="11">
        <v>9</v>
      </c>
      <c r="I1460" s="20" t="s">
        <v>259</v>
      </c>
      <c r="J1460" s="11" t="s">
        <v>261</v>
      </c>
      <c r="K1460" s="11" t="s">
        <v>12387</v>
      </c>
      <c r="L1460" s="11">
        <v>2</v>
      </c>
    </row>
    <row r="1461" spans="1:12">
      <c r="A1461" s="11" t="s">
        <v>2711</v>
      </c>
      <c r="D1461" s="11" t="s">
        <v>260</v>
      </c>
      <c r="E1461" s="19" t="s">
        <v>2961</v>
      </c>
      <c r="F1461" s="10">
        <v>42036</v>
      </c>
      <c r="G1461" s="10">
        <v>44958</v>
      </c>
      <c r="H1461" s="11">
        <v>9</v>
      </c>
      <c r="I1461" s="20" t="s">
        <v>259</v>
      </c>
      <c r="J1461" s="11" t="s">
        <v>261</v>
      </c>
      <c r="K1461" s="11" t="s">
        <v>12387</v>
      </c>
      <c r="L1461" s="11">
        <v>2</v>
      </c>
    </row>
    <row r="1462" spans="1:12">
      <c r="A1462" s="11" t="s">
        <v>2712</v>
      </c>
      <c r="D1462" s="11" t="s">
        <v>260</v>
      </c>
      <c r="E1462" s="19" t="s">
        <v>2962</v>
      </c>
      <c r="F1462" s="10">
        <v>42036</v>
      </c>
      <c r="G1462" s="10">
        <v>44958</v>
      </c>
      <c r="H1462" s="11">
        <v>9</v>
      </c>
      <c r="I1462" s="20" t="s">
        <v>259</v>
      </c>
      <c r="J1462" s="11" t="s">
        <v>261</v>
      </c>
      <c r="K1462" s="11" t="s">
        <v>12387</v>
      </c>
      <c r="L1462" s="11">
        <v>2</v>
      </c>
    </row>
    <row r="1463" spans="1:12">
      <c r="A1463" s="11" t="s">
        <v>2713</v>
      </c>
      <c r="D1463" s="11" t="s">
        <v>260</v>
      </c>
      <c r="E1463" s="19" t="s">
        <v>2963</v>
      </c>
      <c r="F1463" s="10">
        <v>42036</v>
      </c>
      <c r="G1463" s="10">
        <v>44958</v>
      </c>
      <c r="H1463" s="11">
        <v>9</v>
      </c>
      <c r="I1463" s="20" t="s">
        <v>259</v>
      </c>
      <c r="J1463" s="11" t="s">
        <v>261</v>
      </c>
      <c r="K1463" s="11" t="s">
        <v>12387</v>
      </c>
      <c r="L1463" s="11">
        <v>2</v>
      </c>
    </row>
    <row r="1464" spans="1:12">
      <c r="A1464" s="11" t="s">
        <v>2714</v>
      </c>
      <c r="D1464" s="11" t="s">
        <v>260</v>
      </c>
      <c r="E1464" s="19" t="s">
        <v>2964</v>
      </c>
      <c r="F1464" s="10">
        <v>42036</v>
      </c>
      <c r="G1464" s="10">
        <v>44958</v>
      </c>
      <c r="H1464" s="11">
        <v>9</v>
      </c>
      <c r="I1464" s="20" t="s">
        <v>259</v>
      </c>
      <c r="J1464" s="11" t="s">
        <v>261</v>
      </c>
      <c r="K1464" s="11" t="s">
        <v>12387</v>
      </c>
      <c r="L1464" s="11">
        <v>2</v>
      </c>
    </row>
    <row r="1465" spans="1:12">
      <c r="A1465" s="11" t="s">
        <v>2715</v>
      </c>
      <c r="D1465" s="11" t="s">
        <v>260</v>
      </c>
      <c r="E1465" s="19" t="s">
        <v>2965</v>
      </c>
      <c r="F1465" s="10">
        <v>42036</v>
      </c>
      <c r="G1465" s="10">
        <v>44958</v>
      </c>
      <c r="H1465" s="11">
        <v>9</v>
      </c>
      <c r="I1465" s="20" t="s">
        <v>259</v>
      </c>
      <c r="J1465" s="11" t="s">
        <v>261</v>
      </c>
      <c r="K1465" s="11" t="s">
        <v>12387</v>
      </c>
      <c r="L1465" s="11">
        <v>2</v>
      </c>
    </row>
    <row r="1466" spans="1:12">
      <c r="A1466" s="11" t="s">
        <v>2716</v>
      </c>
      <c r="D1466" s="11" t="s">
        <v>260</v>
      </c>
      <c r="E1466" s="19" t="s">
        <v>2966</v>
      </c>
      <c r="F1466" s="10">
        <v>42036</v>
      </c>
      <c r="G1466" s="10">
        <v>44958</v>
      </c>
      <c r="H1466" s="11">
        <v>9</v>
      </c>
      <c r="I1466" s="20" t="s">
        <v>259</v>
      </c>
      <c r="J1466" s="11" t="s">
        <v>261</v>
      </c>
      <c r="K1466" s="11" t="s">
        <v>12387</v>
      </c>
      <c r="L1466" s="11">
        <v>2</v>
      </c>
    </row>
    <row r="1467" spans="1:12">
      <c r="A1467" s="11" t="s">
        <v>2717</v>
      </c>
      <c r="D1467" s="11" t="s">
        <v>260</v>
      </c>
      <c r="E1467" s="19" t="s">
        <v>2967</v>
      </c>
      <c r="F1467" s="10">
        <v>42036</v>
      </c>
      <c r="G1467" s="10">
        <v>44958</v>
      </c>
      <c r="H1467" s="11">
        <v>9</v>
      </c>
      <c r="I1467" s="20" t="s">
        <v>259</v>
      </c>
      <c r="J1467" s="11" t="s">
        <v>261</v>
      </c>
      <c r="K1467" s="11" t="s">
        <v>12387</v>
      </c>
      <c r="L1467" s="11">
        <v>2</v>
      </c>
    </row>
    <row r="1468" spans="1:12">
      <c r="A1468" s="11" t="s">
        <v>2718</v>
      </c>
      <c r="D1468" s="11" t="s">
        <v>260</v>
      </c>
      <c r="E1468" s="19" t="s">
        <v>2968</v>
      </c>
      <c r="F1468" s="10">
        <v>42036</v>
      </c>
      <c r="G1468" s="10">
        <v>44958</v>
      </c>
      <c r="H1468" s="11">
        <v>9</v>
      </c>
      <c r="I1468" s="20" t="s">
        <v>259</v>
      </c>
      <c r="J1468" s="11" t="s">
        <v>261</v>
      </c>
      <c r="K1468" s="11" t="s">
        <v>12387</v>
      </c>
      <c r="L1468" s="11">
        <v>2</v>
      </c>
    </row>
    <row r="1469" spans="1:12">
      <c r="A1469" s="11" t="s">
        <v>2719</v>
      </c>
      <c r="D1469" s="11" t="s">
        <v>260</v>
      </c>
      <c r="E1469" s="19" t="s">
        <v>2969</v>
      </c>
      <c r="F1469" s="10">
        <v>42036</v>
      </c>
      <c r="G1469" s="10">
        <v>44958</v>
      </c>
      <c r="H1469" s="11">
        <v>9</v>
      </c>
      <c r="I1469" s="20" t="s">
        <v>259</v>
      </c>
      <c r="J1469" s="11" t="s">
        <v>261</v>
      </c>
      <c r="K1469" s="11" t="s">
        <v>12387</v>
      </c>
      <c r="L1469" s="11">
        <v>2</v>
      </c>
    </row>
    <row r="1470" spans="1:12">
      <c r="A1470" s="11" t="s">
        <v>2720</v>
      </c>
      <c r="D1470" s="11" t="s">
        <v>260</v>
      </c>
      <c r="E1470" s="19" t="s">
        <v>2970</v>
      </c>
      <c r="F1470" s="10">
        <v>42036</v>
      </c>
      <c r="G1470" s="10">
        <v>44958</v>
      </c>
      <c r="H1470" s="11">
        <v>9</v>
      </c>
      <c r="I1470" s="20" t="s">
        <v>259</v>
      </c>
      <c r="J1470" s="11" t="s">
        <v>261</v>
      </c>
      <c r="K1470" s="11" t="s">
        <v>12387</v>
      </c>
      <c r="L1470" s="11">
        <v>2</v>
      </c>
    </row>
    <row r="1471" spans="1:12">
      <c r="A1471" s="11" t="s">
        <v>2721</v>
      </c>
      <c r="D1471" s="11" t="s">
        <v>260</v>
      </c>
      <c r="E1471" s="19" t="s">
        <v>2971</v>
      </c>
      <c r="F1471" s="10">
        <v>42036</v>
      </c>
      <c r="G1471" s="10">
        <v>44958</v>
      </c>
      <c r="H1471" s="11">
        <v>9</v>
      </c>
      <c r="I1471" s="20" t="s">
        <v>259</v>
      </c>
      <c r="J1471" s="11" t="s">
        <v>261</v>
      </c>
      <c r="K1471" s="11" t="s">
        <v>12387</v>
      </c>
      <c r="L1471" s="11">
        <v>2</v>
      </c>
    </row>
    <row r="1472" spans="1:12">
      <c r="A1472" s="11" t="s">
        <v>2722</v>
      </c>
      <c r="D1472" s="11" t="s">
        <v>260</v>
      </c>
      <c r="E1472" s="19" t="s">
        <v>2972</v>
      </c>
      <c r="F1472" s="10">
        <v>42036</v>
      </c>
      <c r="G1472" s="10">
        <v>44958</v>
      </c>
      <c r="H1472" s="11">
        <v>9</v>
      </c>
      <c r="I1472" s="20" t="s">
        <v>259</v>
      </c>
      <c r="J1472" s="11" t="s">
        <v>261</v>
      </c>
      <c r="K1472" s="11" t="s">
        <v>12387</v>
      </c>
      <c r="L1472" s="11">
        <v>2</v>
      </c>
    </row>
    <row r="1473" spans="1:12">
      <c r="A1473" s="11" t="s">
        <v>2723</v>
      </c>
      <c r="D1473" s="11" t="s">
        <v>260</v>
      </c>
      <c r="E1473" s="19" t="s">
        <v>2973</v>
      </c>
      <c r="F1473" s="10">
        <v>42036</v>
      </c>
      <c r="G1473" s="10">
        <v>44958</v>
      </c>
      <c r="H1473" s="11">
        <v>9</v>
      </c>
      <c r="I1473" s="20" t="s">
        <v>259</v>
      </c>
      <c r="J1473" s="11" t="s">
        <v>261</v>
      </c>
      <c r="K1473" s="11" t="s">
        <v>12387</v>
      </c>
      <c r="L1473" s="11">
        <v>2</v>
      </c>
    </row>
    <row r="1474" spans="1:12">
      <c r="A1474" s="11" t="s">
        <v>2724</v>
      </c>
      <c r="D1474" s="11" t="s">
        <v>260</v>
      </c>
      <c r="E1474" s="19" t="s">
        <v>2974</v>
      </c>
      <c r="F1474" s="10">
        <v>42036</v>
      </c>
      <c r="G1474" s="10">
        <v>44958</v>
      </c>
      <c r="H1474" s="11">
        <v>9</v>
      </c>
      <c r="I1474" s="20" t="s">
        <v>259</v>
      </c>
      <c r="J1474" s="11" t="s">
        <v>261</v>
      </c>
      <c r="K1474" s="11" t="s">
        <v>12387</v>
      </c>
      <c r="L1474" s="11">
        <v>2</v>
      </c>
    </row>
    <row r="1475" spans="1:12">
      <c r="A1475" s="11" t="s">
        <v>2725</v>
      </c>
      <c r="D1475" s="11" t="s">
        <v>260</v>
      </c>
      <c r="E1475" s="19" t="s">
        <v>2975</v>
      </c>
      <c r="F1475" s="10">
        <v>42036</v>
      </c>
      <c r="G1475" s="10">
        <v>44958</v>
      </c>
      <c r="H1475" s="11">
        <v>9</v>
      </c>
      <c r="I1475" s="20" t="s">
        <v>259</v>
      </c>
      <c r="J1475" s="11" t="s">
        <v>261</v>
      </c>
      <c r="K1475" s="11" t="s">
        <v>12387</v>
      </c>
      <c r="L1475" s="11">
        <v>2</v>
      </c>
    </row>
    <row r="1476" spans="1:12">
      <c r="A1476" s="11" t="s">
        <v>2726</v>
      </c>
      <c r="D1476" s="11" t="s">
        <v>260</v>
      </c>
      <c r="E1476" s="19" t="s">
        <v>2976</v>
      </c>
      <c r="F1476" s="10">
        <v>42036</v>
      </c>
      <c r="G1476" s="10">
        <v>44958</v>
      </c>
      <c r="H1476" s="11">
        <v>9</v>
      </c>
      <c r="I1476" s="20" t="s">
        <v>259</v>
      </c>
      <c r="J1476" s="11" t="s">
        <v>261</v>
      </c>
      <c r="K1476" s="11" t="s">
        <v>12387</v>
      </c>
      <c r="L1476" s="11">
        <v>2</v>
      </c>
    </row>
    <row r="1477" spans="1:12">
      <c r="A1477" s="11" t="s">
        <v>2727</v>
      </c>
      <c r="D1477" s="11" t="s">
        <v>260</v>
      </c>
      <c r="E1477" s="19" t="s">
        <v>2977</v>
      </c>
      <c r="F1477" s="10">
        <v>42036</v>
      </c>
      <c r="G1477" s="10">
        <v>44958</v>
      </c>
      <c r="H1477" s="11">
        <v>9</v>
      </c>
      <c r="I1477" s="20" t="s">
        <v>259</v>
      </c>
      <c r="J1477" s="11" t="s">
        <v>261</v>
      </c>
      <c r="K1477" s="11" t="s">
        <v>12387</v>
      </c>
      <c r="L1477" s="11">
        <v>2</v>
      </c>
    </row>
    <row r="1478" spans="1:12">
      <c r="A1478" s="11" t="s">
        <v>2728</v>
      </c>
      <c r="D1478" s="11" t="s">
        <v>260</v>
      </c>
      <c r="E1478" s="19" t="s">
        <v>2978</v>
      </c>
      <c r="F1478" s="10">
        <v>42036</v>
      </c>
      <c r="G1478" s="10">
        <v>44958</v>
      </c>
      <c r="H1478" s="11">
        <v>9</v>
      </c>
      <c r="I1478" s="20" t="s">
        <v>259</v>
      </c>
      <c r="J1478" s="11" t="s">
        <v>261</v>
      </c>
      <c r="K1478" s="11" t="s">
        <v>12387</v>
      </c>
      <c r="L1478" s="11">
        <v>2</v>
      </c>
    </row>
    <row r="1479" spans="1:12">
      <c r="A1479" s="11" t="s">
        <v>2729</v>
      </c>
      <c r="D1479" s="11" t="s">
        <v>260</v>
      </c>
      <c r="E1479" s="19" t="s">
        <v>2979</v>
      </c>
      <c r="F1479" s="10">
        <v>42036</v>
      </c>
      <c r="G1479" s="10">
        <v>44958</v>
      </c>
      <c r="H1479" s="11">
        <v>9</v>
      </c>
      <c r="I1479" s="20" t="s">
        <v>259</v>
      </c>
      <c r="J1479" s="11" t="s">
        <v>261</v>
      </c>
      <c r="K1479" s="11" t="s">
        <v>12387</v>
      </c>
      <c r="L1479" s="11">
        <v>2</v>
      </c>
    </row>
    <row r="1480" spans="1:12">
      <c r="A1480" s="11" t="s">
        <v>2730</v>
      </c>
      <c r="D1480" s="11" t="s">
        <v>260</v>
      </c>
      <c r="E1480" s="19" t="s">
        <v>2980</v>
      </c>
      <c r="F1480" s="10">
        <v>42036</v>
      </c>
      <c r="G1480" s="10">
        <v>44958</v>
      </c>
      <c r="H1480" s="11">
        <v>9</v>
      </c>
      <c r="I1480" s="20" t="s">
        <v>259</v>
      </c>
      <c r="J1480" s="11" t="s">
        <v>261</v>
      </c>
      <c r="K1480" s="11" t="s">
        <v>12387</v>
      </c>
      <c r="L1480" s="11">
        <v>2</v>
      </c>
    </row>
    <row r="1481" spans="1:12">
      <c r="A1481" s="11" t="s">
        <v>2731</v>
      </c>
      <c r="D1481" s="11" t="s">
        <v>260</v>
      </c>
      <c r="E1481" s="19" t="s">
        <v>2981</v>
      </c>
      <c r="F1481" s="10">
        <v>42036</v>
      </c>
      <c r="G1481" s="10">
        <v>44958</v>
      </c>
      <c r="H1481" s="11">
        <v>9</v>
      </c>
      <c r="I1481" s="20" t="s">
        <v>259</v>
      </c>
      <c r="J1481" s="11" t="s">
        <v>261</v>
      </c>
      <c r="K1481" s="11" t="s">
        <v>12387</v>
      </c>
      <c r="L1481" s="11">
        <v>2</v>
      </c>
    </row>
    <row r="1482" spans="1:12">
      <c r="A1482" s="11" t="s">
        <v>2732</v>
      </c>
      <c r="D1482" s="11" t="s">
        <v>260</v>
      </c>
      <c r="E1482" s="19" t="s">
        <v>2982</v>
      </c>
      <c r="F1482" s="10">
        <v>42036</v>
      </c>
      <c r="G1482" s="10">
        <v>44958</v>
      </c>
      <c r="H1482" s="11">
        <v>9</v>
      </c>
      <c r="I1482" s="20" t="s">
        <v>259</v>
      </c>
      <c r="J1482" s="11" t="s">
        <v>261</v>
      </c>
      <c r="K1482" s="11" t="s">
        <v>12387</v>
      </c>
      <c r="L1482" s="11">
        <v>2</v>
      </c>
    </row>
    <row r="1483" spans="1:12">
      <c r="A1483" s="11" t="s">
        <v>2733</v>
      </c>
      <c r="D1483" s="11" t="s">
        <v>260</v>
      </c>
      <c r="E1483" s="19" t="s">
        <v>2983</v>
      </c>
      <c r="F1483" s="10">
        <v>42036</v>
      </c>
      <c r="G1483" s="10">
        <v>44958</v>
      </c>
      <c r="H1483" s="11">
        <v>9</v>
      </c>
      <c r="I1483" s="20" t="s">
        <v>259</v>
      </c>
      <c r="J1483" s="11" t="s">
        <v>261</v>
      </c>
      <c r="K1483" s="11" t="s">
        <v>12387</v>
      </c>
      <c r="L1483" s="11">
        <v>2</v>
      </c>
    </row>
    <row r="1484" spans="1:12">
      <c r="A1484" s="11" t="s">
        <v>2734</v>
      </c>
      <c r="D1484" s="11" t="s">
        <v>260</v>
      </c>
      <c r="E1484" s="19" t="s">
        <v>2984</v>
      </c>
      <c r="F1484" s="10">
        <v>42036</v>
      </c>
      <c r="G1484" s="10">
        <v>44958</v>
      </c>
      <c r="H1484" s="11">
        <v>9</v>
      </c>
      <c r="I1484" s="20" t="s">
        <v>259</v>
      </c>
      <c r="J1484" s="11" t="s">
        <v>261</v>
      </c>
      <c r="K1484" s="11" t="s">
        <v>12387</v>
      </c>
      <c r="L1484" s="11">
        <v>2</v>
      </c>
    </row>
    <row r="1485" spans="1:12">
      <c r="A1485" s="11" t="s">
        <v>2735</v>
      </c>
      <c r="D1485" s="11" t="s">
        <v>260</v>
      </c>
      <c r="E1485" s="19" t="s">
        <v>2985</v>
      </c>
      <c r="F1485" s="10">
        <v>42036</v>
      </c>
      <c r="G1485" s="10">
        <v>44958</v>
      </c>
      <c r="H1485" s="11">
        <v>9</v>
      </c>
      <c r="I1485" s="20" t="s">
        <v>259</v>
      </c>
      <c r="J1485" s="11" t="s">
        <v>261</v>
      </c>
      <c r="K1485" s="11" t="s">
        <v>12387</v>
      </c>
      <c r="L1485" s="11">
        <v>2</v>
      </c>
    </row>
    <row r="1486" spans="1:12">
      <c r="A1486" s="11" t="s">
        <v>2736</v>
      </c>
      <c r="D1486" s="11" t="s">
        <v>260</v>
      </c>
      <c r="E1486" s="19" t="s">
        <v>2986</v>
      </c>
      <c r="F1486" s="10">
        <v>42036</v>
      </c>
      <c r="G1486" s="10">
        <v>44958</v>
      </c>
      <c r="H1486" s="11">
        <v>9</v>
      </c>
      <c r="I1486" s="20" t="s">
        <v>259</v>
      </c>
      <c r="J1486" s="11" t="s">
        <v>261</v>
      </c>
      <c r="K1486" s="11" t="s">
        <v>12387</v>
      </c>
      <c r="L1486" s="11">
        <v>2</v>
      </c>
    </row>
    <row r="1487" spans="1:12">
      <c r="A1487" s="11" t="s">
        <v>2737</v>
      </c>
      <c r="D1487" s="11" t="s">
        <v>260</v>
      </c>
      <c r="E1487" s="19" t="s">
        <v>2987</v>
      </c>
      <c r="F1487" s="10">
        <v>42036</v>
      </c>
      <c r="G1487" s="10">
        <v>44958</v>
      </c>
      <c r="H1487" s="11">
        <v>9</v>
      </c>
      <c r="I1487" s="20" t="s">
        <v>259</v>
      </c>
      <c r="J1487" s="11" t="s">
        <v>261</v>
      </c>
      <c r="K1487" s="11" t="s">
        <v>12387</v>
      </c>
      <c r="L1487" s="11">
        <v>2</v>
      </c>
    </row>
    <row r="1488" spans="1:12">
      <c r="A1488" s="11" t="s">
        <v>2738</v>
      </c>
      <c r="D1488" s="11" t="s">
        <v>260</v>
      </c>
      <c r="E1488" s="19" t="s">
        <v>2988</v>
      </c>
      <c r="F1488" s="10">
        <v>42036</v>
      </c>
      <c r="G1488" s="10">
        <v>44958</v>
      </c>
      <c r="H1488" s="11">
        <v>9</v>
      </c>
      <c r="I1488" s="20" t="s">
        <v>259</v>
      </c>
      <c r="J1488" s="11" t="s">
        <v>261</v>
      </c>
      <c r="K1488" s="11" t="s">
        <v>12387</v>
      </c>
      <c r="L1488" s="11">
        <v>2</v>
      </c>
    </row>
    <row r="1489" spans="1:12">
      <c r="A1489" s="11" t="s">
        <v>2739</v>
      </c>
      <c r="D1489" s="11" t="s">
        <v>260</v>
      </c>
      <c r="E1489" s="19" t="s">
        <v>2989</v>
      </c>
      <c r="F1489" s="10">
        <v>42036</v>
      </c>
      <c r="G1489" s="10">
        <v>44958</v>
      </c>
      <c r="H1489" s="11">
        <v>9</v>
      </c>
      <c r="I1489" s="20" t="s">
        <v>259</v>
      </c>
      <c r="J1489" s="11" t="s">
        <v>261</v>
      </c>
      <c r="K1489" s="11" t="s">
        <v>12387</v>
      </c>
      <c r="L1489" s="11">
        <v>2</v>
      </c>
    </row>
    <row r="1490" spans="1:12">
      <c r="A1490" s="11" t="s">
        <v>2740</v>
      </c>
      <c r="D1490" s="11" t="s">
        <v>260</v>
      </c>
      <c r="E1490" s="19" t="s">
        <v>2990</v>
      </c>
      <c r="F1490" s="10">
        <v>42036</v>
      </c>
      <c r="G1490" s="10">
        <v>44958</v>
      </c>
      <c r="H1490" s="11">
        <v>9</v>
      </c>
      <c r="I1490" s="20" t="s">
        <v>259</v>
      </c>
      <c r="J1490" s="11" t="s">
        <v>261</v>
      </c>
      <c r="K1490" s="11" t="s">
        <v>12387</v>
      </c>
      <c r="L1490" s="11">
        <v>2</v>
      </c>
    </row>
    <row r="1491" spans="1:12">
      <c r="A1491" s="11" t="s">
        <v>2741</v>
      </c>
      <c r="D1491" s="11" t="s">
        <v>260</v>
      </c>
      <c r="E1491" s="19" t="s">
        <v>2991</v>
      </c>
      <c r="F1491" s="10">
        <v>42036</v>
      </c>
      <c r="G1491" s="10">
        <v>44958</v>
      </c>
      <c r="H1491" s="11">
        <v>9</v>
      </c>
      <c r="I1491" s="20" t="s">
        <v>259</v>
      </c>
      <c r="J1491" s="11" t="s">
        <v>261</v>
      </c>
      <c r="K1491" s="11" t="s">
        <v>12387</v>
      </c>
      <c r="L1491" s="11">
        <v>2</v>
      </c>
    </row>
    <row r="1492" spans="1:12">
      <c r="A1492" s="11" t="s">
        <v>2742</v>
      </c>
      <c r="D1492" s="11" t="s">
        <v>260</v>
      </c>
      <c r="E1492" s="19" t="s">
        <v>2992</v>
      </c>
      <c r="F1492" s="10">
        <v>42036</v>
      </c>
      <c r="G1492" s="10">
        <v>44958</v>
      </c>
      <c r="H1492" s="11">
        <v>9</v>
      </c>
      <c r="I1492" s="20" t="s">
        <v>259</v>
      </c>
      <c r="J1492" s="11" t="s">
        <v>261</v>
      </c>
      <c r="K1492" s="11" t="s">
        <v>12387</v>
      </c>
      <c r="L1492" s="11">
        <v>2</v>
      </c>
    </row>
    <row r="1493" spans="1:12">
      <c r="A1493" s="11" t="s">
        <v>2743</v>
      </c>
      <c r="D1493" s="11" t="s">
        <v>260</v>
      </c>
      <c r="E1493" s="19" t="s">
        <v>2993</v>
      </c>
      <c r="F1493" s="10">
        <v>42036</v>
      </c>
      <c r="G1493" s="10">
        <v>44958</v>
      </c>
      <c r="H1493" s="11">
        <v>9</v>
      </c>
      <c r="I1493" s="20" t="s">
        <v>259</v>
      </c>
      <c r="J1493" s="11" t="s">
        <v>261</v>
      </c>
      <c r="K1493" s="11" t="s">
        <v>12387</v>
      </c>
      <c r="L1493" s="11">
        <v>2</v>
      </c>
    </row>
    <row r="1494" spans="1:12">
      <c r="A1494" s="11" t="s">
        <v>2744</v>
      </c>
      <c r="D1494" s="11" t="s">
        <v>260</v>
      </c>
      <c r="E1494" s="19" t="s">
        <v>2994</v>
      </c>
      <c r="F1494" s="10">
        <v>42036</v>
      </c>
      <c r="G1494" s="10">
        <v>44958</v>
      </c>
      <c r="H1494" s="11">
        <v>9</v>
      </c>
      <c r="I1494" s="20" t="s">
        <v>259</v>
      </c>
      <c r="J1494" s="11" t="s">
        <v>261</v>
      </c>
      <c r="K1494" s="11" t="s">
        <v>12387</v>
      </c>
      <c r="L1494" s="11">
        <v>2</v>
      </c>
    </row>
    <row r="1495" spans="1:12">
      <c r="A1495" s="11" t="s">
        <v>2745</v>
      </c>
      <c r="D1495" s="11" t="s">
        <v>260</v>
      </c>
      <c r="E1495" s="19" t="s">
        <v>2995</v>
      </c>
      <c r="F1495" s="10">
        <v>42036</v>
      </c>
      <c r="G1495" s="10">
        <v>44958</v>
      </c>
      <c r="H1495" s="11">
        <v>9</v>
      </c>
      <c r="I1495" s="20" t="s">
        <v>259</v>
      </c>
      <c r="J1495" s="11" t="s">
        <v>261</v>
      </c>
      <c r="K1495" s="11" t="s">
        <v>12387</v>
      </c>
      <c r="L1495" s="11">
        <v>2</v>
      </c>
    </row>
    <row r="1496" spans="1:12">
      <c r="A1496" s="11" t="s">
        <v>2746</v>
      </c>
      <c r="D1496" s="11" t="s">
        <v>260</v>
      </c>
      <c r="E1496" s="19" t="s">
        <v>2996</v>
      </c>
      <c r="F1496" s="10">
        <v>42036</v>
      </c>
      <c r="G1496" s="10">
        <v>44958</v>
      </c>
      <c r="H1496" s="11">
        <v>9</v>
      </c>
      <c r="I1496" s="20" t="s">
        <v>259</v>
      </c>
      <c r="J1496" s="11" t="s">
        <v>261</v>
      </c>
      <c r="K1496" s="11" t="s">
        <v>12387</v>
      </c>
      <c r="L1496" s="11">
        <v>2</v>
      </c>
    </row>
    <row r="1497" spans="1:12">
      <c r="A1497" s="11" t="s">
        <v>2747</v>
      </c>
      <c r="D1497" s="11" t="s">
        <v>260</v>
      </c>
      <c r="E1497" s="19" t="s">
        <v>2997</v>
      </c>
      <c r="F1497" s="10">
        <v>42036</v>
      </c>
      <c r="G1497" s="10">
        <v>44958</v>
      </c>
      <c r="H1497" s="11">
        <v>9</v>
      </c>
      <c r="I1497" s="20" t="s">
        <v>259</v>
      </c>
      <c r="J1497" s="11" t="s">
        <v>261</v>
      </c>
      <c r="K1497" s="11" t="s">
        <v>12387</v>
      </c>
      <c r="L1497" s="11">
        <v>2</v>
      </c>
    </row>
    <row r="1498" spans="1:12">
      <c r="A1498" s="11" t="s">
        <v>2748</v>
      </c>
      <c r="D1498" s="11" t="s">
        <v>260</v>
      </c>
      <c r="E1498" s="19" t="s">
        <v>2998</v>
      </c>
      <c r="F1498" s="10">
        <v>42036</v>
      </c>
      <c r="G1498" s="10">
        <v>44958</v>
      </c>
      <c r="H1498" s="11">
        <v>9</v>
      </c>
      <c r="I1498" s="20" t="s">
        <v>259</v>
      </c>
      <c r="J1498" s="11" t="s">
        <v>261</v>
      </c>
      <c r="K1498" s="11" t="s">
        <v>12387</v>
      </c>
      <c r="L1498" s="11">
        <v>2</v>
      </c>
    </row>
    <row r="1499" spans="1:12">
      <c r="A1499" s="11" t="s">
        <v>2749</v>
      </c>
      <c r="D1499" s="11" t="s">
        <v>260</v>
      </c>
      <c r="E1499" s="19" t="s">
        <v>2999</v>
      </c>
      <c r="F1499" s="10">
        <v>42036</v>
      </c>
      <c r="G1499" s="10">
        <v>44958</v>
      </c>
      <c r="H1499" s="11">
        <v>9</v>
      </c>
      <c r="I1499" s="20" t="s">
        <v>259</v>
      </c>
      <c r="J1499" s="11" t="s">
        <v>261</v>
      </c>
      <c r="K1499" s="11" t="s">
        <v>12387</v>
      </c>
      <c r="L1499" s="11">
        <v>2</v>
      </c>
    </row>
    <row r="1500" spans="1:12">
      <c r="A1500" s="11" t="s">
        <v>2750</v>
      </c>
      <c r="D1500" s="11" t="s">
        <v>260</v>
      </c>
      <c r="E1500" s="19" t="s">
        <v>3000</v>
      </c>
      <c r="F1500" s="10">
        <v>42036</v>
      </c>
      <c r="G1500" s="10">
        <v>44958</v>
      </c>
      <c r="H1500" s="11">
        <v>9</v>
      </c>
      <c r="I1500" s="20" t="s">
        <v>259</v>
      </c>
      <c r="J1500" s="11" t="s">
        <v>261</v>
      </c>
      <c r="K1500" s="11" t="s">
        <v>12387</v>
      </c>
      <c r="L1500" s="11">
        <v>2</v>
      </c>
    </row>
    <row r="1501" spans="1:12">
      <c r="A1501" s="11" t="s">
        <v>2751</v>
      </c>
      <c r="D1501" s="11" t="s">
        <v>260</v>
      </c>
      <c r="E1501" s="19" t="s">
        <v>3001</v>
      </c>
      <c r="F1501" s="10">
        <v>42036</v>
      </c>
      <c r="G1501" s="10">
        <v>44958</v>
      </c>
      <c r="H1501" s="11">
        <v>9</v>
      </c>
      <c r="I1501" s="20" t="s">
        <v>259</v>
      </c>
      <c r="J1501" s="11" t="s">
        <v>261</v>
      </c>
      <c r="K1501" s="11" t="s">
        <v>12387</v>
      </c>
      <c r="L1501" s="11">
        <v>2</v>
      </c>
    </row>
    <row r="1502" spans="1:12">
      <c r="A1502" s="11" t="s">
        <v>2752</v>
      </c>
      <c r="D1502" s="11" t="s">
        <v>260</v>
      </c>
      <c r="E1502" s="19" t="s">
        <v>3002</v>
      </c>
      <c r="F1502" s="10">
        <v>42036</v>
      </c>
      <c r="G1502" s="10">
        <v>44958</v>
      </c>
      <c r="H1502" s="11">
        <v>9</v>
      </c>
      <c r="I1502" s="20" t="s">
        <v>259</v>
      </c>
      <c r="J1502" s="11" t="s">
        <v>261</v>
      </c>
      <c r="K1502" s="11" t="s">
        <v>12387</v>
      </c>
      <c r="L1502" s="11">
        <v>2</v>
      </c>
    </row>
    <row r="1503" spans="1:12">
      <c r="A1503" s="11" t="s">
        <v>2753</v>
      </c>
      <c r="D1503" s="11" t="s">
        <v>260</v>
      </c>
      <c r="E1503" s="19" t="s">
        <v>3003</v>
      </c>
      <c r="F1503" s="10">
        <v>42036</v>
      </c>
      <c r="G1503" s="10">
        <v>44958</v>
      </c>
      <c r="H1503" s="11">
        <v>9</v>
      </c>
      <c r="I1503" s="20" t="s">
        <v>259</v>
      </c>
      <c r="J1503" s="11" t="s">
        <v>261</v>
      </c>
      <c r="K1503" s="11" t="s">
        <v>12387</v>
      </c>
      <c r="L1503" s="11">
        <v>2</v>
      </c>
    </row>
    <row r="1504" spans="1:12">
      <c r="A1504" s="11" t="s">
        <v>2754</v>
      </c>
      <c r="D1504" s="11" t="s">
        <v>260</v>
      </c>
      <c r="E1504" s="19" t="s">
        <v>3004</v>
      </c>
      <c r="F1504" s="10">
        <v>42036</v>
      </c>
      <c r="G1504" s="10">
        <v>44958</v>
      </c>
      <c r="H1504" s="11">
        <v>9</v>
      </c>
      <c r="I1504" s="20" t="s">
        <v>259</v>
      </c>
      <c r="J1504" s="11" t="s">
        <v>261</v>
      </c>
      <c r="K1504" s="11" t="s">
        <v>12387</v>
      </c>
      <c r="L1504" s="11">
        <v>2</v>
      </c>
    </row>
    <row r="1505" spans="1:12">
      <c r="A1505" s="11" t="s">
        <v>2755</v>
      </c>
      <c r="D1505" s="11" t="s">
        <v>260</v>
      </c>
      <c r="E1505" s="19" t="s">
        <v>3005</v>
      </c>
      <c r="F1505" s="10">
        <v>42036</v>
      </c>
      <c r="G1505" s="10">
        <v>44958</v>
      </c>
      <c r="H1505" s="11">
        <v>9</v>
      </c>
      <c r="I1505" s="20" t="s">
        <v>259</v>
      </c>
      <c r="J1505" s="11" t="s">
        <v>261</v>
      </c>
      <c r="K1505" s="11" t="s">
        <v>12387</v>
      </c>
      <c r="L1505" s="11">
        <v>2</v>
      </c>
    </row>
    <row r="1506" spans="1:12">
      <c r="A1506" s="11" t="s">
        <v>2756</v>
      </c>
      <c r="D1506" s="11" t="s">
        <v>260</v>
      </c>
      <c r="E1506" s="19" t="s">
        <v>3006</v>
      </c>
      <c r="F1506" s="10">
        <v>42036</v>
      </c>
      <c r="G1506" s="10">
        <v>44958</v>
      </c>
      <c r="H1506" s="11">
        <v>9</v>
      </c>
      <c r="I1506" s="20" t="s">
        <v>259</v>
      </c>
      <c r="J1506" s="11" t="s">
        <v>261</v>
      </c>
      <c r="K1506" s="11" t="s">
        <v>12387</v>
      </c>
      <c r="L1506" s="11">
        <v>2</v>
      </c>
    </row>
    <row r="1507" spans="1:12">
      <c r="A1507" s="11" t="s">
        <v>2757</v>
      </c>
      <c r="D1507" s="11" t="s">
        <v>260</v>
      </c>
      <c r="E1507" s="19" t="s">
        <v>3007</v>
      </c>
      <c r="F1507" s="10">
        <v>42036</v>
      </c>
      <c r="G1507" s="10">
        <v>44958</v>
      </c>
      <c r="H1507" s="11">
        <v>9</v>
      </c>
      <c r="I1507" s="20" t="s">
        <v>259</v>
      </c>
      <c r="J1507" s="11" t="s">
        <v>261</v>
      </c>
      <c r="K1507" s="11" t="s">
        <v>12387</v>
      </c>
      <c r="L1507" s="11">
        <v>2</v>
      </c>
    </row>
    <row r="1508" spans="1:12">
      <c r="A1508" s="11" t="s">
        <v>2758</v>
      </c>
      <c r="D1508" s="11" t="s">
        <v>260</v>
      </c>
      <c r="E1508" s="19" t="s">
        <v>3008</v>
      </c>
      <c r="F1508" s="10">
        <v>42036</v>
      </c>
      <c r="G1508" s="10">
        <v>44958</v>
      </c>
      <c r="H1508" s="11">
        <v>9</v>
      </c>
      <c r="I1508" s="20" t="s">
        <v>259</v>
      </c>
      <c r="J1508" s="11" t="s">
        <v>261</v>
      </c>
      <c r="K1508" s="11" t="s">
        <v>12387</v>
      </c>
      <c r="L1508" s="11">
        <v>2</v>
      </c>
    </row>
    <row r="1509" spans="1:12">
      <c r="A1509" s="11" t="s">
        <v>2759</v>
      </c>
      <c r="D1509" s="11" t="s">
        <v>260</v>
      </c>
      <c r="E1509" s="19" t="s">
        <v>3009</v>
      </c>
      <c r="F1509" s="10">
        <v>42036</v>
      </c>
      <c r="G1509" s="10">
        <v>44958</v>
      </c>
      <c r="H1509" s="11">
        <v>9</v>
      </c>
      <c r="I1509" s="20" t="s">
        <v>259</v>
      </c>
      <c r="J1509" s="11" t="s">
        <v>261</v>
      </c>
      <c r="K1509" s="11" t="s">
        <v>12387</v>
      </c>
      <c r="L1509" s="11">
        <v>2</v>
      </c>
    </row>
    <row r="1510" spans="1:12">
      <c r="A1510" s="11" t="s">
        <v>2760</v>
      </c>
      <c r="D1510" s="11" t="s">
        <v>260</v>
      </c>
      <c r="E1510" s="19" t="s">
        <v>3010</v>
      </c>
      <c r="F1510" s="10">
        <v>42036</v>
      </c>
      <c r="G1510" s="10">
        <v>44958</v>
      </c>
      <c r="H1510" s="11">
        <v>9</v>
      </c>
      <c r="I1510" s="20" t="s">
        <v>259</v>
      </c>
      <c r="J1510" s="11" t="s">
        <v>261</v>
      </c>
      <c r="K1510" s="11" t="s">
        <v>12387</v>
      </c>
      <c r="L1510" s="11">
        <v>2</v>
      </c>
    </row>
    <row r="1511" spans="1:12">
      <c r="A1511" s="11" t="s">
        <v>2761</v>
      </c>
      <c r="D1511" s="11" t="s">
        <v>260</v>
      </c>
      <c r="E1511" s="19" t="s">
        <v>3011</v>
      </c>
      <c r="F1511" s="10">
        <v>42036</v>
      </c>
      <c r="G1511" s="10">
        <v>44958</v>
      </c>
      <c r="H1511" s="11">
        <v>9</v>
      </c>
      <c r="I1511" s="20" t="s">
        <v>259</v>
      </c>
      <c r="J1511" s="11" t="s">
        <v>261</v>
      </c>
      <c r="K1511" s="11" t="s">
        <v>12387</v>
      </c>
      <c r="L1511" s="11">
        <v>2</v>
      </c>
    </row>
    <row r="1512" spans="1:12">
      <c r="A1512" s="11" t="s">
        <v>3012</v>
      </c>
      <c r="D1512" s="11" t="s">
        <v>260</v>
      </c>
      <c r="E1512" s="19" t="s">
        <v>3262</v>
      </c>
      <c r="F1512" s="10">
        <v>42036</v>
      </c>
      <c r="G1512" s="10">
        <v>44958</v>
      </c>
      <c r="H1512" s="11">
        <v>9</v>
      </c>
      <c r="I1512" s="20" t="s">
        <v>259</v>
      </c>
      <c r="J1512" s="11" t="s">
        <v>261</v>
      </c>
      <c r="K1512" s="11" t="s">
        <v>12387</v>
      </c>
      <c r="L1512" s="11">
        <v>2</v>
      </c>
    </row>
    <row r="1513" spans="1:12">
      <c r="A1513" s="11" t="s">
        <v>3013</v>
      </c>
      <c r="D1513" s="11" t="s">
        <v>260</v>
      </c>
      <c r="E1513" s="19" t="s">
        <v>3263</v>
      </c>
      <c r="F1513" s="10">
        <v>42036</v>
      </c>
      <c r="G1513" s="10">
        <v>44958</v>
      </c>
      <c r="H1513" s="11">
        <v>9</v>
      </c>
      <c r="I1513" s="20" t="s">
        <v>259</v>
      </c>
      <c r="J1513" s="11" t="s">
        <v>261</v>
      </c>
      <c r="K1513" s="11" t="s">
        <v>12387</v>
      </c>
      <c r="L1513" s="11">
        <v>2</v>
      </c>
    </row>
    <row r="1514" spans="1:12">
      <c r="A1514" s="11" t="s">
        <v>3014</v>
      </c>
      <c r="D1514" s="11" t="s">
        <v>260</v>
      </c>
      <c r="E1514" s="19" t="s">
        <v>3264</v>
      </c>
      <c r="F1514" s="10">
        <v>42036</v>
      </c>
      <c r="G1514" s="10">
        <v>44958</v>
      </c>
      <c r="H1514" s="11">
        <v>9</v>
      </c>
      <c r="I1514" s="20" t="s">
        <v>259</v>
      </c>
      <c r="J1514" s="11" t="s">
        <v>261</v>
      </c>
      <c r="K1514" s="11" t="s">
        <v>12387</v>
      </c>
      <c r="L1514" s="11">
        <v>2</v>
      </c>
    </row>
    <row r="1515" spans="1:12">
      <c r="A1515" s="11" t="s">
        <v>3015</v>
      </c>
      <c r="D1515" s="11" t="s">
        <v>260</v>
      </c>
      <c r="E1515" s="19" t="s">
        <v>3265</v>
      </c>
      <c r="F1515" s="10">
        <v>42036</v>
      </c>
      <c r="G1515" s="10">
        <v>44958</v>
      </c>
      <c r="H1515" s="11">
        <v>9</v>
      </c>
      <c r="I1515" s="20" t="s">
        <v>259</v>
      </c>
      <c r="J1515" s="11" t="s">
        <v>261</v>
      </c>
      <c r="K1515" s="11" t="s">
        <v>12387</v>
      </c>
      <c r="L1515" s="11">
        <v>2</v>
      </c>
    </row>
    <row r="1516" spans="1:12">
      <c r="A1516" s="11" t="s">
        <v>3016</v>
      </c>
      <c r="D1516" s="11" t="s">
        <v>260</v>
      </c>
      <c r="E1516" s="19" t="s">
        <v>3266</v>
      </c>
      <c r="F1516" s="10">
        <v>42036</v>
      </c>
      <c r="G1516" s="10">
        <v>44958</v>
      </c>
      <c r="H1516" s="11">
        <v>9</v>
      </c>
      <c r="I1516" s="20" t="s">
        <v>259</v>
      </c>
      <c r="J1516" s="11" t="s">
        <v>261</v>
      </c>
      <c r="K1516" s="11" t="s">
        <v>12387</v>
      </c>
      <c r="L1516" s="11">
        <v>2</v>
      </c>
    </row>
    <row r="1517" spans="1:12">
      <c r="A1517" s="11" t="s">
        <v>3017</v>
      </c>
      <c r="D1517" s="11" t="s">
        <v>260</v>
      </c>
      <c r="E1517" s="19" t="s">
        <v>3267</v>
      </c>
      <c r="F1517" s="10">
        <v>42036</v>
      </c>
      <c r="G1517" s="10">
        <v>44958</v>
      </c>
      <c r="H1517" s="11">
        <v>9</v>
      </c>
      <c r="I1517" s="20" t="s">
        <v>259</v>
      </c>
      <c r="J1517" s="11" t="s">
        <v>261</v>
      </c>
      <c r="K1517" s="11" t="s">
        <v>12387</v>
      </c>
      <c r="L1517" s="11">
        <v>2</v>
      </c>
    </row>
    <row r="1518" spans="1:12">
      <c r="A1518" s="11" t="s">
        <v>3018</v>
      </c>
      <c r="D1518" s="11" t="s">
        <v>260</v>
      </c>
      <c r="E1518" s="19" t="s">
        <v>3268</v>
      </c>
      <c r="F1518" s="10">
        <v>42036</v>
      </c>
      <c r="G1518" s="10">
        <v>44958</v>
      </c>
      <c r="H1518" s="11">
        <v>9</v>
      </c>
      <c r="I1518" s="20" t="s">
        <v>259</v>
      </c>
      <c r="J1518" s="11" t="s">
        <v>261</v>
      </c>
      <c r="K1518" s="11" t="s">
        <v>12387</v>
      </c>
      <c r="L1518" s="11">
        <v>2</v>
      </c>
    </row>
    <row r="1519" spans="1:12">
      <c r="A1519" s="11" t="s">
        <v>3019</v>
      </c>
      <c r="D1519" s="11" t="s">
        <v>260</v>
      </c>
      <c r="E1519" s="19" t="s">
        <v>3269</v>
      </c>
      <c r="F1519" s="10">
        <v>42036</v>
      </c>
      <c r="G1519" s="10">
        <v>44958</v>
      </c>
      <c r="H1519" s="11">
        <v>9</v>
      </c>
      <c r="I1519" s="20" t="s">
        <v>259</v>
      </c>
      <c r="J1519" s="11" t="s">
        <v>261</v>
      </c>
      <c r="K1519" s="11" t="s">
        <v>12387</v>
      </c>
      <c r="L1519" s="11">
        <v>2</v>
      </c>
    </row>
    <row r="1520" spans="1:12">
      <c r="A1520" s="11" t="s">
        <v>3020</v>
      </c>
      <c r="D1520" s="11" t="s">
        <v>260</v>
      </c>
      <c r="E1520" s="19" t="s">
        <v>3270</v>
      </c>
      <c r="F1520" s="10">
        <v>42036</v>
      </c>
      <c r="G1520" s="10">
        <v>44958</v>
      </c>
      <c r="H1520" s="11">
        <v>9</v>
      </c>
      <c r="I1520" s="20" t="s">
        <v>259</v>
      </c>
      <c r="J1520" s="11" t="s">
        <v>261</v>
      </c>
      <c r="K1520" s="11" t="s">
        <v>12387</v>
      </c>
      <c r="L1520" s="11">
        <v>2</v>
      </c>
    </row>
    <row r="1521" spans="1:12">
      <c r="A1521" s="11" t="s">
        <v>3021</v>
      </c>
      <c r="D1521" s="11" t="s">
        <v>260</v>
      </c>
      <c r="E1521" s="19" t="s">
        <v>3271</v>
      </c>
      <c r="F1521" s="10">
        <v>42036</v>
      </c>
      <c r="G1521" s="10">
        <v>44958</v>
      </c>
      <c r="H1521" s="11">
        <v>9</v>
      </c>
      <c r="I1521" s="20" t="s">
        <v>259</v>
      </c>
      <c r="J1521" s="11" t="s">
        <v>261</v>
      </c>
      <c r="K1521" s="11" t="s">
        <v>12387</v>
      </c>
      <c r="L1521" s="11">
        <v>2</v>
      </c>
    </row>
    <row r="1522" spans="1:12">
      <c r="A1522" s="11" t="s">
        <v>3022</v>
      </c>
      <c r="D1522" s="11" t="s">
        <v>260</v>
      </c>
      <c r="E1522" s="19" t="s">
        <v>3272</v>
      </c>
      <c r="F1522" s="10">
        <v>42036</v>
      </c>
      <c r="G1522" s="10">
        <v>44958</v>
      </c>
      <c r="H1522" s="11">
        <v>9</v>
      </c>
      <c r="I1522" s="20" t="s">
        <v>259</v>
      </c>
      <c r="J1522" s="11" t="s">
        <v>261</v>
      </c>
      <c r="K1522" s="11" t="s">
        <v>12387</v>
      </c>
      <c r="L1522" s="11">
        <v>2</v>
      </c>
    </row>
    <row r="1523" spans="1:12">
      <c r="A1523" s="11" t="s">
        <v>3023</v>
      </c>
      <c r="D1523" s="11" t="s">
        <v>260</v>
      </c>
      <c r="E1523" s="19" t="s">
        <v>3273</v>
      </c>
      <c r="F1523" s="10">
        <v>42036</v>
      </c>
      <c r="G1523" s="10">
        <v>44958</v>
      </c>
      <c r="H1523" s="11">
        <v>9</v>
      </c>
      <c r="I1523" s="20" t="s">
        <v>259</v>
      </c>
      <c r="J1523" s="11" t="s">
        <v>261</v>
      </c>
      <c r="K1523" s="11" t="s">
        <v>12387</v>
      </c>
      <c r="L1523" s="11">
        <v>2</v>
      </c>
    </row>
    <row r="1524" spans="1:12">
      <c r="A1524" s="11" t="s">
        <v>3024</v>
      </c>
      <c r="D1524" s="11" t="s">
        <v>260</v>
      </c>
      <c r="E1524" s="19" t="s">
        <v>3274</v>
      </c>
      <c r="F1524" s="10">
        <v>42036</v>
      </c>
      <c r="G1524" s="10">
        <v>44958</v>
      </c>
      <c r="H1524" s="11">
        <v>9</v>
      </c>
      <c r="I1524" s="20" t="s">
        <v>259</v>
      </c>
      <c r="J1524" s="11" t="s">
        <v>261</v>
      </c>
      <c r="K1524" s="11" t="s">
        <v>12387</v>
      </c>
      <c r="L1524" s="11">
        <v>2</v>
      </c>
    </row>
    <row r="1525" spans="1:12">
      <c r="A1525" s="11" t="s">
        <v>3025</v>
      </c>
      <c r="D1525" s="11" t="s">
        <v>260</v>
      </c>
      <c r="E1525" s="19" t="s">
        <v>3275</v>
      </c>
      <c r="F1525" s="10">
        <v>42036</v>
      </c>
      <c r="G1525" s="10">
        <v>44958</v>
      </c>
      <c r="H1525" s="11">
        <v>9</v>
      </c>
      <c r="I1525" s="20" t="s">
        <v>259</v>
      </c>
      <c r="J1525" s="11" t="s">
        <v>261</v>
      </c>
      <c r="K1525" s="11" t="s">
        <v>12387</v>
      </c>
      <c r="L1525" s="11">
        <v>2</v>
      </c>
    </row>
    <row r="1526" spans="1:12">
      <c r="A1526" s="11" t="s">
        <v>3026</v>
      </c>
      <c r="D1526" s="11" t="s">
        <v>260</v>
      </c>
      <c r="E1526" s="19" t="s">
        <v>3276</v>
      </c>
      <c r="F1526" s="10">
        <v>42036</v>
      </c>
      <c r="G1526" s="10">
        <v>44958</v>
      </c>
      <c r="H1526" s="11">
        <v>9</v>
      </c>
      <c r="I1526" s="20" t="s">
        <v>259</v>
      </c>
      <c r="J1526" s="11" t="s">
        <v>261</v>
      </c>
      <c r="K1526" s="11" t="s">
        <v>12387</v>
      </c>
      <c r="L1526" s="11">
        <v>2</v>
      </c>
    </row>
    <row r="1527" spans="1:12">
      <c r="A1527" s="11" t="s">
        <v>3027</v>
      </c>
      <c r="D1527" s="11" t="s">
        <v>260</v>
      </c>
      <c r="E1527" s="19" t="s">
        <v>3277</v>
      </c>
      <c r="F1527" s="10">
        <v>42036</v>
      </c>
      <c r="G1527" s="10">
        <v>44958</v>
      </c>
      <c r="H1527" s="11">
        <v>9</v>
      </c>
      <c r="I1527" s="20" t="s">
        <v>259</v>
      </c>
      <c r="J1527" s="11" t="s">
        <v>261</v>
      </c>
      <c r="K1527" s="11" t="s">
        <v>12387</v>
      </c>
      <c r="L1527" s="11">
        <v>2</v>
      </c>
    </row>
    <row r="1528" spans="1:12">
      <c r="A1528" s="11" t="s">
        <v>3028</v>
      </c>
      <c r="D1528" s="11" t="s">
        <v>260</v>
      </c>
      <c r="E1528" s="19" t="s">
        <v>3278</v>
      </c>
      <c r="F1528" s="10">
        <v>42036</v>
      </c>
      <c r="G1528" s="10">
        <v>44958</v>
      </c>
      <c r="H1528" s="11">
        <v>9</v>
      </c>
      <c r="I1528" s="20" t="s">
        <v>259</v>
      </c>
      <c r="J1528" s="11" t="s">
        <v>261</v>
      </c>
      <c r="K1528" s="11" t="s">
        <v>12387</v>
      </c>
      <c r="L1528" s="11">
        <v>2</v>
      </c>
    </row>
    <row r="1529" spans="1:12">
      <c r="A1529" s="11" t="s">
        <v>3029</v>
      </c>
      <c r="D1529" s="11" t="s">
        <v>260</v>
      </c>
      <c r="E1529" s="19" t="s">
        <v>3279</v>
      </c>
      <c r="F1529" s="10">
        <v>42036</v>
      </c>
      <c r="G1529" s="10">
        <v>44958</v>
      </c>
      <c r="H1529" s="11">
        <v>9</v>
      </c>
      <c r="I1529" s="20" t="s">
        <v>259</v>
      </c>
      <c r="J1529" s="11" t="s">
        <v>261</v>
      </c>
      <c r="K1529" s="11" t="s">
        <v>12387</v>
      </c>
      <c r="L1529" s="11">
        <v>2</v>
      </c>
    </row>
    <row r="1530" spans="1:12">
      <c r="A1530" s="11" t="s">
        <v>3030</v>
      </c>
      <c r="D1530" s="11" t="s">
        <v>260</v>
      </c>
      <c r="E1530" s="19" t="s">
        <v>3280</v>
      </c>
      <c r="F1530" s="10">
        <v>42036</v>
      </c>
      <c r="G1530" s="10">
        <v>44958</v>
      </c>
      <c r="H1530" s="11">
        <v>9</v>
      </c>
      <c r="I1530" s="20" t="s">
        <v>259</v>
      </c>
      <c r="J1530" s="11" t="s">
        <v>261</v>
      </c>
      <c r="K1530" s="11" t="s">
        <v>12387</v>
      </c>
      <c r="L1530" s="11">
        <v>2</v>
      </c>
    </row>
    <row r="1531" spans="1:12">
      <c r="A1531" s="11" t="s">
        <v>3031</v>
      </c>
      <c r="D1531" s="11" t="s">
        <v>260</v>
      </c>
      <c r="E1531" s="19" t="s">
        <v>3281</v>
      </c>
      <c r="F1531" s="10">
        <v>42036</v>
      </c>
      <c r="G1531" s="10">
        <v>44958</v>
      </c>
      <c r="H1531" s="11">
        <v>9</v>
      </c>
      <c r="I1531" s="20" t="s">
        <v>259</v>
      </c>
      <c r="J1531" s="11" t="s">
        <v>261</v>
      </c>
      <c r="K1531" s="11" t="s">
        <v>12387</v>
      </c>
      <c r="L1531" s="11">
        <v>2</v>
      </c>
    </row>
    <row r="1532" spans="1:12">
      <c r="A1532" s="11" t="s">
        <v>3032</v>
      </c>
      <c r="D1532" s="11" t="s">
        <v>260</v>
      </c>
      <c r="E1532" s="19" t="s">
        <v>3282</v>
      </c>
      <c r="F1532" s="10">
        <v>42036</v>
      </c>
      <c r="G1532" s="10">
        <v>44958</v>
      </c>
      <c r="H1532" s="11">
        <v>9</v>
      </c>
      <c r="I1532" s="20" t="s">
        <v>259</v>
      </c>
      <c r="J1532" s="11" t="s">
        <v>261</v>
      </c>
      <c r="K1532" s="11" t="s">
        <v>12387</v>
      </c>
      <c r="L1532" s="11">
        <v>2</v>
      </c>
    </row>
    <row r="1533" spans="1:12">
      <c r="A1533" s="11" t="s">
        <v>3033</v>
      </c>
      <c r="D1533" s="11" t="s">
        <v>260</v>
      </c>
      <c r="E1533" s="19" t="s">
        <v>3283</v>
      </c>
      <c r="F1533" s="10">
        <v>42036</v>
      </c>
      <c r="G1533" s="10">
        <v>44958</v>
      </c>
      <c r="H1533" s="11">
        <v>9</v>
      </c>
      <c r="I1533" s="20" t="s">
        <v>259</v>
      </c>
      <c r="J1533" s="11" t="s">
        <v>261</v>
      </c>
      <c r="K1533" s="11" t="s">
        <v>12387</v>
      </c>
      <c r="L1533" s="11">
        <v>2</v>
      </c>
    </row>
    <row r="1534" spans="1:12">
      <c r="A1534" s="11" t="s">
        <v>3034</v>
      </c>
      <c r="D1534" s="11" t="s">
        <v>260</v>
      </c>
      <c r="E1534" s="19" t="s">
        <v>3284</v>
      </c>
      <c r="F1534" s="10">
        <v>42036</v>
      </c>
      <c r="G1534" s="10">
        <v>44958</v>
      </c>
      <c r="H1534" s="11">
        <v>9</v>
      </c>
      <c r="I1534" s="20" t="s">
        <v>259</v>
      </c>
      <c r="J1534" s="11" t="s">
        <v>261</v>
      </c>
      <c r="K1534" s="11" t="s">
        <v>12387</v>
      </c>
      <c r="L1534" s="11">
        <v>2</v>
      </c>
    </row>
    <row r="1535" spans="1:12">
      <c r="A1535" s="11" t="s">
        <v>3035</v>
      </c>
      <c r="D1535" s="11" t="s">
        <v>260</v>
      </c>
      <c r="E1535" s="19" t="s">
        <v>3285</v>
      </c>
      <c r="F1535" s="10">
        <v>42036</v>
      </c>
      <c r="G1535" s="10">
        <v>44958</v>
      </c>
      <c r="H1535" s="11">
        <v>9</v>
      </c>
      <c r="I1535" s="20" t="s">
        <v>259</v>
      </c>
      <c r="J1535" s="11" t="s">
        <v>261</v>
      </c>
      <c r="K1535" s="11" t="s">
        <v>12387</v>
      </c>
      <c r="L1535" s="11">
        <v>2</v>
      </c>
    </row>
    <row r="1536" spans="1:12">
      <c r="A1536" s="11" t="s">
        <v>3036</v>
      </c>
      <c r="D1536" s="11" t="s">
        <v>260</v>
      </c>
      <c r="E1536" s="19" t="s">
        <v>3286</v>
      </c>
      <c r="F1536" s="10">
        <v>42036</v>
      </c>
      <c r="G1536" s="10">
        <v>44958</v>
      </c>
      <c r="H1536" s="11">
        <v>9</v>
      </c>
      <c r="I1536" s="20" t="s">
        <v>259</v>
      </c>
      <c r="J1536" s="11" t="s">
        <v>261</v>
      </c>
      <c r="K1536" s="11" t="s">
        <v>12387</v>
      </c>
      <c r="L1536" s="11">
        <v>2</v>
      </c>
    </row>
    <row r="1537" spans="1:12">
      <c r="A1537" s="11" t="s">
        <v>3037</v>
      </c>
      <c r="D1537" s="11" t="s">
        <v>260</v>
      </c>
      <c r="E1537" s="19" t="s">
        <v>3287</v>
      </c>
      <c r="F1537" s="10">
        <v>42036</v>
      </c>
      <c r="G1537" s="10">
        <v>44958</v>
      </c>
      <c r="H1537" s="11">
        <v>9</v>
      </c>
      <c r="I1537" s="20" t="s">
        <v>259</v>
      </c>
      <c r="J1537" s="11" t="s">
        <v>261</v>
      </c>
      <c r="K1537" s="11" t="s">
        <v>12387</v>
      </c>
      <c r="L1537" s="11">
        <v>2</v>
      </c>
    </row>
    <row r="1538" spans="1:12">
      <c r="A1538" s="11" t="s">
        <v>3038</v>
      </c>
      <c r="D1538" s="11" t="s">
        <v>260</v>
      </c>
      <c r="E1538" s="19" t="s">
        <v>3288</v>
      </c>
      <c r="F1538" s="10">
        <v>42036</v>
      </c>
      <c r="G1538" s="10">
        <v>44958</v>
      </c>
      <c r="H1538" s="11">
        <v>9</v>
      </c>
      <c r="I1538" s="20" t="s">
        <v>259</v>
      </c>
      <c r="J1538" s="11" t="s">
        <v>261</v>
      </c>
      <c r="K1538" s="11" t="s">
        <v>12387</v>
      </c>
      <c r="L1538" s="11">
        <v>2</v>
      </c>
    </row>
    <row r="1539" spans="1:12">
      <c r="A1539" s="11" t="s">
        <v>3039</v>
      </c>
      <c r="D1539" s="11" t="s">
        <v>260</v>
      </c>
      <c r="E1539" s="19" t="s">
        <v>3289</v>
      </c>
      <c r="F1539" s="10">
        <v>42036</v>
      </c>
      <c r="G1539" s="10">
        <v>44958</v>
      </c>
      <c r="H1539" s="11">
        <v>9</v>
      </c>
      <c r="I1539" s="20" t="s">
        <v>259</v>
      </c>
      <c r="J1539" s="11" t="s">
        <v>261</v>
      </c>
      <c r="K1539" s="11" t="s">
        <v>12387</v>
      </c>
      <c r="L1539" s="11">
        <v>2</v>
      </c>
    </row>
    <row r="1540" spans="1:12">
      <c r="A1540" s="11" t="s">
        <v>3040</v>
      </c>
      <c r="D1540" s="11" t="s">
        <v>260</v>
      </c>
      <c r="E1540" s="19" t="s">
        <v>3290</v>
      </c>
      <c r="F1540" s="10">
        <v>42036</v>
      </c>
      <c r="G1540" s="10">
        <v>44958</v>
      </c>
      <c r="H1540" s="11">
        <v>9</v>
      </c>
      <c r="I1540" s="20" t="s">
        <v>259</v>
      </c>
      <c r="J1540" s="11" t="s">
        <v>261</v>
      </c>
      <c r="K1540" s="11" t="s">
        <v>12387</v>
      </c>
      <c r="L1540" s="11">
        <v>2</v>
      </c>
    </row>
    <row r="1541" spans="1:12">
      <c r="A1541" s="11" t="s">
        <v>3041</v>
      </c>
      <c r="D1541" s="11" t="s">
        <v>260</v>
      </c>
      <c r="E1541" s="19" t="s">
        <v>3291</v>
      </c>
      <c r="F1541" s="10">
        <v>42036</v>
      </c>
      <c r="G1541" s="10">
        <v>44958</v>
      </c>
      <c r="H1541" s="11">
        <v>9</v>
      </c>
      <c r="I1541" s="20" t="s">
        <v>259</v>
      </c>
      <c r="J1541" s="11" t="s">
        <v>261</v>
      </c>
      <c r="K1541" s="11" t="s">
        <v>12387</v>
      </c>
      <c r="L1541" s="11">
        <v>2</v>
      </c>
    </row>
    <row r="1542" spans="1:12">
      <c r="A1542" s="11" t="s">
        <v>3042</v>
      </c>
      <c r="D1542" s="11" t="s">
        <v>260</v>
      </c>
      <c r="E1542" s="19" t="s">
        <v>3292</v>
      </c>
      <c r="F1542" s="10">
        <v>42036</v>
      </c>
      <c r="G1542" s="10">
        <v>44958</v>
      </c>
      <c r="H1542" s="11">
        <v>9</v>
      </c>
      <c r="I1542" s="20" t="s">
        <v>259</v>
      </c>
      <c r="J1542" s="11" t="s">
        <v>261</v>
      </c>
      <c r="K1542" s="11" t="s">
        <v>12387</v>
      </c>
      <c r="L1542" s="11">
        <v>2</v>
      </c>
    </row>
    <row r="1543" spans="1:12">
      <c r="A1543" s="11" t="s">
        <v>3043</v>
      </c>
      <c r="D1543" s="11" t="s">
        <v>260</v>
      </c>
      <c r="E1543" s="19" t="s">
        <v>3293</v>
      </c>
      <c r="F1543" s="10">
        <v>42036</v>
      </c>
      <c r="G1543" s="10">
        <v>44958</v>
      </c>
      <c r="H1543" s="11">
        <v>9</v>
      </c>
      <c r="I1543" s="20" t="s">
        <v>259</v>
      </c>
      <c r="J1543" s="11" t="s">
        <v>261</v>
      </c>
      <c r="K1543" s="11" t="s">
        <v>12387</v>
      </c>
      <c r="L1543" s="11">
        <v>2</v>
      </c>
    </row>
    <row r="1544" spans="1:12">
      <c r="A1544" s="11" t="s">
        <v>3044</v>
      </c>
      <c r="D1544" s="11" t="s">
        <v>260</v>
      </c>
      <c r="E1544" s="19" t="s">
        <v>3294</v>
      </c>
      <c r="F1544" s="10">
        <v>42036</v>
      </c>
      <c r="G1544" s="10">
        <v>44958</v>
      </c>
      <c r="H1544" s="11">
        <v>9</v>
      </c>
      <c r="I1544" s="20" t="s">
        <v>259</v>
      </c>
      <c r="J1544" s="11" t="s">
        <v>261</v>
      </c>
      <c r="K1544" s="11" t="s">
        <v>12387</v>
      </c>
      <c r="L1544" s="11">
        <v>2</v>
      </c>
    </row>
    <row r="1545" spans="1:12">
      <c r="A1545" s="11" t="s">
        <v>3045</v>
      </c>
      <c r="D1545" s="11" t="s">
        <v>260</v>
      </c>
      <c r="E1545" s="19" t="s">
        <v>3295</v>
      </c>
      <c r="F1545" s="10">
        <v>42036</v>
      </c>
      <c r="G1545" s="10">
        <v>44958</v>
      </c>
      <c r="H1545" s="11">
        <v>9</v>
      </c>
      <c r="I1545" s="20" t="s">
        <v>259</v>
      </c>
      <c r="J1545" s="11" t="s">
        <v>261</v>
      </c>
      <c r="K1545" s="11" t="s">
        <v>12387</v>
      </c>
      <c r="L1545" s="11">
        <v>2</v>
      </c>
    </row>
    <row r="1546" spans="1:12">
      <c r="A1546" s="11" t="s">
        <v>3046</v>
      </c>
      <c r="D1546" s="11" t="s">
        <v>260</v>
      </c>
      <c r="E1546" s="19" t="s">
        <v>3296</v>
      </c>
      <c r="F1546" s="10">
        <v>42036</v>
      </c>
      <c r="G1546" s="10">
        <v>44958</v>
      </c>
      <c r="H1546" s="11">
        <v>9</v>
      </c>
      <c r="I1546" s="20" t="s">
        <v>259</v>
      </c>
      <c r="J1546" s="11" t="s">
        <v>261</v>
      </c>
      <c r="K1546" s="11" t="s">
        <v>12387</v>
      </c>
      <c r="L1546" s="11">
        <v>2</v>
      </c>
    </row>
    <row r="1547" spans="1:12">
      <c r="A1547" s="11" t="s">
        <v>3047</v>
      </c>
      <c r="D1547" s="11" t="s">
        <v>260</v>
      </c>
      <c r="E1547" s="19" t="s">
        <v>3297</v>
      </c>
      <c r="F1547" s="10">
        <v>42036</v>
      </c>
      <c r="G1547" s="10">
        <v>44958</v>
      </c>
      <c r="H1547" s="11">
        <v>9</v>
      </c>
      <c r="I1547" s="20" t="s">
        <v>259</v>
      </c>
      <c r="J1547" s="11" t="s">
        <v>261</v>
      </c>
      <c r="K1547" s="11" t="s">
        <v>12387</v>
      </c>
      <c r="L1547" s="11">
        <v>2</v>
      </c>
    </row>
    <row r="1548" spans="1:12">
      <c r="A1548" s="11" t="s">
        <v>3048</v>
      </c>
      <c r="D1548" s="11" t="s">
        <v>260</v>
      </c>
      <c r="E1548" s="19" t="s">
        <v>3298</v>
      </c>
      <c r="F1548" s="10">
        <v>42036</v>
      </c>
      <c r="G1548" s="10">
        <v>44958</v>
      </c>
      <c r="H1548" s="11">
        <v>9</v>
      </c>
      <c r="I1548" s="20" t="s">
        <v>259</v>
      </c>
      <c r="J1548" s="11" t="s">
        <v>261</v>
      </c>
      <c r="K1548" s="11" t="s">
        <v>12387</v>
      </c>
      <c r="L1548" s="11">
        <v>2</v>
      </c>
    </row>
    <row r="1549" spans="1:12">
      <c r="A1549" s="11" t="s">
        <v>3049</v>
      </c>
      <c r="D1549" s="11" t="s">
        <v>260</v>
      </c>
      <c r="E1549" s="19" t="s">
        <v>3299</v>
      </c>
      <c r="F1549" s="10">
        <v>42036</v>
      </c>
      <c r="G1549" s="10">
        <v>44958</v>
      </c>
      <c r="H1549" s="11">
        <v>9</v>
      </c>
      <c r="I1549" s="20" t="s">
        <v>259</v>
      </c>
      <c r="J1549" s="11" t="s">
        <v>261</v>
      </c>
      <c r="K1549" s="11" t="s">
        <v>12387</v>
      </c>
      <c r="L1549" s="11">
        <v>2</v>
      </c>
    </row>
    <row r="1550" spans="1:12">
      <c r="A1550" s="11" t="s">
        <v>3050</v>
      </c>
      <c r="D1550" s="11" t="s">
        <v>260</v>
      </c>
      <c r="E1550" s="19" t="s">
        <v>3300</v>
      </c>
      <c r="F1550" s="10">
        <v>42036</v>
      </c>
      <c r="G1550" s="10">
        <v>44958</v>
      </c>
      <c r="H1550" s="11">
        <v>9</v>
      </c>
      <c r="I1550" s="20" t="s">
        <v>259</v>
      </c>
      <c r="J1550" s="11" t="s">
        <v>261</v>
      </c>
      <c r="K1550" s="11" t="s">
        <v>12387</v>
      </c>
      <c r="L1550" s="11">
        <v>2</v>
      </c>
    </row>
    <row r="1551" spans="1:12">
      <c r="A1551" s="11" t="s">
        <v>3051</v>
      </c>
      <c r="D1551" s="11" t="s">
        <v>260</v>
      </c>
      <c r="E1551" s="19" t="s">
        <v>3301</v>
      </c>
      <c r="F1551" s="10">
        <v>42036</v>
      </c>
      <c r="G1551" s="10">
        <v>44958</v>
      </c>
      <c r="H1551" s="11">
        <v>9</v>
      </c>
      <c r="I1551" s="20" t="s">
        <v>259</v>
      </c>
      <c r="J1551" s="11" t="s">
        <v>261</v>
      </c>
      <c r="K1551" s="11" t="s">
        <v>12387</v>
      </c>
      <c r="L1551" s="11">
        <v>2</v>
      </c>
    </row>
    <row r="1552" spans="1:12">
      <c r="A1552" s="11" t="s">
        <v>3052</v>
      </c>
      <c r="D1552" s="11" t="s">
        <v>260</v>
      </c>
      <c r="E1552" s="19" t="s">
        <v>3302</v>
      </c>
      <c r="F1552" s="10">
        <v>42036</v>
      </c>
      <c r="G1552" s="10">
        <v>44958</v>
      </c>
      <c r="H1552" s="11">
        <v>9</v>
      </c>
      <c r="I1552" s="20" t="s">
        <v>259</v>
      </c>
      <c r="J1552" s="11" t="s">
        <v>261</v>
      </c>
      <c r="K1552" s="11" t="s">
        <v>12387</v>
      </c>
      <c r="L1552" s="11">
        <v>2</v>
      </c>
    </row>
    <row r="1553" spans="1:12">
      <c r="A1553" s="11" t="s">
        <v>3053</v>
      </c>
      <c r="D1553" s="11" t="s">
        <v>260</v>
      </c>
      <c r="E1553" s="19" t="s">
        <v>3303</v>
      </c>
      <c r="F1553" s="10">
        <v>42036</v>
      </c>
      <c r="G1553" s="10">
        <v>44958</v>
      </c>
      <c r="H1553" s="11">
        <v>9</v>
      </c>
      <c r="I1553" s="20" t="s">
        <v>259</v>
      </c>
      <c r="J1553" s="11" t="s">
        <v>261</v>
      </c>
      <c r="K1553" s="11" t="s">
        <v>12387</v>
      </c>
      <c r="L1553" s="11">
        <v>2</v>
      </c>
    </row>
    <row r="1554" spans="1:12">
      <c r="A1554" s="11" t="s">
        <v>3054</v>
      </c>
      <c r="D1554" s="11" t="s">
        <v>260</v>
      </c>
      <c r="E1554" s="19" t="s">
        <v>3304</v>
      </c>
      <c r="F1554" s="10">
        <v>42036</v>
      </c>
      <c r="G1554" s="10">
        <v>44958</v>
      </c>
      <c r="H1554" s="11">
        <v>9</v>
      </c>
      <c r="I1554" s="20" t="s">
        <v>259</v>
      </c>
      <c r="J1554" s="11" t="s">
        <v>261</v>
      </c>
      <c r="K1554" s="11" t="s">
        <v>12387</v>
      </c>
      <c r="L1554" s="11">
        <v>2</v>
      </c>
    </row>
    <row r="1555" spans="1:12">
      <c r="A1555" s="11" t="s">
        <v>3055</v>
      </c>
      <c r="D1555" s="11" t="s">
        <v>260</v>
      </c>
      <c r="E1555" s="19" t="s">
        <v>3305</v>
      </c>
      <c r="F1555" s="10">
        <v>42036</v>
      </c>
      <c r="G1555" s="10">
        <v>44958</v>
      </c>
      <c r="H1555" s="11">
        <v>9</v>
      </c>
      <c r="I1555" s="20" t="s">
        <v>259</v>
      </c>
      <c r="J1555" s="11" t="s">
        <v>261</v>
      </c>
      <c r="K1555" s="11" t="s">
        <v>12387</v>
      </c>
      <c r="L1555" s="11">
        <v>2</v>
      </c>
    </row>
    <row r="1556" spans="1:12">
      <c r="A1556" s="11" t="s">
        <v>3056</v>
      </c>
      <c r="D1556" s="11" t="s">
        <v>260</v>
      </c>
      <c r="E1556" s="19" t="s">
        <v>3306</v>
      </c>
      <c r="F1556" s="10">
        <v>42036</v>
      </c>
      <c r="G1556" s="10">
        <v>44958</v>
      </c>
      <c r="H1556" s="11">
        <v>9</v>
      </c>
      <c r="I1556" s="20" t="s">
        <v>259</v>
      </c>
      <c r="J1556" s="11" t="s">
        <v>261</v>
      </c>
      <c r="K1556" s="11" t="s">
        <v>12387</v>
      </c>
      <c r="L1556" s="11">
        <v>2</v>
      </c>
    </row>
    <row r="1557" spans="1:12">
      <c r="A1557" s="11" t="s">
        <v>3057</v>
      </c>
      <c r="D1557" s="11" t="s">
        <v>260</v>
      </c>
      <c r="E1557" s="19" t="s">
        <v>3307</v>
      </c>
      <c r="F1557" s="10">
        <v>42036</v>
      </c>
      <c r="G1557" s="10">
        <v>44958</v>
      </c>
      <c r="H1557" s="11">
        <v>9</v>
      </c>
      <c r="I1557" s="20" t="s">
        <v>259</v>
      </c>
      <c r="J1557" s="11" t="s">
        <v>261</v>
      </c>
      <c r="K1557" s="11" t="s">
        <v>12387</v>
      </c>
      <c r="L1557" s="11">
        <v>2</v>
      </c>
    </row>
    <row r="1558" spans="1:12">
      <c r="A1558" s="11" t="s">
        <v>3058</v>
      </c>
      <c r="D1558" s="11" t="s">
        <v>260</v>
      </c>
      <c r="E1558" s="19" t="s">
        <v>3308</v>
      </c>
      <c r="F1558" s="10">
        <v>42036</v>
      </c>
      <c r="G1558" s="10">
        <v>44958</v>
      </c>
      <c r="H1558" s="11">
        <v>9</v>
      </c>
      <c r="I1558" s="20" t="s">
        <v>259</v>
      </c>
      <c r="J1558" s="11" t="s">
        <v>261</v>
      </c>
      <c r="K1558" s="11" t="s">
        <v>12387</v>
      </c>
      <c r="L1558" s="11">
        <v>2</v>
      </c>
    </row>
    <row r="1559" spans="1:12">
      <c r="A1559" s="11" t="s">
        <v>3059</v>
      </c>
      <c r="D1559" s="11" t="s">
        <v>260</v>
      </c>
      <c r="E1559" s="19" t="s">
        <v>3309</v>
      </c>
      <c r="F1559" s="10">
        <v>42036</v>
      </c>
      <c r="G1559" s="10">
        <v>44958</v>
      </c>
      <c r="H1559" s="11">
        <v>9</v>
      </c>
      <c r="I1559" s="20" t="s">
        <v>259</v>
      </c>
      <c r="J1559" s="11" t="s">
        <v>261</v>
      </c>
      <c r="K1559" s="11" t="s">
        <v>12387</v>
      </c>
      <c r="L1559" s="11">
        <v>2</v>
      </c>
    </row>
    <row r="1560" spans="1:12">
      <c r="A1560" s="11" t="s">
        <v>3060</v>
      </c>
      <c r="D1560" s="11" t="s">
        <v>260</v>
      </c>
      <c r="E1560" s="19" t="s">
        <v>3310</v>
      </c>
      <c r="F1560" s="10">
        <v>42036</v>
      </c>
      <c r="G1560" s="10">
        <v>44958</v>
      </c>
      <c r="H1560" s="11">
        <v>9</v>
      </c>
      <c r="I1560" s="20" t="s">
        <v>259</v>
      </c>
      <c r="J1560" s="11" t="s">
        <v>261</v>
      </c>
      <c r="K1560" s="11" t="s">
        <v>12387</v>
      </c>
      <c r="L1560" s="11">
        <v>2</v>
      </c>
    </row>
    <row r="1561" spans="1:12">
      <c r="A1561" s="11" t="s">
        <v>3061</v>
      </c>
      <c r="D1561" s="11" t="s">
        <v>260</v>
      </c>
      <c r="E1561" s="19" t="s">
        <v>3311</v>
      </c>
      <c r="F1561" s="10">
        <v>42036</v>
      </c>
      <c r="G1561" s="10">
        <v>44958</v>
      </c>
      <c r="H1561" s="11">
        <v>9</v>
      </c>
      <c r="I1561" s="20" t="s">
        <v>259</v>
      </c>
      <c r="J1561" s="11" t="s">
        <v>261</v>
      </c>
      <c r="K1561" s="11" t="s">
        <v>12387</v>
      </c>
      <c r="L1561" s="11">
        <v>2</v>
      </c>
    </row>
    <row r="1562" spans="1:12">
      <c r="A1562" s="11" t="s">
        <v>3062</v>
      </c>
      <c r="D1562" s="11" t="s">
        <v>260</v>
      </c>
      <c r="E1562" s="19" t="s">
        <v>3312</v>
      </c>
      <c r="F1562" s="10">
        <v>42036</v>
      </c>
      <c r="G1562" s="10">
        <v>44958</v>
      </c>
      <c r="H1562" s="11">
        <v>9</v>
      </c>
      <c r="I1562" s="20" t="s">
        <v>259</v>
      </c>
      <c r="J1562" s="11" t="s">
        <v>261</v>
      </c>
      <c r="K1562" s="11" t="s">
        <v>12387</v>
      </c>
      <c r="L1562" s="11">
        <v>2</v>
      </c>
    </row>
    <row r="1563" spans="1:12">
      <c r="A1563" s="11" t="s">
        <v>3063</v>
      </c>
      <c r="D1563" s="11" t="s">
        <v>260</v>
      </c>
      <c r="E1563" s="19" t="s">
        <v>3313</v>
      </c>
      <c r="F1563" s="10">
        <v>42036</v>
      </c>
      <c r="G1563" s="10">
        <v>44958</v>
      </c>
      <c r="H1563" s="11">
        <v>9</v>
      </c>
      <c r="I1563" s="20" t="s">
        <v>259</v>
      </c>
      <c r="J1563" s="11" t="s">
        <v>261</v>
      </c>
      <c r="K1563" s="11" t="s">
        <v>12387</v>
      </c>
      <c r="L1563" s="11">
        <v>2</v>
      </c>
    </row>
    <row r="1564" spans="1:12">
      <c r="A1564" s="11" t="s">
        <v>3064</v>
      </c>
      <c r="D1564" s="11" t="s">
        <v>260</v>
      </c>
      <c r="E1564" s="19" t="s">
        <v>3314</v>
      </c>
      <c r="F1564" s="10">
        <v>42036</v>
      </c>
      <c r="G1564" s="10">
        <v>44958</v>
      </c>
      <c r="H1564" s="11">
        <v>9</v>
      </c>
      <c r="I1564" s="20" t="s">
        <v>259</v>
      </c>
      <c r="J1564" s="11" t="s">
        <v>261</v>
      </c>
      <c r="K1564" s="11" t="s">
        <v>12387</v>
      </c>
      <c r="L1564" s="11">
        <v>2</v>
      </c>
    </row>
    <row r="1565" spans="1:12">
      <c r="A1565" s="11" t="s">
        <v>3065</v>
      </c>
      <c r="D1565" s="11" t="s">
        <v>260</v>
      </c>
      <c r="E1565" s="19" t="s">
        <v>3315</v>
      </c>
      <c r="F1565" s="10">
        <v>42036</v>
      </c>
      <c r="G1565" s="10">
        <v>44958</v>
      </c>
      <c r="H1565" s="11">
        <v>9</v>
      </c>
      <c r="I1565" s="20" t="s">
        <v>259</v>
      </c>
      <c r="J1565" s="11" t="s">
        <v>261</v>
      </c>
      <c r="K1565" s="11" t="s">
        <v>12387</v>
      </c>
      <c r="L1565" s="11">
        <v>2</v>
      </c>
    </row>
    <row r="1566" spans="1:12">
      <c r="A1566" s="11" t="s">
        <v>3066</v>
      </c>
      <c r="D1566" s="11" t="s">
        <v>260</v>
      </c>
      <c r="E1566" s="19" t="s">
        <v>3316</v>
      </c>
      <c r="F1566" s="10">
        <v>42036</v>
      </c>
      <c r="G1566" s="10">
        <v>44958</v>
      </c>
      <c r="H1566" s="11">
        <v>9</v>
      </c>
      <c r="I1566" s="20" t="s">
        <v>259</v>
      </c>
      <c r="J1566" s="11" t="s">
        <v>261</v>
      </c>
      <c r="K1566" s="11" t="s">
        <v>12387</v>
      </c>
      <c r="L1566" s="11">
        <v>2</v>
      </c>
    </row>
    <row r="1567" spans="1:12">
      <c r="A1567" s="11" t="s">
        <v>3067</v>
      </c>
      <c r="D1567" s="11" t="s">
        <v>260</v>
      </c>
      <c r="E1567" s="19" t="s">
        <v>3317</v>
      </c>
      <c r="F1567" s="10">
        <v>42036</v>
      </c>
      <c r="G1567" s="10">
        <v>44958</v>
      </c>
      <c r="H1567" s="11">
        <v>9</v>
      </c>
      <c r="I1567" s="20" t="s">
        <v>259</v>
      </c>
      <c r="J1567" s="11" t="s">
        <v>261</v>
      </c>
      <c r="K1567" s="11" t="s">
        <v>12387</v>
      </c>
      <c r="L1567" s="11">
        <v>2</v>
      </c>
    </row>
    <row r="1568" spans="1:12">
      <c r="A1568" s="11" t="s">
        <v>3068</v>
      </c>
      <c r="D1568" s="11" t="s">
        <v>260</v>
      </c>
      <c r="E1568" s="19" t="s">
        <v>3318</v>
      </c>
      <c r="F1568" s="10">
        <v>42036</v>
      </c>
      <c r="G1568" s="10">
        <v>44958</v>
      </c>
      <c r="H1568" s="11">
        <v>9</v>
      </c>
      <c r="I1568" s="20" t="s">
        <v>259</v>
      </c>
      <c r="J1568" s="11" t="s">
        <v>261</v>
      </c>
      <c r="K1568" s="11" t="s">
        <v>12387</v>
      </c>
      <c r="L1568" s="11">
        <v>2</v>
      </c>
    </row>
    <row r="1569" spans="1:12">
      <c r="A1569" s="11" t="s">
        <v>3069</v>
      </c>
      <c r="D1569" s="11" t="s">
        <v>260</v>
      </c>
      <c r="E1569" s="19" t="s">
        <v>3319</v>
      </c>
      <c r="F1569" s="10">
        <v>42036</v>
      </c>
      <c r="G1569" s="10">
        <v>44958</v>
      </c>
      <c r="H1569" s="11">
        <v>9</v>
      </c>
      <c r="I1569" s="20" t="s">
        <v>259</v>
      </c>
      <c r="J1569" s="11" t="s">
        <v>261</v>
      </c>
      <c r="K1569" s="11" t="s">
        <v>12387</v>
      </c>
      <c r="L1569" s="11">
        <v>2</v>
      </c>
    </row>
    <row r="1570" spans="1:12">
      <c r="A1570" s="11" t="s">
        <v>3070</v>
      </c>
      <c r="D1570" s="11" t="s">
        <v>260</v>
      </c>
      <c r="E1570" s="19" t="s">
        <v>3320</v>
      </c>
      <c r="F1570" s="10">
        <v>42036</v>
      </c>
      <c r="G1570" s="10">
        <v>44958</v>
      </c>
      <c r="H1570" s="11">
        <v>9</v>
      </c>
      <c r="I1570" s="20" t="s">
        <v>259</v>
      </c>
      <c r="J1570" s="11" t="s">
        <v>261</v>
      </c>
      <c r="K1570" s="11" t="s">
        <v>12387</v>
      </c>
      <c r="L1570" s="11">
        <v>2</v>
      </c>
    </row>
    <row r="1571" spans="1:12">
      <c r="A1571" s="11" t="s">
        <v>3071</v>
      </c>
      <c r="D1571" s="11" t="s">
        <v>260</v>
      </c>
      <c r="E1571" s="19" t="s">
        <v>3321</v>
      </c>
      <c r="F1571" s="10">
        <v>42036</v>
      </c>
      <c r="G1571" s="10">
        <v>44958</v>
      </c>
      <c r="H1571" s="11">
        <v>9</v>
      </c>
      <c r="I1571" s="20" t="s">
        <v>259</v>
      </c>
      <c r="J1571" s="11" t="s">
        <v>261</v>
      </c>
      <c r="K1571" s="11" t="s">
        <v>12387</v>
      </c>
      <c r="L1571" s="11">
        <v>2</v>
      </c>
    </row>
    <row r="1572" spans="1:12">
      <c r="A1572" s="11" t="s">
        <v>3072</v>
      </c>
      <c r="D1572" s="11" t="s">
        <v>260</v>
      </c>
      <c r="E1572" s="19" t="s">
        <v>3322</v>
      </c>
      <c r="F1572" s="10">
        <v>42036</v>
      </c>
      <c r="G1572" s="10">
        <v>44958</v>
      </c>
      <c r="H1572" s="11">
        <v>9</v>
      </c>
      <c r="I1572" s="20" t="s">
        <v>259</v>
      </c>
      <c r="J1572" s="11" t="s">
        <v>261</v>
      </c>
      <c r="K1572" s="11" t="s">
        <v>12387</v>
      </c>
      <c r="L1572" s="11">
        <v>2</v>
      </c>
    </row>
    <row r="1573" spans="1:12">
      <c r="A1573" s="11" t="s">
        <v>3073</v>
      </c>
      <c r="D1573" s="11" t="s">
        <v>260</v>
      </c>
      <c r="E1573" s="19" t="s">
        <v>3323</v>
      </c>
      <c r="F1573" s="10">
        <v>42036</v>
      </c>
      <c r="G1573" s="10">
        <v>44958</v>
      </c>
      <c r="H1573" s="11">
        <v>9</v>
      </c>
      <c r="I1573" s="20" t="s">
        <v>259</v>
      </c>
      <c r="J1573" s="11" t="s">
        <v>261</v>
      </c>
      <c r="K1573" s="11" t="s">
        <v>12387</v>
      </c>
      <c r="L1573" s="11">
        <v>2</v>
      </c>
    </row>
    <row r="1574" spans="1:12">
      <c r="A1574" s="11" t="s">
        <v>3074</v>
      </c>
      <c r="D1574" s="11" t="s">
        <v>260</v>
      </c>
      <c r="E1574" s="19" t="s">
        <v>3324</v>
      </c>
      <c r="F1574" s="10">
        <v>42036</v>
      </c>
      <c r="G1574" s="10">
        <v>44958</v>
      </c>
      <c r="H1574" s="11">
        <v>9</v>
      </c>
      <c r="I1574" s="20" t="s">
        <v>259</v>
      </c>
      <c r="J1574" s="11" t="s">
        <v>261</v>
      </c>
      <c r="K1574" s="11" t="s">
        <v>12387</v>
      </c>
      <c r="L1574" s="11">
        <v>2</v>
      </c>
    </row>
    <row r="1575" spans="1:12">
      <c r="A1575" s="11" t="s">
        <v>3075</v>
      </c>
      <c r="D1575" s="11" t="s">
        <v>260</v>
      </c>
      <c r="E1575" s="19" t="s">
        <v>3325</v>
      </c>
      <c r="F1575" s="10">
        <v>42036</v>
      </c>
      <c r="G1575" s="10">
        <v>44958</v>
      </c>
      <c r="H1575" s="11">
        <v>9</v>
      </c>
      <c r="I1575" s="20" t="s">
        <v>259</v>
      </c>
      <c r="J1575" s="11" t="s">
        <v>261</v>
      </c>
      <c r="K1575" s="11" t="s">
        <v>12387</v>
      </c>
      <c r="L1575" s="11">
        <v>2</v>
      </c>
    </row>
    <row r="1576" spans="1:12">
      <c r="A1576" s="11" t="s">
        <v>3076</v>
      </c>
      <c r="D1576" s="11" t="s">
        <v>260</v>
      </c>
      <c r="E1576" s="19" t="s">
        <v>3326</v>
      </c>
      <c r="F1576" s="10">
        <v>42036</v>
      </c>
      <c r="G1576" s="10">
        <v>44958</v>
      </c>
      <c r="H1576" s="11">
        <v>9</v>
      </c>
      <c r="I1576" s="20" t="s">
        <v>259</v>
      </c>
      <c r="J1576" s="11" t="s">
        <v>261</v>
      </c>
      <c r="K1576" s="11" t="s">
        <v>12387</v>
      </c>
      <c r="L1576" s="11">
        <v>2</v>
      </c>
    </row>
    <row r="1577" spans="1:12">
      <c r="A1577" s="11" t="s">
        <v>3077</v>
      </c>
      <c r="D1577" s="11" t="s">
        <v>260</v>
      </c>
      <c r="E1577" s="19" t="s">
        <v>3327</v>
      </c>
      <c r="F1577" s="10">
        <v>42036</v>
      </c>
      <c r="G1577" s="10">
        <v>44958</v>
      </c>
      <c r="H1577" s="11">
        <v>9</v>
      </c>
      <c r="I1577" s="20" t="s">
        <v>259</v>
      </c>
      <c r="J1577" s="11" t="s">
        <v>261</v>
      </c>
      <c r="K1577" s="11" t="s">
        <v>12387</v>
      </c>
      <c r="L1577" s="11">
        <v>2</v>
      </c>
    </row>
    <row r="1578" spans="1:12">
      <c r="A1578" s="11" t="s">
        <v>3078</v>
      </c>
      <c r="D1578" s="11" t="s">
        <v>260</v>
      </c>
      <c r="E1578" s="19" t="s">
        <v>3328</v>
      </c>
      <c r="F1578" s="10">
        <v>42036</v>
      </c>
      <c r="G1578" s="10">
        <v>44958</v>
      </c>
      <c r="H1578" s="11">
        <v>9</v>
      </c>
      <c r="I1578" s="20" t="s">
        <v>259</v>
      </c>
      <c r="J1578" s="11" t="s">
        <v>261</v>
      </c>
      <c r="K1578" s="11" t="s">
        <v>12387</v>
      </c>
      <c r="L1578" s="11">
        <v>2</v>
      </c>
    </row>
    <row r="1579" spans="1:12">
      <c r="A1579" s="11" t="s">
        <v>3079</v>
      </c>
      <c r="D1579" s="11" t="s">
        <v>260</v>
      </c>
      <c r="E1579" s="19" t="s">
        <v>3329</v>
      </c>
      <c r="F1579" s="10">
        <v>42036</v>
      </c>
      <c r="G1579" s="10">
        <v>44958</v>
      </c>
      <c r="H1579" s="11">
        <v>9</v>
      </c>
      <c r="I1579" s="20" t="s">
        <v>259</v>
      </c>
      <c r="J1579" s="11" t="s">
        <v>261</v>
      </c>
      <c r="K1579" s="11" t="s">
        <v>12387</v>
      </c>
      <c r="L1579" s="11">
        <v>2</v>
      </c>
    </row>
    <row r="1580" spans="1:12">
      <c r="A1580" s="11" t="s">
        <v>3080</v>
      </c>
      <c r="D1580" s="11" t="s">
        <v>260</v>
      </c>
      <c r="E1580" s="19" t="s">
        <v>3330</v>
      </c>
      <c r="F1580" s="10">
        <v>42036</v>
      </c>
      <c r="G1580" s="10">
        <v>44958</v>
      </c>
      <c r="H1580" s="11">
        <v>9</v>
      </c>
      <c r="I1580" s="20" t="s">
        <v>259</v>
      </c>
      <c r="J1580" s="11" t="s">
        <v>261</v>
      </c>
      <c r="K1580" s="11" t="s">
        <v>12387</v>
      </c>
      <c r="L1580" s="11">
        <v>2</v>
      </c>
    </row>
    <row r="1581" spans="1:12">
      <c r="A1581" s="11" t="s">
        <v>3081</v>
      </c>
      <c r="D1581" s="11" t="s">
        <v>260</v>
      </c>
      <c r="E1581" s="19" t="s">
        <v>3331</v>
      </c>
      <c r="F1581" s="10">
        <v>42036</v>
      </c>
      <c r="G1581" s="10">
        <v>44958</v>
      </c>
      <c r="H1581" s="11">
        <v>9</v>
      </c>
      <c r="I1581" s="20" t="s">
        <v>259</v>
      </c>
      <c r="J1581" s="11" t="s">
        <v>261</v>
      </c>
      <c r="K1581" s="11" t="s">
        <v>12387</v>
      </c>
      <c r="L1581" s="11">
        <v>2</v>
      </c>
    </row>
    <row r="1582" spans="1:12">
      <c r="A1582" s="11" t="s">
        <v>3082</v>
      </c>
      <c r="D1582" s="11" t="s">
        <v>260</v>
      </c>
      <c r="E1582" s="19" t="s">
        <v>3332</v>
      </c>
      <c r="F1582" s="10">
        <v>42036</v>
      </c>
      <c r="G1582" s="10">
        <v>44958</v>
      </c>
      <c r="H1582" s="11">
        <v>9</v>
      </c>
      <c r="I1582" s="20" t="s">
        <v>259</v>
      </c>
      <c r="J1582" s="11" t="s">
        <v>261</v>
      </c>
      <c r="K1582" s="11" t="s">
        <v>12387</v>
      </c>
      <c r="L1582" s="11">
        <v>2</v>
      </c>
    </row>
    <row r="1583" spans="1:12">
      <c r="A1583" s="11" t="s">
        <v>3083</v>
      </c>
      <c r="D1583" s="11" t="s">
        <v>260</v>
      </c>
      <c r="E1583" s="19" t="s">
        <v>3333</v>
      </c>
      <c r="F1583" s="10">
        <v>42036</v>
      </c>
      <c r="G1583" s="10">
        <v>44958</v>
      </c>
      <c r="H1583" s="11">
        <v>9</v>
      </c>
      <c r="I1583" s="20" t="s">
        <v>259</v>
      </c>
      <c r="J1583" s="11" t="s">
        <v>261</v>
      </c>
      <c r="K1583" s="11" t="s">
        <v>12387</v>
      </c>
      <c r="L1583" s="11">
        <v>2</v>
      </c>
    </row>
    <row r="1584" spans="1:12">
      <c r="A1584" s="11" t="s">
        <v>3084</v>
      </c>
      <c r="D1584" s="11" t="s">
        <v>260</v>
      </c>
      <c r="E1584" s="19" t="s">
        <v>3334</v>
      </c>
      <c r="F1584" s="10">
        <v>42036</v>
      </c>
      <c r="G1584" s="10">
        <v>44958</v>
      </c>
      <c r="H1584" s="11">
        <v>9</v>
      </c>
      <c r="I1584" s="20" t="s">
        <v>259</v>
      </c>
      <c r="J1584" s="11" t="s">
        <v>261</v>
      </c>
      <c r="K1584" s="11" t="s">
        <v>12387</v>
      </c>
      <c r="L1584" s="11">
        <v>2</v>
      </c>
    </row>
    <row r="1585" spans="1:12">
      <c r="A1585" s="11" t="s">
        <v>3085</v>
      </c>
      <c r="D1585" s="11" t="s">
        <v>260</v>
      </c>
      <c r="E1585" s="19" t="s">
        <v>3335</v>
      </c>
      <c r="F1585" s="10">
        <v>42036</v>
      </c>
      <c r="G1585" s="10">
        <v>44958</v>
      </c>
      <c r="H1585" s="11">
        <v>9</v>
      </c>
      <c r="I1585" s="20" t="s">
        <v>259</v>
      </c>
      <c r="J1585" s="11" t="s">
        <v>261</v>
      </c>
      <c r="K1585" s="11" t="s">
        <v>12387</v>
      </c>
      <c r="L1585" s="11">
        <v>2</v>
      </c>
    </row>
    <row r="1586" spans="1:12">
      <c r="A1586" s="11" t="s">
        <v>3086</v>
      </c>
      <c r="D1586" s="11" t="s">
        <v>260</v>
      </c>
      <c r="E1586" s="19" t="s">
        <v>3336</v>
      </c>
      <c r="F1586" s="10">
        <v>42036</v>
      </c>
      <c r="G1586" s="10">
        <v>44958</v>
      </c>
      <c r="H1586" s="11">
        <v>9</v>
      </c>
      <c r="I1586" s="20" t="s">
        <v>259</v>
      </c>
      <c r="J1586" s="11" t="s">
        <v>261</v>
      </c>
      <c r="K1586" s="11" t="s">
        <v>12387</v>
      </c>
      <c r="L1586" s="11">
        <v>2</v>
      </c>
    </row>
    <row r="1587" spans="1:12">
      <c r="A1587" s="11" t="s">
        <v>3087</v>
      </c>
      <c r="D1587" s="11" t="s">
        <v>260</v>
      </c>
      <c r="E1587" s="19" t="s">
        <v>3337</v>
      </c>
      <c r="F1587" s="10">
        <v>42036</v>
      </c>
      <c r="G1587" s="10">
        <v>44958</v>
      </c>
      <c r="H1587" s="11">
        <v>9</v>
      </c>
      <c r="I1587" s="20" t="s">
        <v>259</v>
      </c>
      <c r="J1587" s="11" t="s">
        <v>261</v>
      </c>
      <c r="K1587" s="11" t="s">
        <v>12387</v>
      </c>
      <c r="L1587" s="11">
        <v>2</v>
      </c>
    </row>
    <row r="1588" spans="1:12">
      <c r="A1588" s="11" t="s">
        <v>3088</v>
      </c>
      <c r="D1588" s="11" t="s">
        <v>260</v>
      </c>
      <c r="E1588" s="19" t="s">
        <v>3338</v>
      </c>
      <c r="F1588" s="10">
        <v>42036</v>
      </c>
      <c r="G1588" s="10">
        <v>44958</v>
      </c>
      <c r="H1588" s="11">
        <v>9</v>
      </c>
      <c r="I1588" s="20" t="s">
        <v>259</v>
      </c>
      <c r="J1588" s="11" t="s">
        <v>261</v>
      </c>
      <c r="K1588" s="11" t="s">
        <v>12387</v>
      </c>
      <c r="L1588" s="11">
        <v>2</v>
      </c>
    </row>
    <row r="1589" spans="1:12">
      <c r="A1589" s="11" t="s">
        <v>3089</v>
      </c>
      <c r="D1589" s="11" t="s">
        <v>260</v>
      </c>
      <c r="E1589" s="19" t="s">
        <v>3339</v>
      </c>
      <c r="F1589" s="10">
        <v>42036</v>
      </c>
      <c r="G1589" s="10">
        <v>44958</v>
      </c>
      <c r="H1589" s="11">
        <v>9</v>
      </c>
      <c r="I1589" s="20" t="s">
        <v>259</v>
      </c>
      <c r="J1589" s="11" t="s">
        <v>261</v>
      </c>
      <c r="K1589" s="11" t="s">
        <v>12387</v>
      </c>
      <c r="L1589" s="11">
        <v>2</v>
      </c>
    </row>
    <row r="1590" spans="1:12">
      <c r="A1590" s="11" t="s">
        <v>3090</v>
      </c>
      <c r="D1590" s="11" t="s">
        <v>260</v>
      </c>
      <c r="E1590" s="19" t="s">
        <v>3340</v>
      </c>
      <c r="F1590" s="10">
        <v>42036</v>
      </c>
      <c r="G1590" s="10">
        <v>44958</v>
      </c>
      <c r="H1590" s="11">
        <v>9</v>
      </c>
      <c r="I1590" s="20" t="s">
        <v>259</v>
      </c>
      <c r="J1590" s="11" t="s">
        <v>261</v>
      </c>
      <c r="K1590" s="11" t="s">
        <v>12387</v>
      </c>
      <c r="L1590" s="11">
        <v>2</v>
      </c>
    </row>
    <row r="1591" spans="1:12">
      <c r="A1591" s="11" t="s">
        <v>3091</v>
      </c>
      <c r="D1591" s="11" t="s">
        <v>260</v>
      </c>
      <c r="E1591" s="19" t="s">
        <v>3341</v>
      </c>
      <c r="F1591" s="10">
        <v>42036</v>
      </c>
      <c r="G1591" s="10">
        <v>44958</v>
      </c>
      <c r="H1591" s="11">
        <v>9</v>
      </c>
      <c r="I1591" s="20" t="s">
        <v>259</v>
      </c>
      <c r="J1591" s="11" t="s">
        <v>261</v>
      </c>
      <c r="K1591" s="11" t="s">
        <v>12387</v>
      </c>
      <c r="L1591" s="11">
        <v>2</v>
      </c>
    </row>
    <row r="1592" spans="1:12">
      <c r="A1592" s="11" t="s">
        <v>3092</v>
      </c>
      <c r="D1592" s="11" t="s">
        <v>260</v>
      </c>
      <c r="E1592" s="19" t="s">
        <v>3342</v>
      </c>
      <c r="F1592" s="10">
        <v>42036</v>
      </c>
      <c r="G1592" s="10">
        <v>44958</v>
      </c>
      <c r="H1592" s="11">
        <v>9</v>
      </c>
      <c r="I1592" s="20" t="s">
        <v>259</v>
      </c>
      <c r="J1592" s="11" t="s">
        <v>261</v>
      </c>
      <c r="K1592" s="11" t="s">
        <v>12387</v>
      </c>
      <c r="L1592" s="11">
        <v>2</v>
      </c>
    </row>
    <row r="1593" spans="1:12">
      <c r="A1593" s="11" t="s">
        <v>3093</v>
      </c>
      <c r="D1593" s="11" t="s">
        <v>260</v>
      </c>
      <c r="E1593" s="19" t="s">
        <v>3343</v>
      </c>
      <c r="F1593" s="10">
        <v>42036</v>
      </c>
      <c r="G1593" s="10">
        <v>44958</v>
      </c>
      <c r="H1593" s="11">
        <v>9</v>
      </c>
      <c r="I1593" s="20" t="s">
        <v>259</v>
      </c>
      <c r="J1593" s="11" t="s">
        <v>261</v>
      </c>
      <c r="K1593" s="11" t="s">
        <v>12387</v>
      </c>
      <c r="L1593" s="11">
        <v>2</v>
      </c>
    </row>
    <row r="1594" spans="1:12">
      <c r="A1594" s="11" t="s">
        <v>3094</v>
      </c>
      <c r="D1594" s="11" t="s">
        <v>260</v>
      </c>
      <c r="E1594" s="19" t="s">
        <v>3344</v>
      </c>
      <c r="F1594" s="10">
        <v>42036</v>
      </c>
      <c r="G1594" s="10">
        <v>44958</v>
      </c>
      <c r="H1594" s="11">
        <v>9</v>
      </c>
      <c r="I1594" s="20" t="s">
        <v>259</v>
      </c>
      <c r="J1594" s="11" t="s">
        <v>261</v>
      </c>
      <c r="K1594" s="11" t="s">
        <v>12387</v>
      </c>
      <c r="L1594" s="11">
        <v>2</v>
      </c>
    </row>
    <row r="1595" spans="1:12">
      <c r="A1595" s="11" t="s">
        <v>3095</v>
      </c>
      <c r="D1595" s="11" t="s">
        <v>260</v>
      </c>
      <c r="E1595" s="19" t="s">
        <v>3345</v>
      </c>
      <c r="F1595" s="10">
        <v>42036</v>
      </c>
      <c r="G1595" s="10">
        <v>44958</v>
      </c>
      <c r="H1595" s="11">
        <v>9</v>
      </c>
      <c r="I1595" s="20" t="s">
        <v>259</v>
      </c>
      <c r="J1595" s="11" t="s">
        <v>261</v>
      </c>
      <c r="K1595" s="11" t="s">
        <v>12387</v>
      </c>
      <c r="L1595" s="11">
        <v>2</v>
      </c>
    </row>
    <row r="1596" spans="1:12">
      <c r="A1596" s="11" t="s">
        <v>3096</v>
      </c>
      <c r="D1596" s="11" t="s">
        <v>260</v>
      </c>
      <c r="E1596" s="19" t="s">
        <v>3346</v>
      </c>
      <c r="F1596" s="10">
        <v>42036</v>
      </c>
      <c r="G1596" s="10">
        <v>44958</v>
      </c>
      <c r="H1596" s="11">
        <v>9</v>
      </c>
      <c r="I1596" s="20" t="s">
        <v>259</v>
      </c>
      <c r="J1596" s="11" t="s">
        <v>261</v>
      </c>
      <c r="K1596" s="11" t="s">
        <v>12387</v>
      </c>
      <c r="L1596" s="11">
        <v>2</v>
      </c>
    </row>
    <row r="1597" spans="1:12">
      <c r="A1597" s="11" t="s">
        <v>3097</v>
      </c>
      <c r="D1597" s="11" t="s">
        <v>260</v>
      </c>
      <c r="E1597" s="19" t="s">
        <v>3347</v>
      </c>
      <c r="F1597" s="10">
        <v>42036</v>
      </c>
      <c r="G1597" s="10">
        <v>44958</v>
      </c>
      <c r="H1597" s="11">
        <v>9</v>
      </c>
      <c r="I1597" s="20" t="s">
        <v>259</v>
      </c>
      <c r="J1597" s="11" t="s">
        <v>261</v>
      </c>
      <c r="K1597" s="11" t="s">
        <v>12387</v>
      </c>
      <c r="L1597" s="11">
        <v>2</v>
      </c>
    </row>
    <row r="1598" spans="1:12">
      <c r="A1598" s="11" t="s">
        <v>3098</v>
      </c>
      <c r="D1598" s="11" t="s">
        <v>260</v>
      </c>
      <c r="E1598" s="19" t="s">
        <v>3348</v>
      </c>
      <c r="F1598" s="10">
        <v>42036</v>
      </c>
      <c r="G1598" s="10">
        <v>44958</v>
      </c>
      <c r="H1598" s="11">
        <v>9</v>
      </c>
      <c r="I1598" s="20" t="s">
        <v>259</v>
      </c>
      <c r="J1598" s="11" t="s">
        <v>261</v>
      </c>
      <c r="K1598" s="11" t="s">
        <v>12387</v>
      </c>
      <c r="L1598" s="11">
        <v>2</v>
      </c>
    </row>
    <row r="1599" spans="1:12">
      <c r="A1599" s="11" t="s">
        <v>3099</v>
      </c>
      <c r="D1599" s="11" t="s">
        <v>260</v>
      </c>
      <c r="E1599" s="19" t="s">
        <v>3349</v>
      </c>
      <c r="F1599" s="10">
        <v>42036</v>
      </c>
      <c r="G1599" s="10">
        <v>44958</v>
      </c>
      <c r="H1599" s="11">
        <v>9</v>
      </c>
      <c r="I1599" s="20" t="s">
        <v>259</v>
      </c>
      <c r="J1599" s="11" t="s">
        <v>261</v>
      </c>
      <c r="K1599" s="11" t="s">
        <v>12387</v>
      </c>
      <c r="L1599" s="11">
        <v>2</v>
      </c>
    </row>
    <row r="1600" spans="1:12">
      <c r="A1600" s="11" t="s">
        <v>3100</v>
      </c>
      <c r="D1600" s="11" t="s">
        <v>260</v>
      </c>
      <c r="E1600" s="19" t="s">
        <v>3350</v>
      </c>
      <c r="F1600" s="10">
        <v>42036</v>
      </c>
      <c r="G1600" s="10">
        <v>44958</v>
      </c>
      <c r="H1600" s="11">
        <v>9</v>
      </c>
      <c r="I1600" s="20" t="s">
        <v>259</v>
      </c>
      <c r="J1600" s="11" t="s">
        <v>261</v>
      </c>
      <c r="K1600" s="11" t="s">
        <v>12387</v>
      </c>
      <c r="L1600" s="11">
        <v>2</v>
      </c>
    </row>
    <row r="1601" spans="1:12">
      <c r="A1601" s="11" t="s">
        <v>3101</v>
      </c>
      <c r="D1601" s="11" t="s">
        <v>260</v>
      </c>
      <c r="E1601" s="19" t="s">
        <v>3351</v>
      </c>
      <c r="F1601" s="10">
        <v>42036</v>
      </c>
      <c r="G1601" s="10">
        <v>44958</v>
      </c>
      <c r="H1601" s="11">
        <v>9</v>
      </c>
      <c r="I1601" s="20" t="s">
        <v>259</v>
      </c>
      <c r="J1601" s="11" t="s">
        <v>261</v>
      </c>
      <c r="K1601" s="11" t="s">
        <v>12387</v>
      </c>
      <c r="L1601" s="11">
        <v>2</v>
      </c>
    </row>
    <row r="1602" spans="1:12">
      <c r="A1602" s="11" t="s">
        <v>3102</v>
      </c>
      <c r="D1602" s="11" t="s">
        <v>260</v>
      </c>
      <c r="E1602" s="19" t="s">
        <v>3352</v>
      </c>
      <c r="F1602" s="10">
        <v>42036</v>
      </c>
      <c r="G1602" s="10">
        <v>44958</v>
      </c>
      <c r="H1602" s="11">
        <v>9</v>
      </c>
      <c r="I1602" s="20" t="s">
        <v>259</v>
      </c>
      <c r="J1602" s="11" t="s">
        <v>261</v>
      </c>
      <c r="K1602" s="11" t="s">
        <v>12387</v>
      </c>
      <c r="L1602" s="11">
        <v>2</v>
      </c>
    </row>
    <row r="1603" spans="1:12">
      <c r="A1603" s="11" t="s">
        <v>3103</v>
      </c>
      <c r="D1603" s="11" t="s">
        <v>260</v>
      </c>
      <c r="E1603" s="19" t="s">
        <v>3353</v>
      </c>
      <c r="F1603" s="10">
        <v>42036</v>
      </c>
      <c r="G1603" s="10">
        <v>44958</v>
      </c>
      <c r="H1603" s="11">
        <v>9</v>
      </c>
      <c r="I1603" s="20" t="s">
        <v>259</v>
      </c>
      <c r="J1603" s="11" t="s">
        <v>261</v>
      </c>
      <c r="K1603" s="11" t="s">
        <v>12387</v>
      </c>
      <c r="L1603" s="11">
        <v>2</v>
      </c>
    </row>
    <row r="1604" spans="1:12">
      <c r="A1604" s="11" t="s">
        <v>3104</v>
      </c>
      <c r="D1604" s="11" t="s">
        <v>260</v>
      </c>
      <c r="E1604" s="19" t="s">
        <v>3354</v>
      </c>
      <c r="F1604" s="10">
        <v>42036</v>
      </c>
      <c r="G1604" s="10">
        <v>44958</v>
      </c>
      <c r="H1604" s="11">
        <v>9</v>
      </c>
      <c r="I1604" s="20" t="s">
        <v>259</v>
      </c>
      <c r="J1604" s="11" t="s">
        <v>261</v>
      </c>
      <c r="K1604" s="11" t="s">
        <v>12387</v>
      </c>
      <c r="L1604" s="11">
        <v>2</v>
      </c>
    </row>
    <row r="1605" spans="1:12">
      <c r="A1605" s="11" t="s">
        <v>3105</v>
      </c>
      <c r="D1605" s="11" t="s">
        <v>260</v>
      </c>
      <c r="E1605" s="19" t="s">
        <v>3355</v>
      </c>
      <c r="F1605" s="10">
        <v>42036</v>
      </c>
      <c r="G1605" s="10">
        <v>44958</v>
      </c>
      <c r="H1605" s="11">
        <v>9</v>
      </c>
      <c r="I1605" s="20" t="s">
        <v>259</v>
      </c>
      <c r="J1605" s="11" t="s">
        <v>261</v>
      </c>
      <c r="K1605" s="11" t="s">
        <v>12387</v>
      </c>
      <c r="L1605" s="11">
        <v>2</v>
      </c>
    </row>
    <row r="1606" spans="1:12">
      <c r="A1606" s="11" t="s">
        <v>3106</v>
      </c>
      <c r="D1606" s="11" t="s">
        <v>260</v>
      </c>
      <c r="E1606" s="19" t="s">
        <v>3356</v>
      </c>
      <c r="F1606" s="10">
        <v>42036</v>
      </c>
      <c r="G1606" s="10">
        <v>44958</v>
      </c>
      <c r="H1606" s="11">
        <v>9</v>
      </c>
      <c r="I1606" s="20" t="s">
        <v>259</v>
      </c>
      <c r="J1606" s="11" t="s">
        <v>261</v>
      </c>
      <c r="K1606" s="11" t="s">
        <v>12387</v>
      </c>
      <c r="L1606" s="11">
        <v>2</v>
      </c>
    </row>
    <row r="1607" spans="1:12">
      <c r="A1607" s="11" t="s">
        <v>3107</v>
      </c>
      <c r="D1607" s="11" t="s">
        <v>260</v>
      </c>
      <c r="E1607" s="19" t="s">
        <v>3357</v>
      </c>
      <c r="F1607" s="10">
        <v>42036</v>
      </c>
      <c r="G1607" s="10">
        <v>44958</v>
      </c>
      <c r="H1607" s="11">
        <v>9</v>
      </c>
      <c r="I1607" s="20" t="s">
        <v>259</v>
      </c>
      <c r="J1607" s="11" t="s">
        <v>261</v>
      </c>
      <c r="K1607" s="11" t="s">
        <v>12387</v>
      </c>
      <c r="L1607" s="11">
        <v>2</v>
      </c>
    </row>
    <row r="1608" spans="1:12">
      <c r="A1608" s="11" t="s">
        <v>3108</v>
      </c>
      <c r="D1608" s="11" t="s">
        <v>260</v>
      </c>
      <c r="E1608" s="19" t="s">
        <v>3358</v>
      </c>
      <c r="F1608" s="10">
        <v>42036</v>
      </c>
      <c r="G1608" s="10">
        <v>44958</v>
      </c>
      <c r="H1608" s="11">
        <v>9</v>
      </c>
      <c r="I1608" s="20" t="s">
        <v>259</v>
      </c>
      <c r="J1608" s="11" t="s">
        <v>261</v>
      </c>
      <c r="K1608" s="11" t="s">
        <v>12387</v>
      </c>
      <c r="L1608" s="11">
        <v>2</v>
      </c>
    </row>
    <row r="1609" spans="1:12">
      <c r="A1609" s="11" t="s">
        <v>3109</v>
      </c>
      <c r="D1609" s="11" t="s">
        <v>260</v>
      </c>
      <c r="E1609" s="19" t="s">
        <v>3359</v>
      </c>
      <c r="F1609" s="10">
        <v>42036</v>
      </c>
      <c r="G1609" s="10">
        <v>44958</v>
      </c>
      <c r="H1609" s="11">
        <v>9</v>
      </c>
      <c r="I1609" s="20" t="s">
        <v>259</v>
      </c>
      <c r="J1609" s="11" t="s">
        <v>261</v>
      </c>
      <c r="K1609" s="11" t="s">
        <v>12387</v>
      </c>
      <c r="L1609" s="11">
        <v>2</v>
      </c>
    </row>
    <row r="1610" spans="1:12">
      <c r="A1610" s="11" t="s">
        <v>3110</v>
      </c>
      <c r="D1610" s="11" t="s">
        <v>260</v>
      </c>
      <c r="E1610" s="19" t="s">
        <v>3360</v>
      </c>
      <c r="F1610" s="10">
        <v>42036</v>
      </c>
      <c r="G1610" s="10">
        <v>44958</v>
      </c>
      <c r="H1610" s="11">
        <v>9</v>
      </c>
      <c r="I1610" s="20" t="s">
        <v>259</v>
      </c>
      <c r="J1610" s="11" t="s">
        <v>261</v>
      </c>
      <c r="K1610" s="11" t="s">
        <v>12387</v>
      </c>
      <c r="L1610" s="11">
        <v>2</v>
      </c>
    </row>
    <row r="1611" spans="1:12">
      <c r="A1611" s="11" t="s">
        <v>3111</v>
      </c>
      <c r="D1611" s="11" t="s">
        <v>260</v>
      </c>
      <c r="E1611" s="19" t="s">
        <v>3361</v>
      </c>
      <c r="F1611" s="10">
        <v>42036</v>
      </c>
      <c r="G1611" s="10">
        <v>44958</v>
      </c>
      <c r="H1611" s="11">
        <v>9</v>
      </c>
      <c r="I1611" s="20" t="s">
        <v>259</v>
      </c>
      <c r="J1611" s="11" t="s">
        <v>261</v>
      </c>
      <c r="K1611" s="11" t="s">
        <v>12387</v>
      </c>
      <c r="L1611" s="11">
        <v>2</v>
      </c>
    </row>
    <row r="1612" spans="1:12">
      <c r="A1612" s="11" t="s">
        <v>3112</v>
      </c>
      <c r="D1612" s="11" t="s">
        <v>260</v>
      </c>
      <c r="E1612" s="19" t="s">
        <v>3362</v>
      </c>
      <c r="F1612" s="10">
        <v>42036</v>
      </c>
      <c r="G1612" s="10">
        <v>44958</v>
      </c>
      <c r="H1612" s="11">
        <v>9</v>
      </c>
      <c r="I1612" s="20" t="s">
        <v>259</v>
      </c>
      <c r="J1612" s="11" t="s">
        <v>261</v>
      </c>
      <c r="K1612" s="11" t="s">
        <v>12387</v>
      </c>
      <c r="L1612" s="11">
        <v>2</v>
      </c>
    </row>
    <row r="1613" spans="1:12">
      <c r="A1613" s="11" t="s">
        <v>3113</v>
      </c>
      <c r="D1613" s="11" t="s">
        <v>260</v>
      </c>
      <c r="E1613" s="19" t="s">
        <v>3363</v>
      </c>
      <c r="F1613" s="10">
        <v>42036</v>
      </c>
      <c r="G1613" s="10">
        <v>44958</v>
      </c>
      <c r="H1613" s="11">
        <v>9</v>
      </c>
      <c r="I1613" s="20" t="s">
        <v>259</v>
      </c>
      <c r="J1613" s="11" t="s">
        <v>261</v>
      </c>
      <c r="K1613" s="11" t="s">
        <v>12387</v>
      </c>
      <c r="L1613" s="11">
        <v>2</v>
      </c>
    </row>
    <row r="1614" spans="1:12">
      <c r="A1614" s="11" t="s">
        <v>3114</v>
      </c>
      <c r="D1614" s="11" t="s">
        <v>260</v>
      </c>
      <c r="E1614" s="19" t="s">
        <v>3364</v>
      </c>
      <c r="F1614" s="10">
        <v>42036</v>
      </c>
      <c r="G1614" s="10">
        <v>44958</v>
      </c>
      <c r="H1614" s="11">
        <v>9</v>
      </c>
      <c r="I1614" s="20" t="s">
        <v>259</v>
      </c>
      <c r="J1614" s="11" t="s">
        <v>261</v>
      </c>
      <c r="K1614" s="11" t="s">
        <v>12387</v>
      </c>
      <c r="L1614" s="11">
        <v>2</v>
      </c>
    </row>
    <row r="1615" spans="1:12">
      <c r="A1615" s="11" t="s">
        <v>3115</v>
      </c>
      <c r="D1615" s="11" t="s">
        <v>260</v>
      </c>
      <c r="E1615" s="19" t="s">
        <v>3365</v>
      </c>
      <c r="F1615" s="10">
        <v>42036</v>
      </c>
      <c r="G1615" s="10">
        <v>44958</v>
      </c>
      <c r="H1615" s="11">
        <v>9</v>
      </c>
      <c r="I1615" s="20" t="s">
        <v>259</v>
      </c>
      <c r="J1615" s="11" t="s">
        <v>261</v>
      </c>
      <c r="K1615" s="11" t="s">
        <v>12387</v>
      </c>
      <c r="L1615" s="11">
        <v>2</v>
      </c>
    </row>
    <row r="1616" spans="1:12">
      <c r="A1616" s="11" t="s">
        <v>3116</v>
      </c>
      <c r="D1616" s="11" t="s">
        <v>260</v>
      </c>
      <c r="E1616" s="19" t="s">
        <v>3366</v>
      </c>
      <c r="F1616" s="10">
        <v>42036</v>
      </c>
      <c r="G1616" s="10">
        <v>44958</v>
      </c>
      <c r="H1616" s="11">
        <v>9</v>
      </c>
      <c r="I1616" s="20" t="s">
        <v>259</v>
      </c>
      <c r="J1616" s="11" t="s">
        <v>261</v>
      </c>
      <c r="K1616" s="11" t="s">
        <v>12387</v>
      </c>
      <c r="L1616" s="11">
        <v>2</v>
      </c>
    </row>
    <row r="1617" spans="1:12">
      <c r="A1617" s="11" t="s">
        <v>3117</v>
      </c>
      <c r="D1617" s="11" t="s">
        <v>260</v>
      </c>
      <c r="E1617" s="19" t="s">
        <v>3367</v>
      </c>
      <c r="F1617" s="10">
        <v>42036</v>
      </c>
      <c r="G1617" s="10">
        <v>44958</v>
      </c>
      <c r="H1617" s="11">
        <v>9</v>
      </c>
      <c r="I1617" s="20" t="s">
        <v>259</v>
      </c>
      <c r="J1617" s="11" t="s">
        <v>261</v>
      </c>
      <c r="K1617" s="11" t="s">
        <v>12387</v>
      </c>
      <c r="L1617" s="11">
        <v>2</v>
      </c>
    </row>
    <row r="1618" spans="1:12">
      <c r="A1618" s="11" t="s">
        <v>3118</v>
      </c>
      <c r="D1618" s="11" t="s">
        <v>260</v>
      </c>
      <c r="E1618" s="19" t="s">
        <v>3368</v>
      </c>
      <c r="F1618" s="10">
        <v>42036</v>
      </c>
      <c r="G1618" s="10">
        <v>44958</v>
      </c>
      <c r="H1618" s="11">
        <v>9</v>
      </c>
      <c r="I1618" s="20" t="s">
        <v>259</v>
      </c>
      <c r="J1618" s="11" t="s">
        <v>261</v>
      </c>
      <c r="K1618" s="11" t="s">
        <v>12387</v>
      </c>
      <c r="L1618" s="11">
        <v>2</v>
      </c>
    </row>
    <row r="1619" spans="1:12">
      <c r="A1619" s="11" t="s">
        <v>3119</v>
      </c>
      <c r="D1619" s="11" t="s">
        <v>260</v>
      </c>
      <c r="E1619" s="19" t="s">
        <v>3369</v>
      </c>
      <c r="F1619" s="10">
        <v>42036</v>
      </c>
      <c r="G1619" s="10">
        <v>44958</v>
      </c>
      <c r="H1619" s="11">
        <v>9</v>
      </c>
      <c r="I1619" s="20" t="s">
        <v>259</v>
      </c>
      <c r="J1619" s="11" t="s">
        <v>261</v>
      </c>
      <c r="K1619" s="11" t="s">
        <v>12387</v>
      </c>
      <c r="L1619" s="11">
        <v>2</v>
      </c>
    </row>
    <row r="1620" spans="1:12">
      <c r="A1620" s="11" t="s">
        <v>3120</v>
      </c>
      <c r="D1620" s="11" t="s">
        <v>260</v>
      </c>
      <c r="E1620" s="19" t="s">
        <v>3370</v>
      </c>
      <c r="F1620" s="10">
        <v>42036</v>
      </c>
      <c r="G1620" s="10">
        <v>44958</v>
      </c>
      <c r="H1620" s="11">
        <v>9</v>
      </c>
      <c r="I1620" s="20" t="s">
        <v>259</v>
      </c>
      <c r="J1620" s="11" t="s">
        <v>261</v>
      </c>
      <c r="K1620" s="11" t="s">
        <v>12387</v>
      </c>
      <c r="L1620" s="11">
        <v>2</v>
      </c>
    </row>
    <row r="1621" spans="1:12">
      <c r="A1621" s="11" t="s">
        <v>3121</v>
      </c>
      <c r="D1621" s="11" t="s">
        <v>260</v>
      </c>
      <c r="E1621" s="19" t="s">
        <v>3371</v>
      </c>
      <c r="F1621" s="10">
        <v>42036</v>
      </c>
      <c r="G1621" s="10">
        <v>44958</v>
      </c>
      <c r="H1621" s="11">
        <v>9</v>
      </c>
      <c r="I1621" s="20" t="s">
        <v>259</v>
      </c>
      <c r="J1621" s="11" t="s">
        <v>261</v>
      </c>
      <c r="K1621" s="11" t="s">
        <v>12387</v>
      </c>
      <c r="L1621" s="11">
        <v>2</v>
      </c>
    </row>
    <row r="1622" spans="1:12">
      <c r="A1622" s="11" t="s">
        <v>3122</v>
      </c>
      <c r="D1622" s="11" t="s">
        <v>260</v>
      </c>
      <c r="E1622" s="19" t="s">
        <v>3372</v>
      </c>
      <c r="F1622" s="10">
        <v>42036</v>
      </c>
      <c r="G1622" s="10">
        <v>44958</v>
      </c>
      <c r="H1622" s="11">
        <v>9</v>
      </c>
      <c r="I1622" s="20" t="s">
        <v>259</v>
      </c>
      <c r="J1622" s="11" t="s">
        <v>261</v>
      </c>
      <c r="K1622" s="11" t="s">
        <v>12387</v>
      </c>
      <c r="L1622" s="11">
        <v>2</v>
      </c>
    </row>
    <row r="1623" spans="1:12">
      <c r="A1623" s="11" t="s">
        <v>3123</v>
      </c>
      <c r="D1623" s="11" t="s">
        <v>260</v>
      </c>
      <c r="E1623" s="19" t="s">
        <v>3373</v>
      </c>
      <c r="F1623" s="10">
        <v>42036</v>
      </c>
      <c r="G1623" s="10">
        <v>44958</v>
      </c>
      <c r="H1623" s="11">
        <v>9</v>
      </c>
      <c r="I1623" s="20" t="s">
        <v>259</v>
      </c>
      <c r="J1623" s="11" t="s">
        <v>261</v>
      </c>
      <c r="K1623" s="11" t="s">
        <v>12387</v>
      </c>
      <c r="L1623" s="11">
        <v>2</v>
      </c>
    </row>
    <row r="1624" spans="1:12">
      <c r="A1624" s="11" t="s">
        <v>3124</v>
      </c>
      <c r="D1624" s="11" t="s">
        <v>260</v>
      </c>
      <c r="E1624" s="19" t="s">
        <v>3374</v>
      </c>
      <c r="F1624" s="10">
        <v>42036</v>
      </c>
      <c r="G1624" s="10">
        <v>44958</v>
      </c>
      <c r="H1624" s="11">
        <v>9</v>
      </c>
      <c r="I1624" s="20" t="s">
        <v>259</v>
      </c>
      <c r="J1624" s="11" t="s">
        <v>261</v>
      </c>
      <c r="K1624" s="11" t="s">
        <v>12387</v>
      </c>
      <c r="L1624" s="11">
        <v>2</v>
      </c>
    </row>
    <row r="1625" spans="1:12">
      <c r="A1625" s="11" t="s">
        <v>3125</v>
      </c>
      <c r="D1625" s="11" t="s">
        <v>260</v>
      </c>
      <c r="E1625" s="19" t="s">
        <v>3375</v>
      </c>
      <c r="F1625" s="10">
        <v>42036</v>
      </c>
      <c r="G1625" s="10">
        <v>44958</v>
      </c>
      <c r="H1625" s="11">
        <v>9</v>
      </c>
      <c r="I1625" s="20" t="s">
        <v>259</v>
      </c>
      <c r="J1625" s="11" t="s">
        <v>261</v>
      </c>
      <c r="K1625" s="11" t="s">
        <v>12387</v>
      </c>
      <c r="L1625" s="11">
        <v>2</v>
      </c>
    </row>
    <row r="1626" spans="1:12">
      <c r="A1626" s="11" t="s">
        <v>3126</v>
      </c>
      <c r="D1626" s="11" t="s">
        <v>260</v>
      </c>
      <c r="E1626" s="19" t="s">
        <v>3376</v>
      </c>
      <c r="F1626" s="10">
        <v>42036</v>
      </c>
      <c r="G1626" s="10">
        <v>44958</v>
      </c>
      <c r="H1626" s="11">
        <v>9</v>
      </c>
      <c r="I1626" s="20" t="s">
        <v>259</v>
      </c>
      <c r="J1626" s="11" t="s">
        <v>261</v>
      </c>
      <c r="K1626" s="11" t="s">
        <v>12387</v>
      </c>
      <c r="L1626" s="11">
        <v>2</v>
      </c>
    </row>
    <row r="1627" spans="1:12">
      <c r="A1627" s="11" t="s">
        <v>3127</v>
      </c>
      <c r="D1627" s="11" t="s">
        <v>260</v>
      </c>
      <c r="E1627" s="19" t="s">
        <v>3377</v>
      </c>
      <c r="F1627" s="10">
        <v>42036</v>
      </c>
      <c r="G1627" s="10">
        <v>44958</v>
      </c>
      <c r="H1627" s="11">
        <v>9</v>
      </c>
      <c r="I1627" s="20" t="s">
        <v>259</v>
      </c>
      <c r="J1627" s="11" t="s">
        <v>261</v>
      </c>
      <c r="K1627" s="11" t="s">
        <v>12387</v>
      </c>
      <c r="L1627" s="11">
        <v>2</v>
      </c>
    </row>
    <row r="1628" spans="1:12">
      <c r="A1628" s="11" t="s">
        <v>3128</v>
      </c>
      <c r="D1628" s="11" t="s">
        <v>260</v>
      </c>
      <c r="E1628" s="19" t="s">
        <v>3378</v>
      </c>
      <c r="F1628" s="10">
        <v>42036</v>
      </c>
      <c r="G1628" s="10">
        <v>44958</v>
      </c>
      <c r="H1628" s="11">
        <v>9</v>
      </c>
      <c r="I1628" s="20" t="s">
        <v>259</v>
      </c>
      <c r="J1628" s="11" t="s">
        <v>261</v>
      </c>
      <c r="K1628" s="11" t="s">
        <v>12387</v>
      </c>
      <c r="L1628" s="11">
        <v>2</v>
      </c>
    </row>
    <row r="1629" spans="1:12">
      <c r="A1629" s="11" t="s">
        <v>3129</v>
      </c>
      <c r="D1629" s="11" t="s">
        <v>260</v>
      </c>
      <c r="E1629" s="19" t="s">
        <v>3379</v>
      </c>
      <c r="F1629" s="10">
        <v>42036</v>
      </c>
      <c r="G1629" s="10">
        <v>44958</v>
      </c>
      <c r="H1629" s="11">
        <v>9</v>
      </c>
      <c r="I1629" s="20" t="s">
        <v>259</v>
      </c>
      <c r="J1629" s="11" t="s">
        <v>261</v>
      </c>
      <c r="K1629" s="11" t="s">
        <v>12387</v>
      </c>
      <c r="L1629" s="11">
        <v>2</v>
      </c>
    </row>
    <row r="1630" spans="1:12">
      <c r="A1630" s="11" t="s">
        <v>3130</v>
      </c>
      <c r="D1630" s="11" t="s">
        <v>260</v>
      </c>
      <c r="E1630" s="19" t="s">
        <v>3380</v>
      </c>
      <c r="F1630" s="10">
        <v>42036</v>
      </c>
      <c r="G1630" s="10">
        <v>44958</v>
      </c>
      <c r="H1630" s="11">
        <v>9</v>
      </c>
      <c r="I1630" s="20" t="s">
        <v>259</v>
      </c>
      <c r="J1630" s="11" t="s">
        <v>261</v>
      </c>
      <c r="K1630" s="11" t="s">
        <v>12387</v>
      </c>
      <c r="L1630" s="11">
        <v>2</v>
      </c>
    </row>
    <row r="1631" spans="1:12">
      <c r="A1631" s="11" t="s">
        <v>3131</v>
      </c>
      <c r="D1631" s="11" t="s">
        <v>260</v>
      </c>
      <c r="E1631" s="19" t="s">
        <v>3381</v>
      </c>
      <c r="F1631" s="10">
        <v>42036</v>
      </c>
      <c r="G1631" s="10">
        <v>44958</v>
      </c>
      <c r="H1631" s="11">
        <v>9</v>
      </c>
      <c r="I1631" s="20" t="s">
        <v>259</v>
      </c>
      <c r="J1631" s="11" t="s">
        <v>261</v>
      </c>
      <c r="K1631" s="11" t="s">
        <v>12387</v>
      </c>
      <c r="L1631" s="11">
        <v>2</v>
      </c>
    </row>
    <row r="1632" spans="1:12">
      <c r="A1632" s="11" t="s">
        <v>3132</v>
      </c>
      <c r="D1632" s="11" t="s">
        <v>260</v>
      </c>
      <c r="E1632" s="19" t="s">
        <v>3382</v>
      </c>
      <c r="F1632" s="10">
        <v>42036</v>
      </c>
      <c r="G1632" s="10">
        <v>44958</v>
      </c>
      <c r="H1632" s="11">
        <v>9</v>
      </c>
      <c r="I1632" s="20" t="s">
        <v>259</v>
      </c>
      <c r="J1632" s="11" t="s">
        <v>261</v>
      </c>
      <c r="K1632" s="11" t="s">
        <v>12387</v>
      </c>
      <c r="L1632" s="11">
        <v>2</v>
      </c>
    </row>
    <row r="1633" spans="1:12">
      <c r="A1633" s="11" t="s">
        <v>3133</v>
      </c>
      <c r="D1633" s="11" t="s">
        <v>260</v>
      </c>
      <c r="E1633" s="19" t="s">
        <v>3383</v>
      </c>
      <c r="F1633" s="10">
        <v>42036</v>
      </c>
      <c r="G1633" s="10">
        <v>44958</v>
      </c>
      <c r="H1633" s="11">
        <v>9</v>
      </c>
      <c r="I1633" s="20" t="s">
        <v>259</v>
      </c>
      <c r="J1633" s="11" t="s">
        <v>261</v>
      </c>
      <c r="K1633" s="11" t="s">
        <v>12387</v>
      </c>
      <c r="L1633" s="11">
        <v>2</v>
      </c>
    </row>
    <row r="1634" spans="1:12">
      <c r="A1634" s="11" t="s">
        <v>3134</v>
      </c>
      <c r="D1634" s="11" t="s">
        <v>260</v>
      </c>
      <c r="E1634" s="19" t="s">
        <v>3384</v>
      </c>
      <c r="F1634" s="10">
        <v>42036</v>
      </c>
      <c r="G1634" s="10">
        <v>44958</v>
      </c>
      <c r="H1634" s="11">
        <v>9</v>
      </c>
      <c r="I1634" s="20" t="s">
        <v>259</v>
      </c>
      <c r="J1634" s="11" t="s">
        <v>261</v>
      </c>
      <c r="K1634" s="11" t="s">
        <v>12387</v>
      </c>
      <c r="L1634" s="11">
        <v>2</v>
      </c>
    </row>
    <row r="1635" spans="1:12">
      <c r="A1635" s="11" t="s">
        <v>3135</v>
      </c>
      <c r="D1635" s="11" t="s">
        <v>260</v>
      </c>
      <c r="E1635" s="19" t="s">
        <v>3385</v>
      </c>
      <c r="F1635" s="10">
        <v>42036</v>
      </c>
      <c r="G1635" s="10">
        <v>44958</v>
      </c>
      <c r="H1635" s="11">
        <v>9</v>
      </c>
      <c r="I1635" s="20" t="s">
        <v>259</v>
      </c>
      <c r="J1635" s="11" t="s">
        <v>261</v>
      </c>
      <c r="K1635" s="11" t="s">
        <v>12387</v>
      </c>
      <c r="L1635" s="11">
        <v>2</v>
      </c>
    </row>
    <row r="1636" spans="1:12">
      <c r="A1636" s="11" t="s">
        <v>3136</v>
      </c>
      <c r="D1636" s="11" t="s">
        <v>260</v>
      </c>
      <c r="E1636" s="19" t="s">
        <v>3386</v>
      </c>
      <c r="F1636" s="10">
        <v>42036</v>
      </c>
      <c r="G1636" s="10">
        <v>44958</v>
      </c>
      <c r="H1636" s="11">
        <v>9</v>
      </c>
      <c r="I1636" s="20" t="s">
        <v>259</v>
      </c>
      <c r="J1636" s="11" t="s">
        <v>261</v>
      </c>
      <c r="K1636" s="11" t="s">
        <v>12387</v>
      </c>
      <c r="L1636" s="11">
        <v>2</v>
      </c>
    </row>
    <row r="1637" spans="1:12">
      <c r="A1637" s="11" t="s">
        <v>3137</v>
      </c>
      <c r="D1637" s="11" t="s">
        <v>260</v>
      </c>
      <c r="E1637" s="19" t="s">
        <v>3387</v>
      </c>
      <c r="F1637" s="10">
        <v>42036</v>
      </c>
      <c r="G1637" s="10">
        <v>44958</v>
      </c>
      <c r="H1637" s="11">
        <v>9</v>
      </c>
      <c r="I1637" s="20" t="s">
        <v>259</v>
      </c>
      <c r="J1637" s="11" t="s">
        <v>261</v>
      </c>
      <c r="K1637" s="11" t="s">
        <v>12387</v>
      </c>
      <c r="L1637" s="11">
        <v>2</v>
      </c>
    </row>
    <row r="1638" spans="1:12">
      <c r="A1638" s="11" t="s">
        <v>3138</v>
      </c>
      <c r="D1638" s="11" t="s">
        <v>260</v>
      </c>
      <c r="E1638" s="19" t="s">
        <v>3388</v>
      </c>
      <c r="F1638" s="10">
        <v>42036</v>
      </c>
      <c r="G1638" s="10">
        <v>44958</v>
      </c>
      <c r="H1638" s="11">
        <v>9</v>
      </c>
      <c r="I1638" s="20" t="s">
        <v>259</v>
      </c>
      <c r="J1638" s="11" t="s">
        <v>261</v>
      </c>
      <c r="K1638" s="11" t="s">
        <v>12387</v>
      </c>
      <c r="L1638" s="11">
        <v>2</v>
      </c>
    </row>
    <row r="1639" spans="1:12">
      <c r="A1639" s="11" t="s">
        <v>3139</v>
      </c>
      <c r="D1639" s="11" t="s">
        <v>260</v>
      </c>
      <c r="E1639" s="19" t="s">
        <v>3389</v>
      </c>
      <c r="F1639" s="10">
        <v>42036</v>
      </c>
      <c r="G1639" s="10">
        <v>44958</v>
      </c>
      <c r="H1639" s="11">
        <v>9</v>
      </c>
      <c r="I1639" s="20" t="s">
        <v>259</v>
      </c>
      <c r="J1639" s="11" t="s">
        <v>261</v>
      </c>
      <c r="K1639" s="11" t="s">
        <v>12387</v>
      </c>
      <c r="L1639" s="11">
        <v>2</v>
      </c>
    </row>
    <row r="1640" spans="1:12">
      <c r="A1640" s="11" t="s">
        <v>3140</v>
      </c>
      <c r="D1640" s="11" t="s">
        <v>260</v>
      </c>
      <c r="E1640" s="19" t="s">
        <v>3390</v>
      </c>
      <c r="F1640" s="10">
        <v>42036</v>
      </c>
      <c r="G1640" s="10">
        <v>44958</v>
      </c>
      <c r="H1640" s="11">
        <v>9</v>
      </c>
      <c r="I1640" s="20" t="s">
        <v>259</v>
      </c>
      <c r="J1640" s="11" t="s">
        <v>261</v>
      </c>
      <c r="K1640" s="11" t="s">
        <v>12387</v>
      </c>
      <c r="L1640" s="11">
        <v>2</v>
      </c>
    </row>
    <row r="1641" spans="1:12">
      <c r="A1641" s="11" t="s">
        <v>3141</v>
      </c>
      <c r="D1641" s="11" t="s">
        <v>260</v>
      </c>
      <c r="E1641" s="19" t="s">
        <v>3391</v>
      </c>
      <c r="F1641" s="10">
        <v>42036</v>
      </c>
      <c r="G1641" s="10">
        <v>44958</v>
      </c>
      <c r="H1641" s="11">
        <v>9</v>
      </c>
      <c r="I1641" s="20" t="s">
        <v>259</v>
      </c>
      <c r="J1641" s="11" t="s">
        <v>261</v>
      </c>
      <c r="K1641" s="11" t="s">
        <v>12387</v>
      </c>
      <c r="L1641" s="11">
        <v>2</v>
      </c>
    </row>
    <row r="1642" spans="1:12">
      <c r="A1642" s="11" t="s">
        <v>3142</v>
      </c>
      <c r="D1642" s="11" t="s">
        <v>260</v>
      </c>
      <c r="E1642" s="19" t="s">
        <v>3392</v>
      </c>
      <c r="F1642" s="10">
        <v>42036</v>
      </c>
      <c r="G1642" s="10">
        <v>44958</v>
      </c>
      <c r="H1642" s="11">
        <v>9</v>
      </c>
      <c r="I1642" s="20" t="s">
        <v>259</v>
      </c>
      <c r="J1642" s="11" t="s">
        <v>261</v>
      </c>
      <c r="K1642" s="11" t="s">
        <v>12387</v>
      </c>
      <c r="L1642" s="11">
        <v>2</v>
      </c>
    </row>
    <row r="1643" spans="1:12">
      <c r="A1643" s="11" t="s">
        <v>3143</v>
      </c>
      <c r="D1643" s="11" t="s">
        <v>260</v>
      </c>
      <c r="E1643" s="19" t="s">
        <v>3393</v>
      </c>
      <c r="F1643" s="10">
        <v>42036</v>
      </c>
      <c r="G1643" s="10">
        <v>44958</v>
      </c>
      <c r="H1643" s="11">
        <v>9</v>
      </c>
      <c r="I1643" s="20" t="s">
        <v>259</v>
      </c>
      <c r="J1643" s="11" t="s">
        <v>261</v>
      </c>
      <c r="K1643" s="11" t="s">
        <v>12387</v>
      </c>
      <c r="L1643" s="11">
        <v>2</v>
      </c>
    </row>
    <row r="1644" spans="1:12">
      <c r="A1644" s="11" t="s">
        <v>3144</v>
      </c>
      <c r="D1644" s="11" t="s">
        <v>260</v>
      </c>
      <c r="E1644" s="19" t="s">
        <v>3394</v>
      </c>
      <c r="F1644" s="10">
        <v>42036</v>
      </c>
      <c r="G1644" s="10">
        <v>44958</v>
      </c>
      <c r="H1644" s="11">
        <v>9</v>
      </c>
      <c r="I1644" s="20" t="s">
        <v>259</v>
      </c>
      <c r="J1644" s="11" t="s">
        <v>261</v>
      </c>
      <c r="K1644" s="11" t="s">
        <v>12387</v>
      </c>
      <c r="L1644" s="11">
        <v>2</v>
      </c>
    </row>
    <row r="1645" spans="1:12">
      <c r="A1645" s="11" t="s">
        <v>3145</v>
      </c>
      <c r="D1645" s="11" t="s">
        <v>260</v>
      </c>
      <c r="E1645" s="19" t="s">
        <v>3395</v>
      </c>
      <c r="F1645" s="10">
        <v>42036</v>
      </c>
      <c r="G1645" s="10">
        <v>44958</v>
      </c>
      <c r="H1645" s="11">
        <v>9</v>
      </c>
      <c r="I1645" s="20" t="s">
        <v>259</v>
      </c>
      <c r="J1645" s="11" t="s">
        <v>261</v>
      </c>
      <c r="K1645" s="11" t="s">
        <v>12387</v>
      </c>
      <c r="L1645" s="11">
        <v>2</v>
      </c>
    </row>
    <row r="1646" spans="1:12">
      <c r="A1646" s="11" t="s">
        <v>3146</v>
      </c>
      <c r="D1646" s="11" t="s">
        <v>260</v>
      </c>
      <c r="E1646" s="19" t="s">
        <v>3396</v>
      </c>
      <c r="F1646" s="10">
        <v>42036</v>
      </c>
      <c r="G1646" s="10">
        <v>44958</v>
      </c>
      <c r="H1646" s="11">
        <v>9</v>
      </c>
      <c r="I1646" s="20" t="s">
        <v>259</v>
      </c>
      <c r="J1646" s="11" t="s">
        <v>261</v>
      </c>
      <c r="K1646" s="11" t="s">
        <v>12387</v>
      </c>
      <c r="L1646" s="11">
        <v>2</v>
      </c>
    </row>
    <row r="1647" spans="1:12">
      <c r="A1647" s="11" t="s">
        <v>3147</v>
      </c>
      <c r="D1647" s="11" t="s">
        <v>260</v>
      </c>
      <c r="E1647" s="19" t="s">
        <v>3397</v>
      </c>
      <c r="F1647" s="10">
        <v>42036</v>
      </c>
      <c r="G1647" s="10">
        <v>44958</v>
      </c>
      <c r="H1647" s="11">
        <v>9</v>
      </c>
      <c r="I1647" s="20" t="s">
        <v>259</v>
      </c>
      <c r="J1647" s="11" t="s">
        <v>261</v>
      </c>
      <c r="K1647" s="11" t="s">
        <v>12387</v>
      </c>
      <c r="L1647" s="11">
        <v>2</v>
      </c>
    </row>
    <row r="1648" spans="1:12">
      <c r="A1648" s="11" t="s">
        <v>3148</v>
      </c>
      <c r="D1648" s="11" t="s">
        <v>260</v>
      </c>
      <c r="E1648" s="19" t="s">
        <v>3398</v>
      </c>
      <c r="F1648" s="10">
        <v>42036</v>
      </c>
      <c r="G1648" s="10">
        <v>44958</v>
      </c>
      <c r="H1648" s="11">
        <v>9</v>
      </c>
      <c r="I1648" s="20" t="s">
        <v>259</v>
      </c>
      <c r="J1648" s="11" t="s">
        <v>261</v>
      </c>
      <c r="K1648" s="11" t="s">
        <v>12387</v>
      </c>
      <c r="L1648" s="11">
        <v>2</v>
      </c>
    </row>
    <row r="1649" spans="1:12">
      <c r="A1649" s="11" t="s">
        <v>3149</v>
      </c>
      <c r="D1649" s="11" t="s">
        <v>260</v>
      </c>
      <c r="E1649" s="19" t="s">
        <v>3399</v>
      </c>
      <c r="F1649" s="10">
        <v>42036</v>
      </c>
      <c r="G1649" s="10">
        <v>44958</v>
      </c>
      <c r="H1649" s="11">
        <v>9</v>
      </c>
      <c r="I1649" s="20" t="s">
        <v>259</v>
      </c>
      <c r="J1649" s="11" t="s">
        <v>261</v>
      </c>
      <c r="K1649" s="11" t="s">
        <v>12387</v>
      </c>
      <c r="L1649" s="11">
        <v>2</v>
      </c>
    </row>
    <row r="1650" spans="1:12">
      <c r="A1650" s="11" t="s">
        <v>3150</v>
      </c>
      <c r="D1650" s="11" t="s">
        <v>260</v>
      </c>
      <c r="E1650" s="19" t="s">
        <v>3400</v>
      </c>
      <c r="F1650" s="10">
        <v>42036</v>
      </c>
      <c r="G1650" s="10">
        <v>44958</v>
      </c>
      <c r="H1650" s="11">
        <v>9</v>
      </c>
      <c r="I1650" s="20" t="s">
        <v>259</v>
      </c>
      <c r="J1650" s="11" t="s">
        <v>261</v>
      </c>
      <c r="K1650" s="11" t="s">
        <v>12387</v>
      </c>
      <c r="L1650" s="11">
        <v>2</v>
      </c>
    </row>
    <row r="1651" spans="1:12">
      <c r="A1651" s="11" t="s">
        <v>3151</v>
      </c>
      <c r="D1651" s="11" t="s">
        <v>260</v>
      </c>
      <c r="E1651" s="19" t="s">
        <v>3401</v>
      </c>
      <c r="F1651" s="10">
        <v>42036</v>
      </c>
      <c r="G1651" s="10">
        <v>44958</v>
      </c>
      <c r="H1651" s="11">
        <v>9</v>
      </c>
      <c r="I1651" s="20" t="s">
        <v>259</v>
      </c>
      <c r="J1651" s="11" t="s">
        <v>261</v>
      </c>
      <c r="K1651" s="11" t="s">
        <v>12387</v>
      </c>
      <c r="L1651" s="11">
        <v>2</v>
      </c>
    </row>
    <row r="1652" spans="1:12">
      <c r="A1652" s="11" t="s">
        <v>3152</v>
      </c>
      <c r="D1652" s="11" t="s">
        <v>260</v>
      </c>
      <c r="E1652" s="19" t="s">
        <v>3402</v>
      </c>
      <c r="F1652" s="10">
        <v>42036</v>
      </c>
      <c r="G1652" s="10">
        <v>44958</v>
      </c>
      <c r="H1652" s="11">
        <v>9</v>
      </c>
      <c r="I1652" s="20" t="s">
        <v>259</v>
      </c>
      <c r="J1652" s="11" t="s">
        <v>261</v>
      </c>
      <c r="K1652" s="11" t="s">
        <v>12387</v>
      </c>
      <c r="L1652" s="11">
        <v>2</v>
      </c>
    </row>
    <row r="1653" spans="1:12">
      <c r="A1653" s="11" t="s">
        <v>3153</v>
      </c>
      <c r="D1653" s="11" t="s">
        <v>260</v>
      </c>
      <c r="E1653" s="19" t="s">
        <v>3403</v>
      </c>
      <c r="F1653" s="10">
        <v>42036</v>
      </c>
      <c r="G1653" s="10">
        <v>44958</v>
      </c>
      <c r="H1653" s="11">
        <v>9</v>
      </c>
      <c r="I1653" s="20" t="s">
        <v>259</v>
      </c>
      <c r="J1653" s="11" t="s">
        <v>261</v>
      </c>
      <c r="K1653" s="11" t="s">
        <v>12387</v>
      </c>
      <c r="L1653" s="11">
        <v>2</v>
      </c>
    </row>
    <row r="1654" spans="1:12">
      <c r="A1654" s="11" t="s">
        <v>3154</v>
      </c>
      <c r="D1654" s="11" t="s">
        <v>260</v>
      </c>
      <c r="E1654" s="19" t="s">
        <v>3404</v>
      </c>
      <c r="F1654" s="10">
        <v>42036</v>
      </c>
      <c r="G1654" s="10">
        <v>44958</v>
      </c>
      <c r="H1654" s="11">
        <v>9</v>
      </c>
      <c r="I1654" s="20" t="s">
        <v>259</v>
      </c>
      <c r="J1654" s="11" t="s">
        <v>261</v>
      </c>
      <c r="K1654" s="11" t="s">
        <v>12387</v>
      </c>
      <c r="L1654" s="11">
        <v>2</v>
      </c>
    </row>
    <row r="1655" spans="1:12">
      <c r="A1655" s="11" t="s">
        <v>3155</v>
      </c>
      <c r="D1655" s="11" t="s">
        <v>260</v>
      </c>
      <c r="E1655" s="19" t="s">
        <v>3405</v>
      </c>
      <c r="F1655" s="10">
        <v>42036</v>
      </c>
      <c r="G1655" s="10">
        <v>44958</v>
      </c>
      <c r="H1655" s="11">
        <v>9</v>
      </c>
      <c r="I1655" s="20" t="s">
        <v>259</v>
      </c>
      <c r="J1655" s="11" t="s">
        <v>261</v>
      </c>
      <c r="K1655" s="11" t="s">
        <v>12387</v>
      </c>
      <c r="L1655" s="11">
        <v>2</v>
      </c>
    </row>
    <row r="1656" spans="1:12">
      <c r="A1656" s="11" t="s">
        <v>3156</v>
      </c>
      <c r="D1656" s="11" t="s">
        <v>260</v>
      </c>
      <c r="E1656" s="19" t="s">
        <v>3406</v>
      </c>
      <c r="F1656" s="10">
        <v>42036</v>
      </c>
      <c r="G1656" s="10">
        <v>44958</v>
      </c>
      <c r="H1656" s="11">
        <v>9</v>
      </c>
      <c r="I1656" s="20" t="s">
        <v>259</v>
      </c>
      <c r="J1656" s="11" t="s">
        <v>261</v>
      </c>
      <c r="K1656" s="11" t="s">
        <v>12387</v>
      </c>
      <c r="L1656" s="11">
        <v>2</v>
      </c>
    </row>
    <row r="1657" spans="1:12">
      <c r="A1657" s="11" t="s">
        <v>3157</v>
      </c>
      <c r="D1657" s="11" t="s">
        <v>260</v>
      </c>
      <c r="E1657" s="19" t="s">
        <v>3407</v>
      </c>
      <c r="F1657" s="10">
        <v>42036</v>
      </c>
      <c r="G1657" s="10">
        <v>44958</v>
      </c>
      <c r="H1657" s="11">
        <v>9</v>
      </c>
      <c r="I1657" s="20" t="s">
        <v>259</v>
      </c>
      <c r="J1657" s="11" t="s">
        <v>261</v>
      </c>
      <c r="K1657" s="11" t="s">
        <v>12387</v>
      </c>
      <c r="L1657" s="11">
        <v>2</v>
      </c>
    </row>
    <row r="1658" spans="1:12">
      <c r="A1658" s="11" t="s">
        <v>3158</v>
      </c>
      <c r="D1658" s="11" t="s">
        <v>260</v>
      </c>
      <c r="E1658" s="19" t="s">
        <v>3408</v>
      </c>
      <c r="F1658" s="10">
        <v>42036</v>
      </c>
      <c r="G1658" s="10">
        <v>44958</v>
      </c>
      <c r="H1658" s="11">
        <v>9</v>
      </c>
      <c r="I1658" s="20" t="s">
        <v>259</v>
      </c>
      <c r="J1658" s="11" t="s">
        <v>261</v>
      </c>
      <c r="K1658" s="11" t="s">
        <v>12387</v>
      </c>
      <c r="L1658" s="11">
        <v>2</v>
      </c>
    </row>
    <row r="1659" spans="1:12">
      <c r="A1659" s="11" t="s">
        <v>3159</v>
      </c>
      <c r="D1659" s="11" t="s">
        <v>260</v>
      </c>
      <c r="E1659" s="19" t="s">
        <v>3409</v>
      </c>
      <c r="F1659" s="10">
        <v>42036</v>
      </c>
      <c r="G1659" s="10">
        <v>44958</v>
      </c>
      <c r="H1659" s="11">
        <v>9</v>
      </c>
      <c r="I1659" s="20" t="s">
        <v>259</v>
      </c>
      <c r="J1659" s="11" t="s">
        <v>261</v>
      </c>
      <c r="K1659" s="11" t="s">
        <v>12387</v>
      </c>
      <c r="L1659" s="11">
        <v>2</v>
      </c>
    </row>
    <row r="1660" spans="1:12">
      <c r="A1660" s="11" t="s">
        <v>3160</v>
      </c>
      <c r="D1660" s="11" t="s">
        <v>260</v>
      </c>
      <c r="E1660" s="19" t="s">
        <v>3410</v>
      </c>
      <c r="F1660" s="10">
        <v>42036</v>
      </c>
      <c r="G1660" s="10">
        <v>44958</v>
      </c>
      <c r="H1660" s="11">
        <v>9</v>
      </c>
      <c r="I1660" s="20" t="s">
        <v>259</v>
      </c>
      <c r="J1660" s="11" t="s">
        <v>261</v>
      </c>
      <c r="K1660" s="11" t="s">
        <v>12387</v>
      </c>
      <c r="L1660" s="11">
        <v>2</v>
      </c>
    </row>
    <row r="1661" spans="1:12">
      <c r="A1661" s="11" t="s">
        <v>3161</v>
      </c>
      <c r="D1661" s="11" t="s">
        <v>260</v>
      </c>
      <c r="E1661" s="19" t="s">
        <v>3411</v>
      </c>
      <c r="F1661" s="10">
        <v>42036</v>
      </c>
      <c r="G1661" s="10">
        <v>44958</v>
      </c>
      <c r="H1661" s="11">
        <v>9</v>
      </c>
      <c r="I1661" s="20" t="s">
        <v>259</v>
      </c>
      <c r="J1661" s="11" t="s">
        <v>261</v>
      </c>
      <c r="K1661" s="11" t="s">
        <v>12387</v>
      </c>
      <c r="L1661" s="11">
        <v>2</v>
      </c>
    </row>
    <row r="1662" spans="1:12">
      <c r="A1662" s="11" t="s">
        <v>3162</v>
      </c>
      <c r="D1662" s="11" t="s">
        <v>260</v>
      </c>
      <c r="E1662" s="19" t="s">
        <v>3412</v>
      </c>
      <c r="F1662" s="10">
        <v>42036</v>
      </c>
      <c r="G1662" s="10">
        <v>44958</v>
      </c>
      <c r="H1662" s="11">
        <v>9</v>
      </c>
      <c r="I1662" s="20" t="s">
        <v>259</v>
      </c>
      <c r="J1662" s="11" t="s">
        <v>261</v>
      </c>
      <c r="K1662" s="11" t="s">
        <v>12387</v>
      </c>
      <c r="L1662" s="11">
        <v>2</v>
      </c>
    </row>
    <row r="1663" spans="1:12">
      <c r="A1663" s="11" t="s">
        <v>3163</v>
      </c>
      <c r="D1663" s="11" t="s">
        <v>260</v>
      </c>
      <c r="E1663" s="19" t="s">
        <v>3413</v>
      </c>
      <c r="F1663" s="10">
        <v>42036</v>
      </c>
      <c r="G1663" s="10">
        <v>44958</v>
      </c>
      <c r="H1663" s="11">
        <v>9</v>
      </c>
      <c r="I1663" s="20" t="s">
        <v>259</v>
      </c>
      <c r="J1663" s="11" t="s">
        <v>261</v>
      </c>
      <c r="K1663" s="11" t="s">
        <v>12387</v>
      </c>
      <c r="L1663" s="11">
        <v>2</v>
      </c>
    </row>
    <row r="1664" spans="1:12">
      <c r="A1664" s="11" t="s">
        <v>3164</v>
      </c>
      <c r="D1664" s="11" t="s">
        <v>260</v>
      </c>
      <c r="E1664" s="19" t="s">
        <v>3414</v>
      </c>
      <c r="F1664" s="10">
        <v>42036</v>
      </c>
      <c r="G1664" s="10">
        <v>44958</v>
      </c>
      <c r="H1664" s="11">
        <v>9</v>
      </c>
      <c r="I1664" s="20" t="s">
        <v>259</v>
      </c>
      <c r="J1664" s="11" t="s">
        <v>261</v>
      </c>
      <c r="K1664" s="11" t="s">
        <v>12387</v>
      </c>
      <c r="L1664" s="11">
        <v>2</v>
      </c>
    </row>
    <row r="1665" spans="1:12">
      <c r="A1665" s="11" t="s">
        <v>3165</v>
      </c>
      <c r="D1665" s="11" t="s">
        <v>260</v>
      </c>
      <c r="E1665" s="19" t="s">
        <v>3415</v>
      </c>
      <c r="F1665" s="10">
        <v>42036</v>
      </c>
      <c r="G1665" s="10">
        <v>44958</v>
      </c>
      <c r="H1665" s="11">
        <v>9</v>
      </c>
      <c r="I1665" s="20" t="s">
        <v>259</v>
      </c>
      <c r="J1665" s="11" t="s">
        <v>261</v>
      </c>
      <c r="K1665" s="11" t="s">
        <v>12387</v>
      </c>
      <c r="L1665" s="11">
        <v>2</v>
      </c>
    </row>
    <row r="1666" spans="1:12">
      <c r="A1666" s="11" t="s">
        <v>3166</v>
      </c>
      <c r="D1666" s="11" t="s">
        <v>260</v>
      </c>
      <c r="E1666" s="19" t="s">
        <v>3416</v>
      </c>
      <c r="F1666" s="10">
        <v>42036</v>
      </c>
      <c r="G1666" s="10">
        <v>44958</v>
      </c>
      <c r="H1666" s="11">
        <v>9</v>
      </c>
      <c r="I1666" s="20" t="s">
        <v>259</v>
      </c>
      <c r="J1666" s="11" t="s">
        <v>261</v>
      </c>
      <c r="K1666" s="11" t="s">
        <v>12387</v>
      </c>
      <c r="L1666" s="11">
        <v>2</v>
      </c>
    </row>
    <row r="1667" spans="1:12">
      <c r="A1667" s="11" t="s">
        <v>3167</v>
      </c>
      <c r="D1667" s="11" t="s">
        <v>260</v>
      </c>
      <c r="E1667" s="19" t="s">
        <v>3417</v>
      </c>
      <c r="F1667" s="10">
        <v>42036</v>
      </c>
      <c r="G1667" s="10">
        <v>44958</v>
      </c>
      <c r="H1667" s="11">
        <v>9</v>
      </c>
      <c r="I1667" s="20" t="s">
        <v>259</v>
      </c>
      <c r="J1667" s="11" t="s">
        <v>261</v>
      </c>
      <c r="K1667" s="11" t="s">
        <v>12387</v>
      </c>
      <c r="L1667" s="11">
        <v>2</v>
      </c>
    </row>
    <row r="1668" spans="1:12">
      <c r="A1668" s="11" t="s">
        <v>3168</v>
      </c>
      <c r="D1668" s="11" t="s">
        <v>260</v>
      </c>
      <c r="E1668" s="19" t="s">
        <v>3418</v>
      </c>
      <c r="F1668" s="10">
        <v>42036</v>
      </c>
      <c r="G1668" s="10">
        <v>44958</v>
      </c>
      <c r="H1668" s="11">
        <v>9</v>
      </c>
      <c r="I1668" s="20" t="s">
        <v>259</v>
      </c>
      <c r="J1668" s="11" t="s">
        <v>261</v>
      </c>
      <c r="K1668" s="11" t="s">
        <v>12387</v>
      </c>
      <c r="L1668" s="11">
        <v>2</v>
      </c>
    </row>
    <row r="1669" spans="1:12">
      <c r="A1669" s="11" t="s">
        <v>3169</v>
      </c>
      <c r="D1669" s="11" t="s">
        <v>260</v>
      </c>
      <c r="E1669" s="19" t="s">
        <v>3419</v>
      </c>
      <c r="F1669" s="10">
        <v>42036</v>
      </c>
      <c r="G1669" s="10">
        <v>44958</v>
      </c>
      <c r="H1669" s="11">
        <v>9</v>
      </c>
      <c r="I1669" s="20" t="s">
        <v>259</v>
      </c>
      <c r="J1669" s="11" t="s">
        <v>261</v>
      </c>
      <c r="K1669" s="11" t="s">
        <v>12387</v>
      </c>
      <c r="L1669" s="11">
        <v>2</v>
      </c>
    </row>
    <row r="1670" spans="1:12">
      <c r="A1670" s="11" t="s">
        <v>3170</v>
      </c>
      <c r="D1670" s="11" t="s">
        <v>260</v>
      </c>
      <c r="E1670" s="19" t="s">
        <v>3420</v>
      </c>
      <c r="F1670" s="10">
        <v>42036</v>
      </c>
      <c r="G1670" s="10">
        <v>44958</v>
      </c>
      <c r="H1670" s="11">
        <v>9</v>
      </c>
      <c r="I1670" s="20" t="s">
        <v>259</v>
      </c>
      <c r="J1670" s="11" t="s">
        <v>261</v>
      </c>
      <c r="K1670" s="11" t="s">
        <v>12387</v>
      </c>
      <c r="L1670" s="11">
        <v>2</v>
      </c>
    </row>
    <row r="1671" spans="1:12">
      <c r="A1671" s="11" t="s">
        <v>3171</v>
      </c>
      <c r="D1671" s="11" t="s">
        <v>260</v>
      </c>
      <c r="E1671" s="19" t="s">
        <v>3421</v>
      </c>
      <c r="F1671" s="10">
        <v>42036</v>
      </c>
      <c r="G1671" s="10">
        <v>44958</v>
      </c>
      <c r="H1671" s="11">
        <v>9</v>
      </c>
      <c r="I1671" s="20" t="s">
        <v>259</v>
      </c>
      <c r="J1671" s="11" t="s">
        <v>261</v>
      </c>
      <c r="K1671" s="11" t="s">
        <v>12387</v>
      </c>
      <c r="L1671" s="11">
        <v>2</v>
      </c>
    </row>
    <row r="1672" spans="1:12">
      <c r="A1672" s="11" t="s">
        <v>3172</v>
      </c>
      <c r="D1672" s="11" t="s">
        <v>260</v>
      </c>
      <c r="E1672" s="19" t="s">
        <v>3422</v>
      </c>
      <c r="F1672" s="10">
        <v>42036</v>
      </c>
      <c r="G1672" s="10">
        <v>44958</v>
      </c>
      <c r="H1672" s="11">
        <v>9</v>
      </c>
      <c r="I1672" s="20" t="s">
        <v>259</v>
      </c>
      <c r="J1672" s="11" t="s">
        <v>261</v>
      </c>
      <c r="K1672" s="11" t="s">
        <v>12387</v>
      </c>
      <c r="L1672" s="11">
        <v>2</v>
      </c>
    </row>
    <row r="1673" spans="1:12">
      <c r="A1673" s="11" t="s">
        <v>3173</v>
      </c>
      <c r="D1673" s="11" t="s">
        <v>260</v>
      </c>
      <c r="E1673" s="19" t="s">
        <v>3423</v>
      </c>
      <c r="F1673" s="10">
        <v>42036</v>
      </c>
      <c r="G1673" s="10">
        <v>44958</v>
      </c>
      <c r="H1673" s="11">
        <v>9</v>
      </c>
      <c r="I1673" s="20" t="s">
        <v>259</v>
      </c>
      <c r="J1673" s="11" t="s">
        <v>261</v>
      </c>
      <c r="K1673" s="11" t="s">
        <v>12387</v>
      </c>
      <c r="L1673" s="11">
        <v>2</v>
      </c>
    </row>
    <row r="1674" spans="1:12">
      <c r="A1674" s="11" t="s">
        <v>3174</v>
      </c>
      <c r="D1674" s="11" t="s">
        <v>260</v>
      </c>
      <c r="E1674" s="19" t="s">
        <v>3424</v>
      </c>
      <c r="F1674" s="10">
        <v>42036</v>
      </c>
      <c r="G1674" s="10">
        <v>44958</v>
      </c>
      <c r="H1674" s="11">
        <v>9</v>
      </c>
      <c r="I1674" s="20" t="s">
        <v>259</v>
      </c>
      <c r="J1674" s="11" t="s">
        <v>261</v>
      </c>
      <c r="K1674" s="11" t="s">
        <v>12387</v>
      </c>
      <c r="L1674" s="11">
        <v>2</v>
      </c>
    </row>
    <row r="1675" spans="1:12">
      <c r="A1675" s="11" t="s">
        <v>3175</v>
      </c>
      <c r="D1675" s="11" t="s">
        <v>260</v>
      </c>
      <c r="E1675" s="19" t="s">
        <v>3425</v>
      </c>
      <c r="F1675" s="10">
        <v>42036</v>
      </c>
      <c r="G1675" s="10">
        <v>44958</v>
      </c>
      <c r="H1675" s="11">
        <v>9</v>
      </c>
      <c r="I1675" s="20" t="s">
        <v>259</v>
      </c>
      <c r="J1675" s="11" t="s">
        <v>261</v>
      </c>
      <c r="K1675" s="11" t="s">
        <v>12387</v>
      </c>
      <c r="L1675" s="11">
        <v>2</v>
      </c>
    </row>
    <row r="1676" spans="1:12">
      <c r="A1676" s="11" t="s">
        <v>3176</v>
      </c>
      <c r="D1676" s="11" t="s">
        <v>260</v>
      </c>
      <c r="E1676" s="19" t="s">
        <v>3426</v>
      </c>
      <c r="F1676" s="10">
        <v>42036</v>
      </c>
      <c r="G1676" s="10">
        <v>44958</v>
      </c>
      <c r="H1676" s="11">
        <v>9</v>
      </c>
      <c r="I1676" s="20" t="s">
        <v>259</v>
      </c>
      <c r="J1676" s="11" t="s">
        <v>261</v>
      </c>
      <c r="K1676" s="11" t="s">
        <v>12387</v>
      </c>
      <c r="L1676" s="11">
        <v>2</v>
      </c>
    </row>
    <row r="1677" spans="1:12">
      <c r="A1677" s="11" t="s">
        <v>3177</v>
      </c>
      <c r="D1677" s="11" t="s">
        <v>260</v>
      </c>
      <c r="E1677" s="19" t="s">
        <v>3427</v>
      </c>
      <c r="F1677" s="10">
        <v>42036</v>
      </c>
      <c r="G1677" s="10">
        <v>44958</v>
      </c>
      <c r="H1677" s="11">
        <v>9</v>
      </c>
      <c r="I1677" s="20" t="s">
        <v>259</v>
      </c>
      <c r="J1677" s="11" t="s">
        <v>261</v>
      </c>
      <c r="K1677" s="11" t="s">
        <v>12387</v>
      </c>
      <c r="L1677" s="11">
        <v>2</v>
      </c>
    </row>
    <row r="1678" spans="1:12">
      <c r="A1678" s="11" t="s">
        <v>3178</v>
      </c>
      <c r="D1678" s="11" t="s">
        <v>260</v>
      </c>
      <c r="E1678" s="19" t="s">
        <v>3428</v>
      </c>
      <c r="F1678" s="10">
        <v>42036</v>
      </c>
      <c r="G1678" s="10">
        <v>44958</v>
      </c>
      <c r="H1678" s="11">
        <v>9</v>
      </c>
      <c r="I1678" s="20" t="s">
        <v>259</v>
      </c>
      <c r="J1678" s="11" t="s">
        <v>261</v>
      </c>
      <c r="K1678" s="11" t="s">
        <v>12387</v>
      </c>
      <c r="L1678" s="11">
        <v>2</v>
      </c>
    </row>
    <row r="1679" spans="1:12">
      <c r="A1679" s="11" t="s">
        <v>3179</v>
      </c>
      <c r="D1679" s="11" t="s">
        <v>260</v>
      </c>
      <c r="E1679" s="19" t="s">
        <v>3429</v>
      </c>
      <c r="F1679" s="10">
        <v>42036</v>
      </c>
      <c r="G1679" s="10">
        <v>44958</v>
      </c>
      <c r="H1679" s="11">
        <v>9</v>
      </c>
      <c r="I1679" s="20" t="s">
        <v>259</v>
      </c>
      <c r="J1679" s="11" t="s">
        <v>261</v>
      </c>
      <c r="K1679" s="11" t="s">
        <v>12387</v>
      </c>
      <c r="L1679" s="11">
        <v>2</v>
      </c>
    </row>
    <row r="1680" spans="1:12">
      <c r="A1680" s="11" t="s">
        <v>3180</v>
      </c>
      <c r="D1680" s="11" t="s">
        <v>260</v>
      </c>
      <c r="E1680" s="19" t="s">
        <v>3430</v>
      </c>
      <c r="F1680" s="10">
        <v>42036</v>
      </c>
      <c r="G1680" s="10">
        <v>44958</v>
      </c>
      <c r="H1680" s="11">
        <v>9</v>
      </c>
      <c r="I1680" s="20" t="s">
        <v>259</v>
      </c>
      <c r="J1680" s="11" t="s">
        <v>261</v>
      </c>
      <c r="K1680" s="11" t="s">
        <v>12387</v>
      </c>
      <c r="L1680" s="11">
        <v>2</v>
      </c>
    </row>
    <row r="1681" spans="1:12">
      <c r="A1681" s="11" t="s">
        <v>3181</v>
      </c>
      <c r="D1681" s="11" t="s">
        <v>260</v>
      </c>
      <c r="E1681" s="19" t="s">
        <v>3431</v>
      </c>
      <c r="F1681" s="10">
        <v>42036</v>
      </c>
      <c r="G1681" s="10">
        <v>44958</v>
      </c>
      <c r="H1681" s="11">
        <v>9</v>
      </c>
      <c r="I1681" s="20" t="s">
        <v>259</v>
      </c>
      <c r="J1681" s="11" t="s">
        <v>261</v>
      </c>
      <c r="K1681" s="11" t="s">
        <v>12387</v>
      </c>
      <c r="L1681" s="11">
        <v>2</v>
      </c>
    </row>
    <row r="1682" spans="1:12">
      <c r="A1682" s="11" t="s">
        <v>3182</v>
      </c>
      <c r="D1682" s="11" t="s">
        <v>260</v>
      </c>
      <c r="E1682" s="19" t="s">
        <v>3432</v>
      </c>
      <c r="F1682" s="10">
        <v>42036</v>
      </c>
      <c r="G1682" s="10">
        <v>44958</v>
      </c>
      <c r="H1682" s="11">
        <v>9</v>
      </c>
      <c r="I1682" s="20" t="s">
        <v>259</v>
      </c>
      <c r="J1682" s="11" t="s">
        <v>261</v>
      </c>
      <c r="K1682" s="11" t="s">
        <v>12387</v>
      </c>
      <c r="L1682" s="11">
        <v>2</v>
      </c>
    </row>
    <row r="1683" spans="1:12">
      <c r="A1683" s="11" t="s">
        <v>3183</v>
      </c>
      <c r="D1683" s="11" t="s">
        <v>260</v>
      </c>
      <c r="E1683" s="19" t="s">
        <v>3433</v>
      </c>
      <c r="F1683" s="10">
        <v>42036</v>
      </c>
      <c r="G1683" s="10">
        <v>44958</v>
      </c>
      <c r="H1683" s="11">
        <v>9</v>
      </c>
      <c r="I1683" s="20" t="s">
        <v>259</v>
      </c>
      <c r="J1683" s="11" t="s">
        <v>261</v>
      </c>
      <c r="K1683" s="11" t="s">
        <v>12387</v>
      </c>
      <c r="L1683" s="11">
        <v>2</v>
      </c>
    </row>
    <row r="1684" spans="1:12">
      <c r="A1684" s="11" t="s">
        <v>3184</v>
      </c>
      <c r="D1684" s="11" t="s">
        <v>260</v>
      </c>
      <c r="E1684" s="19" t="s">
        <v>3434</v>
      </c>
      <c r="F1684" s="10">
        <v>42036</v>
      </c>
      <c r="G1684" s="10">
        <v>44958</v>
      </c>
      <c r="H1684" s="11">
        <v>9</v>
      </c>
      <c r="I1684" s="20" t="s">
        <v>259</v>
      </c>
      <c r="J1684" s="11" t="s">
        <v>261</v>
      </c>
      <c r="K1684" s="11" t="s">
        <v>12387</v>
      </c>
      <c r="L1684" s="11">
        <v>2</v>
      </c>
    </row>
    <row r="1685" spans="1:12">
      <c r="A1685" s="11" t="s">
        <v>3185</v>
      </c>
      <c r="D1685" s="11" t="s">
        <v>260</v>
      </c>
      <c r="E1685" s="19" t="s">
        <v>3435</v>
      </c>
      <c r="F1685" s="10">
        <v>42036</v>
      </c>
      <c r="G1685" s="10">
        <v>44958</v>
      </c>
      <c r="H1685" s="11">
        <v>9</v>
      </c>
      <c r="I1685" s="20" t="s">
        <v>259</v>
      </c>
      <c r="J1685" s="11" t="s">
        <v>261</v>
      </c>
      <c r="K1685" s="11" t="s">
        <v>12387</v>
      </c>
      <c r="L1685" s="11">
        <v>2</v>
      </c>
    </row>
    <row r="1686" spans="1:12">
      <c r="A1686" s="11" t="s">
        <v>3186</v>
      </c>
      <c r="D1686" s="11" t="s">
        <v>260</v>
      </c>
      <c r="E1686" s="19" t="s">
        <v>3436</v>
      </c>
      <c r="F1686" s="10">
        <v>42036</v>
      </c>
      <c r="G1686" s="10">
        <v>44958</v>
      </c>
      <c r="H1686" s="11">
        <v>9</v>
      </c>
      <c r="I1686" s="20" t="s">
        <v>259</v>
      </c>
      <c r="J1686" s="11" t="s">
        <v>261</v>
      </c>
      <c r="K1686" s="11" t="s">
        <v>12387</v>
      </c>
      <c r="L1686" s="11">
        <v>2</v>
      </c>
    </row>
    <row r="1687" spans="1:12">
      <c r="A1687" s="11" t="s">
        <v>3187</v>
      </c>
      <c r="D1687" s="11" t="s">
        <v>260</v>
      </c>
      <c r="E1687" s="19" t="s">
        <v>3437</v>
      </c>
      <c r="F1687" s="10">
        <v>42036</v>
      </c>
      <c r="G1687" s="10">
        <v>44958</v>
      </c>
      <c r="H1687" s="11">
        <v>9</v>
      </c>
      <c r="I1687" s="20" t="s">
        <v>259</v>
      </c>
      <c r="J1687" s="11" t="s">
        <v>261</v>
      </c>
      <c r="K1687" s="11" t="s">
        <v>12387</v>
      </c>
      <c r="L1687" s="11">
        <v>2</v>
      </c>
    </row>
    <row r="1688" spans="1:12">
      <c r="A1688" s="11" t="s">
        <v>3188</v>
      </c>
      <c r="D1688" s="11" t="s">
        <v>260</v>
      </c>
      <c r="E1688" s="19" t="s">
        <v>3438</v>
      </c>
      <c r="F1688" s="10">
        <v>42036</v>
      </c>
      <c r="G1688" s="10">
        <v>44958</v>
      </c>
      <c r="H1688" s="11">
        <v>9</v>
      </c>
      <c r="I1688" s="20" t="s">
        <v>259</v>
      </c>
      <c r="J1688" s="11" t="s">
        <v>261</v>
      </c>
      <c r="K1688" s="11" t="s">
        <v>12387</v>
      </c>
      <c r="L1688" s="11">
        <v>2</v>
      </c>
    </row>
    <row r="1689" spans="1:12">
      <c r="A1689" s="11" t="s">
        <v>3189</v>
      </c>
      <c r="D1689" s="11" t="s">
        <v>260</v>
      </c>
      <c r="E1689" s="19" t="s">
        <v>3439</v>
      </c>
      <c r="F1689" s="10">
        <v>42036</v>
      </c>
      <c r="G1689" s="10">
        <v>44958</v>
      </c>
      <c r="H1689" s="11">
        <v>9</v>
      </c>
      <c r="I1689" s="20" t="s">
        <v>259</v>
      </c>
      <c r="J1689" s="11" t="s">
        <v>261</v>
      </c>
      <c r="K1689" s="11" t="s">
        <v>12387</v>
      </c>
      <c r="L1689" s="11">
        <v>2</v>
      </c>
    </row>
    <row r="1690" spans="1:12">
      <c r="A1690" s="11" t="s">
        <v>3190</v>
      </c>
      <c r="D1690" s="11" t="s">
        <v>260</v>
      </c>
      <c r="E1690" s="19" t="s">
        <v>3440</v>
      </c>
      <c r="F1690" s="10">
        <v>42036</v>
      </c>
      <c r="G1690" s="10">
        <v>44958</v>
      </c>
      <c r="H1690" s="11">
        <v>9</v>
      </c>
      <c r="I1690" s="20" t="s">
        <v>259</v>
      </c>
      <c r="J1690" s="11" t="s">
        <v>261</v>
      </c>
      <c r="K1690" s="11" t="s">
        <v>12387</v>
      </c>
      <c r="L1690" s="11">
        <v>2</v>
      </c>
    </row>
    <row r="1691" spans="1:12">
      <c r="A1691" s="11" t="s">
        <v>3191</v>
      </c>
      <c r="D1691" s="11" t="s">
        <v>260</v>
      </c>
      <c r="E1691" s="19" t="s">
        <v>3441</v>
      </c>
      <c r="F1691" s="10">
        <v>42036</v>
      </c>
      <c r="G1691" s="10">
        <v>44958</v>
      </c>
      <c r="H1691" s="11">
        <v>9</v>
      </c>
      <c r="I1691" s="20" t="s">
        <v>259</v>
      </c>
      <c r="J1691" s="11" t="s">
        <v>261</v>
      </c>
      <c r="K1691" s="11" t="s">
        <v>12387</v>
      </c>
      <c r="L1691" s="11">
        <v>2</v>
      </c>
    </row>
    <row r="1692" spans="1:12">
      <c r="A1692" s="11" t="s">
        <v>3192</v>
      </c>
      <c r="D1692" s="11" t="s">
        <v>260</v>
      </c>
      <c r="E1692" s="19" t="s">
        <v>3442</v>
      </c>
      <c r="F1692" s="10">
        <v>42036</v>
      </c>
      <c r="G1692" s="10">
        <v>44958</v>
      </c>
      <c r="H1692" s="11">
        <v>9</v>
      </c>
      <c r="I1692" s="20" t="s">
        <v>259</v>
      </c>
      <c r="J1692" s="11" t="s">
        <v>261</v>
      </c>
      <c r="K1692" s="11" t="s">
        <v>12387</v>
      </c>
      <c r="L1692" s="11">
        <v>2</v>
      </c>
    </row>
    <row r="1693" spans="1:12">
      <c r="A1693" s="11" t="s">
        <v>3193</v>
      </c>
      <c r="D1693" s="11" t="s">
        <v>260</v>
      </c>
      <c r="E1693" s="19" t="s">
        <v>3443</v>
      </c>
      <c r="F1693" s="10">
        <v>42036</v>
      </c>
      <c r="G1693" s="10">
        <v>44958</v>
      </c>
      <c r="H1693" s="11">
        <v>9</v>
      </c>
      <c r="I1693" s="20" t="s">
        <v>259</v>
      </c>
      <c r="J1693" s="11" t="s">
        <v>261</v>
      </c>
      <c r="K1693" s="11" t="s">
        <v>12387</v>
      </c>
      <c r="L1693" s="11">
        <v>2</v>
      </c>
    </row>
    <row r="1694" spans="1:12">
      <c r="A1694" s="11" t="s">
        <v>3194</v>
      </c>
      <c r="D1694" s="11" t="s">
        <v>260</v>
      </c>
      <c r="E1694" s="19" t="s">
        <v>3444</v>
      </c>
      <c r="F1694" s="10">
        <v>42036</v>
      </c>
      <c r="G1694" s="10">
        <v>44958</v>
      </c>
      <c r="H1694" s="11">
        <v>9</v>
      </c>
      <c r="I1694" s="20" t="s">
        <v>259</v>
      </c>
      <c r="J1694" s="11" t="s">
        <v>261</v>
      </c>
      <c r="K1694" s="11" t="s">
        <v>12387</v>
      </c>
      <c r="L1694" s="11">
        <v>2</v>
      </c>
    </row>
    <row r="1695" spans="1:12">
      <c r="A1695" s="11" t="s">
        <v>3195</v>
      </c>
      <c r="D1695" s="11" t="s">
        <v>260</v>
      </c>
      <c r="E1695" s="19" t="s">
        <v>3445</v>
      </c>
      <c r="F1695" s="10">
        <v>42036</v>
      </c>
      <c r="G1695" s="10">
        <v>44958</v>
      </c>
      <c r="H1695" s="11">
        <v>9</v>
      </c>
      <c r="I1695" s="20" t="s">
        <v>259</v>
      </c>
      <c r="J1695" s="11" t="s">
        <v>261</v>
      </c>
      <c r="K1695" s="11" t="s">
        <v>12387</v>
      </c>
      <c r="L1695" s="11">
        <v>2</v>
      </c>
    </row>
    <row r="1696" spans="1:12">
      <c r="A1696" s="11" t="s">
        <v>3196</v>
      </c>
      <c r="D1696" s="11" t="s">
        <v>260</v>
      </c>
      <c r="E1696" s="19" t="s">
        <v>3446</v>
      </c>
      <c r="F1696" s="10">
        <v>42036</v>
      </c>
      <c r="G1696" s="10">
        <v>44958</v>
      </c>
      <c r="H1696" s="11">
        <v>9</v>
      </c>
      <c r="I1696" s="20" t="s">
        <v>259</v>
      </c>
      <c r="J1696" s="11" t="s">
        <v>261</v>
      </c>
      <c r="K1696" s="11" t="s">
        <v>12387</v>
      </c>
      <c r="L1696" s="11">
        <v>2</v>
      </c>
    </row>
    <row r="1697" spans="1:12">
      <c r="A1697" s="11" t="s">
        <v>3197</v>
      </c>
      <c r="D1697" s="11" t="s">
        <v>260</v>
      </c>
      <c r="E1697" s="19" t="s">
        <v>3447</v>
      </c>
      <c r="F1697" s="10">
        <v>42036</v>
      </c>
      <c r="G1697" s="10">
        <v>44958</v>
      </c>
      <c r="H1697" s="11">
        <v>9</v>
      </c>
      <c r="I1697" s="20" t="s">
        <v>259</v>
      </c>
      <c r="J1697" s="11" t="s">
        <v>261</v>
      </c>
      <c r="K1697" s="11" t="s">
        <v>12387</v>
      </c>
      <c r="L1697" s="11">
        <v>2</v>
      </c>
    </row>
    <row r="1698" spans="1:12">
      <c r="A1698" s="11" t="s">
        <v>3198</v>
      </c>
      <c r="D1698" s="11" t="s">
        <v>260</v>
      </c>
      <c r="E1698" s="19" t="s">
        <v>3448</v>
      </c>
      <c r="F1698" s="10">
        <v>42036</v>
      </c>
      <c r="G1698" s="10">
        <v>44958</v>
      </c>
      <c r="H1698" s="11">
        <v>9</v>
      </c>
      <c r="I1698" s="20" t="s">
        <v>259</v>
      </c>
      <c r="J1698" s="11" t="s">
        <v>261</v>
      </c>
      <c r="K1698" s="11" t="s">
        <v>12387</v>
      </c>
      <c r="L1698" s="11">
        <v>2</v>
      </c>
    </row>
    <row r="1699" spans="1:12">
      <c r="A1699" s="11" t="s">
        <v>3199</v>
      </c>
      <c r="D1699" s="11" t="s">
        <v>260</v>
      </c>
      <c r="E1699" s="19" t="s">
        <v>3449</v>
      </c>
      <c r="F1699" s="10">
        <v>42036</v>
      </c>
      <c r="G1699" s="10">
        <v>44958</v>
      </c>
      <c r="H1699" s="11">
        <v>9</v>
      </c>
      <c r="I1699" s="20" t="s">
        <v>259</v>
      </c>
      <c r="J1699" s="11" t="s">
        <v>261</v>
      </c>
      <c r="K1699" s="11" t="s">
        <v>12387</v>
      </c>
      <c r="L1699" s="11">
        <v>2</v>
      </c>
    </row>
    <row r="1700" spans="1:12">
      <c r="A1700" s="11" t="s">
        <v>3200</v>
      </c>
      <c r="D1700" s="11" t="s">
        <v>260</v>
      </c>
      <c r="E1700" s="19" t="s">
        <v>3450</v>
      </c>
      <c r="F1700" s="10">
        <v>42036</v>
      </c>
      <c r="G1700" s="10">
        <v>44958</v>
      </c>
      <c r="H1700" s="11">
        <v>9</v>
      </c>
      <c r="I1700" s="20" t="s">
        <v>259</v>
      </c>
      <c r="J1700" s="11" t="s">
        <v>261</v>
      </c>
      <c r="K1700" s="11" t="s">
        <v>12387</v>
      </c>
      <c r="L1700" s="11">
        <v>2</v>
      </c>
    </row>
    <row r="1701" spans="1:12">
      <c r="A1701" s="11" t="s">
        <v>3201</v>
      </c>
      <c r="D1701" s="11" t="s">
        <v>260</v>
      </c>
      <c r="E1701" s="19" t="s">
        <v>3451</v>
      </c>
      <c r="F1701" s="10">
        <v>42036</v>
      </c>
      <c r="G1701" s="10">
        <v>44958</v>
      </c>
      <c r="H1701" s="11">
        <v>9</v>
      </c>
      <c r="I1701" s="20" t="s">
        <v>259</v>
      </c>
      <c r="J1701" s="11" t="s">
        <v>261</v>
      </c>
      <c r="K1701" s="11" t="s">
        <v>12387</v>
      </c>
      <c r="L1701" s="11">
        <v>2</v>
      </c>
    </row>
    <row r="1702" spans="1:12">
      <c r="A1702" s="11" t="s">
        <v>3202</v>
      </c>
      <c r="D1702" s="11" t="s">
        <v>260</v>
      </c>
      <c r="E1702" s="19" t="s">
        <v>3452</v>
      </c>
      <c r="F1702" s="10">
        <v>42036</v>
      </c>
      <c r="G1702" s="10">
        <v>44958</v>
      </c>
      <c r="H1702" s="11">
        <v>9</v>
      </c>
      <c r="I1702" s="20" t="s">
        <v>259</v>
      </c>
      <c r="J1702" s="11" t="s">
        <v>261</v>
      </c>
      <c r="K1702" s="11" t="s">
        <v>12387</v>
      </c>
      <c r="L1702" s="11">
        <v>2</v>
      </c>
    </row>
    <row r="1703" spans="1:12">
      <c r="A1703" s="11" t="s">
        <v>3203</v>
      </c>
      <c r="D1703" s="11" t="s">
        <v>260</v>
      </c>
      <c r="E1703" s="19" t="s">
        <v>3453</v>
      </c>
      <c r="F1703" s="10">
        <v>42036</v>
      </c>
      <c r="G1703" s="10">
        <v>44958</v>
      </c>
      <c r="H1703" s="11">
        <v>9</v>
      </c>
      <c r="I1703" s="20" t="s">
        <v>259</v>
      </c>
      <c r="J1703" s="11" t="s">
        <v>261</v>
      </c>
      <c r="K1703" s="11" t="s">
        <v>12387</v>
      </c>
      <c r="L1703" s="11">
        <v>2</v>
      </c>
    </row>
    <row r="1704" spans="1:12">
      <c r="A1704" s="11" t="s">
        <v>3204</v>
      </c>
      <c r="D1704" s="11" t="s">
        <v>260</v>
      </c>
      <c r="E1704" s="19" t="s">
        <v>3454</v>
      </c>
      <c r="F1704" s="10">
        <v>42036</v>
      </c>
      <c r="G1704" s="10">
        <v>44958</v>
      </c>
      <c r="H1704" s="11">
        <v>9</v>
      </c>
      <c r="I1704" s="20" t="s">
        <v>259</v>
      </c>
      <c r="J1704" s="11" t="s">
        <v>261</v>
      </c>
      <c r="K1704" s="11" t="s">
        <v>12387</v>
      </c>
      <c r="L1704" s="11">
        <v>2</v>
      </c>
    </row>
    <row r="1705" spans="1:12">
      <c r="A1705" s="11" t="s">
        <v>3205</v>
      </c>
      <c r="D1705" s="11" t="s">
        <v>260</v>
      </c>
      <c r="E1705" s="19" t="s">
        <v>3455</v>
      </c>
      <c r="F1705" s="10">
        <v>42036</v>
      </c>
      <c r="G1705" s="10">
        <v>44958</v>
      </c>
      <c r="H1705" s="11">
        <v>9</v>
      </c>
      <c r="I1705" s="20" t="s">
        <v>259</v>
      </c>
      <c r="J1705" s="11" t="s">
        <v>261</v>
      </c>
      <c r="K1705" s="11" t="s">
        <v>12387</v>
      </c>
      <c r="L1705" s="11">
        <v>2</v>
      </c>
    </row>
    <row r="1706" spans="1:12">
      <c r="A1706" s="11" t="s">
        <v>3206</v>
      </c>
      <c r="D1706" s="11" t="s">
        <v>260</v>
      </c>
      <c r="E1706" s="19" t="s">
        <v>3456</v>
      </c>
      <c r="F1706" s="10">
        <v>42036</v>
      </c>
      <c r="G1706" s="10">
        <v>44958</v>
      </c>
      <c r="H1706" s="11">
        <v>9</v>
      </c>
      <c r="I1706" s="20" t="s">
        <v>259</v>
      </c>
      <c r="J1706" s="11" t="s">
        <v>261</v>
      </c>
      <c r="K1706" s="11" t="s">
        <v>12387</v>
      </c>
      <c r="L1706" s="11">
        <v>2</v>
      </c>
    </row>
    <row r="1707" spans="1:12">
      <c r="A1707" s="11" t="s">
        <v>3207</v>
      </c>
      <c r="D1707" s="11" t="s">
        <v>260</v>
      </c>
      <c r="E1707" s="19" t="s">
        <v>3457</v>
      </c>
      <c r="F1707" s="10">
        <v>42036</v>
      </c>
      <c r="G1707" s="10">
        <v>44958</v>
      </c>
      <c r="H1707" s="11">
        <v>9</v>
      </c>
      <c r="I1707" s="20" t="s">
        <v>259</v>
      </c>
      <c r="J1707" s="11" t="s">
        <v>261</v>
      </c>
      <c r="K1707" s="11" t="s">
        <v>12387</v>
      </c>
      <c r="L1707" s="11">
        <v>2</v>
      </c>
    </row>
    <row r="1708" spans="1:12">
      <c r="A1708" s="11" t="s">
        <v>3208</v>
      </c>
      <c r="D1708" s="11" t="s">
        <v>260</v>
      </c>
      <c r="E1708" s="19" t="s">
        <v>3458</v>
      </c>
      <c r="F1708" s="10">
        <v>42036</v>
      </c>
      <c r="G1708" s="10">
        <v>44958</v>
      </c>
      <c r="H1708" s="11">
        <v>9</v>
      </c>
      <c r="I1708" s="20" t="s">
        <v>259</v>
      </c>
      <c r="J1708" s="11" t="s">
        <v>261</v>
      </c>
      <c r="K1708" s="11" t="s">
        <v>12387</v>
      </c>
      <c r="L1708" s="11">
        <v>2</v>
      </c>
    </row>
    <row r="1709" spans="1:12">
      <c r="A1709" s="11" t="s">
        <v>3209</v>
      </c>
      <c r="D1709" s="11" t="s">
        <v>260</v>
      </c>
      <c r="E1709" s="19" t="s">
        <v>3459</v>
      </c>
      <c r="F1709" s="10">
        <v>42036</v>
      </c>
      <c r="G1709" s="10">
        <v>44958</v>
      </c>
      <c r="H1709" s="11">
        <v>9</v>
      </c>
      <c r="I1709" s="20" t="s">
        <v>259</v>
      </c>
      <c r="J1709" s="11" t="s">
        <v>261</v>
      </c>
      <c r="K1709" s="11" t="s">
        <v>12387</v>
      </c>
      <c r="L1709" s="11">
        <v>2</v>
      </c>
    </row>
    <row r="1710" spans="1:12">
      <c r="A1710" s="11" t="s">
        <v>3210</v>
      </c>
      <c r="D1710" s="11" t="s">
        <v>260</v>
      </c>
      <c r="E1710" s="19" t="s">
        <v>3460</v>
      </c>
      <c r="F1710" s="10">
        <v>42036</v>
      </c>
      <c r="G1710" s="10">
        <v>44958</v>
      </c>
      <c r="H1710" s="11">
        <v>9</v>
      </c>
      <c r="I1710" s="20" t="s">
        <v>259</v>
      </c>
      <c r="J1710" s="11" t="s">
        <v>261</v>
      </c>
      <c r="K1710" s="11" t="s">
        <v>12387</v>
      </c>
      <c r="L1710" s="11">
        <v>2</v>
      </c>
    </row>
    <row r="1711" spans="1:12">
      <c r="A1711" s="11" t="s">
        <v>3211</v>
      </c>
      <c r="D1711" s="11" t="s">
        <v>260</v>
      </c>
      <c r="E1711" s="19" t="s">
        <v>3461</v>
      </c>
      <c r="F1711" s="10">
        <v>42036</v>
      </c>
      <c r="G1711" s="10">
        <v>44958</v>
      </c>
      <c r="H1711" s="11">
        <v>9</v>
      </c>
      <c r="I1711" s="20" t="s">
        <v>259</v>
      </c>
      <c r="J1711" s="11" t="s">
        <v>261</v>
      </c>
      <c r="K1711" s="11" t="s">
        <v>12387</v>
      </c>
      <c r="L1711" s="11">
        <v>2</v>
      </c>
    </row>
    <row r="1712" spans="1:12">
      <c r="A1712" s="11" t="s">
        <v>3212</v>
      </c>
      <c r="D1712" s="11" t="s">
        <v>260</v>
      </c>
      <c r="E1712" s="19" t="s">
        <v>3462</v>
      </c>
      <c r="F1712" s="10">
        <v>42036</v>
      </c>
      <c r="G1712" s="10">
        <v>44958</v>
      </c>
      <c r="H1712" s="11">
        <v>9</v>
      </c>
      <c r="I1712" s="20" t="s">
        <v>259</v>
      </c>
      <c r="J1712" s="11" t="s">
        <v>261</v>
      </c>
      <c r="K1712" s="11" t="s">
        <v>12387</v>
      </c>
      <c r="L1712" s="11">
        <v>2</v>
      </c>
    </row>
    <row r="1713" spans="1:12">
      <c r="A1713" s="11" t="s">
        <v>3213</v>
      </c>
      <c r="D1713" s="11" t="s">
        <v>260</v>
      </c>
      <c r="E1713" s="19" t="s">
        <v>3463</v>
      </c>
      <c r="F1713" s="10">
        <v>42036</v>
      </c>
      <c r="G1713" s="10">
        <v>44958</v>
      </c>
      <c r="H1713" s="11">
        <v>9</v>
      </c>
      <c r="I1713" s="20" t="s">
        <v>259</v>
      </c>
      <c r="J1713" s="11" t="s">
        <v>261</v>
      </c>
      <c r="K1713" s="11" t="s">
        <v>12387</v>
      </c>
      <c r="L1713" s="11">
        <v>2</v>
      </c>
    </row>
    <row r="1714" spans="1:12">
      <c r="A1714" s="11" t="s">
        <v>3214</v>
      </c>
      <c r="D1714" s="11" t="s">
        <v>260</v>
      </c>
      <c r="E1714" s="19" t="s">
        <v>3464</v>
      </c>
      <c r="F1714" s="10">
        <v>42036</v>
      </c>
      <c r="G1714" s="10">
        <v>44958</v>
      </c>
      <c r="H1714" s="11">
        <v>9</v>
      </c>
      <c r="I1714" s="20" t="s">
        <v>259</v>
      </c>
      <c r="J1714" s="11" t="s">
        <v>261</v>
      </c>
      <c r="K1714" s="11" t="s">
        <v>12387</v>
      </c>
      <c r="L1714" s="11">
        <v>2</v>
      </c>
    </row>
    <row r="1715" spans="1:12">
      <c r="A1715" s="11" t="s">
        <v>3215</v>
      </c>
      <c r="D1715" s="11" t="s">
        <v>260</v>
      </c>
      <c r="E1715" s="19" t="s">
        <v>3465</v>
      </c>
      <c r="F1715" s="10">
        <v>42036</v>
      </c>
      <c r="G1715" s="10">
        <v>44958</v>
      </c>
      <c r="H1715" s="11">
        <v>9</v>
      </c>
      <c r="I1715" s="20" t="s">
        <v>259</v>
      </c>
      <c r="J1715" s="11" t="s">
        <v>261</v>
      </c>
      <c r="K1715" s="11" t="s">
        <v>12387</v>
      </c>
      <c r="L1715" s="11">
        <v>2</v>
      </c>
    </row>
    <row r="1716" spans="1:12">
      <c r="A1716" s="11" t="s">
        <v>3216</v>
      </c>
      <c r="D1716" s="11" t="s">
        <v>260</v>
      </c>
      <c r="E1716" s="19" t="s">
        <v>3466</v>
      </c>
      <c r="F1716" s="10">
        <v>42036</v>
      </c>
      <c r="G1716" s="10">
        <v>44958</v>
      </c>
      <c r="H1716" s="11">
        <v>9</v>
      </c>
      <c r="I1716" s="20" t="s">
        <v>259</v>
      </c>
      <c r="J1716" s="11" t="s">
        <v>261</v>
      </c>
      <c r="K1716" s="11" t="s">
        <v>12387</v>
      </c>
      <c r="L1716" s="11">
        <v>2</v>
      </c>
    </row>
    <row r="1717" spans="1:12">
      <c r="A1717" s="11" t="s">
        <v>3217</v>
      </c>
      <c r="D1717" s="11" t="s">
        <v>260</v>
      </c>
      <c r="E1717" s="19" t="s">
        <v>3467</v>
      </c>
      <c r="F1717" s="10">
        <v>42036</v>
      </c>
      <c r="G1717" s="10">
        <v>44958</v>
      </c>
      <c r="H1717" s="11">
        <v>9</v>
      </c>
      <c r="I1717" s="20" t="s">
        <v>259</v>
      </c>
      <c r="J1717" s="11" t="s">
        <v>261</v>
      </c>
      <c r="K1717" s="11" t="s">
        <v>12387</v>
      </c>
      <c r="L1717" s="11">
        <v>2</v>
      </c>
    </row>
    <row r="1718" spans="1:12">
      <c r="A1718" s="11" t="s">
        <v>3218</v>
      </c>
      <c r="D1718" s="11" t="s">
        <v>260</v>
      </c>
      <c r="E1718" s="19" t="s">
        <v>3468</v>
      </c>
      <c r="F1718" s="10">
        <v>42036</v>
      </c>
      <c r="G1718" s="10">
        <v>44958</v>
      </c>
      <c r="H1718" s="11">
        <v>9</v>
      </c>
      <c r="I1718" s="20" t="s">
        <v>259</v>
      </c>
      <c r="J1718" s="11" t="s">
        <v>261</v>
      </c>
      <c r="K1718" s="11" t="s">
        <v>12387</v>
      </c>
      <c r="L1718" s="11">
        <v>2</v>
      </c>
    </row>
    <row r="1719" spans="1:12">
      <c r="A1719" s="11" t="s">
        <v>3219</v>
      </c>
      <c r="D1719" s="11" t="s">
        <v>260</v>
      </c>
      <c r="E1719" s="19" t="s">
        <v>3469</v>
      </c>
      <c r="F1719" s="10">
        <v>42036</v>
      </c>
      <c r="G1719" s="10">
        <v>44958</v>
      </c>
      <c r="H1719" s="11">
        <v>9</v>
      </c>
      <c r="I1719" s="20" t="s">
        <v>259</v>
      </c>
      <c r="J1719" s="11" t="s">
        <v>261</v>
      </c>
      <c r="K1719" s="11" t="s">
        <v>12387</v>
      </c>
      <c r="L1719" s="11">
        <v>2</v>
      </c>
    </row>
    <row r="1720" spans="1:12">
      <c r="A1720" s="11" t="s">
        <v>3220</v>
      </c>
      <c r="D1720" s="11" t="s">
        <v>260</v>
      </c>
      <c r="E1720" s="19" t="s">
        <v>3470</v>
      </c>
      <c r="F1720" s="10">
        <v>42036</v>
      </c>
      <c r="G1720" s="10">
        <v>44958</v>
      </c>
      <c r="H1720" s="11">
        <v>9</v>
      </c>
      <c r="I1720" s="20" t="s">
        <v>259</v>
      </c>
      <c r="J1720" s="11" t="s">
        <v>261</v>
      </c>
      <c r="K1720" s="11" t="s">
        <v>12387</v>
      </c>
      <c r="L1720" s="11">
        <v>2</v>
      </c>
    </row>
    <row r="1721" spans="1:12">
      <c r="A1721" s="11" t="s">
        <v>3221</v>
      </c>
      <c r="D1721" s="11" t="s">
        <v>260</v>
      </c>
      <c r="E1721" s="19" t="s">
        <v>3471</v>
      </c>
      <c r="F1721" s="10">
        <v>42036</v>
      </c>
      <c r="G1721" s="10">
        <v>44958</v>
      </c>
      <c r="H1721" s="11">
        <v>9</v>
      </c>
      <c r="I1721" s="20" t="s">
        <v>259</v>
      </c>
      <c r="J1721" s="11" t="s">
        <v>261</v>
      </c>
      <c r="K1721" s="11" t="s">
        <v>12387</v>
      </c>
      <c r="L1721" s="11">
        <v>2</v>
      </c>
    </row>
    <row r="1722" spans="1:12">
      <c r="A1722" s="11" t="s">
        <v>3222</v>
      </c>
      <c r="D1722" s="11" t="s">
        <v>260</v>
      </c>
      <c r="E1722" s="19" t="s">
        <v>3472</v>
      </c>
      <c r="F1722" s="10">
        <v>42036</v>
      </c>
      <c r="G1722" s="10">
        <v>44958</v>
      </c>
      <c r="H1722" s="11">
        <v>9</v>
      </c>
      <c r="I1722" s="20" t="s">
        <v>259</v>
      </c>
      <c r="J1722" s="11" t="s">
        <v>261</v>
      </c>
      <c r="K1722" s="11" t="s">
        <v>12387</v>
      </c>
      <c r="L1722" s="11">
        <v>2</v>
      </c>
    </row>
    <row r="1723" spans="1:12">
      <c r="A1723" s="11" t="s">
        <v>3223</v>
      </c>
      <c r="D1723" s="11" t="s">
        <v>260</v>
      </c>
      <c r="E1723" s="19" t="s">
        <v>3473</v>
      </c>
      <c r="F1723" s="10">
        <v>42036</v>
      </c>
      <c r="G1723" s="10">
        <v>44958</v>
      </c>
      <c r="H1723" s="11">
        <v>9</v>
      </c>
      <c r="I1723" s="20" t="s">
        <v>259</v>
      </c>
      <c r="J1723" s="11" t="s">
        <v>261</v>
      </c>
      <c r="K1723" s="11" t="s">
        <v>12387</v>
      </c>
      <c r="L1723" s="11">
        <v>2</v>
      </c>
    </row>
    <row r="1724" spans="1:12">
      <c r="A1724" s="11" t="s">
        <v>3224</v>
      </c>
      <c r="D1724" s="11" t="s">
        <v>260</v>
      </c>
      <c r="E1724" s="19" t="s">
        <v>3474</v>
      </c>
      <c r="F1724" s="10">
        <v>42036</v>
      </c>
      <c r="G1724" s="10">
        <v>44958</v>
      </c>
      <c r="H1724" s="11">
        <v>9</v>
      </c>
      <c r="I1724" s="20" t="s">
        <v>259</v>
      </c>
      <c r="J1724" s="11" t="s">
        <v>261</v>
      </c>
      <c r="K1724" s="11" t="s">
        <v>12387</v>
      </c>
      <c r="L1724" s="11">
        <v>2</v>
      </c>
    </row>
    <row r="1725" spans="1:12">
      <c r="A1725" s="11" t="s">
        <v>3225</v>
      </c>
      <c r="D1725" s="11" t="s">
        <v>260</v>
      </c>
      <c r="E1725" s="19" t="s">
        <v>3475</v>
      </c>
      <c r="F1725" s="10">
        <v>42036</v>
      </c>
      <c r="G1725" s="10">
        <v>44958</v>
      </c>
      <c r="H1725" s="11">
        <v>9</v>
      </c>
      <c r="I1725" s="20" t="s">
        <v>259</v>
      </c>
      <c r="J1725" s="11" t="s">
        <v>261</v>
      </c>
      <c r="K1725" s="11" t="s">
        <v>12387</v>
      </c>
      <c r="L1725" s="11">
        <v>2</v>
      </c>
    </row>
    <row r="1726" spans="1:12">
      <c r="A1726" s="11" t="s">
        <v>3226</v>
      </c>
      <c r="D1726" s="11" t="s">
        <v>260</v>
      </c>
      <c r="E1726" s="19" t="s">
        <v>3476</v>
      </c>
      <c r="F1726" s="10">
        <v>42036</v>
      </c>
      <c r="G1726" s="10">
        <v>44958</v>
      </c>
      <c r="H1726" s="11">
        <v>9</v>
      </c>
      <c r="I1726" s="20" t="s">
        <v>259</v>
      </c>
      <c r="J1726" s="11" t="s">
        <v>261</v>
      </c>
      <c r="K1726" s="11" t="s">
        <v>12387</v>
      </c>
      <c r="L1726" s="11">
        <v>2</v>
      </c>
    </row>
    <row r="1727" spans="1:12">
      <c r="A1727" s="11" t="s">
        <v>3227</v>
      </c>
      <c r="D1727" s="11" t="s">
        <v>260</v>
      </c>
      <c r="E1727" s="19" t="s">
        <v>3477</v>
      </c>
      <c r="F1727" s="10">
        <v>42036</v>
      </c>
      <c r="G1727" s="10">
        <v>44958</v>
      </c>
      <c r="H1727" s="11">
        <v>9</v>
      </c>
      <c r="I1727" s="20" t="s">
        <v>259</v>
      </c>
      <c r="J1727" s="11" t="s">
        <v>261</v>
      </c>
      <c r="K1727" s="11" t="s">
        <v>12387</v>
      </c>
      <c r="L1727" s="11">
        <v>2</v>
      </c>
    </row>
    <row r="1728" spans="1:12">
      <c r="A1728" s="11" t="s">
        <v>3228</v>
      </c>
      <c r="D1728" s="11" t="s">
        <v>260</v>
      </c>
      <c r="E1728" s="19" t="s">
        <v>3478</v>
      </c>
      <c r="F1728" s="10">
        <v>42036</v>
      </c>
      <c r="G1728" s="10">
        <v>44958</v>
      </c>
      <c r="H1728" s="11">
        <v>9</v>
      </c>
      <c r="I1728" s="20" t="s">
        <v>259</v>
      </c>
      <c r="J1728" s="11" t="s">
        <v>261</v>
      </c>
      <c r="K1728" s="11" t="s">
        <v>12387</v>
      </c>
      <c r="L1728" s="11">
        <v>2</v>
      </c>
    </row>
    <row r="1729" spans="1:12">
      <c r="A1729" s="11" t="s">
        <v>3229</v>
      </c>
      <c r="D1729" s="11" t="s">
        <v>260</v>
      </c>
      <c r="E1729" s="19" t="s">
        <v>3479</v>
      </c>
      <c r="F1729" s="10">
        <v>42036</v>
      </c>
      <c r="G1729" s="10">
        <v>44958</v>
      </c>
      <c r="H1729" s="11">
        <v>9</v>
      </c>
      <c r="I1729" s="20" t="s">
        <v>259</v>
      </c>
      <c r="J1729" s="11" t="s">
        <v>261</v>
      </c>
      <c r="K1729" s="11" t="s">
        <v>12387</v>
      </c>
      <c r="L1729" s="11">
        <v>2</v>
      </c>
    </row>
    <row r="1730" spans="1:12">
      <c r="A1730" s="11" t="s">
        <v>3230</v>
      </c>
      <c r="D1730" s="11" t="s">
        <v>260</v>
      </c>
      <c r="E1730" s="19" t="s">
        <v>3480</v>
      </c>
      <c r="F1730" s="10">
        <v>42036</v>
      </c>
      <c r="G1730" s="10">
        <v>44958</v>
      </c>
      <c r="H1730" s="11">
        <v>9</v>
      </c>
      <c r="I1730" s="20" t="s">
        <v>259</v>
      </c>
      <c r="J1730" s="11" t="s">
        <v>261</v>
      </c>
      <c r="K1730" s="11" t="s">
        <v>12387</v>
      </c>
      <c r="L1730" s="11">
        <v>2</v>
      </c>
    </row>
    <row r="1731" spans="1:12">
      <c r="A1731" s="11" t="s">
        <v>3231</v>
      </c>
      <c r="D1731" s="11" t="s">
        <v>260</v>
      </c>
      <c r="E1731" s="19" t="s">
        <v>3481</v>
      </c>
      <c r="F1731" s="10">
        <v>42036</v>
      </c>
      <c r="G1731" s="10">
        <v>44958</v>
      </c>
      <c r="H1731" s="11">
        <v>9</v>
      </c>
      <c r="I1731" s="20" t="s">
        <v>259</v>
      </c>
      <c r="J1731" s="11" t="s">
        <v>261</v>
      </c>
      <c r="K1731" s="11" t="s">
        <v>12387</v>
      </c>
      <c r="L1731" s="11">
        <v>2</v>
      </c>
    </row>
    <row r="1732" spans="1:12">
      <c r="A1732" s="11" t="s">
        <v>3232</v>
      </c>
      <c r="D1732" s="11" t="s">
        <v>260</v>
      </c>
      <c r="E1732" s="19" t="s">
        <v>3482</v>
      </c>
      <c r="F1732" s="10">
        <v>42036</v>
      </c>
      <c r="G1732" s="10">
        <v>44958</v>
      </c>
      <c r="H1732" s="11">
        <v>9</v>
      </c>
      <c r="I1732" s="20" t="s">
        <v>259</v>
      </c>
      <c r="J1732" s="11" t="s">
        <v>261</v>
      </c>
      <c r="K1732" s="11" t="s">
        <v>12387</v>
      </c>
      <c r="L1732" s="11">
        <v>2</v>
      </c>
    </row>
    <row r="1733" spans="1:12">
      <c r="A1733" s="11" t="s">
        <v>3233</v>
      </c>
      <c r="D1733" s="11" t="s">
        <v>260</v>
      </c>
      <c r="E1733" s="19" t="s">
        <v>3483</v>
      </c>
      <c r="F1733" s="10">
        <v>42036</v>
      </c>
      <c r="G1733" s="10">
        <v>44958</v>
      </c>
      <c r="H1733" s="11">
        <v>9</v>
      </c>
      <c r="I1733" s="20" t="s">
        <v>259</v>
      </c>
      <c r="J1733" s="11" t="s">
        <v>261</v>
      </c>
      <c r="K1733" s="11" t="s">
        <v>12387</v>
      </c>
      <c r="L1733" s="11">
        <v>2</v>
      </c>
    </row>
    <row r="1734" spans="1:12">
      <c r="A1734" s="11" t="s">
        <v>3234</v>
      </c>
      <c r="D1734" s="11" t="s">
        <v>260</v>
      </c>
      <c r="E1734" s="19" t="s">
        <v>3484</v>
      </c>
      <c r="F1734" s="10">
        <v>42036</v>
      </c>
      <c r="G1734" s="10">
        <v>44958</v>
      </c>
      <c r="H1734" s="11">
        <v>9</v>
      </c>
      <c r="I1734" s="20" t="s">
        <v>259</v>
      </c>
      <c r="J1734" s="11" t="s">
        <v>261</v>
      </c>
      <c r="K1734" s="11" t="s">
        <v>12387</v>
      </c>
      <c r="L1734" s="11">
        <v>2</v>
      </c>
    </row>
    <row r="1735" spans="1:12">
      <c r="A1735" s="11" t="s">
        <v>3235</v>
      </c>
      <c r="D1735" s="11" t="s">
        <v>260</v>
      </c>
      <c r="E1735" s="19" t="s">
        <v>3485</v>
      </c>
      <c r="F1735" s="10">
        <v>42036</v>
      </c>
      <c r="G1735" s="10">
        <v>44958</v>
      </c>
      <c r="H1735" s="11">
        <v>9</v>
      </c>
      <c r="I1735" s="20" t="s">
        <v>259</v>
      </c>
      <c r="J1735" s="11" t="s">
        <v>261</v>
      </c>
      <c r="K1735" s="11" t="s">
        <v>12387</v>
      </c>
      <c r="L1735" s="11">
        <v>2</v>
      </c>
    </row>
    <row r="1736" spans="1:12">
      <c r="A1736" s="11" t="s">
        <v>3236</v>
      </c>
      <c r="D1736" s="11" t="s">
        <v>260</v>
      </c>
      <c r="E1736" s="19" t="s">
        <v>3486</v>
      </c>
      <c r="F1736" s="10">
        <v>42036</v>
      </c>
      <c r="G1736" s="10">
        <v>44958</v>
      </c>
      <c r="H1736" s="11">
        <v>9</v>
      </c>
      <c r="I1736" s="20" t="s">
        <v>259</v>
      </c>
      <c r="J1736" s="11" t="s">
        <v>261</v>
      </c>
      <c r="K1736" s="11" t="s">
        <v>12387</v>
      </c>
      <c r="L1736" s="11">
        <v>2</v>
      </c>
    </row>
    <row r="1737" spans="1:12">
      <c r="A1737" s="11" t="s">
        <v>3237</v>
      </c>
      <c r="D1737" s="11" t="s">
        <v>260</v>
      </c>
      <c r="E1737" s="19" t="s">
        <v>3487</v>
      </c>
      <c r="F1737" s="10">
        <v>42036</v>
      </c>
      <c r="G1737" s="10">
        <v>44958</v>
      </c>
      <c r="H1737" s="11">
        <v>9</v>
      </c>
      <c r="I1737" s="20" t="s">
        <v>259</v>
      </c>
      <c r="J1737" s="11" t="s">
        <v>261</v>
      </c>
      <c r="K1737" s="11" t="s">
        <v>12387</v>
      </c>
      <c r="L1737" s="11">
        <v>2</v>
      </c>
    </row>
    <row r="1738" spans="1:12">
      <c r="A1738" s="11" t="s">
        <v>3238</v>
      </c>
      <c r="D1738" s="11" t="s">
        <v>260</v>
      </c>
      <c r="E1738" s="19" t="s">
        <v>3488</v>
      </c>
      <c r="F1738" s="10">
        <v>42036</v>
      </c>
      <c r="G1738" s="10">
        <v>44958</v>
      </c>
      <c r="H1738" s="11">
        <v>9</v>
      </c>
      <c r="I1738" s="20" t="s">
        <v>259</v>
      </c>
      <c r="J1738" s="11" t="s">
        <v>261</v>
      </c>
      <c r="K1738" s="11" t="s">
        <v>12387</v>
      </c>
      <c r="L1738" s="11">
        <v>2</v>
      </c>
    </row>
    <row r="1739" spans="1:12">
      <c r="A1739" s="11" t="s">
        <v>3239</v>
      </c>
      <c r="D1739" s="11" t="s">
        <v>260</v>
      </c>
      <c r="E1739" s="19" t="s">
        <v>3489</v>
      </c>
      <c r="F1739" s="10">
        <v>42036</v>
      </c>
      <c r="G1739" s="10">
        <v>44958</v>
      </c>
      <c r="H1739" s="11">
        <v>9</v>
      </c>
      <c r="I1739" s="20" t="s">
        <v>259</v>
      </c>
      <c r="J1739" s="11" t="s">
        <v>261</v>
      </c>
      <c r="K1739" s="11" t="s">
        <v>12387</v>
      </c>
      <c r="L1739" s="11">
        <v>2</v>
      </c>
    </row>
    <row r="1740" spans="1:12">
      <c r="A1740" s="11" t="s">
        <v>3240</v>
      </c>
      <c r="D1740" s="11" t="s">
        <v>260</v>
      </c>
      <c r="E1740" s="19" t="s">
        <v>3490</v>
      </c>
      <c r="F1740" s="10">
        <v>42036</v>
      </c>
      <c r="G1740" s="10">
        <v>44958</v>
      </c>
      <c r="H1740" s="11">
        <v>9</v>
      </c>
      <c r="I1740" s="20" t="s">
        <v>259</v>
      </c>
      <c r="J1740" s="11" t="s">
        <v>261</v>
      </c>
      <c r="K1740" s="11" t="s">
        <v>12387</v>
      </c>
      <c r="L1740" s="11">
        <v>2</v>
      </c>
    </row>
    <row r="1741" spans="1:12">
      <c r="A1741" s="11" t="s">
        <v>3241</v>
      </c>
      <c r="D1741" s="11" t="s">
        <v>260</v>
      </c>
      <c r="E1741" s="19" t="s">
        <v>3491</v>
      </c>
      <c r="F1741" s="10">
        <v>42036</v>
      </c>
      <c r="G1741" s="10">
        <v>44958</v>
      </c>
      <c r="H1741" s="11">
        <v>9</v>
      </c>
      <c r="I1741" s="20" t="s">
        <v>259</v>
      </c>
      <c r="J1741" s="11" t="s">
        <v>261</v>
      </c>
      <c r="K1741" s="11" t="s">
        <v>12387</v>
      </c>
      <c r="L1741" s="11">
        <v>2</v>
      </c>
    </row>
    <row r="1742" spans="1:12">
      <c r="A1742" s="11" t="s">
        <v>3242</v>
      </c>
      <c r="D1742" s="11" t="s">
        <v>260</v>
      </c>
      <c r="E1742" s="19" t="s">
        <v>3492</v>
      </c>
      <c r="F1742" s="10">
        <v>42036</v>
      </c>
      <c r="G1742" s="10">
        <v>44958</v>
      </c>
      <c r="H1742" s="11">
        <v>9</v>
      </c>
      <c r="I1742" s="20" t="s">
        <v>259</v>
      </c>
      <c r="J1742" s="11" t="s">
        <v>261</v>
      </c>
      <c r="K1742" s="11" t="s">
        <v>12387</v>
      </c>
      <c r="L1742" s="11">
        <v>2</v>
      </c>
    </row>
    <row r="1743" spans="1:12">
      <c r="A1743" s="11" t="s">
        <v>3243</v>
      </c>
      <c r="D1743" s="11" t="s">
        <v>260</v>
      </c>
      <c r="E1743" s="19" t="s">
        <v>3493</v>
      </c>
      <c r="F1743" s="10">
        <v>42036</v>
      </c>
      <c r="G1743" s="10">
        <v>44958</v>
      </c>
      <c r="H1743" s="11">
        <v>9</v>
      </c>
      <c r="I1743" s="20" t="s">
        <v>259</v>
      </c>
      <c r="J1743" s="11" t="s">
        <v>261</v>
      </c>
      <c r="K1743" s="11" t="s">
        <v>12387</v>
      </c>
      <c r="L1743" s="11">
        <v>2</v>
      </c>
    </row>
    <row r="1744" spans="1:12">
      <c r="A1744" s="11" t="s">
        <v>3244</v>
      </c>
      <c r="D1744" s="11" t="s">
        <v>260</v>
      </c>
      <c r="E1744" s="19" t="s">
        <v>3494</v>
      </c>
      <c r="F1744" s="10">
        <v>42036</v>
      </c>
      <c r="G1744" s="10">
        <v>44958</v>
      </c>
      <c r="H1744" s="11">
        <v>9</v>
      </c>
      <c r="I1744" s="20" t="s">
        <v>259</v>
      </c>
      <c r="J1744" s="11" t="s">
        <v>261</v>
      </c>
      <c r="K1744" s="11" t="s">
        <v>12387</v>
      </c>
      <c r="L1744" s="11">
        <v>2</v>
      </c>
    </row>
    <row r="1745" spans="1:12">
      <c r="A1745" s="11" t="s">
        <v>3245</v>
      </c>
      <c r="D1745" s="11" t="s">
        <v>260</v>
      </c>
      <c r="E1745" s="19" t="s">
        <v>3495</v>
      </c>
      <c r="F1745" s="10">
        <v>42036</v>
      </c>
      <c r="G1745" s="10">
        <v>44958</v>
      </c>
      <c r="H1745" s="11">
        <v>9</v>
      </c>
      <c r="I1745" s="20" t="s">
        <v>259</v>
      </c>
      <c r="J1745" s="11" t="s">
        <v>261</v>
      </c>
      <c r="K1745" s="11" t="s">
        <v>12387</v>
      </c>
      <c r="L1745" s="11">
        <v>2</v>
      </c>
    </row>
    <row r="1746" spans="1:12">
      <c r="A1746" s="11" t="s">
        <v>3246</v>
      </c>
      <c r="D1746" s="11" t="s">
        <v>260</v>
      </c>
      <c r="E1746" s="19" t="s">
        <v>3496</v>
      </c>
      <c r="F1746" s="10">
        <v>42036</v>
      </c>
      <c r="G1746" s="10">
        <v>44958</v>
      </c>
      <c r="H1746" s="11">
        <v>9</v>
      </c>
      <c r="I1746" s="20" t="s">
        <v>259</v>
      </c>
      <c r="J1746" s="11" t="s">
        <v>261</v>
      </c>
      <c r="K1746" s="11" t="s">
        <v>12387</v>
      </c>
      <c r="L1746" s="11">
        <v>2</v>
      </c>
    </row>
    <row r="1747" spans="1:12">
      <c r="A1747" s="11" t="s">
        <v>3247</v>
      </c>
      <c r="D1747" s="11" t="s">
        <v>260</v>
      </c>
      <c r="E1747" s="19" t="s">
        <v>3497</v>
      </c>
      <c r="F1747" s="10">
        <v>42036</v>
      </c>
      <c r="G1747" s="10">
        <v>44958</v>
      </c>
      <c r="H1747" s="11">
        <v>9</v>
      </c>
      <c r="I1747" s="20" t="s">
        <v>259</v>
      </c>
      <c r="J1747" s="11" t="s">
        <v>261</v>
      </c>
      <c r="K1747" s="11" t="s">
        <v>12387</v>
      </c>
      <c r="L1747" s="11">
        <v>2</v>
      </c>
    </row>
    <row r="1748" spans="1:12">
      <c r="A1748" s="11" t="s">
        <v>3248</v>
      </c>
      <c r="D1748" s="11" t="s">
        <v>260</v>
      </c>
      <c r="E1748" s="19" t="s">
        <v>3498</v>
      </c>
      <c r="F1748" s="10">
        <v>42036</v>
      </c>
      <c r="G1748" s="10">
        <v>44958</v>
      </c>
      <c r="H1748" s="11">
        <v>9</v>
      </c>
      <c r="I1748" s="20" t="s">
        <v>259</v>
      </c>
      <c r="J1748" s="11" t="s">
        <v>261</v>
      </c>
      <c r="K1748" s="11" t="s">
        <v>12387</v>
      </c>
      <c r="L1748" s="11">
        <v>2</v>
      </c>
    </row>
    <row r="1749" spans="1:12">
      <c r="A1749" s="11" t="s">
        <v>3249</v>
      </c>
      <c r="D1749" s="11" t="s">
        <v>260</v>
      </c>
      <c r="E1749" s="19" t="s">
        <v>3499</v>
      </c>
      <c r="F1749" s="10">
        <v>42036</v>
      </c>
      <c r="G1749" s="10">
        <v>44958</v>
      </c>
      <c r="H1749" s="11">
        <v>9</v>
      </c>
      <c r="I1749" s="20" t="s">
        <v>259</v>
      </c>
      <c r="J1749" s="11" t="s">
        <v>261</v>
      </c>
      <c r="K1749" s="11" t="s">
        <v>12387</v>
      </c>
      <c r="L1749" s="11">
        <v>2</v>
      </c>
    </row>
    <row r="1750" spans="1:12">
      <c r="A1750" s="11" t="s">
        <v>3250</v>
      </c>
      <c r="D1750" s="11" t="s">
        <v>260</v>
      </c>
      <c r="E1750" s="19" t="s">
        <v>3500</v>
      </c>
      <c r="F1750" s="10">
        <v>42036</v>
      </c>
      <c r="G1750" s="10">
        <v>44958</v>
      </c>
      <c r="H1750" s="11">
        <v>9</v>
      </c>
      <c r="I1750" s="20" t="s">
        <v>259</v>
      </c>
      <c r="J1750" s="11" t="s">
        <v>261</v>
      </c>
      <c r="K1750" s="11" t="s">
        <v>12387</v>
      </c>
      <c r="L1750" s="11">
        <v>2</v>
      </c>
    </row>
    <row r="1751" spans="1:12">
      <c r="A1751" s="11" t="s">
        <v>3251</v>
      </c>
      <c r="D1751" s="11" t="s">
        <v>260</v>
      </c>
      <c r="E1751" s="19" t="s">
        <v>3501</v>
      </c>
      <c r="F1751" s="10">
        <v>42036</v>
      </c>
      <c r="G1751" s="10">
        <v>44958</v>
      </c>
      <c r="H1751" s="11">
        <v>9</v>
      </c>
      <c r="I1751" s="20" t="s">
        <v>259</v>
      </c>
      <c r="J1751" s="11" t="s">
        <v>261</v>
      </c>
      <c r="K1751" s="11" t="s">
        <v>12387</v>
      </c>
      <c r="L1751" s="11">
        <v>2</v>
      </c>
    </row>
    <row r="1752" spans="1:12">
      <c r="A1752" s="11" t="s">
        <v>3252</v>
      </c>
      <c r="D1752" s="11" t="s">
        <v>260</v>
      </c>
      <c r="E1752" s="19" t="s">
        <v>3502</v>
      </c>
      <c r="F1752" s="10">
        <v>42036</v>
      </c>
      <c r="G1752" s="10">
        <v>44958</v>
      </c>
      <c r="H1752" s="11">
        <v>9</v>
      </c>
      <c r="I1752" s="20" t="s">
        <v>259</v>
      </c>
      <c r="J1752" s="11" t="s">
        <v>261</v>
      </c>
      <c r="K1752" s="11" t="s">
        <v>12387</v>
      </c>
      <c r="L1752" s="11">
        <v>2</v>
      </c>
    </row>
    <row r="1753" spans="1:12">
      <c r="A1753" s="11" t="s">
        <v>3253</v>
      </c>
      <c r="D1753" s="11" t="s">
        <v>260</v>
      </c>
      <c r="E1753" s="19" t="s">
        <v>3503</v>
      </c>
      <c r="F1753" s="10">
        <v>42036</v>
      </c>
      <c r="G1753" s="10">
        <v>44958</v>
      </c>
      <c r="H1753" s="11">
        <v>9</v>
      </c>
      <c r="I1753" s="20" t="s">
        <v>259</v>
      </c>
      <c r="J1753" s="11" t="s">
        <v>261</v>
      </c>
      <c r="K1753" s="11" t="s">
        <v>12387</v>
      </c>
      <c r="L1753" s="11">
        <v>2</v>
      </c>
    </row>
    <row r="1754" spans="1:12">
      <c r="A1754" s="11" t="s">
        <v>3254</v>
      </c>
      <c r="D1754" s="11" t="s">
        <v>260</v>
      </c>
      <c r="E1754" s="19" t="s">
        <v>3504</v>
      </c>
      <c r="F1754" s="10">
        <v>42036</v>
      </c>
      <c r="G1754" s="10">
        <v>44958</v>
      </c>
      <c r="H1754" s="11">
        <v>9</v>
      </c>
      <c r="I1754" s="20" t="s">
        <v>259</v>
      </c>
      <c r="J1754" s="11" t="s">
        <v>261</v>
      </c>
      <c r="K1754" s="11" t="s">
        <v>12387</v>
      </c>
      <c r="L1754" s="11">
        <v>2</v>
      </c>
    </row>
    <row r="1755" spans="1:12">
      <c r="A1755" s="11" t="s">
        <v>3255</v>
      </c>
      <c r="D1755" s="11" t="s">
        <v>260</v>
      </c>
      <c r="E1755" s="19" t="s">
        <v>3505</v>
      </c>
      <c r="F1755" s="10">
        <v>42036</v>
      </c>
      <c r="G1755" s="10">
        <v>44958</v>
      </c>
      <c r="H1755" s="11">
        <v>9</v>
      </c>
      <c r="I1755" s="20" t="s">
        <v>259</v>
      </c>
      <c r="J1755" s="11" t="s">
        <v>261</v>
      </c>
      <c r="K1755" s="11" t="s">
        <v>12387</v>
      </c>
      <c r="L1755" s="11">
        <v>2</v>
      </c>
    </row>
    <row r="1756" spans="1:12">
      <c r="A1756" s="11" t="s">
        <v>3256</v>
      </c>
      <c r="D1756" s="11" t="s">
        <v>260</v>
      </c>
      <c r="E1756" s="19" t="s">
        <v>3506</v>
      </c>
      <c r="F1756" s="10">
        <v>42036</v>
      </c>
      <c r="G1756" s="10">
        <v>44958</v>
      </c>
      <c r="H1756" s="11">
        <v>9</v>
      </c>
      <c r="I1756" s="20" t="s">
        <v>259</v>
      </c>
      <c r="J1756" s="11" t="s">
        <v>261</v>
      </c>
      <c r="K1756" s="11" t="s">
        <v>12387</v>
      </c>
      <c r="L1756" s="11">
        <v>2</v>
      </c>
    </row>
    <row r="1757" spans="1:12">
      <c r="A1757" s="11" t="s">
        <v>3257</v>
      </c>
      <c r="D1757" s="11" t="s">
        <v>260</v>
      </c>
      <c r="E1757" s="19" t="s">
        <v>3507</v>
      </c>
      <c r="F1757" s="10">
        <v>42036</v>
      </c>
      <c r="G1757" s="10">
        <v>44958</v>
      </c>
      <c r="H1757" s="11">
        <v>9</v>
      </c>
      <c r="I1757" s="20" t="s">
        <v>259</v>
      </c>
      <c r="J1757" s="11" t="s">
        <v>261</v>
      </c>
      <c r="K1757" s="11" t="s">
        <v>12387</v>
      </c>
      <c r="L1757" s="11">
        <v>2</v>
      </c>
    </row>
    <row r="1758" spans="1:12">
      <c r="A1758" s="11" t="s">
        <v>3258</v>
      </c>
      <c r="D1758" s="11" t="s">
        <v>260</v>
      </c>
      <c r="E1758" s="19" t="s">
        <v>3508</v>
      </c>
      <c r="F1758" s="10">
        <v>42036</v>
      </c>
      <c r="G1758" s="10">
        <v>44958</v>
      </c>
      <c r="H1758" s="11">
        <v>9</v>
      </c>
      <c r="I1758" s="20" t="s">
        <v>259</v>
      </c>
      <c r="J1758" s="11" t="s">
        <v>261</v>
      </c>
      <c r="K1758" s="11" t="s">
        <v>12387</v>
      </c>
      <c r="L1758" s="11">
        <v>2</v>
      </c>
    </row>
    <row r="1759" spans="1:12">
      <c r="A1759" s="11" t="s">
        <v>3259</v>
      </c>
      <c r="D1759" s="11" t="s">
        <v>260</v>
      </c>
      <c r="E1759" s="19" t="s">
        <v>3509</v>
      </c>
      <c r="F1759" s="10">
        <v>42036</v>
      </c>
      <c r="G1759" s="10">
        <v>44958</v>
      </c>
      <c r="H1759" s="11">
        <v>9</v>
      </c>
      <c r="I1759" s="20" t="s">
        <v>259</v>
      </c>
      <c r="J1759" s="11" t="s">
        <v>261</v>
      </c>
      <c r="K1759" s="11" t="s">
        <v>12387</v>
      </c>
      <c r="L1759" s="11">
        <v>2</v>
      </c>
    </row>
    <row r="1760" spans="1:12">
      <c r="A1760" s="11" t="s">
        <v>3260</v>
      </c>
      <c r="D1760" s="11" t="s">
        <v>260</v>
      </c>
      <c r="E1760" s="19" t="s">
        <v>3510</v>
      </c>
      <c r="F1760" s="10">
        <v>42036</v>
      </c>
      <c r="G1760" s="10">
        <v>44958</v>
      </c>
      <c r="H1760" s="11">
        <v>9</v>
      </c>
      <c r="I1760" s="20" t="s">
        <v>259</v>
      </c>
      <c r="J1760" s="11" t="s">
        <v>261</v>
      </c>
      <c r="K1760" s="11" t="s">
        <v>12387</v>
      </c>
      <c r="L1760" s="11">
        <v>2</v>
      </c>
    </row>
    <row r="1761" spans="1:12">
      <c r="A1761" s="11" t="s">
        <v>3261</v>
      </c>
      <c r="D1761" s="11" t="s">
        <v>260</v>
      </c>
      <c r="E1761" s="19" t="s">
        <v>3511</v>
      </c>
      <c r="F1761" s="10">
        <v>42036</v>
      </c>
      <c r="G1761" s="10">
        <v>44958</v>
      </c>
      <c r="H1761" s="11">
        <v>9</v>
      </c>
      <c r="I1761" s="20" t="s">
        <v>259</v>
      </c>
      <c r="J1761" s="11" t="s">
        <v>261</v>
      </c>
      <c r="K1761" s="11" t="s">
        <v>12387</v>
      </c>
      <c r="L1761" s="11">
        <v>2</v>
      </c>
    </row>
    <row r="1762" spans="1:12">
      <c r="A1762" s="11" t="s">
        <v>3512</v>
      </c>
      <c r="D1762" s="11" t="s">
        <v>260</v>
      </c>
      <c r="E1762" s="19" t="s">
        <v>3762</v>
      </c>
      <c r="F1762" s="10">
        <v>42036</v>
      </c>
      <c r="G1762" s="10">
        <v>44958</v>
      </c>
      <c r="H1762" s="11">
        <v>9</v>
      </c>
      <c r="I1762" s="20" t="s">
        <v>259</v>
      </c>
      <c r="J1762" s="11" t="s">
        <v>261</v>
      </c>
      <c r="K1762" s="11" t="s">
        <v>12387</v>
      </c>
      <c r="L1762" s="11">
        <v>2</v>
      </c>
    </row>
    <row r="1763" spans="1:12">
      <c r="A1763" s="11" t="s">
        <v>3513</v>
      </c>
      <c r="D1763" s="11" t="s">
        <v>260</v>
      </c>
      <c r="E1763" s="19" t="s">
        <v>3763</v>
      </c>
      <c r="F1763" s="10">
        <v>42036</v>
      </c>
      <c r="G1763" s="10">
        <v>44958</v>
      </c>
      <c r="H1763" s="11">
        <v>9</v>
      </c>
      <c r="I1763" s="20" t="s">
        <v>259</v>
      </c>
      <c r="J1763" s="11" t="s">
        <v>261</v>
      </c>
      <c r="K1763" s="11" t="s">
        <v>12387</v>
      </c>
      <c r="L1763" s="11">
        <v>2</v>
      </c>
    </row>
    <row r="1764" spans="1:12">
      <c r="A1764" s="11" t="s">
        <v>3514</v>
      </c>
      <c r="D1764" s="11" t="s">
        <v>260</v>
      </c>
      <c r="E1764" s="19" t="s">
        <v>3764</v>
      </c>
      <c r="F1764" s="10">
        <v>42036</v>
      </c>
      <c r="G1764" s="10">
        <v>44958</v>
      </c>
      <c r="H1764" s="11">
        <v>9</v>
      </c>
      <c r="I1764" s="20" t="s">
        <v>259</v>
      </c>
      <c r="J1764" s="11" t="s">
        <v>261</v>
      </c>
      <c r="K1764" s="11" t="s">
        <v>12387</v>
      </c>
      <c r="L1764" s="11">
        <v>2</v>
      </c>
    </row>
    <row r="1765" spans="1:12">
      <c r="A1765" s="11" t="s">
        <v>3515</v>
      </c>
      <c r="D1765" s="11" t="s">
        <v>260</v>
      </c>
      <c r="E1765" s="19" t="s">
        <v>3765</v>
      </c>
      <c r="F1765" s="10">
        <v>42036</v>
      </c>
      <c r="G1765" s="10">
        <v>44958</v>
      </c>
      <c r="H1765" s="11">
        <v>9</v>
      </c>
      <c r="I1765" s="20" t="s">
        <v>259</v>
      </c>
      <c r="J1765" s="11" t="s">
        <v>261</v>
      </c>
      <c r="K1765" s="11" t="s">
        <v>12387</v>
      </c>
      <c r="L1765" s="11">
        <v>2</v>
      </c>
    </row>
    <row r="1766" spans="1:12">
      <c r="A1766" s="11" t="s">
        <v>3516</v>
      </c>
      <c r="D1766" s="11" t="s">
        <v>260</v>
      </c>
      <c r="E1766" s="19" t="s">
        <v>3766</v>
      </c>
      <c r="F1766" s="10">
        <v>42036</v>
      </c>
      <c r="G1766" s="10">
        <v>44958</v>
      </c>
      <c r="H1766" s="11">
        <v>9</v>
      </c>
      <c r="I1766" s="20" t="s">
        <v>259</v>
      </c>
      <c r="J1766" s="11" t="s">
        <v>261</v>
      </c>
      <c r="K1766" s="11" t="s">
        <v>12387</v>
      </c>
      <c r="L1766" s="11">
        <v>2</v>
      </c>
    </row>
    <row r="1767" spans="1:12">
      <c r="A1767" s="11" t="s">
        <v>3517</v>
      </c>
      <c r="D1767" s="11" t="s">
        <v>260</v>
      </c>
      <c r="E1767" s="19" t="s">
        <v>3767</v>
      </c>
      <c r="F1767" s="10">
        <v>42036</v>
      </c>
      <c r="G1767" s="10">
        <v>44958</v>
      </c>
      <c r="H1767" s="11">
        <v>9</v>
      </c>
      <c r="I1767" s="20" t="s">
        <v>259</v>
      </c>
      <c r="J1767" s="11" t="s">
        <v>261</v>
      </c>
      <c r="K1767" s="11" t="s">
        <v>12387</v>
      </c>
      <c r="L1767" s="11">
        <v>2</v>
      </c>
    </row>
    <row r="1768" spans="1:12">
      <c r="A1768" s="11" t="s">
        <v>3518</v>
      </c>
      <c r="D1768" s="11" t="s">
        <v>260</v>
      </c>
      <c r="E1768" s="19" t="s">
        <v>3768</v>
      </c>
      <c r="F1768" s="10">
        <v>42036</v>
      </c>
      <c r="G1768" s="10">
        <v>44958</v>
      </c>
      <c r="H1768" s="11">
        <v>9</v>
      </c>
      <c r="I1768" s="20" t="s">
        <v>259</v>
      </c>
      <c r="J1768" s="11" t="s">
        <v>261</v>
      </c>
      <c r="K1768" s="11" t="s">
        <v>12387</v>
      </c>
      <c r="L1768" s="11">
        <v>2</v>
      </c>
    </row>
    <row r="1769" spans="1:12">
      <c r="A1769" s="11" t="s">
        <v>3519</v>
      </c>
      <c r="D1769" s="11" t="s">
        <v>260</v>
      </c>
      <c r="E1769" s="19" t="s">
        <v>3769</v>
      </c>
      <c r="F1769" s="10">
        <v>42036</v>
      </c>
      <c r="G1769" s="10">
        <v>44958</v>
      </c>
      <c r="H1769" s="11">
        <v>9</v>
      </c>
      <c r="I1769" s="20" t="s">
        <v>259</v>
      </c>
      <c r="J1769" s="11" t="s">
        <v>261</v>
      </c>
      <c r="K1769" s="11" t="s">
        <v>12387</v>
      </c>
      <c r="L1769" s="11">
        <v>2</v>
      </c>
    </row>
    <row r="1770" spans="1:12">
      <c r="A1770" s="11" t="s">
        <v>3520</v>
      </c>
      <c r="D1770" s="11" t="s">
        <v>260</v>
      </c>
      <c r="E1770" s="19" t="s">
        <v>3770</v>
      </c>
      <c r="F1770" s="10">
        <v>42036</v>
      </c>
      <c r="G1770" s="10">
        <v>44958</v>
      </c>
      <c r="H1770" s="11">
        <v>9</v>
      </c>
      <c r="I1770" s="20" t="s">
        <v>259</v>
      </c>
      <c r="J1770" s="11" t="s">
        <v>261</v>
      </c>
      <c r="K1770" s="11" t="s">
        <v>12387</v>
      </c>
      <c r="L1770" s="11">
        <v>2</v>
      </c>
    </row>
    <row r="1771" spans="1:12">
      <c r="A1771" s="11" t="s">
        <v>3521</v>
      </c>
      <c r="D1771" s="11" t="s">
        <v>260</v>
      </c>
      <c r="E1771" s="19" t="s">
        <v>3771</v>
      </c>
      <c r="F1771" s="10">
        <v>42036</v>
      </c>
      <c r="G1771" s="10">
        <v>44958</v>
      </c>
      <c r="H1771" s="11">
        <v>9</v>
      </c>
      <c r="I1771" s="20" t="s">
        <v>259</v>
      </c>
      <c r="J1771" s="11" t="s">
        <v>261</v>
      </c>
      <c r="K1771" s="11" t="s">
        <v>12387</v>
      </c>
      <c r="L1771" s="11">
        <v>2</v>
      </c>
    </row>
    <row r="1772" spans="1:12">
      <c r="A1772" s="11" t="s">
        <v>3522</v>
      </c>
      <c r="D1772" s="11" t="s">
        <v>260</v>
      </c>
      <c r="E1772" s="19" t="s">
        <v>3772</v>
      </c>
      <c r="F1772" s="10">
        <v>42036</v>
      </c>
      <c r="G1772" s="10">
        <v>44958</v>
      </c>
      <c r="H1772" s="11">
        <v>9</v>
      </c>
      <c r="I1772" s="20" t="s">
        <v>259</v>
      </c>
      <c r="J1772" s="11" t="s">
        <v>261</v>
      </c>
      <c r="K1772" s="11" t="s">
        <v>12387</v>
      </c>
      <c r="L1772" s="11">
        <v>2</v>
      </c>
    </row>
    <row r="1773" spans="1:12">
      <c r="A1773" s="11" t="s">
        <v>3523</v>
      </c>
      <c r="D1773" s="11" t="s">
        <v>260</v>
      </c>
      <c r="E1773" s="19" t="s">
        <v>3773</v>
      </c>
      <c r="F1773" s="10">
        <v>42036</v>
      </c>
      <c r="G1773" s="10">
        <v>44958</v>
      </c>
      <c r="H1773" s="11">
        <v>9</v>
      </c>
      <c r="I1773" s="20" t="s">
        <v>259</v>
      </c>
      <c r="J1773" s="11" t="s">
        <v>261</v>
      </c>
      <c r="K1773" s="11" t="s">
        <v>12387</v>
      </c>
      <c r="L1773" s="11">
        <v>2</v>
      </c>
    </row>
    <row r="1774" spans="1:12">
      <c r="A1774" s="11" t="s">
        <v>3524</v>
      </c>
      <c r="D1774" s="11" t="s">
        <v>260</v>
      </c>
      <c r="E1774" s="19" t="s">
        <v>3774</v>
      </c>
      <c r="F1774" s="10">
        <v>42036</v>
      </c>
      <c r="G1774" s="10">
        <v>44958</v>
      </c>
      <c r="H1774" s="11">
        <v>9</v>
      </c>
      <c r="I1774" s="20" t="s">
        <v>259</v>
      </c>
      <c r="J1774" s="11" t="s">
        <v>261</v>
      </c>
      <c r="K1774" s="11" t="s">
        <v>12387</v>
      </c>
      <c r="L1774" s="11">
        <v>2</v>
      </c>
    </row>
    <row r="1775" spans="1:12">
      <c r="A1775" s="11" t="s">
        <v>3525</v>
      </c>
      <c r="D1775" s="11" t="s">
        <v>260</v>
      </c>
      <c r="E1775" s="19" t="s">
        <v>3775</v>
      </c>
      <c r="F1775" s="10">
        <v>42036</v>
      </c>
      <c r="G1775" s="10">
        <v>44958</v>
      </c>
      <c r="H1775" s="11">
        <v>9</v>
      </c>
      <c r="I1775" s="20" t="s">
        <v>259</v>
      </c>
      <c r="J1775" s="11" t="s">
        <v>261</v>
      </c>
      <c r="K1775" s="11" t="s">
        <v>12387</v>
      </c>
      <c r="L1775" s="11">
        <v>2</v>
      </c>
    </row>
    <row r="1776" spans="1:12">
      <c r="A1776" s="11" t="s">
        <v>3526</v>
      </c>
      <c r="D1776" s="11" t="s">
        <v>260</v>
      </c>
      <c r="E1776" s="19" t="s">
        <v>3776</v>
      </c>
      <c r="F1776" s="10">
        <v>42036</v>
      </c>
      <c r="G1776" s="10">
        <v>44958</v>
      </c>
      <c r="H1776" s="11">
        <v>9</v>
      </c>
      <c r="I1776" s="20" t="s">
        <v>259</v>
      </c>
      <c r="J1776" s="11" t="s">
        <v>261</v>
      </c>
      <c r="K1776" s="11" t="s">
        <v>12387</v>
      </c>
      <c r="L1776" s="11">
        <v>2</v>
      </c>
    </row>
    <row r="1777" spans="1:12">
      <c r="A1777" s="11" t="s">
        <v>3527</v>
      </c>
      <c r="D1777" s="11" t="s">
        <v>260</v>
      </c>
      <c r="E1777" s="19" t="s">
        <v>3777</v>
      </c>
      <c r="F1777" s="10">
        <v>42036</v>
      </c>
      <c r="G1777" s="10">
        <v>44958</v>
      </c>
      <c r="H1777" s="11">
        <v>9</v>
      </c>
      <c r="I1777" s="20" t="s">
        <v>259</v>
      </c>
      <c r="J1777" s="11" t="s">
        <v>261</v>
      </c>
      <c r="K1777" s="11" t="s">
        <v>12387</v>
      </c>
      <c r="L1777" s="11">
        <v>2</v>
      </c>
    </row>
    <row r="1778" spans="1:12">
      <c r="A1778" s="11" t="s">
        <v>3528</v>
      </c>
      <c r="D1778" s="11" t="s">
        <v>260</v>
      </c>
      <c r="E1778" s="19" t="s">
        <v>3778</v>
      </c>
      <c r="F1778" s="10">
        <v>42036</v>
      </c>
      <c r="G1778" s="10">
        <v>44958</v>
      </c>
      <c r="H1778" s="11">
        <v>9</v>
      </c>
      <c r="I1778" s="20" t="s">
        <v>259</v>
      </c>
      <c r="J1778" s="11" t="s">
        <v>261</v>
      </c>
      <c r="K1778" s="11" t="s">
        <v>12387</v>
      </c>
      <c r="L1778" s="11">
        <v>2</v>
      </c>
    </row>
    <row r="1779" spans="1:12">
      <c r="A1779" s="11" t="s">
        <v>3529</v>
      </c>
      <c r="D1779" s="11" t="s">
        <v>260</v>
      </c>
      <c r="E1779" s="19" t="s">
        <v>3779</v>
      </c>
      <c r="F1779" s="10">
        <v>42036</v>
      </c>
      <c r="G1779" s="10">
        <v>44958</v>
      </c>
      <c r="H1779" s="11">
        <v>9</v>
      </c>
      <c r="I1779" s="20" t="s">
        <v>259</v>
      </c>
      <c r="J1779" s="11" t="s">
        <v>261</v>
      </c>
      <c r="K1779" s="11" t="s">
        <v>12387</v>
      </c>
      <c r="L1779" s="11">
        <v>2</v>
      </c>
    </row>
    <row r="1780" spans="1:12">
      <c r="A1780" s="11" t="s">
        <v>3530</v>
      </c>
      <c r="D1780" s="11" t="s">
        <v>260</v>
      </c>
      <c r="E1780" s="19" t="s">
        <v>3780</v>
      </c>
      <c r="F1780" s="10">
        <v>42036</v>
      </c>
      <c r="G1780" s="10">
        <v>44958</v>
      </c>
      <c r="H1780" s="11">
        <v>9</v>
      </c>
      <c r="I1780" s="20" t="s">
        <v>259</v>
      </c>
      <c r="J1780" s="11" t="s">
        <v>261</v>
      </c>
      <c r="K1780" s="11" t="s">
        <v>12387</v>
      </c>
      <c r="L1780" s="11">
        <v>2</v>
      </c>
    </row>
    <row r="1781" spans="1:12">
      <c r="A1781" s="11" t="s">
        <v>3531</v>
      </c>
      <c r="D1781" s="11" t="s">
        <v>260</v>
      </c>
      <c r="E1781" s="19" t="s">
        <v>3781</v>
      </c>
      <c r="F1781" s="10">
        <v>42036</v>
      </c>
      <c r="G1781" s="10">
        <v>44958</v>
      </c>
      <c r="H1781" s="11">
        <v>9</v>
      </c>
      <c r="I1781" s="20" t="s">
        <v>259</v>
      </c>
      <c r="J1781" s="11" t="s">
        <v>261</v>
      </c>
      <c r="K1781" s="11" t="s">
        <v>12387</v>
      </c>
      <c r="L1781" s="11">
        <v>2</v>
      </c>
    </row>
    <row r="1782" spans="1:12">
      <c r="A1782" s="11" t="s">
        <v>3532</v>
      </c>
      <c r="D1782" s="11" t="s">
        <v>260</v>
      </c>
      <c r="E1782" s="19" t="s">
        <v>3782</v>
      </c>
      <c r="F1782" s="10">
        <v>42036</v>
      </c>
      <c r="G1782" s="10">
        <v>44958</v>
      </c>
      <c r="H1782" s="11">
        <v>9</v>
      </c>
      <c r="I1782" s="20" t="s">
        <v>259</v>
      </c>
      <c r="J1782" s="11" t="s">
        <v>261</v>
      </c>
      <c r="K1782" s="11" t="s">
        <v>12387</v>
      </c>
      <c r="L1782" s="11">
        <v>2</v>
      </c>
    </row>
    <row r="1783" spans="1:12">
      <c r="A1783" s="11" t="s">
        <v>3533</v>
      </c>
      <c r="D1783" s="11" t="s">
        <v>260</v>
      </c>
      <c r="E1783" s="19" t="s">
        <v>3783</v>
      </c>
      <c r="F1783" s="10">
        <v>42036</v>
      </c>
      <c r="G1783" s="10">
        <v>44958</v>
      </c>
      <c r="H1783" s="11">
        <v>9</v>
      </c>
      <c r="I1783" s="20" t="s">
        <v>259</v>
      </c>
      <c r="J1783" s="11" t="s">
        <v>261</v>
      </c>
      <c r="K1783" s="11" t="s">
        <v>12387</v>
      </c>
      <c r="L1783" s="11">
        <v>2</v>
      </c>
    </row>
    <row r="1784" spans="1:12">
      <c r="A1784" s="11" t="s">
        <v>3534</v>
      </c>
      <c r="D1784" s="11" t="s">
        <v>260</v>
      </c>
      <c r="E1784" s="19" t="s">
        <v>3784</v>
      </c>
      <c r="F1784" s="10">
        <v>42036</v>
      </c>
      <c r="G1784" s="10">
        <v>44958</v>
      </c>
      <c r="H1784" s="11">
        <v>9</v>
      </c>
      <c r="I1784" s="20" t="s">
        <v>259</v>
      </c>
      <c r="J1784" s="11" t="s">
        <v>261</v>
      </c>
      <c r="K1784" s="11" t="s">
        <v>12387</v>
      </c>
      <c r="L1784" s="11">
        <v>2</v>
      </c>
    </row>
    <row r="1785" spans="1:12">
      <c r="A1785" s="11" t="s">
        <v>3535</v>
      </c>
      <c r="D1785" s="11" t="s">
        <v>260</v>
      </c>
      <c r="E1785" s="19" t="s">
        <v>3785</v>
      </c>
      <c r="F1785" s="10">
        <v>42036</v>
      </c>
      <c r="G1785" s="10">
        <v>44958</v>
      </c>
      <c r="H1785" s="11">
        <v>9</v>
      </c>
      <c r="I1785" s="20" t="s">
        <v>259</v>
      </c>
      <c r="J1785" s="11" t="s">
        <v>261</v>
      </c>
      <c r="K1785" s="11" t="s">
        <v>12387</v>
      </c>
      <c r="L1785" s="11">
        <v>2</v>
      </c>
    </row>
    <row r="1786" spans="1:12">
      <c r="A1786" s="11" t="s">
        <v>3536</v>
      </c>
      <c r="D1786" s="11" t="s">
        <v>260</v>
      </c>
      <c r="E1786" s="19" t="s">
        <v>3786</v>
      </c>
      <c r="F1786" s="10">
        <v>42036</v>
      </c>
      <c r="G1786" s="10">
        <v>44958</v>
      </c>
      <c r="H1786" s="11">
        <v>9</v>
      </c>
      <c r="I1786" s="20" t="s">
        <v>259</v>
      </c>
      <c r="J1786" s="11" t="s">
        <v>261</v>
      </c>
      <c r="K1786" s="11" t="s">
        <v>12387</v>
      </c>
      <c r="L1786" s="11">
        <v>2</v>
      </c>
    </row>
    <row r="1787" spans="1:12">
      <c r="A1787" s="11" t="s">
        <v>3537</v>
      </c>
      <c r="D1787" s="11" t="s">
        <v>260</v>
      </c>
      <c r="E1787" s="19" t="s">
        <v>3787</v>
      </c>
      <c r="F1787" s="10">
        <v>42036</v>
      </c>
      <c r="G1787" s="10">
        <v>44958</v>
      </c>
      <c r="H1787" s="11">
        <v>9</v>
      </c>
      <c r="I1787" s="20" t="s">
        <v>259</v>
      </c>
      <c r="J1787" s="11" t="s">
        <v>261</v>
      </c>
      <c r="K1787" s="11" t="s">
        <v>12387</v>
      </c>
      <c r="L1787" s="11">
        <v>2</v>
      </c>
    </row>
    <row r="1788" spans="1:12">
      <c r="A1788" s="11" t="s">
        <v>3538</v>
      </c>
      <c r="D1788" s="11" t="s">
        <v>260</v>
      </c>
      <c r="E1788" s="19" t="s">
        <v>3788</v>
      </c>
      <c r="F1788" s="10">
        <v>42036</v>
      </c>
      <c r="G1788" s="10">
        <v>44958</v>
      </c>
      <c r="H1788" s="11">
        <v>9</v>
      </c>
      <c r="I1788" s="20" t="s">
        <v>259</v>
      </c>
      <c r="J1788" s="11" t="s">
        <v>261</v>
      </c>
      <c r="K1788" s="11" t="s">
        <v>12387</v>
      </c>
      <c r="L1788" s="11">
        <v>2</v>
      </c>
    </row>
    <row r="1789" spans="1:12">
      <c r="A1789" s="11" t="s">
        <v>3539</v>
      </c>
      <c r="D1789" s="11" t="s">
        <v>260</v>
      </c>
      <c r="E1789" s="19" t="s">
        <v>3789</v>
      </c>
      <c r="F1789" s="10">
        <v>42036</v>
      </c>
      <c r="G1789" s="10">
        <v>44958</v>
      </c>
      <c r="H1789" s="11">
        <v>9</v>
      </c>
      <c r="I1789" s="20" t="s">
        <v>259</v>
      </c>
      <c r="J1789" s="11" t="s">
        <v>261</v>
      </c>
      <c r="K1789" s="11" t="s">
        <v>12387</v>
      </c>
      <c r="L1789" s="11">
        <v>2</v>
      </c>
    </row>
    <row r="1790" spans="1:12">
      <c r="A1790" s="11" t="s">
        <v>3540</v>
      </c>
      <c r="D1790" s="11" t="s">
        <v>260</v>
      </c>
      <c r="E1790" s="19" t="s">
        <v>3790</v>
      </c>
      <c r="F1790" s="10">
        <v>42036</v>
      </c>
      <c r="G1790" s="10">
        <v>44958</v>
      </c>
      <c r="H1790" s="11">
        <v>9</v>
      </c>
      <c r="I1790" s="20" t="s">
        <v>259</v>
      </c>
      <c r="J1790" s="11" t="s">
        <v>261</v>
      </c>
      <c r="K1790" s="11" t="s">
        <v>12387</v>
      </c>
      <c r="L1790" s="11">
        <v>2</v>
      </c>
    </row>
    <row r="1791" spans="1:12">
      <c r="A1791" s="11" t="s">
        <v>3541</v>
      </c>
      <c r="D1791" s="11" t="s">
        <v>260</v>
      </c>
      <c r="E1791" s="19" t="s">
        <v>3791</v>
      </c>
      <c r="F1791" s="10">
        <v>42036</v>
      </c>
      <c r="G1791" s="10">
        <v>44958</v>
      </c>
      <c r="H1791" s="11">
        <v>9</v>
      </c>
      <c r="I1791" s="20" t="s">
        <v>259</v>
      </c>
      <c r="J1791" s="11" t="s">
        <v>261</v>
      </c>
      <c r="K1791" s="11" t="s">
        <v>12387</v>
      </c>
      <c r="L1791" s="11">
        <v>2</v>
      </c>
    </row>
    <row r="1792" spans="1:12">
      <c r="A1792" s="11" t="s">
        <v>3542</v>
      </c>
      <c r="D1792" s="11" t="s">
        <v>260</v>
      </c>
      <c r="E1792" s="19" t="s">
        <v>3792</v>
      </c>
      <c r="F1792" s="10">
        <v>42036</v>
      </c>
      <c r="G1792" s="10">
        <v>44958</v>
      </c>
      <c r="H1792" s="11">
        <v>9</v>
      </c>
      <c r="I1792" s="20" t="s">
        <v>259</v>
      </c>
      <c r="J1792" s="11" t="s">
        <v>261</v>
      </c>
      <c r="K1792" s="11" t="s">
        <v>12387</v>
      </c>
      <c r="L1792" s="11">
        <v>2</v>
      </c>
    </row>
    <row r="1793" spans="1:12">
      <c r="A1793" s="11" t="s">
        <v>3543</v>
      </c>
      <c r="D1793" s="11" t="s">
        <v>260</v>
      </c>
      <c r="E1793" s="19" t="s">
        <v>3793</v>
      </c>
      <c r="F1793" s="10">
        <v>42036</v>
      </c>
      <c r="G1793" s="10">
        <v>44958</v>
      </c>
      <c r="H1793" s="11">
        <v>9</v>
      </c>
      <c r="I1793" s="20" t="s">
        <v>259</v>
      </c>
      <c r="J1793" s="11" t="s">
        <v>261</v>
      </c>
      <c r="K1793" s="11" t="s">
        <v>12387</v>
      </c>
      <c r="L1793" s="11">
        <v>2</v>
      </c>
    </row>
    <row r="1794" spans="1:12">
      <c r="A1794" s="11" t="s">
        <v>3544</v>
      </c>
      <c r="D1794" s="11" t="s">
        <v>260</v>
      </c>
      <c r="E1794" s="19" t="s">
        <v>3794</v>
      </c>
      <c r="F1794" s="10">
        <v>42036</v>
      </c>
      <c r="G1794" s="10">
        <v>44958</v>
      </c>
      <c r="H1794" s="11">
        <v>9</v>
      </c>
      <c r="I1794" s="20" t="s">
        <v>259</v>
      </c>
      <c r="J1794" s="11" t="s">
        <v>261</v>
      </c>
      <c r="K1794" s="11" t="s">
        <v>12387</v>
      </c>
      <c r="L1794" s="11">
        <v>2</v>
      </c>
    </row>
    <row r="1795" spans="1:12">
      <c r="A1795" s="11" t="s">
        <v>3545</v>
      </c>
      <c r="D1795" s="11" t="s">
        <v>260</v>
      </c>
      <c r="E1795" s="19" t="s">
        <v>3795</v>
      </c>
      <c r="F1795" s="10">
        <v>42036</v>
      </c>
      <c r="G1795" s="10">
        <v>44958</v>
      </c>
      <c r="H1795" s="11">
        <v>9</v>
      </c>
      <c r="I1795" s="20" t="s">
        <v>259</v>
      </c>
      <c r="J1795" s="11" t="s">
        <v>261</v>
      </c>
      <c r="K1795" s="11" t="s">
        <v>12387</v>
      </c>
      <c r="L1795" s="11">
        <v>2</v>
      </c>
    </row>
    <row r="1796" spans="1:12">
      <c r="A1796" s="11" t="s">
        <v>3546</v>
      </c>
      <c r="D1796" s="11" t="s">
        <v>260</v>
      </c>
      <c r="E1796" s="19" t="s">
        <v>3796</v>
      </c>
      <c r="F1796" s="10">
        <v>42036</v>
      </c>
      <c r="G1796" s="10">
        <v>44958</v>
      </c>
      <c r="H1796" s="11">
        <v>9</v>
      </c>
      <c r="I1796" s="20" t="s">
        <v>259</v>
      </c>
      <c r="J1796" s="11" t="s">
        <v>261</v>
      </c>
      <c r="K1796" s="11" t="s">
        <v>12387</v>
      </c>
      <c r="L1796" s="11">
        <v>2</v>
      </c>
    </row>
    <row r="1797" spans="1:12">
      <c r="A1797" s="11" t="s">
        <v>3547</v>
      </c>
      <c r="D1797" s="11" t="s">
        <v>260</v>
      </c>
      <c r="E1797" s="19" t="s">
        <v>3797</v>
      </c>
      <c r="F1797" s="10">
        <v>42036</v>
      </c>
      <c r="G1797" s="10">
        <v>44958</v>
      </c>
      <c r="H1797" s="11">
        <v>9</v>
      </c>
      <c r="I1797" s="20" t="s">
        <v>259</v>
      </c>
      <c r="J1797" s="11" t="s">
        <v>261</v>
      </c>
      <c r="K1797" s="11" t="s">
        <v>12387</v>
      </c>
      <c r="L1797" s="11">
        <v>2</v>
      </c>
    </row>
    <row r="1798" spans="1:12">
      <c r="A1798" s="11" t="s">
        <v>3548</v>
      </c>
      <c r="D1798" s="11" t="s">
        <v>260</v>
      </c>
      <c r="E1798" s="19" t="s">
        <v>3798</v>
      </c>
      <c r="F1798" s="10">
        <v>42036</v>
      </c>
      <c r="G1798" s="10">
        <v>44958</v>
      </c>
      <c r="H1798" s="11">
        <v>9</v>
      </c>
      <c r="I1798" s="20" t="s">
        <v>259</v>
      </c>
      <c r="J1798" s="11" t="s">
        <v>261</v>
      </c>
      <c r="K1798" s="11" t="s">
        <v>12387</v>
      </c>
      <c r="L1798" s="11">
        <v>2</v>
      </c>
    </row>
    <row r="1799" spans="1:12">
      <c r="A1799" s="11" t="s">
        <v>3549</v>
      </c>
      <c r="D1799" s="11" t="s">
        <v>260</v>
      </c>
      <c r="E1799" s="19" t="s">
        <v>3799</v>
      </c>
      <c r="F1799" s="10">
        <v>42036</v>
      </c>
      <c r="G1799" s="10">
        <v>44958</v>
      </c>
      <c r="H1799" s="11">
        <v>9</v>
      </c>
      <c r="I1799" s="20" t="s">
        <v>259</v>
      </c>
      <c r="J1799" s="11" t="s">
        <v>261</v>
      </c>
      <c r="K1799" s="11" t="s">
        <v>12387</v>
      </c>
      <c r="L1799" s="11">
        <v>2</v>
      </c>
    </row>
    <row r="1800" spans="1:12">
      <c r="A1800" s="11" t="s">
        <v>3550</v>
      </c>
      <c r="D1800" s="11" t="s">
        <v>260</v>
      </c>
      <c r="E1800" s="19" t="s">
        <v>3800</v>
      </c>
      <c r="F1800" s="10">
        <v>42036</v>
      </c>
      <c r="G1800" s="10">
        <v>44958</v>
      </c>
      <c r="H1800" s="11">
        <v>9</v>
      </c>
      <c r="I1800" s="20" t="s">
        <v>259</v>
      </c>
      <c r="J1800" s="11" t="s">
        <v>261</v>
      </c>
      <c r="K1800" s="11" t="s">
        <v>12387</v>
      </c>
      <c r="L1800" s="11">
        <v>2</v>
      </c>
    </row>
    <row r="1801" spans="1:12">
      <c r="A1801" s="11" t="s">
        <v>3551</v>
      </c>
      <c r="D1801" s="11" t="s">
        <v>260</v>
      </c>
      <c r="E1801" s="19" t="s">
        <v>3801</v>
      </c>
      <c r="F1801" s="10">
        <v>42036</v>
      </c>
      <c r="G1801" s="10">
        <v>44958</v>
      </c>
      <c r="H1801" s="11">
        <v>9</v>
      </c>
      <c r="I1801" s="20" t="s">
        <v>259</v>
      </c>
      <c r="J1801" s="11" t="s">
        <v>261</v>
      </c>
      <c r="K1801" s="11" t="s">
        <v>12387</v>
      </c>
      <c r="L1801" s="11">
        <v>2</v>
      </c>
    </row>
    <row r="1802" spans="1:12">
      <c r="A1802" s="11" t="s">
        <v>3552</v>
      </c>
      <c r="D1802" s="11" t="s">
        <v>260</v>
      </c>
      <c r="E1802" s="19" t="s">
        <v>3802</v>
      </c>
      <c r="F1802" s="10">
        <v>42036</v>
      </c>
      <c r="G1802" s="10">
        <v>44958</v>
      </c>
      <c r="H1802" s="11">
        <v>9</v>
      </c>
      <c r="I1802" s="20" t="s">
        <v>259</v>
      </c>
      <c r="J1802" s="11" t="s">
        <v>261</v>
      </c>
      <c r="K1802" s="11" t="s">
        <v>12387</v>
      </c>
      <c r="L1802" s="11">
        <v>2</v>
      </c>
    </row>
    <row r="1803" spans="1:12">
      <c r="A1803" s="11" t="s">
        <v>3553</v>
      </c>
      <c r="D1803" s="11" t="s">
        <v>260</v>
      </c>
      <c r="E1803" s="19" t="s">
        <v>3803</v>
      </c>
      <c r="F1803" s="10">
        <v>42036</v>
      </c>
      <c r="G1803" s="10">
        <v>44958</v>
      </c>
      <c r="H1803" s="11">
        <v>9</v>
      </c>
      <c r="I1803" s="20" t="s">
        <v>259</v>
      </c>
      <c r="J1803" s="11" t="s">
        <v>261</v>
      </c>
      <c r="K1803" s="11" t="s">
        <v>12387</v>
      </c>
      <c r="L1803" s="11">
        <v>2</v>
      </c>
    </row>
    <row r="1804" spans="1:12">
      <c r="A1804" s="11" t="s">
        <v>3554</v>
      </c>
      <c r="D1804" s="11" t="s">
        <v>260</v>
      </c>
      <c r="E1804" s="19" t="s">
        <v>3804</v>
      </c>
      <c r="F1804" s="10">
        <v>42036</v>
      </c>
      <c r="G1804" s="10">
        <v>44958</v>
      </c>
      <c r="H1804" s="11">
        <v>9</v>
      </c>
      <c r="I1804" s="20" t="s">
        <v>259</v>
      </c>
      <c r="J1804" s="11" t="s">
        <v>261</v>
      </c>
      <c r="K1804" s="11" t="s">
        <v>12387</v>
      </c>
      <c r="L1804" s="11">
        <v>2</v>
      </c>
    </row>
    <row r="1805" spans="1:12">
      <c r="A1805" s="11" t="s">
        <v>3555</v>
      </c>
      <c r="D1805" s="11" t="s">
        <v>260</v>
      </c>
      <c r="E1805" s="19" t="s">
        <v>3805</v>
      </c>
      <c r="F1805" s="10">
        <v>42036</v>
      </c>
      <c r="G1805" s="10">
        <v>44958</v>
      </c>
      <c r="H1805" s="11">
        <v>9</v>
      </c>
      <c r="I1805" s="20" t="s">
        <v>259</v>
      </c>
      <c r="J1805" s="11" t="s">
        <v>261</v>
      </c>
      <c r="K1805" s="11" t="s">
        <v>12387</v>
      </c>
      <c r="L1805" s="11">
        <v>2</v>
      </c>
    </row>
    <row r="1806" spans="1:12">
      <c r="A1806" s="11" t="s">
        <v>3556</v>
      </c>
      <c r="D1806" s="11" t="s">
        <v>260</v>
      </c>
      <c r="E1806" s="19" t="s">
        <v>3806</v>
      </c>
      <c r="F1806" s="10">
        <v>42036</v>
      </c>
      <c r="G1806" s="10">
        <v>44958</v>
      </c>
      <c r="H1806" s="11">
        <v>9</v>
      </c>
      <c r="I1806" s="20" t="s">
        <v>259</v>
      </c>
      <c r="J1806" s="11" t="s">
        <v>261</v>
      </c>
      <c r="K1806" s="11" t="s">
        <v>12387</v>
      </c>
      <c r="L1806" s="11">
        <v>2</v>
      </c>
    </row>
    <row r="1807" spans="1:12">
      <c r="A1807" s="11" t="s">
        <v>3557</v>
      </c>
      <c r="D1807" s="11" t="s">
        <v>260</v>
      </c>
      <c r="E1807" s="19" t="s">
        <v>3807</v>
      </c>
      <c r="F1807" s="10">
        <v>42036</v>
      </c>
      <c r="G1807" s="10">
        <v>44958</v>
      </c>
      <c r="H1807" s="11">
        <v>9</v>
      </c>
      <c r="I1807" s="20" t="s">
        <v>259</v>
      </c>
      <c r="J1807" s="11" t="s">
        <v>261</v>
      </c>
      <c r="K1807" s="11" t="s">
        <v>12387</v>
      </c>
      <c r="L1807" s="11">
        <v>2</v>
      </c>
    </row>
    <row r="1808" spans="1:12">
      <c r="A1808" s="11" t="s">
        <v>3558</v>
      </c>
      <c r="D1808" s="11" t="s">
        <v>260</v>
      </c>
      <c r="E1808" s="19" t="s">
        <v>3808</v>
      </c>
      <c r="F1808" s="10">
        <v>42036</v>
      </c>
      <c r="G1808" s="10">
        <v>44958</v>
      </c>
      <c r="H1808" s="11">
        <v>9</v>
      </c>
      <c r="I1808" s="20" t="s">
        <v>259</v>
      </c>
      <c r="J1808" s="11" t="s">
        <v>261</v>
      </c>
      <c r="K1808" s="11" t="s">
        <v>12387</v>
      </c>
      <c r="L1808" s="11">
        <v>2</v>
      </c>
    </row>
    <row r="1809" spans="1:12">
      <c r="A1809" s="11" t="s">
        <v>3559</v>
      </c>
      <c r="D1809" s="11" t="s">
        <v>260</v>
      </c>
      <c r="E1809" s="19" t="s">
        <v>3809</v>
      </c>
      <c r="F1809" s="10">
        <v>42036</v>
      </c>
      <c r="G1809" s="10">
        <v>44958</v>
      </c>
      <c r="H1809" s="11">
        <v>9</v>
      </c>
      <c r="I1809" s="20" t="s">
        <v>259</v>
      </c>
      <c r="J1809" s="11" t="s">
        <v>261</v>
      </c>
      <c r="K1809" s="11" t="s">
        <v>12387</v>
      </c>
      <c r="L1809" s="11">
        <v>2</v>
      </c>
    </row>
    <row r="1810" spans="1:12">
      <c r="A1810" s="11" t="s">
        <v>3560</v>
      </c>
      <c r="D1810" s="11" t="s">
        <v>260</v>
      </c>
      <c r="E1810" s="19" t="s">
        <v>3810</v>
      </c>
      <c r="F1810" s="10">
        <v>42036</v>
      </c>
      <c r="G1810" s="10">
        <v>44958</v>
      </c>
      <c r="H1810" s="11">
        <v>9</v>
      </c>
      <c r="I1810" s="20" t="s">
        <v>259</v>
      </c>
      <c r="J1810" s="11" t="s">
        <v>261</v>
      </c>
      <c r="K1810" s="11" t="s">
        <v>12387</v>
      </c>
      <c r="L1810" s="11">
        <v>2</v>
      </c>
    </row>
    <row r="1811" spans="1:12">
      <c r="A1811" s="11" t="s">
        <v>3561</v>
      </c>
      <c r="D1811" s="11" t="s">
        <v>260</v>
      </c>
      <c r="E1811" s="19" t="s">
        <v>3811</v>
      </c>
      <c r="F1811" s="10">
        <v>42036</v>
      </c>
      <c r="G1811" s="10">
        <v>44958</v>
      </c>
      <c r="H1811" s="11">
        <v>9</v>
      </c>
      <c r="I1811" s="20" t="s">
        <v>259</v>
      </c>
      <c r="J1811" s="11" t="s">
        <v>261</v>
      </c>
      <c r="K1811" s="11" t="s">
        <v>12387</v>
      </c>
      <c r="L1811" s="11">
        <v>2</v>
      </c>
    </row>
    <row r="1812" spans="1:12">
      <c r="A1812" s="11" t="s">
        <v>3562</v>
      </c>
      <c r="D1812" s="11" t="s">
        <v>260</v>
      </c>
      <c r="E1812" s="19" t="s">
        <v>3812</v>
      </c>
      <c r="F1812" s="10">
        <v>42036</v>
      </c>
      <c r="G1812" s="10">
        <v>44958</v>
      </c>
      <c r="H1812" s="11">
        <v>9</v>
      </c>
      <c r="I1812" s="20" t="s">
        <v>259</v>
      </c>
      <c r="J1812" s="11" t="s">
        <v>261</v>
      </c>
      <c r="K1812" s="11" t="s">
        <v>12387</v>
      </c>
      <c r="L1812" s="11">
        <v>2</v>
      </c>
    </row>
    <row r="1813" spans="1:12">
      <c r="A1813" s="11" t="s">
        <v>3563</v>
      </c>
      <c r="D1813" s="11" t="s">
        <v>260</v>
      </c>
      <c r="E1813" s="19" t="s">
        <v>3813</v>
      </c>
      <c r="F1813" s="10">
        <v>42036</v>
      </c>
      <c r="G1813" s="10">
        <v>44958</v>
      </c>
      <c r="H1813" s="11">
        <v>9</v>
      </c>
      <c r="I1813" s="20" t="s">
        <v>259</v>
      </c>
      <c r="J1813" s="11" t="s">
        <v>261</v>
      </c>
      <c r="K1813" s="11" t="s">
        <v>12387</v>
      </c>
      <c r="L1813" s="11">
        <v>2</v>
      </c>
    </row>
    <row r="1814" spans="1:12">
      <c r="A1814" s="11" t="s">
        <v>3564</v>
      </c>
      <c r="D1814" s="11" t="s">
        <v>260</v>
      </c>
      <c r="E1814" s="19" t="s">
        <v>3814</v>
      </c>
      <c r="F1814" s="10">
        <v>42036</v>
      </c>
      <c r="G1814" s="10">
        <v>44958</v>
      </c>
      <c r="H1814" s="11">
        <v>9</v>
      </c>
      <c r="I1814" s="20" t="s">
        <v>259</v>
      </c>
      <c r="J1814" s="11" t="s">
        <v>261</v>
      </c>
      <c r="K1814" s="11" t="s">
        <v>12387</v>
      </c>
      <c r="L1814" s="11">
        <v>2</v>
      </c>
    </row>
    <row r="1815" spans="1:12">
      <c r="A1815" s="11" t="s">
        <v>3565</v>
      </c>
      <c r="D1815" s="11" t="s">
        <v>260</v>
      </c>
      <c r="E1815" s="19" t="s">
        <v>3815</v>
      </c>
      <c r="F1815" s="10">
        <v>42036</v>
      </c>
      <c r="G1815" s="10">
        <v>44958</v>
      </c>
      <c r="H1815" s="11">
        <v>9</v>
      </c>
      <c r="I1815" s="20" t="s">
        <v>259</v>
      </c>
      <c r="J1815" s="11" t="s">
        <v>261</v>
      </c>
      <c r="K1815" s="11" t="s">
        <v>12387</v>
      </c>
      <c r="L1815" s="11">
        <v>2</v>
      </c>
    </row>
    <row r="1816" spans="1:12">
      <c r="A1816" s="11" t="s">
        <v>3566</v>
      </c>
      <c r="D1816" s="11" t="s">
        <v>260</v>
      </c>
      <c r="E1816" s="19" t="s">
        <v>3816</v>
      </c>
      <c r="F1816" s="10">
        <v>42036</v>
      </c>
      <c r="G1816" s="10">
        <v>44958</v>
      </c>
      <c r="H1816" s="11">
        <v>9</v>
      </c>
      <c r="I1816" s="20" t="s">
        <v>259</v>
      </c>
      <c r="J1816" s="11" t="s">
        <v>261</v>
      </c>
      <c r="K1816" s="11" t="s">
        <v>12387</v>
      </c>
      <c r="L1816" s="11">
        <v>2</v>
      </c>
    </row>
    <row r="1817" spans="1:12">
      <c r="A1817" s="11" t="s">
        <v>3567</v>
      </c>
      <c r="D1817" s="11" t="s">
        <v>260</v>
      </c>
      <c r="E1817" s="19" t="s">
        <v>3817</v>
      </c>
      <c r="F1817" s="10">
        <v>42036</v>
      </c>
      <c r="G1817" s="10">
        <v>44958</v>
      </c>
      <c r="H1817" s="11">
        <v>9</v>
      </c>
      <c r="I1817" s="20" t="s">
        <v>259</v>
      </c>
      <c r="J1817" s="11" t="s">
        <v>261</v>
      </c>
      <c r="K1817" s="11" t="s">
        <v>12387</v>
      </c>
      <c r="L1817" s="11">
        <v>2</v>
      </c>
    </row>
    <row r="1818" spans="1:12">
      <c r="A1818" s="11" t="s">
        <v>3568</v>
      </c>
      <c r="D1818" s="11" t="s">
        <v>260</v>
      </c>
      <c r="E1818" s="19" t="s">
        <v>3818</v>
      </c>
      <c r="F1818" s="10">
        <v>42036</v>
      </c>
      <c r="G1818" s="10">
        <v>44958</v>
      </c>
      <c r="H1818" s="11">
        <v>9</v>
      </c>
      <c r="I1818" s="20" t="s">
        <v>259</v>
      </c>
      <c r="J1818" s="11" t="s">
        <v>261</v>
      </c>
      <c r="K1818" s="11" t="s">
        <v>12387</v>
      </c>
      <c r="L1818" s="11">
        <v>2</v>
      </c>
    </row>
    <row r="1819" spans="1:12">
      <c r="A1819" s="11" t="s">
        <v>3569</v>
      </c>
      <c r="D1819" s="11" t="s">
        <v>260</v>
      </c>
      <c r="E1819" s="19" t="s">
        <v>3819</v>
      </c>
      <c r="F1819" s="10">
        <v>42036</v>
      </c>
      <c r="G1819" s="10">
        <v>44958</v>
      </c>
      <c r="H1819" s="11">
        <v>9</v>
      </c>
      <c r="I1819" s="20" t="s">
        <v>259</v>
      </c>
      <c r="J1819" s="11" t="s">
        <v>261</v>
      </c>
      <c r="K1819" s="11" t="s">
        <v>12387</v>
      </c>
      <c r="L1819" s="11">
        <v>2</v>
      </c>
    </row>
    <row r="1820" spans="1:12">
      <c r="A1820" s="11" t="s">
        <v>3570</v>
      </c>
      <c r="D1820" s="11" t="s">
        <v>260</v>
      </c>
      <c r="E1820" s="19" t="s">
        <v>3820</v>
      </c>
      <c r="F1820" s="10">
        <v>42036</v>
      </c>
      <c r="G1820" s="10">
        <v>44958</v>
      </c>
      <c r="H1820" s="11">
        <v>9</v>
      </c>
      <c r="I1820" s="20" t="s">
        <v>259</v>
      </c>
      <c r="J1820" s="11" t="s">
        <v>261</v>
      </c>
      <c r="K1820" s="11" t="s">
        <v>12387</v>
      </c>
      <c r="L1820" s="11">
        <v>2</v>
      </c>
    </row>
    <row r="1821" spans="1:12">
      <c r="A1821" s="11" t="s">
        <v>3571</v>
      </c>
      <c r="D1821" s="11" t="s">
        <v>260</v>
      </c>
      <c r="E1821" s="19" t="s">
        <v>3821</v>
      </c>
      <c r="F1821" s="10">
        <v>42036</v>
      </c>
      <c r="G1821" s="10">
        <v>44958</v>
      </c>
      <c r="H1821" s="11">
        <v>9</v>
      </c>
      <c r="I1821" s="20" t="s">
        <v>259</v>
      </c>
      <c r="J1821" s="11" t="s">
        <v>261</v>
      </c>
      <c r="K1821" s="11" t="s">
        <v>12387</v>
      </c>
      <c r="L1821" s="11">
        <v>2</v>
      </c>
    </row>
    <row r="1822" spans="1:12">
      <c r="A1822" s="11" t="s">
        <v>3572</v>
      </c>
      <c r="D1822" s="11" t="s">
        <v>260</v>
      </c>
      <c r="E1822" s="19" t="s">
        <v>3822</v>
      </c>
      <c r="F1822" s="10">
        <v>42036</v>
      </c>
      <c r="G1822" s="10">
        <v>44958</v>
      </c>
      <c r="H1822" s="11">
        <v>9</v>
      </c>
      <c r="I1822" s="20" t="s">
        <v>259</v>
      </c>
      <c r="J1822" s="11" t="s">
        <v>261</v>
      </c>
      <c r="K1822" s="11" t="s">
        <v>12387</v>
      </c>
      <c r="L1822" s="11">
        <v>2</v>
      </c>
    </row>
    <row r="1823" spans="1:12">
      <c r="A1823" s="11" t="s">
        <v>3573</v>
      </c>
      <c r="D1823" s="11" t="s">
        <v>260</v>
      </c>
      <c r="E1823" s="19" t="s">
        <v>3823</v>
      </c>
      <c r="F1823" s="10">
        <v>42036</v>
      </c>
      <c r="G1823" s="10">
        <v>44958</v>
      </c>
      <c r="H1823" s="11">
        <v>9</v>
      </c>
      <c r="I1823" s="20" t="s">
        <v>259</v>
      </c>
      <c r="J1823" s="11" t="s">
        <v>261</v>
      </c>
      <c r="K1823" s="11" t="s">
        <v>12387</v>
      </c>
      <c r="L1823" s="11">
        <v>2</v>
      </c>
    </row>
    <row r="1824" spans="1:12">
      <c r="A1824" s="11" t="s">
        <v>3574</v>
      </c>
      <c r="D1824" s="11" t="s">
        <v>260</v>
      </c>
      <c r="E1824" s="19" t="s">
        <v>3824</v>
      </c>
      <c r="F1824" s="10">
        <v>42036</v>
      </c>
      <c r="G1824" s="10">
        <v>44958</v>
      </c>
      <c r="H1824" s="11">
        <v>9</v>
      </c>
      <c r="I1824" s="20" t="s">
        <v>259</v>
      </c>
      <c r="J1824" s="11" t="s">
        <v>261</v>
      </c>
      <c r="K1824" s="11" t="s">
        <v>12387</v>
      </c>
      <c r="L1824" s="11">
        <v>2</v>
      </c>
    </row>
    <row r="1825" spans="1:12">
      <c r="A1825" s="11" t="s">
        <v>3575</v>
      </c>
      <c r="D1825" s="11" t="s">
        <v>260</v>
      </c>
      <c r="E1825" s="19" t="s">
        <v>3825</v>
      </c>
      <c r="F1825" s="10">
        <v>42036</v>
      </c>
      <c r="G1825" s="10">
        <v>44958</v>
      </c>
      <c r="H1825" s="11">
        <v>9</v>
      </c>
      <c r="I1825" s="20" t="s">
        <v>259</v>
      </c>
      <c r="J1825" s="11" t="s">
        <v>261</v>
      </c>
      <c r="K1825" s="11" t="s">
        <v>12387</v>
      </c>
      <c r="L1825" s="11">
        <v>2</v>
      </c>
    </row>
    <row r="1826" spans="1:12">
      <c r="A1826" s="11" t="s">
        <v>3576</v>
      </c>
      <c r="D1826" s="11" t="s">
        <v>260</v>
      </c>
      <c r="E1826" s="19" t="s">
        <v>3826</v>
      </c>
      <c r="F1826" s="10">
        <v>42036</v>
      </c>
      <c r="G1826" s="10">
        <v>44958</v>
      </c>
      <c r="H1826" s="11">
        <v>9</v>
      </c>
      <c r="I1826" s="20" t="s">
        <v>259</v>
      </c>
      <c r="J1826" s="11" t="s">
        <v>261</v>
      </c>
      <c r="K1826" s="11" t="s">
        <v>12387</v>
      </c>
      <c r="L1826" s="11">
        <v>2</v>
      </c>
    </row>
    <row r="1827" spans="1:12">
      <c r="A1827" s="11" t="s">
        <v>3577</v>
      </c>
      <c r="D1827" s="11" t="s">
        <v>260</v>
      </c>
      <c r="E1827" s="19" t="s">
        <v>3827</v>
      </c>
      <c r="F1827" s="10">
        <v>42036</v>
      </c>
      <c r="G1827" s="10">
        <v>44958</v>
      </c>
      <c r="H1827" s="11">
        <v>9</v>
      </c>
      <c r="I1827" s="20" t="s">
        <v>259</v>
      </c>
      <c r="J1827" s="11" t="s">
        <v>261</v>
      </c>
      <c r="K1827" s="11" t="s">
        <v>12387</v>
      </c>
      <c r="L1827" s="11">
        <v>2</v>
      </c>
    </row>
    <row r="1828" spans="1:12">
      <c r="A1828" s="11" t="s">
        <v>3578</v>
      </c>
      <c r="D1828" s="11" t="s">
        <v>260</v>
      </c>
      <c r="E1828" s="19" t="s">
        <v>3828</v>
      </c>
      <c r="F1828" s="10">
        <v>42036</v>
      </c>
      <c r="G1828" s="10">
        <v>44958</v>
      </c>
      <c r="H1828" s="11">
        <v>9</v>
      </c>
      <c r="I1828" s="20" t="s">
        <v>259</v>
      </c>
      <c r="J1828" s="11" t="s">
        <v>261</v>
      </c>
      <c r="K1828" s="11" t="s">
        <v>12387</v>
      </c>
      <c r="L1828" s="11">
        <v>2</v>
      </c>
    </row>
    <row r="1829" spans="1:12">
      <c r="A1829" s="11" t="s">
        <v>3579</v>
      </c>
      <c r="D1829" s="11" t="s">
        <v>260</v>
      </c>
      <c r="E1829" s="19" t="s">
        <v>3829</v>
      </c>
      <c r="F1829" s="10">
        <v>42036</v>
      </c>
      <c r="G1829" s="10">
        <v>44958</v>
      </c>
      <c r="H1829" s="11">
        <v>9</v>
      </c>
      <c r="I1829" s="20" t="s">
        <v>259</v>
      </c>
      <c r="J1829" s="11" t="s">
        <v>261</v>
      </c>
      <c r="K1829" s="11" t="s">
        <v>12387</v>
      </c>
      <c r="L1829" s="11">
        <v>2</v>
      </c>
    </row>
    <row r="1830" spans="1:12">
      <c r="A1830" s="11" t="s">
        <v>3580</v>
      </c>
      <c r="D1830" s="11" t="s">
        <v>260</v>
      </c>
      <c r="E1830" s="19" t="s">
        <v>3830</v>
      </c>
      <c r="F1830" s="10">
        <v>42036</v>
      </c>
      <c r="G1830" s="10">
        <v>44958</v>
      </c>
      <c r="H1830" s="11">
        <v>9</v>
      </c>
      <c r="I1830" s="20" t="s">
        <v>259</v>
      </c>
      <c r="J1830" s="11" t="s">
        <v>261</v>
      </c>
      <c r="K1830" s="11" t="s">
        <v>12387</v>
      </c>
      <c r="L1830" s="11">
        <v>2</v>
      </c>
    </row>
    <row r="1831" spans="1:12">
      <c r="A1831" s="11" t="s">
        <v>3581</v>
      </c>
      <c r="D1831" s="11" t="s">
        <v>260</v>
      </c>
      <c r="E1831" s="19" t="s">
        <v>3831</v>
      </c>
      <c r="F1831" s="10">
        <v>42036</v>
      </c>
      <c r="G1831" s="10">
        <v>44958</v>
      </c>
      <c r="H1831" s="11">
        <v>9</v>
      </c>
      <c r="I1831" s="20" t="s">
        <v>259</v>
      </c>
      <c r="J1831" s="11" t="s">
        <v>261</v>
      </c>
      <c r="K1831" s="11" t="s">
        <v>12387</v>
      </c>
      <c r="L1831" s="11">
        <v>2</v>
      </c>
    </row>
    <row r="1832" spans="1:12">
      <c r="A1832" s="11" t="s">
        <v>3582</v>
      </c>
      <c r="D1832" s="11" t="s">
        <v>260</v>
      </c>
      <c r="E1832" s="19" t="s">
        <v>3832</v>
      </c>
      <c r="F1832" s="10">
        <v>42036</v>
      </c>
      <c r="G1832" s="10">
        <v>44958</v>
      </c>
      <c r="H1832" s="11">
        <v>9</v>
      </c>
      <c r="I1832" s="20" t="s">
        <v>259</v>
      </c>
      <c r="J1832" s="11" t="s">
        <v>261</v>
      </c>
      <c r="K1832" s="11" t="s">
        <v>12387</v>
      </c>
      <c r="L1832" s="11">
        <v>2</v>
      </c>
    </row>
    <row r="1833" spans="1:12">
      <c r="A1833" s="11" t="s">
        <v>3583</v>
      </c>
      <c r="D1833" s="11" t="s">
        <v>260</v>
      </c>
      <c r="E1833" s="19" t="s">
        <v>3833</v>
      </c>
      <c r="F1833" s="10">
        <v>42036</v>
      </c>
      <c r="G1833" s="10">
        <v>44958</v>
      </c>
      <c r="H1833" s="11">
        <v>9</v>
      </c>
      <c r="I1833" s="20" t="s">
        <v>259</v>
      </c>
      <c r="J1833" s="11" t="s">
        <v>261</v>
      </c>
      <c r="K1833" s="11" t="s">
        <v>12387</v>
      </c>
      <c r="L1833" s="11">
        <v>2</v>
      </c>
    </row>
    <row r="1834" spans="1:12">
      <c r="A1834" s="11" t="s">
        <v>3584</v>
      </c>
      <c r="D1834" s="11" t="s">
        <v>260</v>
      </c>
      <c r="E1834" s="19" t="s">
        <v>3834</v>
      </c>
      <c r="F1834" s="10">
        <v>42036</v>
      </c>
      <c r="G1834" s="10">
        <v>44958</v>
      </c>
      <c r="H1834" s="11">
        <v>9</v>
      </c>
      <c r="I1834" s="20" t="s">
        <v>259</v>
      </c>
      <c r="J1834" s="11" t="s">
        <v>261</v>
      </c>
      <c r="K1834" s="11" t="s">
        <v>12387</v>
      </c>
      <c r="L1834" s="11">
        <v>2</v>
      </c>
    </row>
    <row r="1835" spans="1:12">
      <c r="A1835" s="11" t="s">
        <v>3585</v>
      </c>
      <c r="D1835" s="11" t="s">
        <v>260</v>
      </c>
      <c r="E1835" s="19" t="s">
        <v>3835</v>
      </c>
      <c r="F1835" s="10">
        <v>42036</v>
      </c>
      <c r="G1835" s="10">
        <v>44958</v>
      </c>
      <c r="H1835" s="11">
        <v>9</v>
      </c>
      <c r="I1835" s="20" t="s">
        <v>259</v>
      </c>
      <c r="J1835" s="11" t="s">
        <v>261</v>
      </c>
      <c r="K1835" s="11" t="s">
        <v>12387</v>
      </c>
      <c r="L1835" s="11">
        <v>2</v>
      </c>
    </row>
    <row r="1836" spans="1:12">
      <c r="A1836" s="11" t="s">
        <v>3586</v>
      </c>
      <c r="D1836" s="11" t="s">
        <v>260</v>
      </c>
      <c r="E1836" s="19" t="s">
        <v>3836</v>
      </c>
      <c r="F1836" s="10">
        <v>42036</v>
      </c>
      <c r="G1836" s="10">
        <v>44958</v>
      </c>
      <c r="H1836" s="11">
        <v>9</v>
      </c>
      <c r="I1836" s="20" t="s">
        <v>259</v>
      </c>
      <c r="J1836" s="11" t="s">
        <v>261</v>
      </c>
      <c r="K1836" s="11" t="s">
        <v>12387</v>
      </c>
      <c r="L1836" s="11">
        <v>2</v>
      </c>
    </row>
    <row r="1837" spans="1:12">
      <c r="A1837" s="11" t="s">
        <v>3587</v>
      </c>
      <c r="D1837" s="11" t="s">
        <v>260</v>
      </c>
      <c r="E1837" s="19" t="s">
        <v>3837</v>
      </c>
      <c r="F1837" s="10">
        <v>42036</v>
      </c>
      <c r="G1837" s="10">
        <v>44958</v>
      </c>
      <c r="H1837" s="11">
        <v>9</v>
      </c>
      <c r="I1837" s="20" t="s">
        <v>259</v>
      </c>
      <c r="J1837" s="11" t="s">
        <v>261</v>
      </c>
      <c r="K1837" s="11" t="s">
        <v>12387</v>
      </c>
      <c r="L1837" s="11">
        <v>2</v>
      </c>
    </row>
    <row r="1838" spans="1:12">
      <c r="A1838" s="11" t="s">
        <v>3588</v>
      </c>
      <c r="D1838" s="11" t="s">
        <v>260</v>
      </c>
      <c r="E1838" s="19" t="s">
        <v>3838</v>
      </c>
      <c r="F1838" s="10">
        <v>42036</v>
      </c>
      <c r="G1838" s="10">
        <v>44958</v>
      </c>
      <c r="H1838" s="11">
        <v>9</v>
      </c>
      <c r="I1838" s="20" t="s">
        <v>259</v>
      </c>
      <c r="J1838" s="11" t="s">
        <v>261</v>
      </c>
      <c r="K1838" s="11" t="s">
        <v>12387</v>
      </c>
      <c r="L1838" s="11">
        <v>2</v>
      </c>
    </row>
    <row r="1839" spans="1:12">
      <c r="A1839" s="11" t="s">
        <v>3589</v>
      </c>
      <c r="D1839" s="11" t="s">
        <v>260</v>
      </c>
      <c r="E1839" s="19" t="s">
        <v>3839</v>
      </c>
      <c r="F1839" s="10">
        <v>42036</v>
      </c>
      <c r="G1839" s="10">
        <v>44958</v>
      </c>
      <c r="H1839" s="11">
        <v>9</v>
      </c>
      <c r="I1839" s="20" t="s">
        <v>259</v>
      </c>
      <c r="J1839" s="11" t="s">
        <v>261</v>
      </c>
      <c r="K1839" s="11" t="s">
        <v>12387</v>
      </c>
      <c r="L1839" s="11">
        <v>2</v>
      </c>
    </row>
    <row r="1840" spans="1:12">
      <c r="A1840" s="11" t="s">
        <v>3590</v>
      </c>
      <c r="D1840" s="11" t="s">
        <v>260</v>
      </c>
      <c r="E1840" s="19" t="s">
        <v>3840</v>
      </c>
      <c r="F1840" s="10">
        <v>42036</v>
      </c>
      <c r="G1840" s="10">
        <v>44958</v>
      </c>
      <c r="H1840" s="11">
        <v>9</v>
      </c>
      <c r="I1840" s="20" t="s">
        <v>259</v>
      </c>
      <c r="J1840" s="11" t="s">
        <v>261</v>
      </c>
      <c r="K1840" s="11" t="s">
        <v>12387</v>
      </c>
      <c r="L1840" s="11">
        <v>2</v>
      </c>
    </row>
    <row r="1841" spans="1:12">
      <c r="A1841" s="11" t="s">
        <v>3591</v>
      </c>
      <c r="D1841" s="11" t="s">
        <v>260</v>
      </c>
      <c r="E1841" s="19" t="s">
        <v>3841</v>
      </c>
      <c r="F1841" s="10">
        <v>42036</v>
      </c>
      <c r="G1841" s="10">
        <v>44958</v>
      </c>
      <c r="H1841" s="11">
        <v>9</v>
      </c>
      <c r="I1841" s="20" t="s">
        <v>259</v>
      </c>
      <c r="J1841" s="11" t="s">
        <v>261</v>
      </c>
      <c r="K1841" s="11" t="s">
        <v>12387</v>
      </c>
      <c r="L1841" s="11">
        <v>2</v>
      </c>
    </row>
    <row r="1842" spans="1:12">
      <c r="A1842" s="11" t="s">
        <v>3592</v>
      </c>
      <c r="D1842" s="11" t="s">
        <v>260</v>
      </c>
      <c r="E1842" s="19" t="s">
        <v>3842</v>
      </c>
      <c r="F1842" s="10">
        <v>42036</v>
      </c>
      <c r="G1842" s="10">
        <v>44958</v>
      </c>
      <c r="H1842" s="11">
        <v>9</v>
      </c>
      <c r="I1842" s="20" t="s">
        <v>259</v>
      </c>
      <c r="J1842" s="11" t="s">
        <v>261</v>
      </c>
      <c r="K1842" s="11" t="s">
        <v>12387</v>
      </c>
      <c r="L1842" s="11">
        <v>2</v>
      </c>
    </row>
    <row r="1843" spans="1:12">
      <c r="A1843" s="11" t="s">
        <v>3593</v>
      </c>
      <c r="D1843" s="11" t="s">
        <v>260</v>
      </c>
      <c r="E1843" s="19" t="s">
        <v>3843</v>
      </c>
      <c r="F1843" s="10">
        <v>42036</v>
      </c>
      <c r="G1843" s="10">
        <v>44958</v>
      </c>
      <c r="H1843" s="11">
        <v>9</v>
      </c>
      <c r="I1843" s="20" t="s">
        <v>259</v>
      </c>
      <c r="J1843" s="11" t="s">
        <v>261</v>
      </c>
      <c r="K1843" s="11" t="s">
        <v>12387</v>
      </c>
      <c r="L1843" s="11">
        <v>2</v>
      </c>
    </row>
    <row r="1844" spans="1:12">
      <c r="A1844" s="11" t="s">
        <v>3594</v>
      </c>
      <c r="D1844" s="11" t="s">
        <v>260</v>
      </c>
      <c r="E1844" s="19" t="s">
        <v>3844</v>
      </c>
      <c r="F1844" s="10">
        <v>42036</v>
      </c>
      <c r="G1844" s="10">
        <v>44958</v>
      </c>
      <c r="H1844" s="11">
        <v>9</v>
      </c>
      <c r="I1844" s="20" t="s">
        <v>259</v>
      </c>
      <c r="J1844" s="11" t="s">
        <v>261</v>
      </c>
      <c r="K1844" s="11" t="s">
        <v>12387</v>
      </c>
      <c r="L1844" s="11">
        <v>2</v>
      </c>
    </row>
    <row r="1845" spans="1:12">
      <c r="A1845" s="11" t="s">
        <v>3595</v>
      </c>
      <c r="D1845" s="11" t="s">
        <v>260</v>
      </c>
      <c r="E1845" s="19" t="s">
        <v>3845</v>
      </c>
      <c r="F1845" s="10">
        <v>42036</v>
      </c>
      <c r="G1845" s="10">
        <v>44958</v>
      </c>
      <c r="H1845" s="11">
        <v>9</v>
      </c>
      <c r="I1845" s="20" t="s">
        <v>259</v>
      </c>
      <c r="J1845" s="11" t="s">
        <v>261</v>
      </c>
      <c r="K1845" s="11" t="s">
        <v>12387</v>
      </c>
      <c r="L1845" s="11">
        <v>2</v>
      </c>
    </row>
    <row r="1846" spans="1:12">
      <c r="A1846" s="11" t="s">
        <v>3596</v>
      </c>
      <c r="D1846" s="11" t="s">
        <v>260</v>
      </c>
      <c r="E1846" s="19" t="s">
        <v>3846</v>
      </c>
      <c r="F1846" s="10">
        <v>42036</v>
      </c>
      <c r="G1846" s="10">
        <v>44958</v>
      </c>
      <c r="H1846" s="11">
        <v>9</v>
      </c>
      <c r="I1846" s="20" t="s">
        <v>259</v>
      </c>
      <c r="J1846" s="11" t="s">
        <v>261</v>
      </c>
      <c r="K1846" s="11" t="s">
        <v>12387</v>
      </c>
      <c r="L1846" s="11">
        <v>2</v>
      </c>
    </row>
    <row r="1847" spans="1:12">
      <c r="A1847" s="11" t="s">
        <v>3597</v>
      </c>
      <c r="D1847" s="11" t="s">
        <v>260</v>
      </c>
      <c r="E1847" s="19" t="s">
        <v>3847</v>
      </c>
      <c r="F1847" s="10">
        <v>42036</v>
      </c>
      <c r="G1847" s="10">
        <v>44958</v>
      </c>
      <c r="H1847" s="11">
        <v>9</v>
      </c>
      <c r="I1847" s="20" t="s">
        <v>259</v>
      </c>
      <c r="J1847" s="11" t="s">
        <v>261</v>
      </c>
      <c r="K1847" s="11" t="s">
        <v>12387</v>
      </c>
      <c r="L1847" s="11">
        <v>2</v>
      </c>
    </row>
    <row r="1848" spans="1:12">
      <c r="A1848" s="11" t="s">
        <v>3598</v>
      </c>
      <c r="D1848" s="11" t="s">
        <v>260</v>
      </c>
      <c r="E1848" s="19" t="s">
        <v>3848</v>
      </c>
      <c r="F1848" s="10">
        <v>42036</v>
      </c>
      <c r="G1848" s="10">
        <v>44958</v>
      </c>
      <c r="H1848" s="11">
        <v>9</v>
      </c>
      <c r="I1848" s="20" t="s">
        <v>259</v>
      </c>
      <c r="J1848" s="11" t="s">
        <v>261</v>
      </c>
      <c r="K1848" s="11" t="s">
        <v>12387</v>
      </c>
      <c r="L1848" s="11">
        <v>2</v>
      </c>
    </row>
    <row r="1849" spans="1:12">
      <c r="A1849" s="11" t="s">
        <v>3599</v>
      </c>
      <c r="D1849" s="11" t="s">
        <v>260</v>
      </c>
      <c r="E1849" s="19" t="s">
        <v>3849</v>
      </c>
      <c r="F1849" s="10">
        <v>42036</v>
      </c>
      <c r="G1849" s="10">
        <v>44958</v>
      </c>
      <c r="H1849" s="11">
        <v>9</v>
      </c>
      <c r="I1849" s="20" t="s">
        <v>259</v>
      </c>
      <c r="J1849" s="11" t="s">
        <v>261</v>
      </c>
      <c r="K1849" s="11" t="s">
        <v>12387</v>
      </c>
      <c r="L1849" s="11">
        <v>2</v>
      </c>
    </row>
    <row r="1850" spans="1:12">
      <c r="A1850" s="11" t="s">
        <v>3600</v>
      </c>
      <c r="D1850" s="11" t="s">
        <v>260</v>
      </c>
      <c r="E1850" s="19" t="s">
        <v>3850</v>
      </c>
      <c r="F1850" s="10">
        <v>42036</v>
      </c>
      <c r="G1850" s="10">
        <v>44958</v>
      </c>
      <c r="H1850" s="11">
        <v>9</v>
      </c>
      <c r="I1850" s="20" t="s">
        <v>259</v>
      </c>
      <c r="J1850" s="11" t="s">
        <v>261</v>
      </c>
      <c r="K1850" s="11" t="s">
        <v>12387</v>
      </c>
      <c r="L1850" s="11">
        <v>2</v>
      </c>
    </row>
    <row r="1851" spans="1:12">
      <c r="A1851" s="11" t="s">
        <v>3601</v>
      </c>
      <c r="D1851" s="11" t="s">
        <v>260</v>
      </c>
      <c r="E1851" s="19" t="s">
        <v>3851</v>
      </c>
      <c r="F1851" s="10">
        <v>42036</v>
      </c>
      <c r="G1851" s="10">
        <v>44958</v>
      </c>
      <c r="H1851" s="11">
        <v>9</v>
      </c>
      <c r="I1851" s="20" t="s">
        <v>259</v>
      </c>
      <c r="J1851" s="11" t="s">
        <v>261</v>
      </c>
      <c r="K1851" s="11" t="s">
        <v>12387</v>
      </c>
      <c r="L1851" s="11">
        <v>2</v>
      </c>
    </row>
    <row r="1852" spans="1:12">
      <c r="A1852" s="11" t="s">
        <v>3602</v>
      </c>
      <c r="D1852" s="11" t="s">
        <v>260</v>
      </c>
      <c r="E1852" s="19" t="s">
        <v>3852</v>
      </c>
      <c r="F1852" s="10">
        <v>42036</v>
      </c>
      <c r="G1852" s="10">
        <v>44958</v>
      </c>
      <c r="H1852" s="11">
        <v>9</v>
      </c>
      <c r="I1852" s="20" t="s">
        <v>259</v>
      </c>
      <c r="J1852" s="11" t="s">
        <v>261</v>
      </c>
      <c r="K1852" s="11" t="s">
        <v>12387</v>
      </c>
      <c r="L1852" s="11">
        <v>2</v>
      </c>
    </row>
    <row r="1853" spans="1:12">
      <c r="A1853" s="11" t="s">
        <v>3603</v>
      </c>
      <c r="D1853" s="11" t="s">
        <v>260</v>
      </c>
      <c r="E1853" s="19" t="s">
        <v>3853</v>
      </c>
      <c r="F1853" s="10">
        <v>42036</v>
      </c>
      <c r="G1853" s="10">
        <v>44958</v>
      </c>
      <c r="H1853" s="11">
        <v>9</v>
      </c>
      <c r="I1853" s="20" t="s">
        <v>259</v>
      </c>
      <c r="J1853" s="11" t="s">
        <v>261</v>
      </c>
      <c r="K1853" s="11" t="s">
        <v>12387</v>
      </c>
      <c r="L1853" s="11">
        <v>2</v>
      </c>
    </row>
    <row r="1854" spans="1:12">
      <c r="A1854" s="11" t="s">
        <v>3604</v>
      </c>
      <c r="D1854" s="11" t="s">
        <v>260</v>
      </c>
      <c r="E1854" s="19" t="s">
        <v>3854</v>
      </c>
      <c r="F1854" s="10">
        <v>42036</v>
      </c>
      <c r="G1854" s="10">
        <v>44958</v>
      </c>
      <c r="H1854" s="11">
        <v>9</v>
      </c>
      <c r="I1854" s="20" t="s">
        <v>259</v>
      </c>
      <c r="J1854" s="11" t="s">
        <v>261</v>
      </c>
      <c r="K1854" s="11" t="s">
        <v>12387</v>
      </c>
      <c r="L1854" s="11">
        <v>2</v>
      </c>
    </row>
    <row r="1855" spans="1:12">
      <c r="A1855" s="11" t="s">
        <v>3605</v>
      </c>
      <c r="D1855" s="11" t="s">
        <v>260</v>
      </c>
      <c r="E1855" s="19" t="s">
        <v>3855</v>
      </c>
      <c r="F1855" s="10">
        <v>42036</v>
      </c>
      <c r="G1855" s="10">
        <v>44958</v>
      </c>
      <c r="H1855" s="11">
        <v>9</v>
      </c>
      <c r="I1855" s="20" t="s">
        <v>259</v>
      </c>
      <c r="J1855" s="11" t="s">
        <v>261</v>
      </c>
      <c r="K1855" s="11" t="s">
        <v>12387</v>
      </c>
      <c r="L1855" s="11">
        <v>2</v>
      </c>
    </row>
    <row r="1856" spans="1:12">
      <c r="A1856" s="11" t="s">
        <v>3606</v>
      </c>
      <c r="D1856" s="11" t="s">
        <v>260</v>
      </c>
      <c r="E1856" s="19" t="s">
        <v>3856</v>
      </c>
      <c r="F1856" s="10">
        <v>42036</v>
      </c>
      <c r="G1856" s="10">
        <v>44958</v>
      </c>
      <c r="H1856" s="11">
        <v>9</v>
      </c>
      <c r="I1856" s="20" t="s">
        <v>259</v>
      </c>
      <c r="J1856" s="11" t="s">
        <v>261</v>
      </c>
      <c r="K1856" s="11" t="s">
        <v>12387</v>
      </c>
      <c r="L1856" s="11">
        <v>2</v>
      </c>
    </row>
    <row r="1857" spans="1:12">
      <c r="A1857" s="11" t="s">
        <v>3607</v>
      </c>
      <c r="D1857" s="11" t="s">
        <v>260</v>
      </c>
      <c r="E1857" s="19" t="s">
        <v>3857</v>
      </c>
      <c r="F1857" s="10">
        <v>42036</v>
      </c>
      <c r="G1857" s="10">
        <v>44958</v>
      </c>
      <c r="H1857" s="11">
        <v>9</v>
      </c>
      <c r="I1857" s="20" t="s">
        <v>259</v>
      </c>
      <c r="J1857" s="11" t="s">
        <v>261</v>
      </c>
      <c r="K1857" s="11" t="s">
        <v>12387</v>
      </c>
      <c r="L1857" s="11">
        <v>2</v>
      </c>
    </row>
    <row r="1858" spans="1:12">
      <c r="A1858" s="11" t="s">
        <v>3608</v>
      </c>
      <c r="D1858" s="11" t="s">
        <v>260</v>
      </c>
      <c r="E1858" s="19" t="s">
        <v>3858</v>
      </c>
      <c r="F1858" s="10">
        <v>42036</v>
      </c>
      <c r="G1858" s="10">
        <v>44958</v>
      </c>
      <c r="H1858" s="11">
        <v>9</v>
      </c>
      <c r="I1858" s="20" t="s">
        <v>259</v>
      </c>
      <c r="J1858" s="11" t="s">
        <v>261</v>
      </c>
      <c r="K1858" s="11" t="s">
        <v>12387</v>
      </c>
      <c r="L1858" s="11">
        <v>2</v>
      </c>
    </row>
    <row r="1859" spans="1:12">
      <c r="A1859" s="11" t="s">
        <v>3609</v>
      </c>
      <c r="D1859" s="11" t="s">
        <v>260</v>
      </c>
      <c r="E1859" s="19" t="s">
        <v>3859</v>
      </c>
      <c r="F1859" s="10">
        <v>42036</v>
      </c>
      <c r="G1859" s="10">
        <v>44958</v>
      </c>
      <c r="H1859" s="11">
        <v>9</v>
      </c>
      <c r="I1859" s="20" t="s">
        <v>259</v>
      </c>
      <c r="J1859" s="11" t="s">
        <v>261</v>
      </c>
      <c r="K1859" s="11" t="s">
        <v>12387</v>
      </c>
      <c r="L1859" s="11">
        <v>2</v>
      </c>
    </row>
    <row r="1860" spans="1:12">
      <c r="A1860" s="11" t="s">
        <v>3610</v>
      </c>
      <c r="D1860" s="11" t="s">
        <v>260</v>
      </c>
      <c r="E1860" s="19" t="s">
        <v>3860</v>
      </c>
      <c r="F1860" s="10">
        <v>42036</v>
      </c>
      <c r="G1860" s="10">
        <v>44958</v>
      </c>
      <c r="H1860" s="11">
        <v>9</v>
      </c>
      <c r="I1860" s="20" t="s">
        <v>259</v>
      </c>
      <c r="J1860" s="11" t="s">
        <v>261</v>
      </c>
      <c r="K1860" s="11" t="s">
        <v>12387</v>
      </c>
      <c r="L1860" s="11">
        <v>2</v>
      </c>
    </row>
    <row r="1861" spans="1:12">
      <c r="A1861" s="11" t="s">
        <v>3611</v>
      </c>
      <c r="D1861" s="11" t="s">
        <v>260</v>
      </c>
      <c r="E1861" s="19" t="s">
        <v>3861</v>
      </c>
      <c r="F1861" s="10">
        <v>42036</v>
      </c>
      <c r="G1861" s="10">
        <v>44958</v>
      </c>
      <c r="H1861" s="11">
        <v>9</v>
      </c>
      <c r="I1861" s="20" t="s">
        <v>259</v>
      </c>
      <c r="J1861" s="11" t="s">
        <v>261</v>
      </c>
      <c r="K1861" s="11" t="s">
        <v>12387</v>
      </c>
      <c r="L1861" s="11">
        <v>2</v>
      </c>
    </row>
    <row r="1862" spans="1:12">
      <c r="A1862" s="11" t="s">
        <v>3612</v>
      </c>
      <c r="D1862" s="11" t="s">
        <v>260</v>
      </c>
      <c r="E1862" s="19" t="s">
        <v>3862</v>
      </c>
      <c r="F1862" s="10">
        <v>42036</v>
      </c>
      <c r="G1862" s="10">
        <v>44958</v>
      </c>
      <c r="H1862" s="11">
        <v>9</v>
      </c>
      <c r="I1862" s="20" t="s">
        <v>259</v>
      </c>
      <c r="J1862" s="11" t="s">
        <v>261</v>
      </c>
      <c r="K1862" s="11" t="s">
        <v>12387</v>
      </c>
      <c r="L1862" s="11">
        <v>2</v>
      </c>
    </row>
    <row r="1863" spans="1:12">
      <c r="A1863" s="11" t="s">
        <v>3613</v>
      </c>
      <c r="D1863" s="11" t="s">
        <v>260</v>
      </c>
      <c r="E1863" s="19" t="s">
        <v>3863</v>
      </c>
      <c r="F1863" s="10">
        <v>42036</v>
      </c>
      <c r="G1863" s="10">
        <v>44958</v>
      </c>
      <c r="H1863" s="11">
        <v>9</v>
      </c>
      <c r="I1863" s="20" t="s">
        <v>259</v>
      </c>
      <c r="J1863" s="11" t="s">
        <v>261</v>
      </c>
      <c r="K1863" s="11" t="s">
        <v>12387</v>
      </c>
      <c r="L1863" s="11">
        <v>2</v>
      </c>
    </row>
    <row r="1864" spans="1:12">
      <c r="A1864" s="11" t="s">
        <v>3614</v>
      </c>
      <c r="D1864" s="11" t="s">
        <v>260</v>
      </c>
      <c r="E1864" s="19" t="s">
        <v>3864</v>
      </c>
      <c r="F1864" s="10">
        <v>42036</v>
      </c>
      <c r="G1864" s="10">
        <v>44958</v>
      </c>
      <c r="H1864" s="11">
        <v>9</v>
      </c>
      <c r="I1864" s="20" t="s">
        <v>259</v>
      </c>
      <c r="J1864" s="11" t="s">
        <v>261</v>
      </c>
      <c r="K1864" s="11" t="s">
        <v>12387</v>
      </c>
      <c r="L1864" s="11">
        <v>2</v>
      </c>
    </row>
    <row r="1865" spans="1:12">
      <c r="A1865" s="11" t="s">
        <v>3615</v>
      </c>
      <c r="D1865" s="11" t="s">
        <v>260</v>
      </c>
      <c r="E1865" s="19" t="s">
        <v>3865</v>
      </c>
      <c r="F1865" s="10">
        <v>42036</v>
      </c>
      <c r="G1865" s="10">
        <v>44958</v>
      </c>
      <c r="H1865" s="11">
        <v>9</v>
      </c>
      <c r="I1865" s="20" t="s">
        <v>259</v>
      </c>
      <c r="J1865" s="11" t="s">
        <v>261</v>
      </c>
      <c r="K1865" s="11" t="s">
        <v>12387</v>
      </c>
      <c r="L1865" s="11">
        <v>2</v>
      </c>
    </row>
    <row r="1866" spans="1:12">
      <c r="A1866" s="11" t="s">
        <v>3616</v>
      </c>
      <c r="D1866" s="11" t="s">
        <v>260</v>
      </c>
      <c r="E1866" s="19" t="s">
        <v>3866</v>
      </c>
      <c r="F1866" s="10">
        <v>42036</v>
      </c>
      <c r="G1866" s="10">
        <v>44958</v>
      </c>
      <c r="H1866" s="11">
        <v>9</v>
      </c>
      <c r="I1866" s="20" t="s">
        <v>259</v>
      </c>
      <c r="J1866" s="11" t="s">
        <v>261</v>
      </c>
      <c r="K1866" s="11" t="s">
        <v>12387</v>
      </c>
      <c r="L1866" s="11">
        <v>2</v>
      </c>
    </row>
    <row r="1867" spans="1:12">
      <c r="A1867" s="11" t="s">
        <v>3617</v>
      </c>
      <c r="D1867" s="11" t="s">
        <v>260</v>
      </c>
      <c r="E1867" s="19" t="s">
        <v>3867</v>
      </c>
      <c r="F1867" s="10">
        <v>42036</v>
      </c>
      <c r="G1867" s="10">
        <v>44958</v>
      </c>
      <c r="H1867" s="11">
        <v>9</v>
      </c>
      <c r="I1867" s="20" t="s">
        <v>259</v>
      </c>
      <c r="J1867" s="11" t="s">
        <v>261</v>
      </c>
      <c r="K1867" s="11" t="s">
        <v>12387</v>
      </c>
      <c r="L1867" s="11">
        <v>2</v>
      </c>
    </row>
    <row r="1868" spans="1:12">
      <c r="A1868" s="11" t="s">
        <v>3618</v>
      </c>
      <c r="D1868" s="11" t="s">
        <v>260</v>
      </c>
      <c r="E1868" s="19" t="s">
        <v>3868</v>
      </c>
      <c r="F1868" s="10">
        <v>42036</v>
      </c>
      <c r="G1868" s="10">
        <v>44958</v>
      </c>
      <c r="H1868" s="11">
        <v>9</v>
      </c>
      <c r="I1868" s="20" t="s">
        <v>259</v>
      </c>
      <c r="J1868" s="11" t="s">
        <v>261</v>
      </c>
      <c r="K1868" s="11" t="s">
        <v>12387</v>
      </c>
      <c r="L1868" s="11">
        <v>2</v>
      </c>
    </row>
    <row r="1869" spans="1:12">
      <c r="A1869" s="11" t="s">
        <v>3619</v>
      </c>
      <c r="D1869" s="11" t="s">
        <v>260</v>
      </c>
      <c r="E1869" s="19" t="s">
        <v>3869</v>
      </c>
      <c r="F1869" s="10">
        <v>42036</v>
      </c>
      <c r="G1869" s="10">
        <v>44958</v>
      </c>
      <c r="H1869" s="11">
        <v>9</v>
      </c>
      <c r="I1869" s="20" t="s">
        <v>259</v>
      </c>
      <c r="J1869" s="11" t="s">
        <v>261</v>
      </c>
      <c r="K1869" s="11" t="s">
        <v>12387</v>
      </c>
      <c r="L1869" s="11">
        <v>2</v>
      </c>
    </row>
    <row r="1870" spans="1:12">
      <c r="A1870" s="11" t="s">
        <v>3620</v>
      </c>
      <c r="D1870" s="11" t="s">
        <v>260</v>
      </c>
      <c r="E1870" s="19" t="s">
        <v>3870</v>
      </c>
      <c r="F1870" s="10">
        <v>42036</v>
      </c>
      <c r="G1870" s="10">
        <v>44958</v>
      </c>
      <c r="H1870" s="11">
        <v>9</v>
      </c>
      <c r="I1870" s="20" t="s">
        <v>259</v>
      </c>
      <c r="J1870" s="11" t="s">
        <v>261</v>
      </c>
      <c r="K1870" s="11" t="s">
        <v>12387</v>
      </c>
      <c r="L1870" s="11">
        <v>2</v>
      </c>
    </row>
    <row r="1871" spans="1:12">
      <c r="A1871" s="11" t="s">
        <v>3621</v>
      </c>
      <c r="D1871" s="11" t="s">
        <v>260</v>
      </c>
      <c r="E1871" s="19" t="s">
        <v>3871</v>
      </c>
      <c r="F1871" s="10">
        <v>42036</v>
      </c>
      <c r="G1871" s="10">
        <v>44958</v>
      </c>
      <c r="H1871" s="11">
        <v>9</v>
      </c>
      <c r="I1871" s="20" t="s">
        <v>259</v>
      </c>
      <c r="J1871" s="11" t="s">
        <v>261</v>
      </c>
      <c r="K1871" s="11" t="s">
        <v>12387</v>
      </c>
      <c r="L1871" s="11">
        <v>2</v>
      </c>
    </row>
    <row r="1872" spans="1:12">
      <c r="A1872" s="11" t="s">
        <v>3622</v>
      </c>
      <c r="D1872" s="11" t="s">
        <v>260</v>
      </c>
      <c r="E1872" s="19" t="s">
        <v>3872</v>
      </c>
      <c r="F1872" s="10">
        <v>42036</v>
      </c>
      <c r="G1872" s="10">
        <v>44958</v>
      </c>
      <c r="H1872" s="11">
        <v>9</v>
      </c>
      <c r="I1872" s="20" t="s">
        <v>259</v>
      </c>
      <c r="J1872" s="11" t="s">
        <v>261</v>
      </c>
      <c r="K1872" s="11" t="s">
        <v>12387</v>
      </c>
      <c r="L1872" s="11">
        <v>2</v>
      </c>
    </row>
    <row r="1873" spans="1:12">
      <c r="A1873" s="11" t="s">
        <v>3623</v>
      </c>
      <c r="D1873" s="11" t="s">
        <v>260</v>
      </c>
      <c r="E1873" s="19" t="s">
        <v>3873</v>
      </c>
      <c r="F1873" s="10">
        <v>42036</v>
      </c>
      <c r="G1873" s="10">
        <v>44958</v>
      </c>
      <c r="H1873" s="11">
        <v>9</v>
      </c>
      <c r="I1873" s="20" t="s">
        <v>259</v>
      </c>
      <c r="J1873" s="11" t="s">
        <v>261</v>
      </c>
      <c r="K1873" s="11" t="s">
        <v>12387</v>
      </c>
      <c r="L1873" s="11">
        <v>2</v>
      </c>
    </row>
    <row r="1874" spans="1:12">
      <c r="A1874" s="11" t="s">
        <v>3624</v>
      </c>
      <c r="D1874" s="11" t="s">
        <v>260</v>
      </c>
      <c r="E1874" s="19" t="s">
        <v>3874</v>
      </c>
      <c r="F1874" s="10">
        <v>42036</v>
      </c>
      <c r="G1874" s="10">
        <v>44958</v>
      </c>
      <c r="H1874" s="11">
        <v>9</v>
      </c>
      <c r="I1874" s="20" t="s">
        <v>259</v>
      </c>
      <c r="J1874" s="11" t="s">
        <v>261</v>
      </c>
      <c r="K1874" s="11" t="s">
        <v>12387</v>
      </c>
      <c r="L1874" s="11">
        <v>2</v>
      </c>
    </row>
    <row r="1875" spans="1:12">
      <c r="A1875" s="11" t="s">
        <v>3625</v>
      </c>
      <c r="D1875" s="11" t="s">
        <v>260</v>
      </c>
      <c r="E1875" s="19" t="s">
        <v>3875</v>
      </c>
      <c r="F1875" s="10">
        <v>42036</v>
      </c>
      <c r="G1875" s="10">
        <v>44958</v>
      </c>
      <c r="H1875" s="11">
        <v>9</v>
      </c>
      <c r="I1875" s="20" t="s">
        <v>259</v>
      </c>
      <c r="J1875" s="11" t="s">
        <v>261</v>
      </c>
      <c r="K1875" s="11" t="s">
        <v>12387</v>
      </c>
      <c r="L1875" s="11">
        <v>2</v>
      </c>
    </row>
    <row r="1876" spans="1:12">
      <c r="A1876" s="11" t="s">
        <v>3626</v>
      </c>
      <c r="D1876" s="11" t="s">
        <v>260</v>
      </c>
      <c r="E1876" s="19" t="s">
        <v>3876</v>
      </c>
      <c r="F1876" s="10">
        <v>42036</v>
      </c>
      <c r="G1876" s="10">
        <v>44958</v>
      </c>
      <c r="H1876" s="11">
        <v>9</v>
      </c>
      <c r="I1876" s="20" t="s">
        <v>259</v>
      </c>
      <c r="J1876" s="11" t="s">
        <v>261</v>
      </c>
      <c r="K1876" s="11" t="s">
        <v>12387</v>
      </c>
      <c r="L1876" s="11">
        <v>2</v>
      </c>
    </row>
    <row r="1877" spans="1:12">
      <c r="A1877" s="11" t="s">
        <v>3627</v>
      </c>
      <c r="D1877" s="11" t="s">
        <v>260</v>
      </c>
      <c r="E1877" s="19" t="s">
        <v>3877</v>
      </c>
      <c r="F1877" s="10">
        <v>42036</v>
      </c>
      <c r="G1877" s="10">
        <v>44958</v>
      </c>
      <c r="H1877" s="11">
        <v>9</v>
      </c>
      <c r="I1877" s="20" t="s">
        <v>259</v>
      </c>
      <c r="J1877" s="11" t="s">
        <v>261</v>
      </c>
      <c r="K1877" s="11" t="s">
        <v>12387</v>
      </c>
      <c r="L1877" s="11">
        <v>2</v>
      </c>
    </row>
    <row r="1878" spans="1:12">
      <c r="A1878" s="11" t="s">
        <v>3628</v>
      </c>
      <c r="D1878" s="11" t="s">
        <v>260</v>
      </c>
      <c r="E1878" s="19" t="s">
        <v>3878</v>
      </c>
      <c r="F1878" s="10">
        <v>42036</v>
      </c>
      <c r="G1878" s="10">
        <v>44958</v>
      </c>
      <c r="H1878" s="11">
        <v>9</v>
      </c>
      <c r="I1878" s="20" t="s">
        <v>259</v>
      </c>
      <c r="J1878" s="11" t="s">
        <v>261</v>
      </c>
      <c r="K1878" s="11" t="s">
        <v>12387</v>
      </c>
      <c r="L1878" s="11">
        <v>2</v>
      </c>
    </row>
    <row r="1879" spans="1:12">
      <c r="A1879" s="11" t="s">
        <v>3629</v>
      </c>
      <c r="D1879" s="11" t="s">
        <v>260</v>
      </c>
      <c r="E1879" s="19" t="s">
        <v>3879</v>
      </c>
      <c r="F1879" s="10">
        <v>42036</v>
      </c>
      <c r="G1879" s="10">
        <v>44958</v>
      </c>
      <c r="H1879" s="11">
        <v>9</v>
      </c>
      <c r="I1879" s="20" t="s">
        <v>259</v>
      </c>
      <c r="J1879" s="11" t="s">
        <v>261</v>
      </c>
      <c r="K1879" s="11" t="s">
        <v>12387</v>
      </c>
      <c r="L1879" s="11">
        <v>2</v>
      </c>
    </row>
    <row r="1880" spans="1:12">
      <c r="A1880" s="11" t="s">
        <v>3630</v>
      </c>
      <c r="D1880" s="11" t="s">
        <v>260</v>
      </c>
      <c r="E1880" s="19" t="s">
        <v>3880</v>
      </c>
      <c r="F1880" s="10">
        <v>42036</v>
      </c>
      <c r="G1880" s="10">
        <v>44958</v>
      </c>
      <c r="H1880" s="11">
        <v>9</v>
      </c>
      <c r="I1880" s="20" t="s">
        <v>259</v>
      </c>
      <c r="J1880" s="11" t="s">
        <v>261</v>
      </c>
      <c r="K1880" s="11" t="s">
        <v>12387</v>
      </c>
      <c r="L1880" s="11">
        <v>2</v>
      </c>
    </row>
    <row r="1881" spans="1:12">
      <c r="A1881" s="11" t="s">
        <v>3631</v>
      </c>
      <c r="D1881" s="11" t="s">
        <v>260</v>
      </c>
      <c r="E1881" s="19" t="s">
        <v>3881</v>
      </c>
      <c r="F1881" s="10">
        <v>42036</v>
      </c>
      <c r="G1881" s="10">
        <v>44958</v>
      </c>
      <c r="H1881" s="11">
        <v>9</v>
      </c>
      <c r="I1881" s="20" t="s">
        <v>259</v>
      </c>
      <c r="J1881" s="11" t="s">
        <v>261</v>
      </c>
      <c r="K1881" s="11" t="s">
        <v>12387</v>
      </c>
      <c r="L1881" s="11">
        <v>2</v>
      </c>
    </row>
    <row r="1882" spans="1:12">
      <c r="A1882" s="11" t="s">
        <v>3632</v>
      </c>
      <c r="D1882" s="11" t="s">
        <v>260</v>
      </c>
      <c r="E1882" s="19" t="s">
        <v>3882</v>
      </c>
      <c r="F1882" s="10">
        <v>42036</v>
      </c>
      <c r="G1882" s="10">
        <v>44958</v>
      </c>
      <c r="H1882" s="11">
        <v>9</v>
      </c>
      <c r="I1882" s="20" t="s">
        <v>259</v>
      </c>
      <c r="J1882" s="11" t="s">
        <v>261</v>
      </c>
      <c r="K1882" s="11" t="s">
        <v>12387</v>
      </c>
      <c r="L1882" s="11">
        <v>2</v>
      </c>
    </row>
    <row r="1883" spans="1:12">
      <c r="A1883" s="11" t="s">
        <v>3633</v>
      </c>
      <c r="D1883" s="11" t="s">
        <v>260</v>
      </c>
      <c r="E1883" s="19" t="s">
        <v>3883</v>
      </c>
      <c r="F1883" s="10">
        <v>42036</v>
      </c>
      <c r="G1883" s="10">
        <v>44958</v>
      </c>
      <c r="H1883" s="11">
        <v>9</v>
      </c>
      <c r="I1883" s="20" t="s">
        <v>259</v>
      </c>
      <c r="J1883" s="11" t="s">
        <v>261</v>
      </c>
      <c r="K1883" s="11" t="s">
        <v>12387</v>
      </c>
      <c r="L1883" s="11">
        <v>2</v>
      </c>
    </row>
    <row r="1884" spans="1:12">
      <c r="A1884" s="11" t="s">
        <v>3634</v>
      </c>
      <c r="D1884" s="11" t="s">
        <v>260</v>
      </c>
      <c r="E1884" s="19" t="s">
        <v>3884</v>
      </c>
      <c r="F1884" s="10">
        <v>42036</v>
      </c>
      <c r="G1884" s="10">
        <v>44958</v>
      </c>
      <c r="H1884" s="11">
        <v>9</v>
      </c>
      <c r="I1884" s="20" t="s">
        <v>259</v>
      </c>
      <c r="J1884" s="11" t="s">
        <v>261</v>
      </c>
      <c r="K1884" s="11" t="s">
        <v>12387</v>
      </c>
      <c r="L1884" s="11">
        <v>2</v>
      </c>
    </row>
    <row r="1885" spans="1:12">
      <c r="A1885" s="11" t="s">
        <v>3635</v>
      </c>
      <c r="D1885" s="11" t="s">
        <v>260</v>
      </c>
      <c r="E1885" s="19" t="s">
        <v>3885</v>
      </c>
      <c r="F1885" s="10">
        <v>42036</v>
      </c>
      <c r="G1885" s="10">
        <v>44958</v>
      </c>
      <c r="H1885" s="11">
        <v>9</v>
      </c>
      <c r="I1885" s="20" t="s">
        <v>259</v>
      </c>
      <c r="J1885" s="11" t="s">
        <v>261</v>
      </c>
      <c r="K1885" s="11" t="s">
        <v>12387</v>
      </c>
      <c r="L1885" s="11">
        <v>2</v>
      </c>
    </row>
    <row r="1886" spans="1:12">
      <c r="A1886" s="11" t="s">
        <v>3636</v>
      </c>
      <c r="D1886" s="11" t="s">
        <v>260</v>
      </c>
      <c r="E1886" s="19" t="s">
        <v>3886</v>
      </c>
      <c r="F1886" s="10">
        <v>42036</v>
      </c>
      <c r="G1886" s="10">
        <v>44958</v>
      </c>
      <c r="H1886" s="11">
        <v>9</v>
      </c>
      <c r="I1886" s="20" t="s">
        <v>259</v>
      </c>
      <c r="J1886" s="11" t="s">
        <v>261</v>
      </c>
      <c r="K1886" s="11" t="s">
        <v>12387</v>
      </c>
      <c r="L1886" s="11">
        <v>2</v>
      </c>
    </row>
    <row r="1887" spans="1:12">
      <c r="A1887" s="11" t="s">
        <v>3637</v>
      </c>
      <c r="D1887" s="11" t="s">
        <v>260</v>
      </c>
      <c r="E1887" s="19" t="s">
        <v>3887</v>
      </c>
      <c r="F1887" s="10">
        <v>42036</v>
      </c>
      <c r="G1887" s="10">
        <v>44958</v>
      </c>
      <c r="H1887" s="11">
        <v>9</v>
      </c>
      <c r="I1887" s="20" t="s">
        <v>259</v>
      </c>
      <c r="J1887" s="11" t="s">
        <v>261</v>
      </c>
      <c r="K1887" s="11" t="s">
        <v>12387</v>
      </c>
      <c r="L1887" s="11">
        <v>2</v>
      </c>
    </row>
    <row r="1888" spans="1:12">
      <c r="A1888" s="11" t="s">
        <v>3638</v>
      </c>
      <c r="D1888" s="11" t="s">
        <v>260</v>
      </c>
      <c r="E1888" s="19" t="s">
        <v>3888</v>
      </c>
      <c r="F1888" s="10">
        <v>42036</v>
      </c>
      <c r="G1888" s="10">
        <v>44958</v>
      </c>
      <c r="H1888" s="11">
        <v>9</v>
      </c>
      <c r="I1888" s="20" t="s">
        <v>259</v>
      </c>
      <c r="J1888" s="11" t="s">
        <v>261</v>
      </c>
      <c r="K1888" s="11" t="s">
        <v>12387</v>
      </c>
      <c r="L1888" s="11">
        <v>2</v>
      </c>
    </row>
    <row r="1889" spans="1:12">
      <c r="A1889" s="11" t="s">
        <v>3639</v>
      </c>
      <c r="D1889" s="11" t="s">
        <v>260</v>
      </c>
      <c r="E1889" s="19" t="s">
        <v>3889</v>
      </c>
      <c r="F1889" s="10">
        <v>42036</v>
      </c>
      <c r="G1889" s="10">
        <v>44958</v>
      </c>
      <c r="H1889" s="11">
        <v>9</v>
      </c>
      <c r="I1889" s="20" t="s">
        <v>259</v>
      </c>
      <c r="J1889" s="11" t="s">
        <v>261</v>
      </c>
      <c r="K1889" s="11" t="s">
        <v>12387</v>
      </c>
      <c r="L1889" s="11">
        <v>2</v>
      </c>
    </row>
    <row r="1890" spans="1:12">
      <c r="A1890" s="11" t="s">
        <v>3640</v>
      </c>
      <c r="D1890" s="11" t="s">
        <v>260</v>
      </c>
      <c r="E1890" s="19" t="s">
        <v>3890</v>
      </c>
      <c r="F1890" s="10">
        <v>42036</v>
      </c>
      <c r="G1890" s="10">
        <v>44958</v>
      </c>
      <c r="H1890" s="11">
        <v>9</v>
      </c>
      <c r="I1890" s="20" t="s">
        <v>259</v>
      </c>
      <c r="J1890" s="11" t="s">
        <v>261</v>
      </c>
      <c r="K1890" s="11" t="s">
        <v>12387</v>
      </c>
      <c r="L1890" s="11">
        <v>2</v>
      </c>
    </row>
    <row r="1891" spans="1:12">
      <c r="A1891" s="11" t="s">
        <v>3641</v>
      </c>
      <c r="D1891" s="11" t="s">
        <v>260</v>
      </c>
      <c r="E1891" s="19" t="s">
        <v>3891</v>
      </c>
      <c r="F1891" s="10">
        <v>42036</v>
      </c>
      <c r="G1891" s="10">
        <v>44958</v>
      </c>
      <c r="H1891" s="11">
        <v>9</v>
      </c>
      <c r="I1891" s="20" t="s">
        <v>259</v>
      </c>
      <c r="J1891" s="11" t="s">
        <v>261</v>
      </c>
      <c r="K1891" s="11" t="s">
        <v>12387</v>
      </c>
      <c r="L1891" s="11">
        <v>2</v>
      </c>
    </row>
    <row r="1892" spans="1:12">
      <c r="A1892" s="11" t="s">
        <v>3642</v>
      </c>
      <c r="D1892" s="11" t="s">
        <v>260</v>
      </c>
      <c r="E1892" s="19" t="s">
        <v>3892</v>
      </c>
      <c r="F1892" s="10">
        <v>42036</v>
      </c>
      <c r="G1892" s="10">
        <v>44958</v>
      </c>
      <c r="H1892" s="11">
        <v>9</v>
      </c>
      <c r="I1892" s="20" t="s">
        <v>259</v>
      </c>
      <c r="J1892" s="11" t="s">
        <v>261</v>
      </c>
      <c r="K1892" s="11" t="s">
        <v>12387</v>
      </c>
      <c r="L1892" s="11">
        <v>2</v>
      </c>
    </row>
    <row r="1893" spans="1:12">
      <c r="A1893" s="11" t="s">
        <v>3643</v>
      </c>
      <c r="D1893" s="11" t="s">
        <v>260</v>
      </c>
      <c r="E1893" s="19" t="s">
        <v>3893</v>
      </c>
      <c r="F1893" s="10">
        <v>42036</v>
      </c>
      <c r="G1893" s="10">
        <v>44958</v>
      </c>
      <c r="H1893" s="11">
        <v>9</v>
      </c>
      <c r="I1893" s="20" t="s">
        <v>259</v>
      </c>
      <c r="J1893" s="11" t="s">
        <v>261</v>
      </c>
      <c r="K1893" s="11" t="s">
        <v>12387</v>
      </c>
      <c r="L1893" s="11">
        <v>2</v>
      </c>
    </row>
    <row r="1894" spans="1:12">
      <c r="A1894" s="11" t="s">
        <v>3644</v>
      </c>
      <c r="D1894" s="11" t="s">
        <v>260</v>
      </c>
      <c r="E1894" s="19" t="s">
        <v>3894</v>
      </c>
      <c r="F1894" s="10">
        <v>42036</v>
      </c>
      <c r="G1894" s="10">
        <v>44958</v>
      </c>
      <c r="H1894" s="11">
        <v>9</v>
      </c>
      <c r="I1894" s="20" t="s">
        <v>259</v>
      </c>
      <c r="J1894" s="11" t="s">
        <v>261</v>
      </c>
      <c r="K1894" s="11" t="s">
        <v>12387</v>
      </c>
      <c r="L1894" s="11">
        <v>2</v>
      </c>
    </row>
    <row r="1895" spans="1:12">
      <c r="A1895" s="11" t="s">
        <v>3645</v>
      </c>
      <c r="D1895" s="11" t="s">
        <v>260</v>
      </c>
      <c r="E1895" s="19" t="s">
        <v>3895</v>
      </c>
      <c r="F1895" s="10">
        <v>42036</v>
      </c>
      <c r="G1895" s="10">
        <v>44958</v>
      </c>
      <c r="H1895" s="11">
        <v>9</v>
      </c>
      <c r="I1895" s="20" t="s">
        <v>259</v>
      </c>
      <c r="J1895" s="11" t="s">
        <v>261</v>
      </c>
      <c r="K1895" s="11" t="s">
        <v>12387</v>
      </c>
      <c r="L1895" s="11">
        <v>2</v>
      </c>
    </row>
    <row r="1896" spans="1:12">
      <c r="A1896" s="11" t="s">
        <v>3646</v>
      </c>
      <c r="D1896" s="11" t="s">
        <v>260</v>
      </c>
      <c r="E1896" s="19" t="s">
        <v>3896</v>
      </c>
      <c r="F1896" s="10">
        <v>42036</v>
      </c>
      <c r="G1896" s="10">
        <v>44958</v>
      </c>
      <c r="H1896" s="11">
        <v>9</v>
      </c>
      <c r="I1896" s="20" t="s">
        <v>259</v>
      </c>
      <c r="J1896" s="11" t="s">
        <v>261</v>
      </c>
      <c r="K1896" s="11" t="s">
        <v>12387</v>
      </c>
      <c r="L1896" s="11">
        <v>2</v>
      </c>
    </row>
    <row r="1897" spans="1:12">
      <c r="A1897" s="11" t="s">
        <v>3647</v>
      </c>
      <c r="D1897" s="11" t="s">
        <v>260</v>
      </c>
      <c r="E1897" s="19" t="s">
        <v>3897</v>
      </c>
      <c r="F1897" s="10">
        <v>42036</v>
      </c>
      <c r="G1897" s="10">
        <v>44958</v>
      </c>
      <c r="H1897" s="11">
        <v>9</v>
      </c>
      <c r="I1897" s="20" t="s">
        <v>259</v>
      </c>
      <c r="J1897" s="11" t="s">
        <v>261</v>
      </c>
      <c r="K1897" s="11" t="s">
        <v>12387</v>
      </c>
      <c r="L1897" s="11">
        <v>2</v>
      </c>
    </row>
    <row r="1898" spans="1:12">
      <c r="A1898" s="11" t="s">
        <v>3648</v>
      </c>
      <c r="D1898" s="11" t="s">
        <v>260</v>
      </c>
      <c r="E1898" s="19" t="s">
        <v>3898</v>
      </c>
      <c r="F1898" s="10">
        <v>42036</v>
      </c>
      <c r="G1898" s="10">
        <v>44958</v>
      </c>
      <c r="H1898" s="11">
        <v>9</v>
      </c>
      <c r="I1898" s="20" t="s">
        <v>259</v>
      </c>
      <c r="J1898" s="11" t="s">
        <v>261</v>
      </c>
      <c r="K1898" s="11" t="s">
        <v>12387</v>
      </c>
      <c r="L1898" s="11">
        <v>2</v>
      </c>
    </row>
    <row r="1899" spans="1:12">
      <c r="A1899" s="11" t="s">
        <v>3649</v>
      </c>
      <c r="D1899" s="11" t="s">
        <v>260</v>
      </c>
      <c r="E1899" s="19" t="s">
        <v>3899</v>
      </c>
      <c r="F1899" s="10">
        <v>42036</v>
      </c>
      <c r="G1899" s="10">
        <v>44958</v>
      </c>
      <c r="H1899" s="11">
        <v>9</v>
      </c>
      <c r="I1899" s="20" t="s">
        <v>259</v>
      </c>
      <c r="J1899" s="11" t="s">
        <v>261</v>
      </c>
      <c r="K1899" s="11" t="s">
        <v>12387</v>
      </c>
      <c r="L1899" s="11">
        <v>2</v>
      </c>
    </row>
    <row r="1900" spans="1:12">
      <c r="A1900" s="11" t="s">
        <v>3650</v>
      </c>
      <c r="D1900" s="11" t="s">
        <v>260</v>
      </c>
      <c r="E1900" s="19" t="s">
        <v>3900</v>
      </c>
      <c r="F1900" s="10">
        <v>42036</v>
      </c>
      <c r="G1900" s="10">
        <v>44958</v>
      </c>
      <c r="H1900" s="11">
        <v>9</v>
      </c>
      <c r="I1900" s="20" t="s">
        <v>259</v>
      </c>
      <c r="J1900" s="11" t="s">
        <v>261</v>
      </c>
      <c r="K1900" s="11" t="s">
        <v>12387</v>
      </c>
      <c r="L1900" s="11">
        <v>2</v>
      </c>
    </row>
    <row r="1901" spans="1:12">
      <c r="A1901" s="11" t="s">
        <v>3651</v>
      </c>
      <c r="D1901" s="11" t="s">
        <v>260</v>
      </c>
      <c r="E1901" s="19" t="s">
        <v>3901</v>
      </c>
      <c r="F1901" s="10">
        <v>42036</v>
      </c>
      <c r="G1901" s="10">
        <v>44958</v>
      </c>
      <c r="H1901" s="11">
        <v>9</v>
      </c>
      <c r="I1901" s="20" t="s">
        <v>259</v>
      </c>
      <c r="J1901" s="11" t="s">
        <v>261</v>
      </c>
      <c r="K1901" s="11" t="s">
        <v>12387</v>
      </c>
      <c r="L1901" s="11">
        <v>2</v>
      </c>
    </row>
    <row r="1902" spans="1:12">
      <c r="A1902" s="11" t="s">
        <v>3652</v>
      </c>
      <c r="D1902" s="11" t="s">
        <v>260</v>
      </c>
      <c r="E1902" s="19" t="s">
        <v>3902</v>
      </c>
      <c r="F1902" s="10">
        <v>42036</v>
      </c>
      <c r="G1902" s="10">
        <v>44958</v>
      </c>
      <c r="H1902" s="11">
        <v>9</v>
      </c>
      <c r="I1902" s="20" t="s">
        <v>259</v>
      </c>
      <c r="J1902" s="11" t="s">
        <v>261</v>
      </c>
      <c r="K1902" s="11" t="s">
        <v>12387</v>
      </c>
      <c r="L1902" s="11">
        <v>2</v>
      </c>
    </row>
    <row r="1903" spans="1:12">
      <c r="A1903" s="11" t="s">
        <v>3653</v>
      </c>
      <c r="D1903" s="11" t="s">
        <v>260</v>
      </c>
      <c r="E1903" s="19" t="s">
        <v>3903</v>
      </c>
      <c r="F1903" s="10">
        <v>42036</v>
      </c>
      <c r="G1903" s="10">
        <v>44958</v>
      </c>
      <c r="H1903" s="11">
        <v>9</v>
      </c>
      <c r="I1903" s="20" t="s">
        <v>259</v>
      </c>
      <c r="J1903" s="11" t="s">
        <v>261</v>
      </c>
      <c r="K1903" s="11" t="s">
        <v>12387</v>
      </c>
      <c r="L1903" s="11">
        <v>2</v>
      </c>
    </row>
    <row r="1904" spans="1:12">
      <c r="A1904" s="11" t="s">
        <v>3654</v>
      </c>
      <c r="D1904" s="11" t="s">
        <v>260</v>
      </c>
      <c r="E1904" s="19" t="s">
        <v>3904</v>
      </c>
      <c r="F1904" s="10">
        <v>42036</v>
      </c>
      <c r="G1904" s="10">
        <v>44958</v>
      </c>
      <c r="H1904" s="11">
        <v>9</v>
      </c>
      <c r="I1904" s="20" t="s">
        <v>259</v>
      </c>
      <c r="J1904" s="11" t="s">
        <v>261</v>
      </c>
      <c r="K1904" s="11" t="s">
        <v>12387</v>
      </c>
      <c r="L1904" s="11">
        <v>2</v>
      </c>
    </row>
    <row r="1905" spans="1:12">
      <c r="A1905" s="11" t="s">
        <v>3655</v>
      </c>
      <c r="D1905" s="11" t="s">
        <v>260</v>
      </c>
      <c r="E1905" s="19" t="s">
        <v>3905</v>
      </c>
      <c r="F1905" s="10">
        <v>42036</v>
      </c>
      <c r="G1905" s="10">
        <v>44958</v>
      </c>
      <c r="H1905" s="11">
        <v>9</v>
      </c>
      <c r="I1905" s="20" t="s">
        <v>259</v>
      </c>
      <c r="J1905" s="11" t="s">
        <v>261</v>
      </c>
      <c r="K1905" s="11" t="s">
        <v>12387</v>
      </c>
      <c r="L1905" s="11">
        <v>2</v>
      </c>
    </row>
    <row r="1906" spans="1:12">
      <c r="A1906" s="11" t="s">
        <v>3656</v>
      </c>
      <c r="D1906" s="11" t="s">
        <v>260</v>
      </c>
      <c r="E1906" s="19" t="s">
        <v>3906</v>
      </c>
      <c r="F1906" s="10">
        <v>42036</v>
      </c>
      <c r="G1906" s="10">
        <v>44958</v>
      </c>
      <c r="H1906" s="11">
        <v>9</v>
      </c>
      <c r="I1906" s="20" t="s">
        <v>259</v>
      </c>
      <c r="J1906" s="11" t="s">
        <v>261</v>
      </c>
      <c r="K1906" s="11" t="s">
        <v>12387</v>
      </c>
      <c r="L1906" s="11">
        <v>2</v>
      </c>
    </row>
    <row r="1907" spans="1:12">
      <c r="A1907" s="11" t="s">
        <v>3657</v>
      </c>
      <c r="D1907" s="11" t="s">
        <v>260</v>
      </c>
      <c r="E1907" s="19" t="s">
        <v>3907</v>
      </c>
      <c r="F1907" s="10">
        <v>42036</v>
      </c>
      <c r="G1907" s="10">
        <v>44958</v>
      </c>
      <c r="H1907" s="11">
        <v>9</v>
      </c>
      <c r="I1907" s="20" t="s">
        <v>259</v>
      </c>
      <c r="J1907" s="11" t="s">
        <v>261</v>
      </c>
      <c r="K1907" s="11" t="s">
        <v>12387</v>
      </c>
      <c r="L1907" s="11">
        <v>2</v>
      </c>
    </row>
    <row r="1908" spans="1:12">
      <c r="A1908" s="11" t="s">
        <v>3658</v>
      </c>
      <c r="D1908" s="11" t="s">
        <v>260</v>
      </c>
      <c r="E1908" s="19" t="s">
        <v>3908</v>
      </c>
      <c r="F1908" s="10">
        <v>42036</v>
      </c>
      <c r="G1908" s="10">
        <v>44958</v>
      </c>
      <c r="H1908" s="11">
        <v>9</v>
      </c>
      <c r="I1908" s="20" t="s">
        <v>259</v>
      </c>
      <c r="J1908" s="11" t="s">
        <v>261</v>
      </c>
      <c r="K1908" s="11" t="s">
        <v>12387</v>
      </c>
      <c r="L1908" s="11">
        <v>2</v>
      </c>
    </row>
    <row r="1909" spans="1:12">
      <c r="A1909" s="11" t="s">
        <v>3659</v>
      </c>
      <c r="D1909" s="11" t="s">
        <v>260</v>
      </c>
      <c r="E1909" s="19" t="s">
        <v>3909</v>
      </c>
      <c r="F1909" s="10">
        <v>42036</v>
      </c>
      <c r="G1909" s="10">
        <v>44958</v>
      </c>
      <c r="H1909" s="11">
        <v>9</v>
      </c>
      <c r="I1909" s="20" t="s">
        <v>259</v>
      </c>
      <c r="J1909" s="11" t="s">
        <v>261</v>
      </c>
      <c r="K1909" s="11" t="s">
        <v>12387</v>
      </c>
      <c r="L1909" s="11">
        <v>2</v>
      </c>
    </row>
    <row r="1910" spans="1:12">
      <c r="A1910" s="11" t="s">
        <v>3660</v>
      </c>
      <c r="D1910" s="11" t="s">
        <v>260</v>
      </c>
      <c r="E1910" s="19" t="s">
        <v>3910</v>
      </c>
      <c r="F1910" s="10">
        <v>42036</v>
      </c>
      <c r="G1910" s="10">
        <v>44958</v>
      </c>
      <c r="H1910" s="11">
        <v>9</v>
      </c>
      <c r="I1910" s="20" t="s">
        <v>259</v>
      </c>
      <c r="J1910" s="11" t="s">
        <v>261</v>
      </c>
      <c r="K1910" s="11" t="s">
        <v>12387</v>
      </c>
      <c r="L1910" s="11">
        <v>2</v>
      </c>
    </row>
    <row r="1911" spans="1:12">
      <c r="A1911" s="11" t="s">
        <v>3661</v>
      </c>
      <c r="D1911" s="11" t="s">
        <v>260</v>
      </c>
      <c r="E1911" s="19" t="s">
        <v>3911</v>
      </c>
      <c r="F1911" s="10">
        <v>42036</v>
      </c>
      <c r="G1911" s="10">
        <v>44958</v>
      </c>
      <c r="H1911" s="11">
        <v>9</v>
      </c>
      <c r="I1911" s="20" t="s">
        <v>259</v>
      </c>
      <c r="J1911" s="11" t="s">
        <v>261</v>
      </c>
      <c r="K1911" s="11" t="s">
        <v>12387</v>
      </c>
      <c r="L1911" s="11">
        <v>2</v>
      </c>
    </row>
    <row r="1912" spans="1:12">
      <c r="A1912" s="11" t="s">
        <v>3662</v>
      </c>
      <c r="D1912" s="11" t="s">
        <v>260</v>
      </c>
      <c r="E1912" s="19" t="s">
        <v>3912</v>
      </c>
      <c r="F1912" s="10">
        <v>42036</v>
      </c>
      <c r="G1912" s="10">
        <v>44958</v>
      </c>
      <c r="H1912" s="11">
        <v>9</v>
      </c>
      <c r="I1912" s="20" t="s">
        <v>259</v>
      </c>
      <c r="J1912" s="11" t="s">
        <v>261</v>
      </c>
      <c r="K1912" s="11" t="s">
        <v>12387</v>
      </c>
      <c r="L1912" s="11">
        <v>2</v>
      </c>
    </row>
    <row r="1913" spans="1:12">
      <c r="A1913" s="11" t="s">
        <v>3663</v>
      </c>
      <c r="D1913" s="11" t="s">
        <v>260</v>
      </c>
      <c r="E1913" s="19" t="s">
        <v>3913</v>
      </c>
      <c r="F1913" s="10">
        <v>42036</v>
      </c>
      <c r="G1913" s="10">
        <v>44958</v>
      </c>
      <c r="H1913" s="11">
        <v>9</v>
      </c>
      <c r="I1913" s="20" t="s">
        <v>259</v>
      </c>
      <c r="J1913" s="11" t="s">
        <v>261</v>
      </c>
      <c r="K1913" s="11" t="s">
        <v>12387</v>
      </c>
      <c r="L1913" s="11">
        <v>2</v>
      </c>
    </row>
    <row r="1914" spans="1:12">
      <c r="A1914" s="11" t="s">
        <v>3664</v>
      </c>
      <c r="D1914" s="11" t="s">
        <v>260</v>
      </c>
      <c r="E1914" s="19" t="s">
        <v>3914</v>
      </c>
      <c r="F1914" s="10">
        <v>42036</v>
      </c>
      <c r="G1914" s="10">
        <v>44958</v>
      </c>
      <c r="H1914" s="11">
        <v>9</v>
      </c>
      <c r="I1914" s="20" t="s">
        <v>259</v>
      </c>
      <c r="J1914" s="11" t="s">
        <v>261</v>
      </c>
      <c r="K1914" s="11" t="s">
        <v>12387</v>
      </c>
      <c r="L1914" s="11">
        <v>2</v>
      </c>
    </row>
    <row r="1915" spans="1:12">
      <c r="A1915" s="11" t="s">
        <v>3665</v>
      </c>
      <c r="D1915" s="11" t="s">
        <v>260</v>
      </c>
      <c r="E1915" s="19" t="s">
        <v>3915</v>
      </c>
      <c r="F1915" s="10">
        <v>42036</v>
      </c>
      <c r="G1915" s="10">
        <v>44958</v>
      </c>
      <c r="H1915" s="11">
        <v>9</v>
      </c>
      <c r="I1915" s="20" t="s">
        <v>259</v>
      </c>
      <c r="J1915" s="11" t="s">
        <v>261</v>
      </c>
      <c r="K1915" s="11" t="s">
        <v>12387</v>
      </c>
      <c r="L1915" s="11">
        <v>2</v>
      </c>
    </row>
    <row r="1916" spans="1:12">
      <c r="A1916" s="11" t="s">
        <v>3666</v>
      </c>
      <c r="D1916" s="11" t="s">
        <v>260</v>
      </c>
      <c r="E1916" s="19" t="s">
        <v>3916</v>
      </c>
      <c r="F1916" s="10">
        <v>42036</v>
      </c>
      <c r="G1916" s="10">
        <v>44958</v>
      </c>
      <c r="H1916" s="11">
        <v>9</v>
      </c>
      <c r="I1916" s="20" t="s">
        <v>259</v>
      </c>
      <c r="J1916" s="11" t="s">
        <v>261</v>
      </c>
      <c r="K1916" s="11" t="s">
        <v>12387</v>
      </c>
      <c r="L1916" s="11">
        <v>2</v>
      </c>
    </row>
    <row r="1917" spans="1:12">
      <c r="A1917" s="11" t="s">
        <v>3667</v>
      </c>
      <c r="D1917" s="11" t="s">
        <v>260</v>
      </c>
      <c r="E1917" s="19" t="s">
        <v>3917</v>
      </c>
      <c r="F1917" s="10">
        <v>42036</v>
      </c>
      <c r="G1917" s="10">
        <v>44958</v>
      </c>
      <c r="H1917" s="11">
        <v>9</v>
      </c>
      <c r="I1917" s="20" t="s">
        <v>259</v>
      </c>
      <c r="J1917" s="11" t="s">
        <v>261</v>
      </c>
      <c r="K1917" s="11" t="s">
        <v>12387</v>
      </c>
      <c r="L1917" s="11">
        <v>2</v>
      </c>
    </row>
    <row r="1918" spans="1:12">
      <c r="A1918" s="11" t="s">
        <v>3668</v>
      </c>
      <c r="D1918" s="11" t="s">
        <v>260</v>
      </c>
      <c r="E1918" s="19" t="s">
        <v>3918</v>
      </c>
      <c r="F1918" s="10">
        <v>42036</v>
      </c>
      <c r="G1918" s="10">
        <v>44958</v>
      </c>
      <c r="H1918" s="11">
        <v>9</v>
      </c>
      <c r="I1918" s="20" t="s">
        <v>259</v>
      </c>
      <c r="J1918" s="11" t="s">
        <v>261</v>
      </c>
      <c r="K1918" s="11" t="s">
        <v>12387</v>
      </c>
      <c r="L1918" s="11">
        <v>2</v>
      </c>
    </row>
    <row r="1919" spans="1:12">
      <c r="A1919" s="11" t="s">
        <v>3669</v>
      </c>
      <c r="D1919" s="11" t="s">
        <v>260</v>
      </c>
      <c r="E1919" s="19" t="s">
        <v>3919</v>
      </c>
      <c r="F1919" s="10">
        <v>42036</v>
      </c>
      <c r="G1919" s="10">
        <v>44958</v>
      </c>
      <c r="H1919" s="11">
        <v>9</v>
      </c>
      <c r="I1919" s="20" t="s">
        <v>259</v>
      </c>
      <c r="J1919" s="11" t="s">
        <v>261</v>
      </c>
      <c r="K1919" s="11" t="s">
        <v>12387</v>
      </c>
      <c r="L1919" s="11">
        <v>2</v>
      </c>
    </row>
    <row r="1920" spans="1:12">
      <c r="A1920" s="11" t="s">
        <v>3670</v>
      </c>
      <c r="D1920" s="11" t="s">
        <v>260</v>
      </c>
      <c r="E1920" s="19" t="s">
        <v>3920</v>
      </c>
      <c r="F1920" s="10">
        <v>42036</v>
      </c>
      <c r="G1920" s="10">
        <v>44958</v>
      </c>
      <c r="H1920" s="11">
        <v>9</v>
      </c>
      <c r="I1920" s="20" t="s">
        <v>259</v>
      </c>
      <c r="J1920" s="11" t="s">
        <v>261</v>
      </c>
      <c r="K1920" s="11" t="s">
        <v>12387</v>
      </c>
      <c r="L1920" s="11">
        <v>2</v>
      </c>
    </row>
    <row r="1921" spans="1:12">
      <c r="A1921" s="11" t="s">
        <v>3671</v>
      </c>
      <c r="D1921" s="11" t="s">
        <v>260</v>
      </c>
      <c r="E1921" s="19" t="s">
        <v>3921</v>
      </c>
      <c r="F1921" s="10">
        <v>42036</v>
      </c>
      <c r="G1921" s="10">
        <v>44958</v>
      </c>
      <c r="H1921" s="11">
        <v>9</v>
      </c>
      <c r="I1921" s="20" t="s">
        <v>259</v>
      </c>
      <c r="J1921" s="11" t="s">
        <v>261</v>
      </c>
      <c r="K1921" s="11" t="s">
        <v>12387</v>
      </c>
      <c r="L1921" s="11">
        <v>2</v>
      </c>
    </row>
    <row r="1922" spans="1:12">
      <c r="A1922" s="11" t="s">
        <v>3672</v>
      </c>
      <c r="D1922" s="11" t="s">
        <v>260</v>
      </c>
      <c r="E1922" s="19" t="s">
        <v>3922</v>
      </c>
      <c r="F1922" s="10">
        <v>42036</v>
      </c>
      <c r="G1922" s="10">
        <v>44958</v>
      </c>
      <c r="H1922" s="11">
        <v>9</v>
      </c>
      <c r="I1922" s="20" t="s">
        <v>259</v>
      </c>
      <c r="J1922" s="11" t="s">
        <v>261</v>
      </c>
      <c r="K1922" s="11" t="s">
        <v>12387</v>
      </c>
      <c r="L1922" s="11">
        <v>2</v>
      </c>
    </row>
    <row r="1923" spans="1:12">
      <c r="A1923" s="11" t="s">
        <v>3673</v>
      </c>
      <c r="D1923" s="11" t="s">
        <v>260</v>
      </c>
      <c r="E1923" s="19" t="s">
        <v>3923</v>
      </c>
      <c r="F1923" s="10">
        <v>42036</v>
      </c>
      <c r="G1923" s="10">
        <v>44958</v>
      </c>
      <c r="H1923" s="11">
        <v>9</v>
      </c>
      <c r="I1923" s="20" t="s">
        <v>259</v>
      </c>
      <c r="J1923" s="11" t="s">
        <v>261</v>
      </c>
      <c r="K1923" s="11" t="s">
        <v>12387</v>
      </c>
      <c r="L1923" s="11">
        <v>2</v>
      </c>
    </row>
    <row r="1924" spans="1:12">
      <c r="A1924" s="11" t="s">
        <v>3674</v>
      </c>
      <c r="D1924" s="11" t="s">
        <v>260</v>
      </c>
      <c r="E1924" s="19" t="s">
        <v>3924</v>
      </c>
      <c r="F1924" s="10">
        <v>42036</v>
      </c>
      <c r="G1924" s="10">
        <v>44958</v>
      </c>
      <c r="H1924" s="11">
        <v>9</v>
      </c>
      <c r="I1924" s="20" t="s">
        <v>259</v>
      </c>
      <c r="J1924" s="11" t="s">
        <v>261</v>
      </c>
      <c r="K1924" s="11" t="s">
        <v>12387</v>
      </c>
      <c r="L1924" s="11">
        <v>2</v>
      </c>
    </row>
    <row r="1925" spans="1:12">
      <c r="A1925" s="11" t="s">
        <v>3675</v>
      </c>
      <c r="D1925" s="11" t="s">
        <v>260</v>
      </c>
      <c r="E1925" s="19" t="s">
        <v>3925</v>
      </c>
      <c r="F1925" s="10">
        <v>42036</v>
      </c>
      <c r="G1925" s="10">
        <v>44958</v>
      </c>
      <c r="H1925" s="11">
        <v>9</v>
      </c>
      <c r="I1925" s="20" t="s">
        <v>259</v>
      </c>
      <c r="J1925" s="11" t="s">
        <v>261</v>
      </c>
      <c r="K1925" s="11" t="s">
        <v>12387</v>
      </c>
      <c r="L1925" s="11">
        <v>2</v>
      </c>
    </row>
    <row r="1926" spans="1:12">
      <c r="A1926" s="11" t="s">
        <v>3676</v>
      </c>
      <c r="D1926" s="11" t="s">
        <v>260</v>
      </c>
      <c r="E1926" s="19" t="s">
        <v>3926</v>
      </c>
      <c r="F1926" s="10">
        <v>42036</v>
      </c>
      <c r="G1926" s="10">
        <v>44958</v>
      </c>
      <c r="H1926" s="11">
        <v>9</v>
      </c>
      <c r="I1926" s="20" t="s">
        <v>259</v>
      </c>
      <c r="J1926" s="11" t="s">
        <v>261</v>
      </c>
      <c r="K1926" s="11" t="s">
        <v>12387</v>
      </c>
      <c r="L1926" s="11">
        <v>2</v>
      </c>
    </row>
    <row r="1927" spans="1:12">
      <c r="A1927" s="11" t="s">
        <v>3677</v>
      </c>
      <c r="D1927" s="11" t="s">
        <v>260</v>
      </c>
      <c r="E1927" s="19" t="s">
        <v>3927</v>
      </c>
      <c r="F1927" s="10">
        <v>42036</v>
      </c>
      <c r="G1927" s="10">
        <v>44958</v>
      </c>
      <c r="H1927" s="11">
        <v>9</v>
      </c>
      <c r="I1927" s="20" t="s">
        <v>259</v>
      </c>
      <c r="J1927" s="11" t="s">
        <v>261</v>
      </c>
      <c r="K1927" s="11" t="s">
        <v>12387</v>
      </c>
      <c r="L1927" s="11">
        <v>2</v>
      </c>
    </row>
    <row r="1928" spans="1:12">
      <c r="A1928" s="11" t="s">
        <v>3678</v>
      </c>
      <c r="D1928" s="11" t="s">
        <v>260</v>
      </c>
      <c r="E1928" s="19" t="s">
        <v>3928</v>
      </c>
      <c r="F1928" s="10">
        <v>42036</v>
      </c>
      <c r="G1928" s="10">
        <v>44958</v>
      </c>
      <c r="H1928" s="11">
        <v>9</v>
      </c>
      <c r="I1928" s="20" t="s">
        <v>259</v>
      </c>
      <c r="J1928" s="11" t="s">
        <v>261</v>
      </c>
      <c r="K1928" s="11" t="s">
        <v>12387</v>
      </c>
      <c r="L1928" s="11">
        <v>2</v>
      </c>
    </row>
    <row r="1929" spans="1:12">
      <c r="A1929" s="11" t="s">
        <v>3679</v>
      </c>
      <c r="D1929" s="11" t="s">
        <v>260</v>
      </c>
      <c r="E1929" s="19" t="s">
        <v>3929</v>
      </c>
      <c r="F1929" s="10">
        <v>42036</v>
      </c>
      <c r="G1929" s="10">
        <v>44958</v>
      </c>
      <c r="H1929" s="11">
        <v>9</v>
      </c>
      <c r="I1929" s="20" t="s">
        <v>259</v>
      </c>
      <c r="J1929" s="11" t="s">
        <v>261</v>
      </c>
      <c r="K1929" s="11" t="s">
        <v>12387</v>
      </c>
      <c r="L1929" s="11">
        <v>2</v>
      </c>
    </row>
    <row r="1930" spans="1:12">
      <c r="A1930" s="11" t="s">
        <v>3680</v>
      </c>
      <c r="D1930" s="11" t="s">
        <v>260</v>
      </c>
      <c r="E1930" s="19" t="s">
        <v>3930</v>
      </c>
      <c r="F1930" s="10">
        <v>42036</v>
      </c>
      <c r="G1930" s="10">
        <v>44958</v>
      </c>
      <c r="H1930" s="11">
        <v>9</v>
      </c>
      <c r="I1930" s="20" t="s">
        <v>259</v>
      </c>
      <c r="J1930" s="11" t="s">
        <v>261</v>
      </c>
      <c r="K1930" s="11" t="s">
        <v>12387</v>
      </c>
      <c r="L1930" s="11">
        <v>2</v>
      </c>
    </row>
    <row r="1931" spans="1:12">
      <c r="A1931" s="11" t="s">
        <v>3681</v>
      </c>
      <c r="D1931" s="11" t="s">
        <v>260</v>
      </c>
      <c r="E1931" s="19" t="s">
        <v>3931</v>
      </c>
      <c r="F1931" s="10">
        <v>42036</v>
      </c>
      <c r="G1931" s="10">
        <v>44958</v>
      </c>
      <c r="H1931" s="11">
        <v>9</v>
      </c>
      <c r="I1931" s="20" t="s">
        <v>259</v>
      </c>
      <c r="J1931" s="11" t="s">
        <v>261</v>
      </c>
      <c r="K1931" s="11" t="s">
        <v>12387</v>
      </c>
      <c r="L1931" s="11">
        <v>2</v>
      </c>
    </row>
    <row r="1932" spans="1:12">
      <c r="A1932" s="11" t="s">
        <v>3682</v>
      </c>
      <c r="D1932" s="11" t="s">
        <v>260</v>
      </c>
      <c r="E1932" s="19" t="s">
        <v>3932</v>
      </c>
      <c r="F1932" s="10">
        <v>42036</v>
      </c>
      <c r="G1932" s="10">
        <v>44958</v>
      </c>
      <c r="H1932" s="11">
        <v>9</v>
      </c>
      <c r="I1932" s="20" t="s">
        <v>259</v>
      </c>
      <c r="J1932" s="11" t="s">
        <v>261</v>
      </c>
      <c r="K1932" s="11" t="s">
        <v>12387</v>
      </c>
      <c r="L1932" s="11">
        <v>2</v>
      </c>
    </row>
    <row r="1933" spans="1:12">
      <c r="A1933" s="11" t="s">
        <v>3683</v>
      </c>
      <c r="D1933" s="11" t="s">
        <v>260</v>
      </c>
      <c r="E1933" s="19" t="s">
        <v>3933</v>
      </c>
      <c r="F1933" s="10">
        <v>42036</v>
      </c>
      <c r="G1933" s="10">
        <v>44958</v>
      </c>
      <c r="H1933" s="11">
        <v>9</v>
      </c>
      <c r="I1933" s="20" t="s">
        <v>259</v>
      </c>
      <c r="J1933" s="11" t="s">
        <v>261</v>
      </c>
      <c r="K1933" s="11" t="s">
        <v>12387</v>
      </c>
      <c r="L1933" s="11">
        <v>2</v>
      </c>
    </row>
    <row r="1934" spans="1:12">
      <c r="A1934" s="11" t="s">
        <v>3684</v>
      </c>
      <c r="D1934" s="11" t="s">
        <v>260</v>
      </c>
      <c r="E1934" s="19" t="s">
        <v>3934</v>
      </c>
      <c r="F1934" s="10">
        <v>42036</v>
      </c>
      <c r="G1934" s="10">
        <v>44958</v>
      </c>
      <c r="H1934" s="11">
        <v>9</v>
      </c>
      <c r="I1934" s="20" t="s">
        <v>259</v>
      </c>
      <c r="J1934" s="11" t="s">
        <v>261</v>
      </c>
      <c r="K1934" s="11" t="s">
        <v>12387</v>
      </c>
      <c r="L1934" s="11">
        <v>2</v>
      </c>
    </row>
    <row r="1935" spans="1:12">
      <c r="A1935" s="11" t="s">
        <v>3685</v>
      </c>
      <c r="D1935" s="11" t="s">
        <v>260</v>
      </c>
      <c r="E1935" s="19" t="s">
        <v>3935</v>
      </c>
      <c r="F1935" s="10">
        <v>42036</v>
      </c>
      <c r="G1935" s="10">
        <v>44958</v>
      </c>
      <c r="H1935" s="11">
        <v>9</v>
      </c>
      <c r="I1935" s="20" t="s">
        <v>259</v>
      </c>
      <c r="J1935" s="11" t="s">
        <v>261</v>
      </c>
      <c r="K1935" s="11" t="s">
        <v>12387</v>
      </c>
      <c r="L1935" s="11">
        <v>2</v>
      </c>
    </row>
    <row r="1936" spans="1:12">
      <c r="A1936" s="11" t="s">
        <v>3686</v>
      </c>
      <c r="D1936" s="11" t="s">
        <v>260</v>
      </c>
      <c r="E1936" s="19" t="s">
        <v>3936</v>
      </c>
      <c r="F1936" s="10">
        <v>42036</v>
      </c>
      <c r="G1936" s="10">
        <v>44958</v>
      </c>
      <c r="H1936" s="11">
        <v>9</v>
      </c>
      <c r="I1936" s="20" t="s">
        <v>259</v>
      </c>
      <c r="J1936" s="11" t="s">
        <v>261</v>
      </c>
      <c r="K1936" s="11" t="s">
        <v>12387</v>
      </c>
      <c r="L1936" s="11">
        <v>2</v>
      </c>
    </row>
    <row r="1937" spans="1:12">
      <c r="A1937" s="11" t="s">
        <v>3687</v>
      </c>
      <c r="D1937" s="11" t="s">
        <v>260</v>
      </c>
      <c r="E1937" s="19" t="s">
        <v>3937</v>
      </c>
      <c r="F1937" s="10">
        <v>42036</v>
      </c>
      <c r="G1937" s="10">
        <v>44958</v>
      </c>
      <c r="H1937" s="11">
        <v>9</v>
      </c>
      <c r="I1937" s="20" t="s">
        <v>259</v>
      </c>
      <c r="J1937" s="11" t="s">
        <v>261</v>
      </c>
      <c r="K1937" s="11" t="s">
        <v>12387</v>
      </c>
      <c r="L1937" s="11">
        <v>2</v>
      </c>
    </row>
    <row r="1938" spans="1:12">
      <c r="A1938" s="11" t="s">
        <v>3688</v>
      </c>
      <c r="D1938" s="11" t="s">
        <v>260</v>
      </c>
      <c r="E1938" s="19" t="s">
        <v>3938</v>
      </c>
      <c r="F1938" s="10">
        <v>42036</v>
      </c>
      <c r="G1938" s="10">
        <v>44958</v>
      </c>
      <c r="H1938" s="11">
        <v>9</v>
      </c>
      <c r="I1938" s="20" t="s">
        <v>259</v>
      </c>
      <c r="J1938" s="11" t="s">
        <v>261</v>
      </c>
      <c r="K1938" s="11" t="s">
        <v>12387</v>
      </c>
      <c r="L1938" s="11">
        <v>2</v>
      </c>
    </row>
    <row r="1939" spans="1:12">
      <c r="A1939" s="11" t="s">
        <v>3689</v>
      </c>
      <c r="D1939" s="11" t="s">
        <v>260</v>
      </c>
      <c r="E1939" s="19" t="s">
        <v>3939</v>
      </c>
      <c r="F1939" s="10">
        <v>42036</v>
      </c>
      <c r="G1939" s="10">
        <v>44958</v>
      </c>
      <c r="H1939" s="11">
        <v>9</v>
      </c>
      <c r="I1939" s="20" t="s">
        <v>259</v>
      </c>
      <c r="J1939" s="11" t="s">
        <v>261</v>
      </c>
      <c r="K1939" s="11" t="s">
        <v>12387</v>
      </c>
      <c r="L1939" s="11">
        <v>2</v>
      </c>
    </row>
    <row r="1940" spans="1:12">
      <c r="A1940" s="11" t="s">
        <v>3690</v>
      </c>
      <c r="D1940" s="11" t="s">
        <v>260</v>
      </c>
      <c r="E1940" s="19" t="s">
        <v>3940</v>
      </c>
      <c r="F1940" s="10">
        <v>42036</v>
      </c>
      <c r="G1940" s="10">
        <v>44958</v>
      </c>
      <c r="H1940" s="11">
        <v>9</v>
      </c>
      <c r="I1940" s="20" t="s">
        <v>259</v>
      </c>
      <c r="J1940" s="11" t="s">
        <v>261</v>
      </c>
      <c r="K1940" s="11" t="s">
        <v>12387</v>
      </c>
      <c r="L1940" s="11">
        <v>2</v>
      </c>
    </row>
    <row r="1941" spans="1:12">
      <c r="A1941" s="11" t="s">
        <v>3691</v>
      </c>
      <c r="D1941" s="11" t="s">
        <v>260</v>
      </c>
      <c r="E1941" s="19" t="s">
        <v>3941</v>
      </c>
      <c r="F1941" s="10">
        <v>42036</v>
      </c>
      <c r="G1941" s="10">
        <v>44958</v>
      </c>
      <c r="H1941" s="11">
        <v>9</v>
      </c>
      <c r="I1941" s="20" t="s">
        <v>259</v>
      </c>
      <c r="J1941" s="11" t="s">
        <v>261</v>
      </c>
      <c r="K1941" s="11" t="s">
        <v>12387</v>
      </c>
      <c r="L1941" s="11">
        <v>2</v>
      </c>
    </row>
    <row r="1942" spans="1:12">
      <c r="A1942" s="11" t="s">
        <v>3692</v>
      </c>
      <c r="D1942" s="11" t="s">
        <v>260</v>
      </c>
      <c r="E1942" s="19" t="s">
        <v>3942</v>
      </c>
      <c r="F1942" s="10">
        <v>42036</v>
      </c>
      <c r="G1942" s="10">
        <v>44958</v>
      </c>
      <c r="H1942" s="11">
        <v>9</v>
      </c>
      <c r="I1942" s="20" t="s">
        <v>259</v>
      </c>
      <c r="J1942" s="11" t="s">
        <v>261</v>
      </c>
      <c r="K1942" s="11" t="s">
        <v>12387</v>
      </c>
      <c r="L1942" s="11">
        <v>2</v>
      </c>
    </row>
    <row r="1943" spans="1:12">
      <c r="A1943" s="11" t="s">
        <v>3693</v>
      </c>
      <c r="D1943" s="11" t="s">
        <v>260</v>
      </c>
      <c r="E1943" s="19" t="s">
        <v>3943</v>
      </c>
      <c r="F1943" s="10">
        <v>42036</v>
      </c>
      <c r="G1943" s="10">
        <v>44958</v>
      </c>
      <c r="H1943" s="11">
        <v>9</v>
      </c>
      <c r="I1943" s="20" t="s">
        <v>259</v>
      </c>
      <c r="J1943" s="11" t="s">
        <v>261</v>
      </c>
      <c r="K1943" s="11" t="s">
        <v>12387</v>
      </c>
      <c r="L1943" s="11">
        <v>2</v>
      </c>
    </row>
    <row r="1944" spans="1:12">
      <c r="A1944" s="11" t="s">
        <v>3694</v>
      </c>
      <c r="D1944" s="11" t="s">
        <v>260</v>
      </c>
      <c r="E1944" s="19" t="s">
        <v>3944</v>
      </c>
      <c r="F1944" s="10">
        <v>42036</v>
      </c>
      <c r="G1944" s="10">
        <v>44958</v>
      </c>
      <c r="H1944" s="11">
        <v>9</v>
      </c>
      <c r="I1944" s="20" t="s">
        <v>259</v>
      </c>
      <c r="J1944" s="11" t="s">
        <v>261</v>
      </c>
      <c r="K1944" s="11" t="s">
        <v>12387</v>
      </c>
      <c r="L1944" s="11">
        <v>2</v>
      </c>
    </row>
    <row r="1945" spans="1:12">
      <c r="A1945" s="11" t="s">
        <v>3695</v>
      </c>
      <c r="D1945" s="11" t="s">
        <v>260</v>
      </c>
      <c r="E1945" s="19" t="s">
        <v>3945</v>
      </c>
      <c r="F1945" s="10">
        <v>42036</v>
      </c>
      <c r="G1945" s="10">
        <v>44958</v>
      </c>
      <c r="H1945" s="11">
        <v>9</v>
      </c>
      <c r="I1945" s="20" t="s">
        <v>259</v>
      </c>
      <c r="J1945" s="11" t="s">
        <v>261</v>
      </c>
      <c r="K1945" s="11" t="s">
        <v>12387</v>
      </c>
      <c r="L1945" s="11">
        <v>2</v>
      </c>
    </row>
    <row r="1946" spans="1:12">
      <c r="A1946" s="11" t="s">
        <v>3696</v>
      </c>
      <c r="D1946" s="11" t="s">
        <v>260</v>
      </c>
      <c r="E1946" s="19" t="s">
        <v>3946</v>
      </c>
      <c r="F1946" s="10">
        <v>42036</v>
      </c>
      <c r="G1946" s="10">
        <v>44958</v>
      </c>
      <c r="H1946" s="11">
        <v>9</v>
      </c>
      <c r="I1946" s="20" t="s">
        <v>259</v>
      </c>
      <c r="J1946" s="11" t="s">
        <v>261</v>
      </c>
      <c r="K1946" s="11" t="s">
        <v>12387</v>
      </c>
      <c r="L1946" s="11">
        <v>2</v>
      </c>
    </row>
    <row r="1947" spans="1:12">
      <c r="A1947" s="11" t="s">
        <v>3697</v>
      </c>
      <c r="D1947" s="11" t="s">
        <v>260</v>
      </c>
      <c r="E1947" s="19" t="s">
        <v>3947</v>
      </c>
      <c r="F1947" s="10">
        <v>42036</v>
      </c>
      <c r="G1947" s="10">
        <v>44958</v>
      </c>
      <c r="H1947" s="11">
        <v>9</v>
      </c>
      <c r="I1947" s="20" t="s">
        <v>259</v>
      </c>
      <c r="J1947" s="11" t="s">
        <v>261</v>
      </c>
      <c r="K1947" s="11" t="s">
        <v>12387</v>
      </c>
      <c r="L1947" s="11">
        <v>2</v>
      </c>
    </row>
    <row r="1948" spans="1:12">
      <c r="A1948" s="11" t="s">
        <v>3698</v>
      </c>
      <c r="D1948" s="11" t="s">
        <v>260</v>
      </c>
      <c r="E1948" s="19" t="s">
        <v>3948</v>
      </c>
      <c r="F1948" s="10">
        <v>42036</v>
      </c>
      <c r="G1948" s="10">
        <v>44958</v>
      </c>
      <c r="H1948" s="11">
        <v>9</v>
      </c>
      <c r="I1948" s="20" t="s">
        <v>259</v>
      </c>
      <c r="J1948" s="11" t="s">
        <v>261</v>
      </c>
      <c r="K1948" s="11" t="s">
        <v>12387</v>
      </c>
      <c r="L1948" s="11">
        <v>2</v>
      </c>
    </row>
    <row r="1949" spans="1:12">
      <c r="A1949" s="11" t="s">
        <v>3699</v>
      </c>
      <c r="D1949" s="11" t="s">
        <v>260</v>
      </c>
      <c r="E1949" s="19" t="s">
        <v>3949</v>
      </c>
      <c r="F1949" s="10">
        <v>42036</v>
      </c>
      <c r="G1949" s="10">
        <v>44958</v>
      </c>
      <c r="H1949" s="11">
        <v>9</v>
      </c>
      <c r="I1949" s="20" t="s">
        <v>259</v>
      </c>
      <c r="J1949" s="11" t="s">
        <v>261</v>
      </c>
      <c r="K1949" s="11" t="s">
        <v>12387</v>
      </c>
      <c r="L1949" s="11">
        <v>2</v>
      </c>
    </row>
    <row r="1950" spans="1:12">
      <c r="A1950" s="11" t="s">
        <v>3700</v>
      </c>
      <c r="D1950" s="11" t="s">
        <v>260</v>
      </c>
      <c r="E1950" s="19" t="s">
        <v>3950</v>
      </c>
      <c r="F1950" s="10">
        <v>42036</v>
      </c>
      <c r="G1950" s="10">
        <v>44958</v>
      </c>
      <c r="H1950" s="11">
        <v>9</v>
      </c>
      <c r="I1950" s="20" t="s">
        <v>259</v>
      </c>
      <c r="J1950" s="11" t="s">
        <v>261</v>
      </c>
      <c r="K1950" s="11" t="s">
        <v>12387</v>
      </c>
      <c r="L1950" s="11">
        <v>2</v>
      </c>
    </row>
    <row r="1951" spans="1:12">
      <c r="A1951" s="11" t="s">
        <v>3701</v>
      </c>
      <c r="D1951" s="11" t="s">
        <v>260</v>
      </c>
      <c r="E1951" s="19" t="s">
        <v>3951</v>
      </c>
      <c r="F1951" s="10">
        <v>42036</v>
      </c>
      <c r="G1951" s="10">
        <v>44958</v>
      </c>
      <c r="H1951" s="11">
        <v>9</v>
      </c>
      <c r="I1951" s="20" t="s">
        <v>259</v>
      </c>
      <c r="J1951" s="11" t="s">
        <v>261</v>
      </c>
      <c r="K1951" s="11" t="s">
        <v>12387</v>
      </c>
      <c r="L1951" s="11">
        <v>2</v>
      </c>
    </row>
    <row r="1952" spans="1:12">
      <c r="A1952" s="11" t="s">
        <v>3702</v>
      </c>
      <c r="D1952" s="11" t="s">
        <v>260</v>
      </c>
      <c r="E1952" s="19" t="s">
        <v>3952</v>
      </c>
      <c r="F1952" s="10">
        <v>42036</v>
      </c>
      <c r="G1952" s="10">
        <v>44958</v>
      </c>
      <c r="H1952" s="11">
        <v>9</v>
      </c>
      <c r="I1952" s="20" t="s">
        <v>259</v>
      </c>
      <c r="J1952" s="11" t="s">
        <v>261</v>
      </c>
      <c r="K1952" s="11" t="s">
        <v>12387</v>
      </c>
      <c r="L1952" s="11">
        <v>2</v>
      </c>
    </row>
    <row r="1953" spans="1:12">
      <c r="A1953" s="11" t="s">
        <v>3703</v>
      </c>
      <c r="D1953" s="11" t="s">
        <v>260</v>
      </c>
      <c r="E1953" s="19" t="s">
        <v>3953</v>
      </c>
      <c r="F1953" s="10">
        <v>42036</v>
      </c>
      <c r="G1953" s="10">
        <v>44958</v>
      </c>
      <c r="H1953" s="11">
        <v>9</v>
      </c>
      <c r="I1953" s="20" t="s">
        <v>259</v>
      </c>
      <c r="J1953" s="11" t="s">
        <v>261</v>
      </c>
      <c r="K1953" s="11" t="s">
        <v>12387</v>
      </c>
      <c r="L1953" s="11">
        <v>2</v>
      </c>
    </row>
    <row r="1954" spans="1:12">
      <c r="A1954" s="11" t="s">
        <v>3704</v>
      </c>
      <c r="D1954" s="11" t="s">
        <v>260</v>
      </c>
      <c r="E1954" s="19" t="s">
        <v>3954</v>
      </c>
      <c r="F1954" s="10">
        <v>42036</v>
      </c>
      <c r="G1954" s="10">
        <v>44958</v>
      </c>
      <c r="H1954" s="11">
        <v>9</v>
      </c>
      <c r="I1954" s="20" t="s">
        <v>259</v>
      </c>
      <c r="J1954" s="11" t="s">
        <v>261</v>
      </c>
      <c r="K1954" s="11" t="s">
        <v>12387</v>
      </c>
      <c r="L1954" s="11">
        <v>2</v>
      </c>
    </row>
    <row r="1955" spans="1:12">
      <c r="A1955" s="11" t="s">
        <v>3705</v>
      </c>
      <c r="D1955" s="11" t="s">
        <v>260</v>
      </c>
      <c r="E1955" s="19" t="s">
        <v>3955</v>
      </c>
      <c r="F1955" s="10">
        <v>42036</v>
      </c>
      <c r="G1955" s="10">
        <v>44958</v>
      </c>
      <c r="H1955" s="11">
        <v>9</v>
      </c>
      <c r="I1955" s="20" t="s">
        <v>259</v>
      </c>
      <c r="J1955" s="11" t="s">
        <v>261</v>
      </c>
      <c r="K1955" s="11" t="s">
        <v>12387</v>
      </c>
      <c r="L1955" s="11">
        <v>2</v>
      </c>
    </row>
    <row r="1956" spans="1:12">
      <c r="A1956" s="11" t="s">
        <v>3706</v>
      </c>
      <c r="D1956" s="11" t="s">
        <v>260</v>
      </c>
      <c r="E1956" s="19" t="s">
        <v>3956</v>
      </c>
      <c r="F1956" s="10">
        <v>42036</v>
      </c>
      <c r="G1956" s="10">
        <v>44958</v>
      </c>
      <c r="H1956" s="11">
        <v>9</v>
      </c>
      <c r="I1956" s="20" t="s">
        <v>259</v>
      </c>
      <c r="J1956" s="11" t="s">
        <v>261</v>
      </c>
      <c r="K1956" s="11" t="s">
        <v>12387</v>
      </c>
      <c r="L1956" s="11">
        <v>2</v>
      </c>
    </row>
    <row r="1957" spans="1:12">
      <c r="A1957" s="11" t="s">
        <v>3707</v>
      </c>
      <c r="D1957" s="11" t="s">
        <v>260</v>
      </c>
      <c r="E1957" s="19" t="s">
        <v>3957</v>
      </c>
      <c r="F1957" s="10">
        <v>42036</v>
      </c>
      <c r="G1957" s="10">
        <v>44958</v>
      </c>
      <c r="H1957" s="11">
        <v>9</v>
      </c>
      <c r="I1957" s="20" t="s">
        <v>259</v>
      </c>
      <c r="J1957" s="11" t="s">
        <v>261</v>
      </c>
      <c r="K1957" s="11" t="s">
        <v>12387</v>
      </c>
      <c r="L1957" s="11">
        <v>2</v>
      </c>
    </row>
    <row r="1958" spans="1:12">
      <c r="A1958" s="11" t="s">
        <v>3708</v>
      </c>
      <c r="D1958" s="11" t="s">
        <v>260</v>
      </c>
      <c r="E1958" s="19" t="s">
        <v>3958</v>
      </c>
      <c r="F1958" s="10">
        <v>42036</v>
      </c>
      <c r="G1958" s="10">
        <v>44958</v>
      </c>
      <c r="H1958" s="11">
        <v>9</v>
      </c>
      <c r="I1958" s="20" t="s">
        <v>259</v>
      </c>
      <c r="J1958" s="11" t="s">
        <v>261</v>
      </c>
      <c r="K1958" s="11" t="s">
        <v>12387</v>
      </c>
      <c r="L1958" s="11">
        <v>2</v>
      </c>
    </row>
    <row r="1959" spans="1:12">
      <c r="A1959" s="11" t="s">
        <v>3709</v>
      </c>
      <c r="D1959" s="11" t="s">
        <v>260</v>
      </c>
      <c r="E1959" s="19" t="s">
        <v>3959</v>
      </c>
      <c r="F1959" s="10">
        <v>42036</v>
      </c>
      <c r="G1959" s="10">
        <v>44958</v>
      </c>
      <c r="H1959" s="11">
        <v>9</v>
      </c>
      <c r="I1959" s="20" t="s">
        <v>259</v>
      </c>
      <c r="J1959" s="11" t="s">
        <v>261</v>
      </c>
      <c r="K1959" s="11" t="s">
        <v>12387</v>
      </c>
      <c r="L1959" s="11">
        <v>2</v>
      </c>
    </row>
    <row r="1960" spans="1:12">
      <c r="A1960" s="11" t="s">
        <v>3710</v>
      </c>
      <c r="D1960" s="11" t="s">
        <v>260</v>
      </c>
      <c r="E1960" s="19" t="s">
        <v>3960</v>
      </c>
      <c r="F1960" s="10">
        <v>42036</v>
      </c>
      <c r="G1960" s="10">
        <v>44958</v>
      </c>
      <c r="H1960" s="11">
        <v>9</v>
      </c>
      <c r="I1960" s="20" t="s">
        <v>259</v>
      </c>
      <c r="J1960" s="11" t="s">
        <v>261</v>
      </c>
      <c r="K1960" s="11" t="s">
        <v>12387</v>
      </c>
      <c r="L1960" s="11">
        <v>2</v>
      </c>
    </row>
    <row r="1961" spans="1:12">
      <c r="A1961" s="11" t="s">
        <v>3711</v>
      </c>
      <c r="D1961" s="11" t="s">
        <v>260</v>
      </c>
      <c r="E1961" s="19" t="s">
        <v>3961</v>
      </c>
      <c r="F1961" s="10">
        <v>42036</v>
      </c>
      <c r="G1961" s="10">
        <v>44958</v>
      </c>
      <c r="H1961" s="11">
        <v>9</v>
      </c>
      <c r="I1961" s="20" t="s">
        <v>259</v>
      </c>
      <c r="J1961" s="11" t="s">
        <v>261</v>
      </c>
      <c r="K1961" s="11" t="s">
        <v>12387</v>
      </c>
      <c r="L1961" s="11">
        <v>2</v>
      </c>
    </row>
    <row r="1962" spans="1:12">
      <c r="A1962" s="11" t="s">
        <v>3712</v>
      </c>
      <c r="D1962" s="11" t="s">
        <v>260</v>
      </c>
      <c r="E1962" s="19" t="s">
        <v>3962</v>
      </c>
      <c r="F1962" s="10">
        <v>42036</v>
      </c>
      <c r="G1962" s="10">
        <v>44958</v>
      </c>
      <c r="H1962" s="11">
        <v>9</v>
      </c>
      <c r="I1962" s="20" t="s">
        <v>259</v>
      </c>
      <c r="J1962" s="11" t="s">
        <v>261</v>
      </c>
      <c r="K1962" s="11" t="s">
        <v>12387</v>
      </c>
      <c r="L1962" s="11">
        <v>2</v>
      </c>
    </row>
    <row r="1963" spans="1:12">
      <c r="A1963" s="11" t="s">
        <v>3713</v>
      </c>
      <c r="D1963" s="11" t="s">
        <v>260</v>
      </c>
      <c r="E1963" s="19" t="s">
        <v>3963</v>
      </c>
      <c r="F1963" s="10">
        <v>42036</v>
      </c>
      <c r="G1963" s="10">
        <v>44958</v>
      </c>
      <c r="H1963" s="11">
        <v>9</v>
      </c>
      <c r="I1963" s="20" t="s">
        <v>259</v>
      </c>
      <c r="J1963" s="11" t="s">
        <v>261</v>
      </c>
      <c r="K1963" s="11" t="s">
        <v>12387</v>
      </c>
      <c r="L1963" s="11">
        <v>2</v>
      </c>
    </row>
    <row r="1964" spans="1:12">
      <c r="A1964" s="11" t="s">
        <v>3714</v>
      </c>
      <c r="D1964" s="11" t="s">
        <v>260</v>
      </c>
      <c r="E1964" s="19" t="s">
        <v>3964</v>
      </c>
      <c r="F1964" s="10">
        <v>42036</v>
      </c>
      <c r="G1964" s="10">
        <v>44958</v>
      </c>
      <c r="H1964" s="11">
        <v>9</v>
      </c>
      <c r="I1964" s="20" t="s">
        <v>259</v>
      </c>
      <c r="J1964" s="11" t="s">
        <v>261</v>
      </c>
      <c r="K1964" s="11" t="s">
        <v>12387</v>
      </c>
      <c r="L1964" s="11">
        <v>2</v>
      </c>
    </row>
    <row r="1965" spans="1:12">
      <c r="A1965" s="11" t="s">
        <v>3715</v>
      </c>
      <c r="D1965" s="11" t="s">
        <v>260</v>
      </c>
      <c r="E1965" s="19" t="s">
        <v>3965</v>
      </c>
      <c r="F1965" s="10">
        <v>42036</v>
      </c>
      <c r="G1965" s="10">
        <v>44958</v>
      </c>
      <c r="H1965" s="11">
        <v>9</v>
      </c>
      <c r="I1965" s="20" t="s">
        <v>259</v>
      </c>
      <c r="J1965" s="11" t="s">
        <v>261</v>
      </c>
      <c r="K1965" s="11" t="s">
        <v>12387</v>
      </c>
      <c r="L1965" s="11">
        <v>2</v>
      </c>
    </row>
    <row r="1966" spans="1:12">
      <c r="A1966" s="11" t="s">
        <v>3716</v>
      </c>
      <c r="D1966" s="11" t="s">
        <v>260</v>
      </c>
      <c r="E1966" s="19" t="s">
        <v>3966</v>
      </c>
      <c r="F1966" s="10">
        <v>42036</v>
      </c>
      <c r="G1966" s="10">
        <v>44958</v>
      </c>
      <c r="H1966" s="11">
        <v>9</v>
      </c>
      <c r="I1966" s="20" t="s">
        <v>259</v>
      </c>
      <c r="J1966" s="11" t="s">
        <v>261</v>
      </c>
      <c r="K1966" s="11" t="s">
        <v>12387</v>
      </c>
      <c r="L1966" s="11">
        <v>2</v>
      </c>
    </row>
    <row r="1967" spans="1:12">
      <c r="A1967" s="11" t="s">
        <v>3717</v>
      </c>
      <c r="D1967" s="11" t="s">
        <v>260</v>
      </c>
      <c r="E1967" s="19" t="s">
        <v>3967</v>
      </c>
      <c r="F1967" s="10">
        <v>42036</v>
      </c>
      <c r="G1967" s="10">
        <v>44958</v>
      </c>
      <c r="H1967" s="11">
        <v>9</v>
      </c>
      <c r="I1967" s="20" t="s">
        <v>259</v>
      </c>
      <c r="J1967" s="11" t="s">
        <v>261</v>
      </c>
      <c r="K1967" s="11" t="s">
        <v>12387</v>
      </c>
      <c r="L1967" s="11">
        <v>2</v>
      </c>
    </row>
    <row r="1968" spans="1:12">
      <c r="A1968" s="11" t="s">
        <v>3718</v>
      </c>
      <c r="D1968" s="11" t="s">
        <v>260</v>
      </c>
      <c r="E1968" s="19" t="s">
        <v>3968</v>
      </c>
      <c r="F1968" s="10">
        <v>42036</v>
      </c>
      <c r="G1968" s="10">
        <v>44958</v>
      </c>
      <c r="H1968" s="11">
        <v>9</v>
      </c>
      <c r="I1968" s="20" t="s">
        <v>259</v>
      </c>
      <c r="J1968" s="11" t="s">
        <v>261</v>
      </c>
      <c r="K1968" s="11" t="s">
        <v>12387</v>
      </c>
      <c r="L1968" s="11">
        <v>2</v>
      </c>
    </row>
    <row r="1969" spans="1:12">
      <c r="A1969" s="11" t="s">
        <v>3719</v>
      </c>
      <c r="D1969" s="11" t="s">
        <v>260</v>
      </c>
      <c r="E1969" s="19" t="s">
        <v>3969</v>
      </c>
      <c r="F1969" s="10">
        <v>42036</v>
      </c>
      <c r="G1969" s="10">
        <v>44958</v>
      </c>
      <c r="H1969" s="11">
        <v>9</v>
      </c>
      <c r="I1969" s="20" t="s">
        <v>259</v>
      </c>
      <c r="J1969" s="11" t="s">
        <v>261</v>
      </c>
      <c r="K1969" s="11" t="s">
        <v>12387</v>
      </c>
      <c r="L1969" s="11">
        <v>2</v>
      </c>
    </row>
    <row r="1970" spans="1:12">
      <c r="A1970" s="11" t="s">
        <v>3720</v>
      </c>
      <c r="D1970" s="11" t="s">
        <v>260</v>
      </c>
      <c r="E1970" s="19" t="s">
        <v>3970</v>
      </c>
      <c r="F1970" s="10">
        <v>42036</v>
      </c>
      <c r="G1970" s="10">
        <v>44958</v>
      </c>
      <c r="H1970" s="11">
        <v>9</v>
      </c>
      <c r="I1970" s="20" t="s">
        <v>259</v>
      </c>
      <c r="J1970" s="11" t="s">
        <v>261</v>
      </c>
      <c r="K1970" s="11" t="s">
        <v>12387</v>
      </c>
      <c r="L1970" s="11">
        <v>2</v>
      </c>
    </row>
    <row r="1971" spans="1:12">
      <c r="A1971" s="11" t="s">
        <v>3721</v>
      </c>
      <c r="D1971" s="11" t="s">
        <v>260</v>
      </c>
      <c r="E1971" s="19" t="s">
        <v>3971</v>
      </c>
      <c r="F1971" s="10">
        <v>42036</v>
      </c>
      <c r="G1971" s="10">
        <v>44958</v>
      </c>
      <c r="H1971" s="11">
        <v>9</v>
      </c>
      <c r="I1971" s="20" t="s">
        <v>259</v>
      </c>
      <c r="J1971" s="11" t="s">
        <v>261</v>
      </c>
      <c r="K1971" s="11" t="s">
        <v>12387</v>
      </c>
      <c r="L1971" s="11">
        <v>2</v>
      </c>
    </row>
    <row r="1972" spans="1:12">
      <c r="A1972" s="11" t="s">
        <v>3722</v>
      </c>
      <c r="D1972" s="11" t="s">
        <v>260</v>
      </c>
      <c r="E1972" s="19" t="s">
        <v>3972</v>
      </c>
      <c r="F1972" s="10">
        <v>42036</v>
      </c>
      <c r="G1972" s="10">
        <v>44958</v>
      </c>
      <c r="H1972" s="11">
        <v>9</v>
      </c>
      <c r="I1972" s="20" t="s">
        <v>259</v>
      </c>
      <c r="J1972" s="11" t="s">
        <v>261</v>
      </c>
      <c r="K1972" s="11" t="s">
        <v>12387</v>
      </c>
      <c r="L1972" s="11">
        <v>2</v>
      </c>
    </row>
    <row r="1973" spans="1:12">
      <c r="A1973" s="11" t="s">
        <v>3723</v>
      </c>
      <c r="D1973" s="11" t="s">
        <v>260</v>
      </c>
      <c r="E1973" s="19" t="s">
        <v>3973</v>
      </c>
      <c r="F1973" s="10">
        <v>42036</v>
      </c>
      <c r="G1973" s="10">
        <v>44958</v>
      </c>
      <c r="H1973" s="11">
        <v>9</v>
      </c>
      <c r="I1973" s="20" t="s">
        <v>259</v>
      </c>
      <c r="J1973" s="11" t="s">
        <v>261</v>
      </c>
      <c r="K1973" s="11" t="s">
        <v>12387</v>
      </c>
      <c r="L1973" s="11">
        <v>2</v>
      </c>
    </row>
    <row r="1974" spans="1:12">
      <c r="A1974" s="11" t="s">
        <v>3724</v>
      </c>
      <c r="D1974" s="11" t="s">
        <v>260</v>
      </c>
      <c r="E1974" s="19" t="s">
        <v>3974</v>
      </c>
      <c r="F1974" s="10">
        <v>42036</v>
      </c>
      <c r="G1974" s="10">
        <v>44958</v>
      </c>
      <c r="H1974" s="11">
        <v>9</v>
      </c>
      <c r="I1974" s="20" t="s">
        <v>259</v>
      </c>
      <c r="J1974" s="11" t="s">
        <v>261</v>
      </c>
      <c r="K1974" s="11" t="s">
        <v>12387</v>
      </c>
      <c r="L1974" s="11">
        <v>2</v>
      </c>
    </row>
    <row r="1975" spans="1:12">
      <c r="A1975" s="11" t="s">
        <v>3725</v>
      </c>
      <c r="D1975" s="11" t="s">
        <v>260</v>
      </c>
      <c r="E1975" s="19" t="s">
        <v>3975</v>
      </c>
      <c r="F1975" s="10">
        <v>42036</v>
      </c>
      <c r="G1975" s="10">
        <v>44958</v>
      </c>
      <c r="H1975" s="11">
        <v>9</v>
      </c>
      <c r="I1975" s="20" t="s">
        <v>259</v>
      </c>
      <c r="J1975" s="11" t="s">
        <v>261</v>
      </c>
      <c r="K1975" s="11" t="s">
        <v>12387</v>
      </c>
      <c r="L1975" s="11">
        <v>2</v>
      </c>
    </row>
    <row r="1976" spans="1:12">
      <c r="A1976" s="11" t="s">
        <v>3726</v>
      </c>
      <c r="D1976" s="11" t="s">
        <v>260</v>
      </c>
      <c r="E1976" s="19" t="s">
        <v>3976</v>
      </c>
      <c r="F1976" s="10">
        <v>42036</v>
      </c>
      <c r="G1976" s="10">
        <v>44958</v>
      </c>
      <c r="H1976" s="11">
        <v>9</v>
      </c>
      <c r="I1976" s="20" t="s">
        <v>259</v>
      </c>
      <c r="J1976" s="11" t="s">
        <v>261</v>
      </c>
      <c r="K1976" s="11" t="s">
        <v>12387</v>
      </c>
      <c r="L1976" s="11">
        <v>2</v>
      </c>
    </row>
    <row r="1977" spans="1:12">
      <c r="A1977" s="11" t="s">
        <v>3727</v>
      </c>
      <c r="D1977" s="11" t="s">
        <v>260</v>
      </c>
      <c r="E1977" s="19" t="s">
        <v>3977</v>
      </c>
      <c r="F1977" s="10">
        <v>42036</v>
      </c>
      <c r="G1977" s="10">
        <v>44958</v>
      </c>
      <c r="H1977" s="11">
        <v>9</v>
      </c>
      <c r="I1977" s="20" t="s">
        <v>259</v>
      </c>
      <c r="J1977" s="11" t="s">
        <v>261</v>
      </c>
      <c r="K1977" s="11" t="s">
        <v>12387</v>
      </c>
      <c r="L1977" s="11">
        <v>2</v>
      </c>
    </row>
    <row r="1978" spans="1:12">
      <c r="A1978" s="11" t="s">
        <v>3728</v>
      </c>
      <c r="D1978" s="11" t="s">
        <v>260</v>
      </c>
      <c r="E1978" s="19" t="s">
        <v>3978</v>
      </c>
      <c r="F1978" s="10">
        <v>42036</v>
      </c>
      <c r="G1978" s="10">
        <v>44958</v>
      </c>
      <c r="H1978" s="11">
        <v>9</v>
      </c>
      <c r="I1978" s="20" t="s">
        <v>259</v>
      </c>
      <c r="J1978" s="11" t="s">
        <v>261</v>
      </c>
      <c r="K1978" s="11" t="s">
        <v>12387</v>
      </c>
      <c r="L1978" s="11">
        <v>2</v>
      </c>
    </row>
    <row r="1979" spans="1:12">
      <c r="A1979" s="11" t="s">
        <v>3729</v>
      </c>
      <c r="D1979" s="11" t="s">
        <v>260</v>
      </c>
      <c r="E1979" s="19" t="s">
        <v>3979</v>
      </c>
      <c r="F1979" s="10">
        <v>42036</v>
      </c>
      <c r="G1979" s="10">
        <v>44958</v>
      </c>
      <c r="H1979" s="11">
        <v>9</v>
      </c>
      <c r="I1979" s="20" t="s">
        <v>259</v>
      </c>
      <c r="J1979" s="11" t="s">
        <v>261</v>
      </c>
      <c r="K1979" s="11" t="s">
        <v>12387</v>
      </c>
      <c r="L1979" s="11">
        <v>2</v>
      </c>
    </row>
    <row r="1980" spans="1:12">
      <c r="A1980" s="11" t="s">
        <v>3730</v>
      </c>
      <c r="D1980" s="11" t="s">
        <v>260</v>
      </c>
      <c r="E1980" s="19" t="s">
        <v>3980</v>
      </c>
      <c r="F1980" s="10">
        <v>42036</v>
      </c>
      <c r="G1980" s="10">
        <v>44958</v>
      </c>
      <c r="H1980" s="11">
        <v>9</v>
      </c>
      <c r="I1980" s="20" t="s">
        <v>259</v>
      </c>
      <c r="J1980" s="11" t="s">
        <v>261</v>
      </c>
      <c r="K1980" s="11" t="s">
        <v>12387</v>
      </c>
      <c r="L1980" s="11">
        <v>2</v>
      </c>
    </row>
    <row r="1981" spans="1:12">
      <c r="A1981" s="11" t="s">
        <v>3731</v>
      </c>
      <c r="D1981" s="11" t="s">
        <v>260</v>
      </c>
      <c r="E1981" s="19" t="s">
        <v>3981</v>
      </c>
      <c r="F1981" s="10">
        <v>42036</v>
      </c>
      <c r="G1981" s="10">
        <v>44958</v>
      </c>
      <c r="H1981" s="11">
        <v>9</v>
      </c>
      <c r="I1981" s="20" t="s">
        <v>259</v>
      </c>
      <c r="J1981" s="11" t="s">
        <v>261</v>
      </c>
      <c r="K1981" s="11" t="s">
        <v>12387</v>
      </c>
      <c r="L1981" s="11">
        <v>2</v>
      </c>
    </row>
    <row r="1982" spans="1:12">
      <c r="A1982" s="11" t="s">
        <v>3732</v>
      </c>
      <c r="D1982" s="11" t="s">
        <v>260</v>
      </c>
      <c r="E1982" s="19" t="s">
        <v>3982</v>
      </c>
      <c r="F1982" s="10">
        <v>42036</v>
      </c>
      <c r="G1982" s="10">
        <v>44958</v>
      </c>
      <c r="H1982" s="11">
        <v>9</v>
      </c>
      <c r="I1982" s="20" t="s">
        <v>259</v>
      </c>
      <c r="J1982" s="11" t="s">
        <v>261</v>
      </c>
      <c r="K1982" s="11" t="s">
        <v>12387</v>
      </c>
      <c r="L1982" s="11">
        <v>2</v>
      </c>
    </row>
    <row r="1983" spans="1:12">
      <c r="A1983" s="11" t="s">
        <v>3733</v>
      </c>
      <c r="D1983" s="11" t="s">
        <v>260</v>
      </c>
      <c r="E1983" s="19" t="s">
        <v>3983</v>
      </c>
      <c r="F1983" s="10">
        <v>42036</v>
      </c>
      <c r="G1983" s="10">
        <v>44958</v>
      </c>
      <c r="H1983" s="11">
        <v>9</v>
      </c>
      <c r="I1983" s="20" t="s">
        <v>259</v>
      </c>
      <c r="J1983" s="11" t="s">
        <v>261</v>
      </c>
      <c r="K1983" s="11" t="s">
        <v>12387</v>
      </c>
      <c r="L1983" s="11">
        <v>2</v>
      </c>
    </row>
    <row r="1984" spans="1:12">
      <c r="A1984" s="11" t="s">
        <v>3734</v>
      </c>
      <c r="D1984" s="11" t="s">
        <v>260</v>
      </c>
      <c r="E1984" s="19" t="s">
        <v>3984</v>
      </c>
      <c r="F1984" s="10">
        <v>42036</v>
      </c>
      <c r="G1984" s="10">
        <v>44958</v>
      </c>
      <c r="H1984" s="11">
        <v>9</v>
      </c>
      <c r="I1984" s="20" t="s">
        <v>259</v>
      </c>
      <c r="J1984" s="11" t="s">
        <v>261</v>
      </c>
      <c r="K1984" s="11" t="s">
        <v>12387</v>
      </c>
      <c r="L1984" s="11">
        <v>2</v>
      </c>
    </row>
    <row r="1985" spans="1:12">
      <c r="A1985" s="11" t="s">
        <v>3735</v>
      </c>
      <c r="D1985" s="11" t="s">
        <v>260</v>
      </c>
      <c r="E1985" s="19" t="s">
        <v>3985</v>
      </c>
      <c r="F1985" s="10">
        <v>42036</v>
      </c>
      <c r="G1985" s="10">
        <v>44958</v>
      </c>
      <c r="H1985" s="11">
        <v>9</v>
      </c>
      <c r="I1985" s="20" t="s">
        <v>259</v>
      </c>
      <c r="J1985" s="11" t="s">
        <v>261</v>
      </c>
      <c r="K1985" s="11" t="s">
        <v>12387</v>
      </c>
      <c r="L1985" s="11">
        <v>2</v>
      </c>
    </row>
    <row r="1986" spans="1:12">
      <c r="A1986" s="11" t="s">
        <v>3736</v>
      </c>
      <c r="D1986" s="11" t="s">
        <v>260</v>
      </c>
      <c r="E1986" s="19" t="s">
        <v>3986</v>
      </c>
      <c r="F1986" s="10">
        <v>42036</v>
      </c>
      <c r="G1986" s="10">
        <v>44958</v>
      </c>
      <c r="H1986" s="11">
        <v>9</v>
      </c>
      <c r="I1986" s="20" t="s">
        <v>259</v>
      </c>
      <c r="J1986" s="11" t="s">
        <v>261</v>
      </c>
      <c r="K1986" s="11" t="s">
        <v>12387</v>
      </c>
      <c r="L1986" s="11">
        <v>2</v>
      </c>
    </row>
    <row r="1987" spans="1:12">
      <c r="A1987" s="11" t="s">
        <v>3737</v>
      </c>
      <c r="D1987" s="11" t="s">
        <v>260</v>
      </c>
      <c r="E1987" s="19" t="s">
        <v>3987</v>
      </c>
      <c r="F1987" s="10">
        <v>42036</v>
      </c>
      <c r="G1987" s="10">
        <v>44958</v>
      </c>
      <c r="H1987" s="11">
        <v>9</v>
      </c>
      <c r="I1987" s="20" t="s">
        <v>259</v>
      </c>
      <c r="J1987" s="11" t="s">
        <v>261</v>
      </c>
      <c r="K1987" s="11" t="s">
        <v>12387</v>
      </c>
      <c r="L1987" s="11">
        <v>2</v>
      </c>
    </row>
    <row r="1988" spans="1:12">
      <c r="A1988" s="11" t="s">
        <v>3738</v>
      </c>
      <c r="D1988" s="11" t="s">
        <v>260</v>
      </c>
      <c r="E1988" s="19" t="s">
        <v>3988</v>
      </c>
      <c r="F1988" s="10">
        <v>42036</v>
      </c>
      <c r="G1988" s="10">
        <v>44958</v>
      </c>
      <c r="H1988" s="11">
        <v>9</v>
      </c>
      <c r="I1988" s="20" t="s">
        <v>259</v>
      </c>
      <c r="J1988" s="11" t="s">
        <v>261</v>
      </c>
      <c r="K1988" s="11" t="s">
        <v>12387</v>
      </c>
      <c r="L1988" s="11">
        <v>2</v>
      </c>
    </row>
    <row r="1989" spans="1:12">
      <c r="A1989" s="11" t="s">
        <v>3739</v>
      </c>
      <c r="D1989" s="11" t="s">
        <v>260</v>
      </c>
      <c r="E1989" s="19" t="s">
        <v>3989</v>
      </c>
      <c r="F1989" s="10">
        <v>42036</v>
      </c>
      <c r="G1989" s="10">
        <v>44958</v>
      </c>
      <c r="H1989" s="11">
        <v>9</v>
      </c>
      <c r="I1989" s="20" t="s">
        <v>259</v>
      </c>
      <c r="J1989" s="11" t="s">
        <v>261</v>
      </c>
      <c r="K1989" s="11" t="s">
        <v>12387</v>
      </c>
      <c r="L1989" s="11">
        <v>2</v>
      </c>
    </row>
    <row r="1990" spans="1:12">
      <c r="A1990" s="11" t="s">
        <v>3740</v>
      </c>
      <c r="D1990" s="11" t="s">
        <v>260</v>
      </c>
      <c r="E1990" s="19" t="s">
        <v>3990</v>
      </c>
      <c r="F1990" s="10">
        <v>42036</v>
      </c>
      <c r="G1990" s="10">
        <v>44958</v>
      </c>
      <c r="H1990" s="11">
        <v>9</v>
      </c>
      <c r="I1990" s="20" t="s">
        <v>259</v>
      </c>
      <c r="J1990" s="11" t="s">
        <v>261</v>
      </c>
      <c r="K1990" s="11" t="s">
        <v>12387</v>
      </c>
      <c r="L1990" s="11">
        <v>2</v>
      </c>
    </row>
    <row r="1991" spans="1:12">
      <c r="A1991" s="11" t="s">
        <v>3741</v>
      </c>
      <c r="D1991" s="11" t="s">
        <v>260</v>
      </c>
      <c r="E1991" s="19" t="s">
        <v>3991</v>
      </c>
      <c r="F1991" s="10">
        <v>42036</v>
      </c>
      <c r="G1991" s="10">
        <v>44958</v>
      </c>
      <c r="H1991" s="11">
        <v>9</v>
      </c>
      <c r="I1991" s="20" t="s">
        <v>259</v>
      </c>
      <c r="J1991" s="11" t="s">
        <v>261</v>
      </c>
      <c r="K1991" s="11" t="s">
        <v>12387</v>
      </c>
      <c r="L1991" s="11">
        <v>2</v>
      </c>
    </row>
    <row r="1992" spans="1:12">
      <c r="A1992" s="11" t="s">
        <v>3742</v>
      </c>
      <c r="D1992" s="11" t="s">
        <v>260</v>
      </c>
      <c r="E1992" s="19" t="s">
        <v>3992</v>
      </c>
      <c r="F1992" s="10">
        <v>42036</v>
      </c>
      <c r="G1992" s="10">
        <v>44958</v>
      </c>
      <c r="H1992" s="11">
        <v>9</v>
      </c>
      <c r="I1992" s="20" t="s">
        <v>259</v>
      </c>
      <c r="J1992" s="11" t="s">
        <v>261</v>
      </c>
      <c r="K1992" s="11" t="s">
        <v>12387</v>
      </c>
      <c r="L1992" s="11">
        <v>2</v>
      </c>
    </row>
    <row r="1993" spans="1:12">
      <c r="A1993" s="11" t="s">
        <v>3743</v>
      </c>
      <c r="D1993" s="11" t="s">
        <v>260</v>
      </c>
      <c r="E1993" s="19" t="s">
        <v>3993</v>
      </c>
      <c r="F1993" s="10">
        <v>42036</v>
      </c>
      <c r="G1993" s="10">
        <v>44958</v>
      </c>
      <c r="H1993" s="11">
        <v>9</v>
      </c>
      <c r="I1993" s="20" t="s">
        <v>259</v>
      </c>
      <c r="J1993" s="11" t="s">
        <v>261</v>
      </c>
      <c r="K1993" s="11" t="s">
        <v>12387</v>
      </c>
      <c r="L1993" s="11">
        <v>2</v>
      </c>
    </row>
    <row r="1994" spans="1:12">
      <c r="A1994" s="11" t="s">
        <v>3744</v>
      </c>
      <c r="D1994" s="11" t="s">
        <v>260</v>
      </c>
      <c r="E1994" s="19" t="s">
        <v>3994</v>
      </c>
      <c r="F1994" s="10">
        <v>42036</v>
      </c>
      <c r="G1994" s="10">
        <v>44958</v>
      </c>
      <c r="H1994" s="11">
        <v>9</v>
      </c>
      <c r="I1994" s="20" t="s">
        <v>259</v>
      </c>
      <c r="J1994" s="11" t="s">
        <v>261</v>
      </c>
      <c r="K1994" s="11" t="s">
        <v>12387</v>
      </c>
      <c r="L1994" s="11">
        <v>2</v>
      </c>
    </row>
    <row r="1995" spans="1:12">
      <c r="A1995" s="11" t="s">
        <v>3745</v>
      </c>
      <c r="D1995" s="11" t="s">
        <v>260</v>
      </c>
      <c r="E1995" s="19" t="s">
        <v>3995</v>
      </c>
      <c r="F1995" s="10">
        <v>42036</v>
      </c>
      <c r="G1995" s="10">
        <v>44958</v>
      </c>
      <c r="H1995" s="11">
        <v>9</v>
      </c>
      <c r="I1995" s="20" t="s">
        <v>259</v>
      </c>
      <c r="J1995" s="11" t="s">
        <v>261</v>
      </c>
      <c r="K1995" s="11" t="s">
        <v>12387</v>
      </c>
      <c r="L1995" s="11">
        <v>2</v>
      </c>
    </row>
    <row r="1996" spans="1:12">
      <c r="A1996" s="11" t="s">
        <v>3746</v>
      </c>
      <c r="D1996" s="11" t="s">
        <v>260</v>
      </c>
      <c r="E1996" s="19" t="s">
        <v>3996</v>
      </c>
      <c r="F1996" s="10">
        <v>42036</v>
      </c>
      <c r="G1996" s="10">
        <v>44958</v>
      </c>
      <c r="H1996" s="11">
        <v>9</v>
      </c>
      <c r="I1996" s="20" t="s">
        <v>259</v>
      </c>
      <c r="J1996" s="11" t="s">
        <v>261</v>
      </c>
      <c r="K1996" s="11" t="s">
        <v>12387</v>
      </c>
      <c r="L1996" s="11">
        <v>2</v>
      </c>
    </row>
    <row r="1997" spans="1:12">
      <c r="A1997" s="11" t="s">
        <v>3747</v>
      </c>
      <c r="D1997" s="11" t="s">
        <v>260</v>
      </c>
      <c r="E1997" s="19" t="s">
        <v>3997</v>
      </c>
      <c r="F1997" s="10">
        <v>42036</v>
      </c>
      <c r="G1997" s="10">
        <v>44958</v>
      </c>
      <c r="H1997" s="11">
        <v>9</v>
      </c>
      <c r="I1997" s="20" t="s">
        <v>259</v>
      </c>
      <c r="J1997" s="11" t="s">
        <v>261</v>
      </c>
      <c r="K1997" s="11" t="s">
        <v>12387</v>
      </c>
      <c r="L1997" s="11">
        <v>2</v>
      </c>
    </row>
    <row r="1998" spans="1:12">
      <c r="A1998" s="11" t="s">
        <v>3748</v>
      </c>
      <c r="D1998" s="11" t="s">
        <v>260</v>
      </c>
      <c r="E1998" s="19" t="s">
        <v>3998</v>
      </c>
      <c r="F1998" s="10">
        <v>42036</v>
      </c>
      <c r="G1998" s="10">
        <v>44958</v>
      </c>
      <c r="H1998" s="11">
        <v>9</v>
      </c>
      <c r="I1998" s="20" t="s">
        <v>259</v>
      </c>
      <c r="J1998" s="11" t="s">
        <v>261</v>
      </c>
      <c r="K1998" s="11" t="s">
        <v>12387</v>
      </c>
      <c r="L1998" s="11">
        <v>2</v>
      </c>
    </row>
    <row r="1999" spans="1:12">
      <c r="A1999" s="11" t="s">
        <v>3749</v>
      </c>
      <c r="D1999" s="11" t="s">
        <v>260</v>
      </c>
      <c r="E1999" s="19" t="s">
        <v>3999</v>
      </c>
      <c r="F1999" s="10">
        <v>42036</v>
      </c>
      <c r="G1999" s="10">
        <v>44958</v>
      </c>
      <c r="H1999" s="11">
        <v>9</v>
      </c>
      <c r="I1999" s="20" t="s">
        <v>259</v>
      </c>
      <c r="J1999" s="11" t="s">
        <v>261</v>
      </c>
      <c r="K1999" s="11" t="s">
        <v>12387</v>
      </c>
      <c r="L1999" s="11">
        <v>2</v>
      </c>
    </row>
    <row r="2000" spans="1:12">
      <c r="A2000" s="11" t="s">
        <v>3750</v>
      </c>
      <c r="D2000" s="11" t="s">
        <v>260</v>
      </c>
      <c r="E2000" s="19" t="s">
        <v>4000</v>
      </c>
      <c r="F2000" s="10">
        <v>42036</v>
      </c>
      <c r="G2000" s="10">
        <v>44958</v>
      </c>
      <c r="H2000" s="11">
        <v>9</v>
      </c>
      <c r="I2000" s="20" t="s">
        <v>259</v>
      </c>
      <c r="J2000" s="11" t="s">
        <v>261</v>
      </c>
      <c r="K2000" s="11" t="s">
        <v>12387</v>
      </c>
      <c r="L2000" s="11">
        <v>2</v>
      </c>
    </row>
    <row r="2001" spans="1:12">
      <c r="A2001" s="11" t="s">
        <v>3751</v>
      </c>
      <c r="D2001" s="11" t="s">
        <v>260</v>
      </c>
      <c r="E2001" s="19" t="s">
        <v>4001</v>
      </c>
      <c r="F2001" s="10">
        <v>42036</v>
      </c>
      <c r="G2001" s="10">
        <v>44958</v>
      </c>
      <c r="H2001" s="11">
        <v>9</v>
      </c>
      <c r="I2001" s="20" t="s">
        <v>259</v>
      </c>
      <c r="J2001" s="11" t="s">
        <v>261</v>
      </c>
      <c r="K2001" s="11" t="s">
        <v>12387</v>
      </c>
      <c r="L2001" s="11">
        <v>2</v>
      </c>
    </row>
    <row r="2002" spans="1:12">
      <c r="A2002" s="11" t="s">
        <v>3752</v>
      </c>
      <c r="D2002" s="11" t="s">
        <v>260</v>
      </c>
      <c r="E2002" s="19" t="s">
        <v>4002</v>
      </c>
      <c r="F2002" s="10">
        <v>42036</v>
      </c>
      <c r="G2002" s="10">
        <v>44958</v>
      </c>
      <c r="H2002" s="11">
        <v>9</v>
      </c>
      <c r="I2002" s="20" t="s">
        <v>259</v>
      </c>
      <c r="J2002" s="11" t="s">
        <v>261</v>
      </c>
      <c r="K2002" s="11" t="s">
        <v>12387</v>
      </c>
      <c r="L2002" s="11">
        <v>2</v>
      </c>
    </row>
    <row r="2003" spans="1:12">
      <c r="A2003" s="11" t="s">
        <v>3753</v>
      </c>
      <c r="D2003" s="11" t="s">
        <v>260</v>
      </c>
      <c r="E2003" s="19" t="s">
        <v>4003</v>
      </c>
      <c r="F2003" s="10">
        <v>42036</v>
      </c>
      <c r="G2003" s="10">
        <v>44958</v>
      </c>
      <c r="H2003" s="11">
        <v>9</v>
      </c>
      <c r="I2003" s="20" t="s">
        <v>259</v>
      </c>
      <c r="J2003" s="11" t="s">
        <v>261</v>
      </c>
      <c r="K2003" s="11" t="s">
        <v>12387</v>
      </c>
      <c r="L2003" s="11">
        <v>2</v>
      </c>
    </row>
    <row r="2004" spans="1:12">
      <c r="A2004" s="11" t="s">
        <v>3754</v>
      </c>
      <c r="D2004" s="11" t="s">
        <v>260</v>
      </c>
      <c r="E2004" s="19" t="s">
        <v>4004</v>
      </c>
      <c r="F2004" s="10">
        <v>42036</v>
      </c>
      <c r="G2004" s="10">
        <v>44958</v>
      </c>
      <c r="H2004" s="11">
        <v>9</v>
      </c>
      <c r="I2004" s="20" t="s">
        <v>259</v>
      </c>
      <c r="J2004" s="11" t="s">
        <v>261</v>
      </c>
      <c r="K2004" s="11" t="s">
        <v>12387</v>
      </c>
      <c r="L2004" s="11">
        <v>2</v>
      </c>
    </row>
    <row r="2005" spans="1:12">
      <c r="A2005" s="11" t="s">
        <v>3755</v>
      </c>
      <c r="D2005" s="11" t="s">
        <v>260</v>
      </c>
      <c r="E2005" s="19" t="s">
        <v>4005</v>
      </c>
      <c r="F2005" s="10">
        <v>42036</v>
      </c>
      <c r="G2005" s="10">
        <v>44958</v>
      </c>
      <c r="H2005" s="11">
        <v>9</v>
      </c>
      <c r="I2005" s="20" t="s">
        <v>259</v>
      </c>
      <c r="J2005" s="11" t="s">
        <v>261</v>
      </c>
      <c r="K2005" s="11" t="s">
        <v>12387</v>
      </c>
      <c r="L2005" s="11">
        <v>2</v>
      </c>
    </row>
    <row r="2006" spans="1:12">
      <c r="A2006" s="11" t="s">
        <v>3756</v>
      </c>
      <c r="D2006" s="11" t="s">
        <v>260</v>
      </c>
      <c r="E2006" s="19" t="s">
        <v>4006</v>
      </c>
      <c r="F2006" s="10">
        <v>42036</v>
      </c>
      <c r="G2006" s="10">
        <v>44958</v>
      </c>
      <c r="H2006" s="11">
        <v>9</v>
      </c>
      <c r="I2006" s="20" t="s">
        <v>259</v>
      </c>
      <c r="J2006" s="11" t="s">
        <v>261</v>
      </c>
      <c r="K2006" s="11" t="s">
        <v>12387</v>
      </c>
      <c r="L2006" s="11">
        <v>2</v>
      </c>
    </row>
    <row r="2007" spans="1:12">
      <c r="A2007" s="11" t="s">
        <v>3757</v>
      </c>
      <c r="D2007" s="11" t="s">
        <v>260</v>
      </c>
      <c r="E2007" s="19" t="s">
        <v>4007</v>
      </c>
      <c r="F2007" s="10">
        <v>42036</v>
      </c>
      <c r="G2007" s="10">
        <v>44958</v>
      </c>
      <c r="H2007" s="11">
        <v>9</v>
      </c>
      <c r="I2007" s="20" t="s">
        <v>259</v>
      </c>
      <c r="J2007" s="11" t="s">
        <v>261</v>
      </c>
      <c r="K2007" s="11" t="s">
        <v>12387</v>
      </c>
      <c r="L2007" s="11">
        <v>2</v>
      </c>
    </row>
    <row r="2008" spans="1:12">
      <c r="A2008" s="11" t="s">
        <v>3758</v>
      </c>
      <c r="D2008" s="11" t="s">
        <v>260</v>
      </c>
      <c r="E2008" s="19" t="s">
        <v>4008</v>
      </c>
      <c r="F2008" s="10">
        <v>42036</v>
      </c>
      <c r="G2008" s="10">
        <v>44958</v>
      </c>
      <c r="H2008" s="11">
        <v>9</v>
      </c>
      <c r="I2008" s="20" t="s">
        <v>259</v>
      </c>
      <c r="J2008" s="11" t="s">
        <v>261</v>
      </c>
      <c r="K2008" s="11" t="s">
        <v>12387</v>
      </c>
      <c r="L2008" s="11">
        <v>2</v>
      </c>
    </row>
    <row r="2009" spans="1:12">
      <c r="A2009" s="11" t="s">
        <v>3759</v>
      </c>
      <c r="D2009" s="11" t="s">
        <v>260</v>
      </c>
      <c r="E2009" s="19" t="s">
        <v>4009</v>
      </c>
      <c r="F2009" s="10">
        <v>42036</v>
      </c>
      <c r="G2009" s="10">
        <v>44958</v>
      </c>
      <c r="H2009" s="11">
        <v>9</v>
      </c>
      <c r="I2009" s="20" t="s">
        <v>259</v>
      </c>
      <c r="J2009" s="11" t="s">
        <v>261</v>
      </c>
      <c r="K2009" s="11" t="s">
        <v>12387</v>
      </c>
      <c r="L2009" s="11">
        <v>2</v>
      </c>
    </row>
    <row r="2010" spans="1:12">
      <c r="A2010" s="11" t="s">
        <v>3760</v>
      </c>
      <c r="D2010" s="11" t="s">
        <v>260</v>
      </c>
      <c r="E2010" s="19" t="s">
        <v>4010</v>
      </c>
      <c r="F2010" s="10">
        <v>42036</v>
      </c>
      <c r="G2010" s="10">
        <v>44958</v>
      </c>
      <c r="H2010" s="11">
        <v>9</v>
      </c>
      <c r="I2010" s="20" t="s">
        <v>259</v>
      </c>
      <c r="J2010" s="11" t="s">
        <v>261</v>
      </c>
      <c r="K2010" s="11" t="s">
        <v>12387</v>
      </c>
      <c r="L2010" s="11">
        <v>2</v>
      </c>
    </row>
    <row r="2011" spans="1:12">
      <c r="A2011" s="11" t="s">
        <v>3761</v>
      </c>
      <c r="D2011" s="11" t="s">
        <v>260</v>
      </c>
      <c r="E2011" s="19" t="s">
        <v>4011</v>
      </c>
      <c r="F2011" s="10">
        <v>42036</v>
      </c>
      <c r="G2011" s="10">
        <v>44958</v>
      </c>
      <c r="H2011" s="11">
        <v>9</v>
      </c>
      <c r="I2011" s="20" t="s">
        <v>259</v>
      </c>
      <c r="J2011" s="11" t="s">
        <v>261</v>
      </c>
      <c r="K2011" s="11" t="s">
        <v>12387</v>
      </c>
      <c r="L2011" s="11">
        <v>2</v>
      </c>
    </row>
    <row r="2012" spans="1:12">
      <c r="A2012" s="11" t="s">
        <v>4012</v>
      </c>
      <c r="D2012" s="11" t="s">
        <v>260</v>
      </c>
      <c r="E2012" s="19" t="s">
        <v>4262</v>
      </c>
      <c r="F2012" s="10">
        <v>42036</v>
      </c>
      <c r="G2012" s="10">
        <v>44958</v>
      </c>
      <c r="H2012" s="11">
        <v>9</v>
      </c>
      <c r="I2012" s="20" t="s">
        <v>259</v>
      </c>
      <c r="J2012" s="11" t="s">
        <v>261</v>
      </c>
      <c r="K2012" s="11" t="s">
        <v>12387</v>
      </c>
      <c r="L2012" s="11">
        <v>2</v>
      </c>
    </row>
    <row r="2013" spans="1:12">
      <c r="A2013" s="11" t="s">
        <v>4013</v>
      </c>
      <c r="D2013" s="11" t="s">
        <v>260</v>
      </c>
      <c r="E2013" s="19" t="s">
        <v>4263</v>
      </c>
      <c r="F2013" s="10">
        <v>42036</v>
      </c>
      <c r="G2013" s="10">
        <v>44958</v>
      </c>
      <c r="H2013" s="11">
        <v>9</v>
      </c>
      <c r="I2013" s="20" t="s">
        <v>259</v>
      </c>
      <c r="J2013" s="11" t="s">
        <v>261</v>
      </c>
      <c r="K2013" s="11" t="s">
        <v>12387</v>
      </c>
      <c r="L2013" s="11">
        <v>2</v>
      </c>
    </row>
    <row r="2014" spans="1:12">
      <c r="A2014" s="11" t="s">
        <v>4014</v>
      </c>
      <c r="D2014" s="11" t="s">
        <v>260</v>
      </c>
      <c r="E2014" s="19" t="s">
        <v>4264</v>
      </c>
      <c r="F2014" s="10">
        <v>42036</v>
      </c>
      <c r="G2014" s="10">
        <v>44958</v>
      </c>
      <c r="H2014" s="11">
        <v>9</v>
      </c>
      <c r="I2014" s="20" t="s">
        <v>259</v>
      </c>
      <c r="J2014" s="11" t="s">
        <v>261</v>
      </c>
      <c r="K2014" s="11" t="s">
        <v>12387</v>
      </c>
      <c r="L2014" s="11">
        <v>2</v>
      </c>
    </row>
    <row r="2015" spans="1:12">
      <c r="A2015" s="11" t="s">
        <v>4015</v>
      </c>
      <c r="D2015" s="11" t="s">
        <v>260</v>
      </c>
      <c r="E2015" s="19" t="s">
        <v>4265</v>
      </c>
      <c r="F2015" s="10">
        <v>42036</v>
      </c>
      <c r="G2015" s="10">
        <v>44958</v>
      </c>
      <c r="H2015" s="11">
        <v>9</v>
      </c>
      <c r="I2015" s="20" t="s">
        <v>259</v>
      </c>
      <c r="J2015" s="11" t="s">
        <v>261</v>
      </c>
      <c r="K2015" s="11" t="s">
        <v>12387</v>
      </c>
      <c r="L2015" s="11">
        <v>2</v>
      </c>
    </row>
    <row r="2016" spans="1:12">
      <c r="A2016" s="11" t="s">
        <v>4016</v>
      </c>
      <c r="D2016" s="11" t="s">
        <v>260</v>
      </c>
      <c r="E2016" s="19" t="s">
        <v>4266</v>
      </c>
      <c r="F2016" s="10">
        <v>42036</v>
      </c>
      <c r="G2016" s="10">
        <v>44958</v>
      </c>
      <c r="H2016" s="11">
        <v>9</v>
      </c>
      <c r="I2016" s="20" t="s">
        <v>259</v>
      </c>
      <c r="J2016" s="11" t="s">
        <v>261</v>
      </c>
      <c r="K2016" s="11" t="s">
        <v>12387</v>
      </c>
      <c r="L2016" s="11">
        <v>2</v>
      </c>
    </row>
    <row r="2017" spans="1:12">
      <c r="A2017" s="11" t="s">
        <v>4017</v>
      </c>
      <c r="D2017" s="11" t="s">
        <v>260</v>
      </c>
      <c r="E2017" s="19" t="s">
        <v>4267</v>
      </c>
      <c r="F2017" s="10">
        <v>42036</v>
      </c>
      <c r="G2017" s="10">
        <v>44958</v>
      </c>
      <c r="H2017" s="11">
        <v>9</v>
      </c>
      <c r="I2017" s="20" t="s">
        <v>259</v>
      </c>
      <c r="J2017" s="11" t="s">
        <v>261</v>
      </c>
      <c r="K2017" s="11" t="s">
        <v>12387</v>
      </c>
      <c r="L2017" s="11">
        <v>2</v>
      </c>
    </row>
    <row r="2018" spans="1:12">
      <c r="A2018" s="11" t="s">
        <v>4018</v>
      </c>
      <c r="D2018" s="11" t="s">
        <v>260</v>
      </c>
      <c r="E2018" s="19" t="s">
        <v>4268</v>
      </c>
      <c r="F2018" s="10">
        <v>42036</v>
      </c>
      <c r="G2018" s="10">
        <v>44958</v>
      </c>
      <c r="H2018" s="11">
        <v>9</v>
      </c>
      <c r="I2018" s="20" t="s">
        <v>259</v>
      </c>
      <c r="J2018" s="11" t="s">
        <v>261</v>
      </c>
      <c r="K2018" s="11" t="s">
        <v>12387</v>
      </c>
      <c r="L2018" s="11">
        <v>2</v>
      </c>
    </row>
    <row r="2019" spans="1:12">
      <c r="A2019" s="11" t="s">
        <v>4019</v>
      </c>
      <c r="D2019" s="11" t="s">
        <v>260</v>
      </c>
      <c r="E2019" s="19" t="s">
        <v>4269</v>
      </c>
      <c r="F2019" s="10">
        <v>42036</v>
      </c>
      <c r="G2019" s="10">
        <v>44958</v>
      </c>
      <c r="H2019" s="11">
        <v>9</v>
      </c>
      <c r="I2019" s="20" t="s">
        <v>259</v>
      </c>
      <c r="J2019" s="11" t="s">
        <v>261</v>
      </c>
      <c r="K2019" s="11" t="s">
        <v>12387</v>
      </c>
      <c r="L2019" s="11">
        <v>2</v>
      </c>
    </row>
    <row r="2020" spans="1:12">
      <c r="A2020" s="11" t="s">
        <v>4020</v>
      </c>
      <c r="D2020" s="11" t="s">
        <v>260</v>
      </c>
      <c r="E2020" s="19" t="s">
        <v>4270</v>
      </c>
      <c r="F2020" s="10">
        <v>42036</v>
      </c>
      <c r="G2020" s="10">
        <v>44958</v>
      </c>
      <c r="H2020" s="11">
        <v>9</v>
      </c>
      <c r="I2020" s="20" t="s">
        <v>259</v>
      </c>
      <c r="J2020" s="11" t="s">
        <v>261</v>
      </c>
      <c r="K2020" s="11" t="s">
        <v>12387</v>
      </c>
      <c r="L2020" s="11">
        <v>2</v>
      </c>
    </row>
    <row r="2021" spans="1:12">
      <c r="A2021" s="11" t="s">
        <v>4021</v>
      </c>
      <c r="D2021" s="11" t="s">
        <v>260</v>
      </c>
      <c r="E2021" s="19" t="s">
        <v>4271</v>
      </c>
      <c r="F2021" s="10">
        <v>42036</v>
      </c>
      <c r="G2021" s="10">
        <v>44958</v>
      </c>
      <c r="H2021" s="11">
        <v>9</v>
      </c>
      <c r="I2021" s="20" t="s">
        <v>259</v>
      </c>
      <c r="J2021" s="11" t="s">
        <v>261</v>
      </c>
      <c r="K2021" s="11" t="s">
        <v>12387</v>
      </c>
      <c r="L2021" s="11">
        <v>2</v>
      </c>
    </row>
    <row r="2022" spans="1:12">
      <c r="A2022" s="11" t="s">
        <v>4022</v>
      </c>
      <c r="D2022" s="11" t="s">
        <v>260</v>
      </c>
      <c r="E2022" s="19" t="s">
        <v>4272</v>
      </c>
      <c r="F2022" s="10">
        <v>42036</v>
      </c>
      <c r="G2022" s="10">
        <v>44958</v>
      </c>
      <c r="H2022" s="11">
        <v>9</v>
      </c>
      <c r="I2022" s="20" t="s">
        <v>259</v>
      </c>
      <c r="J2022" s="11" t="s">
        <v>261</v>
      </c>
      <c r="K2022" s="11" t="s">
        <v>12387</v>
      </c>
      <c r="L2022" s="11">
        <v>2</v>
      </c>
    </row>
    <row r="2023" spans="1:12">
      <c r="A2023" s="11" t="s">
        <v>4023</v>
      </c>
      <c r="D2023" s="11" t="s">
        <v>260</v>
      </c>
      <c r="E2023" s="19" t="s">
        <v>4273</v>
      </c>
      <c r="F2023" s="10">
        <v>42036</v>
      </c>
      <c r="G2023" s="10">
        <v>44958</v>
      </c>
      <c r="H2023" s="11">
        <v>9</v>
      </c>
      <c r="I2023" s="20" t="s">
        <v>259</v>
      </c>
      <c r="J2023" s="11" t="s">
        <v>261</v>
      </c>
      <c r="K2023" s="11" t="s">
        <v>12387</v>
      </c>
      <c r="L2023" s="11">
        <v>2</v>
      </c>
    </row>
    <row r="2024" spans="1:12">
      <c r="A2024" s="11" t="s">
        <v>4024</v>
      </c>
      <c r="D2024" s="11" t="s">
        <v>260</v>
      </c>
      <c r="E2024" s="19" t="s">
        <v>4274</v>
      </c>
      <c r="F2024" s="10">
        <v>42036</v>
      </c>
      <c r="G2024" s="10">
        <v>44958</v>
      </c>
      <c r="H2024" s="11">
        <v>9</v>
      </c>
      <c r="I2024" s="20" t="s">
        <v>259</v>
      </c>
      <c r="J2024" s="11" t="s">
        <v>261</v>
      </c>
      <c r="K2024" s="11" t="s">
        <v>12387</v>
      </c>
      <c r="L2024" s="11">
        <v>2</v>
      </c>
    </row>
    <row r="2025" spans="1:12">
      <c r="A2025" s="11" t="s">
        <v>4025</v>
      </c>
      <c r="D2025" s="11" t="s">
        <v>260</v>
      </c>
      <c r="E2025" s="19" t="s">
        <v>4275</v>
      </c>
      <c r="F2025" s="10">
        <v>42036</v>
      </c>
      <c r="G2025" s="10">
        <v>44958</v>
      </c>
      <c r="H2025" s="11">
        <v>9</v>
      </c>
      <c r="I2025" s="20" t="s">
        <v>259</v>
      </c>
      <c r="J2025" s="11" t="s">
        <v>261</v>
      </c>
      <c r="K2025" s="11" t="s">
        <v>12387</v>
      </c>
      <c r="L2025" s="11">
        <v>2</v>
      </c>
    </row>
    <row r="2026" spans="1:12">
      <c r="A2026" s="11" t="s">
        <v>4026</v>
      </c>
      <c r="D2026" s="11" t="s">
        <v>260</v>
      </c>
      <c r="E2026" s="19" t="s">
        <v>4276</v>
      </c>
      <c r="F2026" s="10">
        <v>42036</v>
      </c>
      <c r="G2026" s="10">
        <v>44958</v>
      </c>
      <c r="H2026" s="11">
        <v>9</v>
      </c>
      <c r="I2026" s="20" t="s">
        <v>259</v>
      </c>
      <c r="J2026" s="11" t="s">
        <v>261</v>
      </c>
      <c r="K2026" s="11" t="s">
        <v>12387</v>
      </c>
      <c r="L2026" s="11">
        <v>2</v>
      </c>
    </row>
    <row r="2027" spans="1:12">
      <c r="A2027" s="11" t="s">
        <v>4027</v>
      </c>
      <c r="D2027" s="11" t="s">
        <v>260</v>
      </c>
      <c r="E2027" s="19" t="s">
        <v>4277</v>
      </c>
      <c r="F2027" s="10">
        <v>42036</v>
      </c>
      <c r="G2027" s="10">
        <v>44958</v>
      </c>
      <c r="H2027" s="11">
        <v>9</v>
      </c>
      <c r="I2027" s="20" t="s">
        <v>259</v>
      </c>
      <c r="J2027" s="11" t="s">
        <v>261</v>
      </c>
      <c r="K2027" s="11" t="s">
        <v>12387</v>
      </c>
      <c r="L2027" s="11">
        <v>2</v>
      </c>
    </row>
    <row r="2028" spans="1:12">
      <c r="A2028" s="11" t="s">
        <v>4028</v>
      </c>
      <c r="D2028" s="11" t="s">
        <v>260</v>
      </c>
      <c r="E2028" s="19" t="s">
        <v>4278</v>
      </c>
      <c r="F2028" s="10">
        <v>42036</v>
      </c>
      <c r="G2028" s="10">
        <v>44958</v>
      </c>
      <c r="H2028" s="11">
        <v>9</v>
      </c>
      <c r="I2028" s="20" t="s">
        <v>259</v>
      </c>
      <c r="J2028" s="11" t="s">
        <v>261</v>
      </c>
      <c r="K2028" s="11" t="s">
        <v>12387</v>
      </c>
      <c r="L2028" s="11">
        <v>2</v>
      </c>
    </row>
    <row r="2029" spans="1:12">
      <c r="A2029" s="11" t="s">
        <v>4029</v>
      </c>
      <c r="D2029" s="11" t="s">
        <v>260</v>
      </c>
      <c r="E2029" s="19" t="s">
        <v>4279</v>
      </c>
      <c r="F2029" s="10">
        <v>42036</v>
      </c>
      <c r="G2029" s="10">
        <v>44958</v>
      </c>
      <c r="H2029" s="11">
        <v>9</v>
      </c>
      <c r="I2029" s="20" t="s">
        <v>259</v>
      </c>
      <c r="J2029" s="11" t="s">
        <v>261</v>
      </c>
      <c r="K2029" s="11" t="s">
        <v>12387</v>
      </c>
      <c r="L2029" s="11">
        <v>2</v>
      </c>
    </row>
    <row r="2030" spans="1:12">
      <c r="A2030" s="11" t="s">
        <v>4030</v>
      </c>
      <c r="D2030" s="11" t="s">
        <v>260</v>
      </c>
      <c r="E2030" s="19" t="s">
        <v>4280</v>
      </c>
      <c r="F2030" s="10">
        <v>42036</v>
      </c>
      <c r="G2030" s="10">
        <v>44958</v>
      </c>
      <c r="H2030" s="11">
        <v>9</v>
      </c>
      <c r="I2030" s="20" t="s">
        <v>259</v>
      </c>
      <c r="J2030" s="11" t="s">
        <v>261</v>
      </c>
      <c r="K2030" s="11" t="s">
        <v>12387</v>
      </c>
      <c r="L2030" s="11">
        <v>2</v>
      </c>
    </row>
    <row r="2031" spans="1:12">
      <c r="A2031" s="11" t="s">
        <v>4031</v>
      </c>
      <c r="D2031" s="11" t="s">
        <v>260</v>
      </c>
      <c r="E2031" s="19" t="s">
        <v>4281</v>
      </c>
      <c r="F2031" s="10">
        <v>42036</v>
      </c>
      <c r="G2031" s="10">
        <v>44958</v>
      </c>
      <c r="H2031" s="11">
        <v>9</v>
      </c>
      <c r="I2031" s="20" t="s">
        <v>259</v>
      </c>
      <c r="J2031" s="11" t="s">
        <v>261</v>
      </c>
      <c r="K2031" s="11" t="s">
        <v>12387</v>
      </c>
      <c r="L2031" s="11">
        <v>2</v>
      </c>
    </row>
    <row r="2032" spans="1:12">
      <c r="A2032" s="11" t="s">
        <v>4032</v>
      </c>
      <c r="D2032" s="11" t="s">
        <v>260</v>
      </c>
      <c r="E2032" s="19" t="s">
        <v>4282</v>
      </c>
      <c r="F2032" s="10">
        <v>42036</v>
      </c>
      <c r="G2032" s="10">
        <v>44958</v>
      </c>
      <c r="H2032" s="11">
        <v>9</v>
      </c>
      <c r="I2032" s="20" t="s">
        <v>259</v>
      </c>
      <c r="J2032" s="11" t="s">
        <v>261</v>
      </c>
      <c r="K2032" s="11" t="s">
        <v>12387</v>
      </c>
      <c r="L2032" s="11">
        <v>2</v>
      </c>
    </row>
    <row r="2033" spans="1:12">
      <c r="A2033" s="11" t="s">
        <v>4033</v>
      </c>
      <c r="D2033" s="11" t="s">
        <v>260</v>
      </c>
      <c r="E2033" s="19" t="s">
        <v>4283</v>
      </c>
      <c r="F2033" s="10">
        <v>42036</v>
      </c>
      <c r="G2033" s="10">
        <v>44958</v>
      </c>
      <c r="H2033" s="11">
        <v>9</v>
      </c>
      <c r="I2033" s="20" t="s">
        <v>259</v>
      </c>
      <c r="J2033" s="11" t="s">
        <v>261</v>
      </c>
      <c r="K2033" s="11" t="s">
        <v>12387</v>
      </c>
      <c r="L2033" s="11">
        <v>2</v>
      </c>
    </row>
    <row r="2034" spans="1:12">
      <c r="A2034" s="11" t="s">
        <v>4034</v>
      </c>
      <c r="D2034" s="11" t="s">
        <v>260</v>
      </c>
      <c r="E2034" s="19" t="s">
        <v>4284</v>
      </c>
      <c r="F2034" s="10">
        <v>42036</v>
      </c>
      <c r="G2034" s="10">
        <v>44958</v>
      </c>
      <c r="H2034" s="11">
        <v>9</v>
      </c>
      <c r="I2034" s="20" t="s">
        <v>259</v>
      </c>
      <c r="J2034" s="11" t="s">
        <v>261</v>
      </c>
      <c r="K2034" s="11" t="s">
        <v>12387</v>
      </c>
      <c r="L2034" s="11">
        <v>2</v>
      </c>
    </row>
    <row r="2035" spans="1:12">
      <c r="A2035" s="11" t="s">
        <v>4035</v>
      </c>
      <c r="D2035" s="11" t="s">
        <v>260</v>
      </c>
      <c r="E2035" s="19" t="s">
        <v>4285</v>
      </c>
      <c r="F2035" s="10">
        <v>42036</v>
      </c>
      <c r="G2035" s="10">
        <v>44958</v>
      </c>
      <c r="H2035" s="11">
        <v>9</v>
      </c>
      <c r="I2035" s="20" t="s">
        <v>259</v>
      </c>
      <c r="J2035" s="11" t="s">
        <v>261</v>
      </c>
      <c r="K2035" s="11" t="s">
        <v>12387</v>
      </c>
      <c r="L2035" s="11">
        <v>2</v>
      </c>
    </row>
    <row r="2036" spans="1:12">
      <c r="A2036" s="11" t="s">
        <v>4036</v>
      </c>
      <c r="D2036" s="11" t="s">
        <v>260</v>
      </c>
      <c r="E2036" s="19" t="s">
        <v>4286</v>
      </c>
      <c r="F2036" s="10">
        <v>42036</v>
      </c>
      <c r="G2036" s="10">
        <v>44958</v>
      </c>
      <c r="H2036" s="11">
        <v>9</v>
      </c>
      <c r="I2036" s="20" t="s">
        <v>259</v>
      </c>
      <c r="J2036" s="11" t="s">
        <v>261</v>
      </c>
      <c r="K2036" s="11" t="s">
        <v>12387</v>
      </c>
      <c r="L2036" s="11">
        <v>2</v>
      </c>
    </row>
    <row r="2037" spans="1:12">
      <c r="A2037" s="11" t="s">
        <v>4037</v>
      </c>
      <c r="D2037" s="11" t="s">
        <v>260</v>
      </c>
      <c r="E2037" s="19" t="s">
        <v>4287</v>
      </c>
      <c r="F2037" s="10">
        <v>42036</v>
      </c>
      <c r="G2037" s="10">
        <v>44958</v>
      </c>
      <c r="H2037" s="11">
        <v>9</v>
      </c>
      <c r="I2037" s="20" t="s">
        <v>259</v>
      </c>
      <c r="J2037" s="11" t="s">
        <v>261</v>
      </c>
      <c r="K2037" s="11" t="s">
        <v>12387</v>
      </c>
      <c r="L2037" s="11">
        <v>2</v>
      </c>
    </row>
    <row r="2038" spans="1:12">
      <c r="A2038" s="11" t="s">
        <v>4038</v>
      </c>
      <c r="D2038" s="11" t="s">
        <v>260</v>
      </c>
      <c r="E2038" s="19" t="s">
        <v>4288</v>
      </c>
      <c r="F2038" s="10">
        <v>42036</v>
      </c>
      <c r="G2038" s="10">
        <v>44958</v>
      </c>
      <c r="H2038" s="11">
        <v>9</v>
      </c>
      <c r="I2038" s="20" t="s">
        <v>259</v>
      </c>
      <c r="J2038" s="11" t="s">
        <v>261</v>
      </c>
      <c r="K2038" s="11" t="s">
        <v>12387</v>
      </c>
      <c r="L2038" s="11">
        <v>2</v>
      </c>
    </row>
    <row r="2039" spans="1:12">
      <c r="A2039" s="11" t="s">
        <v>4039</v>
      </c>
      <c r="D2039" s="11" t="s">
        <v>260</v>
      </c>
      <c r="E2039" s="19" t="s">
        <v>4289</v>
      </c>
      <c r="F2039" s="10">
        <v>42036</v>
      </c>
      <c r="G2039" s="10">
        <v>44958</v>
      </c>
      <c r="H2039" s="11">
        <v>9</v>
      </c>
      <c r="I2039" s="20" t="s">
        <v>259</v>
      </c>
      <c r="J2039" s="11" t="s">
        <v>261</v>
      </c>
      <c r="K2039" s="11" t="s">
        <v>12387</v>
      </c>
      <c r="L2039" s="11">
        <v>2</v>
      </c>
    </row>
    <row r="2040" spans="1:12">
      <c r="A2040" s="11" t="s">
        <v>4040</v>
      </c>
      <c r="D2040" s="11" t="s">
        <v>260</v>
      </c>
      <c r="E2040" s="19" t="s">
        <v>4290</v>
      </c>
      <c r="F2040" s="10">
        <v>42036</v>
      </c>
      <c r="G2040" s="10">
        <v>44958</v>
      </c>
      <c r="H2040" s="11">
        <v>9</v>
      </c>
      <c r="I2040" s="20" t="s">
        <v>259</v>
      </c>
      <c r="J2040" s="11" t="s">
        <v>261</v>
      </c>
      <c r="K2040" s="11" t="s">
        <v>12387</v>
      </c>
      <c r="L2040" s="11">
        <v>2</v>
      </c>
    </row>
    <row r="2041" spans="1:12">
      <c r="A2041" s="11" t="s">
        <v>4041</v>
      </c>
      <c r="D2041" s="11" t="s">
        <v>260</v>
      </c>
      <c r="E2041" s="19" t="s">
        <v>4291</v>
      </c>
      <c r="F2041" s="10">
        <v>42036</v>
      </c>
      <c r="G2041" s="10">
        <v>44958</v>
      </c>
      <c r="H2041" s="11">
        <v>9</v>
      </c>
      <c r="I2041" s="20" t="s">
        <v>259</v>
      </c>
      <c r="J2041" s="11" t="s">
        <v>261</v>
      </c>
      <c r="K2041" s="11" t="s">
        <v>12387</v>
      </c>
      <c r="L2041" s="11">
        <v>2</v>
      </c>
    </row>
    <row r="2042" spans="1:12">
      <c r="A2042" s="11" t="s">
        <v>4042</v>
      </c>
      <c r="D2042" s="11" t="s">
        <v>260</v>
      </c>
      <c r="E2042" s="19" t="s">
        <v>4292</v>
      </c>
      <c r="F2042" s="10">
        <v>42036</v>
      </c>
      <c r="G2042" s="10">
        <v>44958</v>
      </c>
      <c r="H2042" s="11">
        <v>9</v>
      </c>
      <c r="I2042" s="20" t="s">
        <v>259</v>
      </c>
      <c r="J2042" s="11" t="s">
        <v>261</v>
      </c>
      <c r="K2042" s="11" t="s">
        <v>12387</v>
      </c>
      <c r="L2042" s="11">
        <v>2</v>
      </c>
    </row>
    <row r="2043" spans="1:12">
      <c r="A2043" s="11" t="s">
        <v>4043</v>
      </c>
      <c r="D2043" s="11" t="s">
        <v>260</v>
      </c>
      <c r="E2043" s="19" t="s">
        <v>4293</v>
      </c>
      <c r="F2043" s="10">
        <v>42036</v>
      </c>
      <c r="G2043" s="10">
        <v>44958</v>
      </c>
      <c r="H2043" s="11">
        <v>9</v>
      </c>
      <c r="I2043" s="20" t="s">
        <v>259</v>
      </c>
      <c r="J2043" s="11" t="s">
        <v>261</v>
      </c>
      <c r="K2043" s="11" t="s">
        <v>12387</v>
      </c>
      <c r="L2043" s="11">
        <v>2</v>
      </c>
    </row>
    <row r="2044" spans="1:12">
      <c r="A2044" s="11" t="s">
        <v>4044</v>
      </c>
      <c r="D2044" s="11" t="s">
        <v>260</v>
      </c>
      <c r="E2044" s="19" t="s">
        <v>4294</v>
      </c>
      <c r="F2044" s="10">
        <v>42036</v>
      </c>
      <c r="G2044" s="10">
        <v>44958</v>
      </c>
      <c r="H2044" s="11">
        <v>9</v>
      </c>
      <c r="I2044" s="20" t="s">
        <v>259</v>
      </c>
      <c r="J2044" s="11" t="s">
        <v>261</v>
      </c>
      <c r="K2044" s="11" t="s">
        <v>12387</v>
      </c>
      <c r="L2044" s="11">
        <v>2</v>
      </c>
    </row>
    <row r="2045" spans="1:12">
      <c r="A2045" s="11" t="s">
        <v>4045</v>
      </c>
      <c r="D2045" s="11" t="s">
        <v>260</v>
      </c>
      <c r="E2045" s="19" t="s">
        <v>4295</v>
      </c>
      <c r="F2045" s="10">
        <v>42036</v>
      </c>
      <c r="G2045" s="10">
        <v>44958</v>
      </c>
      <c r="H2045" s="11">
        <v>9</v>
      </c>
      <c r="I2045" s="20" t="s">
        <v>259</v>
      </c>
      <c r="J2045" s="11" t="s">
        <v>261</v>
      </c>
      <c r="K2045" s="11" t="s">
        <v>12387</v>
      </c>
      <c r="L2045" s="11">
        <v>2</v>
      </c>
    </row>
    <row r="2046" spans="1:12">
      <c r="A2046" s="11" t="s">
        <v>4046</v>
      </c>
      <c r="D2046" s="11" t="s">
        <v>260</v>
      </c>
      <c r="E2046" s="19" t="s">
        <v>4296</v>
      </c>
      <c r="F2046" s="10">
        <v>42036</v>
      </c>
      <c r="G2046" s="10">
        <v>44958</v>
      </c>
      <c r="H2046" s="11">
        <v>9</v>
      </c>
      <c r="I2046" s="20" t="s">
        <v>259</v>
      </c>
      <c r="J2046" s="11" t="s">
        <v>261</v>
      </c>
      <c r="K2046" s="11" t="s">
        <v>12387</v>
      </c>
      <c r="L2046" s="11">
        <v>2</v>
      </c>
    </row>
    <row r="2047" spans="1:12">
      <c r="A2047" s="11" t="s">
        <v>4047</v>
      </c>
      <c r="D2047" s="11" t="s">
        <v>260</v>
      </c>
      <c r="E2047" s="19" t="s">
        <v>4297</v>
      </c>
      <c r="F2047" s="10">
        <v>42036</v>
      </c>
      <c r="G2047" s="10">
        <v>44958</v>
      </c>
      <c r="H2047" s="11">
        <v>9</v>
      </c>
      <c r="I2047" s="20" t="s">
        <v>259</v>
      </c>
      <c r="J2047" s="11" t="s">
        <v>261</v>
      </c>
      <c r="K2047" s="11" t="s">
        <v>12387</v>
      </c>
      <c r="L2047" s="11">
        <v>2</v>
      </c>
    </row>
    <row r="2048" spans="1:12">
      <c r="A2048" s="11" t="s">
        <v>4048</v>
      </c>
      <c r="D2048" s="11" t="s">
        <v>260</v>
      </c>
      <c r="E2048" s="19" t="s">
        <v>4298</v>
      </c>
      <c r="F2048" s="10">
        <v>42036</v>
      </c>
      <c r="G2048" s="10">
        <v>44958</v>
      </c>
      <c r="H2048" s="11">
        <v>9</v>
      </c>
      <c r="I2048" s="20" t="s">
        <v>259</v>
      </c>
      <c r="J2048" s="11" t="s">
        <v>261</v>
      </c>
      <c r="K2048" s="11" t="s">
        <v>12387</v>
      </c>
      <c r="L2048" s="11">
        <v>2</v>
      </c>
    </row>
    <row r="2049" spans="1:12">
      <c r="A2049" s="11" t="s">
        <v>4049</v>
      </c>
      <c r="D2049" s="11" t="s">
        <v>260</v>
      </c>
      <c r="E2049" s="19" t="s">
        <v>4299</v>
      </c>
      <c r="F2049" s="10">
        <v>42036</v>
      </c>
      <c r="G2049" s="10">
        <v>44958</v>
      </c>
      <c r="H2049" s="11">
        <v>9</v>
      </c>
      <c r="I2049" s="20" t="s">
        <v>259</v>
      </c>
      <c r="J2049" s="11" t="s">
        <v>261</v>
      </c>
      <c r="K2049" s="11" t="s">
        <v>12387</v>
      </c>
      <c r="L2049" s="11">
        <v>2</v>
      </c>
    </row>
    <row r="2050" spans="1:12">
      <c r="A2050" s="11" t="s">
        <v>4050</v>
      </c>
      <c r="D2050" s="11" t="s">
        <v>260</v>
      </c>
      <c r="E2050" s="19" t="s">
        <v>4300</v>
      </c>
      <c r="F2050" s="10">
        <v>42036</v>
      </c>
      <c r="G2050" s="10">
        <v>44958</v>
      </c>
      <c r="H2050" s="11">
        <v>9</v>
      </c>
      <c r="I2050" s="20" t="s">
        <v>259</v>
      </c>
      <c r="J2050" s="11" t="s">
        <v>261</v>
      </c>
      <c r="K2050" s="11" t="s">
        <v>12387</v>
      </c>
      <c r="L2050" s="11">
        <v>2</v>
      </c>
    </row>
    <row r="2051" spans="1:12">
      <c r="A2051" s="11" t="s">
        <v>4051</v>
      </c>
      <c r="D2051" s="11" t="s">
        <v>260</v>
      </c>
      <c r="E2051" s="19" t="s">
        <v>4301</v>
      </c>
      <c r="F2051" s="10">
        <v>42036</v>
      </c>
      <c r="G2051" s="10">
        <v>44958</v>
      </c>
      <c r="H2051" s="11">
        <v>9</v>
      </c>
      <c r="I2051" s="20" t="s">
        <v>259</v>
      </c>
      <c r="J2051" s="11" t="s">
        <v>261</v>
      </c>
      <c r="K2051" s="11" t="s">
        <v>12387</v>
      </c>
      <c r="L2051" s="11">
        <v>2</v>
      </c>
    </row>
    <row r="2052" spans="1:12">
      <c r="A2052" s="11" t="s">
        <v>4052</v>
      </c>
      <c r="D2052" s="11" t="s">
        <v>260</v>
      </c>
      <c r="E2052" s="19" t="s">
        <v>4302</v>
      </c>
      <c r="F2052" s="10">
        <v>42036</v>
      </c>
      <c r="G2052" s="10">
        <v>44958</v>
      </c>
      <c r="H2052" s="11">
        <v>9</v>
      </c>
      <c r="I2052" s="20" t="s">
        <v>259</v>
      </c>
      <c r="J2052" s="11" t="s">
        <v>261</v>
      </c>
      <c r="K2052" s="11" t="s">
        <v>12387</v>
      </c>
      <c r="L2052" s="11">
        <v>2</v>
      </c>
    </row>
    <row r="2053" spans="1:12">
      <c r="A2053" s="11" t="s">
        <v>4053</v>
      </c>
      <c r="D2053" s="11" t="s">
        <v>260</v>
      </c>
      <c r="E2053" s="19" t="s">
        <v>4303</v>
      </c>
      <c r="F2053" s="10">
        <v>42036</v>
      </c>
      <c r="G2053" s="10">
        <v>44958</v>
      </c>
      <c r="H2053" s="11">
        <v>9</v>
      </c>
      <c r="I2053" s="20" t="s">
        <v>259</v>
      </c>
      <c r="J2053" s="11" t="s">
        <v>261</v>
      </c>
      <c r="K2053" s="11" t="s">
        <v>12387</v>
      </c>
      <c r="L2053" s="11">
        <v>2</v>
      </c>
    </row>
    <row r="2054" spans="1:12">
      <c r="A2054" s="11" t="s">
        <v>4054</v>
      </c>
      <c r="D2054" s="11" t="s">
        <v>260</v>
      </c>
      <c r="E2054" s="19" t="s">
        <v>4304</v>
      </c>
      <c r="F2054" s="10">
        <v>42036</v>
      </c>
      <c r="G2054" s="10">
        <v>44958</v>
      </c>
      <c r="H2054" s="11">
        <v>9</v>
      </c>
      <c r="I2054" s="20" t="s">
        <v>259</v>
      </c>
      <c r="J2054" s="11" t="s">
        <v>261</v>
      </c>
      <c r="K2054" s="11" t="s">
        <v>12387</v>
      </c>
      <c r="L2054" s="11">
        <v>2</v>
      </c>
    </row>
    <row r="2055" spans="1:12">
      <c r="A2055" s="11" t="s">
        <v>4055</v>
      </c>
      <c r="D2055" s="11" t="s">
        <v>260</v>
      </c>
      <c r="E2055" s="19" t="s">
        <v>4305</v>
      </c>
      <c r="F2055" s="10">
        <v>42036</v>
      </c>
      <c r="G2055" s="10">
        <v>44958</v>
      </c>
      <c r="H2055" s="11">
        <v>9</v>
      </c>
      <c r="I2055" s="20" t="s">
        <v>259</v>
      </c>
      <c r="J2055" s="11" t="s">
        <v>261</v>
      </c>
      <c r="K2055" s="11" t="s">
        <v>12387</v>
      </c>
      <c r="L2055" s="11">
        <v>2</v>
      </c>
    </row>
    <row r="2056" spans="1:12">
      <c r="A2056" s="11" t="s">
        <v>4056</v>
      </c>
      <c r="D2056" s="11" t="s">
        <v>260</v>
      </c>
      <c r="E2056" s="19" t="s">
        <v>4306</v>
      </c>
      <c r="F2056" s="10">
        <v>42036</v>
      </c>
      <c r="G2056" s="10">
        <v>44958</v>
      </c>
      <c r="H2056" s="11">
        <v>9</v>
      </c>
      <c r="I2056" s="20" t="s">
        <v>259</v>
      </c>
      <c r="J2056" s="11" t="s">
        <v>261</v>
      </c>
      <c r="K2056" s="11" t="s">
        <v>12387</v>
      </c>
      <c r="L2056" s="11">
        <v>2</v>
      </c>
    </row>
    <row r="2057" spans="1:12">
      <c r="A2057" s="11" t="s">
        <v>4057</v>
      </c>
      <c r="D2057" s="11" t="s">
        <v>260</v>
      </c>
      <c r="E2057" s="19" t="s">
        <v>4307</v>
      </c>
      <c r="F2057" s="10">
        <v>42036</v>
      </c>
      <c r="G2057" s="10">
        <v>44958</v>
      </c>
      <c r="H2057" s="11">
        <v>9</v>
      </c>
      <c r="I2057" s="20" t="s">
        <v>259</v>
      </c>
      <c r="J2057" s="11" t="s">
        <v>261</v>
      </c>
      <c r="K2057" s="11" t="s">
        <v>12387</v>
      </c>
      <c r="L2057" s="11">
        <v>2</v>
      </c>
    </row>
    <row r="2058" spans="1:12">
      <c r="A2058" s="11" t="s">
        <v>4058</v>
      </c>
      <c r="D2058" s="11" t="s">
        <v>260</v>
      </c>
      <c r="E2058" s="19" t="s">
        <v>4308</v>
      </c>
      <c r="F2058" s="10">
        <v>42036</v>
      </c>
      <c r="G2058" s="10">
        <v>44958</v>
      </c>
      <c r="H2058" s="11">
        <v>9</v>
      </c>
      <c r="I2058" s="20" t="s">
        <v>259</v>
      </c>
      <c r="J2058" s="11" t="s">
        <v>261</v>
      </c>
      <c r="K2058" s="11" t="s">
        <v>12387</v>
      </c>
      <c r="L2058" s="11">
        <v>2</v>
      </c>
    </row>
    <row r="2059" spans="1:12">
      <c r="A2059" s="11" t="s">
        <v>4059</v>
      </c>
      <c r="D2059" s="11" t="s">
        <v>260</v>
      </c>
      <c r="E2059" s="19" t="s">
        <v>4309</v>
      </c>
      <c r="F2059" s="10">
        <v>42036</v>
      </c>
      <c r="G2059" s="10">
        <v>44958</v>
      </c>
      <c r="H2059" s="11">
        <v>9</v>
      </c>
      <c r="I2059" s="20" t="s">
        <v>259</v>
      </c>
      <c r="J2059" s="11" t="s">
        <v>261</v>
      </c>
      <c r="K2059" s="11" t="s">
        <v>12387</v>
      </c>
      <c r="L2059" s="11">
        <v>2</v>
      </c>
    </row>
    <row r="2060" spans="1:12">
      <c r="A2060" s="11" t="s">
        <v>4060</v>
      </c>
      <c r="D2060" s="11" t="s">
        <v>260</v>
      </c>
      <c r="E2060" s="19" t="s">
        <v>4310</v>
      </c>
      <c r="F2060" s="10">
        <v>42036</v>
      </c>
      <c r="G2060" s="10">
        <v>44958</v>
      </c>
      <c r="H2060" s="11">
        <v>9</v>
      </c>
      <c r="I2060" s="20" t="s">
        <v>259</v>
      </c>
      <c r="J2060" s="11" t="s">
        <v>261</v>
      </c>
      <c r="K2060" s="11" t="s">
        <v>12387</v>
      </c>
      <c r="L2060" s="11">
        <v>2</v>
      </c>
    </row>
    <row r="2061" spans="1:12">
      <c r="A2061" s="11" t="s">
        <v>4061</v>
      </c>
      <c r="D2061" s="11" t="s">
        <v>260</v>
      </c>
      <c r="E2061" s="19" t="s">
        <v>4311</v>
      </c>
      <c r="F2061" s="10">
        <v>42036</v>
      </c>
      <c r="G2061" s="10">
        <v>44958</v>
      </c>
      <c r="H2061" s="11">
        <v>9</v>
      </c>
      <c r="I2061" s="20" t="s">
        <v>259</v>
      </c>
      <c r="J2061" s="11" t="s">
        <v>261</v>
      </c>
      <c r="K2061" s="11" t="s">
        <v>12387</v>
      </c>
      <c r="L2061" s="11">
        <v>2</v>
      </c>
    </row>
    <row r="2062" spans="1:12">
      <c r="A2062" s="11" t="s">
        <v>4062</v>
      </c>
      <c r="D2062" s="11" t="s">
        <v>260</v>
      </c>
      <c r="E2062" s="19" t="s">
        <v>4312</v>
      </c>
      <c r="F2062" s="10">
        <v>42036</v>
      </c>
      <c r="G2062" s="10">
        <v>44958</v>
      </c>
      <c r="H2062" s="11">
        <v>9</v>
      </c>
      <c r="I2062" s="20" t="s">
        <v>259</v>
      </c>
      <c r="J2062" s="11" t="s">
        <v>261</v>
      </c>
      <c r="K2062" s="11" t="s">
        <v>12387</v>
      </c>
      <c r="L2062" s="11">
        <v>2</v>
      </c>
    </row>
    <row r="2063" spans="1:12">
      <c r="A2063" s="11" t="s">
        <v>4063</v>
      </c>
      <c r="D2063" s="11" t="s">
        <v>260</v>
      </c>
      <c r="E2063" s="19" t="s">
        <v>4313</v>
      </c>
      <c r="F2063" s="10">
        <v>42036</v>
      </c>
      <c r="G2063" s="10">
        <v>44958</v>
      </c>
      <c r="H2063" s="11">
        <v>9</v>
      </c>
      <c r="I2063" s="20" t="s">
        <v>259</v>
      </c>
      <c r="J2063" s="11" t="s">
        <v>261</v>
      </c>
      <c r="K2063" s="11" t="s">
        <v>12387</v>
      </c>
      <c r="L2063" s="11">
        <v>2</v>
      </c>
    </row>
    <row r="2064" spans="1:12">
      <c r="A2064" s="11" t="s">
        <v>4064</v>
      </c>
      <c r="D2064" s="11" t="s">
        <v>260</v>
      </c>
      <c r="E2064" s="19" t="s">
        <v>4314</v>
      </c>
      <c r="F2064" s="10">
        <v>42036</v>
      </c>
      <c r="G2064" s="10">
        <v>44958</v>
      </c>
      <c r="H2064" s="11">
        <v>9</v>
      </c>
      <c r="I2064" s="20" t="s">
        <v>259</v>
      </c>
      <c r="J2064" s="11" t="s">
        <v>261</v>
      </c>
      <c r="K2064" s="11" t="s">
        <v>12387</v>
      </c>
      <c r="L2064" s="11">
        <v>2</v>
      </c>
    </row>
    <row r="2065" spans="1:12">
      <c r="A2065" s="11" t="s">
        <v>4065</v>
      </c>
      <c r="D2065" s="11" t="s">
        <v>260</v>
      </c>
      <c r="E2065" s="19" t="s">
        <v>4315</v>
      </c>
      <c r="F2065" s="10">
        <v>42036</v>
      </c>
      <c r="G2065" s="10">
        <v>44958</v>
      </c>
      <c r="H2065" s="11">
        <v>9</v>
      </c>
      <c r="I2065" s="20" t="s">
        <v>259</v>
      </c>
      <c r="J2065" s="11" t="s">
        <v>261</v>
      </c>
      <c r="K2065" s="11" t="s">
        <v>12387</v>
      </c>
      <c r="L2065" s="11">
        <v>2</v>
      </c>
    </row>
    <row r="2066" spans="1:12">
      <c r="A2066" s="11" t="s">
        <v>4066</v>
      </c>
      <c r="D2066" s="11" t="s">
        <v>260</v>
      </c>
      <c r="E2066" s="19" t="s">
        <v>4316</v>
      </c>
      <c r="F2066" s="10">
        <v>42036</v>
      </c>
      <c r="G2066" s="10">
        <v>44958</v>
      </c>
      <c r="H2066" s="11">
        <v>9</v>
      </c>
      <c r="I2066" s="20" t="s">
        <v>259</v>
      </c>
      <c r="J2066" s="11" t="s">
        <v>261</v>
      </c>
      <c r="K2066" s="11" t="s">
        <v>12387</v>
      </c>
      <c r="L2066" s="11">
        <v>2</v>
      </c>
    </row>
    <row r="2067" spans="1:12">
      <c r="A2067" s="11" t="s">
        <v>4067</v>
      </c>
      <c r="D2067" s="11" t="s">
        <v>260</v>
      </c>
      <c r="E2067" s="19" t="s">
        <v>4317</v>
      </c>
      <c r="F2067" s="10">
        <v>42036</v>
      </c>
      <c r="G2067" s="10">
        <v>44958</v>
      </c>
      <c r="H2067" s="11">
        <v>9</v>
      </c>
      <c r="I2067" s="20" t="s">
        <v>259</v>
      </c>
      <c r="J2067" s="11" t="s">
        <v>261</v>
      </c>
      <c r="K2067" s="11" t="s">
        <v>12387</v>
      </c>
      <c r="L2067" s="11">
        <v>2</v>
      </c>
    </row>
    <row r="2068" spans="1:12">
      <c r="A2068" s="11" t="s">
        <v>4068</v>
      </c>
      <c r="D2068" s="11" t="s">
        <v>260</v>
      </c>
      <c r="E2068" s="19" t="s">
        <v>4318</v>
      </c>
      <c r="F2068" s="10">
        <v>42036</v>
      </c>
      <c r="G2068" s="10">
        <v>44958</v>
      </c>
      <c r="H2068" s="11">
        <v>9</v>
      </c>
      <c r="I2068" s="20" t="s">
        <v>259</v>
      </c>
      <c r="J2068" s="11" t="s">
        <v>261</v>
      </c>
      <c r="K2068" s="11" t="s">
        <v>12387</v>
      </c>
      <c r="L2068" s="11">
        <v>2</v>
      </c>
    </row>
    <row r="2069" spans="1:12">
      <c r="A2069" s="11" t="s">
        <v>4069</v>
      </c>
      <c r="D2069" s="11" t="s">
        <v>260</v>
      </c>
      <c r="E2069" s="19" t="s">
        <v>4319</v>
      </c>
      <c r="F2069" s="10">
        <v>42036</v>
      </c>
      <c r="G2069" s="10">
        <v>44958</v>
      </c>
      <c r="H2069" s="11">
        <v>9</v>
      </c>
      <c r="I2069" s="20" t="s">
        <v>259</v>
      </c>
      <c r="J2069" s="11" t="s">
        <v>261</v>
      </c>
      <c r="K2069" s="11" t="s">
        <v>12387</v>
      </c>
      <c r="L2069" s="11">
        <v>2</v>
      </c>
    </row>
    <row r="2070" spans="1:12">
      <c r="A2070" s="11" t="s">
        <v>4070</v>
      </c>
      <c r="D2070" s="11" t="s">
        <v>260</v>
      </c>
      <c r="E2070" s="19" t="s">
        <v>4320</v>
      </c>
      <c r="F2070" s="10">
        <v>42036</v>
      </c>
      <c r="G2070" s="10">
        <v>44958</v>
      </c>
      <c r="H2070" s="11">
        <v>9</v>
      </c>
      <c r="I2070" s="20" t="s">
        <v>259</v>
      </c>
      <c r="J2070" s="11" t="s">
        <v>261</v>
      </c>
      <c r="K2070" s="11" t="s">
        <v>12387</v>
      </c>
      <c r="L2070" s="11">
        <v>2</v>
      </c>
    </row>
    <row r="2071" spans="1:12">
      <c r="A2071" s="11" t="s">
        <v>4071</v>
      </c>
      <c r="D2071" s="11" t="s">
        <v>260</v>
      </c>
      <c r="E2071" s="19" t="s">
        <v>4321</v>
      </c>
      <c r="F2071" s="10">
        <v>42036</v>
      </c>
      <c r="G2071" s="10">
        <v>44958</v>
      </c>
      <c r="H2071" s="11">
        <v>9</v>
      </c>
      <c r="I2071" s="20" t="s">
        <v>259</v>
      </c>
      <c r="J2071" s="11" t="s">
        <v>261</v>
      </c>
      <c r="K2071" s="11" t="s">
        <v>12387</v>
      </c>
      <c r="L2071" s="11">
        <v>2</v>
      </c>
    </row>
    <row r="2072" spans="1:12">
      <c r="A2072" s="11" t="s">
        <v>4072</v>
      </c>
      <c r="D2072" s="11" t="s">
        <v>260</v>
      </c>
      <c r="E2072" s="19" t="s">
        <v>4322</v>
      </c>
      <c r="F2072" s="10">
        <v>42036</v>
      </c>
      <c r="G2072" s="10">
        <v>44958</v>
      </c>
      <c r="H2072" s="11">
        <v>9</v>
      </c>
      <c r="I2072" s="20" t="s">
        <v>259</v>
      </c>
      <c r="J2072" s="11" t="s">
        <v>261</v>
      </c>
      <c r="K2072" s="11" t="s">
        <v>12387</v>
      </c>
      <c r="L2072" s="11">
        <v>2</v>
      </c>
    </row>
    <row r="2073" spans="1:12">
      <c r="A2073" s="11" t="s">
        <v>4073</v>
      </c>
      <c r="D2073" s="11" t="s">
        <v>260</v>
      </c>
      <c r="E2073" s="19" t="s">
        <v>4323</v>
      </c>
      <c r="F2073" s="10">
        <v>42036</v>
      </c>
      <c r="G2073" s="10">
        <v>44958</v>
      </c>
      <c r="H2073" s="11">
        <v>9</v>
      </c>
      <c r="I2073" s="20" t="s">
        <v>259</v>
      </c>
      <c r="J2073" s="11" t="s">
        <v>261</v>
      </c>
      <c r="K2073" s="11" t="s">
        <v>12387</v>
      </c>
      <c r="L2073" s="11">
        <v>2</v>
      </c>
    </row>
    <row r="2074" spans="1:12">
      <c r="A2074" s="11" t="s">
        <v>4074</v>
      </c>
      <c r="D2074" s="11" t="s">
        <v>260</v>
      </c>
      <c r="E2074" s="19" t="s">
        <v>4324</v>
      </c>
      <c r="F2074" s="10">
        <v>42036</v>
      </c>
      <c r="G2074" s="10">
        <v>44958</v>
      </c>
      <c r="H2074" s="11">
        <v>9</v>
      </c>
      <c r="I2074" s="20" t="s">
        <v>259</v>
      </c>
      <c r="J2074" s="11" t="s">
        <v>261</v>
      </c>
      <c r="K2074" s="11" t="s">
        <v>12387</v>
      </c>
      <c r="L2074" s="11">
        <v>2</v>
      </c>
    </row>
    <row r="2075" spans="1:12">
      <c r="A2075" s="11" t="s">
        <v>4075</v>
      </c>
      <c r="D2075" s="11" t="s">
        <v>260</v>
      </c>
      <c r="E2075" s="19" t="s">
        <v>4325</v>
      </c>
      <c r="F2075" s="10">
        <v>42036</v>
      </c>
      <c r="G2075" s="10">
        <v>44958</v>
      </c>
      <c r="H2075" s="11">
        <v>9</v>
      </c>
      <c r="I2075" s="20" t="s">
        <v>259</v>
      </c>
      <c r="J2075" s="11" t="s">
        <v>261</v>
      </c>
      <c r="K2075" s="11" t="s">
        <v>12387</v>
      </c>
      <c r="L2075" s="11">
        <v>2</v>
      </c>
    </row>
    <row r="2076" spans="1:12">
      <c r="A2076" s="11" t="s">
        <v>4076</v>
      </c>
      <c r="D2076" s="11" t="s">
        <v>260</v>
      </c>
      <c r="E2076" s="19" t="s">
        <v>4326</v>
      </c>
      <c r="F2076" s="10">
        <v>42036</v>
      </c>
      <c r="G2076" s="10">
        <v>44958</v>
      </c>
      <c r="H2076" s="11">
        <v>9</v>
      </c>
      <c r="I2076" s="20" t="s">
        <v>259</v>
      </c>
      <c r="J2076" s="11" t="s">
        <v>261</v>
      </c>
      <c r="K2076" s="11" t="s">
        <v>12387</v>
      </c>
      <c r="L2076" s="11">
        <v>2</v>
      </c>
    </row>
    <row r="2077" spans="1:12">
      <c r="A2077" s="11" t="s">
        <v>4077</v>
      </c>
      <c r="D2077" s="11" t="s">
        <v>260</v>
      </c>
      <c r="E2077" s="19" t="s">
        <v>4327</v>
      </c>
      <c r="F2077" s="10">
        <v>42036</v>
      </c>
      <c r="G2077" s="10">
        <v>44958</v>
      </c>
      <c r="H2077" s="11">
        <v>9</v>
      </c>
      <c r="I2077" s="20" t="s">
        <v>259</v>
      </c>
      <c r="J2077" s="11" t="s">
        <v>261</v>
      </c>
      <c r="K2077" s="11" t="s">
        <v>12387</v>
      </c>
      <c r="L2077" s="11">
        <v>2</v>
      </c>
    </row>
    <row r="2078" spans="1:12">
      <c r="A2078" s="11" t="s">
        <v>4078</v>
      </c>
      <c r="D2078" s="11" t="s">
        <v>260</v>
      </c>
      <c r="E2078" s="19" t="s">
        <v>4328</v>
      </c>
      <c r="F2078" s="10">
        <v>42036</v>
      </c>
      <c r="G2078" s="10">
        <v>44958</v>
      </c>
      <c r="H2078" s="11">
        <v>9</v>
      </c>
      <c r="I2078" s="20" t="s">
        <v>259</v>
      </c>
      <c r="J2078" s="11" t="s">
        <v>261</v>
      </c>
      <c r="K2078" s="11" t="s">
        <v>12387</v>
      </c>
      <c r="L2078" s="11">
        <v>2</v>
      </c>
    </row>
    <row r="2079" spans="1:12">
      <c r="A2079" s="11" t="s">
        <v>4079</v>
      </c>
      <c r="D2079" s="11" t="s">
        <v>260</v>
      </c>
      <c r="E2079" s="19" t="s">
        <v>4329</v>
      </c>
      <c r="F2079" s="10">
        <v>42036</v>
      </c>
      <c r="G2079" s="10">
        <v>44958</v>
      </c>
      <c r="H2079" s="11">
        <v>9</v>
      </c>
      <c r="I2079" s="20" t="s">
        <v>259</v>
      </c>
      <c r="J2079" s="11" t="s">
        <v>261</v>
      </c>
      <c r="K2079" s="11" t="s">
        <v>12387</v>
      </c>
      <c r="L2079" s="11">
        <v>2</v>
      </c>
    </row>
    <row r="2080" spans="1:12">
      <c r="A2080" s="11" t="s">
        <v>4080</v>
      </c>
      <c r="D2080" s="11" t="s">
        <v>260</v>
      </c>
      <c r="E2080" s="19" t="s">
        <v>4330</v>
      </c>
      <c r="F2080" s="10">
        <v>42036</v>
      </c>
      <c r="G2080" s="10">
        <v>44958</v>
      </c>
      <c r="H2080" s="11">
        <v>9</v>
      </c>
      <c r="I2080" s="20" t="s">
        <v>259</v>
      </c>
      <c r="J2080" s="11" t="s">
        <v>261</v>
      </c>
      <c r="K2080" s="11" t="s">
        <v>12387</v>
      </c>
      <c r="L2080" s="11">
        <v>2</v>
      </c>
    </row>
    <row r="2081" spans="1:12">
      <c r="A2081" s="11" t="s">
        <v>4081</v>
      </c>
      <c r="D2081" s="11" t="s">
        <v>260</v>
      </c>
      <c r="E2081" s="19" t="s">
        <v>4331</v>
      </c>
      <c r="F2081" s="10">
        <v>42036</v>
      </c>
      <c r="G2081" s="10">
        <v>44958</v>
      </c>
      <c r="H2081" s="11">
        <v>9</v>
      </c>
      <c r="I2081" s="20" t="s">
        <v>259</v>
      </c>
      <c r="J2081" s="11" t="s">
        <v>261</v>
      </c>
      <c r="K2081" s="11" t="s">
        <v>12387</v>
      </c>
      <c r="L2081" s="11">
        <v>2</v>
      </c>
    </row>
    <row r="2082" spans="1:12">
      <c r="A2082" s="11" t="s">
        <v>4082</v>
      </c>
      <c r="D2082" s="11" t="s">
        <v>260</v>
      </c>
      <c r="E2082" s="19" t="s">
        <v>4332</v>
      </c>
      <c r="F2082" s="10">
        <v>42036</v>
      </c>
      <c r="G2082" s="10">
        <v>44958</v>
      </c>
      <c r="H2082" s="11">
        <v>9</v>
      </c>
      <c r="I2082" s="20" t="s">
        <v>259</v>
      </c>
      <c r="J2082" s="11" t="s">
        <v>261</v>
      </c>
      <c r="K2082" s="11" t="s">
        <v>12387</v>
      </c>
      <c r="L2082" s="11">
        <v>2</v>
      </c>
    </row>
    <row r="2083" spans="1:12">
      <c r="A2083" s="11" t="s">
        <v>4083</v>
      </c>
      <c r="D2083" s="11" t="s">
        <v>260</v>
      </c>
      <c r="E2083" s="19" t="s">
        <v>4333</v>
      </c>
      <c r="F2083" s="10">
        <v>42036</v>
      </c>
      <c r="G2083" s="10">
        <v>44958</v>
      </c>
      <c r="H2083" s="11">
        <v>9</v>
      </c>
      <c r="I2083" s="20" t="s">
        <v>259</v>
      </c>
      <c r="J2083" s="11" t="s">
        <v>261</v>
      </c>
      <c r="K2083" s="11" t="s">
        <v>12387</v>
      </c>
      <c r="L2083" s="11">
        <v>2</v>
      </c>
    </row>
    <row r="2084" spans="1:12">
      <c r="A2084" s="11" t="s">
        <v>4084</v>
      </c>
      <c r="D2084" s="11" t="s">
        <v>260</v>
      </c>
      <c r="E2084" s="19" t="s">
        <v>4334</v>
      </c>
      <c r="F2084" s="10">
        <v>42036</v>
      </c>
      <c r="G2084" s="10">
        <v>44958</v>
      </c>
      <c r="H2084" s="11">
        <v>9</v>
      </c>
      <c r="I2084" s="20" t="s">
        <v>259</v>
      </c>
      <c r="J2084" s="11" t="s">
        <v>261</v>
      </c>
      <c r="K2084" s="11" t="s">
        <v>12387</v>
      </c>
      <c r="L2084" s="11">
        <v>2</v>
      </c>
    </row>
    <row r="2085" spans="1:12">
      <c r="A2085" s="11" t="s">
        <v>4085</v>
      </c>
      <c r="D2085" s="11" t="s">
        <v>260</v>
      </c>
      <c r="E2085" s="19" t="s">
        <v>4335</v>
      </c>
      <c r="F2085" s="10">
        <v>42036</v>
      </c>
      <c r="G2085" s="10">
        <v>44958</v>
      </c>
      <c r="H2085" s="11">
        <v>9</v>
      </c>
      <c r="I2085" s="20" t="s">
        <v>259</v>
      </c>
      <c r="J2085" s="11" t="s">
        <v>261</v>
      </c>
      <c r="K2085" s="11" t="s">
        <v>12387</v>
      </c>
      <c r="L2085" s="11">
        <v>2</v>
      </c>
    </row>
    <row r="2086" spans="1:12">
      <c r="A2086" s="11" t="s">
        <v>4086</v>
      </c>
      <c r="D2086" s="11" t="s">
        <v>260</v>
      </c>
      <c r="E2086" s="19" t="s">
        <v>4336</v>
      </c>
      <c r="F2086" s="10">
        <v>42036</v>
      </c>
      <c r="G2086" s="10">
        <v>44958</v>
      </c>
      <c r="H2086" s="11">
        <v>9</v>
      </c>
      <c r="I2086" s="20" t="s">
        <v>259</v>
      </c>
      <c r="J2086" s="11" t="s">
        <v>261</v>
      </c>
      <c r="K2086" s="11" t="s">
        <v>12387</v>
      </c>
      <c r="L2086" s="11">
        <v>2</v>
      </c>
    </row>
    <row r="2087" spans="1:12">
      <c r="A2087" s="11" t="s">
        <v>4087</v>
      </c>
      <c r="D2087" s="11" t="s">
        <v>260</v>
      </c>
      <c r="E2087" s="19" t="s">
        <v>4337</v>
      </c>
      <c r="F2087" s="10">
        <v>42036</v>
      </c>
      <c r="G2087" s="10">
        <v>44958</v>
      </c>
      <c r="H2087" s="11">
        <v>9</v>
      </c>
      <c r="I2087" s="20" t="s">
        <v>259</v>
      </c>
      <c r="J2087" s="11" t="s">
        <v>261</v>
      </c>
      <c r="K2087" s="11" t="s">
        <v>12387</v>
      </c>
      <c r="L2087" s="11">
        <v>2</v>
      </c>
    </row>
    <row r="2088" spans="1:12">
      <c r="A2088" s="11" t="s">
        <v>4088</v>
      </c>
      <c r="D2088" s="11" t="s">
        <v>260</v>
      </c>
      <c r="E2088" s="19" t="s">
        <v>4338</v>
      </c>
      <c r="F2088" s="10">
        <v>42036</v>
      </c>
      <c r="G2088" s="10">
        <v>44958</v>
      </c>
      <c r="H2088" s="11">
        <v>9</v>
      </c>
      <c r="I2088" s="20" t="s">
        <v>259</v>
      </c>
      <c r="J2088" s="11" t="s">
        <v>261</v>
      </c>
      <c r="K2088" s="11" t="s">
        <v>12387</v>
      </c>
      <c r="L2088" s="11">
        <v>2</v>
      </c>
    </row>
    <row r="2089" spans="1:12">
      <c r="A2089" s="11" t="s">
        <v>4089</v>
      </c>
      <c r="D2089" s="11" t="s">
        <v>260</v>
      </c>
      <c r="E2089" s="19" t="s">
        <v>4339</v>
      </c>
      <c r="F2089" s="10">
        <v>42036</v>
      </c>
      <c r="G2089" s="10">
        <v>44958</v>
      </c>
      <c r="H2089" s="11">
        <v>9</v>
      </c>
      <c r="I2089" s="20" t="s">
        <v>259</v>
      </c>
      <c r="J2089" s="11" t="s">
        <v>261</v>
      </c>
      <c r="K2089" s="11" t="s">
        <v>12387</v>
      </c>
      <c r="L2089" s="11">
        <v>2</v>
      </c>
    </row>
    <row r="2090" spans="1:12">
      <c r="A2090" s="11" t="s">
        <v>4090</v>
      </c>
      <c r="D2090" s="11" t="s">
        <v>260</v>
      </c>
      <c r="E2090" s="19" t="s">
        <v>4340</v>
      </c>
      <c r="F2090" s="10">
        <v>42036</v>
      </c>
      <c r="G2090" s="10">
        <v>44958</v>
      </c>
      <c r="H2090" s="11">
        <v>9</v>
      </c>
      <c r="I2090" s="20" t="s">
        <v>259</v>
      </c>
      <c r="J2090" s="11" t="s">
        <v>261</v>
      </c>
      <c r="K2090" s="11" t="s">
        <v>12387</v>
      </c>
      <c r="L2090" s="11">
        <v>2</v>
      </c>
    </row>
    <row r="2091" spans="1:12">
      <c r="A2091" s="11" t="s">
        <v>4091</v>
      </c>
      <c r="D2091" s="11" t="s">
        <v>260</v>
      </c>
      <c r="E2091" s="19" t="s">
        <v>4341</v>
      </c>
      <c r="F2091" s="10">
        <v>42036</v>
      </c>
      <c r="G2091" s="10">
        <v>44958</v>
      </c>
      <c r="H2091" s="11">
        <v>9</v>
      </c>
      <c r="I2091" s="20" t="s">
        <v>259</v>
      </c>
      <c r="J2091" s="11" t="s">
        <v>261</v>
      </c>
      <c r="K2091" s="11" t="s">
        <v>12387</v>
      </c>
      <c r="L2091" s="11">
        <v>2</v>
      </c>
    </row>
    <row r="2092" spans="1:12">
      <c r="A2092" s="11" t="s">
        <v>4092</v>
      </c>
      <c r="D2092" s="11" t="s">
        <v>260</v>
      </c>
      <c r="E2092" s="19" t="s">
        <v>4342</v>
      </c>
      <c r="F2092" s="10">
        <v>42036</v>
      </c>
      <c r="G2092" s="10">
        <v>44958</v>
      </c>
      <c r="H2092" s="11">
        <v>9</v>
      </c>
      <c r="I2092" s="20" t="s">
        <v>259</v>
      </c>
      <c r="J2092" s="11" t="s">
        <v>261</v>
      </c>
      <c r="K2092" s="11" t="s">
        <v>12387</v>
      </c>
      <c r="L2092" s="11">
        <v>2</v>
      </c>
    </row>
    <row r="2093" spans="1:12">
      <c r="A2093" s="11" t="s">
        <v>4093</v>
      </c>
      <c r="D2093" s="11" t="s">
        <v>260</v>
      </c>
      <c r="E2093" s="19" t="s">
        <v>4343</v>
      </c>
      <c r="F2093" s="10">
        <v>42036</v>
      </c>
      <c r="G2093" s="10">
        <v>44958</v>
      </c>
      <c r="H2093" s="11">
        <v>9</v>
      </c>
      <c r="I2093" s="20" t="s">
        <v>259</v>
      </c>
      <c r="J2093" s="11" t="s">
        <v>261</v>
      </c>
      <c r="K2093" s="11" t="s">
        <v>12387</v>
      </c>
      <c r="L2093" s="11">
        <v>2</v>
      </c>
    </row>
    <row r="2094" spans="1:12">
      <c r="A2094" s="11" t="s">
        <v>4094</v>
      </c>
      <c r="D2094" s="11" t="s">
        <v>260</v>
      </c>
      <c r="E2094" s="19" t="s">
        <v>4344</v>
      </c>
      <c r="F2094" s="10">
        <v>42036</v>
      </c>
      <c r="G2094" s="10">
        <v>44958</v>
      </c>
      <c r="H2094" s="11">
        <v>9</v>
      </c>
      <c r="I2094" s="20" t="s">
        <v>259</v>
      </c>
      <c r="J2094" s="11" t="s">
        <v>261</v>
      </c>
      <c r="K2094" s="11" t="s">
        <v>12387</v>
      </c>
      <c r="L2094" s="11">
        <v>2</v>
      </c>
    </row>
    <row r="2095" spans="1:12">
      <c r="A2095" s="11" t="s">
        <v>4095</v>
      </c>
      <c r="D2095" s="11" t="s">
        <v>260</v>
      </c>
      <c r="E2095" s="19" t="s">
        <v>4345</v>
      </c>
      <c r="F2095" s="10">
        <v>42036</v>
      </c>
      <c r="G2095" s="10">
        <v>44958</v>
      </c>
      <c r="H2095" s="11">
        <v>9</v>
      </c>
      <c r="I2095" s="20" t="s">
        <v>259</v>
      </c>
      <c r="J2095" s="11" t="s">
        <v>261</v>
      </c>
      <c r="K2095" s="11" t="s">
        <v>12387</v>
      </c>
      <c r="L2095" s="11">
        <v>2</v>
      </c>
    </row>
    <row r="2096" spans="1:12">
      <c r="A2096" s="11" t="s">
        <v>4096</v>
      </c>
      <c r="D2096" s="11" t="s">
        <v>260</v>
      </c>
      <c r="E2096" s="19" t="s">
        <v>4346</v>
      </c>
      <c r="F2096" s="10">
        <v>42036</v>
      </c>
      <c r="G2096" s="10">
        <v>44958</v>
      </c>
      <c r="H2096" s="11">
        <v>9</v>
      </c>
      <c r="I2096" s="20" t="s">
        <v>259</v>
      </c>
      <c r="J2096" s="11" t="s">
        <v>261</v>
      </c>
      <c r="K2096" s="11" t="s">
        <v>12387</v>
      </c>
      <c r="L2096" s="11">
        <v>2</v>
      </c>
    </row>
    <row r="2097" spans="1:12">
      <c r="A2097" s="11" t="s">
        <v>4097</v>
      </c>
      <c r="D2097" s="11" t="s">
        <v>260</v>
      </c>
      <c r="E2097" s="19" t="s">
        <v>4347</v>
      </c>
      <c r="F2097" s="10">
        <v>42036</v>
      </c>
      <c r="G2097" s="10">
        <v>44958</v>
      </c>
      <c r="H2097" s="11">
        <v>9</v>
      </c>
      <c r="I2097" s="20" t="s">
        <v>259</v>
      </c>
      <c r="J2097" s="11" t="s">
        <v>261</v>
      </c>
      <c r="K2097" s="11" t="s">
        <v>12387</v>
      </c>
      <c r="L2097" s="11">
        <v>2</v>
      </c>
    </row>
    <row r="2098" spans="1:12">
      <c r="A2098" s="11" t="s">
        <v>4098</v>
      </c>
      <c r="D2098" s="11" t="s">
        <v>260</v>
      </c>
      <c r="E2098" s="19" t="s">
        <v>4348</v>
      </c>
      <c r="F2098" s="10">
        <v>42036</v>
      </c>
      <c r="G2098" s="10">
        <v>44958</v>
      </c>
      <c r="H2098" s="11">
        <v>9</v>
      </c>
      <c r="I2098" s="20" t="s">
        <v>259</v>
      </c>
      <c r="J2098" s="11" t="s">
        <v>261</v>
      </c>
      <c r="K2098" s="11" t="s">
        <v>12387</v>
      </c>
      <c r="L2098" s="11">
        <v>2</v>
      </c>
    </row>
    <row r="2099" spans="1:12">
      <c r="A2099" s="11" t="s">
        <v>4099</v>
      </c>
      <c r="D2099" s="11" t="s">
        <v>260</v>
      </c>
      <c r="E2099" s="19" t="s">
        <v>4349</v>
      </c>
      <c r="F2099" s="10">
        <v>42036</v>
      </c>
      <c r="G2099" s="10">
        <v>44958</v>
      </c>
      <c r="H2099" s="11">
        <v>9</v>
      </c>
      <c r="I2099" s="20" t="s">
        <v>259</v>
      </c>
      <c r="J2099" s="11" t="s">
        <v>261</v>
      </c>
      <c r="K2099" s="11" t="s">
        <v>12387</v>
      </c>
      <c r="L2099" s="11">
        <v>2</v>
      </c>
    </row>
    <row r="2100" spans="1:12">
      <c r="A2100" s="11" t="s">
        <v>4100</v>
      </c>
      <c r="D2100" s="11" t="s">
        <v>260</v>
      </c>
      <c r="E2100" s="19" t="s">
        <v>4350</v>
      </c>
      <c r="F2100" s="10">
        <v>42036</v>
      </c>
      <c r="G2100" s="10">
        <v>44958</v>
      </c>
      <c r="H2100" s="11">
        <v>9</v>
      </c>
      <c r="I2100" s="20" t="s">
        <v>259</v>
      </c>
      <c r="J2100" s="11" t="s">
        <v>261</v>
      </c>
      <c r="K2100" s="11" t="s">
        <v>12387</v>
      </c>
      <c r="L2100" s="11">
        <v>2</v>
      </c>
    </row>
    <row r="2101" spans="1:12">
      <c r="A2101" s="11" t="s">
        <v>4101</v>
      </c>
      <c r="D2101" s="11" t="s">
        <v>260</v>
      </c>
      <c r="E2101" s="19" t="s">
        <v>4351</v>
      </c>
      <c r="F2101" s="10">
        <v>42036</v>
      </c>
      <c r="G2101" s="10">
        <v>44958</v>
      </c>
      <c r="H2101" s="11">
        <v>9</v>
      </c>
      <c r="I2101" s="20" t="s">
        <v>259</v>
      </c>
      <c r="J2101" s="11" t="s">
        <v>261</v>
      </c>
      <c r="K2101" s="11" t="s">
        <v>12387</v>
      </c>
      <c r="L2101" s="11">
        <v>2</v>
      </c>
    </row>
    <row r="2102" spans="1:12">
      <c r="A2102" s="11" t="s">
        <v>4102</v>
      </c>
      <c r="D2102" s="11" t="s">
        <v>260</v>
      </c>
      <c r="E2102" s="19" t="s">
        <v>4352</v>
      </c>
      <c r="F2102" s="10">
        <v>42036</v>
      </c>
      <c r="G2102" s="10">
        <v>44958</v>
      </c>
      <c r="H2102" s="11">
        <v>9</v>
      </c>
      <c r="I2102" s="20" t="s">
        <v>259</v>
      </c>
      <c r="J2102" s="11" t="s">
        <v>261</v>
      </c>
      <c r="K2102" s="11" t="s">
        <v>12387</v>
      </c>
      <c r="L2102" s="11">
        <v>2</v>
      </c>
    </row>
    <row r="2103" spans="1:12">
      <c r="A2103" s="11" t="s">
        <v>4103</v>
      </c>
      <c r="D2103" s="11" t="s">
        <v>260</v>
      </c>
      <c r="E2103" s="19" t="s">
        <v>4353</v>
      </c>
      <c r="F2103" s="10">
        <v>42036</v>
      </c>
      <c r="G2103" s="10">
        <v>44958</v>
      </c>
      <c r="H2103" s="11">
        <v>9</v>
      </c>
      <c r="I2103" s="20" t="s">
        <v>259</v>
      </c>
      <c r="J2103" s="11" t="s">
        <v>261</v>
      </c>
      <c r="K2103" s="11" t="s">
        <v>12387</v>
      </c>
      <c r="L2103" s="11">
        <v>2</v>
      </c>
    </row>
    <row r="2104" spans="1:12">
      <c r="A2104" s="11" t="s">
        <v>4104</v>
      </c>
      <c r="D2104" s="11" t="s">
        <v>260</v>
      </c>
      <c r="E2104" s="19" t="s">
        <v>4354</v>
      </c>
      <c r="F2104" s="10">
        <v>42036</v>
      </c>
      <c r="G2104" s="10">
        <v>44958</v>
      </c>
      <c r="H2104" s="11">
        <v>9</v>
      </c>
      <c r="I2104" s="20" t="s">
        <v>259</v>
      </c>
      <c r="J2104" s="11" t="s">
        <v>261</v>
      </c>
      <c r="K2104" s="11" t="s">
        <v>12387</v>
      </c>
      <c r="L2104" s="11">
        <v>2</v>
      </c>
    </row>
    <row r="2105" spans="1:12">
      <c r="A2105" s="11" t="s">
        <v>4105</v>
      </c>
      <c r="D2105" s="11" t="s">
        <v>260</v>
      </c>
      <c r="E2105" s="19" t="s">
        <v>4355</v>
      </c>
      <c r="F2105" s="10">
        <v>42036</v>
      </c>
      <c r="G2105" s="10">
        <v>44958</v>
      </c>
      <c r="H2105" s="11">
        <v>9</v>
      </c>
      <c r="I2105" s="20" t="s">
        <v>259</v>
      </c>
      <c r="J2105" s="11" t="s">
        <v>261</v>
      </c>
      <c r="K2105" s="11" t="s">
        <v>12387</v>
      </c>
      <c r="L2105" s="11">
        <v>2</v>
      </c>
    </row>
    <row r="2106" spans="1:12">
      <c r="A2106" s="11" t="s">
        <v>4106</v>
      </c>
      <c r="D2106" s="11" t="s">
        <v>260</v>
      </c>
      <c r="E2106" s="19" t="s">
        <v>4356</v>
      </c>
      <c r="F2106" s="10">
        <v>42036</v>
      </c>
      <c r="G2106" s="10">
        <v>44958</v>
      </c>
      <c r="H2106" s="11">
        <v>9</v>
      </c>
      <c r="I2106" s="20" t="s">
        <v>259</v>
      </c>
      <c r="J2106" s="11" t="s">
        <v>261</v>
      </c>
      <c r="K2106" s="11" t="s">
        <v>12387</v>
      </c>
      <c r="L2106" s="11">
        <v>2</v>
      </c>
    </row>
    <row r="2107" spans="1:12">
      <c r="A2107" s="11" t="s">
        <v>4107</v>
      </c>
      <c r="D2107" s="11" t="s">
        <v>260</v>
      </c>
      <c r="E2107" s="19" t="s">
        <v>4357</v>
      </c>
      <c r="F2107" s="10">
        <v>42036</v>
      </c>
      <c r="G2107" s="10">
        <v>44958</v>
      </c>
      <c r="H2107" s="11">
        <v>9</v>
      </c>
      <c r="I2107" s="20" t="s">
        <v>259</v>
      </c>
      <c r="J2107" s="11" t="s">
        <v>261</v>
      </c>
      <c r="K2107" s="11" t="s">
        <v>12387</v>
      </c>
      <c r="L2107" s="11">
        <v>2</v>
      </c>
    </row>
    <row r="2108" spans="1:12">
      <c r="A2108" s="11" t="s">
        <v>4108</v>
      </c>
      <c r="D2108" s="11" t="s">
        <v>260</v>
      </c>
      <c r="E2108" s="19" t="s">
        <v>4358</v>
      </c>
      <c r="F2108" s="10">
        <v>42036</v>
      </c>
      <c r="G2108" s="10">
        <v>44958</v>
      </c>
      <c r="H2108" s="11">
        <v>9</v>
      </c>
      <c r="I2108" s="20" t="s">
        <v>259</v>
      </c>
      <c r="J2108" s="11" t="s">
        <v>261</v>
      </c>
      <c r="K2108" s="11" t="s">
        <v>12387</v>
      </c>
      <c r="L2108" s="11">
        <v>2</v>
      </c>
    </row>
    <row r="2109" spans="1:12">
      <c r="A2109" s="11" t="s">
        <v>4109</v>
      </c>
      <c r="D2109" s="11" t="s">
        <v>260</v>
      </c>
      <c r="E2109" s="19" t="s">
        <v>4359</v>
      </c>
      <c r="F2109" s="10">
        <v>42036</v>
      </c>
      <c r="G2109" s="10">
        <v>44958</v>
      </c>
      <c r="H2109" s="11">
        <v>9</v>
      </c>
      <c r="I2109" s="20" t="s">
        <v>259</v>
      </c>
      <c r="J2109" s="11" t="s">
        <v>261</v>
      </c>
      <c r="K2109" s="11" t="s">
        <v>12387</v>
      </c>
      <c r="L2109" s="11">
        <v>2</v>
      </c>
    </row>
    <row r="2110" spans="1:12">
      <c r="A2110" s="11" t="s">
        <v>4110</v>
      </c>
      <c r="D2110" s="11" t="s">
        <v>260</v>
      </c>
      <c r="E2110" s="19" t="s">
        <v>4360</v>
      </c>
      <c r="F2110" s="10">
        <v>42036</v>
      </c>
      <c r="G2110" s="10">
        <v>44958</v>
      </c>
      <c r="H2110" s="11">
        <v>9</v>
      </c>
      <c r="I2110" s="20" t="s">
        <v>259</v>
      </c>
      <c r="J2110" s="11" t="s">
        <v>261</v>
      </c>
      <c r="K2110" s="11" t="s">
        <v>12387</v>
      </c>
      <c r="L2110" s="11">
        <v>2</v>
      </c>
    </row>
    <row r="2111" spans="1:12">
      <c r="A2111" s="11" t="s">
        <v>4111</v>
      </c>
      <c r="D2111" s="11" t="s">
        <v>260</v>
      </c>
      <c r="E2111" s="19" t="s">
        <v>4361</v>
      </c>
      <c r="F2111" s="10">
        <v>42036</v>
      </c>
      <c r="G2111" s="10">
        <v>44958</v>
      </c>
      <c r="H2111" s="11">
        <v>9</v>
      </c>
      <c r="I2111" s="20" t="s">
        <v>259</v>
      </c>
      <c r="J2111" s="11" t="s">
        <v>261</v>
      </c>
      <c r="K2111" s="11" t="s">
        <v>12387</v>
      </c>
      <c r="L2111" s="11">
        <v>2</v>
      </c>
    </row>
    <row r="2112" spans="1:12">
      <c r="A2112" s="11" t="s">
        <v>4112</v>
      </c>
      <c r="D2112" s="11" t="s">
        <v>260</v>
      </c>
      <c r="E2112" s="19" t="s">
        <v>4362</v>
      </c>
      <c r="F2112" s="10">
        <v>42036</v>
      </c>
      <c r="G2112" s="10">
        <v>44958</v>
      </c>
      <c r="H2112" s="11">
        <v>9</v>
      </c>
      <c r="I2112" s="20" t="s">
        <v>259</v>
      </c>
      <c r="J2112" s="11" t="s">
        <v>261</v>
      </c>
      <c r="K2112" s="11" t="s">
        <v>12387</v>
      </c>
      <c r="L2112" s="11">
        <v>2</v>
      </c>
    </row>
    <row r="2113" spans="1:12">
      <c r="A2113" s="11" t="s">
        <v>4113</v>
      </c>
      <c r="D2113" s="11" t="s">
        <v>260</v>
      </c>
      <c r="E2113" s="19" t="s">
        <v>4363</v>
      </c>
      <c r="F2113" s="10">
        <v>42036</v>
      </c>
      <c r="G2113" s="10">
        <v>44958</v>
      </c>
      <c r="H2113" s="11">
        <v>9</v>
      </c>
      <c r="I2113" s="20" t="s">
        <v>259</v>
      </c>
      <c r="J2113" s="11" t="s">
        <v>261</v>
      </c>
      <c r="K2113" s="11" t="s">
        <v>12387</v>
      </c>
      <c r="L2113" s="11">
        <v>2</v>
      </c>
    </row>
    <row r="2114" spans="1:12">
      <c r="A2114" s="11" t="s">
        <v>4114</v>
      </c>
      <c r="D2114" s="11" t="s">
        <v>260</v>
      </c>
      <c r="E2114" s="19" t="s">
        <v>4364</v>
      </c>
      <c r="F2114" s="10">
        <v>42036</v>
      </c>
      <c r="G2114" s="10">
        <v>44958</v>
      </c>
      <c r="H2114" s="11">
        <v>9</v>
      </c>
      <c r="I2114" s="20" t="s">
        <v>259</v>
      </c>
      <c r="J2114" s="11" t="s">
        <v>261</v>
      </c>
      <c r="K2114" s="11" t="s">
        <v>12387</v>
      </c>
      <c r="L2114" s="11">
        <v>2</v>
      </c>
    </row>
    <row r="2115" spans="1:12">
      <c r="A2115" s="11" t="s">
        <v>4115</v>
      </c>
      <c r="D2115" s="11" t="s">
        <v>260</v>
      </c>
      <c r="E2115" s="19" t="s">
        <v>4365</v>
      </c>
      <c r="F2115" s="10">
        <v>42036</v>
      </c>
      <c r="G2115" s="10">
        <v>44958</v>
      </c>
      <c r="H2115" s="11">
        <v>9</v>
      </c>
      <c r="I2115" s="20" t="s">
        <v>259</v>
      </c>
      <c r="J2115" s="11" t="s">
        <v>261</v>
      </c>
      <c r="K2115" s="11" t="s">
        <v>12387</v>
      </c>
      <c r="L2115" s="11">
        <v>2</v>
      </c>
    </row>
    <row r="2116" spans="1:12">
      <c r="A2116" s="11" t="s">
        <v>4116</v>
      </c>
      <c r="D2116" s="11" t="s">
        <v>260</v>
      </c>
      <c r="E2116" s="19" t="s">
        <v>4366</v>
      </c>
      <c r="F2116" s="10">
        <v>42036</v>
      </c>
      <c r="G2116" s="10">
        <v>44958</v>
      </c>
      <c r="H2116" s="11">
        <v>9</v>
      </c>
      <c r="I2116" s="20" t="s">
        <v>259</v>
      </c>
      <c r="J2116" s="11" t="s">
        <v>261</v>
      </c>
      <c r="K2116" s="11" t="s">
        <v>12387</v>
      </c>
      <c r="L2116" s="11">
        <v>2</v>
      </c>
    </row>
    <row r="2117" spans="1:12">
      <c r="A2117" s="11" t="s">
        <v>4117</v>
      </c>
      <c r="D2117" s="11" t="s">
        <v>260</v>
      </c>
      <c r="E2117" s="19" t="s">
        <v>4367</v>
      </c>
      <c r="F2117" s="10">
        <v>42036</v>
      </c>
      <c r="G2117" s="10">
        <v>44958</v>
      </c>
      <c r="H2117" s="11">
        <v>9</v>
      </c>
      <c r="I2117" s="20" t="s">
        <v>259</v>
      </c>
      <c r="J2117" s="11" t="s">
        <v>261</v>
      </c>
      <c r="K2117" s="11" t="s">
        <v>12387</v>
      </c>
      <c r="L2117" s="11">
        <v>2</v>
      </c>
    </row>
    <row r="2118" spans="1:12">
      <c r="A2118" s="11" t="s">
        <v>4118</v>
      </c>
      <c r="D2118" s="11" t="s">
        <v>260</v>
      </c>
      <c r="E2118" s="19" t="s">
        <v>4368</v>
      </c>
      <c r="F2118" s="10">
        <v>42036</v>
      </c>
      <c r="G2118" s="10">
        <v>44958</v>
      </c>
      <c r="H2118" s="11">
        <v>9</v>
      </c>
      <c r="I2118" s="20" t="s">
        <v>259</v>
      </c>
      <c r="J2118" s="11" t="s">
        <v>261</v>
      </c>
      <c r="K2118" s="11" t="s">
        <v>12387</v>
      </c>
      <c r="L2118" s="11">
        <v>2</v>
      </c>
    </row>
    <row r="2119" spans="1:12">
      <c r="A2119" s="11" t="s">
        <v>4119</v>
      </c>
      <c r="D2119" s="11" t="s">
        <v>260</v>
      </c>
      <c r="E2119" s="19" t="s">
        <v>4369</v>
      </c>
      <c r="F2119" s="10">
        <v>42036</v>
      </c>
      <c r="G2119" s="10">
        <v>44958</v>
      </c>
      <c r="H2119" s="11">
        <v>9</v>
      </c>
      <c r="I2119" s="20" t="s">
        <v>259</v>
      </c>
      <c r="J2119" s="11" t="s">
        <v>261</v>
      </c>
      <c r="K2119" s="11" t="s">
        <v>12387</v>
      </c>
      <c r="L2119" s="11">
        <v>2</v>
      </c>
    </row>
    <row r="2120" spans="1:12">
      <c r="A2120" s="11" t="s">
        <v>4120</v>
      </c>
      <c r="D2120" s="11" t="s">
        <v>260</v>
      </c>
      <c r="E2120" s="19" t="s">
        <v>4370</v>
      </c>
      <c r="F2120" s="10">
        <v>42036</v>
      </c>
      <c r="G2120" s="10">
        <v>44958</v>
      </c>
      <c r="H2120" s="11">
        <v>9</v>
      </c>
      <c r="I2120" s="20" t="s">
        <v>259</v>
      </c>
      <c r="J2120" s="11" t="s">
        <v>261</v>
      </c>
      <c r="K2120" s="11" t="s">
        <v>12387</v>
      </c>
      <c r="L2120" s="11">
        <v>2</v>
      </c>
    </row>
    <row r="2121" spans="1:12">
      <c r="A2121" s="11" t="s">
        <v>4121</v>
      </c>
      <c r="D2121" s="11" t="s">
        <v>260</v>
      </c>
      <c r="E2121" s="19" t="s">
        <v>4371</v>
      </c>
      <c r="F2121" s="10">
        <v>42036</v>
      </c>
      <c r="G2121" s="10">
        <v>44958</v>
      </c>
      <c r="H2121" s="11">
        <v>9</v>
      </c>
      <c r="I2121" s="20" t="s">
        <v>259</v>
      </c>
      <c r="J2121" s="11" t="s">
        <v>261</v>
      </c>
      <c r="K2121" s="11" t="s">
        <v>12387</v>
      </c>
      <c r="L2121" s="11">
        <v>2</v>
      </c>
    </row>
    <row r="2122" spans="1:12">
      <c r="A2122" s="11" t="s">
        <v>4122</v>
      </c>
      <c r="D2122" s="11" t="s">
        <v>260</v>
      </c>
      <c r="E2122" s="19" t="s">
        <v>4372</v>
      </c>
      <c r="F2122" s="10">
        <v>42036</v>
      </c>
      <c r="G2122" s="10">
        <v>44958</v>
      </c>
      <c r="H2122" s="11">
        <v>9</v>
      </c>
      <c r="I2122" s="20" t="s">
        <v>259</v>
      </c>
      <c r="J2122" s="11" t="s">
        <v>261</v>
      </c>
      <c r="K2122" s="11" t="s">
        <v>12387</v>
      </c>
      <c r="L2122" s="11">
        <v>2</v>
      </c>
    </row>
    <row r="2123" spans="1:12">
      <c r="A2123" s="11" t="s">
        <v>4123</v>
      </c>
      <c r="D2123" s="11" t="s">
        <v>260</v>
      </c>
      <c r="E2123" s="19" t="s">
        <v>4373</v>
      </c>
      <c r="F2123" s="10">
        <v>42036</v>
      </c>
      <c r="G2123" s="10">
        <v>44958</v>
      </c>
      <c r="H2123" s="11">
        <v>9</v>
      </c>
      <c r="I2123" s="20" t="s">
        <v>259</v>
      </c>
      <c r="J2123" s="11" t="s">
        <v>261</v>
      </c>
      <c r="K2123" s="11" t="s">
        <v>12387</v>
      </c>
      <c r="L2123" s="11">
        <v>2</v>
      </c>
    </row>
    <row r="2124" spans="1:12">
      <c r="A2124" s="11" t="s">
        <v>4124</v>
      </c>
      <c r="D2124" s="11" t="s">
        <v>260</v>
      </c>
      <c r="E2124" s="19" t="s">
        <v>4374</v>
      </c>
      <c r="F2124" s="10">
        <v>42036</v>
      </c>
      <c r="G2124" s="10">
        <v>44958</v>
      </c>
      <c r="H2124" s="11">
        <v>9</v>
      </c>
      <c r="I2124" s="20" t="s">
        <v>259</v>
      </c>
      <c r="J2124" s="11" t="s">
        <v>261</v>
      </c>
      <c r="K2124" s="11" t="s">
        <v>12387</v>
      </c>
      <c r="L2124" s="11">
        <v>2</v>
      </c>
    </row>
    <row r="2125" spans="1:12">
      <c r="A2125" s="11" t="s">
        <v>4125</v>
      </c>
      <c r="D2125" s="11" t="s">
        <v>260</v>
      </c>
      <c r="E2125" s="19" t="s">
        <v>4375</v>
      </c>
      <c r="F2125" s="10">
        <v>42036</v>
      </c>
      <c r="G2125" s="10">
        <v>44958</v>
      </c>
      <c r="H2125" s="11">
        <v>9</v>
      </c>
      <c r="I2125" s="20" t="s">
        <v>259</v>
      </c>
      <c r="J2125" s="11" t="s">
        <v>261</v>
      </c>
      <c r="K2125" s="11" t="s">
        <v>12387</v>
      </c>
      <c r="L2125" s="11">
        <v>2</v>
      </c>
    </row>
    <row r="2126" spans="1:12">
      <c r="A2126" s="11" t="s">
        <v>4126</v>
      </c>
      <c r="D2126" s="11" t="s">
        <v>260</v>
      </c>
      <c r="E2126" s="19" t="s">
        <v>4376</v>
      </c>
      <c r="F2126" s="10">
        <v>42036</v>
      </c>
      <c r="G2126" s="10">
        <v>44958</v>
      </c>
      <c r="H2126" s="11">
        <v>9</v>
      </c>
      <c r="I2126" s="20" t="s">
        <v>259</v>
      </c>
      <c r="J2126" s="11" t="s">
        <v>261</v>
      </c>
      <c r="K2126" s="11" t="s">
        <v>12387</v>
      </c>
      <c r="L2126" s="11">
        <v>2</v>
      </c>
    </row>
    <row r="2127" spans="1:12">
      <c r="A2127" s="11" t="s">
        <v>4127</v>
      </c>
      <c r="D2127" s="11" t="s">
        <v>260</v>
      </c>
      <c r="E2127" s="19" t="s">
        <v>4377</v>
      </c>
      <c r="F2127" s="10">
        <v>42036</v>
      </c>
      <c r="G2127" s="10">
        <v>44958</v>
      </c>
      <c r="H2127" s="11">
        <v>9</v>
      </c>
      <c r="I2127" s="20" t="s">
        <v>259</v>
      </c>
      <c r="J2127" s="11" t="s">
        <v>261</v>
      </c>
      <c r="K2127" s="11" t="s">
        <v>12387</v>
      </c>
      <c r="L2127" s="11">
        <v>2</v>
      </c>
    </row>
    <row r="2128" spans="1:12">
      <c r="A2128" s="11" t="s">
        <v>4128</v>
      </c>
      <c r="D2128" s="11" t="s">
        <v>260</v>
      </c>
      <c r="E2128" s="19" t="s">
        <v>4378</v>
      </c>
      <c r="F2128" s="10">
        <v>42036</v>
      </c>
      <c r="G2128" s="10">
        <v>44958</v>
      </c>
      <c r="H2128" s="11">
        <v>9</v>
      </c>
      <c r="I2128" s="20" t="s">
        <v>259</v>
      </c>
      <c r="J2128" s="11" t="s">
        <v>261</v>
      </c>
      <c r="K2128" s="11" t="s">
        <v>12387</v>
      </c>
      <c r="L2128" s="11">
        <v>2</v>
      </c>
    </row>
    <row r="2129" spans="1:12">
      <c r="A2129" s="11" t="s">
        <v>4129</v>
      </c>
      <c r="D2129" s="11" t="s">
        <v>260</v>
      </c>
      <c r="E2129" s="19" t="s">
        <v>4379</v>
      </c>
      <c r="F2129" s="10">
        <v>42036</v>
      </c>
      <c r="G2129" s="10">
        <v>44958</v>
      </c>
      <c r="H2129" s="11">
        <v>9</v>
      </c>
      <c r="I2129" s="20" t="s">
        <v>259</v>
      </c>
      <c r="J2129" s="11" t="s">
        <v>261</v>
      </c>
      <c r="K2129" s="11" t="s">
        <v>12387</v>
      </c>
      <c r="L2129" s="11">
        <v>2</v>
      </c>
    </row>
    <row r="2130" spans="1:12">
      <c r="A2130" s="11" t="s">
        <v>4130</v>
      </c>
      <c r="D2130" s="11" t="s">
        <v>260</v>
      </c>
      <c r="E2130" s="19" t="s">
        <v>4380</v>
      </c>
      <c r="F2130" s="10">
        <v>42036</v>
      </c>
      <c r="G2130" s="10">
        <v>44958</v>
      </c>
      <c r="H2130" s="11">
        <v>9</v>
      </c>
      <c r="I2130" s="20" t="s">
        <v>259</v>
      </c>
      <c r="J2130" s="11" t="s">
        <v>261</v>
      </c>
      <c r="K2130" s="11" t="s">
        <v>12387</v>
      </c>
      <c r="L2130" s="11">
        <v>2</v>
      </c>
    </row>
    <row r="2131" spans="1:12">
      <c r="A2131" s="11" t="s">
        <v>4131</v>
      </c>
      <c r="D2131" s="11" t="s">
        <v>260</v>
      </c>
      <c r="E2131" s="19" t="s">
        <v>4381</v>
      </c>
      <c r="F2131" s="10">
        <v>42036</v>
      </c>
      <c r="G2131" s="10">
        <v>44958</v>
      </c>
      <c r="H2131" s="11">
        <v>9</v>
      </c>
      <c r="I2131" s="20" t="s">
        <v>259</v>
      </c>
      <c r="J2131" s="11" t="s">
        <v>261</v>
      </c>
      <c r="K2131" s="11" t="s">
        <v>12387</v>
      </c>
      <c r="L2131" s="11">
        <v>2</v>
      </c>
    </row>
    <row r="2132" spans="1:12">
      <c r="A2132" s="11" t="s">
        <v>4132</v>
      </c>
      <c r="D2132" s="11" t="s">
        <v>260</v>
      </c>
      <c r="E2132" s="19" t="s">
        <v>4382</v>
      </c>
      <c r="F2132" s="10">
        <v>42036</v>
      </c>
      <c r="G2132" s="10">
        <v>44958</v>
      </c>
      <c r="H2132" s="11">
        <v>9</v>
      </c>
      <c r="I2132" s="20" t="s">
        <v>259</v>
      </c>
      <c r="J2132" s="11" t="s">
        <v>261</v>
      </c>
      <c r="K2132" s="11" t="s">
        <v>12387</v>
      </c>
      <c r="L2132" s="11">
        <v>2</v>
      </c>
    </row>
    <row r="2133" spans="1:12">
      <c r="A2133" s="11" t="s">
        <v>4133</v>
      </c>
      <c r="D2133" s="11" t="s">
        <v>260</v>
      </c>
      <c r="E2133" s="19" t="s">
        <v>4383</v>
      </c>
      <c r="F2133" s="10">
        <v>42036</v>
      </c>
      <c r="G2133" s="10">
        <v>44958</v>
      </c>
      <c r="H2133" s="11">
        <v>9</v>
      </c>
      <c r="I2133" s="20" t="s">
        <v>259</v>
      </c>
      <c r="J2133" s="11" t="s">
        <v>261</v>
      </c>
      <c r="K2133" s="11" t="s">
        <v>12387</v>
      </c>
      <c r="L2133" s="11">
        <v>2</v>
      </c>
    </row>
    <row r="2134" spans="1:12">
      <c r="A2134" s="11" t="s">
        <v>4134</v>
      </c>
      <c r="D2134" s="11" t="s">
        <v>260</v>
      </c>
      <c r="E2134" s="19" t="s">
        <v>4384</v>
      </c>
      <c r="F2134" s="10">
        <v>42036</v>
      </c>
      <c r="G2134" s="10">
        <v>44958</v>
      </c>
      <c r="H2134" s="11">
        <v>9</v>
      </c>
      <c r="I2134" s="20" t="s">
        <v>259</v>
      </c>
      <c r="J2134" s="11" t="s">
        <v>261</v>
      </c>
      <c r="K2134" s="11" t="s">
        <v>12387</v>
      </c>
      <c r="L2134" s="11">
        <v>2</v>
      </c>
    </row>
    <row r="2135" spans="1:12">
      <c r="A2135" s="11" t="s">
        <v>4135</v>
      </c>
      <c r="D2135" s="11" t="s">
        <v>260</v>
      </c>
      <c r="E2135" s="19" t="s">
        <v>4385</v>
      </c>
      <c r="F2135" s="10">
        <v>42036</v>
      </c>
      <c r="G2135" s="10">
        <v>44958</v>
      </c>
      <c r="H2135" s="11">
        <v>9</v>
      </c>
      <c r="I2135" s="20" t="s">
        <v>259</v>
      </c>
      <c r="J2135" s="11" t="s">
        <v>261</v>
      </c>
      <c r="K2135" s="11" t="s">
        <v>12387</v>
      </c>
      <c r="L2135" s="11">
        <v>2</v>
      </c>
    </row>
    <row r="2136" spans="1:12">
      <c r="A2136" s="11" t="s">
        <v>4136</v>
      </c>
      <c r="D2136" s="11" t="s">
        <v>260</v>
      </c>
      <c r="E2136" s="19" t="s">
        <v>4386</v>
      </c>
      <c r="F2136" s="10">
        <v>42036</v>
      </c>
      <c r="G2136" s="10">
        <v>44958</v>
      </c>
      <c r="H2136" s="11">
        <v>9</v>
      </c>
      <c r="I2136" s="20" t="s">
        <v>259</v>
      </c>
      <c r="J2136" s="11" t="s">
        <v>261</v>
      </c>
      <c r="K2136" s="11" t="s">
        <v>12387</v>
      </c>
      <c r="L2136" s="11">
        <v>2</v>
      </c>
    </row>
    <row r="2137" spans="1:12">
      <c r="A2137" s="11" t="s">
        <v>4137</v>
      </c>
      <c r="D2137" s="11" t="s">
        <v>260</v>
      </c>
      <c r="E2137" s="19" t="s">
        <v>4387</v>
      </c>
      <c r="F2137" s="10">
        <v>42036</v>
      </c>
      <c r="G2137" s="10">
        <v>44958</v>
      </c>
      <c r="H2137" s="11">
        <v>9</v>
      </c>
      <c r="I2137" s="20" t="s">
        <v>259</v>
      </c>
      <c r="J2137" s="11" t="s">
        <v>261</v>
      </c>
      <c r="K2137" s="11" t="s">
        <v>12387</v>
      </c>
      <c r="L2137" s="11">
        <v>2</v>
      </c>
    </row>
    <row r="2138" spans="1:12">
      <c r="A2138" s="11" t="s">
        <v>4138</v>
      </c>
      <c r="D2138" s="11" t="s">
        <v>260</v>
      </c>
      <c r="E2138" s="19" t="s">
        <v>4388</v>
      </c>
      <c r="F2138" s="10">
        <v>42036</v>
      </c>
      <c r="G2138" s="10">
        <v>44958</v>
      </c>
      <c r="H2138" s="11">
        <v>9</v>
      </c>
      <c r="I2138" s="20" t="s">
        <v>259</v>
      </c>
      <c r="J2138" s="11" t="s">
        <v>261</v>
      </c>
      <c r="K2138" s="11" t="s">
        <v>12387</v>
      </c>
      <c r="L2138" s="11">
        <v>2</v>
      </c>
    </row>
    <row r="2139" spans="1:12">
      <c r="A2139" s="11" t="s">
        <v>4139</v>
      </c>
      <c r="D2139" s="11" t="s">
        <v>260</v>
      </c>
      <c r="E2139" s="19" t="s">
        <v>4389</v>
      </c>
      <c r="F2139" s="10">
        <v>42036</v>
      </c>
      <c r="G2139" s="10">
        <v>44958</v>
      </c>
      <c r="H2139" s="11">
        <v>9</v>
      </c>
      <c r="I2139" s="20" t="s">
        <v>259</v>
      </c>
      <c r="J2139" s="11" t="s">
        <v>261</v>
      </c>
      <c r="K2139" s="11" t="s">
        <v>12387</v>
      </c>
      <c r="L2139" s="11">
        <v>2</v>
      </c>
    </row>
    <row r="2140" spans="1:12">
      <c r="A2140" s="11" t="s">
        <v>4140</v>
      </c>
      <c r="D2140" s="11" t="s">
        <v>260</v>
      </c>
      <c r="E2140" s="19" t="s">
        <v>4390</v>
      </c>
      <c r="F2140" s="10">
        <v>42036</v>
      </c>
      <c r="G2140" s="10">
        <v>44958</v>
      </c>
      <c r="H2140" s="11">
        <v>9</v>
      </c>
      <c r="I2140" s="20" t="s">
        <v>259</v>
      </c>
      <c r="J2140" s="11" t="s">
        <v>261</v>
      </c>
      <c r="K2140" s="11" t="s">
        <v>12387</v>
      </c>
      <c r="L2140" s="11">
        <v>2</v>
      </c>
    </row>
    <row r="2141" spans="1:12">
      <c r="A2141" s="11" t="s">
        <v>4141</v>
      </c>
      <c r="D2141" s="11" t="s">
        <v>260</v>
      </c>
      <c r="E2141" s="19" t="s">
        <v>4391</v>
      </c>
      <c r="F2141" s="10">
        <v>42036</v>
      </c>
      <c r="G2141" s="10">
        <v>44958</v>
      </c>
      <c r="H2141" s="11">
        <v>9</v>
      </c>
      <c r="I2141" s="20" t="s">
        <v>259</v>
      </c>
      <c r="J2141" s="11" t="s">
        <v>261</v>
      </c>
      <c r="K2141" s="11" t="s">
        <v>12387</v>
      </c>
      <c r="L2141" s="11">
        <v>2</v>
      </c>
    </row>
    <row r="2142" spans="1:12">
      <c r="A2142" s="11" t="s">
        <v>4142</v>
      </c>
      <c r="D2142" s="11" t="s">
        <v>260</v>
      </c>
      <c r="E2142" s="19" t="s">
        <v>4392</v>
      </c>
      <c r="F2142" s="10">
        <v>42036</v>
      </c>
      <c r="G2142" s="10">
        <v>44958</v>
      </c>
      <c r="H2142" s="11">
        <v>9</v>
      </c>
      <c r="I2142" s="20" t="s">
        <v>259</v>
      </c>
      <c r="J2142" s="11" t="s">
        <v>261</v>
      </c>
      <c r="K2142" s="11" t="s">
        <v>12387</v>
      </c>
      <c r="L2142" s="11">
        <v>2</v>
      </c>
    </row>
    <row r="2143" spans="1:12">
      <c r="A2143" s="11" t="s">
        <v>4143</v>
      </c>
      <c r="D2143" s="11" t="s">
        <v>260</v>
      </c>
      <c r="E2143" s="19" t="s">
        <v>4393</v>
      </c>
      <c r="F2143" s="10">
        <v>42036</v>
      </c>
      <c r="G2143" s="10">
        <v>44958</v>
      </c>
      <c r="H2143" s="11">
        <v>9</v>
      </c>
      <c r="I2143" s="20" t="s">
        <v>259</v>
      </c>
      <c r="J2143" s="11" t="s">
        <v>261</v>
      </c>
      <c r="K2143" s="11" t="s">
        <v>12387</v>
      </c>
      <c r="L2143" s="11">
        <v>2</v>
      </c>
    </row>
    <row r="2144" spans="1:12">
      <c r="A2144" s="11" t="s">
        <v>4144</v>
      </c>
      <c r="D2144" s="11" t="s">
        <v>260</v>
      </c>
      <c r="E2144" s="19" t="s">
        <v>4394</v>
      </c>
      <c r="F2144" s="10">
        <v>42036</v>
      </c>
      <c r="G2144" s="10">
        <v>44958</v>
      </c>
      <c r="H2144" s="11">
        <v>9</v>
      </c>
      <c r="I2144" s="20" t="s">
        <v>259</v>
      </c>
      <c r="J2144" s="11" t="s">
        <v>261</v>
      </c>
      <c r="K2144" s="11" t="s">
        <v>12387</v>
      </c>
      <c r="L2144" s="11">
        <v>2</v>
      </c>
    </row>
    <row r="2145" spans="1:12">
      <c r="A2145" s="11" t="s">
        <v>4145</v>
      </c>
      <c r="D2145" s="11" t="s">
        <v>260</v>
      </c>
      <c r="E2145" s="19" t="s">
        <v>4395</v>
      </c>
      <c r="F2145" s="10">
        <v>42036</v>
      </c>
      <c r="G2145" s="10">
        <v>44958</v>
      </c>
      <c r="H2145" s="11">
        <v>9</v>
      </c>
      <c r="I2145" s="20" t="s">
        <v>259</v>
      </c>
      <c r="J2145" s="11" t="s">
        <v>261</v>
      </c>
      <c r="K2145" s="11" t="s">
        <v>12387</v>
      </c>
      <c r="L2145" s="11">
        <v>2</v>
      </c>
    </row>
    <row r="2146" spans="1:12">
      <c r="A2146" s="11" t="s">
        <v>4146</v>
      </c>
      <c r="D2146" s="11" t="s">
        <v>260</v>
      </c>
      <c r="E2146" s="19" t="s">
        <v>4396</v>
      </c>
      <c r="F2146" s="10">
        <v>42036</v>
      </c>
      <c r="G2146" s="10">
        <v>44958</v>
      </c>
      <c r="H2146" s="11">
        <v>9</v>
      </c>
      <c r="I2146" s="20" t="s">
        <v>259</v>
      </c>
      <c r="J2146" s="11" t="s">
        <v>261</v>
      </c>
      <c r="K2146" s="11" t="s">
        <v>12387</v>
      </c>
      <c r="L2146" s="11">
        <v>2</v>
      </c>
    </row>
    <row r="2147" spans="1:12">
      <c r="A2147" s="11" t="s">
        <v>4147</v>
      </c>
      <c r="D2147" s="11" t="s">
        <v>260</v>
      </c>
      <c r="E2147" s="19" t="s">
        <v>4397</v>
      </c>
      <c r="F2147" s="10">
        <v>42036</v>
      </c>
      <c r="G2147" s="10">
        <v>44958</v>
      </c>
      <c r="H2147" s="11">
        <v>9</v>
      </c>
      <c r="I2147" s="20" t="s">
        <v>259</v>
      </c>
      <c r="J2147" s="11" t="s">
        <v>261</v>
      </c>
      <c r="K2147" s="11" t="s">
        <v>12387</v>
      </c>
      <c r="L2147" s="11">
        <v>2</v>
      </c>
    </row>
    <row r="2148" spans="1:12">
      <c r="A2148" s="11" t="s">
        <v>4148</v>
      </c>
      <c r="D2148" s="11" t="s">
        <v>260</v>
      </c>
      <c r="E2148" s="19" t="s">
        <v>4398</v>
      </c>
      <c r="F2148" s="10">
        <v>42036</v>
      </c>
      <c r="G2148" s="10">
        <v>44958</v>
      </c>
      <c r="H2148" s="11">
        <v>9</v>
      </c>
      <c r="I2148" s="20" t="s">
        <v>259</v>
      </c>
      <c r="J2148" s="11" t="s">
        <v>261</v>
      </c>
      <c r="K2148" s="11" t="s">
        <v>12387</v>
      </c>
      <c r="L2148" s="11">
        <v>2</v>
      </c>
    </row>
    <row r="2149" spans="1:12">
      <c r="A2149" s="11" t="s">
        <v>4149</v>
      </c>
      <c r="D2149" s="11" t="s">
        <v>260</v>
      </c>
      <c r="E2149" s="19" t="s">
        <v>4399</v>
      </c>
      <c r="F2149" s="10">
        <v>42036</v>
      </c>
      <c r="G2149" s="10">
        <v>44958</v>
      </c>
      <c r="H2149" s="11">
        <v>9</v>
      </c>
      <c r="I2149" s="20" t="s">
        <v>259</v>
      </c>
      <c r="J2149" s="11" t="s">
        <v>261</v>
      </c>
      <c r="K2149" s="11" t="s">
        <v>12387</v>
      </c>
      <c r="L2149" s="11">
        <v>2</v>
      </c>
    </row>
    <row r="2150" spans="1:12">
      <c r="A2150" s="11" t="s">
        <v>4150</v>
      </c>
      <c r="D2150" s="11" t="s">
        <v>260</v>
      </c>
      <c r="E2150" s="19" t="s">
        <v>4400</v>
      </c>
      <c r="F2150" s="10">
        <v>42036</v>
      </c>
      <c r="G2150" s="10">
        <v>44958</v>
      </c>
      <c r="H2150" s="11">
        <v>9</v>
      </c>
      <c r="I2150" s="20" t="s">
        <v>259</v>
      </c>
      <c r="J2150" s="11" t="s">
        <v>261</v>
      </c>
      <c r="K2150" s="11" t="s">
        <v>12387</v>
      </c>
      <c r="L2150" s="11">
        <v>2</v>
      </c>
    </row>
    <row r="2151" spans="1:12">
      <c r="A2151" s="11" t="s">
        <v>4151</v>
      </c>
      <c r="D2151" s="11" t="s">
        <v>260</v>
      </c>
      <c r="E2151" s="19" t="s">
        <v>4401</v>
      </c>
      <c r="F2151" s="10">
        <v>42036</v>
      </c>
      <c r="G2151" s="10">
        <v>44958</v>
      </c>
      <c r="H2151" s="11">
        <v>9</v>
      </c>
      <c r="I2151" s="20" t="s">
        <v>259</v>
      </c>
      <c r="J2151" s="11" t="s">
        <v>261</v>
      </c>
      <c r="K2151" s="11" t="s">
        <v>12387</v>
      </c>
      <c r="L2151" s="11">
        <v>2</v>
      </c>
    </row>
    <row r="2152" spans="1:12">
      <c r="A2152" s="11" t="s">
        <v>4152</v>
      </c>
      <c r="D2152" s="11" t="s">
        <v>260</v>
      </c>
      <c r="E2152" s="19" t="s">
        <v>4402</v>
      </c>
      <c r="F2152" s="10">
        <v>42036</v>
      </c>
      <c r="G2152" s="10">
        <v>44958</v>
      </c>
      <c r="H2152" s="11">
        <v>9</v>
      </c>
      <c r="I2152" s="20" t="s">
        <v>259</v>
      </c>
      <c r="J2152" s="11" t="s">
        <v>261</v>
      </c>
      <c r="K2152" s="11" t="s">
        <v>12387</v>
      </c>
      <c r="L2152" s="11">
        <v>2</v>
      </c>
    </row>
    <row r="2153" spans="1:12">
      <c r="A2153" s="11" t="s">
        <v>4153</v>
      </c>
      <c r="D2153" s="11" t="s">
        <v>260</v>
      </c>
      <c r="E2153" s="19" t="s">
        <v>4403</v>
      </c>
      <c r="F2153" s="10">
        <v>42036</v>
      </c>
      <c r="G2153" s="10">
        <v>44958</v>
      </c>
      <c r="H2153" s="11">
        <v>9</v>
      </c>
      <c r="I2153" s="20" t="s">
        <v>259</v>
      </c>
      <c r="J2153" s="11" t="s">
        <v>261</v>
      </c>
      <c r="K2153" s="11" t="s">
        <v>12387</v>
      </c>
      <c r="L2153" s="11">
        <v>2</v>
      </c>
    </row>
    <row r="2154" spans="1:12">
      <c r="A2154" s="11" t="s">
        <v>4154</v>
      </c>
      <c r="D2154" s="11" t="s">
        <v>260</v>
      </c>
      <c r="E2154" s="19" t="s">
        <v>4404</v>
      </c>
      <c r="F2154" s="10">
        <v>42036</v>
      </c>
      <c r="G2154" s="10">
        <v>44958</v>
      </c>
      <c r="H2154" s="11">
        <v>9</v>
      </c>
      <c r="I2154" s="20" t="s">
        <v>259</v>
      </c>
      <c r="J2154" s="11" t="s">
        <v>261</v>
      </c>
      <c r="K2154" s="11" t="s">
        <v>12387</v>
      </c>
      <c r="L2154" s="11">
        <v>2</v>
      </c>
    </row>
    <row r="2155" spans="1:12">
      <c r="A2155" s="11" t="s">
        <v>4155</v>
      </c>
      <c r="D2155" s="11" t="s">
        <v>260</v>
      </c>
      <c r="E2155" s="19" t="s">
        <v>4405</v>
      </c>
      <c r="F2155" s="10">
        <v>42036</v>
      </c>
      <c r="G2155" s="10">
        <v>44958</v>
      </c>
      <c r="H2155" s="11">
        <v>9</v>
      </c>
      <c r="I2155" s="20" t="s">
        <v>259</v>
      </c>
      <c r="J2155" s="11" t="s">
        <v>261</v>
      </c>
      <c r="K2155" s="11" t="s">
        <v>12387</v>
      </c>
      <c r="L2155" s="11">
        <v>2</v>
      </c>
    </row>
    <row r="2156" spans="1:12">
      <c r="A2156" s="11" t="s">
        <v>4156</v>
      </c>
      <c r="D2156" s="11" t="s">
        <v>260</v>
      </c>
      <c r="E2156" s="19" t="s">
        <v>4406</v>
      </c>
      <c r="F2156" s="10">
        <v>42036</v>
      </c>
      <c r="G2156" s="10">
        <v>44958</v>
      </c>
      <c r="H2156" s="11">
        <v>9</v>
      </c>
      <c r="I2156" s="20" t="s">
        <v>259</v>
      </c>
      <c r="J2156" s="11" t="s">
        <v>261</v>
      </c>
      <c r="K2156" s="11" t="s">
        <v>12387</v>
      </c>
      <c r="L2156" s="11">
        <v>2</v>
      </c>
    </row>
    <row r="2157" spans="1:12">
      <c r="A2157" s="11" t="s">
        <v>4157</v>
      </c>
      <c r="D2157" s="11" t="s">
        <v>260</v>
      </c>
      <c r="E2157" s="19" t="s">
        <v>4407</v>
      </c>
      <c r="F2157" s="10">
        <v>42036</v>
      </c>
      <c r="G2157" s="10">
        <v>44958</v>
      </c>
      <c r="H2157" s="11">
        <v>9</v>
      </c>
      <c r="I2157" s="20" t="s">
        <v>259</v>
      </c>
      <c r="J2157" s="11" t="s">
        <v>261</v>
      </c>
      <c r="K2157" s="11" t="s">
        <v>12387</v>
      </c>
      <c r="L2157" s="11">
        <v>2</v>
      </c>
    </row>
    <row r="2158" spans="1:12">
      <c r="A2158" s="11" t="s">
        <v>4158</v>
      </c>
      <c r="D2158" s="11" t="s">
        <v>260</v>
      </c>
      <c r="E2158" s="19" t="s">
        <v>4408</v>
      </c>
      <c r="F2158" s="10">
        <v>42036</v>
      </c>
      <c r="G2158" s="10">
        <v>44958</v>
      </c>
      <c r="H2158" s="11">
        <v>9</v>
      </c>
      <c r="I2158" s="20" t="s">
        <v>259</v>
      </c>
      <c r="J2158" s="11" t="s">
        <v>261</v>
      </c>
      <c r="K2158" s="11" t="s">
        <v>12387</v>
      </c>
      <c r="L2158" s="11">
        <v>2</v>
      </c>
    </row>
    <row r="2159" spans="1:12">
      <c r="A2159" s="11" t="s">
        <v>4159</v>
      </c>
      <c r="D2159" s="11" t="s">
        <v>260</v>
      </c>
      <c r="E2159" s="19" t="s">
        <v>4409</v>
      </c>
      <c r="F2159" s="10">
        <v>42036</v>
      </c>
      <c r="G2159" s="10">
        <v>44958</v>
      </c>
      <c r="H2159" s="11">
        <v>9</v>
      </c>
      <c r="I2159" s="20" t="s">
        <v>259</v>
      </c>
      <c r="J2159" s="11" t="s">
        <v>261</v>
      </c>
      <c r="K2159" s="11" t="s">
        <v>12387</v>
      </c>
      <c r="L2159" s="11">
        <v>2</v>
      </c>
    </row>
    <row r="2160" spans="1:12">
      <c r="A2160" s="11" t="s">
        <v>4160</v>
      </c>
      <c r="D2160" s="11" t="s">
        <v>260</v>
      </c>
      <c r="E2160" s="19" t="s">
        <v>4410</v>
      </c>
      <c r="F2160" s="10">
        <v>42036</v>
      </c>
      <c r="G2160" s="10">
        <v>44958</v>
      </c>
      <c r="H2160" s="11">
        <v>9</v>
      </c>
      <c r="I2160" s="20" t="s">
        <v>259</v>
      </c>
      <c r="J2160" s="11" t="s">
        <v>261</v>
      </c>
      <c r="K2160" s="11" t="s">
        <v>12387</v>
      </c>
      <c r="L2160" s="11">
        <v>2</v>
      </c>
    </row>
    <row r="2161" spans="1:12">
      <c r="A2161" s="11" t="s">
        <v>4161</v>
      </c>
      <c r="D2161" s="11" t="s">
        <v>260</v>
      </c>
      <c r="E2161" s="19" t="s">
        <v>4411</v>
      </c>
      <c r="F2161" s="10">
        <v>42036</v>
      </c>
      <c r="G2161" s="10">
        <v>44958</v>
      </c>
      <c r="H2161" s="11">
        <v>9</v>
      </c>
      <c r="I2161" s="20" t="s">
        <v>259</v>
      </c>
      <c r="J2161" s="11" t="s">
        <v>261</v>
      </c>
      <c r="K2161" s="11" t="s">
        <v>12387</v>
      </c>
      <c r="L2161" s="11">
        <v>2</v>
      </c>
    </row>
    <row r="2162" spans="1:12">
      <c r="A2162" s="11" t="s">
        <v>4162</v>
      </c>
      <c r="D2162" s="11" t="s">
        <v>260</v>
      </c>
      <c r="E2162" s="19" t="s">
        <v>4412</v>
      </c>
      <c r="F2162" s="10">
        <v>42036</v>
      </c>
      <c r="G2162" s="10">
        <v>44958</v>
      </c>
      <c r="H2162" s="11">
        <v>9</v>
      </c>
      <c r="I2162" s="20" t="s">
        <v>259</v>
      </c>
      <c r="J2162" s="11" t="s">
        <v>261</v>
      </c>
      <c r="K2162" s="11" t="s">
        <v>12387</v>
      </c>
      <c r="L2162" s="11">
        <v>2</v>
      </c>
    </row>
    <row r="2163" spans="1:12">
      <c r="A2163" s="11" t="s">
        <v>4163</v>
      </c>
      <c r="D2163" s="11" t="s">
        <v>260</v>
      </c>
      <c r="E2163" s="19" t="s">
        <v>4413</v>
      </c>
      <c r="F2163" s="10">
        <v>42036</v>
      </c>
      <c r="G2163" s="10">
        <v>44958</v>
      </c>
      <c r="H2163" s="11">
        <v>9</v>
      </c>
      <c r="I2163" s="20" t="s">
        <v>259</v>
      </c>
      <c r="J2163" s="11" t="s">
        <v>261</v>
      </c>
      <c r="K2163" s="11" t="s">
        <v>12387</v>
      </c>
      <c r="L2163" s="11">
        <v>2</v>
      </c>
    </row>
    <row r="2164" spans="1:12">
      <c r="A2164" s="11" t="s">
        <v>4164</v>
      </c>
      <c r="D2164" s="11" t="s">
        <v>260</v>
      </c>
      <c r="E2164" s="19" t="s">
        <v>4414</v>
      </c>
      <c r="F2164" s="10">
        <v>42036</v>
      </c>
      <c r="G2164" s="10">
        <v>44958</v>
      </c>
      <c r="H2164" s="11">
        <v>9</v>
      </c>
      <c r="I2164" s="20" t="s">
        <v>259</v>
      </c>
      <c r="J2164" s="11" t="s">
        <v>261</v>
      </c>
      <c r="K2164" s="11" t="s">
        <v>12387</v>
      </c>
      <c r="L2164" s="11">
        <v>2</v>
      </c>
    </row>
    <row r="2165" spans="1:12">
      <c r="A2165" s="11" t="s">
        <v>4165</v>
      </c>
      <c r="D2165" s="11" t="s">
        <v>260</v>
      </c>
      <c r="E2165" s="19" t="s">
        <v>4415</v>
      </c>
      <c r="F2165" s="10">
        <v>42036</v>
      </c>
      <c r="G2165" s="10">
        <v>44958</v>
      </c>
      <c r="H2165" s="11">
        <v>9</v>
      </c>
      <c r="I2165" s="20" t="s">
        <v>259</v>
      </c>
      <c r="J2165" s="11" t="s">
        <v>261</v>
      </c>
      <c r="K2165" s="11" t="s">
        <v>12387</v>
      </c>
      <c r="L2165" s="11">
        <v>2</v>
      </c>
    </row>
    <row r="2166" spans="1:12">
      <c r="A2166" s="11" t="s">
        <v>4166</v>
      </c>
      <c r="D2166" s="11" t="s">
        <v>260</v>
      </c>
      <c r="E2166" s="19" t="s">
        <v>4416</v>
      </c>
      <c r="F2166" s="10">
        <v>42036</v>
      </c>
      <c r="G2166" s="10">
        <v>44958</v>
      </c>
      <c r="H2166" s="11">
        <v>9</v>
      </c>
      <c r="I2166" s="20" t="s">
        <v>259</v>
      </c>
      <c r="J2166" s="11" t="s">
        <v>261</v>
      </c>
      <c r="K2166" s="11" t="s">
        <v>12387</v>
      </c>
      <c r="L2166" s="11">
        <v>2</v>
      </c>
    </row>
    <row r="2167" spans="1:12">
      <c r="A2167" s="11" t="s">
        <v>4167</v>
      </c>
      <c r="D2167" s="11" t="s">
        <v>260</v>
      </c>
      <c r="E2167" s="19" t="s">
        <v>4417</v>
      </c>
      <c r="F2167" s="10">
        <v>42036</v>
      </c>
      <c r="G2167" s="10">
        <v>44958</v>
      </c>
      <c r="H2167" s="11">
        <v>9</v>
      </c>
      <c r="I2167" s="20" t="s">
        <v>259</v>
      </c>
      <c r="J2167" s="11" t="s">
        <v>261</v>
      </c>
      <c r="K2167" s="11" t="s">
        <v>12387</v>
      </c>
      <c r="L2167" s="11">
        <v>2</v>
      </c>
    </row>
    <row r="2168" spans="1:12">
      <c r="A2168" s="11" t="s">
        <v>4168</v>
      </c>
      <c r="D2168" s="11" t="s">
        <v>260</v>
      </c>
      <c r="E2168" s="19" t="s">
        <v>4418</v>
      </c>
      <c r="F2168" s="10">
        <v>42036</v>
      </c>
      <c r="G2168" s="10">
        <v>44958</v>
      </c>
      <c r="H2168" s="11">
        <v>9</v>
      </c>
      <c r="I2168" s="20" t="s">
        <v>259</v>
      </c>
      <c r="J2168" s="11" t="s">
        <v>261</v>
      </c>
      <c r="K2168" s="11" t="s">
        <v>12387</v>
      </c>
      <c r="L2168" s="11">
        <v>2</v>
      </c>
    </row>
    <row r="2169" spans="1:12">
      <c r="A2169" s="11" t="s">
        <v>4169</v>
      </c>
      <c r="D2169" s="11" t="s">
        <v>260</v>
      </c>
      <c r="E2169" s="19" t="s">
        <v>4419</v>
      </c>
      <c r="F2169" s="10">
        <v>42036</v>
      </c>
      <c r="G2169" s="10">
        <v>44958</v>
      </c>
      <c r="H2169" s="11">
        <v>9</v>
      </c>
      <c r="I2169" s="20" t="s">
        <v>259</v>
      </c>
      <c r="J2169" s="11" t="s">
        <v>261</v>
      </c>
      <c r="K2169" s="11" t="s">
        <v>12387</v>
      </c>
      <c r="L2169" s="11">
        <v>2</v>
      </c>
    </row>
    <row r="2170" spans="1:12">
      <c r="A2170" s="11" t="s">
        <v>4170</v>
      </c>
      <c r="D2170" s="11" t="s">
        <v>260</v>
      </c>
      <c r="E2170" s="19" t="s">
        <v>4420</v>
      </c>
      <c r="F2170" s="10">
        <v>42036</v>
      </c>
      <c r="G2170" s="10">
        <v>44958</v>
      </c>
      <c r="H2170" s="11">
        <v>9</v>
      </c>
      <c r="I2170" s="20" t="s">
        <v>259</v>
      </c>
      <c r="J2170" s="11" t="s">
        <v>261</v>
      </c>
      <c r="K2170" s="11" t="s">
        <v>12387</v>
      </c>
      <c r="L2170" s="11">
        <v>2</v>
      </c>
    </row>
    <row r="2171" spans="1:12">
      <c r="A2171" s="11" t="s">
        <v>4171</v>
      </c>
      <c r="D2171" s="11" t="s">
        <v>260</v>
      </c>
      <c r="E2171" s="19" t="s">
        <v>4421</v>
      </c>
      <c r="F2171" s="10">
        <v>42036</v>
      </c>
      <c r="G2171" s="10">
        <v>44958</v>
      </c>
      <c r="H2171" s="11">
        <v>9</v>
      </c>
      <c r="I2171" s="20" t="s">
        <v>259</v>
      </c>
      <c r="J2171" s="11" t="s">
        <v>261</v>
      </c>
      <c r="K2171" s="11" t="s">
        <v>12387</v>
      </c>
      <c r="L2171" s="11">
        <v>2</v>
      </c>
    </row>
    <row r="2172" spans="1:12">
      <c r="A2172" s="11" t="s">
        <v>4172</v>
      </c>
      <c r="D2172" s="11" t="s">
        <v>260</v>
      </c>
      <c r="E2172" s="19" t="s">
        <v>4422</v>
      </c>
      <c r="F2172" s="10">
        <v>42036</v>
      </c>
      <c r="G2172" s="10">
        <v>44958</v>
      </c>
      <c r="H2172" s="11">
        <v>9</v>
      </c>
      <c r="I2172" s="20" t="s">
        <v>259</v>
      </c>
      <c r="J2172" s="11" t="s">
        <v>261</v>
      </c>
      <c r="K2172" s="11" t="s">
        <v>12387</v>
      </c>
      <c r="L2172" s="11">
        <v>2</v>
      </c>
    </row>
    <row r="2173" spans="1:12">
      <c r="A2173" s="11" t="s">
        <v>4173</v>
      </c>
      <c r="D2173" s="11" t="s">
        <v>260</v>
      </c>
      <c r="E2173" s="19" t="s">
        <v>4423</v>
      </c>
      <c r="F2173" s="10">
        <v>42036</v>
      </c>
      <c r="G2173" s="10">
        <v>44958</v>
      </c>
      <c r="H2173" s="11">
        <v>9</v>
      </c>
      <c r="I2173" s="20" t="s">
        <v>259</v>
      </c>
      <c r="J2173" s="11" t="s">
        <v>261</v>
      </c>
      <c r="K2173" s="11" t="s">
        <v>12387</v>
      </c>
      <c r="L2173" s="11">
        <v>2</v>
      </c>
    </row>
    <row r="2174" spans="1:12">
      <c r="A2174" s="11" t="s">
        <v>4174</v>
      </c>
      <c r="D2174" s="11" t="s">
        <v>260</v>
      </c>
      <c r="E2174" s="19" t="s">
        <v>4424</v>
      </c>
      <c r="F2174" s="10">
        <v>42036</v>
      </c>
      <c r="G2174" s="10">
        <v>44958</v>
      </c>
      <c r="H2174" s="11">
        <v>9</v>
      </c>
      <c r="I2174" s="20" t="s">
        <v>259</v>
      </c>
      <c r="J2174" s="11" t="s">
        <v>261</v>
      </c>
      <c r="K2174" s="11" t="s">
        <v>12387</v>
      </c>
      <c r="L2174" s="11">
        <v>2</v>
      </c>
    </row>
    <row r="2175" spans="1:12">
      <c r="A2175" s="11" t="s">
        <v>4175</v>
      </c>
      <c r="D2175" s="11" t="s">
        <v>260</v>
      </c>
      <c r="E2175" s="19" t="s">
        <v>4425</v>
      </c>
      <c r="F2175" s="10">
        <v>42036</v>
      </c>
      <c r="G2175" s="10">
        <v>44958</v>
      </c>
      <c r="H2175" s="11">
        <v>9</v>
      </c>
      <c r="I2175" s="20" t="s">
        <v>259</v>
      </c>
      <c r="J2175" s="11" t="s">
        <v>261</v>
      </c>
      <c r="K2175" s="11" t="s">
        <v>12387</v>
      </c>
      <c r="L2175" s="11">
        <v>2</v>
      </c>
    </row>
    <row r="2176" spans="1:12">
      <c r="A2176" s="11" t="s">
        <v>4176</v>
      </c>
      <c r="D2176" s="11" t="s">
        <v>260</v>
      </c>
      <c r="E2176" s="19" t="s">
        <v>4426</v>
      </c>
      <c r="F2176" s="10">
        <v>42036</v>
      </c>
      <c r="G2176" s="10">
        <v>44958</v>
      </c>
      <c r="H2176" s="11">
        <v>9</v>
      </c>
      <c r="I2176" s="20" t="s">
        <v>259</v>
      </c>
      <c r="J2176" s="11" t="s">
        <v>261</v>
      </c>
      <c r="K2176" s="11" t="s">
        <v>12387</v>
      </c>
      <c r="L2176" s="11">
        <v>2</v>
      </c>
    </row>
    <row r="2177" spans="1:12">
      <c r="A2177" s="11" t="s">
        <v>4177</v>
      </c>
      <c r="D2177" s="11" t="s">
        <v>260</v>
      </c>
      <c r="E2177" s="19" t="s">
        <v>4427</v>
      </c>
      <c r="F2177" s="10">
        <v>42036</v>
      </c>
      <c r="G2177" s="10">
        <v>44958</v>
      </c>
      <c r="H2177" s="11">
        <v>9</v>
      </c>
      <c r="I2177" s="20" t="s">
        <v>259</v>
      </c>
      <c r="J2177" s="11" t="s">
        <v>261</v>
      </c>
      <c r="K2177" s="11" t="s">
        <v>12387</v>
      </c>
      <c r="L2177" s="11">
        <v>2</v>
      </c>
    </row>
    <row r="2178" spans="1:12">
      <c r="A2178" s="11" t="s">
        <v>4178</v>
      </c>
      <c r="D2178" s="11" t="s">
        <v>260</v>
      </c>
      <c r="E2178" s="19" t="s">
        <v>4428</v>
      </c>
      <c r="F2178" s="10">
        <v>42036</v>
      </c>
      <c r="G2178" s="10">
        <v>44958</v>
      </c>
      <c r="H2178" s="11">
        <v>9</v>
      </c>
      <c r="I2178" s="20" t="s">
        <v>259</v>
      </c>
      <c r="J2178" s="11" t="s">
        <v>261</v>
      </c>
      <c r="K2178" s="11" t="s">
        <v>12387</v>
      </c>
      <c r="L2178" s="11">
        <v>2</v>
      </c>
    </row>
    <row r="2179" spans="1:12">
      <c r="A2179" s="11" t="s">
        <v>4179</v>
      </c>
      <c r="D2179" s="11" t="s">
        <v>260</v>
      </c>
      <c r="E2179" s="19" t="s">
        <v>4429</v>
      </c>
      <c r="F2179" s="10">
        <v>42036</v>
      </c>
      <c r="G2179" s="10">
        <v>44958</v>
      </c>
      <c r="H2179" s="11">
        <v>9</v>
      </c>
      <c r="I2179" s="20" t="s">
        <v>259</v>
      </c>
      <c r="J2179" s="11" t="s">
        <v>261</v>
      </c>
      <c r="K2179" s="11" t="s">
        <v>12387</v>
      </c>
      <c r="L2179" s="11">
        <v>2</v>
      </c>
    </row>
    <row r="2180" spans="1:12">
      <c r="A2180" s="11" t="s">
        <v>4180</v>
      </c>
      <c r="D2180" s="11" t="s">
        <v>260</v>
      </c>
      <c r="E2180" s="19" t="s">
        <v>4430</v>
      </c>
      <c r="F2180" s="10">
        <v>42036</v>
      </c>
      <c r="G2180" s="10">
        <v>44958</v>
      </c>
      <c r="H2180" s="11">
        <v>9</v>
      </c>
      <c r="I2180" s="20" t="s">
        <v>259</v>
      </c>
      <c r="J2180" s="11" t="s">
        <v>261</v>
      </c>
      <c r="K2180" s="11" t="s">
        <v>12387</v>
      </c>
      <c r="L2180" s="11">
        <v>2</v>
      </c>
    </row>
    <row r="2181" spans="1:12">
      <c r="A2181" s="11" t="s">
        <v>4181</v>
      </c>
      <c r="D2181" s="11" t="s">
        <v>260</v>
      </c>
      <c r="E2181" s="19" t="s">
        <v>4431</v>
      </c>
      <c r="F2181" s="10">
        <v>42036</v>
      </c>
      <c r="G2181" s="10">
        <v>44958</v>
      </c>
      <c r="H2181" s="11">
        <v>9</v>
      </c>
      <c r="I2181" s="20" t="s">
        <v>259</v>
      </c>
      <c r="J2181" s="11" t="s">
        <v>261</v>
      </c>
      <c r="K2181" s="11" t="s">
        <v>12387</v>
      </c>
      <c r="L2181" s="11">
        <v>2</v>
      </c>
    </row>
    <row r="2182" spans="1:12">
      <c r="A2182" s="11" t="s">
        <v>4182</v>
      </c>
      <c r="D2182" s="11" t="s">
        <v>260</v>
      </c>
      <c r="E2182" s="19" t="s">
        <v>4432</v>
      </c>
      <c r="F2182" s="10">
        <v>42036</v>
      </c>
      <c r="G2182" s="10">
        <v>44958</v>
      </c>
      <c r="H2182" s="11">
        <v>9</v>
      </c>
      <c r="I2182" s="20" t="s">
        <v>259</v>
      </c>
      <c r="J2182" s="11" t="s">
        <v>261</v>
      </c>
      <c r="K2182" s="11" t="s">
        <v>12387</v>
      </c>
      <c r="L2182" s="11">
        <v>2</v>
      </c>
    </row>
    <row r="2183" spans="1:12">
      <c r="A2183" s="11" t="s">
        <v>4183</v>
      </c>
      <c r="D2183" s="11" t="s">
        <v>260</v>
      </c>
      <c r="E2183" s="19" t="s">
        <v>4433</v>
      </c>
      <c r="F2183" s="10">
        <v>42036</v>
      </c>
      <c r="G2183" s="10">
        <v>44958</v>
      </c>
      <c r="H2183" s="11">
        <v>9</v>
      </c>
      <c r="I2183" s="20" t="s">
        <v>259</v>
      </c>
      <c r="J2183" s="11" t="s">
        <v>261</v>
      </c>
      <c r="K2183" s="11" t="s">
        <v>12387</v>
      </c>
      <c r="L2183" s="11">
        <v>2</v>
      </c>
    </row>
    <row r="2184" spans="1:12">
      <c r="A2184" s="11" t="s">
        <v>4184</v>
      </c>
      <c r="D2184" s="11" t="s">
        <v>260</v>
      </c>
      <c r="E2184" s="19" t="s">
        <v>4434</v>
      </c>
      <c r="F2184" s="10">
        <v>42036</v>
      </c>
      <c r="G2184" s="10">
        <v>44958</v>
      </c>
      <c r="H2184" s="11">
        <v>9</v>
      </c>
      <c r="I2184" s="20" t="s">
        <v>259</v>
      </c>
      <c r="J2184" s="11" t="s">
        <v>261</v>
      </c>
      <c r="K2184" s="11" t="s">
        <v>12387</v>
      </c>
      <c r="L2184" s="11">
        <v>2</v>
      </c>
    </row>
    <row r="2185" spans="1:12">
      <c r="A2185" s="11" t="s">
        <v>4185</v>
      </c>
      <c r="D2185" s="11" t="s">
        <v>260</v>
      </c>
      <c r="E2185" s="19" t="s">
        <v>4435</v>
      </c>
      <c r="F2185" s="10">
        <v>42036</v>
      </c>
      <c r="G2185" s="10">
        <v>44958</v>
      </c>
      <c r="H2185" s="11">
        <v>9</v>
      </c>
      <c r="I2185" s="20" t="s">
        <v>259</v>
      </c>
      <c r="J2185" s="11" t="s">
        <v>261</v>
      </c>
      <c r="K2185" s="11" t="s">
        <v>12387</v>
      </c>
      <c r="L2185" s="11">
        <v>2</v>
      </c>
    </row>
    <row r="2186" spans="1:12">
      <c r="A2186" s="11" t="s">
        <v>4186</v>
      </c>
      <c r="D2186" s="11" t="s">
        <v>260</v>
      </c>
      <c r="E2186" s="19" t="s">
        <v>4436</v>
      </c>
      <c r="F2186" s="10">
        <v>42036</v>
      </c>
      <c r="G2186" s="10">
        <v>44958</v>
      </c>
      <c r="H2186" s="11">
        <v>9</v>
      </c>
      <c r="I2186" s="20" t="s">
        <v>259</v>
      </c>
      <c r="J2186" s="11" t="s">
        <v>261</v>
      </c>
      <c r="K2186" s="11" t="s">
        <v>12387</v>
      </c>
      <c r="L2186" s="11">
        <v>2</v>
      </c>
    </row>
    <row r="2187" spans="1:12">
      <c r="A2187" s="11" t="s">
        <v>4187</v>
      </c>
      <c r="D2187" s="11" t="s">
        <v>260</v>
      </c>
      <c r="E2187" s="19" t="s">
        <v>4437</v>
      </c>
      <c r="F2187" s="10">
        <v>42036</v>
      </c>
      <c r="G2187" s="10">
        <v>44958</v>
      </c>
      <c r="H2187" s="11">
        <v>9</v>
      </c>
      <c r="I2187" s="20" t="s">
        <v>259</v>
      </c>
      <c r="J2187" s="11" t="s">
        <v>261</v>
      </c>
      <c r="K2187" s="11" t="s">
        <v>12387</v>
      </c>
      <c r="L2187" s="11">
        <v>2</v>
      </c>
    </row>
    <row r="2188" spans="1:12">
      <c r="A2188" s="11" t="s">
        <v>4188</v>
      </c>
      <c r="D2188" s="11" t="s">
        <v>260</v>
      </c>
      <c r="E2188" s="19" t="s">
        <v>4438</v>
      </c>
      <c r="F2188" s="10">
        <v>42036</v>
      </c>
      <c r="G2188" s="10">
        <v>44958</v>
      </c>
      <c r="H2188" s="11">
        <v>9</v>
      </c>
      <c r="I2188" s="20" t="s">
        <v>259</v>
      </c>
      <c r="J2188" s="11" t="s">
        <v>261</v>
      </c>
      <c r="K2188" s="11" t="s">
        <v>12387</v>
      </c>
      <c r="L2188" s="11">
        <v>2</v>
      </c>
    </row>
    <row r="2189" spans="1:12">
      <c r="A2189" s="11" t="s">
        <v>4189</v>
      </c>
      <c r="D2189" s="11" t="s">
        <v>260</v>
      </c>
      <c r="E2189" s="19" t="s">
        <v>4439</v>
      </c>
      <c r="F2189" s="10">
        <v>42036</v>
      </c>
      <c r="G2189" s="10">
        <v>44958</v>
      </c>
      <c r="H2189" s="11">
        <v>9</v>
      </c>
      <c r="I2189" s="20" t="s">
        <v>259</v>
      </c>
      <c r="J2189" s="11" t="s">
        <v>261</v>
      </c>
      <c r="K2189" s="11" t="s">
        <v>12387</v>
      </c>
      <c r="L2189" s="11">
        <v>2</v>
      </c>
    </row>
    <row r="2190" spans="1:12">
      <c r="A2190" s="11" t="s">
        <v>4190</v>
      </c>
      <c r="D2190" s="11" t="s">
        <v>260</v>
      </c>
      <c r="E2190" s="19" t="s">
        <v>4440</v>
      </c>
      <c r="F2190" s="10">
        <v>42036</v>
      </c>
      <c r="G2190" s="10">
        <v>44958</v>
      </c>
      <c r="H2190" s="11">
        <v>9</v>
      </c>
      <c r="I2190" s="20" t="s">
        <v>259</v>
      </c>
      <c r="J2190" s="11" t="s">
        <v>261</v>
      </c>
      <c r="K2190" s="11" t="s">
        <v>12387</v>
      </c>
      <c r="L2190" s="11">
        <v>2</v>
      </c>
    </row>
    <row r="2191" spans="1:12">
      <c r="A2191" s="11" t="s">
        <v>4191</v>
      </c>
      <c r="D2191" s="11" t="s">
        <v>260</v>
      </c>
      <c r="E2191" s="19" t="s">
        <v>4441</v>
      </c>
      <c r="F2191" s="10">
        <v>42036</v>
      </c>
      <c r="G2191" s="10">
        <v>44958</v>
      </c>
      <c r="H2191" s="11">
        <v>9</v>
      </c>
      <c r="I2191" s="20" t="s">
        <v>259</v>
      </c>
      <c r="J2191" s="11" t="s">
        <v>261</v>
      </c>
      <c r="K2191" s="11" t="s">
        <v>12387</v>
      </c>
      <c r="L2191" s="11">
        <v>2</v>
      </c>
    </row>
    <row r="2192" spans="1:12">
      <c r="A2192" s="11" t="s">
        <v>4192</v>
      </c>
      <c r="D2192" s="11" t="s">
        <v>260</v>
      </c>
      <c r="E2192" s="19" t="s">
        <v>4442</v>
      </c>
      <c r="F2192" s="10">
        <v>42036</v>
      </c>
      <c r="G2192" s="10">
        <v>44958</v>
      </c>
      <c r="H2192" s="11">
        <v>9</v>
      </c>
      <c r="I2192" s="20" t="s">
        <v>259</v>
      </c>
      <c r="J2192" s="11" t="s">
        <v>261</v>
      </c>
      <c r="K2192" s="11" t="s">
        <v>12387</v>
      </c>
      <c r="L2192" s="11">
        <v>2</v>
      </c>
    </row>
    <row r="2193" spans="1:12">
      <c r="A2193" s="11" t="s">
        <v>4193</v>
      </c>
      <c r="D2193" s="11" t="s">
        <v>260</v>
      </c>
      <c r="E2193" s="19" t="s">
        <v>4443</v>
      </c>
      <c r="F2193" s="10">
        <v>42036</v>
      </c>
      <c r="G2193" s="10">
        <v>44958</v>
      </c>
      <c r="H2193" s="11">
        <v>9</v>
      </c>
      <c r="I2193" s="20" t="s">
        <v>259</v>
      </c>
      <c r="J2193" s="11" t="s">
        <v>261</v>
      </c>
      <c r="K2193" s="11" t="s">
        <v>12387</v>
      </c>
      <c r="L2193" s="11">
        <v>2</v>
      </c>
    </row>
    <row r="2194" spans="1:12">
      <c r="A2194" s="11" t="s">
        <v>4194</v>
      </c>
      <c r="D2194" s="11" t="s">
        <v>260</v>
      </c>
      <c r="E2194" s="19" t="s">
        <v>4444</v>
      </c>
      <c r="F2194" s="10">
        <v>42036</v>
      </c>
      <c r="G2194" s="10">
        <v>44958</v>
      </c>
      <c r="H2194" s="11">
        <v>9</v>
      </c>
      <c r="I2194" s="20" t="s">
        <v>259</v>
      </c>
      <c r="J2194" s="11" t="s">
        <v>261</v>
      </c>
      <c r="K2194" s="11" t="s">
        <v>12387</v>
      </c>
      <c r="L2194" s="11">
        <v>2</v>
      </c>
    </row>
    <row r="2195" spans="1:12">
      <c r="A2195" s="11" t="s">
        <v>4195</v>
      </c>
      <c r="D2195" s="11" t="s">
        <v>260</v>
      </c>
      <c r="E2195" s="19" t="s">
        <v>4445</v>
      </c>
      <c r="F2195" s="10">
        <v>42036</v>
      </c>
      <c r="G2195" s="10">
        <v>44958</v>
      </c>
      <c r="H2195" s="11">
        <v>9</v>
      </c>
      <c r="I2195" s="20" t="s">
        <v>259</v>
      </c>
      <c r="J2195" s="11" t="s">
        <v>261</v>
      </c>
      <c r="K2195" s="11" t="s">
        <v>12387</v>
      </c>
      <c r="L2195" s="11">
        <v>2</v>
      </c>
    </row>
    <row r="2196" spans="1:12">
      <c r="A2196" s="11" t="s">
        <v>4196</v>
      </c>
      <c r="D2196" s="11" t="s">
        <v>260</v>
      </c>
      <c r="E2196" s="19" t="s">
        <v>4446</v>
      </c>
      <c r="F2196" s="10">
        <v>42036</v>
      </c>
      <c r="G2196" s="10">
        <v>44958</v>
      </c>
      <c r="H2196" s="11">
        <v>9</v>
      </c>
      <c r="I2196" s="20" t="s">
        <v>259</v>
      </c>
      <c r="J2196" s="11" t="s">
        <v>261</v>
      </c>
      <c r="K2196" s="11" t="s">
        <v>12387</v>
      </c>
      <c r="L2196" s="11">
        <v>2</v>
      </c>
    </row>
    <row r="2197" spans="1:12">
      <c r="A2197" s="11" t="s">
        <v>4197</v>
      </c>
      <c r="D2197" s="11" t="s">
        <v>260</v>
      </c>
      <c r="E2197" s="19" t="s">
        <v>4447</v>
      </c>
      <c r="F2197" s="10">
        <v>42036</v>
      </c>
      <c r="G2197" s="10">
        <v>44958</v>
      </c>
      <c r="H2197" s="11">
        <v>9</v>
      </c>
      <c r="I2197" s="20" t="s">
        <v>259</v>
      </c>
      <c r="J2197" s="11" t="s">
        <v>261</v>
      </c>
      <c r="K2197" s="11" t="s">
        <v>12387</v>
      </c>
      <c r="L2197" s="11">
        <v>2</v>
      </c>
    </row>
    <row r="2198" spans="1:12">
      <c r="A2198" s="11" t="s">
        <v>4198</v>
      </c>
      <c r="D2198" s="11" t="s">
        <v>260</v>
      </c>
      <c r="E2198" s="19" t="s">
        <v>4448</v>
      </c>
      <c r="F2198" s="10">
        <v>42036</v>
      </c>
      <c r="G2198" s="10">
        <v>44958</v>
      </c>
      <c r="H2198" s="11">
        <v>9</v>
      </c>
      <c r="I2198" s="20" t="s">
        <v>259</v>
      </c>
      <c r="J2198" s="11" t="s">
        <v>261</v>
      </c>
      <c r="K2198" s="11" t="s">
        <v>12387</v>
      </c>
      <c r="L2198" s="11">
        <v>2</v>
      </c>
    </row>
    <row r="2199" spans="1:12">
      <c r="A2199" s="11" t="s">
        <v>4199</v>
      </c>
      <c r="D2199" s="11" t="s">
        <v>260</v>
      </c>
      <c r="E2199" s="19" t="s">
        <v>4449</v>
      </c>
      <c r="F2199" s="10">
        <v>42036</v>
      </c>
      <c r="G2199" s="10">
        <v>44958</v>
      </c>
      <c r="H2199" s="11">
        <v>9</v>
      </c>
      <c r="I2199" s="20" t="s">
        <v>259</v>
      </c>
      <c r="J2199" s="11" t="s">
        <v>261</v>
      </c>
      <c r="K2199" s="11" t="s">
        <v>12387</v>
      </c>
      <c r="L2199" s="11">
        <v>2</v>
      </c>
    </row>
    <row r="2200" spans="1:12">
      <c r="A2200" s="11" t="s">
        <v>4200</v>
      </c>
      <c r="D2200" s="11" t="s">
        <v>260</v>
      </c>
      <c r="E2200" s="19" t="s">
        <v>4450</v>
      </c>
      <c r="F2200" s="10">
        <v>42036</v>
      </c>
      <c r="G2200" s="10">
        <v>44958</v>
      </c>
      <c r="H2200" s="11">
        <v>9</v>
      </c>
      <c r="I2200" s="20" t="s">
        <v>259</v>
      </c>
      <c r="J2200" s="11" t="s">
        <v>261</v>
      </c>
      <c r="K2200" s="11" t="s">
        <v>12387</v>
      </c>
      <c r="L2200" s="11">
        <v>2</v>
      </c>
    </row>
    <row r="2201" spans="1:12">
      <c r="A2201" s="11" t="s">
        <v>4201</v>
      </c>
      <c r="D2201" s="11" t="s">
        <v>260</v>
      </c>
      <c r="E2201" s="19" t="s">
        <v>4451</v>
      </c>
      <c r="F2201" s="10">
        <v>42036</v>
      </c>
      <c r="G2201" s="10">
        <v>44958</v>
      </c>
      <c r="H2201" s="11">
        <v>9</v>
      </c>
      <c r="I2201" s="20" t="s">
        <v>259</v>
      </c>
      <c r="J2201" s="11" t="s">
        <v>261</v>
      </c>
      <c r="K2201" s="11" t="s">
        <v>12387</v>
      </c>
      <c r="L2201" s="11">
        <v>2</v>
      </c>
    </row>
    <row r="2202" spans="1:12">
      <c r="A2202" s="11" t="s">
        <v>4202</v>
      </c>
      <c r="D2202" s="11" t="s">
        <v>260</v>
      </c>
      <c r="E2202" s="19" t="s">
        <v>4452</v>
      </c>
      <c r="F2202" s="10">
        <v>42036</v>
      </c>
      <c r="G2202" s="10">
        <v>44958</v>
      </c>
      <c r="H2202" s="11">
        <v>9</v>
      </c>
      <c r="I2202" s="20" t="s">
        <v>259</v>
      </c>
      <c r="J2202" s="11" t="s">
        <v>261</v>
      </c>
      <c r="K2202" s="11" t="s">
        <v>12387</v>
      </c>
      <c r="L2202" s="11">
        <v>2</v>
      </c>
    </row>
    <row r="2203" spans="1:12">
      <c r="A2203" s="11" t="s">
        <v>4203</v>
      </c>
      <c r="D2203" s="11" t="s">
        <v>260</v>
      </c>
      <c r="E2203" s="19" t="s">
        <v>4453</v>
      </c>
      <c r="F2203" s="10">
        <v>42036</v>
      </c>
      <c r="G2203" s="10">
        <v>44958</v>
      </c>
      <c r="H2203" s="11">
        <v>9</v>
      </c>
      <c r="I2203" s="20" t="s">
        <v>259</v>
      </c>
      <c r="J2203" s="11" t="s">
        <v>261</v>
      </c>
      <c r="K2203" s="11" t="s">
        <v>12387</v>
      </c>
      <c r="L2203" s="11">
        <v>2</v>
      </c>
    </row>
    <row r="2204" spans="1:12">
      <c r="A2204" s="11" t="s">
        <v>4204</v>
      </c>
      <c r="D2204" s="11" t="s">
        <v>260</v>
      </c>
      <c r="E2204" s="19" t="s">
        <v>4454</v>
      </c>
      <c r="F2204" s="10">
        <v>42036</v>
      </c>
      <c r="G2204" s="10">
        <v>44958</v>
      </c>
      <c r="H2204" s="11">
        <v>9</v>
      </c>
      <c r="I2204" s="20" t="s">
        <v>259</v>
      </c>
      <c r="J2204" s="11" t="s">
        <v>261</v>
      </c>
      <c r="K2204" s="11" t="s">
        <v>12387</v>
      </c>
      <c r="L2204" s="11">
        <v>2</v>
      </c>
    </row>
    <row r="2205" spans="1:12">
      <c r="A2205" s="11" t="s">
        <v>4205</v>
      </c>
      <c r="D2205" s="11" t="s">
        <v>260</v>
      </c>
      <c r="E2205" s="19" t="s">
        <v>4455</v>
      </c>
      <c r="F2205" s="10">
        <v>42036</v>
      </c>
      <c r="G2205" s="10">
        <v>44958</v>
      </c>
      <c r="H2205" s="11">
        <v>9</v>
      </c>
      <c r="I2205" s="20" t="s">
        <v>259</v>
      </c>
      <c r="J2205" s="11" t="s">
        <v>261</v>
      </c>
      <c r="K2205" s="11" t="s">
        <v>12387</v>
      </c>
      <c r="L2205" s="11">
        <v>2</v>
      </c>
    </row>
    <row r="2206" spans="1:12">
      <c r="A2206" s="11" t="s">
        <v>4206</v>
      </c>
      <c r="D2206" s="11" t="s">
        <v>260</v>
      </c>
      <c r="E2206" s="19" t="s">
        <v>4456</v>
      </c>
      <c r="F2206" s="10">
        <v>42036</v>
      </c>
      <c r="G2206" s="10">
        <v>44958</v>
      </c>
      <c r="H2206" s="11">
        <v>9</v>
      </c>
      <c r="I2206" s="20" t="s">
        <v>259</v>
      </c>
      <c r="J2206" s="11" t="s">
        <v>261</v>
      </c>
      <c r="K2206" s="11" t="s">
        <v>12387</v>
      </c>
      <c r="L2206" s="11">
        <v>2</v>
      </c>
    </row>
    <row r="2207" spans="1:12">
      <c r="A2207" s="11" t="s">
        <v>4207</v>
      </c>
      <c r="D2207" s="11" t="s">
        <v>260</v>
      </c>
      <c r="E2207" s="19" t="s">
        <v>4457</v>
      </c>
      <c r="F2207" s="10">
        <v>42036</v>
      </c>
      <c r="G2207" s="10">
        <v>44958</v>
      </c>
      <c r="H2207" s="11">
        <v>9</v>
      </c>
      <c r="I2207" s="20" t="s">
        <v>259</v>
      </c>
      <c r="J2207" s="11" t="s">
        <v>261</v>
      </c>
      <c r="K2207" s="11" t="s">
        <v>12387</v>
      </c>
      <c r="L2207" s="11">
        <v>2</v>
      </c>
    </row>
    <row r="2208" spans="1:12">
      <c r="A2208" s="11" t="s">
        <v>4208</v>
      </c>
      <c r="D2208" s="11" t="s">
        <v>260</v>
      </c>
      <c r="E2208" s="19" t="s">
        <v>4458</v>
      </c>
      <c r="F2208" s="10">
        <v>42036</v>
      </c>
      <c r="G2208" s="10">
        <v>44958</v>
      </c>
      <c r="H2208" s="11">
        <v>9</v>
      </c>
      <c r="I2208" s="20" t="s">
        <v>259</v>
      </c>
      <c r="J2208" s="11" t="s">
        <v>261</v>
      </c>
      <c r="K2208" s="11" t="s">
        <v>12387</v>
      </c>
      <c r="L2208" s="11">
        <v>2</v>
      </c>
    </row>
    <row r="2209" spans="1:12">
      <c r="A2209" s="11" t="s">
        <v>4209</v>
      </c>
      <c r="D2209" s="11" t="s">
        <v>260</v>
      </c>
      <c r="E2209" s="19" t="s">
        <v>4459</v>
      </c>
      <c r="F2209" s="10">
        <v>42036</v>
      </c>
      <c r="G2209" s="10">
        <v>44958</v>
      </c>
      <c r="H2209" s="11">
        <v>9</v>
      </c>
      <c r="I2209" s="20" t="s">
        <v>259</v>
      </c>
      <c r="J2209" s="11" t="s">
        <v>261</v>
      </c>
      <c r="K2209" s="11" t="s">
        <v>12387</v>
      </c>
      <c r="L2209" s="11">
        <v>2</v>
      </c>
    </row>
    <row r="2210" spans="1:12">
      <c r="A2210" s="11" t="s">
        <v>4210</v>
      </c>
      <c r="D2210" s="11" t="s">
        <v>260</v>
      </c>
      <c r="E2210" s="19" t="s">
        <v>4460</v>
      </c>
      <c r="F2210" s="10">
        <v>42036</v>
      </c>
      <c r="G2210" s="10">
        <v>44958</v>
      </c>
      <c r="H2210" s="11">
        <v>9</v>
      </c>
      <c r="I2210" s="20" t="s">
        <v>259</v>
      </c>
      <c r="J2210" s="11" t="s">
        <v>261</v>
      </c>
      <c r="K2210" s="11" t="s">
        <v>12387</v>
      </c>
      <c r="L2210" s="11">
        <v>2</v>
      </c>
    </row>
    <row r="2211" spans="1:12">
      <c r="A2211" s="11" t="s">
        <v>4211</v>
      </c>
      <c r="D2211" s="11" t="s">
        <v>260</v>
      </c>
      <c r="E2211" s="19" t="s">
        <v>4461</v>
      </c>
      <c r="F2211" s="10">
        <v>42036</v>
      </c>
      <c r="G2211" s="10">
        <v>44958</v>
      </c>
      <c r="H2211" s="11">
        <v>9</v>
      </c>
      <c r="I2211" s="20" t="s">
        <v>259</v>
      </c>
      <c r="J2211" s="11" t="s">
        <v>261</v>
      </c>
      <c r="K2211" s="11" t="s">
        <v>12387</v>
      </c>
      <c r="L2211" s="11">
        <v>2</v>
      </c>
    </row>
    <row r="2212" spans="1:12">
      <c r="A2212" s="11" t="s">
        <v>4212</v>
      </c>
      <c r="D2212" s="11" t="s">
        <v>260</v>
      </c>
      <c r="E2212" s="19" t="s">
        <v>4462</v>
      </c>
      <c r="F2212" s="10">
        <v>42036</v>
      </c>
      <c r="G2212" s="10">
        <v>44958</v>
      </c>
      <c r="H2212" s="11">
        <v>9</v>
      </c>
      <c r="I2212" s="20" t="s">
        <v>259</v>
      </c>
      <c r="J2212" s="11" t="s">
        <v>261</v>
      </c>
      <c r="K2212" s="11" t="s">
        <v>12387</v>
      </c>
      <c r="L2212" s="11">
        <v>2</v>
      </c>
    </row>
    <row r="2213" spans="1:12">
      <c r="A2213" s="11" t="s">
        <v>4213</v>
      </c>
      <c r="D2213" s="11" t="s">
        <v>260</v>
      </c>
      <c r="E2213" s="19" t="s">
        <v>4463</v>
      </c>
      <c r="F2213" s="10">
        <v>42036</v>
      </c>
      <c r="G2213" s="10">
        <v>44958</v>
      </c>
      <c r="H2213" s="11">
        <v>9</v>
      </c>
      <c r="I2213" s="20" t="s">
        <v>259</v>
      </c>
      <c r="J2213" s="11" t="s">
        <v>261</v>
      </c>
      <c r="K2213" s="11" t="s">
        <v>12387</v>
      </c>
      <c r="L2213" s="11">
        <v>2</v>
      </c>
    </row>
    <row r="2214" spans="1:12">
      <c r="A2214" s="11" t="s">
        <v>4214</v>
      </c>
      <c r="D2214" s="11" t="s">
        <v>260</v>
      </c>
      <c r="E2214" s="19" t="s">
        <v>4464</v>
      </c>
      <c r="F2214" s="10">
        <v>42036</v>
      </c>
      <c r="G2214" s="10">
        <v>44958</v>
      </c>
      <c r="H2214" s="11">
        <v>9</v>
      </c>
      <c r="I2214" s="20" t="s">
        <v>259</v>
      </c>
      <c r="J2214" s="11" t="s">
        <v>261</v>
      </c>
      <c r="K2214" s="11" t="s">
        <v>12387</v>
      </c>
      <c r="L2214" s="11">
        <v>2</v>
      </c>
    </row>
    <row r="2215" spans="1:12">
      <c r="A2215" s="11" t="s">
        <v>4215</v>
      </c>
      <c r="D2215" s="11" t="s">
        <v>260</v>
      </c>
      <c r="E2215" s="19" t="s">
        <v>4465</v>
      </c>
      <c r="F2215" s="10">
        <v>42036</v>
      </c>
      <c r="G2215" s="10">
        <v>44958</v>
      </c>
      <c r="H2215" s="11">
        <v>9</v>
      </c>
      <c r="I2215" s="20" t="s">
        <v>259</v>
      </c>
      <c r="J2215" s="11" t="s">
        <v>261</v>
      </c>
      <c r="K2215" s="11" t="s">
        <v>12387</v>
      </c>
      <c r="L2215" s="11">
        <v>2</v>
      </c>
    </row>
    <row r="2216" spans="1:12">
      <c r="A2216" s="11" t="s">
        <v>4216</v>
      </c>
      <c r="D2216" s="11" t="s">
        <v>260</v>
      </c>
      <c r="E2216" s="19" t="s">
        <v>4466</v>
      </c>
      <c r="F2216" s="10">
        <v>42036</v>
      </c>
      <c r="G2216" s="10">
        <v>44958</v>
      </c>
      <c r="H2216" s="11">
        <v>9</v>
      </c>
      <c r="I2216" s="20" t="s">
        <v>259</v>
      </c>
      <c r="J2216" s="11" t="s">
        <v>261</v>
      </c>
      <c r="K2216" s="11" t="s">
        <v>12387</v>
      </c>
      <c r="L2216" s="11">
        <v>2</v>
      </c>
    </row>
    <row r="2217" spans="1:12">
      <c r="A2217" s="11" t="s">
        <v>4217</v>
      </c>
      <c r="D2217" s="11" t="s">
        <v>260</v>
      </c>
      <c r="E2217" s="19" t="s">
        <v>4467</v>
      </c>
      <c r="F2217" s="10">
        <v>42036</v>
      </c>
      <c r="G2217" s="10">
        <v>44958</v>
      </c>
      <c r="H2217" s="11">
        <v>9</v>
      </c>
      <c r="I2217" s="20" t="s">
        <v>259</v>
      </c>
      <c r="J2217" s="11" t="s">
        <v>261</v>
      </c>
      <c r="K2217" s="11" t="s">
        <v>12387</v>
      </c>
      <c r="L2217" s="11">
        <v>2</v>
      </c>
    </row>
    <row r="2218" spans="1:12">
      <c r="A2218" s="11" t="s">
        <v>4218</v>
      </c>
      <c r="D2218" s="11" t="s">
        <v>260</v>
      </c>
      <c r="E2218" s="19" t="s">
        <v>4468</v>
      </c>
      <c r="F2218" s="10">
        <v>42036</v>
      </c>
      <c r="G2218" s="10">
        <v>44958</v>
      </c>
      <c r="H2218" s="11">
        <v>9</v>
      </c>
      <c r="I2218" s="20" t="s">
        <v>259</v>
      </c>
      <c r="J2218" s="11" t="s">
        <v>261</v>
      </c>
      <c r="K2218" s="11" t="s">
        <v>12387</v>
      </c>
      <c r="L2218" s="11">
        <v>2</v>
      </c>
    </row>
    <row r="2219" spans="1:12">
      <c r="A2219" s="11" t="s">
        <v>4219</v>
      </c>
      <c r="D2219" s="11" t="s">
        <v>260</v>
      </c>
      <c r="E2219" s="19" t="s">
        <v>4469</v>
      </c>
      <c r="F2219" s="10">
        <v>42036</v>
      </c>
      <c r="G2219" s="10">
        <v>44958</v>
      </c>
      <c r="H2219" s="11">
        <v>9</v>
      </c>
      <c r="I2219" s="20" t="s">
        <v>259</v>
      </c>
      <c r="J2219" s="11" t="s">
        <v>261</v>
      </c>
      <c r="K2219" s="11" t="s">
        <v>12387</v>
      </c>
      <c r="L2219" s="11">
        <v>2</v>
      </c>
    </row>
    <row r="2220" spans="1:12">
      <c r="A2220" s="11" t="s">
        <v>4220</v>
      </c>
      <c r="D2220" s="11" t="s">
        <v>260</v>
      </c>
      <c r="E2220" s="19" t="s">
        <v>4470</v>
      </c>
      <c r="F2220" s="10">
        <v>42036</v>
      </c>
      <c r="G2220" s="10">
        <v>44958</v>
      </c>
      <c r="H2220" s="11">
        <v>9</v>
      </c>
      <c r="I2220" s="20" t="s">
        <v>259</v>
      </c>
      <c r="J2220" s="11" t="s">
        <v>261</v>
      </c>
      <c r="K2220" s="11" t="s">
        <v>12387</v>
      </c>
      <c r="L2220" s="11">
        <v>2</v>
      </c>
    </row>
    <row r="2221" spans="1:12">
      <c r="A2221" s="11" t="s">
        <v>4221</v>
      </c>
      <c r="D2221" s="11" t="s">
        <v>260</v>
      </c>
      <c r="E2221" s="19" t="s">
        <v>4471</v>
      </c>
      <c r="F2221" s="10">
        <v>42036</v>
      </c>
      <c r="G2221" s="10">
        <v>44958</v>
      </c>
      <c r="H2221" s="11">
        <v>9</v>
      </c>
      <c r="I2221" s="20" t="s">
        <v>259</v>
      </c>
      <c r="J2221" s="11" t="s">
        <v>261</v>
      </c>
      <c r="K2221" s="11" t="s">
        <v>12387</v>
      </c>
      <c r="L2221" s="11">
        <v>2</v>
      </c>
    </row>
    <row r="2222" spans="1:12">
      <c r="A2222" s="11" t="s">
        <v>4222</v>
      </c>
      <c r="D2222" s="11" t="s">
        <v>260</v>
      </c>
      <c r="E2222" s="19" t="s">
        <v>4472</v>
      </c>
      <c r="F2222" s="10">
        <v>42036</v>
      </c>
      <c r="G2222" s="10">
        <v>44958</v>
      </c>
      <c r="H2222" s="11">
        <v>9</v>
      </c>
      <c r="I2222" s="20" t="s">
        <v>259</v>
      </c>
      <c r="J2222" s="11" t="s">
        <v>261</v>
      </c>
      <c r="K2222" s="11" t="s">
        <v>12387</v>
      </c>
      <c r="L2222" s="11">
        <v>2</v>
      </c>
    </row>
    <row r="2223" spans="1:12">
      <c r="A2223" s="11" t="s">
        <v>4223</v>
      </c>
      <c r="D2223" s="11" t="s">
        <v>260</v>
      </c>
      <c r="E2223" s="19" t="s">
        <v>4473</v>
      </c>
      <c r="F2223" s="10">
        <v>42036</v>
      </c>
      <c r="G2223" s="10">
        <v>44958</v>
      </c>
      <c r="H2223" s="11">
        <v>9</v>
      </c>
      <c r="I2223" s="20" t="s">
        <v>259</v>
      </c>
      <c r="J2223" s="11" t="s">
        <v>261</v>
      </c>
      <c r="K2223" s="11" t="s">
        <v>12387</v>
      </c>
      <c r="L2223" s="11">
        <v>2</v>
      </c>
    </row>
    <row r="2224" spans="1:12">
      <c r="A2224" s="11" t="s">
        <v>4224</v>
      </c>
      <c r="D2224" s="11" t="s">
        <v>260</v>
      </c>
      <c r="E2224" s="19" t="s">
        <v>4474</v>
      </c>
      <c r="F2224" s="10">
        <v>42036</v>
      </c>
      <c r="G2224" s="10">
        <v>44958</v>
      </c>
      <c r="H2224" s="11">
        <v>9</v>
      </c>
      <c r="I2224" s="20" t="s">
        <v>259</v>
      </c>
      <c r="J2224" s="11" t="s">
        <v>261</v>
      </c>
      <c r="K2224" s="11" t="s">
        <v>12387</v>
      </c>
      <c r="L2224" s="11">
        <v>2</v>
      </c>
    </row>
    <row r="2225" spans="1:12">
      <c r="A2225" s="11" t="s">
        <v>4225</v>
      </c>
      <c r="D2225" s="11" t="s">
        <v>260</v>
      </c>
      <c r="E2225" s="19" t="s">
        <v>4475</v>
      </c>
      <c r="F2225" s="10">
        <v>42036</v>
      </c>
      <c r="G2225" s="10">
        <v>44958</v>
      </c>
      <c r="H2225" s="11">
        <v>9</v>
      </c>
      <c r="I2225" s="20" t="s">
        <v>259</v>
      </c>
      <c r="J2225" s="11" t="s">
        <v>261</v>
      </c>
      <c r="K2225" s="11" t="s">
        <v>12387</v>
      </c>
      <c r="L2225" s="11">
        <v>2</v>
      </c>
    </row>
    <row r="2226" spans="1:12">
      <c r="A2226" s="11" t="s">
        <v>4226</v>
      </c>
      <c r="D2226" s="11" t="s">
        <v>260</v>
      </c>
      <c r="E2226" s="19" t="s">
        <v>4476</v>
      </c>
      <c r="F2226" s="10">
        <v>42036</v>
      </c>
      <c r="G2226" s="10">
        <v>44958</v>
      </c>
      <c r="H2226" s="11">
        <v>9</v>
      </c>
      <c r="I2226" s="20" t="s">
        <v>259</v>
      </c>
      <c r="J2226" s="11" t="s">
        <v>261</v>
      </c>
      <c r="K2226" s="11" t="s">
        <v>12387</v>
      </c>
      <c r="L2226" s="11">
        <v>2</v>
      </c>
    </row>
    <row r="2227" spans="1:12">
      <c r="A2227" s="11" t="s">
        <v>4227</v>
      </c>
      <c r="D2227" s="11" t="s">
        <v>260</v>
      </c>
      <c r="E2227" s="19" t="s">
        <v>4477</v>
      </c>
      <c r="F2227" s="10">
        <v>42036</v>
      </c>
      <c r="G2227" s="10">
        <v>44958</v>
      </c>
      <c r="H2227" s="11">
        <v>9</v>
      </c>
      <c r="I2227" s="20" t="s">
        <v>259</v>
      </c>
      <c r="J2227" s="11" t="s">
        <v>261</v>
      </c>
      <c r="K2227" s="11" t="s">
        <v>12387</v>
      </c>
      <c r="L2227" s="11">
        <v>2</v>
      </c>
    </row>
    <row r="2228" spans="1:12">
      <c r="A2228" s="11" t="s">
        <v>4228</v>
      </c>
      <c r="D2228" s="11" t="s">
        <v>260</v>
      </c>
      <c r="E2228" s="19" t="s">
        <v>4478</v>
      </c>
      <c r="F2228" s="10">
        <v>42036</v>
      </c>
      <c r="G2228" s="10">
        <v>44958</v>
      </c>
      <c r="H2228" s="11">
        <v>9</v>
      </c>
      <c r="I2228" s="20" t="s">
        <v>259</v>
      </c>
      <c r="J2228" s="11" t="s">
        <v>261</v>
      </c>
      <c r="K2228" s="11" t="s">
        <v>12387</v>
      </c>
      <c r="L2228" s="11">
        <v>2</v>
      </c>
    </row>
    <row r="2229" spans="1:12">
      <c r="A2229" s="11" t="s">
        <v>4229</v>
      </c>
      <c r="D2229" s="11" t="s">
        <v>260</v>
      </c>
      <c r="E2229" s="19" t="s">
        <v>4479</v>
      </c>
      <c r="F2229" s="10">
        <v>42036</v>
      </c>
      <c r="G2229" s="10">
        <v>44958</v>
      </c>
      <c r="H2229" s="11">
        <v>9</v>
      </c>
      <c r="I2229" s="20" t="s">
        <v>259</v>
      </c>
      <c r="J2229" s="11" t="s">
        <v>261</v>
      </c>
      <c r="K2229" s="11" t="s">
        <v>12387</v>
      </c>
      <c r="L2229" s="11">
        <v>2</v>
      </c>
    </row>
    <row r="2230" spans="1:12">
      <c r="A2230" s="11" t="s">
        <v>4230</v>
      </c>
      <c r="D2230" s="11" t="s">
        <v>260</v>
      </c>
      <c r="E2230" s="19" t="s">
        <v>4480</v>
      </c>
      <c r="F2230" s="10">
        <v>42036</v>
      </c>
      <c r="G2230" s="10">
        <v>44958</v>
      </c>
      <c r="H2230" s="11">
        <v>9</v>
      </c>
      <c r="I2230" s="20" t="s">
        <v>259</v>
      </c>
      <c r="J2230" s="11" t="s">
        <v>261</v>
      </c>
      <c r="K2230" s="11" t="s">
        <v>12387</v>
      </c>
      <c r="L2230" s="11">
        <v>2</v>
      </c>
    </row>
    <row r="2231" spans="1:12">
      <c r="A2231" s="11" t="s">
        <v>4231</v>
      </c>
      <c r="D2231" s="11" t="s">
        <v>260</v>
      </c>
      <c r="E2231" s="19" t="s">
        <v>4481</v>
      </c>
      <c r="F2231" s="10">
        <v>42036</v>
      </c>
      <c r="G2231" s="10">
        <v>44958</v>
      </c>
      <c r="H2231" s="11">
        <v>9</v>
      </c>
      <c r="I2231" s="20" t="s">
        <v>259</v>
      </c>
      <c r="J2231" s="11" t="s">
        <v>261</v>
      </c>
      <c r="K2231" s="11" t="s">
        <v>12387</v>
      </c>
      <c r="L2231" s="11">
        <v>2</v>
      </c>
    </row>
    <row r="2232" spans="1:12">
      <c r="A2232" s="11" t="s">
        <v>4232</v>
      </c>
      <c r="D2232" s="11" t="s">
        <v>260</v>
      </c>
      <c r="E2232" s="19" t="s">
        <v>4482</v>
      </c>
      <c r="F2232" s="10">
        <v>42036</v>
      </c>
      <c r="G2232" s="10">
        <v>44958</v>
      </c>
      <c r="H2232" s="11">
        <v>9</v>
      </c>
      <c r="I2232" s="20" t="s">
        <v>259</v>
      </c>
      <c r="J2232" s="11" t="s">
        <v>261</v>
      </c>
      <c r="K2232" s="11" t="s">
        <v>12387</v>
      </c>
      <c r="L2232" s="11">
        <v>2</v>
      </c>
    </row>
    <row r="2233" spans="1:12">
      <c r="A2233" s="11" t="s">
        <v>4233</v>
      </c>
      <c r="D2233" s="11" t="s">
        <v>260</v>
      </c>
      <c r="E2233" s="19" t="s">
        <v>4483</v>
      </c>
      <c r="F2233" s="10">
        <v>42036</v>
      </c>
      <c r="G2233" s="10">
        <v>44958</v>
      </c>
      <c r="H2233" s="11">
        <v>9</v>
      </c>
      <c r="I2233" s="20" t="s">
        <v>259</v>
      </c>
      <c r="J2233" s="11" t="s">
        <v>261</v>
      </c>
      <c r="K2233" s="11" t="s">
        <v>12387</v>
      </c>
      <c r="L2233" s="11">
        <v>2</v>
      </c>
    </row>
    <row r="2234" spans="1:12">
      <c r="A2234" s="11" t="s">
        <v>4234</v>
      </c>
      <c r="D2234" s="11" t="s">
        <v>260</v>
      </c>
      <c r="E2234" s="19" t="s">
        <v>4484</v>
      </c>
      <c r="F2234" s="10">
        <v>42036</v>
      </c>
      <c r="G2234" s="10">
        <v>44958</v>
      </c>
      <c r="H2234" s="11">
        <v>9</v>
      </c>
      <c r="I2234" s="20" t="s">
        <v>259</v>
      </c>
      <c r="J2234" s="11" t="s">
        <v>261</v>
      </c>
      <c r="K2234" s="11" t="s">
        <v>12387</v>
      </c>
      <c r="L2234" s="11">
        <v>2</v>
      </c>
    </row>
    <row r="2235" spans="1:12">
      <c r="A2235" s="11" t="s">
        <v>4235</v>
      </c>
      <c r="D2235" s="11" t="s">
        <v>260</v>
      </c>
      <c r="E2235" s="19" t="s">
        <v>4485</v>
      </c>
      <c r="F2235" s="10">
        <v>42036</v>
      </c>
      <c r="G2235" s="10">
        <v>44958</v>
      </c>
      <c r="H2235" s="11">
        <v>9</v>
      </c>
      <c r="I2235" s="20" t="s">
        <v>259</v>
      </c>
      <c r="J2235" s="11" t="s">
        <v>261</v>
      </c>
      <c r="K2235" s="11" t="s">
        <v>12387</v>
      </c>
      <c r="L2235" s="11">
        <v>2</v>
      </c>
    </row>
    <row r="2236" spans="1:12">
      <c r="A2236" s="11" t="s">
        <v>4236</v>
      </c>
      <c r="D2236" s="11" t="s">
        <v>260</v>
      </c>
      <c r="E2236" s="19" t="s">
        <v>4486</v>
      </c>
      <c r="F2236" s="10">
        <v>42036</v>
      </c>
      <c r="G2236" s="10">
        <v>44958</v>
      </c>
      <c r="H2236" s="11">
        <v>9</v>
      </c>
      <c r="I2236" s="20" t="s">
        <v>259</v>
      </c>
      <c r="J2236" s="11" t="s">
        <v>261</v>
      </c>
      <c r="K2236" s="11" t="s">
        <v>12387</v>
      </c>
      <c r="L2236" s="11">
        <v>2</v>
      </c>
    </row>
    <row r="2237" spans="1:12">
      <c r="A2237" s="11" t="s">
        <v>4237</v>
      </c>
      <c r="D2237" s="11" t="s">
        <v>260</v>
      </c>
      <c r="E2237" s="19" t="s">
        <v>4487</v>
      </c>
      <c r="F2237" s="10">
        <v>42036</v>
      </c>
      <c r="G2237" s="10">
        <v>44958</v>
      </c>
      <c r="H2237" s="11">
        <v>9</v>
      </c>
      <c r="I2237" s="20" t="s">
        <v>259</v>
      </c>
      <c r="J2237" s="11" t="s">
        <v>261</v>
      </c>
      <c r="K2237" s="11" t="s">
        <v>12387</v>
      </c>
      <c r="L2237" s="11">
        <v>2</v>
      </c>
    </row>
    <row r="2238" spans="1:12">
      <c r="A2238" s="11" t="s">
        <v>4238</v>
      </c>
      <c r="D2238" s="11" t="s">
        <v>260</v>
      </c>
      <c r="E2238" s="19" t="s">
        <v>4488</v>
      </c>
      <c r="F2238" s="10">
        <v>42036</v>
      </c>
      <c r="G2238" s="10">
        <v>44958</v>
      </c>
      <c r="H2238" s="11">
        <v>9</v>
      </c>
      <c r="I2238" s="20" t="s">
        <v>259</v>
      </c>
      <c r="J2238" s="11" t="s">
        <v>261</v>
      </c>
      <c r="K2238" s="11" t="s">
        <v>12387</v>
      </c>
      <c r="L2238" s="11">
        <v>2</v>
      </c>
    </row>
    <row r="2239" spans="1:12">
      <c r="A2239" s="11" t="s">
        <v>4239</v>
      </c>
      <c r="D2239" s="11" t="s">
        <v>260</v>
      </c>
      <c r="E2239" s="19" t="s">
        <v>4489</v>
      </c>
      <c r="F2239" s="10">
        <v>42036</v>
      </c>
      <c r="G2239" s="10">
        <v>44958</v>
      </c>
      <c r="H2239" s="11">
        <v>9</v>
      </c>
      <c r="I2239" s="20" t="s">
        <v>259</v>
      </c>
      <c r="J2239" s="11" t="s">
        <v>261</v>
      </c>
      <c r="K2239" s="11" t="s">
        <v>12387</v>
      </c>
      <c r="L2239" s="11">
        <v>2</v>
      </c>
    </row>
    <row r="2240" spans="1:12">
      <c r="A2240" s="11" t="s">
        <v>4240</v>
      </c>
      <c r="D2240" s="11" t="s">
        <v>260</v>
      </c>
      <c r="E2240" s="19" t="s">
        <v>4490</v>
      </c>
      <c r="F2240" s="10">
        <v>42036</v>
      </c>
      <c r="G2240" s="10">
        <v>44958</v>
      </c>
      <c r="H2240" s="11">
        <v>9</v>
      </c>
      <c r="I2240" s="20" t="s">
        <v>259</v>
      </c>
      <c r="J2240" s="11" t="s">
        <v>261</v>
      </c>
      <c r="K2240" s="11" t="s">
        <v>12387</v>
      </c>
      <c r="L2240" s="11">
        <v>2</v>
      </c>
    </row>
    <row r="2241" spans="1:12">
      <c r="A2241" s="11" t="s">
        <v>4241</v>
      </c>
      <c r="D2241" s="11" t="s">
        <v>260</v>
      </c>
      <c r="E2241" s="19" t="s">
        <v>4491</v>
      </c>
      <c r="F2241" s="10">
        <v>42036</v>
      </c>
      <c r="G2241" s="10">
        <v>44958</v>
      </c>
      <c r="H2241" s="11">
        <v>9</v>
      </c>
      <c r="I2241" s="20" t="s">
        <v>259</v>
      </c>
      <c r="J2241" s="11" t="s">
        <v>261</v>
      </c>
      <c r="K2241" s="11" t="s">
        <v>12387</v>
      </c>
      <c r="L2241" s="11">
        <v>2</v>
      </c>
    </row>
    <row r="2242" spans="1:12">
      <c r="A2242" s="11" t="s">
        <v>4242</v>
      </c>
      <c r="D2242" s="11" t="s">
        <v>260</v>
      </c>
      <c r="E2242" s="19" t="s">
        <v>4492</v>
      </c>
      <c r="F2242" s="10">
        <v>42036</v>
      </c>
      <c r="G2242" s="10">
        <v>44958</v>
      </c>
      <c r="H2242" s="11">
        <v>9</v>
      </c>
      <c r="I2242" s="20" t="s">
        <v>259</v>
      </c>
      <c r="J2242" s="11" t="s">
        <v>261</v>
      </c>
      <c r="K2242" s="11" t="s">
        <v>12387</v>
      </c>
      <c r="L2242" s="11">
        <v>2</v>
      </c>
    </row>
    <row r="2243" spans="1:12">
      <c r="A2243" s="11" t="s">
        <v>4243</v>
      </c>
      <c r="D2243" s="11" t="s">
        <v>260</v>
      </c>
      <c r="E2243" s="19" t="s">
        <v>4493</v>
      </c>
      <c r="F2243" s="10">
        <v>42036</v>
      </c>
      <c r="G2243" s="10">
        <v>44958</v>
      </c>
      <c r="H2243" s="11">
        <v>9</v>
      </c>
      <c r="I2243" s="20" t="s">
        <v>259</v>
      </c>
      <c r="J2243" s="11" t="s">
        <v>261</v>
      </c>
      <c r="K2243" s="11" t="s">
        <v>12387</v>
      </c>
      <c r="L2243" s="11">
        <v>2</v>
      </c>
    </row>
    <row r="2244" spans="1:12">
      <c r="A2244" s="11" t="s">
        <v>4244</v>
      </c>
      <c r="D2244" s="11" t="s">
        <v>260</v>
      </c>
      <c r="E2244" s="19" t="s">
        <v>4494</v>
      </c>
      <c r="F2244" s="10">
        <v>42036</v>
      </c>
      <c r="G2244" s="10">
        <v>44958</v>
      </c>
      <c r="H2244" s="11">
        <v>9</v>
      </c>
      <c r="I2244" s="20" t="s">
        <v>259</v>
      </c>
      <c r="J2244" s="11" t="s">
        <v>261</v>
      </c>
      <c r="K2244" s="11" t="s">
        <v>12387</v>
      </c>
      <c r="L2244" s="11">
        <v>2</v>
      </c>
    </row>
    <row r="2245" spans="1:12">
      <c r="A2245" s="11" t="s">
        <v>4245</v>
      </c>
      <c r="D2245" s="11" t="s">
        <v>260</v>
      </c>
      <c r="E2245" s="19" t="s">
        <v>4495</v>
      </c>
      <c r="F2245" s="10">
        <v>42036</v>
      </c>
      <c r="G2245" s="10">
        <v>44958</v>
      </c>
      <c r="H2245" s="11">
        <v>9</v>
      </c>
      <c r="I2245" s="20" t="s">
        <v>259</v>
      </c>
      <c r="J2245" s="11" t="s">
        <v>261</v>
      </c>
      <c r="K2245" s="11" t="s">
        <v>12387</v>
      </c>
      <c r="L2245" s="11">
        <v>2</v>
      </c>
    </row>
    <row r="2246" spans="1:12">
      <c r="A2246" s="11" t="s">
        <v>4246</v>
      </c>
      <c r="D2246" s="11" t="s">
        <v>260</v>
      </c>
      <c r="E2246" s="19" t="s">
        <v>4496</v>
      </c>
      <c r="F2246" s="10">
        <v>42036</v>
      </c>
      <c r="G2246" s="10">
        <v>44958</v>
      </c>
      <c r="H2246" s="11">
        <v>9</v>
      </c>
      <c r="I2246" s="20" t="s">
        <v>259</v>
      </c>
      <c r="J2246" s="11" t="s">
        <v>261</v>
      </c>
      <c r="K2246" s="11" t="s">
        <v>12387</v>
      </c>
      <c r="L2246" s="11">
        <v>2</v>
      </c>
    </row>
    <row r="2247" spans="1:12">
      <c r="A2247" s="11" t="s">
        <v>4247</v>
      </c>
      <c r="D2247" s="11" t="s">
        <v>260</v>
      </c>
      <c r="E2247" s="19" t="s">
        <v>4497</v>
      </c>
      <c r="F2247" s="10">
        <v>42036</v>
      </c>
      <c r="G2247" s="10">
        <v>44958</v>
      </c>
      <c r="H2247" s="11">
        <v>9</v>
      </c>
      <c r="I2247" s="20" t="s">
        <v>259</v>
      </c>
      <c r="J2247" s="11" t="s">
        <v>261</v>
      </c>
      <c r="K2247" s="11" t="s">
        <v>12387</v>
      </c>
      <c r="L2247" s="11">
        <v>2</v>
      </c>
    </row>
    <row r="2248" spans="1:12">
      <c r="A2248" s="11" t="s">
        <v>4248</v>
      </c>
      <c r="D2248" s="11" t="s">
        <v>260</v>
      </c>
      <c r="E2248" s="19" t="s">
        <v>4498</v>
      </c>
      <c r="F2248" s="10">
        <v>42036</v>
      </c>
      <c r="G2248" s="10">
        <v>44958</v>
      </c>
      <c r="H2248" s="11">
        <v>9</v>
      </c>
      <c r="I2248" s="20" t="s">
        <v>259</v>
      </c>
      <c r="J2248" s="11" t="s">
        <v>261</v>
      </c>
      <c r="K2248" s="11" t="s">
        <v>12387</v>
      </c>
      <c r="L2248" s="11">
        <v>2</v>
      </c>
    </row>
    <row r="2249" spans="1:12">
      <c r="A2249" s="11" t="s">
        <v>4249</v>
      </c>
      <c r="D2249" s="11" t="s">
        <v>260</v>
      </c>
      <c r="E2249" s="19" t="s">
        <v>4499</v>
      </c>
      <c r="F2249" s="10">
        <v>42036</v>
      </c>
      <c r="G2249" s="10">
        <v>44958</v>
      </c>
      <c r="H2249" s="11">
        <v>9</v>
      </c>
      <c r="I2249" s="20" t="s">
        <v>259</v>
      </c>
      <c r="J2249" s="11" t="s">
        <v>261</v>
      </c>
      <c r="K2249" s="11" t="s">
        <v>12387</v>
      </c>
      <c r="L2249" s="11">
        <v>2</v>
      </c>
    </row>
    <row r="2250" spans="1:12">
      <c r="A2250" s="11" t="s">
        <v>4250</v>
      </c>
      <c r="D2250" s="11" t="s">
        <v>260</v>
      </c>
      <c r="E2250" s="19" t="s">
        <v>4500</v>
      </c>
      <c r="F2250" s="10">
        <v>42036</v>
      </c>
      <c r="G2250" s="10">
        <v>44958</v>
      </c>
      <c r="H2250" s="11">
        <v>9</v>
      </c>
      <c r="I2250" s="20" t="s">
        <v>259</v>
      </c>
      <c r="J2250" s="11" t="s">
        <v>261</v>
      </c>
      <c r="K2250" s="11" t="s">
        <v>12387</v>
      </c>
      <c r="L2250" s="11">
        <v>2</v>
      </c>
    </row>
    <row r="2251" spans="1:12">
      <c r="A2251" s="11" t="s">
        <v>4251</v>
      </c>
      <c r="D2251" s="11" t="s">
        <v>260</v>
      </c>
      <c r="E2251" s="19" t="s">
        <v>4501</v>
      </c>
      <c r="F2251" s="10">
        <v>42036</v>
      </c>
      <c r="G2251" s="10">
        <v>44958</v>
      </c>
      <c r="H2251" s="11">
        <v>9</v>
      </c>
      <c r="I2251" s="20" t="s">
        <v>259</v>
      </c>
      <c r="J2251" s="11" t="s">
        <v>261</v>
      </c>
      <c r="K2251" s="11" t="s">
        <v>12387</v>
      </c>
      <c r="L2251" s="11">
        <v>2</v>
      </c>
    </row>
    <row r="2252" spans="1:12">
      <c r="A2252" s="11" t="s">
        <v>4252</v>
      </c>
      <c r="D2252" s="11" t="s">
        <v>260</v>
      </c>
      <c r="E2252" s="19" t="s">
        <v>4502</v>
      </c>
      <c r="F2252" s="10">
        <v>42036</v>
      </c>
      <c r="G2252" s="10">
        <v>44958</v>
      </c>
      <c r="H2252" s="11">
        <v>9</v>
      </c>
      <c r="I2252" s="20" t="s">
        <v>259</v>
      </c>
      <c r="J2252" s="11" t="s">
        <v>261</v>
      </c>
      <c r="K2252" s="11" t="s">
        <v>12387</v>
      </c>
      <c r="L2252" s="11">
        <v>2</v>
      </c>
    </row>
    <row r="2253" spans="1:12">
      <c r="A2253" s="11" t="s">
        <v>4253</v>
      </c>
      <c r="D2253" s="11" t="s">
        <v>260</v>
      </c>
      <c r="E2253" s="19" t="s">
        <v>4503</v>
      </c>
      <c r="F2253" s="10">
        <v>42036</v>
      </c>
      <c r="G2253" s="10">
        <v>44958</v>
      </c>
      <c r="H2253" s="11">
        <v>9</v>
      </c>
      <c r="I2253" s="20" t="s">
        <v>259</v>
      </c>
      <c r="J2253" s="11" t="s">
        <v>261</v>
      </c>
      <c r="K2253" s="11" t="s">
        <v>12387</v>
      </c>
      <c r="L2253" s="11">
        <v>2</v>
      </c>
    </row>
    <row r="2254" spans="1:12">
      <c r="A2254" s="11" t="s">
        <v>4254</v>
      </c>
      <c r="D2254" s="11" t="s">
        <v>260</v>
      </c>
      <c r="E2254" s="19" t="s">
        <v>4504</v>
      </c>
      <c r="F2254" s="10">
        <v>42036</v>
      </c>
      <c r="G2254" s="10">
        <v>44958</v>
      </c>
      <c r="H2254" s="11">
        <v>9</v>
      </c>
      <c r="I2254" s="20" t="s">
        <v>259</v>
      </c>
      <c r="J2254" s="11" t="s">
        <v>261</v>
      </c>
      <c r="K2254" s="11" t="s">
        <v>12387</v>
      </c>
      <c r="L2254" s="11">
        <v>2</v>
      </c>
    </row>
    <row r="2255" spans="1:12">
      <c r="A2255" s="11" t="s">
        <v>4255</v>
      </c>
      <c r="D2255" s="11" t="s">
        <v>260</v>
      </c>
      <c r="E2255" s="19" t="s">
        <v>4505</v>
      </c>
      <c r="F2255" s="10">
        <v>42036</v>
      </c>
      <c r="G2255" s="10">
        <v>44958</v>
      </c>
      <c r="H2255" s="11">
        <v>9</v>
      </c>
      <c r="I2255" s="20" t="s">
        <v>259</v>
      </c>
      <c r="J2255" s="11" t="s">
        <v>261</v>
      </c>
      <c r="K2255" s="11" t="s">
        <v>12387</v>
      </c>
      <c r="L2255" s="11">
        <v>2</v>
      </c>
    </row>
    <row r="2256" spans="1:12">
      <c r="A2256" s="11" t="s">
        <v>4256</v>
      </c>
      <c r="D2256" s="11" t="s">
        <v>260</v>
      </c>
      <c r="E2256" s="19" t="s">
        <v>4506</v>
      </c>
      <c r="F2256" s="10">
        <v>42036</v>
      </c>
      <c r="G2256" s="10">
        <v>44958</v>
      </c>
      <c r="H2256" s="11">
        <v>9</v>
      </c>
      <c r="I2256" s="20" t="s">
        <v>259</v>
      </c>
      <c r="J2256" s="11" t="s">
        <v>261</v>
      </c>
      <c r="K2256" s="11" t="s">
        <v>12387</v>
      </c>
      <c r="L2256" s="11">
        <v>2</v>
      </c>
    </row>
    <row r="2257" spans="1:12">
      <c r="A2257" s="11" t="s">
        <v>4257</v>
      </c>
      <c r="D2257" s="11" t="s">
        <v>260</v>
      </c>
      <c r="E2257" s="19" t="s">
        <v>4507</v>
      </c>
      <c r="F2257" s="10">
        <v>42036</v>
      </c>
      <c r="G2257" s="10">
        <v>44958</v>
      </c>
      <c r="H2257" s="11">
        <v>9</v>
      </c>
      <c r="I2257" s="20" t="s">
        <v>259</v>
      </c>
      <c r="J2257" s="11" t="s">
        <v>261</v>
      </c>
      <c r="K2257" s="11" t="s">
        <v>12387</v>
      </c>
      <c r="L2257" s="11">
        <v>2</v>
      </c>
    </row>
    <row r="2258" spans="1:12">
      <c r="A2258" s="11" t="s">
        <v>4258</v>
      </c>
      <c r="D2258" s="11" t="s">
        <v>260</v>
      </c>
      <c r="E2258" s="19" t="s">
        <v>4508</v>
      </c>
      <c r="F2258" s="10">
        <v>42036</v>
      </c>
      <c r="G2258" s="10">
        <v>44958</v>
      </c>
      <c r="H2258" s="11">
        <v>9</v>
      </c>
      <c r="I2258" s="20" t="s">
        <v>259</v>
      </c>
      <c r="J2258" s="11" t="s">
        <v>261</v>
      </c>
      <c r="K2258" s="11" t="s">
        <v>12387</v>
      </c>
      <c r="L2258" s="11">
        <v>2</v>
      </c>
    </row>
    <row r="2259" spans="1:12">
      <c r="A2259" s="11" t="s">
        <v>4259</v>
      </c>
      <c r="D2259" s="11" t="s">
        <v>260</v>
      </c>
      <c r="E2259" s="19" t="s">
        <v>4509</v>
      </c>
      <c r="F2259" s="10">
        <v>42036</v>
      </c>
      <c r="G2259" s="10">
        <v>44958</v>
      </c>
      <c r="H2259" s="11">
        <v>9</v>
      </c>
      <c r="I2259" s="20" t="s">
        <v>259</v>
      </c>
      <c r="J2259" s="11" t="s">
        <v>261</v>
      </c>
      <c r="K2259" s="11" t="s">
        <v>12387</v>
      </c>
      <c r="L2259" s="11">
        <v>2</v>
      </c>
    </row>
    <row r="2260" spans="1:12">
      <c r="A2260" s="11" t="s">
        <v>4260</v>
      </c>
      <c r="D2260" s="11" t="s">
        <v>260</v>
      </c>
      <c r="E2260" s="19" t="s">
        <v>4510</v>
      </c>
      <c r="F2260" s="10">
        <v>42036</v>
      </c>
      <c r="G2260" s="10">
        <v>44958</v>
      </c>
      <c r="H2260" s="11">
        <v>9</v>
      </c>
      <c r="I2260" s="20" t="s">
        <v>259</v>
      </c>
      <c r="J2260" s="11" t="s">
        <v>261</v>
      </c>
      <c r="K2260" s="11" t="s">
        <v>12387</v>
      </c>
      <c r="L2260" s="11">
        <v>2</v>
      </c>
    </row>
    <row r="2261" spans="1:12">
      <c r="A2261" s="11" t="s">
        <v>4261</v>
      </c>
      <c r="D2261" s="11" t="s">
        <v>260</v>
      </c>
      <c r="E2261" s="19" t="s">
        <v>4511</v>
      </c>
      <c r="F2261" s="10">
        <v>42036</v>
      </c>
      <c r="G2261" s="10">
        <v>44958</v>
      </c>
      <c r="H2261" s="11">
        <v>9</v>
      </c>
      <c r="I2261" s="20" t="s">
        <v>259</v>
      </c>
      <c r="J2261" s="11" t="s">
        <v>261</v>
      </c>
      <c r="K2261" s="11" t="s">
        <v>12387</v>
      </c>
      <c r="L2261" s="11">
        <v>2</v>
      </c>
    </row>
    <row r="2262" spans="1:12">
      <c r="A2262" s="11" t="s">
        <v>4512</v>
      </c>
      <c r="D2262" s="11" t="s">
        <v>260</v>
      </c>
      <c r="E2262" s="19" t="s">
        <v>4762</v>
      </c>
      <c r="F2262" s="10">
        <v>42036</v>
      </c>
      <c r="G2262" s="10">
        <v>44958</v>
      </c>
      <c r="H2262" s="11">
        <v>9</v>
      </c>
      <c r="I2262" s="20" t="s">
        <v>259</v>
      </c>
      <c r="J2262" s="11" t="s">
        <v>261</v>
      </c>
      <c r="K2262" s="11" t="s">
        <v>12387</v>
      </c>
      <c r="L2262" s="11">
        <v>2</v>
      </c>
    </row>
    <row r="2263" spans="1:12">
      <c r="A2263" s="11" t="s">
        <v>4513</v>
      </c>
      <c r="D2263" s="11" t="s">
        <v>260</v>
      </c>
      <c r="E2263" s="19" t="s">
        <v>4763</v>
      </c>
      <c r="F2263" s="10">
        <v>42036</v>
      </c>
      <c r="G2263" s="10">
        <v>44958</v>
      </c>
      <c r="H2263" s="11">
        <v>9</v>
      </c>
      <c r="I2263" s="20" t="s">
        <v>259</v>
      </c>
      <c r="J2263" s="11" t="s">
        <v>261</v>
      </c>
      <c r="K2263" s="11" t="s">
        <v>12387</v>
      </c>
      <c r="L2263" s="11">
        <v>2</v>
      </c>
    </row>
    <row r="2264" spans="1:12">
      <c r="A2264" s="11" t="s">
        <v>4514</v>
      </c>
      <c r="D2264" s="11" t="s">
        <v>260</v>
      </c>
      <c r="E2264" s="19" t="s">
        <v>4764</v>
      </c>
      <c r="F2264" s="10">
        <v>42036</v>
      </c>
      <c r="G2264" s="10">
        <v>44958</v>
      </c>
      <c r="H2264" s="11">
        <v>9</v>
      </c>
      <c r="I2264" s="20" t="s">
        <v>259</v>
      </c>
      <c r="J2264" s="11" t="s">
        <v>261</v>
      </c>
      <c r="K2264" s="11" t="s">
        <v>12387</v>
      </c>
      <c r="L2264" s="11">
        <v>2</v>
      </c>
    </row>
    <row r="2265" spans="1:12">
      <c r="A2265" s="11" t="s">
        <v>4515</v>
      </c>
      <c r="D2265" s="11" t="s">
        <v>260</v>
      </c>
      <c r="E2265" s="19" t="s">
        <v>4765</v>
      </c>
      <c r="F2265" s="10">
        <v>42036</v>
      </c>
      <c r="G2265" s="10">
        <v>44958</v>
      </c>
      <c r="H2265" s="11">
        <v>9</v>
      </c>
      <c r="I2265" s="20" t="s">
        <v>259</v>
      </c>
      <c r="J2265" s="11" t="s">
        <v>261</v>
      </c>
      <c r="K2265" s="11" t="s">
        <v>12387</v>
      </c>
      <c r="L2265" s="11">
        <v>2</v>
      </c>
    </row>
    <row r="2266" spans="1:12">
      <c r="A2266" s="11" t="s">
        <v>4516</v>
      </c>
      <c r="D2266" s="11" t="s">
        <v>260</v>
      </c>
      <c r="E2266" s="19" t="s">
        <v>4766</v>
      </c>
      <c r="F2266" s="10">
        <v>42036</v>
      </c>
      <c r="G2266" s="10">
        <v>44958</v>
      </c>
      <c r="H2266" s="11">
        <v>9</v>
      </c>
      <c r="I2266" s="20" t="s">
        <v>259</v>
      </c>
      <c r="J2266" s="11" t="s">
        <v>261</v>
      </c>
      <c r="K2266" s="11" t="s">
        <v>12387</v>
      </c>
      <c r="L2266" s="11">
        <v>2</v>
      </c>
    </row>
    <row r="2267" spans="1:12">
      <c r="A2267" s="11" t="s">
        <v>4517</v>
      </c>
      <c r="D2267" s="11" t="s">
        <v>260</v>
      </c>
      <c r="E2267" s="19" t="s">
        <v>4767</v>
      </c>
      <c r="F2267" s="10">
        <v>42036</v>
      </c>
      <c r="G2267" s="10">
        <v>44958</v>
      </c>
      <c r="H2267" s="11">
        <v>9</v>
      </c>
      <c r="I2267" s="20" t="s">
        <v>259</v>
      </c>
      <c r="J2267" s="11" t="s">
        <v>261</v>
      </c>
      <c r="K2267" s="11" t="s">
        <v>12387</v>
      </c>
      <c r="L2267" s="11">
        <v>2</v>
      </c>
    </row>
    <row r="2268" spans="1:12">
      <c r="A2268" s="11" t="s">
        <v>4518</v>
      </c>
      <c r="D2268" s="11" t="s">
        <v>260</v>
      </c>
      <c r="E2268" s="19" t="s">
        <v>4768</v>
      </c>
      <c r="F2268" s="10">
        <v>42036</v>
      </c>
      <c r="G2268" s="10">
        <v>44958</v>
      </c>
      <c r="H2268" s="11">
        <v>9</v>
      </c>
      <c r="I2268" s="20" t="s">
        <v>259</v>
      </c>
      <c r="J2268" s="11" t="s">
        <v>261</v>
      </c>
      <c r="K2268" s="11" t="s">
        <v>12387</v>
      </c>
      <c r="L2268" s="11">
        <v>2</v>
      </c>
    </row>
    <row r="2269" spans="1:12">
      <c r="A2269" s="11" t="s">
        <v>4519</v>
      </c>
      <c r="D2269" s="11" t="s">
        <v>260</v>
      </c>
      <c r="E2269" s="19" t="s">
        <v>4769</v>
      </c>
      <c r="F2269" s="10">
        <v>42036</v>
      </c>
      <c r="G2269" s="10">
        <v>44958</v>
      </c>
      <c r="H2269" s="11">
        <v>9</v>
      </c>
      <c r="I2269" s="20" t="s">
        <v>259</v>
      </c>
      <c r="J2269" s="11" t="s">
        <v>261</v>
      </c>
      <c r="K2269" s="11" t="s">
        <v>12387</v>
      </c>
      <c r="L2269" s="11">
        <v>2</v>
      </c>
    </row>
    <row r="2270" spans="1:12">
      <c r="A2270" s="11" t="s">
        <v>4520</v>
      </c>
      <c r="D2270" s="11" t="s">
        <v>260</v>
      </c>
      <c r="E2270" s="19" t="s">
        <v>4770</v>
      </c>
      <c r="F2270" s="10">
        <v>42036</v>
      </c>
      <c r="G2270" s="10">
        <v>44958</v>
      </c>
      <c r="H2270" s="11">
        <v>9</v>
      </c>
      <c r="I2270" s="20" t="s">
        <v>259</v>
      </c>
      <c r="J2270" s="11" t="s">
        <v>261</v>
      </c>
      <c r="K2270" s="11" t="s">
        <v>12387</v>
      </c>
      <c r="L2270" s="11">
        <v>2</v>
      </c>
    </row>
    <row r="2271" spans="1:12">
      <c r="A2271" s="11" t="s">
        <v>4521</v>
      </c>
      <c r="D2271" s="11" t="s">
        <v>260</v>
      </c>
      <c r="E2271" s="19" t="s">
        <v>4771</v>
      </c>
      <c r="F2271" s="10">
        <v>42036</v>
      </c>
      <c r="G2271" s="10">
        <v>44958</v>
      </c>
      <c r="H2271" s="11">
        <v>9</v>
      </c>
      <c r="I2271" s="20" t="s">
        <v>259</v>
      </c>
      <c r="J2271" s="11" t="s">
        <v>261</v>
      </c>
      <c r="K2271" s="11" t="s">
        <v>12387</v>
      </c>
      <c r="L2271" s="11">
        <v>2</v>
      </c>
    </row>
    <row r="2272" spans="1:12">
      <c r="A2272" s="11" t="s">
        <v>4522</v>
      </c>
      <c r="D2272" s="11" t="s">
        <v>260</v>
      </c>
      <c r="E2272" s="19" t="s">
        <v>4772</v>
      </c>
      <c r="F2272" s="10">
        <v>42036</v>
      </c>
      <c r="G2272" s="10">
        <v>44958</v>
      </c>
      <c r="H2272" s="11">
        <v>9</v>
      </c>
      <c r="I2272" s="20" t="s">
        <v>259</v>
      </c>
      <c r="J2272" s="11" t="s">
        <v>261</v>
      </c>
      <c r="K2272" s="11" t="s">
        <v>12387</v>
      </c>
      <c r="L2272" s="11">
        <v>2</v>
      </c>
    </row>
    <row r="2273" spans="1:12">
      <c r="A2273" s="11" t="s">
        <v>4523</v>
      </c>
      <c r="D2273" s="11" t="s">
        <v>260</v>
      </c>
      <c r="E2273" s="19" t="s">
        <v>4773</v>
      </c>
      <c r="F2273" s="10">
        <v>42036</v>
      </c>
      <c r="G2273" s="10">
        <v>44958</v>
      </c>
      <c r="H2273" s="11">
        <v>9</v>
      </c>
      <c r="I2273" s="20" t="s">
        <v>259</v>
      </c>
      <c r="J2273" s="11" t="s">
        <v>261</v>
      </c>
      <c r="K2273" s="11" t="s">
        <v>12387</v>
      </c>
      <c r="L2273" s="11">
        <v>2</v>
      </c>
    </row>
    <row r="2274" spans="1:12">
      <c r="A2274" s="11" t="s">
        <v>4524</v>
      </c>
      <c r="D2274" s="11" t="s">
        <v>260</v>
      </c>
      <c r="E2274" s="19" t="s">
        <v>4774</v>
      </c>
      <c r="F2274" s="10">
        <v>42036</v>
      </c>
      <c r="G2274" s="10">
        <v>44958</v>
      </c>
      <c r="H2274" s="11">
        <v>9</v>
      </c>
      <c r="I2274" s="20" t="s">
        <v>259</v>
      </c>
      <c r="J2274" s="11" t="s">
        <v>261</v>
      </c>
      <c r="K2274" s="11" t="s">
        <v>12387</v>
      </c>
      <c r="L2274" s="11">
        <v>2</v>
      </c>
    </row>
    <row r="2275" spans="1:12">
      <c r="A2275" s="11" t="s">
        <v>4525</v>
      </c>
      <c r="D2275" s="11" t="s">
        <v>260</v>
      </c>
      <c r="E2275" s="19" t="s">
        <v>4775</v>
      </c>
      <c r="F2275" s="10">
        <v>42036</v>
      </c>
      <c r="G2275" s="10">
        <v>44958</v>
      </c>
      <c r="H2275" s="11">
        <v>9</v>
      </c>
      <c r="I2275" s="20" t="s">
        <v>259</v>
      </c>
      <c r="J2275" s="11" t="s">
        <v>261</v>
      </c>
      <c r="K2275" s="11" t="s">
        <v>12387</v>
      </c>
      <c r="L2275" s="11">
        <v>2</v>
      </c>
    </row>
    <row r="2276" spans="1:12">
      <c r="A2276" s="11" t="s">
        <v>4526</v>
      </c>
      <c r="D2276" s="11" t="s">
        <v>260</v>
      </c>
      <c r="E2276" s="19" t="s">
        <v>4776</v>
      </c>
      <c r="F2276" s="10">
        <v>42036</v>
      </c>
      <c r="G2276" s="10">
        <v>44958</v>
      </c>
      <c r="H2276" s="11">
        <v>9</v>
      </c>
      <c r="I2276" s="20" t="s">
        <v>259</v>
      </c>
      <c r="J2276" s="11" t="s">
        <v>261</v>
      </c>
      <c r="K2276" s="11" t="s">
        <v>12387</v>
      </c>
      <c r="L2276" s="11">
        <v>2</v>
      </c>
    </row>
    <row r="2277" spans="1:12">
      <c r="A2277" s="11" t="s">
        <v>4527</v>
      </c>
      <c r="D2277" s="11" t="s">
        <v>260</v>
      </c>
      <c r="E2277" s="19" t="s">
        <v>4777</v>
      </c>
      <c r="F2277" s="10">
        <v>42036</v>
      </c>
      <c r="G2277" s="10">
        <v>44958</v>
      </c>
      <c r="H2277" s="11">
        <v>9</v>
      </c>
      <c r="I2277" s="20" t="s">
        <v>259</v>
      </c>
      <c r="J2277" s="11" t="s">
        <v>261</v>
      </c>
      <c r="K2277" s="11" t="s">
        <v>12387</v>
      </c>
      <c r="L2277" s="11">
        <v>2</v>
      </c>
    </row>
    <row r="2278" spans="1:12">
      <c r="A2278" s="11" t="s">
        <v>4528</v>
      </c>
      <c r="D2278" s="11" t="s">
        <v>260</v>
      </c>
      <c r="E2278" s="19" t="s">
        <v>4778</v>
      </c>
      <c r="F2278" s="10">
        <v>42036</v>
      </c>
      <c r="G2278" s="10">
        <v>44958</v>
      </c>
      <c r="H2278" s="11">
        <v>9</v>
      </c>
      <c r="I2278" s="20" t="s">
        <v>259</v>
      </c>
      <c r="J2278" s="11" t="s">
        <v>261</v>
      </c>
      <c r="K2278" s="11" t="s">
        <v>12387</v>
      </c>
      <c r="L2278" s="11">
        <v>2</v>
      </c>
    </row>
    <row r="2279" spans="1:12">
      <c r="A2279" s="11" t="s">
        <v>4529</v>
      </c>
      <c r="D2279" s="11" t="s">
        <v>260</v>
      </c>
      <c r="E2279" s="19" t="s">
        <v>4779</v>
      </c>
      <c r="F2279" s="10">
        <v>42036</v>
      </c>
      <c r="G2279" s="10">
        <v>44958</v>
      </c>
      <c r="H2279" s="11">
        <v>9</v>
      </c>
      <c r="I2279" s="20" t="s">
        <v>259</v>
      </c>
      <c r="J2279" s="11" t="s">
        <v>261</v>
      </c>
      <c r="K2279" s="11" t="s">
        <v>12387</v>
      </c>
      <c r="L2279" s="11">
        <v>2</v>
      </c>
    </row>
    <row r="2280" spans="1:12">
      <c r="A2280" s="11" t="s">
        <v>4530</v>
      </c>
      <c r="D2280" s="11" t="s">
        <v>260</v>
      </c>
      <c r="E2280" s="19" t="s">
        <v>4780</v>
      </c>
      <c r="F2280" s="10">
        <v>42036</v>
      </c>
      <c r="G2280" s="10">
        <v>44958</v>
      </c>
      <c r="H2280" s="11">
        <v>9</v>
      </c>
      <c r="I2280" s="20" t="s">
        <v>259</v>
      </c>
      <c r="J2280" s="11" t="s">
        <v>261</v>
      </c>
      <c r="K2280" s="11" t="s">
        <v>12387</v>
      </c>
      <c r="L2280" s="11">
        <v>2</v>
      </c>
    </row>
    <row r="2281" spans="1:12">
      <c r="A2281" s="11" t="s">
        <v>4531</v>
      </c>
      <c r="D2281" s="11" t="s">
        <v>260</v>
      </c>
      <c r="E2281" s="19" t="s">
        <v>4781</v>
      </c>
      <c r="F2281" s="10">
        <v>42036</v>
      </c>
      <c r="G2281" s="10">
        <v>44958</v>
      </c>
      <c r="H2281" s="11">
        <v>9</v>
      </c>
      <c r="I2281" s="20" t="s">
        <v>259</v>
      </c>
      <c r="J2281" s="11" t="s">
        <v>261</v>
      </c>
      <c r="K2281" s="11" t="s">
        <v>12387</v>
      </c>
      <c r="L2281" s="11">
        <v>2</v>
      </c>
    </row>
    <row r="2282" spans="1:12">
      <c r="A2282" s="11" t="s">
        <v>4532</v>
      </c>
      <c r="D2282" s="11" t="s">
        <v>260</v>
      </c>
      <c r="E2282" s="19" t="s">
        <v>4782</v>
      </c>
      <c r="F2282" s="10">
        <v>42036</v>
      </c>
      <c r="G2282" s="10">
        <v>44958</v>
      </c>
      <c r="H2282" s="11">
        <v>9</v>
      </c>
      <c r="I2282" s="20" t="s">
        <v>259</v>
      </c>
      <c r="J2282" s="11" t="s">
        <v>261</v>
      </c>
      <c r="K2282" s="11" t="s">
        <v>12387</v>
      </c>
      <c r="L2282" s="11">
        <v>2</v>
      </c>
    </row>
    <row r="2283" spans="1:12">
      <c r="A2283" s="11" t="s">
        <v>4533</v>
      </c>
      <c r="D2283" s="11" t="s">
        <v>260</v>
      </c>
      <c r="E2283" s="19" t="s">
        <v>4783</v>
      </c>
      <c r="F2283" s="10">
        <v>42036</v>
      </c>
      <c r="G2283" s="10">
        <v>44958</v>
      </c>
      <c r="H2283" s="11">
        <v>9</v>
      </c>
      <c r="I2283" s="20" t="s">
        <v>259</v>
      </c>
      <c r="J2283" s="11" t="s">
        <v>261</v>
      </c>
      <c r="K2283" s="11" t="s">
        <v>12387</v>
      </c>
      <c r="L2283" s="11">
        <v>2</v>
      </c>
    </row>
    <row r="2284" spans="1:12">
      <c r="A2284" s="11" t="s">
        <v>4534</v>
      </c>
      <c r="D2284" s="11" t="s">
        <v>260</v>
      </c>
      <c r="E2284" s="19" t="s">
        <v>4784</v>
      </c>
      <c r="F2284" s="10">
        <v>42036</v>
      </c>
      <c r="G2284" s="10">
        <v>44958</v>
      </c>
      <c r="H2284" s="11">
        <v>9</v>
      </c>
      <c r="I2284" s="20" t="s">
        <v>259</v>
      </c>
      <c r="J2284" s="11" t="s">
        <v>261</v>
      </c>
      <c r="K2284" s="11" t="s">
        <v>12387</v>
      </c>
      <c r="L2284" s="11">
        <v>2</v>
      </c>
    </row>
    <row r="2285" spans="1:12">
      <c r="A2285" s="11" t="s">
        <v>4535</v>
      </c>
      <c r="D2285" s="11" t="s">
        <v>260</v>
      </c>
      <c r="E2285" s="19" t="s">
        <v>4785</v>
      </c>
      <c r="F2285" s="10">
        <v>42036</v>
      </c>
      <c r="G2285" s="10">
        <v>44958</v>
      </c>
      <c r="H2285" s="11">
        <v>9</v>
      </c>
      <c r="I2285" s="20" t="s">
        <v>259</v>
      </c>
      <c r="J2285" s="11" t="s">
        <v>261</v>
      </c>
      <c r="K2285" s="11" t="s">
        <v>12387</v>
      </c>
      <c r="L2285" s="11">
        <v>2</v>
      </c>
    </row>
    <row r="2286" spans="1:12">
      <c r="A2286" s="11" t="s">
        <v>4536</v>
      </c>
      <c r="D2286" s="11" t="s">
        <v>260</v>
      </c>
      <c r="E2286" s="19" t="s">
        <v>4786</v>
      </c>
      <c r="F2286" s="10">
        <v>42036</v>
      </c>
      <c r="G2286" s="10">
        <v>44958</v>
      </c>
      <c r="H2286" s="11">
        <v>9</v>
      </c>
      <c r="I2286" s="20" t="s">
        <v>259</v>
      </c>
      <c r="J2286" s="11" t="s">
        <v>261</v>
      </c>
      <c r="K2286" s="11" t="s">
        <v>12387</v>
      </c>
      <c r="L2286" s="11">
        <v>2</v>
      </c>
    </row>
    <row r="2287" spans="1:12">
      <c r="A2287" s="11" t="s">
        <v>4537</v>
      </c>
      <c r="D2287" s="11" t="s">
        <v>260</v>
      </c>
      <c r="E2287" s="19" t="s">
        <v>4787</v>
      </c>
      <c r="F2287" s="10">
        <v>42036</v>
      </c>
      <c r="G2287" s="10">
        <v>44958</v>
      </c>
      <c r="H2287" s="11">
        <v>9</v>
      </c>
      <c r="I2287" s="20" t="s">
        <v>259</v>
      </c>
      <c r="J2287" s="11" t="s">
        <v>261</v>
      </c>
      <c r="K2287" s="11" t="s">
        <v>12387</v>
      </c>
      <c r="L2287" s="11">
        <v>2</v>
      </c>
    </row>
    <row r="2288" spans="1:12">
      <c r="A2288" s="11" t="s">
        <v>4538</v>
      </c>
      <c r="D2288" s="11" t="s">
        <v>260</v>
      </c>
      <c r="E2288" s="19" t="s">
        <v>4788</v>
      </c>
      <c r="F2288" s="10">
        <v>42036</v>
      </c>
      <c r="G2288" s="10">
        <v>44958</v>
      </c>
      <c r="H2288" s="11">
        <v>9</v>
      </c>
      <c r="I2288" s="20" t="s">
        <v>259</v>
      </c>
      <c r="J2288" s="11" t="s">
        <v>261</v>
      </c>
      <c r="K2288" s="11" t="s">
        <v>12387</v>
      </c>
      <c r="L2288" s="11">
        <v>2</v>
      </c>
    </row>
    <row r="2289" spans="1:12">
      <c r="A2289" s="11" t="s">
        <v>4539</v>
      </c>
      <c r="D2289" s="11" t="s">
        <v>260</v>
      </c>
      <c r="E2289" s="19" t="s">
        <v>4789</v>
      </c>
      <c r="F2289" s="10">
        <v>42036</v>
      </c>
      <c r="G2289" s="10">
        <v>44958</v>
      </c>
      <c r="H2289" s="11">
        <v>9</v>
      </c>
      <c r="I2289" s="20" t="s">
        <v>259</v>
      </c>
      <c r="J2289" s="11" t="s">
        <v>261</v>
      </c>
      <c r="K2289" s="11" t="s">
        <v>12387</v>
      </c>
      <c r="L2289" s="11">
        <v>2</v>
      </c>
    </row>
    <row r="2290" spans="1:12">
      <c r="A2290" s="11" t="s">
        <v>4540</v>
      </c>
      <c r="D2290" s="11" t="s">
        <v>260</v>
      </c>
      <c r="E2290" s="19" t="s">
        <v>4790</v>
      </c>
      <c r="F2290" s="10">
        <v>42036</v>
      </c>
      <c r="G2290" s="10">
        <v>44958</v>
      </c>
      <c r="H2290" s="11">
        <v>9</v>
      </c>
      <c r="I2290" s="20" t="s">
        <v>259</v>
      </c>
      <c r="J2290" s="11" t="s">
        <v>261</v>
      </c>
      <c r="K2290" s="11" t="s">
        <v>12387</v>
      </c>
      <c r="L2290" s="11">
        <v>2</v>
      </c>
    </row>
    <row r="2291" spans="1:12">
      <c r="A2291" s="11" t="s">
        <v>4541</v>
      </c>
      <c r="D2291" s="11" t="s">
        <v>260</v>
      </c>
      <c r="E2291" s="19" t="s">
        <v>4791</v>
      </c>
      <c r="F2291" s="10">
        <v>42036</v>
      </c>
      <c r="G2291" s="10">
        <v>44958</v>
      </c>
      <c r="H2291" s="11">
        <v>9</v>
      </c>
      <c r="I2291" s="20" t="s">
        <v>259</v>
      </c>
      <c r="J2291" s="11" t="s">
        <v>261</v>
      </c>
      <c r="K2291" s="11" t="s">
        <v>12387</v>
      </c>
      <c r="L2291" s="11">
        <v>2</v>
      </c>
    </row>
    <row r="2292" spans="1:12">
      <c r="A2292" s="11" t="s">
        <v>4542</v>
      </c>
      <c r="D2292" s="11" t="s">
        <v>260</v>
      </c>
      <c r="E2292" s="19" t="s">
        <v>4792</v>
      </c>
      <c r="F2292" s="10">
        <v>42036</v>
      </c>
      <c r="G2292" s="10">
        <v>44958</v>
      </c>
      <c r="H2292" s="11">
        <v>9</v>
      </c>
      <c r="I2292" s="20" t="s">
        <v>259</v>
      </c>
      <c r="J2292" s="11" t="s">
        <v>261</v>
      </c>
      <c r="K2292" s="11" t="s">
        <v>12387</v>
      </c>
      <c r="L2292" s="11">
        <v>2</v>
      </c>
    </row>
    <row r="2293" spans="1:12">
      <c r="A2293" s="11" t="s">
        <v>4543</v>
      </c>
      <c r="D2293" s="11" t="s">
        <v>260</v>
      </c>
      <c r="E2293" s="19" t="s">
        <v>4793</v>
      </c>
      <c r="F2293" s="10">
        <v>42036</v>
      </c>
      <c r="G2293" s="10">
        <v>44958</v>
      </c>
      <c r="H2293" s="11">
        <v>9</v>
      </c>
      <c r="I2293" s="20" t="s">
        <v>259</v>
      </c>
      <c r="J2293" s="11" t="s">
        <v>261</v>
      </c>
      <c r="K2293" s="11" t="s">
        <v>12387</v>
      </c>
      <c r="L2293" s="11">
        <v>2</v>
      </c>
    </row>
    <row r="2294" spans="1:12">
      <c r="A2294" s="11" t="s">
        <v>4544</v>
      </c>
      <c r="D2294" s="11" t="s">
        <v>260</v>
      </c>
      <c r="E2294" s="19" t="s">
        <v>4794</v>
      </c>
      <c r="F2294" s="10">
        <v>42036</v>
      </c>
      <c r="G2294" s="10">
        <v>44958</v>
      </c>
      <c r="H2294" s="11">
        <v>9</v>
      </c>
      <c r="I2294" s="20" t="s">
        <v>259</v>
      </c>
      <c r="J2294" s="11" t="s">
        <v>261</v>
      </c>
      <c r="K2294" s="11" t="s">
        <v>12387</v>
      </c>
      <c r="L2294" s="11">
        <v>2</v>
      </c>
    </row>
    <row r="2295" spans="1:12">
      <c r="A2295" s="11" t="s">
        <v>4545</v>
      </c>
      <c r="D2295" s="11" t="s">
        <v>260</v>
      </c>
      <c r="E2295" s="19" t="s">
        <v>4795</v>
      </c>
      <c r="F2295" s="10">
        <v>42036</v>
      </c>
      <c r="G2295" s="10">
        <v>44958</v>
      </c>
      <c r="H2295" s="11">
        <v>9</v>
      </c>
      <c r="I2295" s="20" t="s">
        <v>259</v>
      </c>
      <c r="J2295" s="11" t="s">
        <v>261</v>
      </c>
      <c r="K2295" s="11" t="s">
        <v>12387</v>
      </c>
      <c r="L2295" s="11">
        <v>2</v>
      </c>
    </row>
    <row r="2296" spans="1:12">
      <c r="A2296" s="11" t="s">
        <v>4546</v>
      </c>
      <c r="D2296" s="11" t="s">
        <v>260</v>
      </c>
      <c r="E2296" s="19" t="s">
        <v>4796</v>
      </c>
      <c r="F2296" s="10">
        <v>42036</v>
      </c>
      <c r="G2296" s="10">
        <v>44958</v>
      </c>
      <c r="H2296" s="11">
        <v>9</v>
      </c>
      <c r="I2296" s="20" t="s">
        <v>259</v>
      </c>
      <c r="J2296" s="11" t="s">
        <v>261</v>
      </c>
      <c r="K2296" s="11" t="s">
        <v>12387</v>
      </c>
      <c r="L2296" s="11">
        <v>2</v>
      </c>
    </row>
    <row r="2297" spans="1:12">
      <c r="A2297" s="11" t="s">
        <v>4547</v>
      </c>
      <c r="D2297" s="11" t="s">
        <v>260</v>
      </c>
      <c r="E2297" s="19" t="s">
        <v>4797</v>
      </c>
      <c r="F2297" s="10">
        <v>42036</v>
      </c>
      <c r="G2297" s="10">
        <v>44958</v>
      </c>
      <c r="H2297" s="11">
        <v>9</v>
      </c>
      <c r="I2297" s="20" t="s">
        <v>259</v>
      </c>
      <c r="J2297" s="11" t="s">
        <v>261</v>
      </c>
      <c r="K2297" s="11" t="s">
        <v>12387</v>
      </c>
      <c r="L2297" s="11">
        <v>2</v>
      </c>
    </row>
    <row r="2298" spans="1:12">
      <c r="A2298" s="11" t="s">
        <v>4548</v>
      </c>
      <c r="D2298" s="11" t="s">
        <v>260</v>
      </c>
      <c r="E2298" s="19" t="s">
        <v>4798</v>
      </c>
      <c r="F2298" s="10">
        <v>42036</v>
      </c>
      <c r="G2298" s="10">
        <v>44958</v>
      </c>
      <c r="H2298" s="11">
        <v>9</v>
      </c>
      <c r="I2298" s="20" t="s">
        <v>259</v>
      </c>
      <c r="J2298" s="11" t="s">
        <v>261</v>
      </c>
      <c r="K2298" s="11" t="s">
        <v>12387</v>
      </c>
      <c r="L2298" s="11">
        <v>2</v>
      </c>
    </row>
    <row r="2299" spans="1:12">
      <c r="A2299" s="11" t="s">
        <v>4549</v>
      </c>
      <c r="D2299" s="11" t="s">
        <v>260</v>
      </c>
      <c r="E2299" s="19" t="s">
        <v>4799</v>
      </c>
      <c r="F2299" s="10">
        <v>42036</v>
      </c>
      <c r="G2299" s="10">
        <v>44958</v>
      </c>
      <c r="H2299" s="11">
        <v>9</v>
      </c>
      <c r="I2299" s="20" t="s">
        <v>259</v>
      </c>
      <c r="J2299" s="11" t="s">
        <v>261</v>
      </c>
      <c r="K2299" s="11" t="s">
        <v>12387</v>
      </c>
      <c r="L2299" s="11">
        <v>2</v>
      </c>
    </row>
    <row r="2300" spans="1:12">
      <c r="A2300" s="11" t="s">
        <v>4550</v>
      </c>
      <c r="D2300" s="11" t="s">
        <v>260</v>
      </c>
      <c r="E2300" s="19" t="s">
        <v>4800</v>
      </c>
      <c r="F2300" s="10">
        <v>42036</v>
      </c>
      <c r="G2300" s="10">
        <v>44958</v>
      </c>
      <c r="H2300" s="11">
        <v>9</v>
      </c>
      <c r="I2300" s="20" t="s">
        <v>259</v>
      </c>
      <c r="J2300" s="11" t="s">
        <v>261</v>
      </c>
      <c r="K2300" s="11" t="s">
        <v>12387</v>
      </c>
      <c r="L2300" s="11">
        <v>2</v>
      </c>
    </row>
    <row r="2301" spans="1:12">
      <c r="A2301" s="11" t="s">
        <v>4551</v>
      </c>
      <c r="D2301" s="11" t="s">
        <v>260</v>
      </c>
      <c r="E2301" s="19" t="s">
        <v>4801</v>
      </c>
      <c r="F2301" s="10">
        <v>42036</v>
      </c>
      <c r="G2301" s="10">
        <v>44958</v>
      </c>
      <c r="H2301" s="11">
        <v>9</v>
      </c>
      <c r="I2301" s="20" t="s">
        <v>259</v>
      </c>
      <c r="J2301" s="11" t="s">
        <v>261</v>
      </c>
      <c r="K2301" s="11" t="s">
        <v>12387</v>
      </c>
      <c r="L2301" s="11">
        <v>2</v>
      </c>
    </row>
    <row r="2302" spans="1:12">
      <c r="A2302" s="11" t="s">
        <v>4552</v>
      </c>
      <c r="D2302" s="11" t="s">
        <v>260</v>
      </c>
      <c r="E2302" s="19" t="s">
        <v>4802</v>
      </c>
      <c r="F2302" s="10">
        <v>42036</v>
      </c>
      <c r="G2302" s="10">
        <v>44958</v>
      </c>
      <c r="H2302" s="11">
        <v>9</v>
      </c>
      <c r="I2302" s="20" t="s">
        <v>259</v>
      </c>
      <c r="J2302" s="11" t="s">
        <v>261</v>
      </c>
      <c r="K2302" s="11" t="s">
        <v>12387</v>
      </c>
      <c r="L2302" s="11">
        <v>2</v>
      </c>
    </row>
    <row r="2303" spans="1:12">
      <c r="A2303" s="11" t="s">
        <v>4553</v>
      </c>
      <c r="D2303" s="11" t="s">
        <v>260</v>
      </c>
      <c r="E2303" s="19" t="s">
        <v>4803</v>
      </c>
      <c r="F2303" s="10">
        <v>42036</v>
      </c>
      <c r="G2303" s="10">
        <v>44958</v>
      </c>
      <c r="H2303" s="11">
        <v>9</v>
      </c>
      <c r="I2303" s="20" t="s">
        <v>259</v>
      </c>
      <c r="J2303" s="11" t="s">
        <v>261</v>
      </c>
      <c r="K2303" s="11" t="s">
        <v>12387</v>
      </c>
      <c r="L2303" s="11">
        <v>2</v>
      </c>
    </row>
    <row r="2304" spans="1:12">
      <c r="A2304" s="11" t="s">
        <v>4554</v>
      </c>
      <c r="D2304" s="11" t="s">
        <v>260</v>
      </c>
      <c r="E2304" s="19" t="s">
        <v>4804</v>
      </c>
      <c r="F2304" s="10">
        <v>42036</v>
      </c>
      <c r="G2304" s="10">
        <v>44958</v>
      </c>
      <c r="H2304" s="11">
        <v>9</v>
      </c>
      <c r="I2304" s="20" t="s">
        <v>259</v>
      </c>
      <c r="J2304" s="11" t="s">
        <v>261</v>
      </c>
      <c r="K2304" s="11" t="s">
        <v>12387</v>
      </c>
      <c r="L2304" s="11">
        <v>2</v>
      </c>
    </row>
    <row r="2305" spans="1:12">
      <c r="A2305" s="11" t="s">
        <v>4555</v>
      </c>
      <c r="D2305" s="11" t="s">
        <v>260</v>
      </c>
      <c r="E2305" s="19" t="s">
        <v>4805</v>
      </c>
      <c r="F2305" s="10">
        <v>42036</v>
      </c>
      <c r="G2305" s="10">
        <v>44958</v>
      </c>
      <c r="H2305" s="11">
        <v>9</v>
      </c>
      <c r="I2305" s="20" t="s">
        <v>259</v>
      </c>
      <c r="J2305" s="11" t="s">
        <v>261</v>
      </c>
      <c r="K2305" s="11" t="s">
        <v>12387</v>
      </c>
      <c r="L2305" s="11">
        <v>2</v>
      </c>
    </row>
    <row r="2306" spans="1:12">
      <c r="A2306" s="11" t="s">
        <v>4556</v>
      </c>
      <c r="D2306" s="11" t="s">
        <v>260</v>
      </c>
      <c r="E2306" s="19" t="s">
        <v>4806</v>
      </c>
      <c r="F2306" s="10">
        <v>42036</v>
      </c>
      <c r="G2306" s="10">
        <v>44958</v>
      </c>
      <c r="H2306" s="11">
        <v>9</v>
      </c>
      <c r="I2306" s="20" t="s">
        <v>259</v>
      </c>
      <c r="J2306" s="11" t="s">
        <v>261</v>
      </c>
      <c r="K2306" s="11" t="s">
        <v>12387</v>
      </c>
      <c r="L2306" s="11">
        <v>2</v>
      </c>
    </row>
    <row r="2307" spans="1:12">
      <c r="A2307" s="11" t="s">
        <v>4557</v>
      </c>
      <c r="D2307" s="11" t="s">
        <v>260</v>
      </c>
      <c r="E2307" s="19" t="s">
        <v>4807</v>
      </c>
      <c r="F2307" s="10">
        <v>42036</v>
      </c>
      <c r="G2307" s="10">
        <v>44958</v>
      </c>
      <c r="H2307" s="11">
        <v>9</v>
      </c>
      <c r="I2307" s="20" t="s">
        <v>259</v>
      </c>
      <c r="J2307" s="11" t="s">
        <v>261</v>
      </c>
      <c r="K2307" s="11" t="s">
        <v>12387</v>
      </c>
      <c r="L2307" s="11">
        <v>2</v>
      </c>
    </row>
    <row r="2308" spans="1:12">
      <c r="A2308" s="11" t="s">
        <v>4558</v>
      </c>
      <c r="D2308" s="11" t="s">
        <v>260</v>
      </c>
      <c r="E2308" s="19" t="s">
        <v>4808</v>
      </c>
      <c r="F2308" s="10">
        <v>42036</v>
      </c>
      <c r="G2308" s="10">
        <v>44958</v>
      </c>
      <c r="H2308" s="11">
        <v>9</v>
      </c>
      <c r="I2308" s="20" t="s">
        <v>259</v>
      </c>
      <c r="J2308" s="11" t="s">
        <v>261</v>
      </c>
      <c r="K2308" s="11" t="s">
        <v>12387</v>
      </c>
      <c r="L2308" s="11">
        <v>2</v>
      </c>
    </row>
    <row r="2309" spans="1:12">
      <c r="A2309" s="11" t="s">
        <v>4559</v>
      </c>
      <c r="D2309" s="11" t="s">
        <v>260</v>
      </c>
      <c r="E2309" s="19" t="s">
        <v>4809</v>
      </c>
      <c r="F2309" s="10">
        <v>42036</v>
      </c>
      <c r="G2309" s="10">
        <v>44958</v>
      </c>
      <c r="H2309" s="11">
        <v>9</v>
      </c>
      <c r="I2309" s="20" t="s">
        <v>259</v>
      </c>
      <c r="J2309" s="11" t="s">
        <v>261</v>
      </c>
      <c r="K2309" s="11" t="s">
        <v>12387</v>
      </c>
      <c r="L2309" s="11">
        <v>2</v>
      </c>
    </row>
    <row r="2310" spans="1:12">
      <c r="A2310" s="11" t="s">
        <v>4560</v>
      </c>
      <c r="D2310" s="11" t="s">
        <v>260</v>
      </c>
      <c r="E2310" s="19" t="s">
        <v>4810</v>
      </c>
      <c r="F2310" s="10">
        <v>42036</v>
      </c>
      <c r="G2310" s="10">
        <v>44958</v>
      </c>
      <c r="H2310" s="11">
        <v>9</v>
      </c>
      <c r="I2310" s="20" t="s">
        <v>259</v>
      </c>
      <c r="J2310" s="11" t="s">
        <v>261</v>
      </c>
      <c r="K2310" s="11" t="s">
        <v>12387</v>
      </c>
      <c r="L2310" s="11">
        <v>2</v>
      </c>
    </row>
    <row r="2311" spans="1:12">
      <c r="A2311" s="11" t="s">
        <v>4561</v>
      </c>
      <c r="D2311" s="11" t="s">
        <v>260</v>
      </c>
      <c r="E2311" s="19" t="s">
        <v>4811</v>
      </c>
      <c r="F2311" s="10">
        <v>42036</v>
      </c>
      <c r="G2311" s="10">
        <v>44958</v>
      </c>
      <c r="H2311" s="11">
        <v>9</v>
      </c>
      <c r="I2311" s="20" t="s">
        <v>259</v>
      </c>
      <c r="J2311" s="11" t="s">
        <v>261</v>
      </c>
      <c r="K2311" s="11" t="s">
        <v>12387</v>
      </c>
      <c r="L2311" s="11">
        <v>2</v>
      </c>
    </row>
    <row r="2312" spans="1:12">
      <c r="A2312" s="11" t="s">
        <v>4562</v>
      </c>
      <c r="D2312" s="11" t="s">
        <v>260</v>
      </c>
      <c r="E2312" s="19" t="s">
        <v>4812</v>
      </c>
      <c r="F2312" s="10">
        <v>42036</v>
      </c>
      <c r="G2312" s="10">
        <v>44958</v>
      </c>
      <c r="H2312" s="11">
        <v>9</v>
      </c>
      <c r="I2312" s="20" t="s">
        <v>259</v>
      </c>
      <c r="J2312" s="11" t="s">
        <v>261</v>
      </c>
      <c r="K2312" s="11" t="s">
        <v>12387</v>
      </c>
      <c r="L2312" s="11">
        <v>2</v>
      </c>
    </row>
    <row r="2313" spans="1:12">
      <c r="A2313" s="11" t="s">
        <v>4563</v>
      </c>
      <c r="D2313" s="11" t="s">
        <v>260</v>
      </c>
      <c r="E2313" s="19" t="s">
        <v>4813</v>
      </c>
      <c r="F2313" s="10">
        <v>42036</v>
      </c>
      <c r="G2313" s="10">
        <v>44958</v>
      </c>
      <c r="H2313" s="11">
        <v>9</v>
      </c>
      <c r="I2313" s="20" t="s">
        <v>259</v>
      </c>
      <c r="J2313" s="11" t="s">
        <v>261</v>
      </c>
      <c r="K2313" s="11" t="s">
        <v>12387</v>
      </c>
      <c r="L2313" s="11">
        <v>2</v>
      </c>
    </row>
    <row r="2314" spans="1:12">
      <c r="A2314" s="11" t="s">
        <v>4564</v>
      </c>
      <c r="D2314" s="11" t="s">
        <v>260</v>
      </c>
      <c r="E2314" s="19" t="s">
        <v>4814</v>
      </c>
      <c r="F2314" s="10">
        <v>42036</v>
      </c>
      <c r="G2314" s="10">
        <v>44958</v>
      </c>
      <c r="H2314" s="11">
        <v>9</v>
      </c>
      <c r="I2314" s="20" t="s">
        <v>259</v>
      </c>
      <c r="J2314" s="11" t="s">
        <v>261</v>
      </c>
      <c r="K2314" s="11" t="s">
        <v>12387</v>
      </c>
      <c r="L2314" s="11">
        <v>2</v>
      </c>
    </row>
    <row r="2315" spans="1:12">
      <c r="A2315" s="11" t="s">
        <v>4565</v>
      </c>
      <c r="D2315" s="11" t="s">
        <v>260</v>
      </c>
      <c r="E2315" s="19" t="s">
        <v>4815</v>
      </c>
      <c r="F2315" s="10">
        <v>42036</v>
      </c>
      <c r="G2315" s="10">
        <v>44958</v>
      </c>
      <c r="H2315" s="11">
        <v>9</v>
      </c>
      <c r="I2315" s="20" t="s">
        <v>259</v>
      </c>
      <c r="J2315" s="11" t="s">
        <v>261</v>
      </c>
      <c r="K2315" s="11" t="s">
        <v>12387</v>
      </c>
      <c r="L2315" s="11">
        <v>2</v>
      </c>
    </row>
    <row r="2316" spans="1:12">
      <c r="A2316" s="11" t="s">
        <v>4566</v>
      </c>
      <c r="D2316" s="11" t="s">
        <v>260</v>
      </c>
      <c r="E2316" s="19" t="s">
        <v>4816</v>
      </c>
      <c r="F2316" s="10">
        <v>42036</v>
      </c>
      <c r="G2316" s="10">
        <v>44958</v>
      </c>
      <c r="H2316" s="11">
        <v>9</v>
      </c>
      <c r="I2316" s="20" t="s">
        <v>259</v>
      </c>
      <c r="J2316" s="11" t="s">
        <v>261</v>
      </c>
      <c r="K2316" s="11" t="s">
        <v>12387</v>
      </c>
      <c r="L2316" s="11">
        <v>2</v>
      </c>
    </row>
    <row r="2317" spans="1:12">
      <c r="A2317" s="11" t="s">
        <v>4567</v>
      </c>
      <c r="D2317" s="11" t="s">
        <v>260</v>
      </c>
      <c r="E2317" s="19" t="s">
        <v>4817</v>
      </c>
      <c r="F2317" s="10">
        <v>42036</v>
      </c>
      <c r="G2317" s="10">
        <v>44958</v>
      </c>
      <c r="H2317" s="11">
        <v>9</v>
      </c>
      <c r="I2317" s="20" t="s">
        <v>259</v>
      </c>
      <c r="J2317" s="11" t="s">
        <v>261</v>
      </c>
      <c r="K2317" s="11" t="s">
        <v>12387</v>
      </c>
      <c r="L2317" s="11">
        <v>2</v>
      </c>
    </row>
    <row r="2318" spans="1:12">
      <c r="A2318" s="11" t="s">
        <v>4568</v>
      </c>
      <c r="D2318" s="11" t="s">
        <v>260</v>
      </c>
      <c r="E2318" s="19" t="s">
        <v>4818</v>
      </c>
      <c r="F2318" s="10">
        <v>42036</v>
      </c>
      <c r="G2318" s="10">
        <v>44958</v>
      </c>
      <c r="H2318" s="11">
        <v>9</v>
      </c>
      <c r="I2318" s="20" t="s">
        <v>259</v>
      </c>
      <c r="J2318" s="11" t="s">
        <v>261</v>
      </c>
      <c r="K2318" s="11" t="s">
        <v>12387</v>
      </c>
      <c r="L2318" s="11">
        <v>2</v>
      </c>
    </row>
    <row r="2319" spans="1:12">
      <c r="A2319" s="11" t="s">
        <v>4569</v>
      </c>
      <c r="D2319" s="11" t="s">
        <v>260</v>
      </c>
      <c r="E2319" s="19" t="s">
        <v>4819</v>
      </c>
      <c r="F2319" s="10">
        <v>42036</v>
      </c>
      <c r="G2319" s="10">
        <v>44958</v>
      </c>
      <c r="H2319" s="11">
        <v>9</v>
      </c>
      <c r="I2319" s="20" t="s">
        <v>259</v>
      </c>
      <c r="J2319" s="11" t="s">
        <v>261</v>
      </c>
      <c r="K2319" s="11" t="s">
        <v>12387</v>
      </c>
      <c r="L2319" s="11">
        <v>2</v>
      </c>
    </row>
    <row r="2320" spans="1:12">
      <c r="A2320" s="11" t="s">
        <v>4570</v>
      </c>
      <c r="D2320" s="11" t="s">
        <v>260</v>
      </c>
      <c r="E2320" s="19" t="s">
        <v>4820</v>
      </c>
      <c r="F2320" s="10">
        <v>42036</v>
      </c>
      <c r="G2320" s="10">
        <v>44958</v>
      </c>
      <c r="H2320" s="11">
        <v>9</v>
      </c>
      <c r="I2320" s="20" t="s">
        <v>259</v>
      </c>
      <c r="J2320" s="11" t="s">
        <v>261</v>
      </c>
      <c r="K2320" s="11" t="s">
        <v>12387</v>
      </c>
      <c r="L2320" s="11">
        <v>2</v>
      </c>
    </row>
    <row r="2321" spans="1:12">
      <c r="A2321" s="11" t="s">
        <v>4571</v>
      </c>
      <c r="D2321" s="11" t="s">
        <v>260</v>
      </c>
      <c r="E2321" s="19" t="s">
        <v>4821</v>
      </c>
      <c r="F2321" s="10">
        <v>42036</v>
      </c>
      <c r="G2321" s="10">
        <v>44958</v>
      </c>
      <c r="H2321" s="11">
        <v>9</v>
      </c>
      <c r="I2321" s="20" t="s">
        <v>259</v>
      </c>
      <c r="J2321" s="11" t="s">
        <v>261</v>
      </c>
      <c r="K2321" s="11" t="s">
        <v>12387</v>
      </c>
      <c r="L2321" s="11">
        <v>2</v>
      </c>
    </row>
    <row r="2322" spans="1:12">
      <c r="A2322" s="11" t="s">
        <v>4572</v>
      </c>
      <c r="D2322" s="11" t="s">
        <v>260</v>
      </c>
      <c r="E2322" s="19" t="s">
        <v>4822</v>
      </c>
      <c r="F2322" s="10">
        <v>42036</v>
      </c>
      <c r="G2322" s="10">
        <v>44958</v>
      </c>
      <c r="H2322" s="11">
        <v>9</v>
      </c>
      <c r="I2322" s="20" t="s">
        <v>259</v>
      </c>
      <c r="J2322" s="11" t="s">
        <v>261</v>
      </c>
      <c r="K2322" s="11" t="s">
        <v>12387</v>
      </c>
      <c r="L2322" s="11">
        <v>2</v>
      </c>
    </row>
    <row r="2323" spans="1:12">
      <c r="A2323" s="11" t="s">
        <v>4573</v>
      </c>
      <c r="D2323" s="11" t="s">
        <v>260</v>
      </c>
      <c r="E2323" s="19" t="s">
        <v>4823</v>
      </c>
      <c r="F2323" s="10">
        <v>42036</v>
      </c>
      <c r="G2323" s="10">
        <v>44958</v>
      </c>
      <c r="H2323" s="11">
        <v>9</v>
      </c>
      <c r="I2323" s="20" t="s">
        <v>259</v>
      </c>
      <c r="J2323" s="11" t="s">
        <v>261</v>
      </c>
      <c r="K2323" s="11" t="s">
        <v>12387</v>
      </c>
      <c r="L2323" s="11">
        <v>2</v>
      </c>
    </row>
    <row r="2324" spans="1:12">
      <c r="A2324" s="11" t="s">
        <v>4574</v>
      </c>
      <c r="D2324" s="11" t="s">
        <v>260</v>
      </c>
      <c r="E2324" s="19" t="s">
        <v>4824</v>
      </c>
      <c r="F2324" s="10">
        <v>42036</v>
      </c>
      <c r="G2324" s="10">
        <v>44958</v>
      </c>
      <c r="H2324" s="11">
        <v>9</v>
      </c>
      <c r="I2324" s="20" t="s">
        <v>259</v>
      </c>
      <c r="J2324" s="11" t="s">
        <v>261</v>
      </c>
      <c r="K2324" s="11" t="s">
        <v>12387</v>
      </c>
      <c r="L2324" s="11">
        <v>2</v>
      </c>
    </row>
    <row r="2325" spans="1:12">
      <c r="A2325" s="11" t="s">
        <v>4575</v>
      </c>
      <c r="D2325" s="11" t="s">
        <v>260</v>
      </c>
      <c r="E2325" s="19" t="s">
        <v>4825</v>
      </c>
      <c r="F2325" s="10">
        <v>42036</v>
      </c>
      <c r="G2325" s="10">
        <v>44958</v>
      </c>
      <c r="H2325" s="11">
        <v>9</v>
      </c>
      <c r="I2325" s="20" t="s">
        <v>259</v>
      </c>
      <c r="J2325" s="11" t="s">
        <v>261</v>
      </c>
      <c r="K2325" s="11" t="s">
        <v>12387</v>
      </c>
      <c r="L2325" s="11">
        <v>2</v>
      </c>
    </row>
    <row r="2326" spans="1:12">
      <c r="A2326" s="11" t="s">
        <v>4576</v>
      </c>
      <c r="D2326" s="11" t="s">
        <v>260</v>
      </c>
      <c r="E2326" s="19" t="s">
        <v>4826</v>
      </c>
      <c r="F2326" s="10">
        <v>42036</v>
      </c>
      <c r="G2326" s="10">
        <v>44958</v>
      </c>
      <c r="H2326" s="11">
        <v>9</v>
      </c>
      <c r="I2326" s="20" t="s">
        <v>259</v>
      </c>
      <c r="J2326" s="11" t="s">
        <v>261</v>
      </c>
      <c r="K2326" s="11" t="s">
        <v>12387</v>
      </c>
      <c r="L2326" s="11">
        <v>2</v>
      </c>
    </row>
    <row r="2327" spans="1:12">
      <c r="A2327" s="11" t="s">
        <v>4577</v>
      </c>
      <c r="D2327" s="11" t="s">
        <v>260</v>
      </c>
      <c r="E2327" s="19" t="s">
        <v>4827</v>
      </c>
      <c r="F2327" s="10">
        <v>42036</v>
      </c>
      <c r="G2327" s="10">
        <v>44958</v>
      </c>
      <c r="H2327" s="11">
        <v>9</v>
      </c>
      <c r="I2327" s="20" t="s">
        <v>259</v>
      </c>
      <c r="J2327" s="11" t="s">
        <v>261</v>
      </c>
      <c r="K2327" s="11" t="s">
        <v>12387</v>
      </c>
      <c r="L2327" s="11">
        <v>2</v>
      </c>
    </row>
    <row r="2328" spans="1:12">
      <c r="A2328" s="11" t="s">
        <v>4578</v>
      </c>
      <c r="D2328" s="11" t="s">
        <v>260</v>
      </c>
      <c r="E2328" s="19" t="s">
        <v>4828</v>
      </c>
      <c r="F2328" s="10">
        <v>42036</v>
      </c>
      <c r="G2328" s="10">
        <v>44958</v>
      </c>
      <c r="H2328" s="11">
        <v>9</v>
      </c>
      <c r="I2328" s="20" t="s">
        <v>259</v>
      </c>
      <c r="J2328" s="11" t="s">
        <v>261</v>
      </c>
      <c r="K2328" s="11" t="s">
        <v>12387</v>
      </c>
      <c r="L2328" s="11">
        <v>2</v>
      </c>
    </row>
    <row r="2329" spans="1:12">
      <c r="A2329" s="11" t="s">
        <v>4579</v>
      </c>
      <c r="D2329" s="11" t="s">
        <v>260</v>
      </c>
      <c r="E2329" s="19" t="s">
        <v>4829</v>
      </c>
      <c r="F2329" s="10">
        <v>42036</v>
      </c>
      <c r="G2329" s="10">
        <v>44958</v>
      </c>
      <c r="H2329" s="11">
        <v>9</v>
      </c>
      <c r="I2329" s="20" t="s">
        <v>259</v>
      </c>
      <c r="J2329" s="11" t="s">
        <v>261</v>
      </c>
      <c r="K2329" s="11" t="s">
        <v>12387</v>
      </c>
      <c r="L2329" s="11">
        <v>2</v>
      </c>
    </row>
    <row r="2330" spans="1:12">
      <c r="A2330" s="11" t="s">
        <v>4580</v>
      </c>
      <c r="D2330" s="11" t="s">
        <v>260</v>
      </c>
      <c r="E2330" s="19" t="s">
        <v>4830</v>
      </c>
      <c r="F2330" s="10">
        <v>42036</v>
      </c>
      <c r="G2330" s="10">
        <v>44958</v>
      </c>
      <c r="H2330" s="11">
        <v>9</v>
      </c>
      <c r="I2330" s="20" t="s">
        <v>259</v>
      </c>
      <c r="J2330" s="11" t="s">
        <v>261</v>
      </c>
      <c r="K2330" s="11" t="s">
        <v>12387</v>
      </c>
      <c r="L2330" s="11">
        <v>2</v>
      </c>
    </row>
    <row r="2331" spans="1:12">
      <c r="A2331" s="11" t="s">
        <v>4581</v>
      </c>
      <c r="D2331" s="11" t="s">
        <v>260</v>
      </c>
      <c r="E2331" s="19" t="s">
        <v>4831</v>
      </c>
      <c r="F2331" s="10">
        <v>42036</v>
      </c>
      <c r="G2331" s="10">
        <v>44958</v>
      </c>
      <c r="H2331" s="11">
        <v>9</v>
      </c>
      <c r="I2331" s="20" t="s">
        <v>259</v>
      </c>
      <c r="J2331" s="11" t="s">
        <v>261</v>
      </c>
      <c r="K2331" s="11" t="s">
        <v>12387</v>
      </c>
      <c r="L2331" s="11">
        <v>2</v>
      </c>
    </row>
    <row r="2332" spans="1:12">
      <c r="A2332" s="11" t="s">
        <v>4582</v>
      </c>
      <c r="D2332" s="11" t="s">
        <v>260</v>
      </c>
      <c r="E2332" s="19" t="s">
        <v>4832</v>
      </c>
      <c r="F2332" s="10">
        <v>42036</v>
      </c>
      <c r="G2332" s="10">
        <v>44958</v>
      </c>
      <c r="H2332" s="11">
        <v>9</v>
      </c>
      <c r="I2332" s="20" t="s">
        <v>259</v>
      </c>
      <c r="J2332" s="11" t="s">
        <v>261</v>
      </c>
      <c r="K2332" s="11" t="s">
        <v>12387</v>
      </c>
      <c r="L2332" s="11">
        <v>2</v>
      </c>
    </row>
    <row r="2333" spans="1:12">
      <c r="A2333" s="11" t="s">
        <v>4583</v>
      </c>
      <c r="D2333" s="11" t="s">
        <v>260</v>
      </c>
      <c r="E2333" s="19" t="s">
        <v>4833</v>
      </c>
      <c r="F2333" s="10">
        <v>42036</v>
      </c>
      <c r="G2333" s="10">
        <v>44958</v>
      </c>
      <c r="H2333" s="11">
        <v>9</v>
      </c>
      <c r="I2333" s="20" t="s">
        <v>259</v>
      </c>
      <c r="J2333" s="11" t="s">
        <v>261</v>
      </c>
      <c r="K2333" s="11" t="s">
        <v>12387</v>
      </c>
      <c r="L2333" s="11">
        <v>2</v>
      </c>
    </row>
    <row r="2334" spans="1:12">
      <c r="A2334" s="11" t="s">
        <v>4584</v>
      </c>
      <c r="D2334" s="11" t="s">
        <v>260</v>
      </c>
      <c r="E2334" s="19" t="s">
        <v>4834</v>
      </c>
      <c r="F2334" s="10">
        <v>42036</v>
      </c>
      <c r="G2334" s="10">
        <v>44958</v>
      </c>
      <c r="H2334" s="11">
        <v>9</v>
      </c>
      <c r="I2334" s="20" t="s">
        <v>259</v>
      </c>
      <c r="J2334" s="11" t="s">
        <v>261</v>
      </c>
      <c r="K2334" s="11" t="s">
        <v>12387</v>
      </c>
      <c r="L2334" s="11">
        <v>2</v>
      </c>
    </row>
    <row r="2335" spans="1:12">
      <c r="A2335" s="11" t="s">
        <v>4585</v>
      </c>
      <c r="D2335" s="11" t="s">
        <v>260</v>
      </c>
      <c r="E2335" s="19" t="s">
        <v>4835</v>
      </c>
      <c r="F2335" s="10">
        <v>42036</v>
      </c>
      <c r="G2335" s="10">
        <v>44958</v>
      </c>
      <c r="H2335" s="11">
        <v>9</v>
      </c>
      <c r="I2335" s="20" t="s">
        <v>259</v>
      </c>
      <c r="J2335" s="11" t="s">
        <v>261</v>
      </c>
      <c r="K2335" s="11" t="s">
        <v>12387</v>
      </c>
      <c r="L2335" s="11">
        <v>2</v>
      </c>
    </row>
    <row r="2336" spans="1:12">
      <c r="A2336" s="11" t="s">
        <v>4586</v>
      </c>
      <c r="D2336" s="11" t="s">
        <v>260</v>
      </c>
      <c r="E2336" s="19" t="s">
        <v>4836</v>
      </c>
      <c r="F2336" s="10">
        <v>42036</v>
      </c>
      <c r="G2336" s="10">
        <v>44958</v>
      </c>
      <c r="H2336" s="11">
        <v>9</v>
      </c>
      <c r="I2336" s="20" t="s">
        <v>259</v>
      </c>
      <c r="J2336" s="11" t="s">
        <v>261</v>
      </c>
      <c r="K2336" s="11" t="s">
        <v>12387</v>
      </c>
      <c r="L2336" s="11">
        <v>2</v>
      </c>
    </row>
    <row r="2337" spans="1:12">
      <c r="A2337" s="11" t="s">
        <v>4587</v>
      </c>
      <c r="D2337" s="11" t="s">
        <v>260</v>
      </c>
      <c r="E2337" s="19" t="s">
        <v>4837</v>
      </c>
      <c r="F2337" s="10">
        <v>42036</v>
      </c>
      <c r="G2337" s="10">
        <v>44958</v>
      </c>
      <c r="H2337" s="11">
        <v>9</v>
      </c>
      <c r="I2337" s="20" t="s">
        <v>259</v>
      </c>
      <c r="J2337" s="11" t="s">
        <v>261</v>
      </c>
      <c r="K2337" s="11" t="s">
        <v>12387</v>
      </c>
      <c r="L2337" s="11">
        <v>2</v>
      </c>
    </row>
    <row r="2338" spans="1:12">
      <c r="A2338" s="11" t="s">
        <v>4588</v>
      </c>
      <c r="D2338" s="11" t="s">
        <v>260</v>
      </c>
      <c r="E2338" s="19" t="s">
        <v>4838</v>
      </c>
      <c r="F2338" s="10">
        <v>42036</v>
      </c>
      <c r="G2338" s="10">
        <v>44958</v>
      </c>
      <c r="H2338" s="11">
        <v>9</v>
      </c>
      <c r="I2338" s="20" t="s">
        <v>259</v>
      </c>
      <c r="J2338" s="11" t="s">
        <v>261</v>
      </c>
      <c r="K2338" s="11" t="s">
        <v>12387</v>
      </c>
      <c r="L2338" s="11">
        <v>2</v>
      </c>
    </row>
    <row r="2339" spans="1:12">
      <c r="A2339" s="11" t="s">
        <v>4589</v>
      </c>
      <c r="D2339" s="11" t="s">
        <v>260</v>
      </c>
      <c r="E2339" s="19" t="s">
        <v>4839</v>
      </c>
      <c r="F2339" s="10">
        <v>42036</v>
      </c>
      <c r="G2339" s="10">
        <v>44958</v>
      </c>
      <c r="H2339" s="11">
        <v>9</v>
      </c>
      <c r="I2339" s="20" t="s">
        <v>259</v>
      </c>
      <c r="J2339" s="11" t="s">
        <v>261</v>
      </c>
      <c r="K2339" s="11" t="s">
        <v>12387</v>
      </c>
      <c r="L2339" s="11">
        <v>2</v>
      </c>
    </row>
    <row r="2340" spans="1:12">
      <c r="A2340" s="11" t="s">
        <v>4590</v>
      </c>
      <c r="D2340" s="11" t="s">
        <v>260</v>
      </c>
      <c r="E2340" s="19" t="s">
        <v>4840</v>
      </c>
      <c r="F2340" s="10">
        <v>42036</v>
      </c>
      <c r="G2340" s="10">
        <v>44958</v>
      </c>
      <c r="H2340" s="11">
        <v>9</v>
      </c>
      <c r="I2340" s="20" t="s">
        <v>259</v>
      </c>
      <c r="J2340" s="11" t="s">
        <v>261</v>
      </c>
      <c r="K2340" s="11" t="s">
        <v>12387</v>
      </c>
      <c r="L2340" s="11">
        <v>2</v>
      </c>
    </row>
    <row r="2341" spans="1:12">
      <c r="A2341" s="11" t="s">
        <v>4591</v>
      </c>
      <c r="D2341" s="11" t="s">
        <v>260</v>
      </c>
      <c r="E2341" s="19" t="s">
        <v>4841</v>
      </c>
      <c r="F2341" s="10">
        <v>42036</v>
      </c>
      <c r="G2341" s="10">
        <v>44958</v>
      </c>
      <c r="H2341" s="11">
        <v>9</v>
      </c>
      <c r="I2341" s="20" t="s">
        <v>259</v>
      </c>
      <c r="J2341" s="11" t="s">
        <v>261</v>
      </c>
      <c r="K2341" s="11" t="s">
        <v>12387</v>
      </c>
      <c r="L2341" s="11">
        <v>2</v>
      </c>
    </row>
    <row r="2342" spans="1:12">
      <c r="A2342" s="11" t="s">
        <v>4592</v>
      </c>
      <c r="D2342" s="11" t="s">
        <v>260</v>
      </c>
      <c r="E2342" s="19" t="s">
        <v>4842</v>
      </c>
      <c r="F2342" s="10">
        <v>42036</v>
      </c>
      <c r="G2342" s="10">
        <v>44958</v>
      </c>
      <c r="H2342" s="11">
        <v>9</v>
      </c>
      <c r="I2342" s="20" t="s">
        <v>259</v>
      </c>
      <c r="J2342" s="11" t="s">
        <v>261</v>
      </c>
      <c r="K2342" s="11" t="s">
        <v>12387</v>
      </c>
      <c r="L2342" s="11">
        <v>2</v>
      </c>
    </row>
    <row r="2343" spans="1:12">
      <c r="A2343" s="11" t="s">
        <v>4593</v>
      </c>
      <c r="D2343" s="11" t="s">
        <v>260</v>
      </c>
      <c r="E2343" s="19" t="s">
        <v>4843</v>
      </c>
      <c r="F2343" s="10">
        <v>42036</v>
      </c>
      <c r="G2343" s="10">
        <v>44958</v>
      </c>
      <c r="H2343" s="11">
        <v>9</v>
      </c>
      <c r="I2343" s="20" t="s">
        <v>259</v>
      </c>
      <c r="J2343" s="11" t="s">
        <v>261</v>
      </c>
      <c r="K2343" s="11" t="s">
        <v>12387</v>
      </c>
      <c r="L2343" s="11">
        <v>2</v>
      </c>
    </row>
    <row r="2344" spans="1:12">
      <c r="A2344" s="11" t="s">
        <v>4594</v>
      </c>
      <c r="D2344" s="11" t="s">
        <v>260</v>
      </c>
      <c r="E2344" s="19" t="s">
        <v>4844</v>
      </c>
      <c r="F2344" s="10">
        <v>42036</v>
      </c>
      <c r="G2344" s="10">
        <v>44958</v>
      </c>
      <c r="H2344" s="11">
        <v>9</v>
      </c>
      <c r="I2344" s="20" t="s">
        <v>259</v>
      </c>
      <c r="J2344" s="11" t="s">
        <v>261</v>
      </c>
      <c r="K2344" s="11" t="s">
        <v>12387</v>
      </c>
      <c r="L2344" s="11">
        <v>2</v>
      </c>
    </row>
    <row r="2345" spans="1:12">
      <c r="A2345" s="11" t="s">
        <v>4595</v>
      </c>
      <c r="D2345" s="11" t="s">
        <v>260</v>
      </c>
      <c r="E2345" s="19" t="s">
        <v>4845</v>
      </c>
      <c r="F2345" s="10">
        <v>42036</v>
      </c>
      <c r="G2345" s="10">
        <v>44958</v>
      </c>
      <c r="H2345" s="11">
        <v>9</v>
      </c>
      <c r="I2345" s="20" t="s">
        <v>259</v>
      </c>
      <c r="J2345" s="11" t="s">
        <v>261</v>
      </c>
      <c r="K2345" s="11" t="s">
        <v>12387</v>
      </c>
      <c r="L2345" s="11">
        <v>2</v>
      </c>
    </row>
    <row r="2346" spans="1:12">
      <c r="A2346" s="11" t="s">
        <v>4596</v>
      </c>
      <c r="D2346" s="11" t="s">
        <v>260</v>
      </c>
      <c r="E2346" s="19" t="s">
        <v>4846</v>
      </c>
      <c r="F2346" s="10">
        <v>42036</v>
      </c>
      <c r="G2346" s="10">
        <v>44958</v>
      </c>
      <c r="H2346" s="11">
        <v>9</v>
      </c>
      <c r="I2346" s="20" t="s">
        <v>259</v>
      </c>
      <c r="J2346" s="11" t="s">
        <v>261</v>
      </c>
      <c r="K2346" s="11" t="s">
        <v>12387</v>
      </c>
      <c r="L2346" s="11">
        <v>2</v>
      </c>
    </row>
    <row r="2347" spans="1:12">
      <c r="A2347" s="11" t="s">
        <v>4597</v>
      </c>
      <c r="D2347" s="11" t="s">
        <v>260</v>
      </c>
      <c r="E2347" s="19" t="s">
        <v>4847</v>
      </c>
      <c r="F2347" s="10">
        <v>42036</v>
      </c>
      <c r="G2347" s="10">
        <v>44958</v>
      </c>
      <c r="H2347" s="11">
        <v>9</v>
      </c>
      <c r="I2347" s="20" t="s">
        <v>259</v>
      </c>
      <c r="J2347" s="11" t="s">
        <v>261</v>
      </c>
      <c r="K2347" s="11" t="s">
        <v>12387</v>
      </c>
      <c r="L2347" s="11">
        <v>2</v>
      </c>
    </row>
    <row r="2348" spans="1:12">
      <c r="A2348" s="11" t="s">
        <v>4598</v>
      </c>
      <c r="D2348" s="11" t="s">
        <v>260</v>
      </c>
      <c r="E2348" s="19" t="s">
        <v>4848</v>
      </c>
      <c r="F2348" s="10">
        <v>42036</v>
      </c>
      <c r="G2348" s="10">
        <v>44958</v>
      </c>
      <c r="H2348" s="11">
        <v>9</v>
      </c>
      <c r="I2348" s="20" t="s">
        <v>259</v>
      </c>
      <c r="J2348" s="11" t="s">
        <v>261</v>
      </c>
      <c r="K2348" s="11" t="s">
        <v>12387</v>
      </c>
      <c r="L2348" s="11">
        <v>2</v>
      </c>
    </row>
    <row r="2349" spans="1:12">
      <c r="A2349" s="11" t="s">
        <v>4599</v>
      </c>
      <c r="D2349" s="11" t="s">
        <v>260</v>
      </c>
      <c r="E2349" s="19" t="s">
        <v>4849</v>
      </c>
      <c r="F2349" s="10">
        <v>42036</v>
      </c>
      <c r="G2349" s="10">
        <v>44958</v>
      </c>
      <c r="H2349" s="11">
        <v>9</v>
      </c>
      <c r="I2349" s="20" t="s">
        <v>259</v>
      </c>
      <c r="J2349" s="11" t="s">
        <v>261</v>
      </c>
      <c r="K2349" s="11" t="s">
        <v>12387</v>
      </c>
      <c r="L2349" s="11">
        <v>2</v>
      </c>
    </row>
    <row r="2350" spans="1:12">
      <c r="A2350" s="11" t="s">
        <v>4600</v>
      </c>
      <c r="D2350" s="11" t="s">
        <v>260</v>
      </c>
      <c r="E2350" s="19" t="s">
        <v>4850</v>
      </c>
      <c r="F2350" s="10">
        <v>42036</v>
      </c>
      <c r="G2350" s="10">
        <v>44958</v>
      </c>
      <c r="H2350" s="11">
        <v>9</v>
      </c>
      <c r="I2350" s="20" t="s">
        <v>259</v>
      </c>
      <c r="J2350" s="11" t="s">
        <v>261</v>
      </c>
      <c r="K2350" s="11" t="s">
        <v>12387</v>
      </c>
      <c r="L2350" s="11">
        <v>2</v>
      </c>
    </row>
    <row r="2351" spans="1:12">
      <c r="A2351" s="11" t="s">
        <v>4601</v>
      </c>
      <c r="D2351" s="11" t="s">
        <v>260</v>
      </c>
      <c r="E2351" s="19" t="s">
        <v>4851</v>
      </c>
      <c r="F2351" s="10">
        <v>42036</v>
      </c>
      <c r="G2351" s="10">
        <v>44958</v>
      </c>
      <c r="H2351" s="11">
        <v>9</v>
      </c>
      <c r="I2351" s="20" t="s">
        <v>259</v>
      </c>
      <c r="J2351" s="11" t="s">
        <v>261</v>
      </c>
      <c r="K2351" s="11" t="s">
        <v>12387</v>
      </c>
      <c r="L2351" s="11">
        <v>2</v>
      </c>
    </row>
    <row r="2352" spans="1:12">
      <c r="A2352" s="11" t="s">
        <v>4602</v>
      </c>
      <c r="D2352" s="11" t="s">
        <v>260</v>
      </c>
      <c r="E2352" s="19" t="s">
        <v>4852</v>
      </c>
      <c r="F2352" s="10">
        <v>42036</v>
      </c>
      <c r="G2352" s="10">
        <v>44958</v>
      </c>
      <c r="H2352" s="11">
        <v>9</v>
      </c>
      <c r="I2352" s="20" t="s">
        <v>259</v>
      </c>
      <c r="J2352" s="11" t="s">
        <v>261</v>
      </c>
      <c r="K2352" s="11" t="s">
        <v>12387</v>
      </c>
      <c r="L2352" s="11">
        <v>2</v>
      </c>
    </row>
    <row r="2353" spans="1:12">
      <c r="A2353" s="11" t="s">
        <v>4603</v>
      </c>
      <c r="D2353" s="11" t="s">
        <v>260</v>
      </c>
      <c r="E2353" s="19" t="s">
        <v>4853</v>
      </c>
      <c r="F2353" s="10">
        <v>42036</v>
      </c>
      <c r="G2353" s="10">
        <v>44958</v>
      </c>
      <c r="H2353" s="11">
        <v>9</v>
      </c>
      <c r="I2353" s="20" t="s">
        <v>259</v>
      </c>
      <c r="J2353" s="11" t="s">
        <v>261</v>
      </c>
      <c r="K2353" s="11" t="s">
        <v>12387</v>
      </c>
      <c r="L2353" s="11">
        <v>2</v>
      </c>
    </row>
    <row r="2354" spans="1:12">
      <c r="A2354" s="11" t="s">
        <v>4604</v>
      </c>
      <c r="D2354" s="11" t="s">
        <v>260</v>
      </c>
      <c r="E2354" s="19" t="s">
        <v>4854</v>
      </c>
      <c r="F2354" s="10">
        <v>42036</v>
      </c>
      <c r="G2354" s="10">
        <v>44958</v>
      </c>
      <c r="H2354" s="11">
        <v>9</v>
      </c>
      <c r="I2354" s="20" t="s">
        <v>259</v>
      </c>
      <c r="J2354" s="11" t="s">
        <v>261</v>
      </c>
      <c r="K2354" s="11" t="s">
        <v>12387</v>
      </c>
      <c r="L2354" s="11">
        <v>2</v>
      </c>
    </row>
    <row r="2355" spans="1:12">
      <c r="A2355" s="11" t="s">
        <v>4605</v>
      </c>
      <c r="D2355" s="11" t="s">
        <v>260</v>
      </c>
      <c r="E2355" s="19" t="s">
        <v>4855</v>
      </c>
      <c r="F2355" s="10">
        <v>42036</v>
      </c>
      <c r="G2355" s="10">
        <v>44958</v>
      </c>
      <c r="H2355" s="11">
        <v>9</v>
      </c>
      <c r="I2355" s="20" t="s">
        <v>259</v>
      </c>
      <c r="J2355" s="11" t="s">
        <v>261</v>
      </c>
      <c r="K2355" s="11" t="s">
        <v>12387</v>
      </c>
      <c r="L2355" s="11">
        <v>2</v>
      </c>
    </row>
    <row r="2356" spans="1:12">
      <c r="A2356" s="11" t="s">
        <v>4606</v>
      </c>
      <c r="D2356" s="11" t="s">
        <v>260</v>
      </c>
      <c r="E2356" s="19" t="s">
        <v>4856</v>
      </c>
      <c r="F2356" s="10">
        <v>42036</v>
      </c>
      <c r="G2356" s="10">
        <v>44958</v>
      </c>
      <c r="H2356" s="11">
        <v>9</v>
      </c>
      <c r="I2356" s="20" t="s">
        <v>259</v>
      </c>
      <c r="J2356" s="11" t="s">
        <v>261</v>
      </c>
      <c r="K2356" s="11" t="s">
        <v>12387</v>
      </c>
      <c r="L2356" s="11">
        <v>2</v>
      </c>
    </row>
    <row r="2357" spans="1:12">
      <c r="A2357" s="11" t="s">
        <v>4607</v>
      </c>
      <c r="D2357" s="11" t="s">
        <v>260</v>
      </c>
      <c r="E2357" s="19" t="s">
        <v>4857</v>
      </c>
      <c r="F2357" s="10">
        <v>42036</v>
      </c>
      <c r="G2357" s="10">
        <v>44958</v>
      </c>
      <c r="H2357" s="11">
        <v>9</v>
      </c>
      <c r="I2357" s="20" t="s">
        <v>259</v>
      </c>
      <c r="J2357" s="11" t="s">
        <v>261</v>
      </c>
      <c r="K2357" s="11" t="s">
        <v>12387</v>
      </c>
      <c r="L2357" s="11">
        <v>2</v>
      </c>
    </row>
    <row r="2358" spans="1:12">
      <c r="A2358" s="11" t="s">
        <v>4608</v>
      </c>
      <c r="D2358" s="11" t="s">
        <v>260</v>
      </c>
      <c r="E2358" s="19" t="s">
        <v>4858</v>
      </c>
      <c r="F2358" s="10">
        <v>42036</v>
      </c>
      <c r="G2358" s="10">
        <v>44958</v>
      </c>
      <c r="H2358" s="11">
        <v>9</v>
      </c>
      <c r="I2358" s="20" t="s">
        <v>259</v>
      </c>
      <c r="J2358" s="11" t="s">
        <v>261</v>
      </c>
      <c r="K2358" s="11" t="s">
        <v>12387</v>
      </c>
      <c r="L2358" s="11">
        <v>2</v>
      </c>
    </row>
    <row r="2359" spans="1:12">
      <c r="A2359" s="11" t="s">
        <v>4609</v>
      </c>
      <c r="D2359" s="11" t="s">
        <v>260</v>
      </c>
      <c r="E2359" s="19" t="s">
        <v>4859</v>
      </c>
      <c r="F2359" s="10">
        <v>42036</v>
      </c>
      <c r="G2359" s="10">
        <v>44958</v>
      </c>
      <c r="H2359" s="11">
        <v>9</v>
      </c>
      <c r="I2359" s="20" t="s">
        <v>259</v>
      </c>
      <c r="J2359" s="11" t="s">
        <v>261</v>
      </c>
      <c r="K2359" s="11" t="s">
        <v>12387</v>
      </c>
      <c r="L2359" s="11">
        <v>2</v>
      </c>
    </row>
    <row r="2360" spans="1:12">
      <c r="A2360" s="11" t="s">
        <v>4610</v>
      </c>
      <c r="D2360" s="11" t="s">
        <v>260</v>
      </c>
      <c r="E2360" s="19" t="s">
        <v>4860</v>
      </c>
      <c r="F2360" s="10">
        <v>42036</v>
      </c>
      <c r="G2360" s="10">
        <v>44958</v>
      </c>
      <c r="H2360" s="11">
        <v>9</v>
      </c>
      <c r="I2360" s="20" t="s">
        <v>259</v>
      </c>
      <c r="J2360" s="11" t="s">
        <v>261</v>
      </c>
      <c r="K2360" s="11" t="s">
        <v>12387</v>
      </c>
      <c r="L2360" s="11">
        <v>2</v>
      </c>
    </row>
    <row r="2361" spans="1:12">
      <c r="A2361" s="11" t="s">
        <v>4611</v>
      </c>
      <c r="D2361" s="11" t="s">
        <v>260</v>
      </c>
      <c r="E2361" s="19" t="s">
        <v>4861</v>
      </c>
      <c r="F2361" s="10">
        <v>42036</v>
      </c>
      <c r="G2361" s="10">
        <v>44958</v>
      </c>
      <c r="H2361" s="11">
        <v>9</v>
      </c>
      <c r="I2361" s="20" t="s">
        <v>259</v>
      </c>
      <c r="J2361" s="11" t="s">
        <v>261</v>
      </c>
      <c r="K2361" s="11" t="s">
        <v>12387</v>
      </c>
      <c r="L2361" s="11">
        <v>2</v>
      </c>
    </row>
    <row r="2362" spans="1:12">
      <c r="A2362" s="11" t="s">
        <v>4612</v>
      </c>
      <c r="D2362" s="11" t="s">
        <v>260</v>
      </c>
      <c r="E2362" s="19" t="s">
        <v>4862</v>
      </c>
      <c r="F2362" s="10">
        <v>42036</v>
      </c>
      <c r="G2362" s="10">
        <v>44958</v>
      </c>
      <c r="H2362" s="11">
        <v>9</v>
      </c>
      <c r="I2362" s="20" t="s">
        <v>259</v>
      </c>
      <c r="J2362" s="11" t="s">
        <v>261</v>
      </c>
      <c r="K2362" s="11" t="s">
        <v>12387</v>
      </c>
      <c r="L2362" s="11">
        <v>2</v>
      </c>
    </row>
    <row r="2363" spans="1:12">
      <c r="A2363" s="11" t="s">
        <v>4613</v>
      </c>
      <c r="D2363" s="11" t="s">
        <v>260</v>
      </c>
      <c r="E2363" s="19" t="s">
        <v>4863</v>
      </c>
      <c r="F2363" s="10">
        <v>42036</v>
      </c>
      <c r="G2363" s="10">
        <v>44958</v>
      </c>
      <c r="H2363" s="11">
        <v>9</v>
      </c>
      <c r="I2363" s="20" t="s">
        <v>259</v>
      </c>
      <c r="J2363" s="11" t="s">
        <v>261</v>
      </c>
      <c r="K2363" s="11" t="s">
        <v>12387</v>
      </c>
      <c r="L2363" s="11">
        <v>2</v>
      </c>
    </row>
    <row r="2364" spans="1:12">
      <c r="A2364" s="11" t="s">
        <v>4614</v>
      </c>
      <c r="D2364" s="11" t="s">
        <v>260</v>
      </c>
      <c r="E2364" s="19" t="s">
        <v>4864</v>
      </c>
      <c r="F2364" s="10">
        <v>42036</v>
      </c>
      <c r="G2364" s="10">
        <v>44958</v>
      </c>
      <c r="H2364" s="11">
        <v>9</v>
      </c>
      <c r="I2364" s="20" t="s">
        <v>259</v>
      </c>
      <c r="J2364" s="11" t="s">
        <v>261</v>
      </c>
      <c r="K2364" s="11" t="s">
        <v>12387</v>
      </c>
      <c r="L2364" s="11">
        <v>2</v>
      </c>
    </row>
    <row r="2365" spans="1:12">
      <c r="A2365" s="11" t="s">
        <v>4615</v>
      </c>
      <c r="D2365" s="11" t="s">
        <v>260</v>
      </c>
      <c r="E2365" s="19" t="s">
        <v>4865</v>
      </c>
      <c r="F2365" s="10">
        <v>42036</v>
      </c>
      <c r="G2365" s="10">
        <v>44958</v>
      </c>
      <c r="H2365" s="11">
        <v>9</v>
      </c>
      <c r="I2365" s="20" t="s">
        <v>259</v>
      </c>
      <c r="J2365" s="11" t="s">
        <v>261</v>
      </c>
      <c r="K2365" s="11" t="s">
        <v>12387</v>
      </c>
      <c r="L2365" s="11">
        <v>2</v>
      </c>
    </row>
    <row r="2366" spans="1:12">
      <c r="A2366" s="11" t="s">
        <v>4616</v>
      </c>
      <c r="D2366" s="11" t="s">
        <v>260</v>
      </c>
      <c r="E2366" s="19" t="s">
        <v>4866</v>
      </c>
      <c r="F2366" s="10">
        <v>42036</v>
      </c>
      <c r="G2366" s="10">
        <v>44958</v>
      </c>
      <c r="H2366" s="11">
        <v>9</v>
      </c>
      <c r="I2366" s="20" t="s">
        <v>259</v>
      </c>
      <c r="J2366" s="11" t="s">
        <v>261</v>
      </c>
      <c r="K2366" s="11" t="s">
        <v>12387</v>
      </c>
      <c r="L2366" s="11">
        <v>2</v>
      </c>
    </row>
    <row r="2367" spans="1:12">
      <c r="A2367" s="11" t="s">
        <v>4617</v>
      </c>
      <c r="D2367" s="11" t="s">
        <v>260</v>
      </c>
      <c r="E2367" s="19" t="s">
        <v>4867</v>
      </c>
      <c r="F2367" s="10">
        <v>42036</v>
      </c>
      <c r="G2367" s="10">
        <v>44958</v>
      </c>
      <c r="H2367" s="11">
        <v>9</v>
      </c>
      <c r="I2367" s="20" t="s">
        <v>259</v>
      </c>
      <c r="J2367" s="11" t="s">
        <v>261</v>
      </c>
      <c r="K2367" s="11" t="s">
        <v>12387</v>
      </c>
      <c r="L2367" s="11">
        <v>2</v>
      </c>
    </row>
    <row r="2368" spans="1:12">
      <c r="A2368" s="11" t="s">
        <v>4618</v>
      </c>
      <c r="D2368" s="11" t="s">
        <v>260</v>
      </c>
      <c r="E2368" s="19" t="s">
        <v>4868</v>
      </c>
      <c r="F2368" s="10">
        <v>42036</v>
      </c>
      <c r="G2368" s="10">
        <v>44958</v>
      </c>
      <c r="H2368" s="11">
        <v>9</v>
      </c>
      <c r="I2368" s="20" t="s">
        <v>259</v>
      </c>
      <c r="J2368" s="11" t="s">
        <v>261</v>
      </c>
      <c r="K2368" s="11" t="s">
        <v>12387</v>
      </c>
      <c r="L2368" s="11">
        <v>2</v>
      </c>
    </row>
    <row r="2369" spans="1:12">
      <c r="A2369" s="11" t="s">
        <v>4619</v>
      </c>
      <c r="D2369" s="11" t="s">
        <v>260</v>
      </c>
      <c r="E2369" s="19" t="s">
        <v>4869</v>
      </c>
      <c r="F2369" s="10">
        <v>42036</v>
      </c>
      <c r="G2369" s="10">
        <v>44958</v>
      </c>
      <c r="H2369" s="11">
        <v>9</v>
      </c>
      <c r="I2369" s="20" t="s">
        <v>259</v>
      </c>
      <c r="J2369" s="11" t="s">
        <v>261</v>
      </c>
      <c r="K2369" s="11" t="s">
        <v>12387</v>
      </c>
      <c r="L2369" s="11">
        <v>2</v>
      </c>
    </row>
    <row r="2370" spans="1:12">
      <c r="A2370" s="11" t="s">
        <v>4620</v>
      </c>
      <c r="D2370" s="11" t="s">
        <v>260</v>
      </c>
      <c r="E2370" s="19" t="s">
        <v>4870</v>
      </c>
      <c r="F2370" s="10">
        <v>42036</v>
      </c>
      <c r="G2370" s="10">
        <v>44958</v>
      </c>
      <c r="H2370" s="11">
        <v>9</v>
      </c>
      <c r="I2370" s="20" t="s">
        <v>259</v>
      </c>
      <c r="J2370" s="11" t="s">
        <v>261</v>
      </c>
      <c r="K2370" s="11" t="s">
        <v>12387</v>
      </c>
      <c r="L2370" s="11">
        <v>2</v>
      </c>
    </row>
    <row r="2371" spans="1:12">
      <c r="A2371" s="11" t="s">
        <v>4621</v>
      </c>
      <c r="D2371" s="11" t="s">
        <v>260</v>
      </c>
      <c r="E2371" s="19" t="s">
        <v>4871</v>
      </c>
      <c r="F2371" s="10">
        <v>42036</v>
      </c>
      <c r="G2371" s="10">
        <v>44958</v>
      </c>
      <c r="H2371" s="11">
        <v>9</v>
      </c>
      <c r="I2371" s="20" t="s">
        <v>259</v>
      </c>
      <c r="J2371" s="11" t="s">
        <v>261</v>
      </c>
      <c r="K2371" s="11" t="s">
        <v>12387</v>
      </c>
      <c r="L2371" s="11">
        <v>2</v>
      </c>
    </row>
    <row r="2372" spans="1:12">
      <c r="A2372" s="11" t="s">
        <v>4622</v>
      </c>
      <c r="D2372" s="11" t="s">
        <v>260</v>
      </c>
      <c r="E2372" s="19" t="s">
        <v>4872</v>
      </c>
      <c r="F2372" s="10">
        <v>42036</v>
      </c>
      <c r="G2372" s="10">
        <v>44958</v>
      </c>
      <c r="H2372" s="11">
        <v>9</v>
      </c>
      <c r="I2372" s="20" t="s">
        <v>259</v>
      </c>
      <c r="J2372" s="11" t="s">
        <v>261</v>
      </c>
      <c r="K2372" s="11" t="s">
        <v>12387</v>
      </c>
      <c r="L2372" s="11">
        <v>2</v>
      </c>
    </row>
    <row r="2373" spans="1:12">
      <c r="A2373" s="11" t="s">
        <v>4623</v>
      </c>
      <c r="D2373" s="11" t="s">
        <v>260</v>
      </c>
      <c r="E2373" s="19" t="s">
        <v>4873</v>
      </c>
      <c r="F2373" s="10">
        <v>42036</v>
      </c>
      <c r="G2373" s="10">
        <v>44958</v>
      </c>
      <c r="H2373" s="11">
        <v>9</v>
      </c>
      <c r="I2373" s="20" t="s">
        <v>259</v>
      </c>
      <c r="J2373" s="11" t="s">
        <v>261</v>
      </c>
      <c r="K2373" s="11" t="s">
        <v>12387</v>
      </c>
      <c r="L2373" s="11">
        <v>2</v>
      </c>
    </row>
    <row r="2374" spans="1:12">
      <c r="A2374" s="11" t="s">
        <v>4624</v>
      </c>
      <c r="D2374" s="11" t="s">
        <v>260</v>
      </c>
      <c r="E2374" s="19" t="s">
        <v>4874</v>
      </c>
      <c r="F2374" s="10">
        <v>42036</v>
      </c>
      <c r="G2374" s="10">
        <v>44958</v>
      </c>
      <c r="H2374" s="11">
        <v>9</v>
      </c>
      <c r="I2374" s="20" t="s">
        <v>259</v>
      </c>
      <c r="J2374" s="11" t="s">
        <v>261</v>
      </c>
      <c r="K2374" s="11" t="s">
        <v>12387</v>
      </c>
      <c r="L2374" s="11">
        <v>2</v>
      </c>
    </row>
    <row r="2375" spans="1:12">
      <c r="A2375" s="11" t="s">
        <v>4625</v>
      </c>
      <c r="D2375" s="11" t="s">
        <v>260</v>
      </c>
      <c r="E2375" s="19" t="s">
        <v>4875</v>
      </c>
      <c r="F2375" s="10">
        <v>42036</v>
      </c>
      <c r="G2375" s="10">
        <v>44958</v>
      </c>
      <c r="H2375" s="11">
        <v>9</v>
      </c>
      <c r="I2375" s="20" t="s">
        <v>259</v>
      </c>
      <c r="J2375" s="11" t="s">
        <v>261</v>
      </c>
      <c r="K2375" s="11" t="s">
        <v>12387</v>
      </c>
      <c r="L2375" s="11">
        <v>2</v>
      </c>
    </row>
    <row r="2376" spans="1:12">
      <c r="A2376" s="11" t="s">
        <v>4626</v>
      </c>
      <c r="D2376" s="11" t="s">
        <v>260</v>
      </c>
      <c r="E2376" s="19" t="s">
        <v>4876</v>
      </c>
      <c r="F2376" s="10">
        <v>42036</v>
      </c>
      <c r="G2376" s="10">
        <v>44958</v>
      </c>
      <c r="H2376" s="11">
        <v>9</v>
      </c>
      <c r="I2376" s="20" t="s">
        <v>259</v>
      </c>
      <c r="J2376" s="11" t="s">
        <v>261</v>
      </c>
      <c r="K2376" s="11" t="s">
        <v>12387</v>
      </c>
      <c r="L2376" s="11">
        <v>2</v>
      </c>
    </row>
    <row r="2377" spans="1:12">
      <c r="A2377" s="11" t="s">
        <v>4627</v>
      </c>
      <c r="D2377" s="11" t="s">
        <v>260</v>
      </c>
      <c r="E2377" s="19" t="s">
        <v>4877</v>
      </c>
      <c r="F2377" s="10">
        <v>42036</v>
      </c>
      <c r="G2377" s="10">
        <v>44958</v>
      </c>
      <c r="H2377" s="11">
        <v>9</v>
      </c>
      <c r="I2377" s="20" t="s">
        <v>259</v>
      </c>
      <c r="J2377" s="11" t="s">
        <v>261</v>
      </c>
      <c r="K2377" s="11" t="s">
        <v>12387</v>
      </c>
      <c r="L2377" s="11">
        <v>2</v>
      </c>
    </row>
    <row r="2378" spans="1:12">
      <c r="A2378" s="11" t="s">
        <v>4628</v>
      </c>
      <c r="D2378" s="11" t="s">
        <v>260</v>
      </c>
      <c r="E2378" s="19" t="s">
        <v>4878</v>
      </c>
      <c r="F2378" s="10">
        <v>42036</v>
      </c>
      <c r="G2378" s="10">
        <v>44958</v>
      </c>
      <c r="H2378" s="11">
        <v>9</v>
      </c>
      <c r="I2378" s="20" t="s">
        <v>259</v>
      </c>
      <c r="J2378" s="11" t="s">
        <v>261</v>
      </c>
      <c r="K2378" s="11" t="s">
        <v>12387</v>
      </c>
      <c r="L2378" s="11">
        <v>2</v>
      </c>
    </row>
    <row r="2379" spans="1:12">
      <c r="A2379" s="11" t="s">
        <v>4629</v>
      </c>
      <c r="D2379" s="11" t="s">
        <v>260</v>
      </c>
      <c r="E2379" s="19" t="s">
        <v>4879</v>
      </c>
      <c r="F2379" s="10">
        <v>42036</v>
      </c>
      <c r="G2379" s="10">
        <v>44958</v>
      </c>
      <c r="H2379" s="11">
        <v>9</v>
      </c>
      <c r="I2379" s="20" t="s">
        <v>259</v>
      </c>
      <c r="J2379" s="11" t="s">
        <v>261</v>
      </c>
      <c r="K2379" s="11" t="s">
        <v>12387</v>
      </c>
      <c r="L2379" s="11">
        <v>2</v>
      </c>
    </row>
    <row r="2380" spans="1:12">
      <c r="A2380" s="11" t="s">
        <v>4630</v>
      </c>
      <c r="D2380" s="11" t="s">
        <v>260</v>
      </c>
      <c r="E2380" s="19" t="s">
        <v>4880</v>
      </c>
      <c r="F2380" s="10">
        <v>42036</v>
      </c>
      <c r="G2380" s="10">
        <v>44958</v>
      </c>
      <c r="H2380" s="11">
        <v>9</v>
      </c>
      <c r="I2380" s="20" t="s">
        <v>259</v>
      </c>
      <c r="J2380" s="11" t="s">
        <v>261</v>
      </c>
      <c r="K2380" s="11" t="s">
        <v>12387</v>
      </c>
      <c r="L2380" s="11">
        <v>2</v>
      </c>
    </row>
    <row r="2381" spans="1:12">
      <c r="A2381" s="11" t="s">
        <v>4631</v>
      </c>
      <c r="D2381" s="11" t="s">
        <v>260</v>
      </c>
      <c r="E2381" s="19" t="s">
        <v>4881</v>
      </c>
      <c r="F2381" s="10">
        <v>42036</v>
      </c>
      <c r="G2381" s="10">
        <v>44958</v>
      </c>
      <c r="H2381" s="11">
        <v>9</v>
      </c>
      <c r="I2381" s="20" t="s">
        <v>259</v>
      </c>
      <c r="J2381" s="11" t="s">
        <v>261</v>
      </c>
      <c r="K2381" s="11" t="s">
        <v>12387</v>
      </c>
      <c r="L2381" s="11">
        <v>2</v>
      </c>
    </row>
    <row r="2382" spans="1:12">
      <c r="A2382" s="11" t="s">
        <v>4632</v>
      </c>
      <c r="D2382" s="11" t="s">
        <v>260</v>
      </c>
      <c r="E2382" s="19" t="s">
        <v>4882</v>
      </c>
      <c r="F2382" s="10">
        <v>42036</v>
      </c>
      <c r="G2382" s="10">
        <v>44958</v>
      </c>
      <c r="H2382" s="11">
        <v>9</v>
      </c>
      <c r="I2382" s="20" t="s">
        <v>259</v>
      </c>
      <c r="J2382" s="11" t="s">
        <v>261</v>
      </c>
      <c r="K2382" s="11" t="s">
        <v>12387</v>
      </c>
      <c r="L2382" s="11">
        <v>2</v>
      </c>
    </row>
    <row r="2383" spans="1:12">
      <c r="A2383" s="11" t="s">
        <v>4633</v>
      </c>
      <c r="D2383" s="11" t="s">
        <v>260</v>
      </c>
      <c r="E2383" s="19" t="s">
        <v>4883</v>
      </c>
      <c r="F2383" s="10">
        <v>42036</v>
      </c>
      <c r="G2383" s="10">
        <v>44958</v>
      </c>
      <c r="H2383" s="11">
        <v>9</v>
      </c>
      <c r="I2383" s="20" t="s">
        <v>259</v>
      </c>
      <c r="J2383" s="11" t="s">
        <v>261</v>
      </c>
      <c r="K2383" s="11" t="s">
        <v>12387</v>
      </c>
      <c r="L2383" s="11">
        <v>2</v>
      </c>
    </row>
    <row r="2384" spans="1:12">
      <c r="A2384" s="11" t="s">
        <v>4634</v>
      </c>
      <c r="D2384" s="11" t="s">
        <v>260</v>
      </c>
      <c r="E2384" s="19" t="s">
        <v>4884</v>
      </c>
      <c r="F2384" s="10">
        <v>42036</v>
      </c>
      <c r="G2384" s="10">
        <v>44958</v>
      </c>
      <c r="H2384" s="11">
        <v>9</v>
      </c>
      <c r="I2384" s="20" t="s">
        <v>259</v>
      </c>
      <c r="J2384" s="11" t="s">
        <v>261</v>
      </c>
      <c r="K2384" s="11" t="s">
        <v>12387</v>
      </c>
      <c r="L2384" s="11">
        <v>2</v>
      </c>
    </row>
    <row r="2385" spans="1:12">
      <c r="A2385" s="11" t="s">
        <v>4635</v>
      </c>
      <c r="D2385" s="11" t="s">
        <v>260</v>
      </c>
      <c r="E2385" s="19" t="s">
        <v>4885</v>
      </c>
      <c r="F2385" s="10">
        <v>42036</v>
      </c>
      <c r="G2385" s="10">
        <v>44958</v>
      </c>
      <c r="H2385" s="11">
        <v>9</v>
      </c>
      <c r="I2385" s="20" t="s">
        <v>259</v>
      </c>
      <c r="J2385" s="11" t="s">
        <v>261</v>
      </c>
      <c r="K2385" s="11" t="s">
        <v>12387</v>
      </c>
      <c r="L2385" s="11">
        <v>2</v>
      </c>
    </row>
    <row r="2386" spans="1:12">
      <c r="A2386" s="11" t="s">
        <v>4636</v>
      </c>
      <c r="D2386" s="11" t="s">
        <v>260</v>
      </c>
      <c r="E2386" s="19" t="s">
        <v>4886</v>
      </c>
      <c r="F2386" s="10">
        <v>42036</v>
      </c>
      <c r="G2386" s="10">
        <v>44958</v>
      </c>
      <c r="H2386" s="11">
        <v>9</v>
      </c>
      <c r="I2386" s="20" t="s">
        <v>259</v>
      </c>
      <c r="J2386" s="11" t="s">
        <v>261</v>
      </c>
      <c r="K2386" s="11" t="s">
        <v>12387</v>
      </c>
      <c r="L2386" s="11">
        <v>2</v>
      </c>
    </row>
    <row r="2387" spans="1:12">
      <c r="A2387" s="11" t="s">
        <v>4637</v>
      </c>
      <c r="D2387" s="11" t="s">
        <v>260</v>
      </c>
      <c r="E2387" s="19" t="s">
        <v>4887</v>
      </c>
      <c r="F2387" s="10">
        <v>42036</v>
      </c>
      <c r="G2387" s="10">
        <v>44958</v>
      </c>
      <c r="H2387" s="11">
        <v>9</v>
      </c>
      <c r="I2387" s="20" t="s">
        <v>259</v>
      </c>
      <c r="J2387" s="11" t="s">
        <v>261</v>
      </c>
      <c r="K2387" s="11" t="s">
        <v>12387</v>
      </c>
      <c r="L2387" s="11">
        <v>2</v>
      </c>
    </row>
    <row r="2388" spans="1:12">
      <c r="A2388" s="11" t="s">
        <v>4638</v>
      </c>
      <c r="D2388" s="11" t="s">
        <v>260</v>
      </c>
      <c r="E2388" s="19" t="s">
        <v>4888</v>
      </c>
      <c r="F2388" s="10">
        <v>42036</v>
      </c>
      <c r="G2388" s="10">
        <v>44958</v>
      </c>
      <c r="H2388" s="11">
        <v>9</v>
      </c>
      <c r="I2388" s="20" t="s">
        <v>259</v>
      </c>
      <c r="J2388" s="11" t="s">
        <v>261</v>
      </c>
      <c r="K2388" s="11" t="s">
        <v>12387</v>
      </c>
      <c r="L2388" s="11">
        <v>2</v>
      </c>
    </row>
    <row r="2389" spans="1:12">
      <c r="A2389" s="11" t="s">
        <v>4639</v>
      </c>
      <c r="D2389" s="11" t="s">
        <v>260</v>
      </c>
      <c r="E2389" s="19" t="s">
        <v>4889</v>
      </c>
      <c r="F2389" s="10">
        <v>42036</v>
      </c>
      <c r="G2389" s="10">
        <v>44958</v>
      </c>
      <c r="H2389" s="11">
        <v>9</v>
      </c>
      <c r="I2389" s="20" t="s">
        <v>259</v>
      </c>
      <c r="J2389" s="11" t="s">
        <v>261</v>
      </c>
      <c r="K2389" s="11" t="s">
        <v>12387</v>
      </c>
      <c r="L2389" s="11">
        <v>2</v>
      </c>
    </row>
    <row r="2390" spans="1:12">
      <c r="A2390" s="11" t="s">
        <v>4640</v>
      </c>
      <c r="D2390" s="11" t="s">
        <v>260</v>
      </c>
      <c r="E2390" s="19" t="s">
        <v>4890</v>
      </c>
      <c r="F2390" s="10">
        <v>42036</v>
      </c>
      <c r="G2390" s="10">
        <v>44958</v>
      </c>
      <c r="H2390" s="11">
        <v>9</v>
      </c>
      <c r="I2390" s="20" t="s">
        <v>259</v>
      </c>
      <c r="J2390" s="11" t="s">
        <v>261</v>
      </c>
      <c r="K2390" s="11" t="s">
        <v>12387</v>
      </c>
      <c r="L2390" s="11">
        <v>2</v>
      </c>
    </row>
    <row r="2391" spans="1:12">
      <c r="A2391" s="11" t="s">
        <v>4641</v>
      </c>
      <c r="D2391" s="11" t="s">
        <v>260</v>
      </c>
      <c r="E2391" s="19" t="s">
        <v>4891</v>
      </c>
      <c r="F2391" s="10">
        <v>42036</v>
      </c>
      <c r="G2391" s="10">
        <v>44958</v>
      </c>
      <c r="H2391" s="11">
        <v>9</v>
      </c>
      <c r="I2391" s="20" t="s">
        <v>259</v>
      </c>
      <c r="J2391" s="11" t="s">
        <v>261</v>
      </c>
      <c r="K2391" s="11" t="s">
        <v>12387</v>
      </c>
      <c r="L2391" s="11">
        <v>2</v>
      </c>
    </row>
    <row r="2392" spans="1:12">
      <c r="A2392" s="11" t="s">
        <v>4642</v>
      </c>
      <c r="D2392" s="11" t="s">
        <v>260</v>
      </c>
      <c r="E2392" s="19" t="s">
        <v>4892</v>
      </c>
      <c r="F2392" s="10">
        <v>42036</v>
      </c>
      <c r="G2392" s="10">
        <v>44958</v>
      </c>
      <c r="H2392" s="11">
        <v>9</v>
      </c>
      <c r="I2392" s="20" t="s">
        <v>259</v>
      </c>
      <c r="J2392" s="11" t="s">
        <v>261</v>
      </c>
      <c r="K2392" s="11" t="s">
        <v>12387</v>
      </c>
      <c r="L2392" s="11">
        <v>2</v>
      </c>
    </row>
    <row r="2393" spans="1:12">
      <c r="A2393" s="11" t="s">
        <v>4643</v>
      </c>
      <c r="D2393" s="11" t="s">
        <v>260</v>
      </c>
      <c r="E2393" s="19" t="s">
        <v>4893</v>
      </c>
      <c r="F2393" s="10">
        <v>42036</v>
      </c>
      <c r="G2393" s="10">
        <v>44958</v>
      </c>
      <c r="H2393" s="11">
        <v>9</v>
      </c>
      <c r="I2393" s="20" t="s">
        <v>259</v>
      </c>
      <c r="J2393" s="11" t="s">
        <v>261</v>
      </c>
      <c r="K2393" s="11" t="s">
        <v>12387</v>
      </c>
      <c r="L2393" s="11">
        <v>2</v>
      </c>
    </row>
    <row r="2394" spans="1:12">
      <c r="A2394" s="11" t="s">
        <v>4644</v>
      </c>
      <c r="D2394" s="11" t="s">
        <v>260</v>
      </c>
      <c r="E2394" s="19" t="s">
        <v>4894</v>
      </c>
      <c r="F2394" s="10">
        <v>42036</v>
      </c>
      <c r="G2394" s="10">
        <v>44958</v>
      </c>
      <c r="H2394" s="11">
        <v>9</v>
      </c>
      <c r="I2394" s="20" t="s">
        <v>259</v>
      </c>
      <c r="J2394" s="11" t="s">
        <v>261</v>
      </c>
      <c r="K2394" s="11" t="s">
        <v>12387</v>
      </c>
      <c r="L2394" s="11">
        <v>2</v>
      </c>
    </row>
    <row r="2395" spans="1:12">
      <c r="A2395" s="11" t="s">
        <v>4645</v>
      </c>
      <c r="D2395" s="11" t="s">
        <v>260</v>
      </c>
      <c r="E2395" s="19" t="s">
        <v>4895</v>
      </c>
      <c r="F2395" s="10">
        <v>42036</v>
      </c>
      <c r="G2395" s="10">
        <v>44958</v>
      </c>
      <c r="H2395" s="11">
        <v>9</v>
      </c>
      <c r="I2395" s="20" t="s">
        <v>259</v>
      </c>
      <c r="J2395" s="11" t="s">
        <v>261</v>
      </c>
      <c r="K2395" s="11" t="s">
        <v>12387</v>
      </c>
      <c r="L2395" s="11">
        <v>2</v>
      </c>
    </row>
    <row r="2396" spans="1:12">
      <c r="A2396" s="11" t="s">
        <v>4646</v>
      </c>
      <c r="D2396" s="11" t="s">
        <v>260</v>
      </c>
      <c r="E2396" s="19" t="s">
        <v>4896</v>
      </c>
      <c r="F2396" s="10">
        <v>42036</v>
      </c>
      <c r="G2396" s="10">
        <v>44958</v>
      </c>
      <c r="H2396" s="11">
        <v>9</v>
      </c>
      <c r="I2396" s="20" t="s">
        <v>259</v>
      </c>
      <c r="J2396" s="11" t="s">
        <v>261</v>
      </c>
      <c r="K2396" s="11" t="s">
        <v>12387</v>
      </c>
      <c r="L2396" s="11">
        <v>2</v>
      </c>
    </row>
    <row r="2397" spans="1:12">
      <c r="A2397" s="11" t="s">
        <v>4647</v>
      </c>
      <c r="D2397" s="11" t="s">
        <v>260</v>
      </c>
      <c r="E2397" s="19" t="s">
        <v>4897</v>
      </c>
      <c r="F2397" s="10">
        <v>42036</v>
      </c>
      <c r="G2397" s="10">
        <v>44958</v>
      </c>
      <c r="H2397" s="11">
        <v>9</v>
      </c>
      <c r="I2397" s="20" t="s">
        <v>259</v>
      </c>
      <c r="J2397" s="11" t="s">
        <v>261</v>
      </c>
      <c r="K2397" s="11" t="s">
        <v>12387</v>
      </c>
      <c r="L2397" s="11">
        <v>2</v>
      </c>
    </row>
    <row r="2398" spans="1:12">
      <c r="A2398" s="11" t="s">
        <v>4648</v>
      </c>
      <c r="D2398" s="11" t="s">
        <v>260</v>
      </c>
      <c r="E2398" s="19" t="s">
        <v>4898</v>
      </c>
      <c r="F2398" s="10">
        <v>42036</v>
      </c>
      <c r="G2398" s="10">
        <v>44958</v>
      </c>
      <c r="H2398" s="11">
        <v>9</v>
      </c>
      <c r="I2398" s="20" t="s">
        <v>259</v>
      </c>
      <c r="J2398" s="11" t="s">
        <v>261</v>
      </c>
      <c r="K2398" s="11" t="s">
        <v>12387</v>
      </c>
      <c r="L2398" s="11">
        <v>2</v>
      </c>
    </row>
    <row r="2399" spans="1:12">
      <c r="A2399" s="11" t="s">
        <v>4649</v>
      </c>
      <c r="D2399" s="11" t="s">
        <v>260</v>
      </c>
      <c r="E2399" s="19" t="s">
        <v>4899</v>
      </c>
      <c r="F2399" s="10">
        <v>42036</v>
      </c>
      <c r="G2399" s="10">
        <v>44958</v>
      </c>
      <c r="H2399" s="11">
        <v>9</v>
      </c>
      <c r="I2399" s="20" t="s">
        <v>259</v>
      </c>
      <c r="J2399" s="11" t="s">
        <v>261</v>
      </c>
      <c r="K2399" s="11" t="s">
        <v>12387</v>
      </c>
      <c r="L2399" s="11">
        <v>2</v>
      </c>
    </row>
    <row r="2400" spans="1:12">
      <c r="A2400" s="11" t="s">
        <v>4650</v>
      </c>
      <c r="D2400" s="11" t="s">
        <v>260</v>
      </c>
      <c r="E2400" s="19" t="s">
        <v>4900</v>
      </c>
      <c r="F2400" s="10">
        <v>42036</v>
      </c>
      <c r="G2400" s="10">
        <v>44958</v>
      </c>
      <c r="H2400" s="11">
        <v>9</v>
      </c>
      <c r="I2400" s="20" t="s">
        <v>259</v>
      </c>
      <c r="J2400" s="11" t="s">
        <v>261</v>
      </c>
      <c r="K2400" s="11" t="s">
        <v>12387</v>
      </c>
      <c r="L2400" s="11">
        <v>2</v>
      </c>
    </row>
    <row r="2401" spans="1:12">
      <c r="A2401" s="11" t="s">
        <v>4651</v>
      </c>
      <c r="D2401" s="11" t="s">
        <v>260</v>
      </c>
      <c r="E2401" s="19" t="s">
        <v>4901</v>
      </c>
      <c r="F2401" s="10">
        <v>42036</v>
      </c>
      <c r="G2401" s="10">
        <v>44958</v>
      </c>
      <c r="H2401" s="11">
        <v>9</v>
      </c>
      <c r="I2401" s="20" t="s">
        <v>259</v>
      </c>
      <c r="J2401" s="11" t="s">
        <v>261</v>
      </c>
      <c r="K2401" s="11" t="s">
        <v>12387</v>
      </c>
      <c r="L2401" s="11">
        <v>2</v>
      </c>
    </row>
    <row r="2402" spans="1:12">
      <c r="A2402" s="11" t="s">
        <v>4652</v>
      </c>
      <c r="D2402" s="11" t="s">
        <v>260</v>
      </c>
      <c r="E2402" s="19" t="s">
        <v>4902</v>
      </c>
      <c r="F2402" s="10">
        <v>42036</v>
      </c>
      <c r="G2402" s="10">
        <v>44958</v>
      </c>
      <c r="H2402" s="11">
        <v>9</v>
      </c>
      <c r="I2402" s="20" t="s">
        <v>259</v>
      </c>
      <c r="J2402" s="11" t="s">
        <v>261</v>
      </c>
      <c r="K2402" s="11" t="s">
        <v>12387</v>
      </c>
      <c r="L2402" s="11">
        <v>2</v>
      </c>
    </row>
    <row r="2403" spans="1:12">
      <c r="A2403" s="11" t="s">
        <v>4653</v>
      </c>
      <c r="D2403" s="11" t="s">
        <v>260</v>
      </c>
      <c r="E2403" s="19" t="s">
        <v>4903</v>
      </c>
      <c r="F2403" s="10">
        <v>42036</v>
      </c>
      <c r="G2403" s="10">
        <v>44958</v>
      </c>
      <c r="H2403" s="11">
        <v>9</v>
      </c>
      <c r="I2403" s="20" t="s">
        <v>259</v>
      </c>
      <c r="J2403" s="11" t="s">
        <v>261</v>
      </c>
      <c r="K2403" s="11" t="s">
        <v>12387</v>
      </c>
      <c r="L2403" s="11">
        <v>2</v>
      </c>
    </row>
    <row r="2404" spans="1:12">
      <c r="A2404" s="11" t="s">
        <v>4654</v>
      </c>
      <c r="D2404" s="11" t="s">
        <v>260</v>
      </c>
      <c r="E2404" s="19" t="s">
        <v>4904</v>
      </c>
      <c r="F2404" s="10">
        <v>42036</v>
      </c>
      <c r="G2404" s="10">
        <v>44958</v>
      </c>
      <c r="H2404" s="11">
        <v>9</v>
      </c>
      <c r="I2404" s="20" t="s">
        <v>259</v>
      </c>
      <c r="J2404" s="11" t="s">
        <v>261</v>
      </c>
      <c r="K2404" s="11" t="s">
        <v>12387</v>
      </c>
      <c r="L2404" s="11">
        <v>2</v>
      </c>
    </row>
    <row r="2405" spans="1:12">
      <c r="A2405" s="11" t="s">
        <v>4655</v>
      </c>
      <c r="D2405" s="11" t="s">
        <v>260</v>
      </c>
      <c r="E2405" s="19" t="s">
        <v>4905</v>
      </c>
      <c r="F2405" s="10">
        <v>42036</v>
      </c>
      <c r="G2405" s="10">
        <v>44958</v>
      </c>
      <c r="H2405" s="11">
        <v>9</v>
      </c>
      <c r="I2405" s="20" t="s">
        <v>259</v>
      </c>
      <c r="J2405" s="11" t="s">
        <v>261</v>
      </c>
      <c r="K2405" s="11" t="s">
        <v>12387</v>
      </c>
      <c r="L2405" s="11">
        <v>2</v>
      </c>
    </row>
    <row r="2406" spans="1:12">
      <c r="A2406" s="11" t="s">
        <v>4656</v>
      </c>
      <c r="D2406" s="11" t="s">
        <v>260</v>
      </c>
      <c r="E2406" s="19" t="s">
        <v>4906</v>
      </c>
      <c r="F2406" s="10">
        <v>42036</v>
      </c>
      <c r="G2406" s="10">
        <v>44958</v>
      </c>
      <c r="H2406" s="11">
        <v>9</v>
      </c>
      <c r="I2406" s="20" t="s">
        <v>259</v>
      </c>
      <c r="J2406" s="11" t="s">
        <v>261</v>
      </c>
      <c r="K2406" s="11" t="s">
        <v>12387</v>
      </c>
      <c r="L2406" s="11">
        <v>2</v>
      </c>
    </row>
    <row r="2407" spans="1:12">
      <c r="A2407" s="11" t="s">
        <v>4657</v>
      </c>
      <c r="D2407" s="11" t="s">
        <v>260</v>
      </c>
      <c r="E2407" s="19" t="s">
        <v>4907</v>
      </c>
      <c r="F2407" s="10">
        <v>42036</v>
      </c>
      <c r="G2407" s="10">
        <v>44958</v>
      </c>
      <c r="H2407" s="11">
        <v>9</v>
      </c>
      <c r="I2407" s="20" t="s">
        <v>259</v>
      </c>
      <c r="J2407" s="11" t="s">
        <v>261</v>
      </c>
      <c r="K2407" s="11" t="s">
        <v>12387</v>
      </c>
      <c r="L2407" s="11">
        <v>2</v>
      </c>
    </row>
    <row r="2408" spans="1:12">
      <c r="A2408" s="11" t="s">
        <v>4658</v>
      </c>
      <c r="D2408" s="11" t="s">
        <v>260</v>
      </c>
      <c r="E2408" s="19" t="s">
        <v>4908</v>
      </c>
      <c r="F2408" s="10">
        <v>42036</v>
      </c>
      <c r="G2408" s="10">
        <v>44958</v>
      </c>
      <c r="H2408" s="11">
        <v>9</v>
      </c>
      <c r="I2408" s="20" t="s">
        <v>259</v>
      </c>
      <c r="J2408" s="11" t="s">
        <v>261</v>
      </c>
      <c r="K2408" s="11" t="s">
        <v>12387</v>
      </c>
      <c r="L2408" s="11">
        <v>2</v>
      </c>
    </row>
    <row r="2409" spans="1:12">
      <c r="A2409" s="11" t="s">
        <v>4659</v>
      </c>
      <c r="D2409" s="11" t="s">
        <v>260</v>
      </c>
      <c r="E2409" s="19" t="s">
        <v>4909</v>
      </c>
      <c r="F2409" s="10">
        <v>42036</v>
      </c>
      <c r="G2409" s="10">
        <v>44958</v>
      </c>
      <c r="H2409" s="11">
        <v>9</v>
      </c>
      <c r="I2409" s="20" t="s">
        <v>259</v>
      </c>
      <c r="J2409" s="11" t="s">
        <v>261</v>
      </c>
      <c r="K2409" s="11" t="s">
        <v>12387</v>
      </c>
      <c r="L2409" s="11">
        <v>2</v>
      </c>
    </row>
    <row r="2410" spans="1:12">
      <c r="A2410" s="11" t="s">
        <v>4660</v>
      </c>
      <c r="D2410" s="11" t="s">
        <v>260</v>
      </c>
      <c r="E2410" s="19" t="s">
        <v>4910</v>
      </c>
      <c r="F2410" s="10">
        <v>42036</v>
      </c>
      <c r="G2410" s="10">
        <v>44958</v>
      </c>
      <c r="H2410" s="11">
        <v>9</v>
      </c>
      <c r="I2410" s="20" t="s">
        <v>259</v>
      </c>
      <c r="J2410" s="11" t="s">
        <v>261</v>
      </c>
      <c r="K2410" s="11" t="s">
        <v>12387</v>
      </c>
      <c r="L2410" s="11">
        <v>2</v>
      </c>
    </row>
    <row r="2411" spans="1:12">
      <c r="A2411" s="11" t="s">
        <v>4661</v>
      </c>
      <c r="D2411" s="11" t="s">
        <v>260</v>
      </c>
      <c r="E2411" s="19" t="s">
        <v>4911</v>
      </c>
      <c r="F2411" s="10">
        <v>42036</v>
      </c>
      <c r="G2411" s="10">
        <v>44958</v>
      </c>
      <c r="H2411" s="11">
        <v>9</v>
      </c>
      <c r="I2411" s="20" t="s">
        <v>259</v>
      </c>
      <c r="J2411" s="11" t="s">
        <v>261</v>
      </c>
      <c r="K2411" s="11" t="s">
        <v>12387</v>
      </c>
      <c r="L2411" s="11">
        <v>2</v>
      </c>
    </row>
    <row r="2412" spans="1:12">
      <c r="A2412" s="11" t="s">
        <v>4662</v>
      </c>
      <c r="D2412" s="11" t="s">
        <v>260</v>
      </c>
      <c r="E2412" s="19" t="s">
        <v>4912</v>
      </c>
      <c r="F2412" s="10">
        <v>42036</v>
      </c>
      <c r="G2412" s="10">
        <v>44958</v>
      </c>
      <c r="H2412" s="11">
        <v>9</v>
      </c>
      <c r="I2412" s="20" t="s">
        <v>259</v>
      </c>
      <c r="J2412" s="11" t="s">
        <v>261</v>
      </c>
      <c r="K2412" s="11" t="s">
        <v>12387</v>
      </c>
      <c r="L2412" s="11">
        <v>2</v>
      </c>
    </row>
    <row r="2413" spans="1:12">
      <c r="A2413" s="11" t="s">
        <v>4663</v>
      </c>
      <c r="D2413" s="11" t="s">
        <v>260</v>
      </c>
      <c r="E2413" s="19" t="s">
        <v>4913</v>
      </c>
      <c r="F2413" s="10">
        <v>42036</v>
      </c>
      <c r="G2413" s="10">
        <v>44958</v>
      </c>
      <c r="H2413" s="11">
        <v>9</v>
      </c>
      <c r="I2413" s="20" t="s">
        <v>259</v>
      </c>
      <c r="J2413" s="11" t="s">
        <v>261</v>
      </c>
      <c r="K2413" s="11" t="s">
        <v>12387</v>
      </c>
      <c r="L2413" s="11">
        <v>2</v>
      </c>
    </row>
    <row r="2414" spans="1:12">
      <c r="A2414" s="11" t="s">
        <v>4664</v>
      </c>
      <c r="D2414" s="11" t="s">
        <v>260</v>
      </c>
      <c r="E2414" s="19" t="s">
        <v>4914</v>
      </c>
      <c r="F2414" s="10">
        <v>42036</v>
      </c>
      <c r="G2414" s="10">
        <v>44958</v>
      </c>
      <c r="H2414" s="11">
        <v>9</v>
      </c>
      <c r="I2414" s="20" t="s">
        <v>259</v>
      </c>
      <c r="J2414" s="11" t="s">
        <v>261</v>
      </c>
      <c r="K2414" s="11" t="s">
        <v>12387</v>
      </c>
      <c r="L2414" s="11">
        <v>2</v>
      </c>
    </row>
    <row r="2415" spans="1:12">
      <c r="A2415" s="11" t="s">
        <v>4665</v>
      </c>
      <c r="D2415" s="11" t="s">
        <v>260</v>
      </c>
      <c r="E2415" s="19" t="s">
        <v>4915</v>
      </c>
      <c r="F2415" s="10">
        <v>42036</v>
      </c>
      <c r="G2415" s="10">
        <v>44958</v>
      </c>
      <c r="H2415" s="11">
        <v>9</v>
      </c>
      <c r="I2415" s="20" t="s">
        <v>259</v>
      </c>
      <c r="J2415" s="11" t="s">
        <v>261</v>
      </c>
      <c r="K2415" s="11" t="s">
        <v>12387</v>
      </c>
      <c r="L2415" s="11">
        <v>2</v>
      </c>
    </row>
    <row r="2416" spans="1:12">
      <c r="A2416" s="11" t="s">
        <v>4666</v>
      </c>
      <c r="D2416" s="11" t="s">
        <v>260</v>
      </c>
      <c r="E2416" s="19" t="s">
        <v>4916</v>
      </c>
      <c r="F2416" s="10">
        <v>42036</v>
      </c>
      <c r="G2416" s="10">
        <v>44958</v>
      </c>
      <c r="H2416" s="11">
        <v>9</v>
      </c>
      <c r="I2416" s="20" t="s">
        <v>259</v>
      </c>
      <c r="J2416" s="11" t="s">
        <v>261</v>
      </c>
      <c r="K2416" s="11" t="s">
        <v>12387</v>
      </c>
      <c r="L2416" s="11">
        <v>2</v>
      </c>
    </row>
    <row r="2417" spans="1:12">
      <c r="A2417" s="11" t="s">
        <v>4667</v>
      </c>
      <c r="D2417" s="11" t="s">
        <v>260</v>
      </c>
      <c r="E2417" s="19" t="s">
        <v>4917</v>
      </c>
      <c r="F2417" s="10">
        <v>42036</v>
      </c>
      <c r="G2417" s="10">
        <v>44958</v>
      </c>
      <c r="H2417" s="11">
        <v>9</v>
      </c>
      <c r="I2417" s="20" t="s">
        <v>259</v>
      </c>
      <c r="J2417" s="11" t="s">
        <v>261</v>
      </c>
      <c r="K2417" s="11" t="s">
        <v>12387</v>
      </c>
      <c r="L2417" s="11">
        <v>2</v>
      </c>
    </row>
    <row r="2418" spans="1:12">
      <c r="A2418" s="11" t="s">
        <v>4668</v>
      </c>
      <c r="D2418" s="11" t="s">
        <v>260</v>
      </c>
      <c r="E2418" s="19" t="s">
        <v>4918</v>
      </c>
      <c r="F2418" s="10">
        <v>42036</v>
      </c>
      <c r="G2418" s="10">
        <v>44958</v>
      </c>
      <c r="H2418" s="11">
        <v>9</v>
      </c>
      <c r="I2418" s="20" t="s">
        <v>259</v>
      </c>
      <c r="J2418" s="11" t="s">
        <v>261</v>
      </c>
      <c r="K2418" s="11" t="s">
        <v>12387</v>
      </c>
      <c r="L2418" s="11">
        <v>2</v>
      </c>
    </row>
    <row r="2419" spans="1:12">
      <c r="A2419" s="11" t="s">
        <v>4669</v>
      </c>
      <c r="D2419" s="11" t="s">
        <v>260</v>
      </c>
      <c r="E2419" s="19" t="s">
        <v>4919</v>
      </c>
      <c r="F2419" s="10">
        <v>42036</v>
      </c>
      <c r="G2419" s="10">
        <v>44958</v>
      </c>
      <c r="H2419" s="11">
        <v>9</v>
      </c>
      <c r="I2419" s="20" t="s">
        <v>259</v>
      </c>
      <c r="J2419" s="11" t="s">
        <v>261</v>
      </c>
      <c r="K2419" s="11" t="s">
        <v>12387</v>
      </c>
      <c r="L2419" s="11">
        <v>2</v>
      </c>
    </row>
    <row r="2420" spans="1:12">
      <c r="A2420" s="11" t="s">
        <v>4670</v>
      </c>
      <c r="D2420" s="11" t="s">
        <v>260</v>
      </c>
      <c r="E2420" s="19" t="s">
        <v>4920</v>
      </c>
      <c r="F2420" s="10">
        <v>42036</v>
      </c>
      <c r="G2420" s="10">
        <v>44958</v>
      </c>
      <c r="H2420" s="11">
        <v>9</v>
      </c>
      <c r="I2420" s="20" t="s">
        <v>259</v>
      </c>
      <c r="J2420" s="11" t="s">
        <v>261</v>
      </c>
      <c r="K2420" s="11" t="s">
        <v>12387</v>
      </c>
      <c r="L2420" s="11">
        <v>2</v>
      </c>
    </row>
    <row r="2421" spans="1:12">
      <c r="A2421" s="11" t="s">
        <v>4671</v>
      </c>
      <c r="D2421" s="11" t="s">
        <v>260</v>
      </c>
      <c r="E2421" s="19" t="s">
        <v>4921</v>
      </c>
      <c r="F2421" s="10">
        <v>42036</v>
      </c>
      <c r="G2421" s="10">
        <v>44958</v>
      </c>
      <c r="H2421" s="11">
        <v>9</v>
      </c>
      <c r="I2421" s="20" t="s">
        <v>259</v>
      </c>
      <c r="J2421" s="11" t="s">
        <v>261</v>
      </c>
      <c r="K2421" s="11" t="s">
        <v>12387</v>
      </c>
      <c r="L2421" s="11">
        <v>2</v>
      </c>
    </row>
    <row r="2422" spans="1:12">
      <c r="A2422" s="11" t="s">
        <v>4672</v>
      </c>
      <c r="D2422" s="11" t="s">
        <v>260</v>
      </c>
      <c r="E2422" s="19" t="s">
        <v>4922</v>
      </c>
      <c r="F2422" s="10">
        <v>42036</v>
      </c>
      <c r="G2422" s="10">
        <v>44958</v>
      </c>
      <c r="H2422" s="11">
        <v>9</v>
      </c>
      <c r="I2422" s="20" t="s">
        <v>259</v>
      </c>
      <c r="J2422" s="11" t="s">
        <v>261</v>
      </c>
      <c r="K2422" s="11" t="s">
        <v>12387</v>
      </c>
      <c r="L2422" s="11">
        <v>2</v>
      </c>
    </row>
    <row r="2423" spans="1:12">
      <c r="A2423" s="11" t="s">
        <v>4673</v>
      </c>
      <c r="D2423" s="11" t="s">
        <v>260</v>
      </c>
      <c r="E2423" s="19" t="s">
        <v>4923</v>
      </c>
      <c r="F2423" s="10">
        <v>42036</v>
      </c>
      <c r="G2423" s="10">
        <v>44958</v>
      </c>
      <c r="H2423" s="11">
        <v>9</v>
      </c>
      <c r="I2423" s="20" t="s">
        <v>259</v>
      </c>
      <c r="J2423" s="11" t="s">
        <v>261</v>
      </c>
      <c r="K2423" s="11" t="s">
        <v>12387</v>
      </c>
      <c r="L2423" s="11">
        <v>2</v>
      </c>
    </row>
    <row r="2424" spans="1:12">
      <c r="A2424" s="11" t="s">
        <v>4674</v>
      </c>
      <c r="D2424" s="11" t="s">
        <v>260</v>
      </c>
      <c r="E2424" s="19" t="s">
        <v>4924</v>
      </c>
      <c r="F2424" s="10">
        <v>42036</v>
      </c>
      <c r="G2424" s="10">
        <v>44958</v>
      </c>
      <c r="H2424" s="11">
        <v>9</v>
      </c>
      <c r="I2424" s="20" t="s">
        <v>259</v>
      </c>
      <c r="J2424" s="11" t="s">
        <v>261</v>
      </c>
      <c r="K2424" s="11" t="s">
        <v>12387</v>
      </c>
      <c r="L2424" s="11">
        <v>2</v>
      </c>
    </row>
    <row r="2425" spans="1:12">
      <c r="A2425" s="11" t="s">
        <v>4675</v>
      </c>
      <c r="D2425" s="11" t="s">
        <v>260</v>
      </c>
      <c r="E2425" s="19" t="s">
        <v>4925</v>
      </c>
      <c r="F2425" s="10">
        <v>42036</v>
      </c>
      <c r="G2425" s="10">
        <v>44958</v>
      </c>
      <c r="H2425" s="11">
        <v>9</v>
      </c>
      <c r="I2425" s="20" t="s">
        <v>259</v>
      </c>
      <c r="J2425" s="11" t="s">
        <v>261</v>
      </c>
      <c r="K2425" s="11" t="s">
        <v>12387</v>
      </c>
      <c r="L2425" s="11">
        <v>2</v>
      </c>
    </row>
    <row r="2426" spans="1:12">
      <c r="A2426" s="11" t="s">
        <v>4676</v>
      </c>
      <c r="D2426" s="11" t="s">
        <v>260</v>
      </c>
      <c r="E2426" s="19" t="s">
        <v>4926</v>
      </c>
      <c r="F2426" s="10">
        <v>42036</v>
      </c>
      <c r="G2426" s="10">
        <v>44958</v>
      </c>
      <c r="H2426" s="11">
        <v>9</v>
      </c>
      <c r="I2426" s="20" t="s">
        <v>259</v>
      </c>
      <c r="J2426" s="11" t="s">
        <v>261</v>
      </c>
      <c r="K2426" s="11" t="s">
        <v>12387</v>
      </c>
      <c r="L2426" s="11">
        <v>2</v>
      </c>
    </row>
    <row r="2427" spans="1:12">
      <c r="A2427" s="11" t="s">
        <v>4677</v>
      </c>
      <c r="D2427" s="11" t="s">
        <v>260</v>
      </c>
      <c r="E2427" s="19" t="s">
        <v>4927</v>
      </c>
      <c r="F2427" s="10">
        <v>42036</v>
      </c>
      <c r="G2427" s="10">
        <v>44958</v>
      </c>
      <c r="H2427" s="11">
        <v>9</v>
      </c>
      <c r="I2427" s="20" t="s">
        <v>259</v>
      </c>
      <c r="J2427" s="11" t="s">
        <v>261</v>
      </c>
      <c r="K2427" s="11" t="s">
        <v>12387</v>
      </c>
      <c r="L2427" s="11">
        <v>2</v>
      </c>
    </row>
    <row r="2428" spans="1:12">
      <c r="A2428" s="11" t="s">
        <v>4678</v>
      </c>
      <c r="D2428" s="11" t="s">
        <v>260</v>
      </c>
      <c r="E2428" s="19" t="s">
        <v>4928</v>
      </c>
      <c r="F2428" s="10">
        <v>42036</v>
      </c>
      <c r="G2428" s="10">
        <v>44958</v>
      </c>
      <c r="H2428" s="11">
        <v>9</v>
      </c>
      <c r="I2428" s="20" t="s">
        <v>259</v>
      </c>
      <c r="J2428" s="11" t="s">
        <v>261</v>
      </c>
      <c r="K2428" s="11" t="s">
        <v>12387</v>
      </c>
      <c r="L2428" s="11">
        <v>2</v>
      </c>
    </row>
    <row r="2429" spans="1:12">
      <c r="A2429" s="11" t="s">
        <v>4679</v>
      </c>
      <c r="D2429" s="11" t="s">
        <v>260</v>
      </c>
      <c r="E2429" s="19" t="s">
        <v>4929</v>
      </c>
      <c r="F2429" s="10">
        <v>42036</v>
      </c>
      <c r="G2429" s="10">
        <v>44958</v>
      </c>
      <c r="H2429" s="11">
        <v>9</v>
      </c>
      <c r="I2429" s="20" t="s">
        <v>259</v>
      </c>
      <c r="J2429" s="11" t="s">
        <v>261</v>
      </c>
      <c r="K2429" s="11" t="s">
        <v>12387</v>
      </c>
      <c r="L2429" s="11">
        <v>2</v>
      </c>
    </row>
    <row r="2430" spans="1:12">
      <c r="A2430" s="11" t="s">
        <v>4680</v>
      </c>
      <c r="D2430" s="11" t="s">
        <v>260</v>
      </c>
      <c r="E2430" s="19" t="s">
        <v>4930</v>
      </c>
      <c r="F2430" s="10">
        <v>42036</v>
      </c>
      <c r="G2430" s="10">
        <v>44958</v>
      </c>
      <c r="H2430" s="11">
        <v>9</v>
      </c>
      <c r="I2430" s="20" t="s">
        <v>259</v>
      </c>
      <c r="J2430" s="11" t="s">
        <v>261</v>
      </c>
      <c r="K2430" s="11" t="s">
        <v>12387</v>
      </c>
      <c r="L2430" s="11">
        <v>2</v>
      </c>
    </row>
    <row r="2431" spans="1:12">
      <c r="A2431" s="11" t="s">
        <v>4681</v>
      </c>
      <c r="D2431" s="11" t="s">
        <v>260</v>
      </c>
      <c r="E2431" s="19" t="s">
        <v>4931</v>
      </c>
      <c r="F2431" s="10">
        <v>42036</v>
      </c>
      <c r="G2431" s="10">
        <v>44958</v>
      </c>
      <c r="H2431" s="11">
        <v>9</v>
      </c>
      <c r="I2431" s="20" t="s">
        <v>259</v>
      </c>
      <c r="J2431" s="11" t="s">
        <v>261</v>
      </c>
      <c r="K2431" s="11" t="s">
        <v>12387</v>
      </c>
      <c r="L2431" s="11">
        <v>2</v>
      </c>
    </row>
    <row r="2432" spans="1:12">
      <c r="A2432" s="11" t="s">
        <v>4682</v>
      </c>
      <c r="D2432" s="11" t="s">
        <v>260</v>
      </c>
      <c r="E2432" s="19" t="s">
        <v>4932</v>
      </c>
      <c r="F2432" s="10">
        <v>42036</v>
      </c>
      <c r="G2432" s="10">
        <v>44958</v>
      </c>
      <c r="H2432" s="11">
        <v>9</v>
      </c>
      <c r="I2432" s="20" t="s">
        <v>259</v>
      </c>
      <c r="J2432" s="11" t="s">
        <v>261</v>
      </c>
      <c r="K2432" s="11" t="s">
        <v>12387</v>
      </c>
      <c r="L2432" s="11">
        <v>2</v>
      </c>
    </row>
    <row r="2433" spans="1:12">
      <c r="A2433" s="11" t="s">
        <v>4683</v>
      </c>
      <c r="D2433" s="11" t="s">
        <v>260</v>
      </c>
      <c r="E2433" s="19" t="s">
        <v>4933</v>
      </c>
      <c r="F2433" s="10">
        <v>42036</v>
      </c>
      <c r="G2433" s="10">
        <v>44958</v>
      </c>
      <c r="H2433" s="11">
        <v>9</v>
      </c>
      <c r="I2433" s="20" t="s">
        <v>259</v>
      </c>
      <c r="J2433" s="11" t="s">
        <v>261</v>
      </c>
      <c r="K2433" s="11" t="s">
        <v>12387</v>
      </c>
      <c r="L2433" s="11">
        <v>2</v>
      </c>
    </row>
    <row r="2434" spans="1:12">
      <c r="A2434" s="11" t="s">
        <v>4684</v>
      </c>
      <c r="D2434" s="11" t="s">
        <v>260</v>
      </c>
      <c r="E2434" s="19" t="s">
        <v>4934</v>
      </c>
      <c r="F2434" s="10">
        <v>42036</v>
      </c>
      <c r="G2434" s="10">
        <v>44958</v>
      </c>
      <c r="H2434" s="11">
        <v>9</v>
      </c>
      <c r="I2434" s="20" t="s">
        <v>259</v>
      </c>
      <c r="J2434" s="11" t="s">
        <v>261</v>
      </c>
      <c r="K2434" s="11" t="s">
        <v>12387</v>
      </c>
      <c r="L2434" s="11">
        <v>2</v>
      </c>
    </row>
    <row r="2435" spans="1:12">
      <c r="A2435" s="11" t="s">
        <v>4685</v>
      </c>
      <c r="D2435" s="11" t="s">
        <v>260</v>
      </c>
      <c r="E2435" s="19" t="s">
        <v>4935</v>
      </c>
      <c r="F2435" s="10">
        <v>42036</v>
      </c>
      <c r="G2435" s="10">
        <v>44958</v>
      </c>
      <c r="H2435" s="11">
        <v>9</v>
      </c>
      <c r="I2435" s="20" t="s">
        <v>259</v>
      </c>
      <c r="J2435" s="11" t="s">
        <v>261</v>
      </c>
      <c r="K2435" s="11" t="s">
        <v>12387</v>
      </c>
      <c r="L2435" s="11">
        <v>2</v>
      </c>
    </row>
    <row r="2436" spans="1:12">
      <c r="A2436" s="11" t="s">
        <v>4686</v>
      </c>
      <c r="D2436" s="11" t="s">
        <v>260</v>
      </c>
      <c r="E2436" s="19" t="s">
        <v>4936</v>
      </c>
      <c r="F2436" s="10">
        <v>42036</v>
      </c>
      <c r="G2436" s="10">
        <v>44958</v>
      </c>
      <c r="H2436" s="11">
        <v>9</v>
      </c>
      <c r="I2436" s="20" t="s">
        <v>259</v>
      </c>
      <c r="J2436" s="11" t="s">
        <v>261</v>
      </c>
      <c r="K2436" s="11" t="s">
        <v>12387</v>
      </c>
      <c r="L2436" s="11">
        <v>2</v>
      </c>
    </row>
    <row r="2437" spans="1:12">
      <c r="A2437" s="11" t="s">
        <v>4687</v>
      </c>
      <c r="D2437" s="11" t="s">
        <v>260</v>
      </c>
      <c r="E2437" s="19" t="s">
        <v>4937</v>
      </c>
      <c r="F2437" s="10">
        <v>42036</v>
      </c>
      <c r="G2437" s="10">
        <v>44958</v>
      </c>
      <c r="H2437" s="11">
        <v>9</v>
      </c>
      <c r="I2437" s="20" t="s">
        <v>259</v>
      </c>
      <c r="J2437" s="11" t="s">
        <v>261</v>
      </c>
      <c r="K2437" s="11" t="s">
        <v>12387</v>
      </c>
      <c r="L2437" s="11">
        <v>2</v>
      </c>
    </row>
    <row r="2438" spans="1:12">
      <c r="A2438" s="11" t="s">
        <v>4688</v>
      </c>
      <c r="D2438" s="11" t="s">
        <v>260</v>
      </c>
      <c r="E2438" s="19" t="s">
        <v>4938</v>
      </c>
      <c r="F2438" s="10">
        <v>42036</v>
      </c>
      <c r="G2438" s="10">
        <v>44958</v>
      </c>
      <c r="H2438" s="11">
        <v>9</v>
      </c>
      <c r="I2438" s="20" t="s">
        <v>259</v>
      </c>
      <c r="J2438" s="11" t="s">
        <v>261</v>
      </c>
      <c r="K2438" s="11" t="s">
        <v>12387</v>
      </c>
      <c r="L2438" s="11">
        <v>2</v>
      </c>
    </row>
    <row r="2439" spans="1:12">
      <c r="A2439" s="11" t="s">
        <v>4689</v>
      </c>
      <c r="D2439" s="11" t="s">
        <v>260</v>
      </c>
      <c r="E2439" s="19" t="s">
        <v>4939</v>
      </c>
      <c r="F2439" s="10">
        <v>42036</v>
      </c>
      <c r="G2439" s="10">
        <v>44958</v>
      </c>
      <c r="H2439" s="11">
        <v>9</v>
      </c>
      <c r="I2439" s="20" t="s">
        <v>259</v>
      </c>
      <c r="J2439" s="11" t="s">
        <v>261</v>
      </c>
      <c r="K2439" s="11" t="s">
        <v>12387</v>
      </c>
      <c r="L2439" s="11">
        <v>2</v>
      </c>
    </row>
    <row r="2440" spans="1:12">
      <c r="A2440" s="11" t="s">
        <v>4690</v>
      </c>
      <c r="D2440" s="11" t="s">
        <v>260</v>
      </c>
      <c r="E2440" s="19" t="s">
        <v>4940</v>
      </c>
      <c r="F2440" s="10">
        <v>42036</v>
      </c>
      <c r="G2440" s="10">
        <v>44958</v>
      </c>
      <c r="H2440" s="11">
        <v>9</v>
      </c>
      <c r="I2440" s="20" t="s">
        <v>259</v>
      </c>
      <c r="J2440" s="11" t="s">
        <v>261</v>
      </c>
      <c r="K2440" s="11" t="s">
        <v>12387</v>
      </c>
      <c r="L2440" s="11">
        <v>2</v>
      </c>
    </row>
    <row r="2441" spans="1:12">
      <c r="A2441" s="11" t="s">
        <v>4691</v>
      </c>
      <c r="D2441" s="11" t="s">
        <v>260</v>
      </c>
      <c r="E2441" s="19" t="s">
        <v>4941</v>
      </c>
      <c r="F2441" s="10">
        <v>42036</v>
      </c>
      <c r="G2441" s="10">
        <v>44958</v>
      </c>
      <c r="H2441" s="11">
        <v>9</v>
      </c>
      <c r="I2441" s="20" t="s">
        <v>259</v>
      </c>
      <c r="J2441" s="11" t="s">
        <v>261</v>
      </c>
      <c r="K2441" s="11" t="s">
        <v>12387</v>
      </c>
      <c r="L2441" s="11">
        <v>2</v>
      </c>
    </row>
    <row r="2442" spans="1:12">
      <c r="A2442" s="11" t="s">
        <v>4692</v>
      </c>
      <c r="D2442" s="11" t="s">
        <v>260</v>
      </c>
      <c r="E2442" s="19" t="s">
        <v>4942</v>
      </c>
      <c r="F2442" s="10">
        <v>42036</v>
      </c>
      <c r="G2442" s="10">
        <v>44958</v>
      </c>
      <c r="H2442" s="11">
        <v>9</v>
      </c>
      <c r="I2442" s="20" t="s">
        <v>259</v>
      </c>
      <c r="J2442" s="11" t="s">
        <v>261</v>
      </c>
      <c r="K2442" s="11" t="s">
        <v>12387</v>
      </c>
      <c r="L2442" s="11">
        <v>2</v>
      </c>
    </row>
    <row r="2443" spans="1:12">
      <c r="A2443" s="11" t="s">
        <v>4693</v>
      </c>
      <c r="D2443" s="11" t="s">
        <v>260</v>
      </c>
      <c r="E2443" s="19" t="s">
        <v>4943</v>
      </c>
      <c r="F2443" s="10">
        <v>42036</v>
      </c>
      <c r="G2443" s="10">
        <v>44958</v>
      </c>
      <c r="H2443" s="11">
        <v>9</v>
      </c>
      <c r="I2443" s="20" t="s">
        <v>259</v>
      </c>
      <c r="J2443" s="11" t="s">
        <v>261</v>
      </c>
      <c r="K2443" s="11" t="s">
        <v>12387</v>
      </c>
      <c r="L2443" s="11">
        <v>2</v>
      </c>
    </row>
    <row r="2444" spans="1:12">
      <c r="A2444" s="11" t="s">
        <v>4694</v>
      </c>
      <c r="D2444" s="11" t="s">
        <v>260</v>
      </c>
      <c r="E2444" s="19" t="s">
        <v>4944</v>
      </c>
      <c r="F2444" s="10">
        <v>42036</v>
      </c>
      <c r="G2444" s="10">
        <v>44958</v>
      </c>
      <c r="H2444" s="11">
        <v>9</v>
      </c>
      <c r="I2444" s="20" t="s">
        <v>259</v>
      </c>
      <c r="J2444" s="11" t="s">
        <v>261</v>
      </c>
      <c r="K2444" s="11" t="s">
        <v>12387</v>
      </c>
      <c r="L2444" s="11">
        <v>2</v>
      </c>
    </row>
    <row r="2445" spans="1:12">
      <c r="A2445" s="11" t="s">
        <v>4695</v>
      </c>
      <c r="D2445" s="11" t="s">
        <v>260</v>
      </c>
      <c r="E2445" s="19" t="s">
        <v>4945</v>
      </c>
      <c r="F2445" s="10">
        <v>42036</v>
      </c>
      <c r="G2445" s="10">
        <v>44958</v>
      </c>
      <c r="H2445" s="11">
        <v>9</v>
      </c>
      <c r="I2445" s="20" t="s">
        <v>259</v>
      </c>
      <c r="J2445" s="11" t="s">
        <v>261</v>
      </c>
      <c r="K2445" s="11" t="s">
        <v>12387</v>
      </c>
      <c r="L2445" s="11">
        <v>2</v>
      </c>
    </row>
    <row r="2446" spans="1:12">
      <c r="A2446" s="11" t="s">
        <v>4696</v>
      </c>
      <c r="D2446" s="11" t="s">
        <v>260</v>
      </c>
      <c r="E2446" s="19" t="s">
        <v>4946</v>
      </c>
      <c r="F2446" s="10">
        <v>42036</v>
      </c>
      <c r="G2446" s="10">
        <v>44958</v>
      </c>
      <c r="H2446" s="11">
        <v>9</v>
      </c>
      <c r="I2446" s="20" t="s">
        <v>259</v>
      </c>
      <c r="J2446" s="11" t="s">
        <v>261</v>
      </c>
      <c r="K2446" s="11" t="s">
        <v>12387</v>
      </c>
      <c r="L2446" s="11">
        <v>2</v>
      </c>
    </row>
    <row r="2447" spans="1:12">
      <c r="A2447" s="11" t="s">
        <v>4697</v>
      </c>
      <c r="D2447" s="11" t="s">
        <v>260</v>
      </c>
      <c r="E2447" s="19" t="s">
        <v>4947</v>
      </c>
      <c r="F2447" s="10">
        <v>42036</v>
      </c>
      <c r="G2447" s="10">
        <v>44958</v>
      </c>
      <c r="H2447" s="11">
        <v>9</v>
      </c>
      <c r="I2447" s="20" t="s">
        <v>259</v>
      </c>
      <c r="J2447" s="11" t="s">
        <v>261</v>
      </c>
      <c r="K2447" s="11" t="s">
        <v>12387</v>
      </c>
      <c r="L2447" s="11">
        <v>2</v>
      </c>
    </row>
    <row r="2448" spans="1:12">
      <c r="A2448" s="11" t="s">
        <v>4698</v>
      </c>
      <c r="D2448" s="11" t="s">
        <v>260</v>
      </c>
      <c r="E2448" s="19" t="s">
        <v>4948</v>
      </c>
      <c r="F2448" s="10">
        <v>42036</v>
      </c>
      <c r="G2448" s="10">
        <v>44958</v>
      </c>
      <c r="H2448" s="11">
        <v>9</v>
      </c>
      <c r="I2448" s="20" t="s">
        <v>259</v>
      </c>
      <c r="J2448" s="11" t="s">
        <v>261</v>
      </c>
      <c r="K2448" s="11" t="s">
        <v>12387</v>
      </c>
      <c r="L2448" s="11">
        <v>2</v>
      </c>
    </row>
    <row r="2449" spans="1:12">
      <c r="A2449" s="11" t="s">
        <v>4699</v>
      </c>
      <c r="D2449" s="11" t="s">
        <v>260</v>
      </c>
      <c r="E2449" s="19" t="s">
        <v>4949</v>
      </c>
      <c r="F2449" s="10">
        <v>42036</v>
      </c>
      <c r="G2449" s="10">
        <v>44958</v>
      </c>
      <c r="H2449" s="11">
        <v>9</v>
      </c>
      <c r="I2449" s="20" t="s">
        <v>259</v>
      </c>
      <c r="J2449" s="11" t="s">
        <v>261</v>
      </c>
      <c r="K2449" s="11" t="s">
        <v>12387</v>
      </c>
      <c r="L2449" s="11">
        <v>2</v>
      </c>
    </row>
    <row r="2450" spans="1:12">
      <c r="A2450" s="11" t="s">
        <v>4700</v>
      </c>
      <c r="D2450" s="11" t="s">
        <v>260</v>
      </c>
      <c r="E2450" s="19" t="s">
        <v>4950</v>
      </c>
      <c r="F2450" s="10">
        <v>42036</v>
      </c>
      <c r="G2450" s="10">
        <v>44958</v>
      </c>
      <c r="H2450" s="11">
        <v>9</v>
      </c>
      <c r="I2450" s="20" t="s">
        <v>259</v>
      </c>
      <c r="J2450" s="11" t="s">
        <v>261</v>
      </c>
      <c r="K2450" s="11" t="s">
        <v>12387</v>
      </c>
      <c r="L2450" s="11">
        <v>2</v>
      </c>
    </row>
    <row r="2451" spans="1:12">
      <c r="A2451" s="11" t="s">
        <v>4701</v>
      </c>
      <c r="D2451" s="11" t="s">
        <v>260</v>
      </c>
      <c r="E2451" s="19" t="s">
        <v>4951</v>
      </c>
      <c r="F2451" s="10">
        <v>42036</v>
      </c>
      <c r="G2451" s="10">
        <v>44958</v>
      </c>
      <c r="H2451" s="11">
        <v>9</v>
      </c>
      <c r="I2451" s="20" t="s">
        <v>259</v>
      </c>
      <c r="J2451" s="11" t="s">
        <v>261</v>
      </c>
      <c r="K2451" s="11" t="s">
        <v>12387</v>
      </c>
      <c r="L2451" s="11">
        <v>2</v>
      </c>
    </row>
    <row r="2452" spans="1:12">
      <c r="A2452" s="11" t="s">
        <v>4702</v>
      </c>
      <c r="D2452" s="11" t="s">
        <v>260</v>
      </c>
      <c r="E2452" s="19" t="s">
        <v>4952</v>
      </c>
      <c r="F2452" s="10">
        <v>42036</v>
      </c>
      <c r="G2452" s="10">
        <v>44958</v>
      </c>
      <c r="H2452" s="11">
        <v>9</v>
      </c>
      <c r="I2452" s="20" t="s">
        <v>259</v>
      </c>
      <c r="J2452" s="11" t="s">
        <v>261</v>
      </c>
      <c r="K2452" s="11" t="s">
        <v>12387</v>
      </c>
      <c r="L2452" s="11">
        <v>2</v>
      </c>
    </row>
    <row r="2453" spans="1:12">
      <c r="A2453" s="11" t="s">
        <v>4703</v>
      </c>
      <c r="D2453" s="11" t="s">
        <v>260</v>
      </c>
      <c r="E2453" s="19" t="s">
        <v>4953</v>
      </c>
      <c r="F2453" s="10">
        <v>42036</v>
      </c>
      <c r="G2453" s="10">
        <v>44958</v>
      </c>
      <c r="H2453" s="11">
        <v>9</v>
      </c>
      <c r="I2453" s="20" t="s">
        <v>259</v>
      </c>
      <c r="J2453" s="11" t="s">
        <v>261</v>
      </c>
      <c r="K2453" s="11" t="s">
        <v>12387</v>
      </c>
      <c r="L2453" s="11">
        <v>2</v>
      </c>
    </row>
    <row r="2454" spans="1:12">
      <c r="A2454" s="11" t="s">
        <v>4704</v>
      </c>
      <c r="D2454" s="11" t="s">
        <v>260</v>
      </c>
      <c r="E2454" s="19" t="s">
        <v>4954</v>
      </c>
      <c r="F2454" s="10">
        <v>42036</v>
      </c>
      <c r="G2454" s="10">
        <v>44958</v>
      </c>
      <c r="H2454" s="11">
        <v>9</v>
      </c>
      <c r="I2454" s="20" t="s">
        <v>259</v>
      </c>
      <c r="J2454" s="11" t="s">
        <v>261</v>
      </c>
      <c r="K2454" s="11" t="s">
        <v>12387</v>
      </c>
      <c r="L2454" s="11">
        <v>2</v>
      </c>
    </row>
    <row r="2455" spans="1:12">
      <c r="A2455" s="11" t="s">
        <v>4705</v>
      </c>
      <c r="D2455" s="11" t="s">
        <v>260</v>
      </c>
      <c r="E2455" s="19" t="s">
        <v>4955</v>
      </c>
      <c r="F2455" s="10">
        <v>42036</v>
      </c>
      <c r="G2455" s="10">
        <v>44958</v>
      </c>
      <c r="H2455" s="11">
        <v>9</v>
      </c>
      <c r="I2455" s="20" t="s">
        <v>259</v>
      </c>
      <c r="J2455" s="11" t="s">
        <v>261</v>
      </c>
      <c r="K2455" s="11" t="s">
        <v>12387</v>
      </c>
      <c r="L2455" s="11">
        <v>2</v>
      </c>
    </row>
    <row r="2456" spans="1:12">
      <c r="A2456" s="11" t="s">
        <v>4706</v>
      </c>
      <c r="D2456" s="11" t="s">
        <v>260</v>
      </c>
      <c r="E2456" s="19" t="s">
        <v>4956</v>
      </c>
      <c r="F2456" s="10">
        <v>42036</v>
      </c>
      <c r="G2456" s="10">
        <v>44958</v>
      </c>
      <c r="H2456" s="11">
        <v>9</v>
      </c>
      <c r="I2456" s="20" t="s">
        <v>259</v>
      </c>
      <c r="J2456" s="11" t="s">
        <v>261</v>
      </c>
      <c r="K2456" s="11" t="s">
        <v>12387</v>
      </c>
      <c r="L2456" s="11">
        <v>2</v>
      </c>
    </row>
    <row r="2457" spans="1:12">
      <c r="A2457" s="11" t="s">
        <v>4707</v>
      </c>
      <c r="D2457" s="11" t="s">
        <v>260</v>
      </c>
      <c r="E2457" s="19" t="s">
        <v>4957</v>
      </c>
      <c r="F2457" s="10">
        <v>42036</v>
      </c>
      <c r="G2457" s="10">
        <v>44958</v>
      </c>
      <c r="H2457" s="11">
        <v>9</v>
      </c>
      <c r="I2457" s="20" t="s">
        <v>259</v>
      </c>
      <c r="J2457" s="11" t="s">
        <v>261</v>
      </c>
      <c r="K2457" s="11" t="s">
        <v>12387</v>
      </c>
      <c r="L2457" s="11">
        <v>2</v>
      </c>
    </row>
    <row r="2458" spans="1:12">
      <c r="A2458" s="11" t="s">
        <v>4708</v>
      </c>
      <c r="D2458" s="11" t="s">
        <v>260</v>
      </c>
      <c r="E2458" s="19" t="s">
        <v>4958</v>
      </c>
      <c r="F2458" s="10">
        <v>42036</v>
      </c>
      <c r="G2458" s="10">
        <v>44958</v>
      </c>
      <c r="H2458" s="11">
        <v>9</v>
      </c>
      <c r="I2458" s="20" t="s">
        <v>259</v>
      </c>
      <c r="J2458" s="11" t="s">
        <v>261</v>
      </c>
      <c r="K2458" s="11" t="s">
        <v>12387</v>
      </c>
      <c r="L2458" s="11">
        <v>2</v>
      </c>
    </row>
    <row r="2459" spans="1:12">
      <c r="A2459" s="11" t="s">
        <v>4709</v>
      </c>
      <c r="D2459" s="11" t="s">
        <v>260</v>
      </c>
      <c r="E2459" s="19" t="s">
        <v>4959</v>
      </c>
      <c r="F2459" s="10">
        <v>42036</v>
      </c>
      <c r="G2459" s="10">
        <v>44958</v>
      </c>
      <c r="H2459" s="11">
        <v>9</v>
      </c>
      <c r="I2459" s="20" t="s">
        <v>259</v>
      </c>
      <c r="J2459" s="11" t="s">
        <v>261</v>
      </c>
      <c r="K2459" s="11" t="s">
        <v>12387</v>
      </c>
      <c r="L2459" s="11">
        <v>2</v>
      </c>
    </row>
    <row r="2460" spans="1:12">
      <c r="A2460" s="11" t="s">
        <v>4710</v>
      </c>
      <c r="D2460" s="11" t="s">
        <v>260</v>
      </c>
      <c r="E2460" s="19" t="s">
        <v>4960</v>
      </c>
      <c r="F2460" s="10">
        <v>42036</v>
      </c>
      <c r="G2460" s="10">
        <v>44958</v>
      </c>
      <c r="H2460" s="11">
        <v>9</v>
      </c>
      <c r="I2460" s="20" t="s">
        <v>259</v>
      </c>
      <c r="J2460" s="11" t="s">
        <v>261</v>
      </c>
      <c r="K2460" s="11" t="s">
        <v>12387</v>
      </c>
      <c r="L2460" s="11">
        <v>2</v>
      </c>
    </row>
    <row r="2461" spans="1:12">
      <c r="A2461" s="11" t="s">
        <v>4711</v>
      </c>
      <c r="D2461" s="11" t="s">
        <v>260</v>
      </c>
      <c r="E2461" s="19" t="s">
        <v>4961</v>
      </c>
      <c r="F2461" s="10">
        <v>42036</v>
      </c>
      <c r="G2461" s="10">
        <v>44958</v>
      </c>
      <c r="H2461" s="11">
        <v>9</v>
      </c>
      <c r="I2461" s="20" t="s">
        <v>259</v>
      </c>
      <c r="J2461" s="11" t="s">
        <v>261</v>
      </c>
      <c r="K2461" s="11" t="s">
        <v>12387</v>
      </c>
      <c r="L2461" s="11">
        <v>2</v>
      </c>
    </row>
    <row r="2462" spans="1:12">
      <c r="A2462" s="11" t="s">
        <v>4712</v>
      </c>
      <c r="D2462" s="11" t="s">
        <v>260</v>
      </c>
      <c r="E2462" s="19" t="s">
        <v>4962</v>
      </c>
      <c r="F2462" s="10">
        <v>42036</v>
      </c>
      <c r="G2462" s="10">
        <v>44958</v>
      </c>
      <c r="H2462" s="11">
        <v>9</v>
      </c>
      <c r="I2462" s="20" t="s">
        <v>259</v>
      </c>
      <c r="J2462" s="11" t="s">
        <v>261</v>
      </c>
      <c r="K2462" s="11" t="s">
        <v>12387</v>
      </c>
      <c r="L2462" s="11">
        <v>2</v>
      </c>
    </row>
    <row r="2463" spans="1:12">
      <c r="A2463" s="11" t="s">
        <v>4713</v>
      </c>
      <c r="D2463" s="11" t="s">
        <v>260</v>
      </c>
      <c r="E2463" s="19" t="s">
        <v>4963</v>
      </c>
      <c r="F2463" s="10">
        <v>42036</v>
      </c>
      <c r="G2463" s="10">
        <v>44958</v>
      </c>
      <c r="H2463" s="11">
        <v>9</v>
      </c>
      <c r="I2463" s="20" t="s">
        <v>259</v>
      </c>
      <c r="J2463" s="11" t="s">
        <v>261</v>
      </c>
      <c r="K2463" s="11" t="s">
        <v>12387</v>
      </c>
      <c r="L2463" s="11">
        <v>2</v>
      </c>
    </row>
    <row r="2464" spans="1:12">
      <c r="A2464" s="11" t="s">
        <v>4714</v>
      </c>
      <c r="D2464" s="11" t="s">
        <v>260</v>
      </c>
      <c r="E2464" s="19" t="s">
        <v>4964</v>
      </c>
      <c r="F2464" s="10">
        <v>42036</v>
      </c>
      <c r="G2464" s="10">
        <v>44958</v>
      </c>
      <c r="H2464" s="11">
        <v>9</v>
      </c>
      <c r="I2464" s="20" t="s">
        <v>259</v>
      </c>
      <c r="J2464" s="11" t="s">
        <v>261</v>
      </c>
      <c r="K2464" s="11" t="s">
        <v>12387</v>
      </c>
      <c r="L2464" s="11">
        <v>2</v>
      </c>
    </row>
    <row r="2465" spans="1:12">
      <c r="A2465" s="11" t="s">
        <v>4715</v>
      </c>
      <c r="D2465" s="11" t="s">
        <v>260</v>
      </c>
      <c r="E2465" s="19" t="s">
        <v>4965</v>
      </c>
      <c r="F2465" s="10">
        <v>42036</v>
      </c>
      <c r="G2465" s="10">
        <v>44958</v>
      </c>
      <c r="H2465" s="11">
        <v>9</v>
      </c>
      <c r="I2465" s="20" t="s">
        <v>259</v>
      </c>
      <c r="J2465" s="11" t="s">
        <v>261</v>
      </c>
      <c r="K2465" s="11" t="s">
        <v>12387</v>
      </c>
      <c r="L2465" s="11">
        <v>2</v>
      </c>
    </row>
    <row r="2466" spans="1:12">
      <c r="A2466" s="11" t="s">
        <v>4716</v>
      </c>
      <c r="D2466" s="11" t="s">
        <v>260</v>
      </c>
      <c r="E2466" s="19" t="s">
        <v>4966</v>
      </c>
      <c r="F2466" s="10">
        <v>42036</v>
      </c>
      <c r="G2466" s="10">
        <v>44958</v>
      </c>
      <c r="H2466" s="11">
        <v>9</v>
      </c>
      <c r="I2466" s="20" t="s">
        <v>259</v>
      </c>
      <c r="J2466" s="11" t="s">
        <v>261</v>
      </c>
      <c r="K2466" s="11" t="s">
        <v>12387</v>
      </c>
      <c r="L2466" s="11">
        <v>2</v>
      </c>
    </row>
    <row r="2467" spans="1:12">
      <c r="A2467" s="11" t="s">
        <v>4717</v>
      </c>
      <c r="D2467" s="11" t="s">
        <v>260</v>
      </c>
      <c r="E2467" s="19" t="s">
        <v>4967</v>
      </c>
      <c r="F2467" s="10">
        <v>42036</v>
      </c>
      <c r="G2467" s="10">
        <v>44958</v>
      </c>
      <c r="H2467" s="11">
        <v>9</v>
      </c>
      <c r="I2467" s="20" t="s">
        <v>259</v>
      </c>
      <c r="J2467" s="11" t="s">
        <v>261</v>
      </c>
      <c r="K2467" s="11" t="s">
        <v>12387</v>
      </c>
      <c r="L2467" s="11">
        <v>2</v>
      </c>
    </row>
    <row r="2468" spans="1:12">
      <c r="A2468" s="11" t="s">
        <v>4718</v>
      </c>
      <c r="D2468" s="11" t="s">
        <v>260</v>
      </c>
      <c r="E2468" s="19" t="s">
        <v>4968</v>
      </c>
      <c r="F2468" s="10">
        <v>42036</v>
      </c>
      <c r="G2468" s="10">
        <v>44958</v>
      </c>
      <c r="H2468" s="11">
        <v>9</v>
      </c>
      <c r="I2468" s="20" t="s">
        <v>259</v>
      </c>
      <c r="J2468" s="11" t="s">
        <v>261</v>
      </c>
      <c r="K2468" s="11" t="s">
        <v>12387</v>
      </c>
      <c r="L2468" s="11">
        <v>2</v>
      </c>
    </row>
    <row r="2469" spans="1:12">
      <c r="A2469" s="11" t="s">
        <v>4719</v>
      </c>
      <c r="D2469" s="11" t="s">
        <v>260</v>
      </c>
      <c r="E2469" s="19" t="s">
        <v>4969</v>
      </c>
      <c r="F2469" s="10">
        <v>42036</v>
      </c>
      <c r="G2469" s="10">
        <v>44958</v>
      </c>
      <c r="H2469" s="11">
        <v>9</v>
      </c>
      <c r="I2469" s="20" t="s">
        <v>259</v>
      </c>
      <c r="J2469" s="11" t="s">
        <v>261</v>
      </c>
      <c r="K2469" s="11" t="s">
        <v>12387</v>
      </c>
      <c r="L2469" s="11">
        <v>2</v>
      </c>
    </row>
    <row r="2470" spans="1:12">
      <c r="A2470" s="11" t="s">
        <v>4720</v>
      </c>
      <c r="D2470" s="11" t="s">
        <v>260</v>
      </c>
      <c r="E2470" s="19" t="s">
        <v>4970</v>
      </c>
      <c r="F2470" s="10">
        <v>42036</v>
      </c>
      <c r="G2470" s="10">
        <v>44958</v>
      </c>
      <c r="H2470" s="11">
        <v>9</v>
      </c>
      <c r="I2470" s="20" t="s">
        <v>259</v>
      </c>
      <c r="J2470" s="11" t="s">
        <v>261</v>
      </c>
      <c r="K2470" s="11" t="s">
        <v>12387</v>
      </c>
      <c r="L2470" s="11">
        <v>2</v>
      </c>
    </row>
    <row r="2471" spans="1:12">
      <c r="A2471" s="11" t="s">
        <v>4721</v>
      </c>
      <c r="D2471" s="11" t="s">
        <v>260</v>
      </c>
      <c r="E2471" s="19" t="s">
        <v>4971</v>
      </c>
      <c r="F2471" s="10">
        <v>42036</v>
      </c>
      <c r="G2471" s="10">
        <v>44958</v>
      </c>
      <c r="H2471" s="11">
        <v>9</v>
      </c>
      <c r="I2471" s="20" t="s">
        <v>259</v>
      </c>
      <c r="J2471" s="11" t="s">
        <v>261</v>
      </c>
      <c r="K2471" s="11" t="s">
        <v>12387</v>
      </c>
      <c r="L2471" s="11">
        <v>2</v>
      </c>
    </row>
    <row r="2472" spans="1:12">
      <c r="A2472" s="11" t="s">
        <v>4722</v>
      </c>
      <c r="D2472" s="11" t="s">
        <v>260</v>
      </c>
      <c r="E2472" s="19" t="s">
        <v>4972</v>
      </c>
      <c r="F2472" s="10">
        <v>42036</v>
      </c>
      <c r="G2472" s="10">
        <v>44958</v>
      </c>
      <c r="H2472" s="11">
        <v>9</v>
      </c>
      <c r="I2472" s="20" t="s">
        <v>259</v>
      </c>
      <c r="J2472" s="11" t="s">
        <v>261</v>
      </c>
      <c r="K2472" s="11" t="s">
        <v>12387</v>
      </c>
      <c r="L2472" s="11">
        <v>2</v>
      </c>
    </row>
    <row r="2473" spans="1:12">
      <c r="A2473" s="11" t="s">
        <v>4723</v>
      </c>
      <c r="D2473" s="11" t="s">
        <v>260</v>
      </c>
      <c r="E2473" s="19" t="s">
        <v>4973</v>
      </c>
      <c r="F2473" s="10">
        <v>42036</v>
      </c>
      <c r="G2473" s="10">
        <v>44958</v>
      </c>
      <c r="H2473" s="11">
        <v>9</v>
      </c>
      <c r="I2473" s="20" t="s">
        <v>259</v>
      </c>
      <c r="J2473" s="11" t="s">
        <v>261</v>
      </c>
      <c r="K2473" s="11" t="s">
        <v>12387</v>
      </c>
      <c r="L2473" s="11">
        <v>2</v>
      </c>
    </row>
    <row r="2474" spans="1:12">
      <c r="A2474" s="11" t="s">
        <v>4724</v>
      </c>
      <c r="D2474" s="11" t="s">
        <v>260</v>
      </c>
      <c r="E2474" s="19" t="s">
        <v>4974</v>
      </c>
      <c r="F2474" s="10">
        <v>42036</v>
      </c>
      <c r="G2474" s="10">
        <v>44958</v>
      </c>
      <c r="H2474" s="11">
        <v>9</v>
      </c>
      <c r="I2474" s="20" t="s">
        <v>259</v>
      </c>
      <c r="J2474" s="11" t="s">
        <v>261</v>
      </c>
      <c r="K2474" s="11" t="s">
        <v>12387</v>
      </c>
      <c r="L2474" s="11">
        <v>2</v>
      </c>
    </row>
    <row r="2475" spans="1:12">
      <c r="A2475" s="11" t="s">
        <v>4725</v>
      </c>
      <c r="D2475" s="11" t="s">
        <v>260</v>
      </c>
      <c r="E2475" s="19" t="s">
        <v>4975</v>
      </c>
      <c r="F2475" s="10">
        <v>42036</v>
      </c>
      <c r="G2475" s="10">
        <v>44958</v>
      </c>
      <c r="H2475" s="11">
        <v>9</v>
      </c>
      <c r="I2475" s="20" t="s">
        <v>259</v>
      </c>
      <c r="J2475" s="11" t="s">
        <v>261</v>
      </c>
      <c r="K2475" s="11" t="s">
        <v>12387</v>
      </c>
      <c r="L2475" s="11">
        <v>2</v>
      </c>
    </row>
    <row r="2476" spans="1:12">
      <c r="A2476" s="11" t="s">
        <v>4726</v>
      </c>
      <c r="D2476" s="11" t="s">
        <v>260</v>
      </c>
      <c r="E2476" s="19" t="s">
        <v>4976</v>
      </c>
      <c r="F2476" s="10">
        <v>42036</v>
      </c>
      <c r="G2476" s="10">
        <v>44958</v>
      </c>
      <c r="H2476" s="11">
        <v>9</v>
      </c>
      <c r="I2476" s="20" t="s">
        <v>259</v>
      </c>
      <c r="J2476" s="11" t="s">
        <v>261</v>
      </c>
      <c r="K2476" s="11" t="s">
        <v>12387</v>
      </c>
      <c r="L2476" s="11">
        <v>2</v>
      </c>
    </row>
    <row r="2477" spans="1:12">
      <c r="A2477" s="11" t="s">
        <v>4727</v>
      </c>
      <c r="D2477" s="11" t="s">
        <v>260</v>
      </c>
      <c r="E2477" s="19" t="s">
        <v>4977</v>
      </c>
      <c r="F2477" s="10">
        <v>42036</v>
      </c>
      <c r="G2477" s="10">
        <v>44958</v>
      </c>
      <c r="H2477" s="11">
        <v>9</v>
      </c>
      <c r="I2477" s="20" t="s">
        <v>259</v>
      </c>
      <c r="J2477" s="11" t="s">
        <v>261</v>
      </c>
      <c r="K2477" s="11" t="s">
        <v>12387</v>
      </c>
      <c r="L2477" s="11">
        <v>2</v>
      </c>
    </row>
    <row r="2478" spans="1:12">
      <c r="A2478" s="11" t="s">
        <v>4728</v>
      </c>
      <c r="D2478" s="11" t="s">
        <v>260</v>
      </c>
      <c r="E2478" s="19" t="s">
        <v>4978</v>
      </c>
      <c r="F2478" s="10">
        <v>42036</v>
      </c>
      <c r="G2478" s="10">
        <v>44958</v>
      </c>
      <c r="H2478" s="11">
        <v>9</v>
      </c>
      <c r="I2478" s="20" t="s">
        <v>259</v>
      </c>
      <c r="J2478" s="11" t="s">
        <v>261</v>
      </c>
      <c r="K2478" s="11" t="s">
        <v>12387</v>
      </c>
      <c r="L2478" s="11">
        <v>2</v>
      </c>
    </row>
    <row r="2479" spans="1:12">
      <c r="A2479" s="11" t="s">
        <v>4729</v>
      </c>
      <c r="D2479" s="11" t="s">
        <v>260</v>
      </c>
      <c r="E2479" s="19" t="s">
        <v>4979</v>
      </c>
      <c r="F2479" s="10">
        <v>42036</v>
      </c>
      <c r="G2479" s="10">
        <v>44958</v>
      </c>
      <c r="H2479" s="11">
        <v>9</v>
      </c>
      <c r="I2479" s="20" t="s">
        <v>259</v>
      </c>
      <c r="J2479" s="11" t="s">
        <v>261</v>
      </c>
      <c r="K2479" s="11" t="s">
        <v>12387</v>
      </c>
      <c r="L2479" s="11">
        <v>2</v>
      </c>
    </row>
    <row r="2480" spans="1:12">
      <c r="A2480" s="11" t="s">
        <v>4730</v>
      </c>
      <c r="D2480" s="11" t="s">
        <v>260</v>
      </c>
      <c r="E2480" s="19" t="s">
        <v>4980</v>
      </c>
      <c r="F2480" s="10">
        <v>42036</v>
      </c>
      <c r="G2480" s="10">
        <v>44958</v>
      </c>
      <c r="H2480" s="11">
        <v>9</v>
      </c>
      <c r="I2480" s="20" t="s">
        <v>259</v>
      </c>
      <c r="J2480" s="11" t="s">
        <v>261</v>
      </c>
      <c r="K2480" s="11" t="s">
        <v>12387</v>
      </c>
      <c r="L2480" s="11">
        <v>2</v>
      </c>
    </row>
    <row r="2481" spans="1:12">
      <c r="A2481" s="11" t="s">
        <v>4731</v>
      </c>
      <c r="D2481" s="11" t="s">
        <v>260</v>
      </c>
      <c r="E2481" s="19" t="s">
        <v>4981</v>
      </c>
      <c r="F2481" s="10">
        <v>42036</v>
      </c>
      <c r="G2481" s="10">
        <v>44958</v>
      </c>
      <c r="H2481" s="11">
        <v>9</v>
      </c>
      <c r="I2481" s="20" t="s">
        <v>259</v>
      </c>
      <c r="J2481" s="11" t="s">
        <v>261</v>
      </c>
      <c r="K2481" s="11" t="s">
        <v>12387</v>
      </c>
      <c r="L2481" s="11">
        <v>2</v>
      </c>
    </row>
    <row r="2482" spans="1:12">
      <c r="A2482" s="11" t="s">
        <v>4732</v>
      </c>
      <c r="D2482" s="11" t="s">
        <v>260</v>
      </c>
      <c r="E2482" s="19" t="s">
        <v>4982</v>
      </c>
      <c r="F2482" s="10">
        <v>42036</v>
      </c>
      <c r="G2482" s="10">
        <v>44958</v>
      </c>
      <c r="H2482" s="11">
        <v>9</v>
      </c>
      <c r="I2482" s="20" t="s">
        <v>259</v>
      </c>
      <c r="J2482" s="11" t="s">
        <v>261</v>
      </c>
      <c r="K2482" s="11" t="s">
        <v>12387</v>
      </c>
      <c r="L2482" s="11">
        <v>2</v>
      </c>
    </row>
    <row r="2483" spans="1:12">
      <c r="A2483" s="11" t="s">
        <v>4733</v>
      </c>
      <c r="D2483" s="11" t="s">
        <v>260</v>
      </c>
      <c r="E2483" s="19" t="s">
        <v>4983</v>
      </c>
      <c r="F2483" s="10">
        <v>42036</v>
      </c>
      <c r="G2483" s="10">
        <v>44958</v>
      </c>
      <c r="H2483" s="11">
        <v>9</v>
      </c>
      <c r="I2483" s="20" t="s">
        <v>259</v>
      </c>
      <c r="J2483" s="11" t="s">
        <v>261</v>
      </c>
      <c r="K2483" s="11" t="s">
        <v>12387</v>
      </c>
      <c r="L2483" s="11">
        <v>2</v>
      </c>
    </row>
    <row r="2484" spans="1:12">
      <c r="A2484" s="11" t="s">
        <v>4734</v>
      </c>
      <c r="D2484" s="11" t="s">
        <v>260</v>
      </c>
      <c r="E2484" s="19" t="s">
        <v>4984</v>
      </c>
      <c r="F2484" s="10">
        <v>42036</v>
      </c>
      <c r="G2484" s="10">
        <v>44958</v>
      </c>
      <c r="H2484" s="11">
        <v>9</v>
      </c>
      <c r="I2484" s="20" t="s">
        <v>259</v>
      </c>
      <c r="J2484" s="11" t="s">
        <v>261</v>
      </c>
      <c r="K2484" s="11" t="s">
        <v>12387</v>
      </c>
      <c r="L2484" s="11">
        <v>2</v>
      </c>
    </row>
    <row r="2485" spans="1:12">
      <c r="A2485" s="11" t="s">
        <v>4735</v>
      </c>
      <c r="D2485" s="11" t="s">
        <v>260</v>
      </c>
      <c r="E2485" s="19" t="s">
        <v>4985</v>
      </c>
      <c r="F2485" s="10">
        <v>42036</v>
      </c>
      <c r="G2485" s="10">
        <v>44958</v>
      </c>
      <c r="H2485" s="11">
        <v>9</v>
      </c>
      <c r="I2485" s="20" t="s">
        <v>259</v>
      </c>
      <c r="J2485" s="11" t="s">
        <v>261</v>
      </c>
      <c r="K2485" s="11" t="s">
        <v>12387</v>
      </c>
      <c r="L2485" s="11">
        <v>2</v>
      </c>
    </row>
    <row r="2486" spans="1:12">
      <c r="A2486" s="11" t="s">
        <v>4736</v>
      </c>
      <c r="D2486" s="11" t="s">
        <v>260</v>
      </c>
      <c r="E2486" s="19" t="s">
        <v>4986</v>
      </c>
      <c r="F2486" s="10">
        <v>42036</v>
      </c>
      <c r="G2486" s="10">
        <v>44958</v>
      </c>
      <c r="H2486" s="11">
        <v>9</v>
      </c>
      <c r="I2486" s="20" t="s">
        <v>259</v>
      </c>
      <c r="J2486" s="11" t="s">
        <v>261</v>
      </c>
      <c r="K2486" s="11" t="s">
        <v>12387</v>
      </c>
      <c r="L2486" s="11">
        <v>2</v>
      </c>
    </row>
    <row r="2487" spans="1:12">
      <c r="A2487" s="11" t="s">
        <v>4737</v>
      </c>
      <c r="D2487" s="11" t="s">
        <v>260</v>
      </c>
      <c r="E2487" s="19" t="s">
        <v>4987</v>
      </c>
      <c r="F2487" s="10">
        <v>42036</v>
      </c>
      <c r="G2487" s="10">
        <v>44958</v>
      </c>
      <c r="H2487" s="11">
        <v>9</v>
      </c>
      <c r="I2487" s="20" t="s">
        <v>259</v>
      </c>
      <c r="J2487" s="11" t="s">
        <v>261</v>
      </c>
      <c r="K2487" s="11" t="s">
        <v>12387</v>
      </c>
      <c r="L2487" s="11">
        <v>2</v>
      </c>
    </row>
    <row r="2488" spans="1:12">
      <c r="A2488" s="11" t="s">
        <v>4738</v>
      </c>
      <c r="D2488" s="11" t="s">
        <v>260</v>
      </c>
      <c r="E2488" s="19" t="s">
        <v>4988</v>
      </c>
      <c r="F2488" s="10">
        <v>42036</v>
      </c>
      <c r="G2488" s="10">
        <v>44958</v>
      </c>
      <c r="H2488" s="11">
        <v>9</v>
      </c>
      <c r="I2488" s="20" t="s">
        <v>259</v>
      </c>
      <c r="J2488" s="11" t="s">
        <v>261</v>
      </c>
      <c r="K2488" s="11" t="s">
        <v>12387</v>
      </c>
      <c r="L2488" s="11">
        <v>2</v>
      </c>
    </row>
    <row r="2489" spans="1:12">
      <c r="A2489" s="11" t="s">
        <v>4739</v>
      </c>
      <c r="D2489" s="11" t="s">
        <v>260</v>
      </c>
      <c r="E2489" s="19" t="s">
        <v>4989</v>
      </c>
      <c r="F2489" s="10">
        <v>42036</v>
      </c>
      <c r="G2489" s="10">
        <v>44958</v>
      </c>
      <c r="H2489" s="11">
        <v>9</v>
      </c>
      <c r="I2489" s="20" t="s">
        <v>259</v>
      </c>
      <c r="J2489" s="11" t="s">
        <v>261</v>
      </c>
      <c r="K2489" s="11" t="s">
        <v>12387</v>
      </c>
      <c r="L2489" s="11">
        <v>2</v>
      </c>
    </row>
    <row r="2490" spans="1:12">
      <c r="A2490" s="11" t="s">
        <v>4740</v>
      </c>
      <c r="D2490" s="11" t="s">
        <v>260</v>
      </c>
      <c r="E2490" s="19" t="s">
        <v>4990</v>
      </c>
      <c r="F2490" s="10">
        <v>42036</v>
      </c>
      <c r="G2490" s="10">
        <v>44958</v>
      </c>
      <c r="H2490" s="11">
        <v>9</v>
      </c>
      <c r="I2490" s="20" t="s">
        <v>259</v>
      </c>
      <c r="J2490" s="11" t="s">
        <v>261</v>
      </c>
      <c r="K2490" s="11" t="s">
        <v>12387</v>
      </c>
      <c r="L2490" s="11">
        <v>2</v>
      </c>
    </row>
    <row r="2491" spans="1:12">
      <c r="A2491" s="11" t="s">
        <v>4741</v>
      </c>
      <c r="D2491" s="11" t="s">
        <v>260</v>
      </c>
      <c r="E2491" s="19" t="s">
        <v>4991</v>
      </c>
      <c r="F2491" s="10">
        <v>42036</v>
      </c>
      <c r="G2491" s="10">
        <v>44958</v>
      </c>
      <c r="H2491" s="11">
        <v>9</v>
      </c>
      <c r="I2491" s="20" t="s">
        <v>259</v>
      </c>
      <c r="J2491" s="11" t="s">
        <v>261</v>
      </c>
      <c r="K2491" s="11" t="s">
        <v>12387</v>
      </c>
      <c r="L2491" s="11">
        <v>2</v>
      </c>
    </row>
    <row r="2492" spans="1:12">
      <c r="A2492" s="11" t="s">
        <v>4742</v>
      </c>
      <c r="D2492" s="11" t="s">
        <v>260</v>
      </c>
      <c r="E2492" s="19" t="s">
        <v>4992</v>
      </c>
      <c r="F2492" s="10">
        <v>42036</v>
      </c>
      <c r="G2492" s="10">
        <v>44958</v>
      </c>
      <c r="H2492" s="11">
        <v>9</v>
      </c>
      <c r="I2492" s="20" t="s">
        <v>259</v>
      </c>
      <c r="J2492" s="11" t="s">
        <v>261</v>
      </c>
      <c r="K2492" s="11" t="s">
        <v>12387</v>
      </c>
      <c r="L2492" s="11">
        <v>2</v>
      </c>
    </row>
    <row r="2493" spans="1:12">
      <c r="A2493" s="11" t="s">
        <v>4743</v>
      </c>
      <c r="D2493" s="11" t="s">
        <v>260</v>
      </c>
      <c r="E2493" s="19" t="s">
        <v>4993</v>
      </c>
      <c r="F2493" s="10">
        <v>42036</v>
      </c>
      <c r="G2493" s="10">
        <v>44958</v>
      </c>
      <c r="H2493" s="11">
        <v>9</v>
      </c>
      <c r="I2493" s="20" t="s">
        <v>259</v>
      </c>
      <c r="J2493" s="11" t="s">
        <v>261</v>
      </c>
      <c r="K2493" s="11" t="s">
        <v>12387</v>
      </c>
      <c r="L2493" s="11">
        <v>2</v>
      </c>
    </row>
    <row r="2494" spans="1:12">
      <c r="A2494" s="11" t="s">
        <v>4744</v>
      </c>
      <c r="D2494" s="11" t="s">
        <v>260</v>
      </c>
      <c r="E2494" s="19" t="s">
        <v>4994</v>
      </c>
      <c r="F2494" s="10">
        <v>42036</v>
      </c>
      <c r="G2494" s="10">
        <v>44958</v>
      </c>
      <c r="H2494" s="11">
        <v>9</v>
      </c>
      <c r="I2494" s="20" t="s">
        <v>259</v>
      </c>
      <c r="J2494" s="11" t="s">
        <v>261</v>
      </c>
      <c r="K2494" s="11" t="s">
        <v>12387</v>
      </c>
      <c r="L2494" s="11">
        <v>2</v>
      </c>
    </row>
    <row r="2495" spans="1:12">
      <c r="A2495" s="11" t="s">
        <v>4745</v>
      </c>
      <c r="D2495" s="11" t="s">
        <v>260</v>
      </c>
      <c r="E2495" s="19" t="s">
        <v>4995</v>
      </c>
      <c r="F2495" s="10">
        <v>42036</v>
      </c>
      <c r="G2495" s="10">
        <v>44958</v>
      </c>
      <c r="H2495" s="11">
        <v>9</v>
      </c>
      <c r="I2495" s="20" t="s">
        <v>259</v>
      </c>
      <c r="J2495" s="11" t="s">
        <v>261</v>
      </c>
      <c r="K2495" s="11" t="s">
        <v>12387</v>
      </c>
      <c r="L2495" s="11">
        <v>2</v>
      </c>
    </row>
    <row r="2496" spans="1:12">
      <c r="A2496" s="11" t="s">
        <v>4746</v>
      </c>
      <c r="D2496" s="11" t="s">
        <v>260</v>
      </c>
      <c r="E2496" s="19" t="s">
        <v>4996</v>
      </c>
      <c r="F2496" s="10">
        <v>42036</v>
      </c>
      <c r="G2496" s="10">
        <v>44958</v>
      </c>
      <c r="H2496" s="11">
        <v>9</v>
      </c>
      <c r="I2496" s="20" t="s">
        <v>259</v>
      </c>
      <c r="J2496" s="11" t="s">
        <v>261</v>
      </c>
      <c r="K2496" s="11" t="s">
        <v>12387</v>
      </c>
      <c r="L2496" s="11">
        <v>2</v>
      </c>
    </row>
    <row r="2497" spans="1:12">
      <c r="A2497" s="11" t="s">
        <v>4747</v>
      </c>
      <c r="D2497" s="11" t="s">
        <v>260</v>
      </c>
      <c r="E2497" s="19" t="s">
        <v>4997</v>
      </c>
      <c r="F2497" s="10">
        <v>42036</v>
      </c>
      <c r="G2497" s="10">
        <v>44958</v>
      </c>
      <c r="H2497" s="11">
        <v>9</v>
      </c>
      <c r="I2497" s="20" t="s">
        <v>259</v>
      </c>
      <c r="J2497" s="11" t="s">
        <v>261</v>
      </c>
      <c r="K2497" s="11" t="s">
        <v>12387</v>
      </c>
      <c r="L2497" s="11">
        <v>2</v>
      </c>
    </row>
    <row r="2498" spans="1:12">
      <c r="A2498" s="11" t="s">
        <v>4748</v>
      </c>
      <c r="D2498" s="11" t="s">
        <v>260</v>
      </c>
      <c r="E2498" s="19" t="s">
        <v>4998</v>
      </c>
      <c r="F2498" s="10">
        <v>42036</v>
      </c>
      <c r="G2498" s="10">
        <v>44958</v>
      </c>
      <c r="H2498" s="11">
        <v>9</v>
      </c>
      <c r="I2498" s="20" t="s">
        <v>259</v>
      </c>
      <c r="J2498" s="11" t="s">
        <v>261</v>
      </c>
      <c r="K2498" s="11" t="s">
        <v>12387</v>
      </c>
      <c r="L2498" s="11">
        <v>2</v>
      </c>
    </row>
    <row r="2499" spans="1:12">
      <c r="A2499" s="11" t="s">
        <v>4749</v>
      </c>
      <c r="D2499" s="11" t="s">
        <v>260</v>
      </c>
      <c r="E2499" s="19" t="s">
        <v>4999</v>
      </c>
      <c r="F2499" s="10">
        <v>42036</v>
      </c>
      <c r="G2499" s="10">
        <v>44958</v>
      </c>
      <c r="H2499" s="11">
        <v>9</v>
      </c>
      <c r="I2499" s="20" t="s">
        <v>259</v>
      </c>
      <c r="J2499" s="11" t="s">
        <v>261</v>
      </c>
      <c r="K2499" s="11" t="s">
        <v>12387</v>
      </c>
      <c r="L2499" s="11">
        <v>2</v>
      </c>
    </row>
    <row r="2500" spans="1:12">
      <c r="A2500" s="11" t="s">
        <v>4750</v>
      </c>
      <c r="D2500" s="11" t="s">
        <v>260</v>
      </c>
      <c r="E2500" s="19" t="s">
        <v>5000</v>
      </c>
      <c r="F2500" s="10">
        <v>42036</v>
      </c>
      <c r="G2500" s="10">
        <v>44958</v>
      </c>
      <c r="H2500" s="11">
        <v>9</v>
      </c>
      <c r="I2500" s="20" t="s">
        <v>259</v>
      </c>
      <c r="J2500" s="11" t="s">
        <v>261</v>
      </c>
      <c r="K2500" s="11" t="s">
        <v>12387</v>
      </c>
      <c r="L2500" s="11">
        <v>2</v>
      </c>
    </row>
    <row r="2501" spans="1:12">
      <c r="A2501" s="11" t="s">
        <v>4751</v>
      </c>
      <c r="D2501" s="11" t="s">
        <v>260</v>
      </c>
      <c r="E2501" s="19" t="s">
        <v>5001</v>
      </c>
      <c r="F2501" s="10">
        <v>42036</v>
      </c>
      <c r="G2501" s="10">
        <v>44958</v>
      </c>
      <c r="H2501" s="11">
        <v>9</v>
      </c>
      <c r="I2501" s="20" t="s">
        <v>259</v>
      </c>
      <c r="J2501" s="11" t="s">
        <v>261</v>
      </c>
      <c r="K2501" s="11" t="s">
        <v>12387</v>
      </c>
      <c r="L2501" s="11">
        <v>2</v>
      </c>
    </row>
    <row r="2502" spans="1:12">
      <c r="A2502" s="11" t="s">
        <v>4752</v>
      </c>
      <c r="D2502" s="11" t="s">
        <v>260</v>
      </c>
      <c r="E2502" s="19" t="s">
        <v>5002</v>
      </c>
      <c r="F2502" s="10">
        <v>42036</v>
      </c>
      <c r="G2502" s="10">
        <v>44958</v>
      </c>
      <c r="H2502" s="11">
        <v>9</v>
      </c>
      <c r="I2502" s="20" t="s">
        <v>259</v>
      </c>
      <c r="J2502" s="11" t="s">
        <v>261</v>
      </c>
      <c r="K2502" s="11" t="s">
        <v>12387</v>
      </c>
      <c r="L2502" s="11">
        <v>2</v>
      </c>
    </row>
    <row r="2503" spans="1:12">
      <c r="A2503" s="11" t="s">
        <v>4753</v>
      </c>
      <c r="D2503" s="11" t="s">
        <v>260</v>
      </c>
      <c r="E2503" s="19" t="s">
        <v>5003</v>
      </c>
      <c r="F2503" s="10">
        <v>42036</v>
      </c>
      <c r="G2503" s="10">
        <v>44958</v>
      </c>
      <c r="H2503" s="11">
        <v>9</v>
      </c>
      <c r="I2503" s="20" t="s">
        <v>259</v>
      </c>
      <c r="J2503" s="11" t="s">
        <v>261</v>
      </c>
      <c r="K2503" s="11" t="s">
        <v>12387</v>
      </c>
      <c r="L2503" s="11">
        <v>2</v>
      </c>
    </row>
    <row r="2504" spans="1:12">
      <c r="A2504" s="11" t="s">
        <v>4754</v>
      </c>
      <c r="D2504" s="11" t="s">
        <v>260</v>
      </c>
      <c r="E2504" s="19" t="s">
        <v>5004</v>
      </c>
      <c r="F2504" s="10">
        <v>42036</v>
      </c>
      <c r="G2504" s="10">
        <v>44958</v>
      </c>
      <c r="H2504" s="11">
        <v>9</v>
      </c>
      <c r="I2504" s="20" t="s">
        <v>259</v>
      </c>
      <c r="J2504" s="11" t="s">
        <v>261</v>
      </c>
      <c r="K2504" s="11" t="s">
        <v>12387</v>
      </c>
      <c r="L2504" s="11">
        <v>2</v>
      </c>
    </row>
    <row r="2505" spans="1:12">
      <c r="A2505" s="11" t="s">
        <v>4755</v>
      </c>
      <c r="D2505" s="11" t="s">
        <v>260</v>
      </c>
      <c r="E2505" s="19" t="s">
        <v>5005</v>
      </c>
      <c r="F2505" s="10">
        <v>42036</v>
      </c>
      <c r="G2505" s="10">
        <v>44958</v>
      </c>
      <c r="H2505" s="11">
        <v>9</v>
      </c>
      <c r="I2505" s="20" t="s">
        <v>259</v>
      </c>
      <c r="J2505" s="11" t="s">
        <v>261</v>
      </c>
      <c r="K2505" s="11" t="s">
        <v>12387</v>
      </c>
      <c r="L2505" s="11">
        <v>2</v>
      </c>
    </row>
    <row r="2506" spans="1:12">
      <c r="A2506" s="11" t="s">
        <v>4756</v>
      </c>
      <c r="D2506" s="11" t="s">
        <v>260</v>
      </c>
      <c r="E2506" s="19" t="s">
        <v>5006</v>
      </c>
      <c r="F2506" s="10">
        <v>42036</v>
      </c>
      <c r="G2506" s="10">
        <v>44958</v>
      </c>
      <c r="H2506" s="11">
        <v>9</v>
      </c>
      <c r="I2506" s="20" t="s">
        <v>259</v>
      </c>
      <c r="J2506" s="11" t="s">
        <v>261</v>
      </c>
      <c r="K2506" s="11" t="s">
        <v>12387</v>
      </c>
      <c r="L2506" s="11">
        <v>2</v>
      </c>
    </row>
    <row r="2507" spans="1:12">
      <c r="A2507" s="11" t="s">
        <v>4757</v>
      </c>
      <c r="D2507" s="11" t="s">
        <v>260</v>
      </c>
      <c r="E2507" s="19" t="s">
        <v>5007</v>
      </c>
      <c r="F2507" s="10">
        <v>42036</v>
      </c>
      <c r="G2507" s="10">
        <v>44958</v>
      </c>
      <c r="H2507" s="11">
        <v>9</v>
      </c>
      <c r="I2507" s="20" t="s">
        <v>259</v>
      </c>
      <c r="J2507" s="11" t="s">
        <v>261</v>
      </c>
      <c r="K2507" s="11" t="s">
        <v>12387</v>
      </c>
      <c r="L2507" s="11">
        <v>2</v>
      </c>
    </row>
    <row r="2508" spans="1:12">
      <c r="A2508" s="11" t="s">
        <v>4758</v>
      </c>
      <c r="D2508" s="11" t="s">
        <v>260</v>
      </c>
      <c r="E2508" s="19" t="s">
        <v>5008</v>
      </c>
      <c r="F2508" s="10">
        <v>42036</v>
      </c>
      <c r="G2508" s="10">
        <v>44958</v>
      </c>
      <c r="H2508" s="11">
        <v>9</v>
      </c>
      <c r="I2508" s="20" t="s">
        <v>259</v>
      </c>
      <c r="J2508" s="11" t="s">
        <v>261</v>
      </c>
      <c r="K2508" s="11" t="s">
        <v>12387</v>
      </c>
      <c r="L2508" s="11">
        <v>2</v>
      </c>
    </row>
    <row r="2509" spans="1:12">
      <c r="A2509" s="11" t="s">
        <v>4759</v>
      </c>
      <c r="D2509" s="11" t="s">
        <v>260</v>
      </c>
      <c r="E2509" s="19" t="s">
        <v>5009</v>
      </c>
      <c r="F2509" s="10">
        <v>42036</v>
      </c>
      <c r="G2509" s="10">
        <v>44958</v>
      </c>
      <c r="H2509" s="11">
        <v>9</v>
      </c>
      <c r="I2509" s="20" t="s">
        <v>259</v>
      </c>
      <c r="J2509" s="11" t="s">
        <v>261</v>
      </c>
      <c r="K2509" s="11" t="s">
        <v>12387</v>
      </c>
      <c r="L2509" s="11">
        <v>2</v>
      </c>
    </row>
    <row r="2510" spans="1:12">
      <c r="A2510" s="11" t="s">
        <v>4760</v>
      </c>
      <c r="D2510" s="11" t="s">
        <v>260</v>
      </c>
      <c r="E2510" s="19" t="s">
        <v>5010</v>
      </c>
      <c r="F2510" s="10">
        <v>42036</v>
      </c>
      <c r="G2510" s="10">
        <v>44958</v>
      </c>
      <c r="H2510" s="11">
        <v>9</v>
      </c>
      <c r="I2510" s="20" t="s">
        <v>259</v>
      </c>
      <c r="J2510" s="11" t="s">
        <v>261</v>
      </c>
      <c r="K2510" s="11" t="s">
        <v>12387</v>
      </c>
      <c r="L2510" s="11">
        <v>2</v>
      </c>
    </row>
    <row r="2511" spans="1:12">
      <c r="A2511" s="11" t="s">
        <v>4761</v>
      </c>
      <c r="D2511" s="11" t="s">
        <v>260</v>
      </c>
      <c r="E2511" s="19" t="s">
        <v>5011</v>
      </c>
      <c r="F2511" s="10">
        <v>42036</v>
      </c>
      <c r="G2511" s="10">
        <v>44958</v>
      </c>
      <c r="H2511" s="11">
        <v>9</v>
      </c>
      <c r="I2511" s="20" t="s">
        <v>259</v>
      </c>
      <c r="J2511" s="11" t="s">
        <v>261</v>
      </c>
      <c r="K2511" s="11" t="s">
        <v>12387</v>
      </c>
      <c r="L2511" s="11">
        <v>2</v>
      </c>
    </row>
    <row r="2512" spans="1:12">
      <c r="A2512" s="11" t="s">
        <v>5012</v>
      </c>
      <c r="D2512" s="11" t="s">
        <v>260</v>
      </c>
      <c r="E2512" s="19" t="s">
        <v>5262</v>
      </c>
      <c r="F2512" s="10">
        <v>42036</v>
      </c>
      <c r="G2512" s="10">
        <v>44958</v>
      </c>
      <c r="H2512" s="11">
        <v>9</v>
      </c>
      <c r="I2512" s="20" t="s">
        <v>259</v>
      </c>
      <c r="J2512" s="11" t="s">
        <v>261</v>
      </c>
      <c r="K2512" s="11" t="s">
        <v>12387</v>
      </c>
      <c r="L2512" s="11">
        <v>2</v>
      </c>
    </row>
    <row r="2513" spans="1:12">
      <c r="A2513" s="11" t="s">
        <v>5013</v>
      </c>
      <c r="D2513" s="11" t="s">
        <v>260</v>
      </c>
      <c r="E2513" s="19" t="s">
        <v>5263</v>
      </c>
      <c r="F2513" s="10">
        <v>42036</v>
      </c>
      <c r="G2513" s="10">
        <v>44958</v>
      </c>
      <c r="H2513" s="11">
        <v>9</v>
      </c>
      <c r="I2513" s="20" t="s">
        <v>259</v>
      </c>
      <c r="J2513" s="11" t="s">
        <v>261</v>
      </c>
      <c r="K2513" s="11" t="s">
        <v>12387</v>
      </c>
      <c r="L2513" s="11">
        <v>2</v>
      </c>
    </row>
    <row r="2514" spans="1:12">
      <c r="A2514" s="11" t="s">
        <v>5014</v>
      </c>
      <c r="D2514" s="11" t="s">
        <v>260</v>
      </c>
      <c r="E2514" s="19" t="s">
        <v>5264</v>
      </c>
      <c r="F2514" s="10">
        <v>42036</v>
      </c>
      <c r="G2514" s="10">
        <v>44958</v>
      </c>
      <c r="H2514" s="11">
        <v>9</v>
      </c>
      <c r="I2514" s="20" t="s">
        <v>259</v>
      </c>
      <c r="J2514" s="11" t="s">
        <v>261</v>
      </c>
      <c r="K2514" s="11" t="s">
        <v>12387</v>
      </c>
      <c r="L2514" s="11">
        <v>2</v>
      </c>
    </row>
    <row r="2515" spans="1:12">
      <c r="A2515" s="11" t="s">
        <v>5015</v>
      </c>
      <c r="D2515" s="11" t="s">
        <v>260</v>
      </c>
      <c r="E2515" s="19" t="s">
        <v>5265</v>
      </c>
      <c r="F2515" s="10">
        <v>42036</v>
      </c>
      <c r="G2515" s="10">
        <v>44958</v>
      </c>
      <c r="H2515" s="11">
        <v>9</v>
      </c>
      <c r="I2515" s="20" t="s">
        <v>259</v>
      </c>
      <c r="J2515" s="11" t="s">
        <v>261</v>
      </c>
      <c r="K2515" s="11" t="s">
        <v>12387</v>
      </c>
      <c r="L2515" s="11">
        <v>2</v>
      </c>
    </row>
    <row r="2516" spans="1:12">
      <c r="A2516" s="11" t="s">
        <v>5016</v>
      </c>
      <c r="D2516" s="11" t="s">
        <v>260</v>
      </c>
      <c r="E2516" s="19" t="s">
        <v>5266</v>
      </c>
      <c r="F2516" s="10">
        <v>42036</v>
      </c>
      <c r="G2516" s="10">
        <v>44958</v>
      </c>
      <c r="H2516" s="11">
        <v>9</v>
      </c>
      <c r="I2516" s="20" t="s">
        <v>259</v>
      </c>
      <c r="J2516" s="11" t="s">
        <v>261</v>
      </c>
      <c r="K2516" s="11" t="s">
        <v>12387</v>
      </c>
      <c r="L2516" s="11">
        <v>2</v>
      </c>
    </row>
    <row r="2517" spans="1:12">
      <c r="A2517" s="11" t="s">
        <v>5017</v>
      </c>
      <c r="D2517" s="11" t="s">
        <v>260</v>
      </c>
      <c r="E2517" s="19" t="s">
        <v>5267</v>
      </c>
      <c r="F2517" s="10">
        <v>42036</v>
      </c>
      <c r="G2517" s="10">
        <v>44958</v>
      </c>
      <c r="H2517" s="11">
        <v>9</v>
      </c>
      <c r="I2517" s="20" t="s">
        <v>259</v>
      </c>
      <c r="J2517" s="11" t="s">
        <v>261</v>
      </c>
      <c r="K2517" s="11" t="s">
        <v>12387</v>
      </c>
      <c r="L2517" s="11">
        <v>2</v>
      </c>
    </row>
    <row r="2518" spans="1:12">
      <c r="A2518" s="11" t="s">
        <v>5018</v>
      </c>
      <c r="D2518" s="11" t="s">
        <v>260</v>
      </c>
      <c r="E2518" s="19" t="s">
        <v>5268</v>
      </c>
      <c r="F2518" s="10">
        <v>42036</v>
      </c>
      <c r="G2518" s="10">
        <v>44958</v>
      </c>
      <c r="H2518" s="11">
        <v>9</v>
      </c>
      <c r="I2518" s="20" t="s">
        <v>259</v>
      </c>
      <c r="J2518" s="11" t="s">
        <v>261</v>
      </c>
      <c r="K2518" s="11" t="s">
        <v>12387</v>
      </c>
      <c r="L2518" s="11">
        <v>2</v>
      </c>
    </row>
    <row r="2519" spans="1:12">
      <c r="A2519" s="11" t="s">
        <v>5019</v>
      </c>
      <c r="D2519" s="11" t="s">
        <v>260</v>
      </c>
      <c r="E2519" s="19" t="s">
        <v>5269</v>
      </c>
      <c r="F2519" s="10">
        <v>42036</v>
      </c>
      <c r="G2519" s="10">
        <v>44958</v>
      </c>
      <c r="H2519" s="11">
        <v>9</v>
      </c>
      <c r="I2519" s="20" t="s">
        <v>259</v>
      </c>
      <c r="J2519" s="11" t="s">
        <v>261</v>
      </c>
      <c r="K2519" s="11" t="s">
        <v>12387</v>
      </c>
      <c r="L2519" s="11">
        <v>2</v>
      </c>
    </row>
    <row r="2520" spans="1:12">
      <c r="A2520" s="11" t="s">
        <v>5020</v>
      </c>
      <c r="D2520" s="11" t="s">
        <v>260</v>
      </c>
      <c r="E2520" s="19" t="s">
        <v>5270</v>
      </c>
      <c r="F2520" s="10">
        <v>42036</v>
      </c>
      <c r="G2520" s="10">
        <v>44958</v>
      </c>
      <c r="H2520" s="11">
        <v>9</v>
      </c>
      <c r="I2520" s="20" t="s">
        <v>259</v>
      </c>
      <c r="J2520" s="11" t="s">
        <v>261</v>
      </c>
      <c r="K2520" s="11" t="s">
        <v>12387</v>
      </c>
      <c r="L2520" s="11">
        <v>2</v>
      </c>
    </row>
    <row r="2521" spans="1:12">
      <c r="A2521" s="11" t="s">
        <v>5021</v>
      </c>
      <c r="D2521" s="11" t="s">
        <v>260</v>
      </c>
      <c r="E2521" s="19" t="s">
        <v>5271</v>
      </c>
      <c r="F2521" s="10">
        <v>42036</v>
      </c>
      <c r="G2521" s="10">
        <v>44958</v>
      </c>
      <c r="H2521" s="11">
        <v>9</v>
      </c>
      <c r="I2521" s="20" t="s">
        <v>259</v>
      </c>
      <c r="J2521" s="11" t="s">
        <v>261</v>
      </c>
      <c r="K2521" s="11" t="s">
        <v>12387</v>
      </c>
      <c r="L2521" s="11">
        <v>2</v>
      </c>
    </row>
    <row r="2522" spans="1:12">
      <c r="A2522" s="11" t="s">
        <v>5022</v>
      </c>
      <c r="D2522" s="11" t="s">
        <v>260</v>
      </c>
      <c r="E2522" s="19" t="s">
        <v>5272</v>
      </c>
      <c r="F2522" s="10">
        <v>42036</v>
      </c>
      <c r="G2522" s="10">
        <v>44958</v>
      </c>
      <c r="H2522" s="11">
        <v>9</v>
      </c>
      <c r="I2522" s="20" t="s">
        <v>259</v>
      </c>
      <c r="J2522" s="11" t="s">
        <v>261</v>
      </c>
      <c r="K2522" s="11" t="s">
        <v>12387</v>
      </c>
      <c r="L2522" s="11">
        <v>2</v>
      </c>
    </row>
    <row r="2523" spans="1:12">
      <c r="A2523" s="11" t="s">
        <v>5023</v>
      </c>
      <c r="D2523" s="11" t="s">
        <v>260</v>
      </c>
      <c r="E2523" s="19" t="s">
        <v>5273</v>
      </c>
      <c r="F2523" s="10">
        <v>42036</v>
      </c>
      <c r="G2523" s="10">
        <v>44958</v>
      </c>
      <c r="H2523" s="11">
        <v>9</v>
      </c>
      <c r="I2523" s="20" t="s">
        <v>259</v>
      </c>
      <c r="J2523" s="11" t="s">
        <v>261</v>
      </c>
      <c r="K2523" s="11" t="s">
        <v>12387</v>
      </c>
      <c r="L2523" s="11">
        <v>2</v>
      </c>
    </row>
    <row r="2524" spans="1:12">
      <c r="A2524" s="11" t="s">
        <v>5024</v>
      </c>
      <c r="D2524" s="11" t="s">
        <v>260</v>
      </c>
      <c r="E2524" s="19" t="s">
        <v>5274</v>
      </c>
      <c r="F2524" s="10">
        <v>42036</v>
      </c>
      <c r="G2524" s="10">
        <v>44958</v>
      </c>
      <c r="H2524" s="11">
        <v>9</v>
      </c>
      <c r="I2524" s="20" t="s">
        <v>259</v>
      </c>
      <c r="J2524" s="11" t="s">
        <v>261</v>
      </c>
      <c r="K2524" s="11" t="s">
        <v>12387</v>
      </c>
      <c r="L2524" s="11">
        <v>2</v>
      </c>
    </row>
    <row r="2525" spans="1:12">
      <c r="A2525" s="11" t="s">
        <v>5025</v>
      </c>
      <c r="D2525" s="11" t="s">
        <v>260</v>
      </c>
      <c r="E2525" s="19" t="s">
        <v>5275</v>
      </c>
      <c r="F2525" s="10">
        <v>42036</v>
      </c>
      <c r="G2525" s="10">
        <v>44958</v>
      </c>
      <c r="H2525" s="11">
        <v>9</v>
      </c>
      <c r="I2525" s="20" t="s">
        <v>259</v>
      </c>
      <c r="J2525" s="11" t="s">
        <v>261</v>
      </c>
      <c r="K2525" s="11" t="s">
        <v>12387</v>
      </c>
      <c r="L2525" s="11">
        <v>2</v>
      </c>
    </row>
    <row r="2526" spans="1:12">
      <c r="A2526" s="11" t="s">
        <v>5026</v>
      </c>
      <c r="D2526" s="11" t="s">
        <v>260</v>
      </c>
      <c r="E2526" s="19" t="s">
        <v>5276</v>
      </c>
      <c r="F2526" s="10">
        <v>42036</v>
      </c>
      <c r="G2526" s="10">
        <v>44958</v>
      </c>
      <c r="H2526" s="11">
        <v>9</v>
      </c>
      <c r="I2526" s="20" t="s">
        <v>259</v>
      </c>
      <c r="J2526" s="11" t="s">
        <v>261</v>
      </c>
      <c r="K2526" s="11" t="s">
        <v>12387</v>
      </c>
      <c r="L2526" s="11">
        <v>2</v>
      </c>
    </row>
    <row r="2527" spans="1:12">
      <c r="A2527" s="11" t="s">
        <v>5027</v>
      </c>
      <c r="D2527" s="11" t="s">
        <v>260</v>
      </c>
      <c r="E2527" s="19" t="s">
        <v>5277</v>
      </c>
      <c r="F2527" s="10">
        <v>42036</v>
      </c>
      <c r="G2527" s="10">
        <v>44958</v>
      </c>
      <c r="H2527" s="11">
        <v>9</v>
      </c>
      <c r="I2527" s="20" t="s">
        <v>259</v>
      </c>
      <c r="J2527" s="11" t="s">
        <v>261</v>
      </c>
      <c r="K2527" s="11" t="s">
        <v>12387</v>
      </c>
      <c r="L2527" s="11">
        <v>2</v>
      </c>
    </row>
    <row r="2528" spans="1:12">
      <c r="A2528" s="11" t="s">
        <v>5028</v>
      </c>
      <c r="D2528" s="11" t="s">
        <v>260</v>
      </c>
      <c r="E2528" s="19" t="s">
        <v>5278</v>
      </c>
      <c r="F2528" s="10">
        <v>42036</v>
      </c>
      <c r="G2528" s="10">
        <v>44958</v>
      </c>
      <c r="H2528" s="11">
        <v>9</v>
      </c>
      <c r="I2528" s="20" t="s">
        <v>259</v>
      </c>
      <c r="J2528" s="11" t="s">
        <v>261</v>
      </c>
      <c r="K2528" s="11" t="s">
        <v>12387</v>
      </c>
      <c r="L2528" s="11">
        <v>2</v>
      </c>
    </row>
    <row r="2529" spans="1:12">
      <c r="A2529" s="11" t="s">
        <v>5029</v>
      </c>
      <c r="D2529" s="11" t="s">
        <v>260</v>
      </c>
      <c r="E2529" s="19" t="s">
        <v>5279</v>
      </c>
      <c r="F2529" s="10">
        <v>42036</v>
      </c>
      <c r="G2529" s="10">
        <v>44958</v>
      </c>
      <c r="H2529" s="11">
        <v>9</v>
      </c>
      <c r="I2529" s="20" t="s">
        <v>259</v>
      </c>
      <c r="J2529" s="11" t="s">
        <v>261</v>
      </c>
      <c r="K2529" s="11" t="s">
        <v>12387</v>
      </c>
      <c r="L2529" s="11">
        <v>2</v>
      </c>
    </row>
    <row r="2530" spans="1:12">
      <c r="A2530" s="11" t="s">
        <v>5030</v>
      </c>
      <c r="D2530" s="11" t="s">
        <v>260</v>
      </c>
      <c r="E2530" s="19" t="s">
        <v>5280</v>
      </c>
      <c r="F2530" s="10">
        <v>42036</v>
      </c>
      <c r="G2530" s="10">
        <v>44958</v>
      </c>
      <c r="H2530" s="11">
        <v>9</v>
      </c>
      <c r="I2530" s="20" t="s">
        <v>259</v>
      </c>
      <c r="J2530" s="11" t="s">
        <v>261</v>
      </c>
      <c r="K2530" s="11" t="s">
        <v>12387</v>
      </c>
      <c r="L2530" s="11">
        <v>2</v>
      </c>
    </row>
    <row r="2531" spans="1:12">
      <c r="A2531" s="11" t="s">
        <v>5031</v>
      </c>
      <c r="D2531" s="11" t="s">
        <v>260</v>
      </c>
      <c r="E2531" s="19" t="s">
        <v>5281</v>
      </c>
      <c r="F2531" s="10">
        <v>42036</v>
      </c>
      <c r="G2531" s="10">
        <v>44958</v>
      </c>
      <c r="H2531" s="11">
        <v>9</v>
      </c>
      <c r="I2531" s="20" t="s">
        <v>259</v>
      </c>
      <c r="J2531" s="11" t="s">
        <v>261</v>
      </c>
      <c r="K2531" s="11" t="s">
        <v>12387</v>
      </c>
      <c r="L2531" s="11">
        <v>2</v>
      </c>
    </row>
    <row r="2532" spans="1:12">
      <c r="A2532" s="11" t="s">
        <v>5032</v>
      </c>
      <c r="D2532" s="11" t="s">
        <v>260</v>
      </c>
      <c r="E2532" s="19" t="s">
        <v>5282</v>
      </c>
      <c r="F2532" s="10">
        <v>42036</v>
      </c>
      <c r="G2532" s="10">
        <v>44958</v>
      </c>
      <c r="H2532" s="11">
        <v>9</v>
      </c>
      <c r="I2532" s="20" t="s">
        <v>259</v>
      </c>
      <c r="J2532" s="11" t="s">
        <v>261</v>
      </c>
      <c r="K2532" s="11" t="s">
        <v>12387</v>
      </c>
      <c r="L2532" s="11">
        <v>2</v>
      </c>
    </row>
    <row r="2533" spans="1:12">
      <c r="A2533" s="11" t="s">
        <v>5033</v>
      </c>
      <c r="D2533" s="11" t="s">
        <v>260</v>
      </c>
      <c r="E2533" s="19" t="s">
        <v>5283</v>
      </c>
      <c r="F2533" s="10">
        <v>42036</v>
      </c>
      <c r="G2533" s="10">
        <v>44958</v>
      </c>
      <c r="H2533" s="11">
        <v>9</v>
      </c>
      <c r="I2533" s="20" t="s">
        <v>259</v>
      </c>
      <c r="J2533" s="11" t="s">
        <v>261</v>
      </c>
      <c r="K2533" s="11" t="s">
        <v>12387</v>
      </c>
      <c r="L2533" s="11">
        <v>2</v>
      </c>
    </row>
    <row r="2534" spans="1:12">
      <c r="A2534" s="11" t="s">
        <v>5034</v>
      </c>
      <c r="D2534" s="11" t="s">
        <v>260</v>
      </c>
      <c r="E2534" s="19" t="s">
        <v>5284</v>
      </c>
      <c r="F2534" s="10">
        <v>42036</v>
      </c>
      <c r="G2534" s="10">
        <v>44958</v>
      </c>
      <c r="H2534" s="11">
        <v>9</v>
      </c>
      <c r="I2534" s="20" t="s">
        <v>259</v>
      </c>
      <c r="J2534" s="11" t="s">
        <v>261</v>
      </c>
      <c r="K2534" s="11" t="s">
        <v>12387</v>
      </c>
      <c r="L2534" s="11">
        <v>2</v>
      </c>
    </row>
    <row r="2535" spans="1:12">
      <c r="A2535" s="11" t="s">
        <v>5035</v>
      </c>
      <c r="D2535" s="11" t="s">
        <v>260</v>
      </c>
      <c r="E2535" s="19" t="s">
        <v>5285</v>
      </c>
      <c r="F2535" s="10">
        <v>42036</v>
      </c>
      <c r="G2535" s="10">
        <v>44958</v>
      </c>
      <c r="H2535" s="11">
        <v>9</v>
      </c>
      <c r="I2535" s="20" t="s">
        <v>259</v>
      </c>
      <c r="J2535" s="11" t="s">
        <v>261</v>
      </c>
      <c r="K2535" s="11" t="s">
        <v>12387</v>
      </c>
      <c r="L2535" s="11">
        <v>2</v>
      </c>
    </row>
    <row r="2536" spans="1:12">
      <c r="A2536" s="11" t="s">
        <v>5036</v>
      </c>
      <c r="D2536" s="11" t="s">
        <v>260</v>
      </c>
      <c r="E2536" s="19" t="s">
        <v>5286</v>
      </c>
      <c r="F2536" s="10">
        <v>42036</v>
      </c>
      <c r="G2536" s="10">
        <v>44958</v>
      </c>
      <c r="H2536" s="11">
        <v>9</v>
      </c>
      <c r="I2536" s="20" t="s">
        <v>259</v>
      </c>
      <c r="J2536" s="11" t="s">
        <v>261</v>
      </c>
      <c r="K2536" s="11" t="s">
        <v>12387</v>
      </c>
      <c r="L2536" s="11">
        <v>2</v>
      </c>
    </row>
    <row r="2537" spans="1:12">
      <c r="A2537" s="11" t="s">
        <v>5037</v>
      </c>
      <c r="D2537" s="11" t="s">
        <v>260</v>
      </c>
      <c r="E2537" s="19" t="s">
        <v>5287</v>
      </c>
      <c r="F2537" s="10">
        <v>42036</v>
      </c>
      <c r="G2537" s="10">
        <v>44958</v>
      </c>
      <c r="H2537" s="11">
        <v>9</v>
      </c>
      <c r="I2537" s="20" t="s">
        <v>259</v>
      </c>
      <c r="J2537" s="11" t="s">
        <v>261</v>
      </c>
      <c r="K2537" s="11" t="s">
        <v>12387</v>
      </c>
      <c r="L2537" s="11">
        <v>2</v>
      </c>
    </row>
    <row r="2538" spans="1:12">
      <c r="A2538" s="11" t="s">
        <v>5038</v>
      </c>
      <c r="D2538" s="11" t="s">
        <v>260</v>
      </c>
      <c r="E2538" s="19" t="s">
        <v>5288</v>
      </c>
      <c r="F2538" s="10">
        <v>42036</v>
      </c>
      <c r="G2538" s="10">
        <v>44958</v>
      </c>
      <c r="H2538" s="11">
        <v>9</v>
      </c>
      <c r="I2538" s="20" t="s">
        <v>259</v>
      </c>
      <c r="J2538" s="11" t="s">
        <v>261</v>
      </c>
      <c r="K2538" s="11" t="s">
        <v>12387</v>
      </c>
      <c r="L2538" s="11">
        <v>2</v>
      </c>
    </row>
    <row r="2539" spans="1:12">
      <c r="A2539" s="11" t="s">
        <v>5039</v>
      </c>
      <c r="D2539" s="11" t="s">
        <v>260</v>
      </c>
      <c r="E2539" s="19" t="s">
        <v>5289</v>
      </c>
      <c r="F2539" s="10">
        <v>42036</v>
      </c>
      <c r="G2539" s="10">
        <v>44958</v>
      </c>
      <c r="H2539" s="11">
        <v>9</v>
      </c>
      <c r="I2539" s="20" t="s">
        <v>259</v>
      </c>
      <c r="J2539" s="11" t="s">
        <v>261</v>
      </c>
      <c r="K2539" s="11" t="s">
        <v>12387</v>
      </c>
      <c r="L2539" s="11">
        <v>2</v>
      </c>
    </row>
    <row r="2540" spans="1:12">
      <c r="A2540" s="11" t="s">
        <v>5040</v>
      </c>
      <c r="D2540" s="11" t="s">
        <v>260</v>
      </c>
      <c r="E2540" s="19" t="s">
        <v>5290</v>
      </c>
      <c r="F2540" s="10">
        <v>42036</v>
      </c>
      <c r="G2540" s="10">
        <v>44958</v>
      </c>
      <c r="H2540" s="11">
        <v>9</v>
      </c>
      <c r="I2540" s="20" t="s">
        <v>259</v>
      </c>
      <c r="J2540" s="11" t="s">
        <v>261</v>
      </c>
      <c r="K2540" s="11" t="s">
        <v>12387</v>
      </c>
      <c r="L2540" s="11">
        <v>2</v>
      </c>
    </row>
    <row r="2541" spans="1:12">
      <c r="A2541" s="11" t="s">
        <v>5041</v>
      </c>
      <c r="D2541" s="11" t="s">
        <v>260</v>
      </c>
      <c r="E2541" s="19" t="s">
        <v>5291</v>
      </c>
      <c r="F2541" s="10">
        <v>42036</v>
      </c>
      <c r="G2541" s="10">
        <v>44958</v>
      </c>
      <c r="H2541" s="11">
        <v>9</v>
      </c>
      <c r="I2541" s="20" t="s">
        <v>259</v>
      </c>
      <c r="J2541" s="11" t="s">
        <v>261</v>
      </c>
      <c r="K2541" s="11" t="s">
        <v>12387</v>
      </c>
      <c r="L2541" s="11">
        <v>2</v>
      </c>
    </row>
    <row r="2542" spans="1:12">
      <c r="A2542" s="11" t="s">
        <v>5042</v>
      </c>
      <c r="D2542" s="11" t="s">
        <v>260</v>
      </c>
      <c r="E2542" s="19" t="s">
        <v>5292</v>
      </c>
      <c r="F2542" s="10">
        <v>42036</v>
      </c>
      <c r="G2542" s="10">
        <v>44958</v>
      </c>
      <c r="H2542" s="11">
        <v>9</v>
      </c>
      <c r="I2542" s="20" t="s">
        <v>259</v>
      </c>
      <c r="J2542" s="11" t="s">
        <v>261</v>
      </c>
      <c r="K2542" s="11" t="s">
        <v>12387</v>
      </c>
      <c r="L2542" s="11">
        <v>2</v>
      </c>
    </row>
    <row r="2543" spans="1:12">
      <c r="A2543" s="11" t="s">
        <v>5043</v>
      </c>
      <c r="D2543" s="11" t="s">
        <v>260</v>
      </c>
      <c r="E2543" s="19" t="s">
        <v>5293</v>
      </c>
      <c r="F2543" s="10">
        <v>42036</v>
      </c>
      <c r="G2543" s="10">
        <v>44958</v>
      </c>
      <c r="H2543" s="11">
        <v>9</v>
      </c>
      <c r="I2543" s="20" t="s">
        <v>259</v>
      </c>
      <c r="J2543" s="11" t="s">
        <v>261</v>
      </c>
      <c r="K2543" s="11" t="s">
        <v>12387</v>
      </c>
      <c r="L2543" s="11">
        <v>2</v>
      </c>
    </row>
    <row r="2544" spans="1:12">
      <c r="A2544" s="11" t="s">
        <v>5044</v>
      </c>
      <c r="D2544" s="11" t="s">
        <v>260</v>
      </c>
      <c r="E2544" s="19" t="s">
        <v>5294</v>
      </c>
      <c r="F2544" s="10">
        <v>42036</v>
      </c>
      <c r="G2544" s="10">
        <v>44958</v>
      </c>
      <c r="H2544" s="11">
        <v>9</v>
      </c>
      <c r="I2544" s="20" t="s">
        <v>259</v>
      </c>
      <c r="J2544" s="11" t="s">
        <v>261</v>
      </c>
      <c r="K2544" s="11" t="s">
        <v>12387</v>
      </c>
      <c r="L2544" s="11">
        <v>2</v>
      </c>
    </row>
    <row r="2545" spans="1:12">
      <c r="A2545" s="11" t="s">
        <v>5045</v>
      </c>
      <c r="D2545" s="11" t="s">
        <v>260</v>
      </c>
      <c r="E2545" s="19" t="s">
        <v>5295</v>
      </c>
      <c r="F2545" s="10">
        <v>42036</v>
      </c>
      <c r="G2545" s="10">
        <v>44958</v>
      </c>
      <c r="H2545" s="11">
        <v>9</v>
      </c>
      <c r="I2545" s="20" t="s">
        <v>259</v>
      </c>
      <c r="J2545" s="11" t="s">
        <v>261</v>
      </c>
      <c r="K2545" s="11" t="s">
        <v>12387</v>
      </c>
      <c r="L2545" s="11">
        <v>2</v>
      </c>
    </row>
    <row r="2546" spans="1:12">
      <c r="A2546" s="11" t="s">
        <v>5046</v>
      </c>
      <c r="D2546" s="11" t="s">
        <v>260</v>
      </c>
      <c r="E2546" s="19" t="s">
        <v>5296</v>
      </c>
      <c r="F2546" s="10">
        <v>42036</v>
      </c>
      <c r="G2546" s="10">
        <v>44958</v>
      </c>
      <c r="H2546" s="11">
        <v>9</v>
      </c>
      <c r="I2546" s="20" t="s">
        <v>259</v>
      </c>
      <c r="J2546" s="11" t="s">
        <v>261</v>
      </c>
      <c r="K2546" s="11" t="s">
        <v>12387</v>
      </c>
      <c r="L2546" s="11">
        <v>2</v>
      </c>
    </row>
    <row r="2547" spans="1:12">
      <c r="A2547" s="11" t="s">
        <v>5047</v>
      </c>
      <c r="D2547" s="11" t="s">
        <v>260</v>
      </c>
      <c r="E2547" s="19" t="s">
        <v>5297</v>
      </c>
      <c r="F2547" s="10">
        <v>42036</v>
      </c>
      <c r="G2547" s="10">
        <v>44958</v>
      </c>
      <c r="H2547" s="11">
        <v>9</v>
      </c>
      <c r="I2547" s="20" t="s">
        <v>259</v>
      </c>
      <c r="J2547" s="11" t="s">
        <v>261</v>
      </c>
      <c r="K2547" s="11" t="s">
        <v>12387</v>
      </c>
      <c r="L2547" s="11">
        <v>2</v>
      </c>
    </row>
    <row r="2548" spans="1:12">
      <c r="A2548" s="11" t="s">
        <v>5048</v>
      </c>
      <c r="D2548" s="11" t="s">
        <v>260</v>
      </c>
      <c r="E2548" s="19" t="s">
        <v>5298</v>
      </c>
      <c r="F2548" s="10">
        <v>42036</v>
      </c>
      <c r="G2548" s="10">
        <v>44958</v>
      </c>
      <c r="H2548" s="11">
        <v>9</v>
      </c>
      <c r="I2548" s="20" t="s">
        <v>259</v>
      </c>
      <c r="J2548" s="11" t="s">
        <v>261</v>
      </c>
      <c r="K2548" s="11" t="s">
        <v>12387</v>
      </c>
      <c r="L2548" s="11">
        <v>2</v>
      </c>
    </row>
    <row r="2549" spans="1:12">
      <c r="A2549" s="11" t="s">
        <v>5049</v>
      </c>
      <c r="D2549" s="11" t="s">
        <v>260</v>
      </c>
      <c r="E2549" s="19" t="s">
        <v>5299</v>
      </c>
      <c r="F2549" s="10">
        <v>42036</v>
      </c>
      <c r="G2549" s="10">
        <v>44958</v>
      </c>
      <c r="H2549" s="11">
        <v>9</v>
      </c>
      <c r="I2549" s="20" t="s">
        <v>259</v>
      </c>
      <c r="J2549" s="11" t="s">
        <v>261</v>
      </c>
      <c r="K2549" s="11" t="s">
        <v>12387</v>
      </c>
      <c r="L2549" s="11">
        <v>2</v>
      </c>
    </row>
    <row r="2550" spans="1:12">
      <c r="A2550" s="11" t="s">
        <v>5050</v>
      </c>
      <c r="D2550" s="11" t="s">
        <v>260</v>
      </c>
      <c r="E2550" s="19" t="s">
        <v>5300</v>
      </c>
      <c r="F2550" s="10">
        <v>42036</v>
      </c>
      <c r="G2550" s="10">
        <v>44958</v>
      </c>
      <c r="H2550" s="11">
        <v>9</v>
      </c>
      <c r="I2550" s="20" t="s">
        <v>259</v>
      </c>
      <c r="J2550" s="11" t="s">
        <v>261</v>
      </c>
      <c r="K2550" s="11" t="s">
        <v>12387</v>
      </c>
      <c r="L2550" s="11">
        <v>2</v>
      </c>
    </row>
    <row r="2551" spans="1:12">
      <c r="A2551" s="11" t="s">
        <v>5051</v>
      </c>
      <c r="D2551" s="11" t="s">
        <v>260</v>
      </c>
      <c r="E2551" s="19" t="s">
        <v>5301</v>
      </c>
      <c r="F2551" s="10">
        <v>42036</v>
      </c>
      <c r="G2551" s="10">
        <v>44958</v>
      </c>
      <c r="H2551" s="11">
        <v>9</v>
      </c>
      <c r="I2551" s="20" t="s">
        <v>259</v>
      </c>
      <c r="J2551" s="11" t="s">
        <v>261</v>
      </c>
      <c r="K2551" s="11" t="s">
        <v>12387</v>
      </c>
      <c r="L2551" s="11">
        <v>2</v>
      </c>
    </row>
    <row r="2552" spans="1:12">
      <c r="A2552" s="11" t="s">
        <v>5052</v>
      </c>
      <c r="D2552" s="11" t="s">
        <v>260</v>
      </c>
      <c r="E2552" s="19" t="s">
        <v>5302</v>
      </c>
      <c r="F2552" s="10">
        <v>42036</v>
      </c>
      <c r="G2552" s="10">
        <v>44958</v>
      </c>
      <c r="H2552" s="11">
        <v>9</v>
      </c>
      <c r="I2552" s="20" t="s">
        <v>259</v>
      </c>
      <c r="J2552" s="11" t="s">
        <v>261</v>
      </c>
      <c r="K2552" s="11" t="s">
        <v>12387</v>
      </c>
      <c r="L2552" s="11">
        <v>2</v>
      </c>
    </row>
    <row r="2553" spans="1:12">
      <c r="A2553" s="11" t="s">
        <v>5053</v>
      </c>
      <c r="D2553" s="11" t="s">
        <v>260</v>
      </c>
      <c r="E2553" s="19" t="s">
        <v>5303</v>
      </c>
      <c r="F2553" s="10">
        <v>42036</v>
      </c>
      <c r="G2553" s="10">
        <v>44958</v>
      </c>
      <c r="H2553" s="11">
        <v>9</v>
      </c>
      <c r="I2553" s="20" t="s">
        <v>259</v>
      </c>
      <c r="J2553" s="11" t="s">
        <v>261</v>
      </c>
      <c r="K2553" s="11" t="s">
        <v>12387</v>
      </c>
      <c r="L2553" s="11">
        <v>2</v>
      </c>
    </row>
    <row r="2554" spans="1:12">
      <c r="A2554" s="11" t="s">
        <v>5054</v>
      </c>
      <c r="D2554" s="11" t="s">
        <v>260</v>
      </c>
      <c r="E2554" s="19" t="s">
        <v>5304</v>
      </c>
      <c r="F2554" s="10">
        <v>42036</v>
      </c>
      <c r="G2554" s="10">
        <v>44958</v>
      </c>
      <c r="H2554" s="11">
        <v>9</v>
      </c>
      <c r="I2554" s="20" t="s">
        <v>259</v>
      </c>
      <c r="J2554" s="11" t="s">
        <v>261</v>
      </c>
      <c r="K2554" s="11" t="s">
        <v>12387</v>
      </c>
      <c r="L2554" s="11">
        <v>2</v>
      </c>
    </row>
    <row r="2555" spans="1:12">
      <c r="A2555" s="11" t="s">
        <v>5055</v>
      </c>
      <c r="D2555" s="11" t="s">
        <v>260</v>
      </c>
      <c r="E2555" s="19" t="s">
        <v>5305</v>
      </c>
      <c r="F2555" s="10">
        <v>42036</v>
      </c>
      <c r="G2555" s="10">
        <v>44958</v>
      </c>
      <c r="H2555" s="11">
        <v>9</v>
      </c>
      <c r="I2555" s="20" t="s">
        <v>259</v>
      </c>
      <c r="J2555" s="11" t="s">
        <v>261</v>
      </c>
      <c r="K2555" s="11" t="s">
        <v>12387</v>
      </c>
      <c r="L2555" s="11">
        <v>2</v>
      </c>
    </row>
    <row r="2556" spans="1:12">
      <c r="A2556" s="11" t="s">
        <v>5056</v>
      </c>
      <c r="D2556" s="11" t="s">
        <v>260</v>
      </c>
      <c r="E2556" s="19" t="s">
        <v>5306</v>
      </c>
      <c r="F2556" s="10">
        <v>42036</v>
      </c>
      <c r="G2556" s="10">
        <v>44958</v>
      </c>
      <c r="H2556" s="11">
        <v>9</v>
      </c>
      <c r="I2556" s="20" t="s">
        <v>259</v>
      </c>
      <c r="J2556" s="11" t="s">
        <v>261</v>
      </c>
      <c r="K2556" s="11" t="s">
        <v>12387</v>
      </c>
      <c r="L2556" s="11">
        <v>2</v>
      </c>
    </row>
    <row r="2557" spans="1:12">
      <c r="A2557" s="11" t="s">
        <v>5057</v>
      </c>
      <c r="D2557" s="11" t="s">
        <v>260</v>
      </c>
      <c r="E2557" s="19" t="s">
        <v>5307</v>
      </c>
      <c r="F2557" s="10">
        <v>42036</v>
      </c>
      <c r="G2557" s="10">
        <v>44958</v>
      </c>
      <c r="H2557" s="11">
        <v>9</v>
      </c>
      <c r="I2557" s="20" t="s">
        <v>259</v>
      </c>
      <c r="J2557" s="11" t="s">
        <v>261</v>
      </c>
      <c r="K2557" s="11" t="s">
        <v>12387</v>
      </c>
      <c r="L2557" s="11">
        <v>2</v>
      </c>
    </row>
    <row r="2558" spans="1:12">
      <c r="A2558" s="11" t="s">
        <v>5058</v>
      </c>
      <c r="D2558" s="11" t="s">
        <v>260</v>
      </c>
      <c r="E2558" s="19" t="s">
        <v>5308</v>
      </c>
      <c r="F2558" s="10">
        <v>42036</v>
      </c>
      <c r="G2558" s="10">
        <v>44958</v>
      </c>
      <c r="H2558" s="11">
        <v>9</v>
      </c>
      <c r="I2558" s="20" t="s">
        <v>259</v>
      </c>
      <c r="J2558" s="11" t="s">
        <v>261</v>
      </c>
      <c r="K2558" s="11" t="s">
        <v>12387</v>
      </c>
      <c r="L2558" s="11">
        <v>2</v>
      </c>
    </row>
    <row r="2559" spans="1:12">
      <c r="A2559" s="11" t="s">
        <v>5059</v>
      </c>
      <c r="D2559" s="11" t="s">
        <v>260</v>
      </c>
      <c r="E2559" s="19" t="s">
        <v>5309</v>
      </c>
      <c r="F2559" s="10">
        <v>42036</v>
      </c>
      <c r="G2559" s="10">
        <v>44958</v>
      </c>
      <c r="H2559" s="11">
        <v>9</v>
      </c>
      <c r="I2559" s="20" t="s">
        <v>259</v>
      </c>
      <c r="J2559" s="11" t="s">
        <v>261</v>
      </c>
      <c r="K2559" s="11" t="s">
        <v>12387</v>
      </c>
      <c r="L2559" s="11">
        <v>2</v>
      </c>
    </row>
    <row r="2560" spans="1:12">
      <c r="A2560" s="11" t="s">
        <v>5060</v>
      </c>
      <c r="D2560" s="11" t="s">
        <v>260</v>
      </c>
      <c r="E2560" s="19" t="s">
        <v>5310</v>
      </c>
      <c r="F2560" s="10">
        <v>42036</v>
      </c>
      <c r="G2560" s="10">
        <v>44958</v>
      </c>
      <c r="H2560" s="11">
        <v>9</v>
      </c>
      <c r="I2560" s="20" t="s">
        <v>259</v>
      </c>
      <c r="J2560" s="11" t="s">
        <v>261</v>
      </c>
      <c r="K2560" s="11" t="s">
        <v>12387</v>
      </c>
      <c r="L2560" s="11">
        <v>2</v>
      </c>
    </row>
    <row r="2561" spans="1:12">
      <c r="A2561" s="11" t="s">
        <v>5061</v>
      </c>
      <c r="D2561" s="11" t="s">
        <v>260</v>
      </c>
      <c r="E2561" s="19" t="s">
        <v>5311</v>
      </c>
      <c r="F2561" s="10">
        <v>42036</v>
      </c>
      <c r="G2561" s="10">
        <v>44958</v>
      </c>
      <c r="H2561" s="11">
        <v>9</v>
      </c>
      <c r="I2561" s="20" t="s">
        <v>259</v>
      </c>
      <c r="J2561" s="11" t="s">
        <v>261</v>
      </c>
      <c r="K2561" s="11" t="s">
        <v>12387</v>
      </c>
      <c r="L2561" s="11">
        <v>2</v>
      </c>
    </row>
    <row r="2562" spans="1:12">
      <c r="A2562" s="11" t="s">
        <v>5062</v>
      </c>
      <c r="D2562" s="11" t="s">
        <v>260</v>
      </c>
      <c r="E2562" s="19" t="s">
        <v>5312</v>
      </c>
      <c r="F2562" s="10">
        <v>42036</v>
      </c>
      <c r="G2562" s="10">
        <v>44958</v>
      </c>
      <c r="H2562" s="11">
        <v>9</v>
      </c>
      <c r="I2562" s="20" t="s">
        <v>259</v>
      </c>
      <c r="J2562" s="11" t="s">
        <v>261</v>
      </c>
      <c r="K2562" s="11" t="s">
        <v>12387</v>
      </c>
      <c r="L2562" s="11">
        <v>2</v>
      </c>
    </row>
    <row r="2563" spans="1:12">
      <c r="A2563" s="11" t="s">
        <v>5063</v>
      </c>
      <c r="D2563" s="11" t="s">
        <v>260</v>
      </c>
      <c r="E2563" s="19" t="s">
        <v>5313</v>
      </c>
      <c r="F2563" s="10">
        <v>42036</v>
      </c>
      <c r="G2563" s="10">
        <v>44958</v>
      </c>
      <c r="H2563" s="11">
        <v>9</v>
      </c>
      <c r="I2563" s="20" t="s">
        <v>259</v>
      </c>
      <c r="J2563" s="11" t="s">
        <v>261</v>
      </c>
      <c r="K2563" s="11" t="s">
        <v>12387</v>
      </c>
      <c r="L2563" s="11">
        <v>2</v>
      </c>
    </row>
    <row r="2564" spans="1:12">
      <c r="A2564" s="11" t="s">
        <v>5064</v>
      </c>
      <c r="D2564" s="11" t="s">
        <v>260</v>
      </c>
      <c r="E2564" s="19" t="s">
        <v>5314</v>
      </c>
      <c r="F2564" s="10">
        <v>42036</v>
      </c>
      <c r="G2564" s="10">
        <v>44958</v>
      </c>
      <c r="H2564" s="11">
        <v>9</v>
      </c>
      <c r="I2564" s="20" t="s">
        <v>259</v>
      </c>
      <c r="J2564" s="11" t="s">
        <v>261</v>
      </c>
      <c r="K2564" s="11" t="s">
        <v>12387</v>
      </c>
      <c r="L2564" s="11">
        <v>2</v>
      </c>
    </row>
    <row r="2565" spans="1:12">
      <c r="A2565" s="11" t="s">
        <v>5065</v>
      </c>
      <c r="D2565" s="11" t="s">
        <v>260</v>
      </c>
      <c r="E2565" s="19" t="s">
        <v>5315</v>
      </c>
      <c r="F2565" s="10">
        <v>42036</v>
      </c>
      <c r="G2565" s="10">
        <v>44958</v>
      </c>
      <c r="H2565" s="11">
        <v>9</v>
      </c>
      <c r="I2565" s="20" t="s">
        <v>259</v>
      </c>
      <c r="J2565" s="11" t="s">
        <v>261</v>
      </c>
      <c r="K2565" s="11" t="s">
        <v>12387</v>
      </c>
      <c r="L2565" s="11">
        <v>2</v>
      </c>
    </row>
    <row r="2566" spans="1:12">
      <c r="A2566" s="11" t="s">
        <v>5066</v>
      </c>
      <c r="D2566" s="11" t="s">
        <v>260</v>
      </c>
      <c r="E2566" s="19" t="s">
        <v>5316</v>
      </c>
      <c r="F2566" s="10">
        <v>42036</v>
      </c>
      <c r="G2566" s="10">
        <v>44958</v>
      </c>
      <c r="H2566" s="11">
        <v>9</v>
      </c>
      <c r="I2566" s="20" t="s">
        <v>259</v>
      </c>
      <c r="J2566" s="11" t="s">
        <v>261</v>
      </c>
      <c r="K2566" s="11" t="s">
        <v>12387</v>
      </c>
      <c r="L2566" s="11">
        <v>2</v>
      </c>
    </row>
    <row r="2567" spans="1:12">
      <c r="A2567" s="11" t="s">
        <v>5067</v>
      </c>
      <c r="D2567" s="11" t="s">
        <v>260</v>
      </c>
      <c r="E2567" s="19" t="s">
        <v>5317</v>
      </c>
      <c r="F2567" s="10">
        <v>42036</v>
      </c>
      <c r="G2567" s="10">
        <v>44958</v>
      </c>
      <c r="H2567" s="11">
        <v>9</v>
      </c>
      <c r="I2567" s="20" t="s">
        <v>259</v>
      </c>
      <c r="J2567" s="11" t="s">
        <v>261</v>
      </c>
      <c r="K2567" s="11" t="s">
        <v>12387</v>
      </c>
      <c r="L2567" s="11">
        <v>2</v>
      </c>
    </row>
    <row r="2568" spans="1:12">
      <c r="A2568" s="11" t="s">
        <v>5068</v>
      </c>
      <c r="D2568" s="11" t="s">
        <v>260</v>
      </c>
      <c r="E2568" s="19" t="s">
        <v>5318</v>
      </c>
      <c r="F2568" s="10">
        <v>42036</v>
      </c>
      <c r="G2568" s="10">
        <v>44958</v>
      </c>
      <c r="H2568" s="11">
        <v>9</v>
      </c>
      <c r="I2568" s="20" t="s">
        <v>259</v>
      </c>
      <c r="J2568" s="11" t="s">
        <v>261</v>
      </c>
      <c r="K2568" s="11" t="s">
        <v>12387</v>
      </c>
      <c r="L2568" s="11">
        <v>2</v>
      </c>
    </row>
    <row r="2569" spans="1:12">
      <c r="A2569" s="11" t="s">
        <v>5069</v>
      </c>
      <c r="D2569" s="11" t="s">
        <v>260</v>
      </c>
      <c r="E2569" s="19" t="s">
        <v>5319</v>
      </c>
      <c r="F2569" s="10">
        <v>42036</v>
      </c>
      <c r="G2569" s="10">
        <v>44958</v>
      </c>
      <c r="H2569" s="11">
        <v>9</v>
      </c>
      <c r="I2569" s="20" t="s">
        <v>259</v>
      </c>
      <c r="J2569" s="11" t="s">
        <v>261</v>
      </c>
      <c r="K2569" s="11" t="s">
        <v>12387</v>
      </c>
      <c r="L2569" s="11">
        <v>2</v>
      </c>
    </row>
    <row r="2570" spans="1:12">
      <c r="A2570" s="11" t="s">
        <v>5070</v>
      </c>
      <c r="D2570" s="11" t="s">
        <v>260</v>
      </c>
      <c r="E2570" s="19" t="s">
        <v>5320</v>
      </c>
      <c r="F2570" s="10">
        <v>42036</v>
      </c>
      <c r="G2570" s="10">
        <v>44958</v>
      </c>
      <c r="H2570" s="11">
        <v>9</v>
      </c>
      <c r="I2570" s="20" t="s">
        <v>259</v>
      </c>
      <c r="J2570" s="11" t="s">
        <v>261</v>
      </c>
      <c r="K2570" s="11" t="s">
        <v>12387</v>
      </c>
      <c r="L2570" s="11">
        <v>2</v>
      </c>
    </row>
    <row r="2571" spans="1:12">
      <c r="A2571" s="11" t="s">
        <v>5071</v>
      </c>
      <c r="D2571" s="11" t="s">
        <v>260</v>
      </c>
      <c r="E2571" s="19" t="s">
        <v>5321</v>
      </c>
      <c r="F2571" s="10">
        <v>42036</v>
      </c>
      <c r="G2571" s="10">
        <v>44958</v>
      </c>
      <c r="H2571" s="11">
        <v>9</v>
      </c>
      <c r="I2571" s="20" t="s">
        <v>259</v>
      </c>
      <c r="J2571" s="11" t="s">
        <v>261</v>
      </c>
      <c r="K2571" s="11" t="s">
        <v>12387</v>
      </c>
      <c r="L2571" s="11">
        <v>2</v>
      </c>
    </row>
    <row r="2572" spans="1:12">
      <c r="A2572" s="11" t="s">
        <v>5072</v>
      </c>
      <c r="D2572" s="11" t="s">
        <v>260</v>
      </c>
      <c r="E2572" s="19" t="s">
        <v>5322</v>
      </c>
      <c r="F2572" s="10">
        <v>42036</v>
      </c>
      <c r="G2572" s="10">
        <v>44958</v>
      </c>
      <c r="H2572" s="11">
        <v>9</v>
      </c>
      <c r="I2572" s="20" t="s">
        <v>259</v>
      </c>
      <c r="J2572" s="11" t="s">
        <v>261</v>
      </c>
      <c r="K2572" s="11" t="s">
        <v>12387</v>
      </c>
      <c r="L2572" s="11">
        <v>2</v>
      </c>
    </row>
    <row r="2573" spans="1:12">
      <c r="A2573" s="11" t="s">
        <v>5073</v>
      </c>
      <c r="D2573" s="11" t="s">
        <v>260</v>
      </c>
      <c r="E2573" s="19" t="s">
        <v>5323</v>
      </c>
      <c r="F2573" s="10">
        <v>42036</v>
      </c>
      <c r="G2573" s="10">
        <v>44958</v>
      </c>
      <c r="H2573" s="11">
        <v>9</v>
      </c>
      <c r="I2573" s="20" t="s">
        <v>259</v>
      </c>
      <c r="J2573" s="11" t="s">
        <v>261</v>
      </c>
      <c r="K2573" s="11" t="s">
        <v>12387</v>
      </c>
      <c r="L2573" s="11">
        <v>2</v>
      </c>
    </row>
    <row r="2574" spans="1:12">
      <c r="A2574" s="11" t="s">
        <v>5074</v>
      </c>
      <c r="D2574" s="11" t="s">
        <v>260</v>
      </c>
      <c r="E2574" s="19" t="s">
        <v>5324</v>
      </c>
      <c r="F2574" s="10">
        <v>42036</v>
      </c>
      <c r="G2574" s="10">
        <v>44958</v>
      </c>
      <c r="H2574" s="11">
        <v>9</v>
      </c>
      <c r="I2574" s="20" t="s">
        <v>259</v>
      </c>
      <c r="J2574" s="11" t="s">
        <v>261</v>
      </c>
      <c r="K2574" s="11" t="s">
        <v>12387</v>
      </c>
      <c r="L2574" s="11">
        <v>2</v>
      </c>
    </row>
    <row r="2575" spans="1:12">
      <c r="A2575" s="11" t="s">
        <v>5075</v>
      </c>
      <c r="D2575" s="11" t="s">
        <v>260</v>
      </c>
      <c r="E2575" s="19" t="s">
        <v>5325</v>
      </c>
      <c r="F2575" s="10">
        <v>42036</v>
      </c>
      <c r="G2575" s="10">
        <v>44958</v>
      </c>
      <c r="H2575" s="11">
        <v>9</v>
      </c>
      <c r="I2575" s="20" t="s">
        <v>259</v>
      </c>
      <c r="J2575" s="11" t="s">
        <v>261</v>
      </c>
      <c r="K2575" s="11" t="s">
        <v>12387</v>
      </c>
      <c r="L2575" s="11">
        <v>2</v>
      </c>
    </row>
    <row r="2576" spans="1:12">
      <c r="A2576" s="11" t="s">
        <v>5076</v>
      </c>
      <c r="D2576" s="11" t="s">
        <v>260</v>
      </c>
      <c r="E2576" s="19" t="s">
        <v>5326</v>
      </c>
      <c r="F2576" s="10">
        <v>42036</v>
      </c>
      <c r="G2576" s="10">
        <v>44958</v>
      </c>
      <c r="H2576" s="11">
        <v>9</v>
      </c>
      <c r="I2576" s="20" t="s">
        <v>259</v>
      </c>
      <c r="J2576" s="11" t="s">
        <v>261</v>
      </c>
      <c r="K2576" s="11" t="s">
        <v>12387</v>
      </c>
      <c r="L2576" s="11">
        <v>2</v>
      </c>
    </row>
    <row r="2577" spans="1:12">
      <c r="A2577" s="11" t="s">
        <v>5077</v>
      </c>
      <c r="D2577" s="11" t="s">
        <v>260</v>
      </c>
      <c r="E2577" s="19" t="s">
        <v>5327</v>
      </c>
      <c r="F2577" s="10">
        <v>42036</v>
      </c>
      <c r="G2577" s="10">
        <v>44958</v>
      </c>
      <c r="H2577" s="11">
        <v>9</v>
      </c>
      <c r="I2577" s="20" t="s">
        <v>259</v>
      </c>
      <c r="J2577" s="11" t="s">
        <v>261</v>
      </c>
      <c r="K2577" s="11" t="s">
        <v>12387</v>
      </c>
      <c r="L2577" s="11">
        <v>2</v>
      </c>
    </row>
    <row r="2578" spans="1:12">
      <c r="A2578" s="11" t="s">
        <v>5078</v>
      </c>
      <c r="D2578" s="11" t="s">
        <v>260</v>
      </c>
      <c r="E2578" s="19" t="s">
        <v>5328</v>
      </c>
      <c r="F2578" s="10">
        <v>42036</v>
      </c>
      <c r="G2578" s="10">
        <v>44958</v>
      </c>
      <c r="H2578" s="11">
        <v>9</v>
      </c>
      <c r="I2578" s="20" t="s">
        <v>259</v>
      </c>
      <c r="J2578" s="11" t="s">
        <v>261</v>
      </c>
      <c r="K2578" s="11" t="s">
        <v>12387</v>
      </c>
      <c r="L2578" s="11">
        <v>2</v>
      </c>
    </row>
    <row r="2579" spans="1:12">
      <c r="A2579" s="11" t="s">
        <v>5079</v>
      </c>
      <c r="D2579" s="11" t="s">
        <v>260</v>
      </c>
      <c r="E2579" s="19" t="s">
        <v>5329</v>
      </c>
      <c r="F2579" s="10">
        <v>42036</v>
      </c>
      <c r="G2579" s="10">
        <v>44958</v>
      </c>
      <c r="H2579" s="11">
        <v>9</v>
      </c>
      <c r="I2579" s="20" t="s">
        <v>259</v>
      </c>
      <c r="J2579" s="11" t="s">
        <v>261</v>
      </c>
      <c r="K2579" s="11" t="s">
        <v>12387</v>
      </c>
      <c r="L2579" s="11">
        <v>2</v>
      </c>
    </row>
    <row r="2580" spans="1:12">
      <c r="A2580" s="11" t="s">
        <v>5080</v>
      </c>
      <c r="D2580" s="11" t="s">
        <v>260</v>
      </c>
      <c r="E2580" s="19" t="s">
        <v>5330</v>
      </c>
      <c r="F2580" s="10">
        <v>42036</v>
      </c>
      <c r="G2580" s="10">
        <v>44958</v>
      </c>
      <c r="H2580" s="11">
        <v>9</v>
      </c>
      <c r="I2580" s="20" t="s">
        <v>259</v>
      </c>
      <c r="J2580" s="11" t="s">
        <v>261</v>
      </c>
      <c r="K2580" s="11" t="s">
        <v>12387</v>
      </c>
      <c r="L2580" s="11">
        <v>2</v>
      </c>
    </row>
    <row r="2581" spans="1:12">
      <c r="A2581" s="11" t="s">
        <v>5081</v>
      </c>
      <c r="D2581" s="11" t="s">
        <v>260</v>
      </c>
      <c r="E2581" s="19" t="s">
        <v>5331</v>
      </c>
      <c r="F2581" s="10">
        <v>42036</v>
      </c>
      <c r="G2581" s="10">
        <v>44958</v>
      </c>
      <c r="H2581" s="11">
        <v>9</v>
      </c>
      <c r="I2581" s="20" t="s">
        <v>259</v>
      </c>
      <c r="J2581" s="11" t="s">
        <v>261</v>
      </c>
      <c r="K2581" s="11" t="s">
        <v>12387</v>
      </c>
      <c r="L2581" s="11">
        <v>2</v>
      </c>
    </row>
    <row r="2582" spans="1:12">
      <c r="A2582" s="11" t="s">
        <v>5082</v>
      </c>
      <c r="D2582" s="11" t="s">
        <v>260</v>
      </c>
      <c r="E2582" s="19" t="s">
        <v>5332</v>
      </c>
      <c r="F2582" s="10">
        <v>42036</v>
      </c>
      <c r="G2582" s="10">
        <v>44958</v>
      </c>
      <c r="H2582" s="11">
        <v>9</v>
      </c>
      <c r="I2582" s="20" t="s">
        <v>259</v>
      </c>
      <c r="J2582" s="11" t="s">
        <v>261</v>
      </c>
      <c r="K2582" s="11" t="s">
        <v>12387</v>
      </c>
      <c r="L2582" s="11">
        <v>2</v>
      </c>
    </row>
    <row r="2583" spans="1:12">
      <c r="A2583" s="11" t="s">
        <v>5083</v>
      </c>
      <c r="D2583" s="11" t="s">
        <v>260</v>
      </c>
      <c r="E2583" s="19" t="s">
        <v>5333</v>
      </c>
      <c r="F2583" s="10">
        <v>42036</v>
      </c>
      <c r="G2583" s="10">
        <v>44958</v>
      </c>
      <c r="H2583" s="11">
        <v>9</v>
      </c>
      <c r="I2583" s="20" t="s">
        <v>259</v>
      </c>
      <c r="J2583" s="11" t="s">
        <v>261</v>
      </c>
      <c r="K2583" s="11" t="s">
        <v>12387</v>
      </c>
      <c r="L2583" s="11">
        <v>2</v>
      </c>
    </row>
    <row r="2584" spans="1:12">
      <c r="A2584" s="11" t="s">
        <v>5084</v>
      </c>
      <c r="D2584" s="11" t="s">
        <v>260</v>
      </c>
      <c r="E2584" s="19" t="s">
        <v>5334</v>
      </c>
      <c r="F2584" s="10">
        <v>42036</v>
      </c>
      <c r="G2584" s="10">
        <v>44958</v>
      </c>
      <c r="H2584" s="11">
        <v>9</v>
      </c>
      <c r="I2584" s="20" t="s">
        <v>259</v>
      </c>
      <c r="J2584" s="11" t="s">
        <v>261</v>
      </c>
      <c r="K2584" s="11" t="s">
        <v>12387</v>
      </c>
      <c r="L2584" s="11">
        <v>2</v>
      </c>
    </row>
    <row r="2585" spans="1:12">
      <c r="A2585" s="11" t="s">
        <v>5085</v>
      </c>
      <c r="D2585" s="11" t="s">
        <v>260</v>
      </c>
      <c r="E2585" s="19" t="s">
        <v>5335</v>
      </c>
      <c r="F2585" s="10">
        <v>42036</v>
      </c>
      <c r="G2585" s="10">
        <v>44958</v>
      </c>
      <c r="H2585" s="11">
        <v>9</v>
      </c>
      <c r="I2585" s="20" t="s">
        <v>259</v>
      </c>
      <c r="J2585" s="11" t="s">
        <v>261</v>
      </c>
      <c r="K2585" s="11" t="s">
        <v>12387</v>
      </c>
      <c r="L2585" s="11">
        <v>2</v>
      </c>
    </row>
    <row r="2586" spans="1:12">
      <c r="A2586" s="11" t="s">
        <v>5086</v>
      </c>
      <c r="D2586" s="11" t="s">
        <v>260</v>
      </c>
      <c r="E2586" s="19" t="s">
        <v>5336</v>
      </c>
      <c r="F2586" s="10">
        <v>42036</v>
      </c>
      <c r="G2586" s="10">
        <v>44958</v>
      </c>
      <c r="H2586" s="11">
        <v>9</v>
      </c>
      <c r="I2586" s="20" t="s">
        <v>259</v>
      </c>
      <c r="J2586" s="11" t="s">
        <v>261</v>
      </c>
      <c r="K2586" s="11" t="s">
        <v>12387</v>
      </c>
      <c r="L2586" s="11">
        <v>2</v>
      </c>
    </row>
    <row r="2587" spans="1:12">
      <c r="A2587" s="11" t="s">
        <v>5087</v>
      </c>
      <c r="D2587" s="11" t="s">
        <v>260</v>
      </c>
      <c r="E2587" s="19" t="s">
        <v>5337</v>
      </c>
      <c r="F2587" s="10">
        <v>42036</v>
      </c>
      <c r="G2587" s="10">
        <v>44958</v>
      </c>
      <c r="H2587" s="11">
        <v>9</v>
      </c>
      <c r="I2587" s="20" t="s">
        <v>259</v>
      </c>
      <c r="J2587" s="11" t="s">
        <v>261</v>
      </c>
      <c r="K2587" s="11" t="s">
        <v>12387</v>
      </c>
      <c r="L2587" s="11">
        <v>2</v>
      </c>
    </row>
    <row r="2588" spans="1:12">
      <c r="A2588" s="11" t="s">
        <v>5088</v>
      </c>
      <c r="D2588" s="11" t="s">
        <v>260</v>
      </c>
      <c r="E2588" s="19" t="s">
        <v>5338</v>
      </c>
      <c r="F2588" s="10">
        <v>42036</v>
      </c>
      <c r="G2588" s="10">
        <v>44958</v>
      </c>
      <c r="H2588" s="11">
        <v>9</v>
      </c>
      <c r="I2588" s="20" t="s">
        <v>259</v>
      </c>
      <c r="J2588" s="11" t="s">
        <v>261</v>
      </c>
      <c r="K2588" s="11" t="s">
        <v>12387</v>
      </c>
      <c r="L2588" s="11">
        <v>2</v>
      </c>
    </row>
    <row r="2589" spans="1:12">
      <c r="A2589" s="11" t="s">
        <v>5089</v>
      </c>
      <c r="D2589" s="11" t="s">
        <v>260</v>
      </c>
      <c r="E2589" s="19" t="s">
        <v>5339</v>
      </c>
      <c r="F2589" s="10">
        <v>42036</v>
      </c>
      <c r="G2589" s="10">
        <v>44958</v>
      </c>
      <c r="H2589" s="11">
        <v>9</v>
      </c>
      <c r="I2589" s="20" t="s">
        <v>259</v>
      </c>
      <c r="J2589" s="11" t="s">
        <v>261</v>
      </c>
      <c r="K2589" s="11" t="s">
        <v>12387</v>
      </c>
      <c r="L2589" s="11">
        <v>2</v>
      </c>
    </row>
    <row r="2590" spans="1:12">
      <c r="A2590" s="11" t="s">
        <v>5090</v>
      </c>
      <c r="D2590" s="11" t="s">
        <v>260</v>
      </c>
      <c r="E2590" s="19" t="s">
        <v>5340</v>
      </c>
      <c r="F2590" s="10">
        <v>42036</v>
      </c>
      <c r="G2590" s="10">
        <v>44958</v>
      </c>
      <c r="H2590" s="11">
        <v>9</v>
      </c>
      <c r="I2590" s="20" t="s">
        <v>259</v>
      </c>
      <c r="J2590" s="11" t="s">
        <v>261</v>
      </c>
      <c r="K2590" s="11" t="s">
        <v>12387</v>
      </c>
      <c r="L2590" s="11">
        <v>2</v>
      </c>
    </row>
    <row r="2591" spans="1:12">
      <c r="A2591" s="11" t="s">
        <v>5091</v>
      </c>
      <c r="D2591" s="11" t="s">
        <v>260</v>
      </c>
      <c r="E2591" s="19" t="s">
        <v>5341</v>
      </c>
      <c r="F2591" s="10">
        <v>42036</v>
      </c>
      <c r="G2591" s="10">
        <v>44958</v>
      </c>
      <c r="H2591" s="11">
        <v>9</v>
      </c>
      <c r="I2591" s="20" t="s">
        <v>259</v>
      </c>
      <c r="J2591" s="11" t="s">
        <v>261</v>
      </c>
      <c r="K2591" s="11" t="s">
        <v>12387</v>
      </c>
      <c r="L2591" s="11">
        <v>2</v>
      </c>
    </row>
    <row r="2592" spans="1:12">
      <c r="A2592" s="11" t="s">
        <v>5092</v>
      </c>
      <c r="D2592" s="11" t="s">
        <v>260</v>
      </c>
      <c r="E2592" s="19" t="s">
        <v>5342</v>
      </c>
      <c r="F2592" s="10">
        <v>42036</v>
      </c>
      <c r="G2592" s="10">
        <v>44958</v>
      </c>
      <c r="H2592" s="11">
        <v>9</v>
      </c>
      <c r="I2592" s="20" t="s">
        <v>259</v>
      </c>
      <c r="J2592" s="11" t="s">
        <v>261</v>
      </c>
      <c r="K2592" s="11" t="s">
        <v>12387</v>
      </c>
      <c r="L2592" s="11">
        <v>2</v>
      </c>
    </row>
    <row r="2593" spans="1:12">
      <c r="A2593" s="11" t="s">
        <v>5093</v>
      </c>
      <c r="D2593" s="11" t="s">
        <v>260</v>
      </c>
      <c r="E2593" s="19" t="s">
        <v>5343</v>
      </c>
      <c r="F2593" s="10">
        <v>42036</v>
      </c>
      <c r="G2593" s="10">
        <v>44958</v>
      </c>
      <c r="H2593" s="11">
        <v>9</v>
      </c>
      <c r="I2593" s="20" t="s">
        <v>259</v>
      </c>
      <c r="J2593" s="11" t="s">
        <v>261</v>
      </c>
      <c r="K2593" s="11" t="s">
        <v>12387</v>
      </c>
      <c r="L2593" s="11">
        <v>2</v>
      </c>
    </row>
    <row r="2594" spans="1:12">
      <c r="A2594" s="11" t="s">
        <v>5094</v>
      </c>
      <c r="D2594" s="11" t="s">
        <v>260</v>
      </c>
      <c r="E2594" s="19" t="s">
        <v>5344</v>
      </c>
      <c r="F2594" s="10">
        <v>42036</v>
      </c>
      <c r="G2594" s="10">
        <v>44958</v>
      </c>
      <c r="H2594" s="11">
        <v>9</v>
      </c>
      <c r="I2594" s="20" t="s">
        <v>259</v>
      </c>
      <c r="J2594" s="11" t="s">
        <v>261</v>
      </c>
      <c r="K2594" s="11" t="s">
        <v>12387</v>
      </c>
      <c r="L2594" s="11">
        <v>2</v>
      </c>
    </row>
    <row r="2595" spans="1:12">
      <c r="A2595" s="11" t="s">
        <v>5095</v>
      </c>
      <c r="D2595" s="11" t="s">
        <v>260</v>
      </c>
      <c r="E2595" s="19" t="s">
        <v>5345</v>
      </c>
      <c r="F2595" s="10">
        <v>42036</v>
      </c>
      <c r="G2595" s="10">
        <v>44958</v>
      </c>
      <c r="H2595" s="11">
        <v>9</v>
      </c>
      <c r="I2595" s="20" t="s">
        <v>259</v>
      </c>
      <c r="J2595" s="11" t="s">
        <v>261</v>
      </c>
      <c r="K2595" s="11" t="s">
        <v>12387</v>
      </c>
      <c r="L2595" s="11">
        <v>2</v>
      </c>
    </row>
    <row r="2596" spans="1:12">
      <c r="A2596" s="11" t="s">
        <v>5096</v>
      </c>
      <c r="D2596" s="11" t="s">
        <v>260</v>
      </c>
      <c r="E2596" s="19" t="s">
        <v>5346</v>
      </c>
      <c r="F2596" s="10">
        <v>42036</v>
      </c>
      <c r="G2596" s="10">
        <v>44958</v>
      </c>
      <c r="H2596" s="11">
        <v>9</v>
      </c>
      <c r="I2596" s="20" t="s">
        <v>259</v>
      </c>
      <c r="J2596" s="11" t="s">
        <v>261</v>
      </c>
      <c r="K2596" s="11" t="s">
        <v>12387</v>
      </c>
      <c r="L2596" s="11">
        <v>2</v>
      </c>
    </row>
    <row r="2597" spans="1:12">
      <c r="A2597" s="11" t="s">
        <v>5097</v>
      </c>
      <c r="D2597" s="11" t="s">
        <v>260</v>
      </c>
      <c r="E2597" s="19" t="s">
        <v>5347</v>
      </c>
      <c r="F2597" s="10">
        <v>42036</v>
      </c>
      <c r="G2597" s="10">
        <v>44958</v>
      </c>
      <c r="H2597" s="11">
        <v>9</v>
      </c>
      <c r="I2597" s="20" t="s">
        <v>259</v>
      </c>
      <c r="J2597" s="11" t="s">
        <v>261</v>
      </c>
      <c r="K2597" s="11" t="s">
        <v>12387</v>
      </c>
      <c r="L2597" s="11">
        <v>2</v>
      </c>
    </row>
    <row r="2598" spans="1:12">
      <c r="A2598" s="11" t="s">
        <v>5098</v>
      </c>
      <c r="D2598" s="11" t="s">
        <v>260</v>
      </c>
      <c r="E2598" s="19" t="s">
        <v>5348</v>
      </c>
      <c r="F2598" s="10">
        <v>42036</v>
      </c>
      <c r="G2598" s="10">
        <v>44958</v>
      </c>
      <c r="H2598" s="11">
        <v>9</v>
      </c>
      <c r="I2598" s="20" t="s">
        <v>259</v>
      </c>
      <c r="J2598" s="11" t="s">
        <v>261</v>
      </c>
      <c r="K2598" s="11" t="s">
        <v>12387</v>
      </c>
      <c r="L2598" s="11">
        <v>2</v>
      </c>
    </row>
    <row r="2599" spans="1:12">
      <c r="A2599" s="11" t="s">
        <v>5099</v>
      </c>
      <c r="D2599" s="11" t="s">
        <v>260</v>
      </c>
      <c r="E2599" s="19" t="s">
        <v>5349</v>
      </c>
      <c r="F2599" s="10">
        <v>42036</v>
      </c>
      <c r="G2599" s="10">
        <v>44958</v>
      </c>
      <c r="H2599" s="11">
        <v>9</v>
      </c>
      <c r="I2599" s="20" t="s">
        <v>259</v>
      </c>
      <c r="J2599" s="11" t="s">
        <v>261</v>
      </c>
      <c r="K2599" s="11" t="s">
        <v>12387</v>
      </c>
      <c r="L2599" s="11">
        <v>2</v>
      </c>
    </row>
    <row r="2600" spans="1:12">
      <c r="A2600" s="11" t="s">
        <v>5100</v>
      </c>
      <c r="D2600" s="11" t="s">
        <v>260</v>
      </c>
      <c r="E2600" s="19" t="s">
        <v>5350</v>
      </c>
      <c r="F2600" s="10">
        <v>42036</v>
      </c>
      <c r="G2600" s="10">
        <v>44958</v>
      </c>
      <c r="H2600" s="11">
        <v>9</v>
      </c>
      <c r="I2600" s="20" t="s">
        <v>259</v>
      </c>
      <c r="J2600" s="11" t="s">
        <v>261</v>
      </c>
      <c r="K2600" s="11" t="s">
        <v>12387</v>
      </c>
      <c r="L2600" s="11">
        <v>2</v>
      </c>
    </row>
    <row r="2601" spans="1:12">
      <c r="A2601" s="11" t="s">
        <v>5101</v>
      </c>
      <c r="D2601" s="11" t="s">
        <v>260</v>
      </c>
      <c r="E2601" s="19" t="s">
        <v>5351</v>
      </c>
      <c r="F2601" s="10">
        <v>42036</v>
      </c>
      <c r="G2601" s="10">
        <v>44958</v>
      </c>
      <c r="H2601" s="11">
        <v>9</v>
      </c>
      <c r="I2601" s="20" t="s">
        <v>259</v>
      </c>
      <c r="J2601" s="11" t="s">
        <v>261</v>
      </c>
      <c r="K2601" s="11" t="s">
        <v>12387</v>
      </c>
      <c r="L2601" s="11">
        <v>2</v>
      </c>
    </row>
    <row r="2602" spans="1:12">
      <c r="A2602" s="11" t="s">
        <v>5102</v>
      </c>
      <c r="D2602" s="11" t="s">
        <v>260</v>
      </c>
      <c r="E2602" s="19" t="s">
        <v>5352</v>
      </c>
      <c r="F2602" s="10">
        <v>42036</v>
      </c>
      <c r="G2602" s="10">
        <v>44958</v>
      </c>
      <c r="H2602" s="11">
        <v>9</v>
      </c>
      <c r="I2602" s="20" t="s">
        <v>259</v>
      </c>
      <c r="J2602" s="11" t="s">
        <v>261</v>
      </c>
      <c r="K2602" s="11" t="s">
        <v>12387</v>
      </c>
      <c r="L2602" s="11">
        <v>2</v>
      </c>
    </row>
    <row r="2603" spans="1:12">
      <c r="A2603" s="11" t="s">
        <v>5103</v>
      </c>
      <c r="D2603" s="11" t="s">
        <v>260</v>
      </c>
      <c r="E2603" s="19" t="s">
        <v>5353</v>
      </c>
      <c r="F2603" s="10">
        <v>42036</v>
      </c>
      <c r="G2603" s="10">
        <v>44958</v>
      </c>
      <c r="H2603" s="11">
        <v>9</v>
      </c>
      <c r="I2603" s="20" t="s">
        <v>259</v>
      </c>
      <c r="J2603" s="11" t="s">
        <v>261</v>
      </c>
      <c r="K2603" s="11" t="s">
        <v>12387</v>
      </c>
      <c r="L2603" s="11">
        <v>2</v>
      </c>
    </row>
    <row r="2604" spans="1:12">
      <c r="A2604" s="11" t="s">
        <v>5104</v>
      </c>
      <c r="D2604" s="11" t="s">
        <v>260</v>
      </c>
      <c r="E2604" s="19" t="s">
        <v>5354</v>
      </c>
      <c r="F2604" s="10">
        <v>42036</v>
      </c>
      <c r="G2604" s="10">
        <v>44958</v>
      </c>
      <c r="H2604" s="11">
        <v>9</v>
      </c>
      <c r="I2604" s="20" t="s">
        <v>259</v>
      </c>
      <c r="J2604" s="11" t="s">
        <v>261</v>
      </c>
      <c r="K2604" s="11" t="s">
        <v>12387</v>
      </c>
      <c r="L2604" s="11">
        <v>2</v>
      </c>
    </row>
    <row r="2605" spans="1:12">
      <c r="A2605" s="11" t="s">
        <v>5105</v>
      </c>
      <c r="D2605" s="11" t="s">
        <v>260</v>
      </c>
      <c r="E2605" s="19" t="s">
        <v>5355</v>
      </c>
      <c r="F2605" s="10">
        <v>42036</v>
      </c>
      <c r="G2605" s="10">
        <v>44958</v>
      </c>
      <c r="H2605" s="11">
        <v>9</v>
      </c>
      <c r="I2605" s="20" t="s">
        <v>259</v>
      </c>
      <c r="J2605" s="11" t="s">
        <v>261</v>
      </c>
      <c r="K2605" s="11" t="s">
        <v>12387</v>
      </c>
      <c r="L2605" s="11">
        <v>2</v>
      </c>
    </row>
    <row r="2606" spans="1:12">
      <c r="A2606" s="11" t="s">
        <v>5106</v>
      </c>
      <c r="D2606" s="11" t="s">
        <v>260</v>
      </c>
      <c r="E2606" s="19" t="s">
        <v>5356</v>
      </c>
      <c r="F2606" s="10">
        <v>42036</v>
      </c>
      <c r="G2606" s="10">
        <v>44958</v>
      </c>
      <c r="H2606" s="11">
        <v>9</v>
      </c>
      <c r="I2606" s="20" t="s">
        <v>259</v>
      </c>
      <c r="J2606" s="11" t="s">
        <v>261</v>
      </c>
      <c r="K2606" s="11" t="s">
        <v>12387</v>
      </c>
      <c r="L2606" s="11">
        <v>2</v>
      </c>
    </row>
    <row r="2607" spans="1:12">
      <c r="A2607" s="11" t="s">
        <v>5107</v>
      </c>
      <c r="D2607" s="11" t="s">
        <v>260</v>
      </c>
      <c r="E2607" s="19" t="s">
        <v>5357</v>
      </c>
      <c r="F2607" s="10">
        <v>42036</v>
      </c>
      <c r="G2607" s="10">
        <v>44958</v>
      </c>
      <c r="H2607" s="11">
        <v>9</v>
      </c>
      <c r="I2607" s="20" t="s">
        <v>259</v>
      </c>
      <c r="J2607" s="11" t="s">
        <v>261</v>
      </c>
      <c r="K2607" s="11" t="s">
        <v>12387</v>
      </c>
      <c r="L2607" s="11">
        <v>2</v>
      </c>
    </row>
    <row r="2608" spans="1:12">
      <c r="A2608" s="11" t="s">
        <v>5108</v>
      </c>
      <c r="D2608" s="11" t="s">
        <v>260</v>
      </c>
      <c r="E2608" s="19" t="s">
        <v>5358</v>
      </c>
      <c r="F2608" s="10">
        <v>42036</v>
      </c>
      <c r="G2608" s="10">
        <v>44958</v>
      </c>
      <c r="H2608" s="11">
        <v>9</v>
      </c>
      <c r="I2608" s="20" t="s">
        <v>259</v>
      </c>
      <c r="J2608" s="11" t="s">
        <v>261</v>
      </c>
      <c r="K2608" s="11" t="s">
        <v>12387</v>
      </c>
      <c r="L2608" s="11">
        <v>2</v>
      </c>
    </row>
    <row r="2609" spans="1:12">
      <c r="A2609" s="11" t="s">
        <v>5109</v>
      </c>
      <c r="D2609" s="11" t="s">
        <v>260</v>
      </c>
      <c r="E2609" s="19" t="s">
        <v>5359</v>
      </c>
      <c r="F2609" s="10">
        <v>42036</v>
      </c>
      <c r="G2609" s="10">
        <v>44958</v>
      </c>
      <c r="H2609" s="11">
        <v>9</v>
      </c>
      <c r="I2609" s="20" t="s">
        <v>259</v>
      </c>
      <c r="J2609" s="11" t="s">
        <v>261</v>
      </c>
      <c r="K2609" s="11" t="s">
        <v>12387</v>
      </c>
      <c r="L2609" s="11">
        <v>2</v>
      </c>
    </row>
    <row r="2610" spans="1:12">
      <c r="A2610" s="11" t="s">
        <v>5110</v>
      </c>
      <c r="D2610" s="11" t="s">
        <v>260</v>
      </c>
      <c r="E2610" s="19" t="s">
        <v>5360</v>
      </c>
      <c r="F2610" s="10">
        <v>42036</v>
      </c>
      <c r="G2610" s="10">
        <v>44958</v>
      </c>
      <c r="H2610" s="11">
        <v>9</v>
      </c>
      <c r="I2610" s="20" t="s">
        <v>259</v>
      </c>
      <c r="J2610" s="11" t="s">
        <v>261</v>
      </c>
      <c r="K2610" s="11" t="s">
        <v>12387</v>
      </c>
      <c r="L2610" s="11">
        <v>2</v>
      </c>
    </row>
    <row r="2611" spans="1:12">
      <c r="A2611" s="11" t="s">
        <v>5111</v>
      </c>
      <c r="D2611" s="11" t="s">
        <v>260</v>
      </c>
      <c r="E2611" s="19" t="s">
        <v>5361</v>
      </c>
      <c r="F2611" s="10">
        <v>42036</v>
      </c>
      <c r="G2611" s="10">
        <v>44958</v>
      </c>
      <c r="H2611" s="11">
        <v>9</v>
      </c>
      <c r="I2611" s="20" t="s">
        <v>259</v>
      </c>
      <c r="J2611" s="11" t="s">
        <v>261</v>
      </c>
      <c r="K2611" s="11" t="s">
        <v>12387</v>
      </c>
      <c r="L2611" s="11">
        <v>2</v>
      </c>
    </row>
    <row r="2612" spans="1:12">
      <c r="A2612" s="11" t="s">
        <v>5112</v>
      </c>
      <c r="D2612" s="11" t="s">
        <v>260</v>
      </c>
      <c r="E2612" s="19" t="s">
        <v>5362</v>
      </c>
      <c r="F2612" s="10">
        <v>42036</v>
      </c>
      <c r="G2612" s="10">
        <v>44958</v>
      </c>
      <c r="H2612" s="11">
        <v>9</v>
      </c>
      <c r="I2612" s="20" t="s">
        <v>259</v>
      </c>
      <c r="J2612" s="11" t="s">
        <v>261</v>
      </c>
      <c r="K2612" s="11" t="s">
        <v>12387</v>
      </c>
      <c r="L2612" s="11">
        <v>2</v>
      </c>
    </row>
    <row r="2613" spans="1:12">
      <c r="A2613" s="11" t="s">
        <v>5113</v>
      </c>
      <c r="D2613" s="11" t="s">
        <v>260</v>
      </c>
      <c r="E2613" s="19" t="s">
        <v>5363</v>
      </c>
      <c r="F2613" s="10">
        <v>42036</v>
      </c>
      <c r="G2613" s="10">
        <v>44958</v>
      </c>
      <c r="H2613" s="11">
        <v>9</v>
      </c>
      <c r="I2613" s="20" t="s">
        <v>259</v>
      </c>
      <c r="J2613" s="11" t="s">
        <v>261</v>
      </c>
      <c r="K2613" s="11" t="s">
        <v>12387</v>
      </c>
      <c r="L2613" s="11">
        <v>2</v>
      </c>
    </row>
    <row r="2614" spans="1:12">
      <c r="A2614" s="11" t="s">
        <v>5114</v>
      </c>
      <c r="D2614" s="11" t="s">
        <v>260</v>
      </c>
      <c r="E2614" s="19" t="s">
        <v>5364</v>
      </c>
      <c r="F2614" s="10">
        <v>42036</v>
      </c>
      <c r="G2614" s="10">
        <v>44958</v>
      </c>
      <c r="H2614" s="11">
        <v>9</v>
      </c>
      <c r="I2614" s="20" t="s">
        <v>259</v>
      </c>
      <c r="J2614" s="11" t="s">
        <v>261</v>
      </c>
      <c r="K2614" s="11" t="s">
        <v>12387</v>
      </c>
      <c r="L2614" s="11">
        <v>2</v>
      </c>
    </row>
    <row r="2615" spans="1:12">
      <c r="A2615" s="11" t="s">
        <v>5115</v>
      </c>
      <c r="D2615" s="11" t="s">
        <v>260</v>
      </c>
      <c r="E2615" s="19" t="s">
        <v>5365</v>
      </c>
      <c r="F2615" s="10">
        <v>42036</v>
      </c>
      <c r="G2615" s="10">
        <v>44958</v>
      </c>
      <c r="H2615" s="11">
        <v>9</v>
      </c>
      <c r="I2615" s="20" t="s">
        <v>259</v>
      </c>
      <c r="J2615" s="11" t="s">
        <v>261</v>
      </c>
      <c r="K2615" s="11" t="s">
        <v>12387</v>
      </c>
      <c r="L2615" s="11">
        <v>2</v>
      </c>
    </row>
    <row r="2616" spans="1:12">
      <c r="A2616" s="11" t="s">
        <v>5116</v>
      </c>
      <c r="D2616" s="11" t="s">
        <v>260</v>
      </c>
      <c r="E2616" s="19" t="s">
        <v>5366</v>
      </c>
      <c r="F2616" s="10">
        <v>42036</v>
      </c>
      <c r="G2616" s="10">
        <v>44958</v>
      </c>
      <c r="H2616" s="11">
        <v>9</v>
      </c>
      <c r="I2616" s="20" t="s">
        <v>259</v>
      </c>
      <c r="J2616" s="11" t="s">
        <v>261</v>
      </c>
      <c r="K2616" s="11" t="s">
        <v>12387</v>
      </c>
      <c r="L2616" s="11">
        <v>2</v>
      </c>
    </row>
    <row r="2617" spans="1:12">
      <c r="A2617" s="11" t="s">
        <v>5117</v>
      </c>
      <c r="D2617" s="11" t="s">
        <v>260</v>
      </c>
      <c r="E2617" s="19" t="s">
        <v>5367</v>
      </c>
      <c r="F2617" s="10">
        <v>42036</v>
      </c>
      <c r="G2617" s="10">
        <v>44958</v>
      </c>
      <c r="H2617" s="11">
        <v>9</v>
      </c>
      <c r="I2617" s="20" t="s">
        <v>259</v>
      </c>
      <c r="J2617" s="11" t="s">
        <v>261</v>
      </c>
      <c r="K2617" s="11" t="s">
        <v>12387</v>
      </c>
      <c r="L2617" s="11">
        <v>2</v>
      </c>
    </row>
    <row r="2618" spans="1:12">
      <c r="A2618" s="11" t="s">
        <v>5118</v>
      </c>
      <c r="D2618" s="11" t="s">
        <v>260</v>
      </c>
      <c r="E2618" s="19" t="s">
        <v>5368</v>
      </c>
      <c r="F2618" s="10">
        <v>42036</v>
      </c>
      <c r="G2618" s="10">
        <v>44958</v>
      </c>
      <c r="H2618" s="11">
        <v>9</v>
      </c>
      <c r="I2618" s="20" t="s">
        <v>259</v>
      </c>
      <c r="J2618" s="11" t="s">
        <v>261</v>
      </c>
      <c r="K2618" s="11" t="s">
        <v>12387</v>
      </c>
      <c r="L2618" s="11">
        <v>2</v>
      </c>
    </row>
    <row r="2619" spans="1:12">
      <c r="A2619" s="11" t="s">
        <v>5119</v>
      </c>
      <c r="D2619" s="11" t="s">
        <v>260</v>
      </c>
      <c r="E2619" s="19" t="s">
        <v>5369</v>
      </c>
      <c r="F2619" s="10">
        <v>42036</v>
      </c>
      <c r="G2619" s="10">
        <v>44958</v>
      </c>
      <c r="H2619" s="11">
        <v>9</v>
      </c>
      <c r="I2619" s="20" t="s">
        <v>259</v>
      </c>
      <c r="J2619" s="11" t="s">
        <v>261</v>
      </c>
      <c r="K2619" s="11" t="s">
        <v>12387</v>
      </c>
      <c r="L2619" s="11">
        <v>2</v>
      </c>
    </row>
    <row r="2620" spans="1:12">
      <c r="A2620" s="11" t="s">
        <v>5120</v>
      </c>
      <c r="D2620" s="11" t="s">
        <v>260</v>
      </c>
      <c r="E2620" s="19" t="s">
        <v>5370</v>
      </c>
      <c r="F2620" s="10">
        <v>42036</v>
      </c>
      <c r="G2620" s="10">
        <v>44958</v>
      </c>
      <c r="H2620" s="11">
        <v>9</v>
      </c>
      <c r="I2620" s="20" t="s">
        <v>259</v>
      </c>
      <c r="J2620" s="11" t="s">
        <v>261</v>
      </c>
      <c r="K2620" s="11" t="s">
        <v>12387</v>
      </c>
      <c r="L2620" s="11">
        <v>2</v>
      </c>
    </row>
    <row r="2621" spans="1:12">
      <c r="A2621" s="11" t="s">
        <v>5121</v>
      </c>
      <c r="D2621" s="11" t="s">
        <v>260</v>
      </c>
      <c r="E2621" s="19" t="s">
        <v>5371</v>
      </c>
      <c r="F2621" s="10">
        <v>42036</v>
      </c>
      <c r="G2621" s="10">
        <v>44958</v>
      </c>
      <c r="H2621" s="11">
        <v>9</v>
      </c>
      <c r="I2621" s="20" t="s">
        <v>259</v>
      </c>
      <c r="J2621" s="11" t="s">
        <v>261</v>
      </c>
      <c r="K2621" s="11" t="s">
        <v>12387</v>
      </c>
      <c r="L2621" s="11">
        <v>2</v>
      </c>
    </row>
    <row r="2622" spans="1:12">
      <c r="A2622" s="11" t="s">
        <v>5122</v>
      </c>
      <c r="D2622" s="11" t="s">
        <v>260</v>
      </c>
      <c r="E2622" s="19" t="s">
        <v>5372</v>
      </c>
      <c r="F2622" s="10">
        <v>42036</v>
      </c>
      <c r="G2622" s="10">
        <v>44958</v>
      </c>
      <c r="H2622" s="11">
        <v>9</v>
      </c>
      <c r="I2622" s="20" t="s">
        <v>259</v>
      </c>
      <c r="J2622" s="11" t="s">
        <v>261</v>
      </c>
      <c r="K2622" s="11" t="s">
        <v>12387</v>
      </c>
      <c r="L2622" s="11">
        <v>2</v>
      </c>
    </row>
    <row r="2623" spans="1:12">
      <c r="A2623" s="11" t="s">
        <v>5123</v>
      </c>
      <c r="D2623" s="11" t="s">
        <v>260</v>
      </c>
      <c r="E2623" s="19" t="s">
        <v>5373</v>
      </c>
      <c r="F2623" s="10">
        <v>42036</v>
      </c>
      <c r="G2623" s="10">
        <v>44958</v>
      </c>
      <c r="H2623" s="11">
        <v>9</v>
      </c>
      <c r="I2623" s="20" t="s">
        <v>259</v>
      </c>
      <c r="J2623" s="11" t="s">
        <v>261</v>
      </c>
      <c r="K2623" s="11" t="s">
        <v>12387</v>
      </c>
      <c r="L2623" s="11">
        <v>2</v>
      </c>
    </row>
    <row r="2624" spans="1:12">
      <c r="A2624" s="11" t="s">
        <v>5124</v>
      </c>
      <c r="D2624" s="11" t="s">
        <v>260</v>
      </c>
      <c r="E2624" s="19" t="s">
        <v>5374</v>
      </c>
      <c r="F2624" s="10">
        <v>42036</v>
      </c>
      <c r="G2624" s="10">
        <v>44958</v>
      </c>
      <c r="H2624" s="11">
        <v>9</v>
      </c>
      <c r="I2624" s="20" t="s">
        <v>259</v>
      </c>
      <c r="J2624" s="11" t="s">
        <v>261</v>
      </c>
      <c r="K2624" s="11" t="s">
        <v>12387</v>
      </c>
      <c r="L2624" s="11">
        <v>2</v>
      </c>
    </row>
    <row r="2625" spans="1:12">
      <c r="A2625" s="11" t="s">
        <v>5125</v>
      </c>
      <c r="D2625" s="11" t="s">
        <v>260</v>
      </c>
      <c r="E2625" s="19" t="s">
        <v>5375</v>
      </c>
      <c r="F2625" s="10">
        <v>42036</v>
      </c>
      <c r="G2625" s="10">
        <v>44958</v>
      </c>
      <c r="H2625" s="11">
        <v>9</v>
      </c>
      <c r="I2625" s="20" t="s">
        <v>259</v>
      </c>
      <c r="J2625" s="11" t="s">
        <v>261</v>
      </c>
      <c r="K2625" s="11" t="s">
        <v>12387</v>
      </c>
      <c r="L2625" s="11">
        <v>2</v>
      </c>
    </row>
    <row r="2626" spans="1:12">
      <c r="A2626" s="11" t="s">
        <v>5126</v>
      </c>
      <c r="D2626" s="11" t="s">
        <v>260</v>
      </c>
      <c r="E2626" s="19" t="s">
        <v>5376</v>
      </c>
      <c r="F2626" s="10">
        <v>42036</v>
      </c>
      <c r="G2626" s="10">
        <v>44958</v>
      </c>
      <c r="H2626" s="11">
        <v>9</v>
      </c>
      <c r="I2626" s="20" t="s">
        <v>259</v>
      </c>
      <c r="J2626" s="11" t="s">
        <v>261</v>
      </c>
      <c r="K2626" s="11" t="s">
        <v>12387</v>
      </c>
      <c r="L2626" s="11">
        <v>2</v>
      </c>
    </row>
    <row r="2627" spans="1:12">
      <c r="A2627" s="11" t="s">
        <v>5127</v>
      </c>
      <c r="D2627" s="11" t="s">
        <v>260</v>
      </c>
      <c r="E2627" s="19" t="s">
        <v>5377</v>
      </c>
      <c r="F2627" s="10">
        <v>42036</v>
      </c>
      <c r="G2627" s="10">
        <v>44958</v>
      </c>
      <c r="H2627" s="11">
        <v>9</v>
      </c>
      <c r="I2627" s="20" t="s">
        <v>259</v>
      </c>
      <c r="J2627" s="11" t="s">
        <v>261</v>
      </c>
      <c r="K2627" s="11" t="s">
        <v>12387</v>
      </c>
      <c r="L2627" s="11">
        <v>2</v>
      </c>
    </row>
    <row r="2628" spans="1:12">
      <c r="A2628" s="11" t="s">
        <v>5128</v>
      </c>
      <c r="D2628" s="11" t="s">
        <v>260</v>
      </c>
      <c r="E2628" s="19" t="s">
        <v>5378</v>
      </c>
      <c r="F2628" s="10">
        <v>42036</v>
      </c>
      <c r="G2628" s="10">
        <v>44958</v>
      </c>
      <c r="H2628" s="11">
        <v>9</v>
      </c>
      <c r="I2628" s="20" t="s">
        <v>259</v>
      </c>
      <c r="J2628" s="11" t="s">
        <v>261</v>
      </c>
      <c r="K2628" s="11" t="s">
        <v>12387</v>
      </c>
      <c r="L2628" s="11">
        <v>2</v>
      </c>
    </row>
    <row r="2629" spans="1:12">
      <c r="A2629" s="11" t="s">
        <v>5129</v>
      </c>
      <c r="D2629" s="11" t="s">
        <v>260</v>
      </c>
      <c r="E2629" s="19" t="s">
        <v>5379</v>
      </c>
      <c r="F2629" s="10">
        <v>42036</v>
      </c>
      <c r="G2629" s="10">
        <v>44958</v>
      </c>
      <c r="H2629" s="11">
        <v>9</v>
      </c>
      <c r="I2629" s="20" t="s">
        <v>259</v>
      </c>
      <c r="J2629" s="11" t="s">
        <v>261</v>
      </c>
      <c r="K2629" s="11" t="s">
        <v>12387</v>
      </c>
      <c r="L2629" s="11">
        <v>2</v>
      </c>
    </row>
    <row r="2630" spans="1:12">
      <c r="A2630" s="11" t="s">
        <v>5130</v>
      </c>
      <c r="D2630" s="11" t="s">
        <v>260</v>
      </c>
      <c r="E2630" s="19" t="s">
        <v>5380</v>
      </c>
      <c r="F2630" s="10">
        <v>42036</v>
      </c>
      <c r="G2630" s="10">
        <v>44958</v>
      </c>
      <c r="H2630" s="11">
        <v>9</v>
      </c>
      <c r="I2630" s="20" t="s">
        <v>259</v>
      </c>
      <c r="J2630" s="11" t="s">
        <v>261</v>
      </c>
      <c r="K2630" s="11" t="s">
        <v>12387</v>
      </c>
      <c r="L2630" s="11">
        <v>2</v>
      </c>
    </row>
    <row r="2631" spans="1:12">
      <c r="A2631" s="11" t="s">
        <v>5131</v>
      </c>
      <c r="D2631" s="11" t="s">
        <v>260</v>
      </c>
      <c r="E2631" s="19" t="s">
        <v>5381</v>
      </c>
      <c r="F2631" s="10">
        <v>42036</v>
      </c>
      <c r="G2631" s="10">
        <v>44958</v>
      </c>
      <c r="H2631" s="11">
        <v>9</v>
      </c>
      <c r="I2631" s="20" t="s">
        <v>259</v>
      </c>
      <c r="J2631" s="11" t="s">
        <v>261</v>
      </c>
      <c r="K2631" s="11" t="s">
        <v>12387</v>
      </c>
      <c r="L2631" s="11">
        <v>2</v>
      </c>
    </row>
    <row r="2632" spans="1:12">
      <c r="A2632" s="11" t="s">
        <v>5132</v>
      </c>
      <c r="D2632" s="11" t="s">
        <v>260</v>
      </c>
      <c r="E2632" s="19" t="s">
        <v>5382</v>
      </c>
      <c r="F2632" s="10">
        <v>42036</v>
      </c>
      <c r="G2632" s="10">
        <v>44958</v>
      </c>
      <c r="H2632" s="11">
        <v>9</v>
      </c>
      <c r="I2632" s="20" t="s">
        <v>259</v>
      </c>
      <c r="J2632" s="11" t="s">
        <v>261</v>
      </c>
      <c r="K2632" s="11" t="s">
        <v>12387</v>
      </c>
      <c r="L2632" s="11">
        <v>2</v>
      </c>
    </row>
    <row r="2633" spans="1:12">
      <c r="A2633" s="11" t="s">
        <v>5133</v>
      </c>
      <c r="D2633" s="11" t="s">
        <v>260</v>
      </c>
      <c r="E2633" s="19" t="s">
        <v>5383</v>
      </c>
      <c r="F2633" s="10">
        <v>42036</v>
      </c>
      <c r="G2633" s="10">
        <v>44958</v>
      </c>
      <c r="H2633" s="11">
        <v>9</v>
      </c>
      <c r="I2633" s="20" t="s">
        <v>259</v>
      </c>
      <c r="J2633" s="11" t="s">
        <v>261</v>
      </c>
      <c r="K2633" s="11" t="s">
        <v>12387</v>
      </c>
      <c r="L2633" s="11">
        <v>2</v>
      </c>
    </row>
    <row r="2634" spans="1:12">
      <c r="A2634" s="11" t="s">
        <v>5134</v>
      </c>
      <c r="D2634" s="11" t="s">
        <v>260</v>
      </c>
      <c r="E2634" s="19" t="s">
        <v>5384</v>
      </c>
      <c r="F2634" s="10">
        <v>42036</v>
      </c>
      <c r="G2634" s="10">
        <v>44958</v>
      </c>
      <c r="H2634" s="11">
        <v>9</v>
      </c>
      <c r="I2634" s="20" t="s">
        <v>259</v>
      </c>
      <c r="J2634" s="11" t="s">
        <v>261</v>
      </c>
      <c r="K2634" s="11" t="s">
        <v>12387</v>
      </c>
      <c r="L2634" s="11">
        <v>2</v>
      </c>
    </row>
    <row r="2635" spans="1:12">
      <c r="A2635" s="11" t="s">
        <v>5135</v>
      </c>
      <c r="D2635" s="11" t="s">
        <v>260</v>
      </c>
      <c r="E2635" s="19" t="s">
        <v>5385</v>
      </c>
      <c r="F2635" s="10">
        <v>42036</v>
      </c>
      <c r="G2635" s="10">
        <v>44958</v>
      </c>
      <c r="H2635" s="11">
        <v>9</v>
      </c>
      <c r="I2635" s="20" t="s">
        <v>259</v>
      </c>
      <c r="J2635" s="11" t="s">
        <v>261</v>
      </c>
      <c r="K2635" s="11" t="s">
        <v>12387</v>
      </c>
      <c r="L2635" s="11">
        <v>2</v>
      </c>
    </row>
    <row r="2636" spans="1:12">
      <c r="A2636" s="11" t="s">
        <v>5136</v>
      </c>
      <c r="D2636" s="11" t="s">
        <v>260</v>
      </c>
      <c r="E2636" s="19" t="s">
        <v>5386</v>
      </c>
      <c r="F2636" s="10">
        <v>42036</v>
      </c>
      <c r="G2636" s="10">
        <v>44958</v>
      </c>
      <c r="H2636" s="11">
        <v>9</v>
      </c>
      <c r="I2636" s="20" t="s">
        <v>259</v>
      </c>
      <c r="J2636" s="11" t="s">
        <v>261</v>
      </c>
      <c r="K2636" s="11" t="s">
        <v>12387</v>
      </c>
      <c r="L2636" s="11">
        <v>2</v>
      </c>
    </row>
    <row r="2637" spans="1:12">
      <c r="A2637" s="11" t="s">
        <v>5137</v>
      </c>
      <c r="D2637" s="11" t="s">
        <v>260</v>
      </c>
      <c r="E2637" s="19" t="s">
        <v>5387</v>
      </c>
      <c r="F2637" s="10">
        <v>42036</v>
      </c>
      <c r="G2637" s="10">
        <v>44958</v>
      </c>
      <c r="H2637" s="11">
        <v>9</v>
      </c>
      <c r="I2637" s="20" t="s">
        <v>259</v>
      </c>
      <c r="J2637" s="11" t="s">
        <v>261</v>
      </c>
      <c r="K2637" s="11" t="s">
        <v>12387</v>
      </c>
      <c r="L2637" s="11">
        <v>2</v>
      </c>
    </row>
    <row r="2638" spans="1:12">
      <c r="A2638" s="11" t="s">
        <v>5138</v>
      </c>
      <c r="D2638" s="11" t="s">
        <v>260</v>
      </c>
      <c r="E2638" s="19" t="s">
        <v>5388</v>
      </c>
      <c r="F2638" s="10">
        <v>42036</v>
      </c>
      <c r="G2638" s="10">
        <v>44958</v>
      </c>
      <c r="H2638" s="11">
        <v>9</v>
      </c>
      <c r="I2638" s="20" t="s">
        <v>259</v>
      </c>
      <c r="J2638" s="11" t="s">
        <v>261</v>
      </c>
      <c r="K2638" s="11" t="s">
        <v>12387</v>
      </c>
      <c r="L2638" s="11">
        <v>2</v>
      </c>
    </row>
    <row r="2639" spans="1:12">
      <c r="A2639" s="11" t="s">
        <v>5139</v>
      </c>
      <c r="D2639" s="11" t="s">
        <v>260</v>
      </c>
      <c r="E2639" s="19" t="s">
        <v>5389</v>
      </c>
      <c r="F2639" s="10">
        <v>42036</v>
      </c>
      <c r="G2639" s="10">
        <v>44958</v>
      </c>
      <c r="H2639" s="11">
        <v>9</v>
      </c>
      <c r="I2639" s="20" t="s">
        <v>259</v>
      </c>
      <c r="J2639" s="11" t="s">
        <v>261</v>
      </c>
      <c r="K2639" s="11" t="s">
        <v>12387</v>
      </c>
      <c r="L2639" s="11">
        <v>2</v>
      </c>
    </row>
    <row r="2640" spans="1:12">
      <c r="A2640" s="11" t="s">
        <v>5140</v>
      </c>
      <c r="D2640" s="11" t="s">
        <v>260</v>
      </c>
      <c r="E2640" s="19" t="s">
        <v>5390</v>
      </c>
      <c r="F2640" s="10">
        <v>42036</v>
      </c>
      <c r="G2640" s="10">
        <v>44958</v>
      </c>
      <c r="H2640" s="11">
        <v>9</v>
      </c>
      <c r="I2640" s="20" t="s">
        <v>259</v>
      </c>
      <c r="J2640" s="11" t="s">
        <v>261</v>
      </c>
      <c r="K2640" s="11" t="s">
        <v>12387</v>
      </c>
      <c r="L2640" s="11">
        <v>2</v>
      </c>
    </row>
    <row r="2641" spans="1:12">
      <c r="A2641" s="11" t="s">
        <v>5141</v>
      </c>
      <c r="D2641" s="11" t="s">
        <v>260</v>
      </c>
      <c r="E2641" s="19" t="s">
        <v>5391</v>
      </c>
      <c r="F2641" s="10">
        <v>42036</v>
      </c>
      <c r="G2641" s="10">
        <v>44958</v>
      </c>
      <c r="H2641" s="11">
        <v>9</v>
      </c>
      <c r="I2641" s="20" t="s">
        <v>259</v>
      </c>
      <c r="J2641" s="11" t="s">
        <v>261</v>
      </c>
      <c r="K2641" s="11" t="s">
        <v>12387</v>
      </c>
      <c r="L2641" s="11">
        <v>2</v>
      </c>
    </row>
    <row r="2642" spans="1:12">
      <c r="A2642" s="11" t="s">
        <v>5142</v>
      </c>
      <c r="D2642" s="11" t="s">
        <v>260</v>
      </c>
      <c r="E2642" s="19" t="s">
        <v>5392</v>
      </c>
      <c r="F2642" s="10">
        <v>42036</v>
      </c>
      <c r="G2642" s="10">
        <v>44958</v>
      </c>
      <c r="H2642" s="11">
        <v>9</v>
      </c>
      <c r="I2642" s="20" t="s">
        <v>259</v>
      </c>
      <c r="J2642" s="11" t="s">
        <v>261</v>
      </c>
      <c r="K2642" s="11" t="s">
        <v>12387</v>
      </c>
      <c r="L2642" s="11">
        <v>2</v>
      </c>
    </row>
    <row r="2643" spans="1:12">
      <c r="A2643" s="11" t="s">
        <v>5143</v>
      </c>
      <c r="D2643" s="11" t="s">
        <v>260</v>
      </c>
      <c r="E2643" s="19" t="s">
        <v>5393</v>
      </c>
      <c r="F2643" s="10">
        <v>42036</v>
      </c>
      <c r="G2643" s="10">
        <v>44958</v>
      </c>
      <c r="H2643" s="11">
        <v>9</v>
      </c>
      <c r="I2643" s="20" t="s">
        <v>259</v>
      </c>
      <c r="J2643" s="11" t="s">
        <v>261</v>
      </c>
      <c r="K2643" s="11" t="s">
        <v>12387</v>
      </c>
      <c r="L2643" s="11">
        <v>2</v>
      </c>
    </row>
    <row r="2644" spans="1:12">
      <c r="A2644" s="11" t="s">
        <v>5144</v>
      </c>
      <c r="D2644" s="11" t="s">
        <v>260</v>
      </c>
      <c r="E2644" s="19" t="s">
        <v>5394</v>
      </c>
      <c r="F2644" s="10">
        <v>42036</v>
      </c>
      <c r="G2644" s="10">
        <v>44958</v>
      </c>
      <c r="H2644" s="11">
        <v>9</v>
      </c>
      <c r="I2644" s="20" t="s">
        <v>259</v>
      </c>
      <c r="J2644" s="11" t="s">
        <v>261</v>
      </c>
      <c r="K2644" s="11" t="s">
        <v>12387</v>
      </c>
      <c r="L2644" s="11">
        <v>2</v>
      </c>
    </row>
    <row r="2645" spans="1:12">
      <c r="A2645" s="11" t="s">
        <v>5145</v>
      </c>
      <c r="D2645" s="11" t="s">
        <v>260</v>
      </c>
      <c r="E2645" s="19" t="s">
        <v>5395</v>
      </c>
      <c r="F2645" s="10">
        <v>42036</v>
      </c>
      <c r="G2645" s="10">
        <v>44958</v>
      </c>
      <c r="H2645" s="11">
        <v>9</v>
      </c>
      <c r="I2645" s="20" t="s">
        <v>259</v>
      </c>
      <c r="J2645" s="11" t="s">
        <v>261</v>
      </c>
      <c r="K2645" s="11" t="s">
        <v>12387</v>
      </c>
      <c r="L2645" s="11">
        <v>2</v>
      </c>
    </row>
    <row r="2646" spans="1:12">
      <c r="A2646" s="11" t="s">
        <v>5146</v>
      </c>
      <c r="D2646" s="11" t="s">
        <v>260</v>
      </c>
      <c r="E2646" s="19" t="s">
        <v>5396</v>
      </c>
      <c r="F2646" s="10">
        <v>42036</v>
      </c>
      <c r="G2646" s="10">
        <v>44958</v>
      </c>
      <c r="H2646" s="11">
        <v>9</v>
      </c>
      <c r="I2646" s="20" t="s">
        <v>259</v>
      </c>
      <c r="J2646" s="11" t="s">
        <v>261</v>
      </c>
      <c r="K2646" s="11" t="s">
        <v>12387</v>
      </c>
      <c r="L2646" s="11">
        <v>2</v>
      </c>
    </row>
    <row r="2647" spans="1:12">
      <c r="A2647" s="11" t="s">
        <v>5147</v>
      </c>
      <c r="D2647" s="11" t="s">
        <v>260</v>
      </c>
      <c r="E2647" s="19" t="s">
        <v>5397</v>
      </c>
      <c r="F2647" s="10">
        <v>42036</v>
      </c>
      <c r="G2647" s="10">
        <v>44958</v>
      </c>
      <c r="H2647" s="11">
        <v>9</v>
      </c>
      <c r="I2647" s="20" t="s">
        <v>259</v>
      </c>
      <c r="J2647" s="11" t="s">
        <v>261</v>
      </c>
      <c r="K2647" s="11" t="s">
        <v>12387</v>
      </c>
      <c r="L2647" s="11">
        <v>2</v>
      </c>
    </row>
    <row r="2648" spans="1:12">
      <c r="A2648" s="11" t="s">
        <v>5148</v>
      </c>
      <c r="D2648" s="11" t="s">
        <v>260</v>
      </c>
      <c r="E2648" s="19" t="s">
        <v>5398</v>
      </c>
      <c r="F2648" s="10">
        <v>42036</v>
      </c>
      <c r="G2648" s="10">
        <v>44958</v>
      </c>
      <c r="H2648" s="11">
        <v>9</v>
      </c>
      <c r="I2648" s="20" t="s">
        <v>259</v>
      </c>
      <c r="J2648" s="11" t="s">
        <v>261</v>
      </c>
      <c r="K2648" s="11" t="s">
        <v>12387</v>
      </c>
      <c r="L2648" s="11">
        <v>2</v>
      </c>
    </row>
    <row r="2649" spans="1:12">
      <c r="A2649" s="11" t="s">
        <v>5149</v>
      </c>
      <c r="D2649" s="11" t="s">
        <v>260</v>
      </c>
      <c r="E2649" s="19" t="s">
        <v>5399</v>
      </c>
      <c r="F2649" s="10">
        <v>42036</v>
      </c>
      <c r="G2649" s="10">
        <v>44958</v>
      </c>
      <c r="H2649" s="11">
        <v>9</v>
      </c>
      <c r="I2649" s="20" t="s">
        <v>259</v>
      </c>
      <c r="J2649" s="11" t="s">
        <v>261</v>
      </c>
      <c r="K2649" s="11" t="s">
        <v>12387</v>
      </c>
      <c r="L2649" s="11">
        <v>2</v>
      </c>
    </row>
    <row r="2650" spans="1:12">
      <c r="A2650" s="11" t="s">
        <v>5150</v>
      </c>
      <c r="D2650" s="11" t="s">
        <v>260</v>
      </c>
      <c r="E2650" s="19" t="s">
        <v>5400</v>
      </c>
      <c r="F2650" s="10">
        <v>42036</v>
      </c>
      <c r="G2650" s="10">
        <v>44958</v>
      </c>
      <c r="H2650" s="11">
        <v>9</v>
      </c>
      <c r="I2650" s="20" t="s">
        <v>259</v>
      </c>
      <c r="J2650" s="11" t="s">
        <v>261</v>
      </c>
      <c r="K2650" s="11" t="s">
        <v>12387</v>
      </c>
      <c r="L2650" s="11">
        <v>2</v>
      </c>
    </row>
    <row r="2651" spans="1:12">
      <c r="A2651" s="11" t="s">
        <v>5151</v>
      </c>
      <c r="D2651" s="11" t="s">
        <v>260</v>
      </c>
      <c r="E2651" s="19" t="s">
        <v>5401</v>
      </c>
      <c r="F2651" s="10">
        <v>42036</v>
      </c>
      <c r="G2651" s="10">
        <v>44958</v>
      </c>
      <c r="H2651" s="11">
        <v>9</v>
      </c>
      <c r="I2651" s="20" t="s">
        <v>259</v>
      </c>
      <c r="J2651" s="11" t="s">
        <v>261</v>
      </c>
      <c r="K2651" s="11" t="s">
        <v>12387</v>
      </c>
      <c r="L2651" s="11">
        <v>2</v>
      </c>
    </row>
    <row r="2652" spans="1:12">
      <c r="A2652" s="11" t="s">
        <v>5152</v>
      </c>
      <c r="D2652" s="11" t="s">
        <v>260</v>
      </c>
      <c r="E2652" s="19" t="s">
        <v>5402</v>
      </c>
      <c r="F2652" s="10">
        <v>42036</v>
      </c>
      <c r="G2652" s="10">
        <v>44958</v>
      </c>
      <c r="H2652" s="11">
        <v>9</v>
      </c>
      <c r="I2652" s="20" t="s">
        <v>259</v>
      </c>
      <c r="J2652" s="11" t="s">
        <v>261</v>
      </c>
      <c r="K2652" s="11" t="s">
        <v>12387</v>
      </c>
      <c r="L2652" s="11">
        <v>2</v>
      </c>
    </row>
    <row r="2653" spans="1:12">
      <c r="A2653" s="11" t="s">
        <v>5153</v>
      </c>
      <c r="D2653" s="11" t="s">
        <v>260</v>
      </c>
      <c r="E2653" s="19" t="s">
        <v>5403</v>
      </c>
      <c r="F2653" s="10">
        <v>42036</v>
      </c>
      <c r="G2653" s="10">
        <v>44958</v>
      </c>
      <c r="H2653" s="11">
        <v>9</v>
      </c>
      <c r="I2653" s="20" t="s">
        <v>259</v>
      </c>
      <c r="J2653" s="11" t="s">
        <v>261</v>
      </c>
      <c r="K2653" s="11" t="s">
        <v>12387</v>
      </c>
      <c r="L2653" s="11">
        <v>2</v>
      </c>
    </row>
    <row r="2654" spans="1:12">
      <c r="A2654" s="11" t="s">
        <v>5154</v>
      </c>
      <c r="D2654" s="11" t="s">
        <v>260</v>
      </c>
      <c r="E2654" s="19" t="s">
        <v>5404</v>
      </c>
      <c r="F2654" s="10">
        <v>42036</v>
      </c>
      <c r="G2654" s="10">
        <v>44958</v>
      </c>
      <c r="H2654" s="11">
        <v>9</v>
      </c>
      <c r="I2654" s="20" t="s">
        <v>259</v>
      </c>
      <c r="J2654" s="11" t="s">
        <v>261</v>
      </c>
      <c r="K2654" s="11" t="s">
        <v>12387</v>
      </c>
      <c r="L2654" s="11">
        <v>2</v>
      </c>
    </row>
    <row r="2655" spans="1:12">
      <c r="A2655" s="11" t="s">
        <v>5155</v>
      </c>
      <c r="D2655" s="11" t="s">
        <v>260</v>
      </c>
      <c r="E2655" s="19" t="s">
        <v>5405</v>
      </c>
      <c r="F2655" s="10">
        <v>42036</v>
      </c>
      <c r="G2655" s="10">
        <v>44958</v>
      </c>
      <c r="H2655" s="11">
        <v>9</v>
      </c>
      <c r="I2655" s="20" t="s">
        <v>259</v>
      </c>
      <c r="J2655" s="11" t="s">
        <v>261</v>
      </c>
      <c r="K2655" s="11" t="s">
        <v>12387</v>
      </c>
      <c r="L2655" s="11">
        <v>2</v>
      </c>
    </row>
    <row r="2656" spans="1:12">
      <c r="A2656" s="11" t="s">
        <v>5156</v>
      </c>
      <c r="D2656" s="11" t="s">
        <v>260</v>
      </c>
      <c r="E2656" s="19" t="s">
        <v>5406</v>
      </c>
      <c r="F2656" s="10">
        <v>42036</v>
      </c>
      <c r="G2656" s="10">
        <v>44958</v>
      </c>
      <c r="H2656" s="11">
        <v>9</v>
      </c>
      <c r="I2656" s="20" t="s">
        <v>259</v>
      </c>
      <c r="J2656" s="11" t="s">
        <v>261</v>
      </c>
      <c r="K2656" s="11" t="s">
        <v>12387</v>
      </c>
      <c r="L2656" s="11">
        <v>2</v>
      </c>
    </row>
    <row r="2657" spans="1:12">
      <c r="A2657" s="11" t="s">
        <v>5157</v>
      </c>
      <c r="D2657" s="11" t="s">
        <v>260</v>
      </c>
      <c r="E2657" s="19" t="s">
        <v>5407</v>
      </c>
      <c r="F2657" s="10">
        <v>42036</v>
      </c>
      <c r="G2657" s="10">
        <v>44958</v>
      </c>
      <c r="H2657" s="11">
        <v>9</v>
      </c>
      <c r="I2657" s="20" t="s">
        <v>259</v>
      </c>
      <c r="J2657" s="11" t="s">
        <v>261</v>
      </c>
      <c r="K2657" s="11" t="s">
        <v>12387</v>
      </c>
      <c r="L2657" s="11">
        <v>2</v>
      </c>
    </row>
    <row r="2658" spans="1:12">
      <c r="A2658" s="11" t="s">
        <v>5158</v>
      </c>
      <c r="D2658" s="11" t="s">
        <v>260</v>
      </c>
      <c r="E2658" s="19" t="s">
        <v>5408</v>
      </c>
      <c r="F2658" s="10">
        <v>42036</v>
      </c>
      <c r="G2658" s="10">
        <v>44958</v>
      </c>
      <c r="H2658" s="11">
        <v>9</v>
      </c>
      <c r="I2658" s="20" t="s">
        <v>259</v>
      </c>
      <c r="J2658" s="11" t="s">
        <v>261</v>
      </c>
      <c r="K2658" s="11" t="s">
        <v>12387</v>
      </c>
      <c r="L2658" s="11">
        <v>2</v>
      </c>
    </row>
    <row r="2659" spans="1:12">
      <c r="A2659" s="11" t="s">
        <v>5159</v>
      </c>
      <c r="D2659" s="11" t="s">
        <v>260</v>
      </c>
      <c r="E2659" s="19" t="s">
        <v>5409</v>
      </c>
      <c r="F2659" s="10">
        <v>42036</v>
      </c>
      <c r="G2659" s="10">
        <v>44958</v>
      </c>
      <c r="H2659" s="11">
        <v>9</v>
      </c>
      <c r="I2659" s="20" t="s">
        <v>259</v>
      </c>
      <c r="J2659" s="11" t="s">
        <v>261</v>
      </c>
      <c r="K2659" s="11" t="s">
        <v>12387</v>
      </c>
      <c r="L2659" s="11">
        <v>2</v>
      </c>
    </row>
    <row r="2660" spans="1:12">
      <c r="A2660" s="11" t="s">
        <v>5160</v>
      </c>
      <c r="D2660" s="11" t="s">
        <v>260</v>
      </c>
      <c r="E2660" s="19" t="s">
        <v>5410</v>
      </c>
      <c r="F2660" s="10">
        <v>42036</v>
      </c>
      <c r="G2660" s="10">
        <v>44958</v>
      </c>
      <c r="H2660" s="11">
        <v>9</v>
      </c>
      <c r="I2660" s="20" t="s">
        <v>259</v>
      </c>
      <c r="J2660" s="11" t="s">
        <v>261</v>
      </c>
      <c r="K2660" s="11" t="s">
        <v>12387</v>
      </c>
      <c r="L2660" s="11">
        <v>2</v>
      </c>
    </row>
    <row r="2661" spans="1:12">
      <c r="A2661" s="11" t="s">
        <v>5161</v>
      </c>
      <c r="D2661" s="11" t="s">
        <v>260</v>
      </c>
      <c r="E2661" s="19" t="s">
        <v>5411</v>
      </c>
      <c r="F2661" s="10">
        <v>42036</v>
      </c>
      <c r="G2661" s="10">
        <v>44958</v>
      </c>
      <c r="H2661" s="11">
        <v>9</v>
      </c>
      <c r="I2661" s="20" t="s">
        <v>259</v>
      </c>
      <c r="J2661" s="11" t="s">
        <v>261</v>
      </c>
      <c r="K2661" s="11" t="s">
        <v>12387</v>
      </c>
      <c r="L2661" s="11">
        <v>2</v>
      </c>
    </row>
    <row r="2662" spans="1:12">
      <c r="A2662" s="11" t="s">
        <v>5162</v>
      </c>
      <c r="D2662" s="11" t="s">
        <v>260</v>
      </c>
      <c r="E2662" s="19" t="s">
        <v>5412</v>
      </c>
      <c r="F2662" s="10">
        <v>42036</v>
      </c>
      <c r="G2662" s="10">
        <v>44958</v>
      </c>
      <c r="H2662" s="11">
        <v>9</v>
      </c>
      <c r="I2662" s="20" t="s">
        <v>259</v>
      </c>
      <c r="J2662" s="11" t="s">
        <v>261</v>
      </c>
      <c r="K2662" s="11" t="s">
        <v>12387</v>
      </c>
      <c r="L2662" s="11">
        <v>2</v>
      </c>
    </row>
    <row r="2663" spans="1:12">
      <c r="A2663" s="11" t="s">
        <v>5163</v>
      </c>
      <c r="D2663" s="11" t="s">
        <v>260</v>
      </c>
      <c r="E2663" s="19" t="s">
        <v>5413</v>
      </c>
      <c r="F2663" s="10">
        <v>42036</v>
      </c>
      <c r="G2663" s="10">
        <v>44958</v>
      </c>
      <c r="H2663" s="11">
        <v>9</v>
      </c>
      <c r="I2663" s="20" t="s">
        <v>259</v>
      </c>
      <c r="J2663" s="11" t="s">
        <v>261</v>
      </c>
      <c r="K2663" s="11" t="s">
        <v>12387</v>
      </c>
      <c r="L2663" s="11">
        <v>2</v>
      </c>
    </row>
    <row r="2664" spans="1:12">
      <c r="A2664" s="11" t="s">
        <v>5164</v>
      </c>
      <c r="D2664" s="11" t="s">
        <v>260</v>
      </c>
      <c r="E2664" s="19" t="s">
        <v>5414</v>
      </c>
      <c r="F2664" s="10">
        <v>42036</v>
      </c>
      <c r="G2664" s="10">
        <v>44958</v>
      </c>
      <c r="H2664" s="11">
        <v>9</v>
      </c>
      <c r="I2664" s="20" t="s">
        <v>259</v>
      </c>
      <c r="J2664" s="11" t="s">
        <v>261</v>
      </c>
      <c r="K2664" s="11" t="s">
        <v>12387</v>
      </c>
      <c r="L2664" s="11">
        <v>2</v>
      </c>
    </row>
    <row r="2665" spans="1:12">
      <c r="A2665" s="11" t="s">
        <v>5165</v>
      </c>
      <c r="D2665" s="11" t="s">
        <v>260</v>
      </c>
      <c r="E2665" s="19" t="s">
        <v>5415</v>
      </c>
      <c r="F2665" s="10">
        <v>42036</v>
      </c>
      <c r="G2665" s="10">
        <v>44958</v>
      </c>
      <c r="H2665" s="11">
        <v>9</v>
      </c>
      <c r="I2665" s="20" t="s">
        <v>259</v>
      </c>
      <c r="J2665" s="11" t="s">
        <v>261</v>
      </c>
      <c r="K2665" s="11" t="s">
        <v>12387</v>
      </c>
      <c r="L2665" s="11">
        <v>2</v>
      </c>
    </row>
    <row r="2666" spans="1:12">
      <c r="A2666" s="11" t="s">
        <v>5166</v>
      </c>
      <c r="D2666" s="11" t="s">
        <v>260</v>
      </c>
      <c r="E2666" s="19" t="s">
        <v>5416</v>
      </c>
      <c r="F2666" s="10">
        <v>42036</v>
      </c>
      <c r="G2666" s="10">
        <v>44958</v>
      </c>
      <c r="H2666" s="11">
        <v>9</v>
      </c>
      <c r="I2666" s="20" t="s">
        <v>259</v>
      </c>
      <c r="J2666" s="11" t="s">
        <v>261</v>
      </c>
      <c r="K2666" s="11" t="s">
        <v>12387</v>
      </c>
      <c r="L2666" s="11">
        <v>2</v>
      </c>
    </row>
    <row r="2667" spans="1:12">
      <c r="A2667" s="11" t="s">
        <v>5167</v>
      </c>
      <c r="D2667" s="11" t="s">
        <v>260</v>
      </c>
      <c r="E2667" s="19" t="s">
        <v>5417</v>
      </c>
      <c r="F2667" s="10">
        <v>42036</v>
      </c>
      <c r="G2667" s="10">
        <v>44958</v>
      </c>
      <c r="H2667" s="11">
        <v>9</v>
      </c>
      <c r="I2667" s="20" t="s">
        <v>259</v>
      </c>
      <c r="J2667" s="11" t="s">
        <v>261</v>
      </c>
      <c r="K2667" s="11" t="s">
        <v>12387</v>
      </c>
      <c r="L2667" s="11">
        <v>2</v>
      </c>
    </row>
    <row r="2668" spans="1:12">
      <c r="A2668" s="11" t="s">
        <v>5168</v>
      </c>
      <c r="D2668" s="11" t="s">
        <v>260</v>
      </c>
      <c r="E2668" s="19" t="s">
        <v>5418</v>
      </c>
      <c r="F2668" s="10">
        <v>42036</v>
      </c>
      <c r="G2668" s="10">
        <v>44958</v>
      </c>
      <c r="H2668" s="11">
        <v>9</v>
      </c>
      <c r="I2668" s="20" t="s">
        <v>259</v>
      </c>
      <c r="J2668" s="11" t="s">
        <v>261</v>
      </c>
      <c r="K2668" s="11" t="s">
        <v>12387</v>
      </c>
      <c r="L2668" s="11">
        <v>2</v>
      </c>
    </row>
    <row r="2669" spans="1:12">
      <c r="A2669" s="11" t="s">
        <v>5169</v>
      </c>
      <c r="D2669" s="11" t="s">
        <v>260</v>
      </c>
      <c r="E2669" s="19" t="s">
        <v>5419</v>
      </c>
      <c r="F2669" s="10">
        <v>42036</v>
      </c>
      <c r="G2669" s="10">
        <v>44958</v>
      </c>
      <c r="H2669" s="11">
        <v>9</v>
      </c>
      <c r="I2669" s="20" t="s">
        <v>259</v>
      </c>
      <c r="J2669" s="11" t="s">
        <v>261</v>
      </c>
      <c r="K2669" s="11" t="s">
        <v>12387</v>
      </c>
      <c r="L2669" s="11">
        <v>2</v>
      </c>
    </row>
    <row r="2670" spans="1:12">
      <c r="A2670" s="11" t="s">
        <v>5170</v>
      </c>
      <c r="D2670" s="11" t="s">
        <v>260</v>
      </c>
      <c r="E2670" s="19" t="s">
        <v>5420</v>
      </c>
      <c r="F2670" s="10">
        <v>42036</v>
      </c>
      <c r="G2670" s="10">
        <v>44958</v>
      </c>
      <c r="H2670" s="11">
        <v>9</v>
      </c>
      <c r="I2670" s="20" t="s">
        <v>259</v>
      </c>
      <c r="J2670" s="11" t="s">
        <v>261</v>
      </c>
      <c r="K2670" s="11" t="s">
        <v>12387</v>
      </c>
      <c r="L2670" s="11">
        <v>2</v>
      </c>
    </row>
    <row r="2671" spans="1:12">
      <c r="A2671" s="11" t="s">
        <v>5171</v>
      </c>
      <c r="D2671" s="11" t="s">
        <v>260</v>
      </c>
      <c r="E2671" s="19" t="s">
        <v>5421</v>
      </c>
      <c r="F2671" s="10">
        <v>42036</v>
      </c>
      <c r="G2671" s="10">
        <v>44958</v>
      </c>
      <c r="H2671" s="11">
        <v>9</v>
      </c>
      <c r="I2671" s="20" t="s">
        <v>259</v>
      </c>
      <c r="J2671" s="11" t="s">
        <v>261</v>
      </c>
      <c r="K2671" s="11" t="s">
        <v>12387</v>
      </c>
      <c r="L2671" s="11">
        <v>2</v>
      </c>
    </row>
    <row r="2672" spans="1:12">
      <c r="A2672" s="11" t="s">
        <v>5172</v>
      </c>
      <c r="D2672" s="11" t="s">
        <v>260</v>
      </c>
      <c r="E2672" s="19" t="s">
        <v>5422</v>
      </c>
      <c r="F2672" s="10">
        <v>42036</v>
      </c>
      <c r="G2672" s="10">
        <v>44958</v>
      </c>
      <c r="H2672" s="11">
        <v>9</v>
      </c>
      <c r="I2672" s="20" t="s">
        <v>259</v>
      </c>
      <c r="J2672" s="11" t="s">
        <v>261</v>
      </c>
      <c r="K2672" s="11" t="s">
        <v>12387</v>
      </c>
      <c r="L2672" s="11">
        <v>2</v>
      </c>
    </row>
    <row r="2673" spans="1:12">
      <c r="A2673" s="11" t="s">
        <v>5173</v>
      </c>
      <c r="D2673" s="11" t="s">
        <v>260</v>
      </c>
      <c r="E2673" s="19" t="s">
        <v>5423</v>
      </c>
      <c r="F2673" s="10">
        <v>42036</v>
      </c>
      <c r="G2673" s="10">
        <v>44958</v>
      </c>
      <c r="H2673" s="11">
        <v>9</v>
      </c>
      <c r="I2673" s="20" t="s">
        <v>259</v>
      </c>
      <c r="J2673" s="11" t="s">
        <v>261</v>
      </c>
      <c r="K2673" s="11" t="s">
        <v>12387</v>
      </c>
      <c r="L2673" s="11">
        <v>2</v>
      </c>
    </row>
    <row r="2674" spans="1:12">
      <c r="A2674" s="11" t="s">
        <v>5174</v>
      </c>
      <c r="D2674" s="11" t="s">
        <v>260</v>
      </c>
      <c r="E2674" s="19" t="s">
        <v>5424</v>
      </c>
      <c r="F2674" s="10">
        <v>42036</v>
      </c>
      <c r="G2674" s="10">
        <v>44958</v>
      </c>
      <c r="H2674" s="11">
        <v>9</v>
      </c>
      <c r="I2674" s="20" t="s">
        <v>259</v>
      </c>
      <c r="J2674" s="11" t="s">
        <v>261</v>
      </c>
      <c r="K2674" s="11" t="s">
        <v>12387</v>
      </c>
      <c r="L2674" s="11">
        <v>2</v>
      </c>
    </row>
    <row r="2675" spans="1:12">
      <c r="A2675" s="11" t="s">
        <v>5175</v>
      </c>
      <c r="D2675" s="11" t="s">
        <v>260</v>
      </c>
      <c r="E2675" s="19" t="s">
        <v>5425</v>
      </c>
      <c r="F2675" s="10">
        <v>42036</v>
      </c>
      <c r="G2675" s="10">
        <v>44958</v>
      </c>
      <c r="H2675" s="11">
        <v>9</v>
      </c>
      <c r="I2675" s="20" t="s">
        <v>259</v>
      </c>
      <c r="J2675" s="11" t="s">
        <v>261</v>
      </c>
      <c r="K2675" s="11" t="s">
        <v>12387</v>
      </c>
      <c r="L2675" s="11">
        <v>2</v>
      </c>
    </row>
    <row r="2676" spans="1:12">
      <c r="A2676" s="11" t="s">
        <v>5176</v>
      </c>
      <c r="D2676" s="11" t="s">
        <v>260</v>
      </c>
      <c r="E2676" s="19" t="s">
        <v>5426</v>
      </c>
      <c r="F2676" s="10">
        <v>42036</v>
      </c>
      <c r="G2676" s="10">
        <v>44958</v>
      </c>
      <c r="H2676" s="11">
        <v>9</v>
      </c>
      <c r="I2676" s="20" t="s">
        <v>259</v>
      </c>
      <c r="J2676" s="11" t="s">
        <v>261</v>
      </c>
      <c r="K2676" s="11" t="s">
        <v>12387</v>
      </c>
      <c r="L2676" s="11">
        <v>2</v>
      </c>
    </row>
    <row r="2677" spans="1:12">
      <c r="A2677" s="11" t="s">
        <v>5177</v>
      </c>
      <c r="D2677" s="11" t="s">
        <v>260</v>
      </c>
      <c r="E2677" s="19" t="s">
        <v>5427</v>
      </c>
      <c r="F2677" s="10">
        <v>42036</v>
      </c>
      <c r="G2677" s="10">
        <v>44958</v>
      </c>
      <c r="H2677" s="11">
        <v>9</v>
      </c>
      <c r="I2677" s="20" t="s">
        <v>259</v>
      </c>
      <c r="J2677" s="11" t="s">
        <v>261</v>
      </c>
      <c r="K2677" s="11" t="s">
        <v>12387</v>
      </c>
      <c r="L2677" s="11">
        <v>2</v>
      </c>
    </row>
    <row r="2678" spans="1:12">
      <c r="A2678" s="11" t="s">
        <v>5178</v>
      </c>
      <c r="D2678" s="11" t="s">
        <v>260</v>
      </c>
      <c r="E2678" s="19" t="s">
        <v>5428</v>
      </c>
      <c r="F2678" s="10">
        <v>42036</v>
      </c>
      <c r="G2678" s="10">
        <v>44958</v>
      </c>
      <c r="H2678" s="11">
        <v>9</v>
      </c>
      <c r="I2678" s="20" t="s">
        <v>259</v>
      </c>
      <c r="J2678" s="11" t="s">
        <v>261</v>
      </c>
      <c r="K2678" s="11" t="s">
        <v>12387</v>
      </c>
      <c r="L2678" s="11">
        <v>2</v>
      </c>
    </row>
    <row r="2679" spans="1:12">
      <c r="A2679" s="11" t="s">
        <v>5179</v>
      </c>
      <c r="D2679" s="11" t="s">
        <v>260</v>
      </c>
      <c r="E2679" s="19" t="s">
        <v>5429</v>
      </c>
      <c r="F2679" s="10">
        <v>42036</v>
      </c>
      <c r="G2679" s="10">
        <v>44958</v>
      </c>
      <c r="H2679" s="11">
        <v>9</v>
      </c>
      <c r="I2679" s="20" t="s">
        <v>259</v>
      </c>
      <c r="J2679" s="11" t="s">
        <v>261</v>
      </c>
      <c r="K2679" s="11" t="s">
        <v>12387</v>
      </c>
      <c r="L2679" s="11">
        <v>2</v>
      </c>
    </row>
    <row r="2680" spans="1:12">
      <c r="A2680" s="11" t="s">
        <v>5180</v>
      </c>
      <c r="D2680" s="11" t="s">
        <v>260</v>
      </c>
      <c r="E2680" s="19" t="s">
        <v>5430</v>
      </c>
      <c r="F2680" s="10">
        <v>42036</v>
      </c>
      <c r="G2680" s="10">
        <v>44958</v>
      </c>
      <c r="H2680" s="11">
        <v>9</v>
      </c>
      <c r="I2680" s="20" t="s">
        <v>259</v>
      </c>
      <c r="J2680" s="11" t="s">
        <v>261</v>
      </c>
      <c r="K2680" s="11" t="s">
        <v>12387</v>
      </c>
      <c r="L2680" s="11">
        <v>2</v>
      </c>
    </row>
    <row r="2681" spans="1:12">
      <c r="A2681" s="11" t="s">
        <v>5181</v>
      </c>
      <c r="D2681" s="11" t="s">
        <v>260</v>
      </c>
      <c r="E2681" s="19" t="s">
        <v>5431</v>
      </c>
      <c r="F2681" s="10">
        <v>42036</v>
      </c>
      <c r="G2681" s="10">
        <v>44958</v>
      </c>
      <c r="H2681" s="11">
        <v>9</v>
      </c>
      <c r="I2681" s="20" t="s">
        <v>259</v>
      </c>
      <c r="J2681" s="11" t="s">
        <v>261</v>
      </c>
      <c r="K2681" s="11" t="s">
        <v>12387</v>
      </c>
      <c r="L2681" s="11">
        <v>2</v>
      </c>
    </row>
    <row r="2682" spans="1:12">
      <c r="A2682" s="11" t="s">
        <v>5182</v>
      </c>
      <c r="D2682" s="11" t="s">
        <v>260</v>
      </c>
      <c r="E2682" s="19" t="s">
        <v>5432</v>
      </c>
      <c r="F2682" s="10">
        <v>42036</v>
      </c>
      <c r="G2682" s="10">
        <v>44958</v>
      </c>
      <c r="H2682" s="11">
        <v>9</v>
      </c>
      <c r="I2682" s="20" t="s">
        <v>259</v>
      </c>
      <c r="J2682" s="11" t="s">
        <v>261</v>
      </c>
      <c r="K2682" s="11" t="s">
        <v>12387</v>
      </c>
      <c r="L2682" s="11">
        <v>2</v>
      </c>
    </row>
    <row r="2683" spans="1:12">
      <c r="A2683" s="11" t="s">
        <v>5183</v>
      </c>
      <c r="D2683" s="11" t="s">
        <v>260</v>
      </c>
      <c r="E2683" s="19" t="s">
        <v>5433</v>
      </c>
      <c r="F2683" s="10">
        <v>42036</v>
      </c>
      <c r="G2683" s="10">
        <v>44958</v>
      </c>
      <c r="H2683" s="11">
        <v>9</v>
      </c>
      <c r="I2683" s="20" t="s">
        <v>259</v>
      </c>
      <c r="J2683" s="11" t="s">
        <v>261</v>
      </c>
      <c r="K2683" s="11" t="s">
        <v>12387</v>
      </c>
      <c r="L2683" s="11">
        <v>2</v>
      </c>
    </row>
    <row r="2684" spans="1:12">
      <c r="A2684" s="11" t="s">
        <v>5184</v>
      </c>
      <c r="D2684" s="11" t="s">
        <v>260</v>
      </c>
      <c r="E2684" s="19" t="s">
        <v>5434</v>
      </c>
      <c r="F2684" s="10">
        <v>42036</v>
      </c>
      <c r="G2684" s="10">
        <v>44958</v>
      </c>
      <c r="H2684" s="11">
        <v>9</v>
      </c>
      <c r="I2684" s="20" t="s">
        <v>259</v>
      </c>
      <c r="J2684" s="11" t="s">
        <v>261</v>
      </c>
      <c r="K2684" s="11" t="s">
        <v>12387</v>
      </c>
      <c r="L2684" s="11">
        <v>2</v>
      </c>
    </row>
    <row r="2685" spans="1:12">
      <c r="A2685" s="11" t="s">
        <v>5185</v>
      </c>
      <c r="D2685" s="11" t="s">
        <v>260</v>
      </c>
      <c r="E2685" s="19" t="s">
        <v>5435</v>
      </c>
      <c r="F2685" s="10">
        <v>42036</v>
      </c>
      <c r="G2685" s="10">
        <v>44958</v>
      </c>
      <c r="H2685" s="11">
        <v>9</v>
      </c>
      <c r="I2685" s="20" t="s">
        <v>259</v>
      </c>
      <c r="J2685" s="11" t="s">
        <v>261</v>
      </c>
      <c r="K2685" s="11" t="s">
        <v>12387</v>
      </c>
      <c r="L2685" s="11">
        <v>2</v>
      </c>
    </row>
    <row r="2686" spans="1:12">
      <c r="A2686" s="11" t="s">
        <v>5186</v>
      </c>
      <c r="D2686" s="11" t="s">
        <v>260</v>
      </c>
      <c r="E2686" s="19" t="s">
        <v>5436</v>
      </c>
      <c r="F2686" s="10">
        <v>42036</v>
      </c>
      <c r="G2686" s="10">
        <v>44958</v>
      </c>
      <c r="H2686" s="11">
        <v>9</v>
      </c>
      <c r="I2686" s="20" t="s">
        <v>259</v>
      </c>
      <c r="J2686" s="11" t="s">
        <v>261</v>
      </c>
      <c r="K2686" s="11" t="s">
        <v>12387</v>
      </c>
      <c r="L2686" s="11">
        <v>2</v>
      </c>
    </row>
    <row r="2687" spans="1:12">
      <c r="A2687" s="11" t="s">
        <v>5187</v>
      </c>
      <c r="D2687" s="11" t="s">
        <v>260</v>
      </c>
      <c r="E2687" s="19" t="s">
        <v>5437</v>
      </c>
      <c r="F2687" s="10">
        <v>42036</v>
      </c>
      <c r="G2687" s="10">
        <v>44958</v>
      </c>
      <c r="H2687" s="11">
        <v>9</v>
      </c>
      <c r="I2687" s="20" t="s">
        <v>259</v>
      </c>
      <c r="J2687" s="11" t="s">
        <v>261</v>
      </c>
      <c r="K2687" s="11" t="s">
        <v>12387</v>
      </c>
      <c r="L2687" s="11">
        <v>2</v>
      </c>
    </row>
    <row r="2688" spans="1:12">
      <c r="A2688" s="11" t="s">
        <v>5188</v>
      </c>
      <c r="D2688" s="11" t="s">
        <v>260</v>
      </c>
      <c r="E2688" s="19" t="s">
        <v>5438</v>
      </c>
      <c r="F2688" s="10">
        <v>42036</v>
      </c>
      <c r="G2688" s="10">
        <v>44958</v>
      </c>
      <c r="H2688" s="11">
        <v>9</v>
      </c>
      <c r="I2688" s="20" t="s">
        <v>259</v>
      </c>
      <c r="J2688" s="11" t="s">
        <v>261</v>
      </c>
      <c r="K2688" s="11" t="s">
        <v>12387</v>
      </c>
      <c r="L2688" s="11">
        <v>2</v>
      </c>
    </row>
    <row r="2689" spans="1:12">
      <c r="A2689" s="11" t="s">
        <v>5189</v>
      </c>
      <c r="D2689" s="11" t="s">
        <v>260</v>
      </c>
      <c r="E2689" s="19" t="s">
        <v>5439</v>
      </c>
      <c r="F2689" s="10">
        <v>42036</v>
      </c>
      <c r="G2689" s="10">
        <v>44958</v>
      </c>
      <c r="H2689" s="11">
        <v>9</v>
      </c>
      <c r="I2689" s="20" t="s">
        <v>259</v>
      </c>
      <c r="J2689" s="11" t="s">
        <v>261</v>
      </c>
      <c r="K2689" s="11" t="s">
        <v>12387</v>
      </c>
      <c r="L2689" s="11">
        <v>2</v>
      </c>
    </row>
    <row r="2690" spans="1:12">
      <c r="A2690" s="11" t="s">
        <v>5190</v>
      </c>
      <c r="D2690" s="11" t="s">
        <v>260</v>
      </c>
      <c r="E2690" s="19" t="s">
        <v>5440</v>
      </c>
      <c r="F2690" s="10">
        <v>42036</v>
      </c>
      <c r="G2690" s="10">
        <v>44958</v>
      </c>
      <c r="H2690" s="11">
        <v>9</v>
      </c>
      <c r="I2690" s="20" t="s">
        <v>259</v>
      </c>
      <c r="J2690" s="11" t="s">
        <v>261</v>
      </c>
      <c r="K2690" s="11" t="s">
        <v>12387</v>
      </c>
      <c r="L2690" s="11">
        <v>2</v>
      </c>
    </row>
    <row r="2691" spans="1:12">
      <c r="A2691" s="11" t="s">
        <v>5191</v>
      </c>
      <c r="D2691" s="11" t="s">
        <v>260</v>
      </c>
      <c r="E2691" s="19" t="s">
        <v>5441</v>
      </c>
      <c r="F2691" s="10">
        <v>42036</v>
      </c>
      <c r="G2691" s="10">
        <v>44958</v>
      </c>
      <c r="H2691" s="11">
        <v>9</v>
      </c>
      <c r="I2691" s="20" t="s">
        <v>259</v>
      </c>
      <c r="J2691" s="11" t="s">
        <v>261</v>
      </c>
      <c r="K2691" s="11" t="s">
        <v>12387</v>
      </c>
      <c r="L2691" s="11">
        <v>2</v>
      </c>
    </row>
    <row r="2692" spans="1:12">
      <c r="A2692" s="11" t="s">
        <v>5192</v>
      </c>
      <c r="D2692" s="11" t="s">
        <v>260</v>
      </c>
      <c r="E2692" s="19" t="s">
        <v>5442</v>
      </c>
      <c r="F2692" s="10">
        <v>42036</v>
      </c>
      <c r="G2692" s="10">
        <v>44958</v>
      </c>
      <c r="H2692" s="11">
        <v>9</v>
      </c>
      <c r="I2692" s="20" t="s">
        <v>259</v>
      </c>
      <c r="J2692" s="11" t="s">
        <v>261</v>
      </c>
      <c r="K2692" s="11" t="s">
        <v>12387</v>
      </c>
      <c r="L2692" s="11">
        <v>2</v>
      </c>
    </row>
    <row r="2693" spans="1:12">
      <c r="A2693" s="11" t="s">
        <v>5193</v>
      </c>
      <c r="D2693" s="11" t="s">
        <v>260</v>
      </c>
      <c r="E2693" s="19" t="s">
        <v>5443</v>
      </c>
      <c r="F2693" s="10">
        <v>42036</v>
      </c>
      <c r="G2693" s="10">
        <v>44958</v>
      </c>
      <c r="H2693" s="11">
        <v>9</v>
      </c>
      <c r="I2693" s="20" t="s">
        <v>259</v>
      </c>
      <c r="J2693" s="11" t="s">
        <v>261</v>
      </c>
      <c r="K2693" s="11" t="s">
        <v>12387</v>
      </c>
      <c r="L2693" s="11">
        <v>2</v>
      </c>
    </row>
    <row r="2694" spans="1:12">
      <c r="A2694" s="11" t="s">
        <v>5194</v>
      </c>
      <c r="D2694" s="11" t="s">
        <v>260</v>
      </c>
      <c r="E2694" s="19" t="s">
        <v>5444</v>
      </c>
      <c r="F2694" s="10">
        <v>42036</v>
      </c>
      <c r="G2694" s="10">
        <v>44958</v>
      </c>
      <c r="H2694" s="11">
        <v>9</v>
      </c>
      <c r="I2694" s="20" t="s">
        <v>259</v>
      </c>
      <c r="J2694" s="11" t="s">
        <v>261</v>
      </c>
      <c r="K2694" s="11" t="s">
        <v>12387</v>
      </c>
      <c r="L2694" s="11">
        <v>2</v>
      </c>
    </row>
    <row r="2695" spans="1:12">
      <c r="A2695" s="11" t="s">
        <v>5195</v>
      </c>
      <c r="D2695" s="11" t="s">
        <v>260</v>
      </c>
      <c r="E2695" s="19" t="s">
        <v>5445</v>
      </c>
      <c r="F2695" s="10">
        <v>42036</v>
      </c>
      <c r="G2695" s="10">
        <v>44958</v>
      </c>
      <c r="H2695" s="11">
        <v>9</v>
      </c>
      <c r="I2695" s="20" t="s">
        <v>259</v>
      </c>
      <c r="J2695" s="11" t="s">
        <v>261</v>
      </c>
      <c r="K2695" s="11" t="s">
        <v>12387</v>
      </c>
      <c r="L2695" s="11">
        <v>2</v>
      </c>
    </row>
    <row r="2696" spans="1:12">
      <c r="A2696" s="11" t="s">
        <v>5196</v>
      </c>
      <c r="D2696" s="11" t="s">
        <v>260</v>
      </c>
      <c r="E2696" s="19" t="s">
        <v>5446</v>
      </c>
      <c r="F2696" s="10">
        <v>42036</v>
      </c>
      <c r="G2696" s="10">
        <v>44958</v>
      </c>
      <c r="H2696" s="11">
        <v>9</v>
      </c>
      <c r="I2696" s="20" t="s">
        <v>259</v>
      </c>
      <c r="J2696" s="11" t="s">
        <v>261</v>
      </c>
      <c r="K2696" s="11" t="s">
        <v>12387</v>
      </c>
      <c r="L2696" s="11">
        <v>2</v>
      </c>
    </row>
    <row r="2697" spans="1:12">
      <c r="A2697" s="11" t="s">
        <v>5197</v>
      </c>
      <c r="D2697" s="11" t="s">
        <v>260</v>
      </c>
      <c r="E2697" s="19" t="s">
        <v>5447</v>
      </c>
      <c r="F2697" s="10">
        <v>42036</v>
      </c>
      <c r="G2697" s="10">
        <v>44958</v>
      </c>
      <c r="H2697" s="11">
        <v>9</v>
      </c>
      <c r="I2697" s="20" t="s">
        <v>259</v>
      </c>
      <c r="J2697" s="11" t="s">
        <v>261</v>
      </c>
      <c r="K2697" s="11" t="s">
        <v>12387</v>
      </c>
      <c r="L2697" s="11">
        <v>2</v>
      </c>
    </row>
    <row r="2698" spans="1:12">
      <c r="A2698" s="11" t="s">
        <v>5198</v>
      </c>
      <c r="D2698" s="11" t="s">
        <v>260</v>
      </c>
      <c r="E2698" s="19" t="s">
        <v>5448</v>
      </c>
      <c r="F2698" s="10">
        <v>42036</v>
      </c>
      <c r="G2698" s="10">
        <v>44958</v>
      </c>
      <c r="H2698" s="11">
        <v>9</v>
      </c>
      <c r="I2698" s="20" t="s">
        <v>259</v>
      </c>
      <c r="J2698" s="11" t="s">
        <v>261</v>
      </c>
      <c r="K2698" s="11" t="s">
        <v>12387</v>
      </c>
      <c r="L2698" s="11">
        <v>2</v>
      </c>
    </row>
    <row r="2699" spans="1:12">
      <c r="A2699" s="11" t="s">
        <v>5199</v>
      </c>
      <c r="D2699" s="11" t="s">
        <v>260</v>
      </c>
      <c r="E2699" s="19" t="s">
        <v>5449</v>
      </c>
      <c r="F2699" s="10">
        <v>42036</v>
      </c>
      <c r="G2699" s="10">
        <v>44958</v>
      </c>
      <c r="H2699" s="11">
        <v>9</v>
      </c>
      <c r="I2699" s="20" t="s">
        <v>259</v>
      </c>
      <c r="J2699" s="11" t="s">
        <v>261</v>
      </c>
      <c r="K2699" s="11" t="s">
        <v>12387</v>
      </c>
      <c r="L2699" s="11">
        <v>2</v>
      </c>
    </row>
    <row r="2700" spans="1:12">
      <c r="A2700" s="11" t="s">
        <v>5200</v>
      </c>
      <c r="D2700" s="11" t="s">
        <v>260</v>
      </c>
      <c r="E2700" s="19" t="s">
        <v>5450</v>
      </c>
      <c r="F2700" s="10">
        <v>42036</v>
      </c>
      <c r="G2700" s="10">
        <v>44958</v>
      </c>
      <c r="H2700" s="11">
        <v>9</v>
      </c>
      <c r="I2700" s="20" t="s">
        <v>259</v>
      </c>
      <c r="J2700" s="11" t="s">
        <v>261</v>
      </c>
      <c r="K2700" s="11" t="s">
        <v>12387</v>
      </c>
      <c r="L2700" s="11">
        <v>2</v>
      </c>
    </row>
    <row r="2701" spans="1:12">
      <c r="A2701" s="11" t="s">
        <v>5201</v>
      </c>
      <c r="D2701" s="11" t="s">
        <v>260</v>
      </c>
      <c r="E2701" s="19" t="s">
        <v>5451</v>
      </c>
      <c r="F2701" s="10">
        <v>42036</v>
      </c>
      <c r="G2701" s="10">
        <v>44958</v>
      </c>
      <c r="H2701" s="11">
        <v>9</v>
      </c>
      <c r="I2701" s="20" t="s">
        <v>259</v>
      </c>
      <c r="J2701" s="11" t="s">
        <v>261</v>
      </c>
      <c r="K2701" s="11" t="s">
        <v>12387</v>
      </c>
      <c r="L2701" s="11">
        <v>2</v>
      </c>
    </row>
    <row r="2702" spans="1:12">
      <c r="A2702" s="11" t="s">
        <v>5202</v>
      </c>
      <c r="D2702" s="11" t="s">
        <v>260</v>
      </c>
      <c r="E2702" s="19" t="s">
        <v>5452</v>
      </c>
      <c r="F2702" s="10">
        <v>42036</v>
      </c>
      <c r="G2702" s="10">
        <v>44958</v>
      </c>
      <c r="H2702" s="11">
        <v>9</v>
      </c>
      <c r="I2702" s="20" t="s">
        <v>259</v>
      </c>
      <c r="J2702" s="11" t="s">
        <v>261</v>
      </c>
      <c r="K2702" s="11" t="s">
        <v>12387</v>
      </c>
      <c r="L2702" s="11">
        <v>2</v>
      </c>
    </row>
    <row r="2703" spans="1:12">
      <c r="A2703" s="11" t="s">
        <v>5203</v>
      </c>
      <c r="D2703" s="11" t="s">
        <v>260</v>
      </c>
      <c r="E2703" s="19" t="s">
        <v>5453</v>
      </c>
      <c r="F2703" s="10">
        <v>42036</v>
      </c>
      <c r="G2703" s="10">
        <v>44958</v>
      </c>
      <c r="H2703" s="11">
        <v>9</v>
      </c>
      <c r="I2703" s="20" t="s">
        <v>259</v>
      </c>
      <c r="J2703" s="11" t="s">
        <v>261</v>
      </c>
      <c r="K2703" s="11" t="s">
        <v>12387</v>
      </c>
      <c r="L2703" s="11">
        <v>2</v>
      </c>
    </row>
    <row r="2704" spans="1:12">
      <c r="A2704" s="11" t="s">
        <v>5204</v>
      </c>
      <c r="D2704" s="11" t="s">
        <v>260</v>
      </c>
      <c r="E2704" s="19" t="s">
        <v>5454</v>
      </c>
      <c r="F2704" s="10">
        <v>42036</v>
      </c>
      <c r="G2704" s="10">
        <v>44958</v>
      </c>
      <c r="H2704" s="11">
        <v>9</v>
      </c>
      <c r="I2704" s="20" t="s">
        <v>259</v>
      </c>
      <c r="J2704" s="11" t="s">
        <v>261</v>
      </c>
      <c r="K2704" s="11" t="s">
        <v>12387</v>
      </c>
      <c r="L2704" s="11">
        <v>2</v>
      </c>
    </row>
    <row r="2705" spans="1:12">
      <c r="A2705" s="11" t="s">
        <v>5205</v>
      </c>
      <c r="D2705" s="11" t="s">
        <v>260</v>
      </c>
      <c r="E2705" s="19" t="s">
        <v>5455</v>
      </c>
      <c r="F2705" s="10">
        <v>42036</v>
      </c>
      <c r="G2705" s="10">
        <v>44958</v>
      </c>
      <c r="H2705" s="11">
        <v>9</v>
      </c>
      <c r="I2705" s="20" t="s">
        <v>259</v>
      </c>
      <c r="J2705" s="11" t="s">
        <v>261</v>
      </c>
      <c r="K2705" s="11" t="s">
        <v>12387</v>
      </c>
      <c r="L2705" s="11">
        <v>2</v>
      </c>
    </row>
    <row r="2706" spans="1:12">
      <c r="A2706" s="11" t="s">
        <v>5206</v>
      </c>
      <c r="D2706" s="11" t="s">
        <v>260</v>
      </c>
      <c r="E2706" s="19" t="s">
        <v>5456</v>
      </c>
      <c r="F2706" s="10">
        <v>42036</v>
      </c>
      <c r="G2706" s="10">
        <v>44958</v>
      </c>
      <c r="H2706" s="11">
        <v>9</v>
      </c>
      <c r="I2706" s="20" t="s">
        <v>259</v>
      </c>
      <c r="J2706" s="11" t="s">
        <v>261</v>
      </c>
      <c r="K2706" s="11" t="s">
        <v>12387</v>
      </c>
      <c r="L2706" s="11">
        <v>2</v>
      </c>
    </row>
    <row r="2707" spans="1:12">
      <c r="A2707" s="11" t="s">
        <v>5207</v>
      </c>
      <c r="D2707" s="11" t="s">
        <v>260</v>
      </c>
      <c r="E2707" s="19" t="s">
        <v>5457</v>
      </c>
      <c r="F2707" s="10">
        <v>42036</v>
      </c>
      <c r="G2707" s="10">
        <v>44958</v>
      </c>
      <c r="H2707" s="11">
        <v>9</v>
      </c>
      <c r="I2707" s="20" t="s">
        <v>259</v>
      </c>
      <c r="J2707" s="11" t="s">
        <v>261</v>
      </c>
      <c r="K2707" s="11" t="s">
        <v>12387</v>
      </c>
      <c r="L2707" s="11">
        <v>2</v>
      </c>
    </row>
    <row r="2708" spans="1:12">
      <c r="A2708" s="11" t="s">
        <v>5208</v>
      </c>
      <c r="D2708" s="11" t="s">
        <v>260</v>
      </c>
      <c r="E2708" s="19" t="s">
        <v>5458</v>
      </c>
      <c r="F2708" s="10">
        <v>42036</v>
      </c>
      <c r="G2708" s="10">
        <v>44958</v>
      </c>
      <c r="H2708" s="11">
        <v>9</v>
      </c>
      <c r="I2708" s="20" t="s">
        <v>259</v>
      </c>
      <c r="J2708" s="11" t="s">
        <v>261</v>
      </c>
      <c r="K2708" s="11" t="s">
        <v>12387</v>
      </c>
      <c r="L2708" s="11">
        <v>2</v>
      </c>
    </row>
    <row r="2709" spans="1:12">
      <c r="A2709" s="11" t="s">
        <v>5209</v>
      </c>
      <c r="D2709" s="11" t="s">
        <v>260</v>
      </c>
      <c r="E2709" s="19" t="s">
        <v>5459</v>
      </c>
      <c r="F2709" s="10">
        <v>42036</v>
      </c>
      <c r="G2709" s="10">
        <v>44958</v>
      </c>
      <c r="H2709" s="11">
        <v>9</v>
      </c>
      <c r="I2709" s="20" t="s">
        <v>259</v>
      </c>
      <c r="J2709" s="11" t="s">
        <v>261</v>
      </c>
      <c r="K2709" s="11" t="s">
        <v>12387</v>
      </c>
      <c r="L2709" s="11">
        <v>2</v>
      </c>
    </row>
    <row r="2710" spans="1:12">
      <c r="A2710" s="11" t="s">
        <v>5210</v>
      </c>
      <c r="D2710" s="11" t="s">
        <v>260</v>
      </c>
      <c r="E2710" s="19" t="s">
        <v>5460</v>
      </c>
      <c r="F2710" s="10">
        <v>42036</v>
      </c>
      <c r="G2710" s="10">
        <v>44958</v>
      </c>
      <c r="H2710" s="11">
        <v>9</v>
      </c>
      <c r="I2710" s="20" t="s">
        <v>259</v>
      </c>
      <c r="J2710" s="11" t="s">
        <v>261</v>
      </c>
      <c r="K2710" s="11" t="s">
        <v>12387</v>
      </c>
      <c r="L2710" s="11">
        <v>2</v>
      </c>
    </row>
    <row r="2711" spans="1:12">
      <c r="A2711" s="11" t="s">
        <v>5211</v>
      </c>
      <c r="D2711" s="11" t="s">
        <v>260</v>
      </c>
      <c r="E2711" s="19" t="s">
        <v>5461</v>
      </c>
      <c r="F2711" s="10">
        <v>42036</v>
      </c>
      <c r="G2711" s="10">
        <v>44958</v>
      </c>
      <c r="H2711" s="11">
        <v>9</v>
      </c>
      <c r="I2711" s="20" t="s">
        <v>259</v>
      </c>
      <c r="J2711" s="11" t="s">
        <v>261</v>
      </c>
      <c r="K2711" s="11" t="s">
        <v>12387</v>
      </c>
      <c r="L2711" s="11">
        <v>2</v>
      </c>
    </row>
    <row r="2712" spans="1:12">
      <c r="A2712" s="11" t="s">
        <v>5212</v>
      </c>
      <c r="D2712" s="11" t="s">
        <v>260</v>
      </c>
      <c r="E2712" s="19" t="s">
        <v>5462</v>
      </c>
      <c r="F2712" s="10">
        <v>42036</v>
      </c>
      <c r="G2712" s="10">
        <v>44958</v>
      </c>
      <c r="H2712" s="11">
        <v>9</v>
      </c>
      <c r="I2712" s="20" t="s">
        <v>259</v>
      </c>
      <c r="J2712" s="11" t="s">
        <v>261</v>
      </c>
      <c r="K2712" s="11" t="s">
        <v>12387</v>
      </c>
      <c r="L2712" s="11">
        <v>2</v>
      </c>
    </row>
    <row r="2713" spans="1:12">
      <c r="A2713" s="11" t="s">
        <v>5213</v>
      </c>
      <c r="D2713" s="11" t="s">
        <v>260</v>
      </c>
      <c r="E2713" s="19" t="s">
        <v>5463</v>
      </c>
      <c r="F2713" s="10">
        <v>42036</v>
      </c>
      <c r="G2713" s="10">
        <v>44958</v>
      </c>
      <c r="H2713" s="11">
        <v>9</v>
      </c>
      <c r="I2713" s="20" t="s">
        <v>259</v>
      </c>
      <c r="J2713" s="11" t="s">
        <v>261</v>
      </c>
      <c r="K2713" s="11" t="s">
        <v>12387</v>
      </c>
      <c r="L2713" s="11">
        <v>2</v>
      </c>
    </row>
    <row r="2714" spans="1:12">
      <c r="A2714" s="11" t="s">
        <v>5214</v>
      </c>
      <c r="D2714" s="11" t="s">
        <v>260</v>
      </c>
      <c r="E2714" s="19" t="s">
        <v>5464</v>
      </c>
      <c r="F2714" s="10">
        <v>42036</v>
      </c>
      <c r="G2714" s="10">
        <v>44958</v>
      </c>
      <c r="H2714" s="11">
        <v>9</v>
      </c>
      <c r="I2714" s="20" t="s">
        <v>259</v>
      </c>
      <c r="J2714" s="11" t="s">
        <v>261</v>
      </c>
      <c r="K2714" s="11" t="s">
        <v>12387</v>
      </c>
      <c r="L2714" s="11">
        <v>2</v>
      </c>
    </row>
    <row r="2715" spans="1:12">
      <c r="A2715" s="11" t="s">
        <v>5215</v>
      </c>
      <c r="D2715" s="11" t="s">
        <v>260</v>
      </c>
      <c r="E2715" s="19" t="s">
        <v>5465</v>
      </c>
      <c r="F2715" s="10">
        <v>42036</v>
      </c>
      <c r="G2715" s="10">
        <v>44958</v>
      </c>
      <c r="H2715" s="11">
        <v>9</v>
      </c>
      <c r="I2715" s="20" t="s">
        <v>259</v>
      </c>
      <c r="J2715" s="11" t="s">
        <v>261</v>
      </c>
      <c r="K2715" s="11" t="s">
        <v>12387</v>
      </c>
      <c r="L2715" s="11">
        <v>2</v>
      </c>
    </row>
    <row r="2716" spans="1:12">
      <c r="A2716" s="11" t="s">
        <v>5216</v>
      </c>
      <c r="D2716" s="11" t="s">
        <v>260</v>
      </c>
      <c r="E2716" s="19" t="s">
        <v>5466</v>
      </c>
      <c r="F2716" s="10">
        <v>42036</v>
      </c>
      <c r="G2716" s="10">
        <v>44958</v>
      </c>
      <c r="H2716" s="11">
        <v>9</v>
      </c>
      <c r="I2716" s="20" t="s">
        <v>259</v>
      </c>
      <c r="J2716" s="11" t="s">
        <v>261</v>
      </c>
      <c r="K2716" s="11" t="s">
        <v>12387</v>
      </c>
      <c r="L2716" s="11">
        <v>2</v>
      </c>
    </row>
    <row r="2717" spans="1:12">
      <c r="A2717" s="11" t="s">
        <v>5217</v>
      </c>
      <c r="D2717" s="11" t="s">
        <v>260</v>
      </c>
      <c r="E2717" s="19" t="s">
        <v>5467</v>
      </c>
      <c r="F2717" s="10">
        <v>42036</v>
      </c>
      <c r="G2717" s="10">
        <v>44958</v>
      </c>
      <c r="H2717" s="11">
        <v>9</v>
      </c>
      <c r="I2717" s="20" t="s">
        <v>259</v>
      </c>
      <c r="J2717" s="11" t="s">
        <v>261</v>
      </c>
      <c r="K2717" s="11" t="s">
        <v>12387</v>
      </c>
      <c r="L2717" s="11">
        <v>2</v>
      </c>
    </row>
    <row r="2718" spans="1:12">
      <c r="A2718" s="11" t="s">
        <v>5218</v>
      </c>
      <c r="D2718" s="11" t="s">
        <v>260</v>
      </c>
      <c r="E2718" s="19" t="s">
        <v>5468</v>
      </c>
      <c r="F2718" s="10">
        <v>42036</v>
      </c>
      <c r="G2718" s="10">
        <v>44958</v>
      </c>
      <c r="H2718" s="11">
        <v>9</v>
      </c>
      <c r="I2718" s="20" t="s">
        <v>259</v>
      </c>
      <c r="J2718" s="11" t="s">
        <v>261</v>
      </c>
      <c r="K2718" s="11" t="s">
        <v>12387</v>
      </c>
      <c r="L2718" s="11">
        <v>2</v>
      </c>
    </row>
    <row r="2719" spans="1:12">
      <c r="A2719" s="11" t="s">
        <v>5219</v>
      </c>
      <c r="D2719" s="11" t="s">
        <v>260</v>
      </c>
      <c r="E2719" s="19" t="s">
        <v>5469</v>
      </c>
      <c r="F2719" s="10">
        <v>42036</v>
      </c>
      <c r="G2719" s="10">
        <v>44958</v>
      </c>
      <c r="H2719" s="11">
        <v>9</v>
      </c>
      <c r="I2719" s="20" t="s">
        <v>259</v>
      </c>
      <c r="J2719" s="11" t="s">
        <v>261</v>
      </c>
      <c r="K2719" s="11" t="s">
        <v>12387</v>
      </c>
      <c r="L2719" s="11">
        <v>2</v>
      </c>
    </row>
    <row r="2720" spans="1:12">
      <c r="A2720" s="11" t="s">
        <v>5220</v>
      </c>
      <c r="D2720" s="11" t="s">
        <v>260</v>
      </c>
      <c r="E2720" s="19" t="s">
        <v>5470</v>
      </c>
      <c r="F2720" s="10">
        <v>42036</v>
      </c>
      <c r="G2720" s="10">
        <v>44958</v>
      </c>
      <c r="H2720" s="11">
        <v>9</v>
      </c>
      <c r="I2720" s="20" t="s">
        <v>259</v>
      </c>
      <c r="J2720" s="11" t="s">
        <v>261</v>
      </c>
      <c r="K2720" s="11" t="s">
        <v>12387</v>
      </c>
      <c r="L2720" s="11">
        <v>2</v>
      </c>
    </row>
    <row r="2721" spans="1:12">
      <c r="A2721" s="11" t="s">
        <v>5221</v>
      </c>
      <c r="D2721" s="11" t="s">
        <v>260</v>
      </c>
      <c r="E2721" s="19" t="s">
        <v>5471</v>
      </c>
      <c r="F2721" s="10">
        <v>42036</v>
      </c>
      <c r="G2721" s="10">
        <v>44958</v>
      </c>
      <c r="H2721" s="11">
        <v>9</v>
      </c>
      <c r="I2721" s="20" t="s">
        <v>259</v>
      </c>
      <c r="J2721" s="11" t="s">
        <v>261</v>
      </c>
      <c r="K2721" s="11" t="s">
        <v>12387</v>
      </c>
      <c r="L2721" s="11">
        <v>2</v>
      </c>
    </row>
    <row r="2722" spans="1:12">
      <c r="A2722" s="11" t="s">
        <v>5222</v>
      </c>
      <c r="D2722" s="11" t="s">
        <v>260</v>
      </c>
      <c r="E2722" s="19" t="s">
        <v>5472</v>
      </c>
      <c r="F2722" s="10">
        <v>42036</v>
      </c>
      <c r="G2722" s="10">
        <v>44958</v>
      </c>
      <c r="H2722" s="11">
        <v>9</v>
      </c>
      <c r="I2722" s="20" t="s">
        <v>259</v>
      </c>
      <c r="J2722" s="11" t="s">
        <v>261</v>
      </c>
      <c r="K2722" s="11" t="s">
        <v>12387</v>
      </c>
      <c r="L2722" s="11">
        <v>2</v>
      </c>
    </row>
    <row r="2723" spans="1:12">
      <c r="A2723" s="11" t="s">
        <v>5223</v>
      </c>
      <c r="D2723" s="11" t="s">
        <v>260</v>
      </c>
      <c r="E2723" s="19" t="s">
        <v>5473</v>
      </c>
      <c r="F2723" s="10">
        <v>42036</v>
      </c>
      <c r="G2723" s="10">
        <v>44958</v>
      </c>
      <c r="H2723" s="11">
        <v>9</v>
      </c>
      <c r="I2723" s="20" t="s">
        <v>259</v>
      </c>
      <c r="J2723" s="11" t="s">
        <v>261</v>
      </c>
      <c r="K2723" s="11" t="s">
        <v>12387</v>
      </c>
      <c r="L2723" s="11">
        <v>2</v>
      </c>
    </row>
    <row r="2724" spans="1:12">
      <c r="A2724" s="11" t="s">
        <v>5224</v>
      </c>
      <c r="D2724" s="11" t="s">
        <v>260</v>
      </c>
      <c r="E2724" s="19" t="s">
        <v>5474</v>
      </c>
      <c r="F2724" s="10">
        <v>42036</v>
      </c>
      <c r="G2724" s="10">
        <v>44958</v>
      </c>
      <c r="H2724" s="11">
        <v>9</v>
      </c>
      <c r="I2724" s="20" t="s">
        <v>259</v>
      </c>
      <c r="J2724" s="11" t="s">
        <v>261</v>
      </c>
      <c r="K2724" s="11" t="s">
        <v>12387</v>
      </c>
      <c r="L2724" s="11">
        <v>2</v>
      </c>
    </row>
    <row r="2725" spans="1:12">
      <c r="A2725" s="11" t="s">
        <v>5225</v>
      </c>
      <c r="D2725" s="11" t="s">
        <v>260</v>
      </c>
      <c r="E2725" s="19" t="s">
        <v>5475</v>
      </c>
      <c r="F2725" s="10">
        <v>42036</v>
      </c>
      <c r="G2725" s="10">
        <v>44958</v>
      </c>
      <c r="H2725" s="11">
        <v>9</v>
      </c>
      <c r="I2725" s="20" t="s">
        <v>259</v>
      </c>
      <c r="J2725" s="11" t="s">
        <v>261</v>
      </c>
      <c r="K2725" s="11" t="s">
        <v>12387</v>
      </c>
      <c r="L2725" s="11">
        <v>2</v>
      </c>
    </row>
    <row r="2726" spans="1:12">
      <c r="A2726" s="11" t="s">
        <v>5226</v>
      </c>
      <c r="D2726" s="11" t="s">
        <v>260</v>
      </c>
      <c r="E2726" s="19" t="s">
        <v>5476</v>
      </c>
      <c r="F2726" s="10">
        <v>42036</v>
      </c>
      <c r="G2726" s="10">
        <v>44958</v>
      </c>
      <c r="H2726" s="11">
        <v>9</v>
      </c>
      <c r="I2726" s="20" t="s">
        <v>259</v>
      </c>
      <c r="J2726" s="11" t="s">
        <v>261</v>
      </c>
      <c r="K2726" s="11" t="s">
        <v>12387</v>
      </c>
      <c r="L2726" s="11">
        <v>2</v>
      </c>
    </row>
    <row r="2727" spans="1:12">
      <c r="A2727" s="11" t="s">
        <v>5227</v>
      </c>
      <c r="D2727" s="11" t="s">
        <v>260</v>
      </c>
      <c r="E2727" s="19" t="s">
        <v>5477</v>
      </c>
      <c r="F2727" s="10">
        <v>42036</v>
      </c>
      <c r="G2727" s="10">
        <v>44958</v>
      </c>
      <c r="H2727" s="11">
        <v>9</v>
      </c>
      <c r="I2727" s="20" t="s">
        <v>259</v>
      </c>
      <c r="J2727" s="11" t="s">
        <v>261</v>
      </c>
      <c r="K2727" s="11" t="s">
        <v>12387</v>
      </c>
      <c r="L2727" s="11">
        <v>2</v>
      </c>
    </row>
    <row r="2728" spans="1:12">
      <c r="A2728" s="11" t="s">
        <v>5228</v>
      </c>
      <c r="D2728" s="11" t="s">
        <v>260</v>
      </c>
      <c r="E2728" s="19" t="s">
        <v>5478</v>
      </c>
      <c r="F2728" s="10">
        <v>42036</v>
      </c>
      <c r="G2728" s="10">
        <v>44958</v>
      </c>
      <c r="H2728" s="11">
        <v>9</v>
      </c>
      <c r="I2728" s="20" t="s">
        <v>259</v>
      </c>
      <c r="J2728" s="11" t="s">
        <v>261</v>
      </c>
      <c r="K2728" s="11" t="s">
        <v>12387</v>
      </c>
      <c r="L2728" s="11">
        <v>2</v>
      </c>
    </row>
    <row r="2729" spans="1:12">
      <c r="A2729" s="11" t="s">
        <v>5229</v>
      </c>
      <c r="D2729" s="11" t="s">
        <v>260</v>
      </c>
      <c r="E2729" s="19" t="s">
        <v>5479</v>
      </c>
      <c r="F2729" s="10">
        <v>42036</v>
      </c>
      <c r="G2729" s="10">
        <v>44958</v>
      </c>
      <c r="H2729" s="11">
        <v>9</v>
      </c>
      <c r="I2729" s="20" t="s">
        <v>259</v>
      </c>
      <c r="J2729" s="11" t="s">
        <v>261</v>
      </c>
      <c r="K2729" s="11" t="s">
        <v>12387</v>
      </c>
      <c r="L2729" s="11">
        <v>2</v>
      </c>
    </row>
    <row r="2730" spans="1:12">
      <c r="A2730" s="11" t="s">
        <v>5230</v>
      </c>
      <c r="D2730" s="11" t="s">
        <v>260</v>
      </c>
      <c r="E2730" s="19" t="s">
        <v>5480</v>
      </c>
      <c r="F2730" s="10">
        <v>42036</v>
      </c>
      <c r="G2730" s="10">
        <v>44958</v>
      </c>
      <c r="H2730" s="11">
        <v>9</v>
      </c>
      <c r="I2730" s="20" t="s">
        <v>259</v>
      </c>
      <c r="J2730" s="11" t="s">
        <v>261</v>
      </c>
      <c r="K2730" s="11" t="s">
        <v>12387</v>
      </c>
      <c r="L2730" s="11">
        <v>2</v>
      </c>
    </row>
    <row r="2731" spans="1:12">
      <c r="A2731" s="11" t="s">
        <v>5231</v>
      </c>
      <c r="D2731" s="11" t="s">
        <v>260</v>
      </c>
      <c r="E2731" s="19" t="s">
        <v>5481</v>
      </c>
      <c r="F2731" s="10">
        <v>42036</v>
      </c>
      <c r="G2731" s="10">
        <v>44958</v>
      </c>
      <c r="H2731" s="11">
        <v>9</v>
      </c>
      <c r="I2731" s="20" t="s">
        <v>259</v>
      </c>
      <c r="J2731" s="11" t="s">
        <v>261</v>
      </c>
      <c r="K2731" s="11" t="s">
        <v>12387</v>
      </c>
      <c r="L2731" s="11">
        <v>2</v>
      </c>
    </row>
    <row r="2732" spans="1:12">
      <c r="A2732" s="11" t="s">
        <v>5232</v>
      </c>
      <c r="D2732" s="11" t="s">
        <v>260</v>
      </c>
      <c r="E2732" s="19" t="s">
        <v>5482</v>
      </c>
      <c r="F2732" s="10">
        <v>42036</v>
      </c>
      <c r="G2732" s="10">
        <v>44958</v>
      </c>
      <c r="H2732" s="11">
        <v>9</v>
      </c>
      <c r="I2732" s="20" t="s">
        <v>259</v>
      </c>
      <c r="J2732" s="11" t="s">
        <v>261</v>
      </c>
      <c r="K2732" s="11" t="s">
        <v>12387</v>
      </c>
      <c r="L2732" s="11">
        <v>2</v>
      </c>
    </row>
    <row r="2733" spans="1:12">
      <c r="A2733" s="11" t="s">
        <v>5233</v>
      </c>
      <c r="D2733" s="11" t="s">
        <v>260</v>
      </c>
      <c r="E2733" s="19" t="s">
        <v>5483</v>
      </c>
      <c r="F2733" s="10">
        <v>42036</v>
      </c>
      <c r="G2733" s="10">
        <v>44958</v>
      </c>
      <c r="H2733" s="11">
        <v>9</v>
      </c>
      <c r="I2733" s="20" t="s">
        <v>259</v>
      </c>
      <c r="J2733" s="11" t="s">
        <v>261</v>
      </c>
      <c r="K2733" s="11" t="s">
        <v>12387</v>
      </c>
      <c r="L2733" s="11">
        <v>2</v>
      </c>
    </row>
    <row r="2734" spans="1:12">
      <c r="A2734" s="11" t="s">
        <v>5234</v>
      </c>
      <c r="D2734" s="11" t="s">
        <v>260</v>
      </c>
      <c r="E2734" s="19" t="s">
        <v>5484</v>
      </c>
      <c r="F2734" s="10">
        <v>42036</v>
      </c>
      <c r="G2734" s="10">
        <v>44958</v>
      </c>
      <c r="H2734" s="11">
        <v>9</v>
      </c>
      <c r="I2734" s="20" t="s">
        <v>259</v>
      </c>
      <c r="J2734" s="11" t="s">
        <v>261</v>
      </c>
      <c r="K2734" s="11" t="s">
        <v>12387</v>
      </c>
      <c r="L2734" s="11">
        <v>2</v>
      </c>
    </row>
    <row r="2735" spans="1:12">
      <c r="A2735" s="11" t="s">
        <v>5235</v>
      </c>
      <c r="D2735" s="11" t="s">
        <v>260</v>
      </c>
      <c r="E2735" s="19" t="s">
        <v>5485</v>
      </c>
      <c r="F2735" s="10">
        <v>42036</v>
      </c>
      <c r="G2735" s="10">
        <v>44958</v>
      </c>
      <c r="H2735" s="11">
        <v>9</v>
      </c>
      <c r="I2735" s="20" t="s">
        <v>259</v>
      </c>
      <c r="J2735" s="11" t="s">
        <v>261</v>
      </c>
      <c r="K2735" s="11" t="s">
        <v>12387</v>
      </c>
      <c r="L2735" s="11">
        <v>2</v>
      </c>
    </row>
    <row r="2736" spans="1:12">
      <c r="A2736" s="11" t="s">
        <v>5236</v>
      </c>
      <c r="D2736" s="11" t="s">
        <v>260</v>
      </c>
      <c r="E2736" s="19" t="s">
        <v>5486</v>
      </c>
      <c r="F2736" s="10">
        <v>42036</v>
      </c>
      <c r="G2736" s="10">
        <v>44958</v>
      </c>
      <c r="H2736" s="11">
        <v>9</v>
      </c>
      <c r="I2736" s="20" t="s">
        <v>259</v>
      </c>
      <c r="J2736" s="11" t="s">
        <v>261</v>
      </c>
      <c r="K2736" s="11" t="s">
        <v>12387</v>
      </c>
      <c r="L2736" s="11">
        <v>2</v>
      </c>
    </row>
    <row r="2737" spans="1:12">
      <c r="A2737" s="11" t="s">
        <v>5237</v>
      </c>
      <c r="D2737" s="11" t="s">
        <v>260</v>
      </c>
      <c r="E2737" s="19" t="s">
        <v>5487</v>
      </c>
      <c r="F2737" s="10">
        <v>42036</v>
      </c>
      <c r="G2737" s="10">
        <v>44958</v>
      </c>
      <c r="H2737" s="11">
        <v>9</v>
      </c>
      <c r="I2737" s="20" t="s">
        <v>259</v>
      </c>
      <c r="J2737" s="11" t="s">
        <v>261</v>
      </c>
      <c r="K2737" s="11" t="s">
        <v>12387</v>
      </c>
      <c r="L2737" s="11">
        <v>2</v>
      </c>
    </row>
    <row r="2738" spans="1:12">
      <c r="A2738" s="11" t="s">
        <v>5238</v>
      </c>
      <c r="D2738" s="11" t="s">
        <v>260</v>
      </c>
      <c r="E2738" s="19" t="s">
        <v>5488</v>
      </c>
      <c r="F2738" s="10">
        <v>42036</v>
      </c>
      <c r="G2738" s="10">
        <v>44958</v>
      </c>
      <c r="H2738" s="11">
        <v>9</v>
      </c>
      <c r="I2738" s="20" t="s">
        <v>259</v>
      </c>
      <c r="J2738" s="11" t="s">
        <v>261</v>
      </c>
      <c r="K2738" s="11" t="s">
        <v>12387</v>
      </c>
      <c r="L2738" s="11">
        <v>2</v>
      </c>
    </row>
    <row r="2739" spans="1:12">
      <c r="A2739" s="11" t="s">
        <v>5239</v>
      </c>
      <c r="D2739" s="11" t="s">
        <v>260</v>
      </c>
      <c r="E2739" s="19" t="s">
        <v>5489</v>
      </c>
      <c r="F2739" s="10">
        <v>42036</v>
      </c>
      <c r="G2739" s="10">
        <v>44958</v>
      </c>
      <c r="H2739" s="11">
        <v>9</v>
      </c>
      <c r="I2739" s="20" t="s">
        <v>259</v>
      </c>
      <c r="J2739" s="11" t="s">
        <v>261</v>
      </c>
      <c r="K2739" s="11" t="s">
        <v>12387</v>
      </c>
      <c r="L2739" s="11">
        <v>2</v>
      </c>
    </row>
    <row r="2740" spans="1:12">
      <c r="A2740" s="11" t="s">
        <v>5240</v>
      </c>
      <c r="D2740" s="11" t="s">
        <v>260</v>
      </c>
      <c r="E2740" s="19" t="s">
        <v>5490</v>
      </c>
      <c r="F2740" s="10">
        <v>42036</v>
      </c>
      <c r="G2740" s="10">
        <v>44958</v>
      </c>
      <c r="H2740" s="11">
        <v>9</v>
      </c>
      <c r="I2740" s="20" t="s">
        <v>259</v>
      </c>
      <c r="J2740" s="11" t="s">
        <v>261</v>
      </c>
      <c r="K2740" s="11" t="s">
        <v>12387</v>
      </c>
      <c r="L2740" s="11">
        <v>2</v>
      </c>
    </row>
    <row r="2741" spans="1:12">
      <c r="A2741" s="11" t="s">
        <v>5241</v>
      </c>
      <c r="D2741" s="11" t="s">
        <v>260</v>
      </c>
      <c r="E2741" s="19" t="s">
        <v>5491</v>
      </c>
      <c r="F2741" s="10">
        <v>42036</v>
      </c>
      <c r="G2741" s="10">
        <v>44958</v>
      </c>
      <c r="H2741" s="11">
        <v>9</v>
      </c>
      <c r="I2741" s="20" t="s">
        <v>259</v>
      </c>
      <c r="J2741" s="11" t="s">
        <v>261</v>
      </c>
      <c r="K2741" s="11" t="s">
        <v>12387</v>
      </c>
      <c r="L2741" s="11">
        <v>2</v>
      </c>
    </row>
    <row r="2742" spans="1:12">
      <c r="A2742" s="11" t="s">
        <v>5242</v>
      </c>
      <c r="D2742" s="11" t="s">
        <v>260</v>
      </c>
      <c r="E2742" s="19" t="s">
        <v>5492</v>
      </c>
      <c r="F2742" s="10">
        <v>42036</v>
      </c>
      <c r="G2742" s="10">
        <v>44958</v>
      </c>
      <c r="H2742" s="11">
        <v>9</v>
      </c>
      <c r="I2742" s="20" t="s">
        <v>259</v>
      </c>
      <c r="J2742" s="11" t="s">
        <v>261</v>
      </c>
      <c r="K2742" s="11" t="s">
        <v>12387</v>
      </c>
      <c r="L2742" s="11">
        <v>2</v>
      </c>
    </row>
    <row r="2743" spans="1:12">
      <c r="A2743" s="11" t="s">
        <v>5243</v>
      </c>
      <c r="D2743" s="11" t="s">
        <v>260</v>
      </c>
      <c r="E2743" s="19" t="s">
        <v>5493</v>
      </c>
      <c r="F2743" s="10">
        <v>42036</v>
      </c>
      <c r="G2743" s="10">
        <v>44958</v>
      </c>
      <c r="H2743" s="11">
        <v>9</v>
      </c>
      <c r="I2743" s="20" t="s">
        <v>259</v>
      </c>
      <c r="J2743" s="11" t="s">
        <v>261</v>
      </c>
      <c r="K2743" s="11" t="s">
        <v>12387</v>
      </c>
      <c r="L2743" s="11">
        <v>2</v>
      </c>
    </row>
    <row r="2744" spans="1:12">
      <c r="A2744" s="11" t="s">
        <v>5244</v>
      </c>
      <c r="D2744" s="11" t="s">
        <v>260</v>
      </c>
      <c r="E2744" s="19" t="s">
        <v>5494</v>
      </c>
      <c r="F2744" s="10">
        <v>42036</v>
      </c>
      <c r="G2744" s="10">
        <v>44958</v>
      </c>
      <c r="H2744" s="11">
        <v>9</v>
      </c>
      <c r="I2744" s="20" t="s">
        <v>259</v>
      </c>
      <c r="J2744" s="11" t="s">
        <v>261</v>
      </c>
      <c r="K2744" s="11" t="s">
        <v>12387</v>
      </c>
      <c r="L2744" s="11">
        <v>2</v>
      </c>
    </row>
    <row r="2745" spans="1:12">
      <c r="A2745" s="11" t="s">
        <v>5245</v>
      </c>
      <c r="D2745" s="11" t="s">
        <v>260</v>
      </c>
      <c r="E2745" s="19" t="s">
        <v>5495</v>
      </c>
      <c r="F2745" s="10">
        <v>42036</v>
      </c>
      <c r="G2745" s="10">
        <v>44958</v>
      </c>
      <c r="H2745" s="11">
        <v>9</v>
      </c>
      <c r="I2745" s="20" t="s">
        <v>259</v>
      </c>
      <c r="J2745" s="11" t="s">
        <v>261</v>
      </c>
      <c r="K2745" s="11" t="s">
        <v>12387</v>
      </c>
      <c r="L2745" s="11">
        <v>2</v>
      </c>
    </row>
    <row r="2746" spans="1:12">
      <c r="A2746" s="11" t="s">
        <v>5246</v>
      </c>
      <c r="D2746" s="11" t="s">
        <v>260</v>
      </c>
      <c r="E2746" s="19" t="s">
        <v>5496</v>
      </c>
      <c r="F2746" s="10">
        <v>42036</v>
      </c>
      <c r="G2746" s="10">
        <v>44958</v>
      </c>
      <c r="H2746" s="11">
        <v>9</v>
      </c>
      <c r="I2746" s="20" t="s">
        <v>259</v>
      </c>
      <c r="J2746" s="11" t="s">
        <v>261</v>
      </c>
      <c r="K2746" s="11" t="s">
        <v>12387</v>
      </c>
      <c r="L2746" s="11">
        <v>2</v>
      </c>
    </row>
    <row r="2747" spans="1:12">
      <c r="A2747" s="11" t="s">
        <v>5247</v>
      </c>
      <c r="D2747" s="11" t="s">
        <v>260</v>
      </c>
      <c r="E2747" s="19" t="s">
        <v>5497</v>
      </c>
      <c r="F2747" s="10">
        <v>42036</v>
      </c>
      <c r="G2747" s="10">
        <v>44958</v>
      </c>
      <c r="H2747" s="11">
        <v>9</v>
      </c>
      <c r="I2747" s="20" t="s">
        <v>259</v>
      </c>
      <c r="J2747" s="11" t="s">
        <v>261</v>
      </c>
      <c r="K2747" s="11" t="s">
        <v>12387</v>
      </c>
      <c r="L2747" s="11">
        <v>2</v>
      </c>
    </row>
    <row r="2748" spans="1:12">
      <c r="A2748" s="11" t="s">
        <v>5248</v>
      </c>
      <c r="D2748" s="11" t="s">
        <v>260</v>
      </c>
      <c r="E2748" s="19" t="s">
        <v>5498</v>
      </c>
      <c r="F2748" s="10">
        <v>42036</v>
      </c>
      <c r="G2748" s="10">
        <v>44958</v>
      </c>
      <c r="H2748" s="11">
        <v>9</v>
      </c>
      <c r="I2748" s="20" t="s">
        <v>259</v>
      </c>
      <c r="J2748" s="11" t="s">
        <v>261</v>
      </c>
      <c r="K2748" s="11" t="s">
        <v>12387</v>
      </c>
      <c r="L2748" s="11">
        <v>2</v>
      </c>
    </row>
    <row r="2749" spans="1:12">
      <c r="A2749" s="11" t="s">
        <v>5249</v>
      </c>
      <c r="D2749" s="11" t="s">
        <v>260</v>
      </c>
      <c r="E2749" s="19" t="s">
        <v>5499</v>
      </c>
      <c r="F2749" s="10">
        <v>42036</v>
      </c>
      <c r="G2749" s="10">
        <v>44958</v>
      </c>
      <c r="H2749" s="11">
        <v>9</v>
      </c>
      <c r="I2749" s="20" t="s">
        <v>259</v>
      </c>
      <c r="J2749" s="11" t="s">
        <v>261</v>
      </c>
      <c r="K2749" s="11" t="s">
        <v>12387</v>
      </c>
      <c r="L2749" s="11">
        <v>2</v>
      </c>
    </row>
    <row r="2750" spans="1:12">
      <c r="A2750" s="11" t="s">
        <v>5250</v>
      </c>
      <c r="D2750" s="11" t="s">
        <v>260</v>
      </c>
      <c r="E2750" s="19" t="s">
        <v>5500</v>
      </c>
      <c r="F2750" s="10">
        <v>42036</v>
      </c>
      <c r="G2750" s="10">
        <v>44958</v>
      </c>
      <c r="H2750" s="11">
        <v>9</v>
      </c>
      <c r="I2750" s="20" t="s">
        <v>259</v>
      </c>
      <c r="J2750" s="11" t="s">
        <v>261</v>
      </c>
      <c r="K2750" s="11" t="s">
        <v>12387</v>
      </c>
      <c r="L2750" s="11">
        <v>2</v>
      </c>
    </row>
    <row r="2751" spans="1:12">
      <c r="A2751" s="11" t="s">
        <v>5251</v>
      </c>
      <c r="D2751" s="11" t="s">
        <v>260</v>
      </c>
      <c r="E2751" s="19" t="s">
        <v>5501</v>
      </c>
      <c r="F2751" s="10">
        <v>42036</v>
      </c>
      <c r="G2751" s="10">
        <v>44958</v>
      </c>
      <c r="H2751" s="11">
        <v>9</v>
      </c>
      <c r="I2751" s="20" t="s">
        <v>259</v>
      </c>
      <c r="J2751" s="11" t="s">
        <v>261</v>
      </c>
      <c r="K2751" s="11" t="s">
        <v>12387</v>
      </c>
      <c r="L2751" s="11">
        <v>2</v>
      </c>
    </row>
    <row r="2752" spans="1:12">
      <c r="A2752" s="11" t="s">
        <v>5252</v>
      </c>
      <c r="D2752" s="11" t="s">
        <v>260</v>
      </c>
      <c r="E2752" s="19" t="s">
        <v>5502</v>
      </c>
      <c r="F2752" s="10">
        <v>42036</v>
      </c>
      <c r="G2752" s="10">
        <v>44958</v>
      </c>
      <c r="H2752" s="11">
        <v>9</v>
      </c>
      <c r="I2752" s="20" t="s">
        <v>259</v>
      </c>
      <c r="J2752" s="11" t="s">
        <v>261</v>
      </c>
      <c r="K2752" s="11" t="s">
        <v>12387</v>
      </c>
      <c r="L2752" s="11">
        <v>2</v>
      </c>
    </row>
    <row r="2753" spans="1:12">
      <c r="A2753" s="11" t="s">
        <v>5253</v>
      </c>
      <c r="D2753" s="11" t="s">
        <v>260</v>
      </c>
      <c r="E2753" s="19" t="s">
        <v>5503</v>
      </c>
      <c r="F2753" s="10">
        <v>42036</v>
      </c>
      <c r="G2753" s="10">
        <v>44958</v>
      </c>
      <c r="H2753" s="11">
        <v>9</v>
      </c>
      <c r="I2753" s="20" t="s">
        <v>259</v>
      </c>
      <c r="J2753" s="11" t="s">
        <v>261</v>
      </c>
      <c r="K2753" s="11" t="s">
        <v>12387</v>
      </c>
      <c r="L2753" s="11">
        <v>2</v>
      </c>
    </row>
    <row r="2754" spans="1:12">
      <c r="A2754" s="11" t="s">
        <v>5254</v>
      </c>
      <c r="D2754" s="11" t="s">
        <v>260</v>
      </c>
      <c r="E2754" s="19" t="s">
        <v>5504</v>
      </c>
      <c r="F2754" s="10">
        <v>42036</v>
      </c>
      <c r="G2754" s="10">
        <v>44958</v>
      </c>
      <c r="H2754" s="11">
        <v>9</v>
      </c>
      <c r="I2754" s="20" t="s">
        <v>259</v>
      </c>
      <c r="J2754" s="11" t="s">
        <v>261</v>
      </c>
      <c r="K2754" s="11" t="s">
        <v>12387</v>
      </c>
      <c r="L2754" s="11">
        <v>2</v>
      </c>
    </row>
    <row r="2755" spans="1:12">
      <c r="A2755" s="11" t="s">
        <v>5255</v>
      </c>
      <c r="D2755" s="11" t="s">
        <v>260</v>
      </c>
      <c r="E2755" s="19" t="s">
        <v>5505</v>
      </c>
      <c r="F2755" s="10">
        <v>42036</v>
      </c>
      <c r="G2755" s="10">
        <v>44958</v>
      </c>
      <c r="H2755" s="11">
        <v>9</v>
      </c>
      <c r="I2755" s="20" t="s">
        <v>259</v>
      </c>
      <c r="J2755" s="11" t="s">
        <v>261</v>
      </c>
      <c r="K2755" s="11" t="s">
        <v>12387</v>
      </c>
      <c r="L2755" s="11">
        <v>2</v>
      </c>
    </row>
    <row r="2756" spans="1:12">
      <c r="A2756" s="11" t="s">
        <v>5256</v>
      </c>
      <c r="D2756" s="11" t="s">
        <v>260</v>
      </c>
      <c r="E2756" s="19" t="s">
        <v>5506</v>
      </c>
      <c r="F2756" s="10">
        <v>42036</v>
      </c>
      <c r="G2756" s="10">
        <v>44958</v>
      </c>
      <c r="H2756" s="11">
        <v>9</v>
      </c>
      <c r="I2756" s="20" t="s">
        <v>259</v>
      </c>
      <c r="J2756" s="11" t="s">
        <v>261</v>
      </c>
      <c r="K2756" s="11" t="s">
        <v>12387</v>
      </c>
      <c r="L2756" s="11">
        <v>2</v>
      </c>
    </row>
    <row r="2757" spans="1:12">
      <c r="A2757" s="11" t="s">
        <v>5257</v>
      </c>
      <c r="D2757" s="11" t="s">
        <v>260</v>
      </c>
      <c r="E2757" s="19" t="s">
        <v>5507</v>
      </c>
      <c r="F2757" s="10">
        <v>42036</v>
      </c>
      <c r="G2757" s="10">
        <v>44958</v>
      </c>
      <c r="H2757" s="11">
        <v>9</v>
      </c>
      <c r="I2757" s="20" t="s">
        <v>259</v>
      </c>
      <c r="J2757" s="11" t="s">
        <v>261</v>
      </c>
      <c r="K2757" s="11" t="s">
        <v>12387</v>
      </c>
      <c r="L2757" s="11">
        <v>2</v>
      </c>
    </row>
    <row r="2758" spans="1:12">
      <c r="A2758" s="11" t="s">
        <v>5258</v>
      </c>
      <c r="D2758" s="11" t="s">
        <v>260</v>
      </c>
      <c r="E2758" s="19" t="s">
        <v>5508</v>
      </c>
      <c r="F2758" s="10">
        <v>42036</v>
      </c>
      <c r="G2758" s="10">
        <v>44958</v>
      </c>
      <c r="H2758" s="11">
        <v>9</v>
      </c>
      <c r="I2758" s="20" t="s">
        <v>259</v>
      </c>
      <c r="J2758" s="11" t="s">
        <v>261</v>
      </c>
      <c r="K2758" s="11" t="s">
        <v>12387</v>
      </c>
      <c r="L2758" s="11">
        <v>2</v>
      </c>
    </row>
    <row r="2759" spans="1:12">
      <c r="A2759" s="11" t="s">
        <v>5259</v>
      </c>
      <c r="D2759" s="11" t="s">
        <v>260</v>
      </c>
      <c r="E2759" s="19" t="s">
        <v>5509</v>
      </c>
      <c r="F2759" s="10">
        <v>42036</v>
      </c>
      <c r="G2759" s="10">
        <v>44958</v>
      </c>
      <c r="H2759" s="11">
        <v>9</v>
      </c>
      <c r="I2759" s="20" t="s">
        <v>259</v>
      </c>
      <c r="J2759" s="11" t="s">
        <v>261</v>
      </c>
      <c r="K2759" s="11" t="s">
        <v>12387</v>
      </c>
      <c r="L2759" s="11">
        <v>2</v>
      </c>
    </row>
    <row r="2760" spans="1:12">
      <c r="A2760" s="11" t="s">
        <v>5260</v>
      </c>
      <c r="D2760" s="11" t="s">
        <v>260</v>
      </c>
      <c r="E2760" s="19" t="s">
        <v>5510</v>
      </c>
      <c r="F2760" s="10">
        <v>42036</v>
      </c>
      <c r="G2760" s="10">
        <v>44958</v>
      </c>
      <c r="H2760" s="11">
        <v>9</v>
      </c>
      <c r="I2760" s="20" t="s">
        <v>259</v>
      </c>
      <c r="J2760" s="11" t="s">
        <v>261</v>
      </c>
      <c r="K2760" s="11" t="s">
        <v>12387</v>
      </c>
      <c r="L2760" s="11">
        <v>2</v>
      </c>
    </row>
    <row r="2761" spans="1:12">
      <c r="A2761" s="11" t="s">
        <v>5261</v>
      </c>
      <c r="D2761" s="11" t="s">
        <v>260</v>
      </c>
      <c r="E2761" s="19" t="s">
        <v>5511</v>
      </c>
      <c r="F2761" s="10">
        <v>42036</v>
      </c>
      <c r="G2761" s="10">
        <v>44958</v>
      </c>
      <c r="H2761" s="11">
        <v>9</v>
      </c>
      <c r="I2761" s="20" t="s">
        <v>259</v>
      </c>
      <c r="J2761" s="11" t="s">
        <v>261</v>
      </c>
      <c r="K2761" s="11" t="s">
        <v>12387</v>
      </c>
      <c r="L2761" s="11">
        <v>2</v>
      </c>
    </row>
    <row r="2762" spans="1:12">
      <c r="A2762" s="11" t="s">
        <v>5512</v>
      </c>
      <c r="D2762" s="11" t="s">
        <v>260</v>
      </c>
      <c r="E2762" s="19" t="s">
        <v>5762</v>
      </c>
      <c r="F2762" s="10">
        <v>42036</v>
      </c>
      <c r="G2762" s="10">
        <v>44958</v>
      </c>
      <c r="H2762" s="11">
        <v>9</v>
      </c>
      <c r="I2762" s="20" t="s">
        <v>259</v>
      </c>
      <c r="J2762" s="11" t="s">
        <v>261</v>
      </c>
      <c r="K2762" s="11" t="s">
        <v>12387</v>
      </c>
      <c r="L2762" s="11">
        <v>2</v>
      </c>
    </row>
    <row r="2763" spans="1:12">
      <c r="A2763" s="11" t="s">
        <v>5513</v>
      </c>
      <c r="D2763" s="11" t="s">
        <v>260</v>
      </c>
      <c r="E2763" s="19" t="s">
        <v>5763</v>
      </c>
      <c r="F2763" s="10">
        <v>42036</v>
      </c>
      <c r="G2763" s="10">
        <v>44958</v>
      </c>
      <c r="H2763" s="11">
        <v>9</v>
      </c>
      <c r="I2763" s="20" t="s">
        <v>259</v>
      </c>
      <c r="J2763" s="11" t="s">
        <v>261</v>
      </c>
      <c r="K2763" s="11" t="s">
        <v>12387</v>
      </c>
      <c r="L2763" s="11">
        <v>2</v>
      </c>
    </row>
    <row r="2764" spans="1:12">
      <c r="A2764" s="11" t="s">
        <v>5514</v>
      </c>
      <c r="D2764" s="11" t="s">
        <v>260</v>
      </c>
      <c r="E2764" s="19" t="s">
        <v>5764</v>
      </c>
      <c r="F2764" s="10">
        <v>42036</v>
      </c>
      <c r="G2764" s="10">
        <v>44958</v>
      </c>
      <c r="H2764" s="11">
        <v>9</v>
      </c>
      <c r="I2764" s="20" t="s">
        <v>259</v>
      </c>
      <c r="J2764" s="11" t="s">
        <v>261</v>
      </c>
      <c r="K2764" s="11" t="s">
        <v>12387</v>
      </c>
      <c r="L2764" s="11">
        <v>2</v>
      </c>
    </row>
    <row r="2765" spans="1:12">
      <c r="A2765" s="11" t="s">
        <v>5515</v>
      </c>
      <c r="D2765" s="11" t="s">
        <v>260</v>
      </c>
      <c r="E2765" s="19" t="s">
        <v>5765</v>
      </c>
      <c r="F2765" s="10">
        <v>42036</v>
      </c>
      <c r="G2765" s="10">
        <v>44958</v>
      </c>
      <c r="H2765" s="11">
        <v>9</v>
      </c>
      <c r="I2765" s="20" t="s">
        <v>259</v>
      </c>
      <c r="J2765" s="11" t="s">
        <v>261</v>
      </c>
      <c r="K2765" s="11" t="s">
        <v>12387</v>
      </c>
      <c r="L2765" s="11">
        <v>2</v>
      </c>
    </row>
    <row r="2766" spans="1:12">
      <c r="A2766" s="11" t="s">
        <v>5516</v>
      </c>
      <c r="D2766" s="11" t="s">
        <v>260</v>
      </c>
      <c r="E2766" s="19" t="s">
        <v>5766</v>
      </c>
      <c r="F2766" s="10">
        <v>42036</v>
      </c>
      <c r="G2766" s="10">
        <v>44958</v>
      </c>
      <c r="H2766" s="11">
        <v>9</v>
      </c>
      <c r="I2766" s="20" t="s">
        <v>259</v>
      </c>
      <c r="J2766" s="11" t="s">
        <v>261</v>
      </c>
      <c r="K2766" s="11" t="s">
        <v>12387</v>
      </c>
      <c r="L2766" s="11">
        <v>2</v>
      </c>
    </row>
    <row r="2767" spans="1:12">
      <c r="A2767" s="11" t="s">
        <v>5517</v>
      </c>
      <c r="D2767" s="11" t="s">
        <v>260</v>
      </c>
      <c r="E2767" s="19" t="s">
        <v>5767</v>
      </c>
      <c r="F2767" s="10">
        <v>42036</v>
      </c>
      <c r="G2767" s="10">
        <v>44958</v>
      </c>
      <c r="H2767" s="11">
        <v>9</v>
      </c>
      <c r="I2767" s="20" t="s">
        <v>259</v>
      </c>
      <c r="J2767" s="11" t="s">
        <v>261</v>
      </c>
      <c r="K2767" s="11" t="s">
        <v>12387</v>
      </c>
      <c r="L2767" s="11">
        <v>2</v>
      </c>
    </row>
    <row r="2768" spans="1:12">
      <c r="A2768" s="11" t="s">
        <v>5518</v>
      </c>
      <c r="D2768" s="11" t="s">
        <v>260</v>
      </c>
      <c r="E2768" s="19" t="s">
        <v>5768</v>
      </c>
      <c r="F2768" s="10">
        <v>42036</v>
      </c>
      <c r="G2768" s="10">
        <v>44958</v>
      </c>
      <c r="H2768" s="11">
        <v>9</v>
      </c>
      <c r="I2768" s="20" t="s">
        <v>259</v>
      </c>
      <c r="J2768" s="11" t="s">
        <v>261</v>
      </c>
      <c r="K2768" s="11" t="s">
        <v>12387</v>
      </c>
      <c r="L2768" s="11">
        <v>2</v>
      </c>
    </row>
    <row r="2769" spans="1:12">
      <c r="A2769" s="11" t="s">
        <v>5519</v>
      </c>
      <c r="D2769" s="11" t="s">
        <v>260</v>
      </c>
      <c r="E2769" s="19" t="s">
        <v>5769</v>
      </c>
      <c r="F2769" s="10">
        <v>42036</v>
      </c>
      <c r="G2769" s="10">
        <v>44958</v>
      </c>
      <c r="H2769" s="11">
        <v>9</v>
      </c>
      <c r="I2769" s="20" t="s">
        <v>259</v>
      </c>
      <c r="J2769" s="11" t="s">
        <v>261</v>
      </c>
      <c r="K2769" s="11" t="s">
        <v>12387</v>
      </c>
      <c r="L2769" s="11">
        <v>2</v>
      </c>
    </row>
    <row r="2770" spans="1:12">
      <c r="A2770" s="11" t="s">
        <v>5520</v>
      </c>
      <c r="D2770" s="11" t="s">
        <v>260</v>
      </c>
      <c r="E2770" s="19" t="s">
        <v>5770</v>
      </c>
      <c r="F2770" s="10">
        <v>42036</v>
      </c>
      <c r="G2770" s="10">
        <v>44958</v>
      </c>
      <c r="H2770" s="11">
        <v>9</v>
      </c>
      <c r="I2770" s="20" t="s">
        <v>259</v>
      </c>
      <c r="J2770" s="11" t="s">
        <v>261</v>
      </c>
      <c r="K2770" s="11" t="s">
        <v>12387</v>
      </c>
      <c r="L2770" s="11">
        <v>2</v>
      </c>
    </row>
    <row r="2771" spans="1:12">
      <c r="A2771" s="11" t="s">
        <v>5521</v>
      </c>
      <c r="D2771" s="11" t="s">
        <v>260</v>
      </c>
      <c r="E2771" s="19" t="s">
        <v>5771</v>
      </c>
      <c r="F2771" s="10">
        <v>42036</v>
      </c>
      <c r="G2771" s="10">
        <v>44958</v>
      </c>
      <c r="H2771" s="11">
        <v>9</v>
      </c>
      <c r="I2771" s="20" t="s">
        <v>259</v>
      </c>
      <c r="J2771" s="11" t="s">
        <v>261</v>
      </c>
      <c r="K2771" s="11" t="s">
        <v>12387</v>
      </c>
      <c r="L2771" s="11">
        <v>2</v>
      </c>
    </row>
    <row r="2772" spans="1:12">
      <c r="A2772" s="11" t="s">
        <v>5522</v>
      </c>
      <c r="D2772" s="11" t="s">
        <v>260</v>
      </c>
      <c r="E2772" s="19" t="s">
        <v>5772</v>
      </c>
      <c r="F2772" s="10">
        <v>42036</v>
      </c>
      <c r="G2772" s="10">
        <v>44958</v>
      </c>
      <c r="H2772" s="11">
        <v>9</v>
      </c>
      <c r="I2772" s="20" t="s">
        <v>259</v>
      </c>
      <c r="J2772" s="11" t="s">
        <v>261</v>
      </c>
      <c r="K2772" s="11" t="s">
        <v>12387</v>
      </c>
      <c r="L2772" s="11">
        <v>2</v>
      </c>
    </row>
    <row r="2773" spans="1:12">
      <c r="A2773" s="11" t="s">
        <v>5523</v>
      </c>
      <c r="D2773" s="11" t="s">
        <v>260</v>
      </c>
      <c r="E2773" s="19" t="s">
        <v>5773</v>
      </c>
      <c r="F2773" s="10">
        <v>42036</v>
      </c>
      <c r="G2773" s="10">
        <v>44958</v>
      </c>
      <c r="H2773" s="11">
        <v>9</v>
      </c>
      <c r="I2773" s="20" t="s">
        <v>259</v>
      </c>
      <c r="J2773" s="11" t="s">
        <v>261</v>
      </c>
      <c r="K2773" s="11" t="s">
        <v>12387</v>
      </c>
      <c r="L2773" s="11">
        <v>2</v>
      </c>
    </row>
    <row r="2774" spans="1:12">
      <c r="A2774" s="11" t="s">
        <v>5524</v>
      </c>
      <c r="D2774" s="11" t="s">
        <v>260</v>
      </c>
      <c r="E2774" s="19" t="s">
        <v>5774</v>
      </c>
      <c r="F2774" s="10">
        <v>42036</v>
      </c>
      <c r="G2774" s="10">
        <v>44958</v>
      </c>
      <c r="H2774" s="11">
        <v>9</v>
      </c>
      <c r="I2774" s="20" t="s">
        <v>259</v>
      </c>
      <c r="J2774" s="11" t="s">
        <v>261</v>
      </c>
      <c r="K2774" s="11" t="s">
        <v>12387</v>
      </c>
      <c r="L2774" s="11">
        <v>2</v>
      </c>
    </row>
    <row r="2775" spans="1:12">
      <c r="A2775" s="11" t="s">
        <v>5525</v>
      </c>
      <c r="D2775" s="11" t="s">
        <v>260</v>
      </c>
      <c r="E2775" s="19" t="s">
        <v>5775</v>
      </c>
      <c r="F2775" s="10">
        <v>42036</v>
      </c>
      <c r="G2775" s="10">
        <v>44958</v>
      </c>
      <c r="H2775" s="11">
        <v>9</v>
      </c>
      <c r="I2775" s="20" t="s">
        <v>259</v>
      </c>
      <c r="J2775" s="11" t="s">
        <v>261</v>
      </c>
      <c r="K2775" s="11" t="s">
        <v>12387</v>
      </c>
      <c r="L2775" s="11">
        <v>2</v>
      </c>
    </row>
    <row r="2776" spans="1:12">
      <c r="A2776" s="11" t="s">
        <v>5526</v>
      </c>
      <c r="D2776" s="11" t="s">
        <v>260</v>
      </c>
      <c r="E2776" s="19" t="s">
        <v>5776</v>
      </c>
      <c r="F2776" s="10">
        <v>42036</v>
      </c>
      <c r="G2776" s="10">
        <v>44958</v>
      </c>
      <c r="H2776" s="11">
        <v>9</v>
      </c>
      <c r="I2776" s="20" t="s">
        <v>259</v>
      </c>
      <c r="J2776" s="11" t="s">
        <v>261</v>
      </c>
      <c r="K2776" s="11" t="s">
        <v>12387</v>
      </c>
      <c r="L2776" s="11">
        <v>2</v>
      </c>
    </row>
    <row r="2777" spans="1:12">
      <c r="A2777" s="11" t="s">
        <v>5527</v>
      </c>
      <c r="D2777" s="11" t="s">
        <v>260</v>
      </c>
      <c r="E2777" s="19" t="s">
        <v>5777</v>
      </c>
      <c r="F2777" s="10">
        <v>42036</v>
      </c>
      <c r="G2777" s="10">
        <v>44958</v>
      </c>
      <c r="H2777" s="11">
        <v>9</v>
      </c>
      <c r="I2777" s="20" t="s">
        <v>259</v>
      </c>
      <c r="J2777" s="11" t="s">
        <v>261</v>
      </c>
      <c r="K2777" s="11" t="s">
        <v>12387</v>
      </c>
      <c r="L2777" s="11">
        <v>2</v>
      </c>
    </row>
    <row r="2778" spans="1:12">
      <c r="A2778" s="11" t="s">
        <v>5528</v>
      </c>
      <c r="D2778" s="11" t="s">
        <v>260</v>
      </c>
      <c r="E2778" s="19" t="s">
        <v>5778</v>
      </c>
      <c r="F2778" s="10">
        <v>42036</v>
      </c>
      <c r="G2778" s="10">
        <v>44958</v>
      </c>
      <c r="H2778" s="11">
        <v>9</v>
      </c>
      <c r="I2778" s="20" t="s">
        <v>259</v>
      </c>
      <c r="J2778" s="11" t="s">
        <v>261</v>
      </c>
      <c r="K2778" s="11" t="s">
        <v>12387</v>
      </c>
      <c r="L2778" s="11">
        <v>2</v>
      </c>
    </row>
    <row r="2779" spans="1:12">
      <c r="A2779" s="11" t="s">
        <v>5529</v>
      </c>
      <c r="D2779" s="11" t="s">
        <v>260</v>
      </c>
      <c r="E2779" s="19" t="s">
        <v>5779</v>
      </c>
      <c r="F2779" s="10">
        <v>42036</v>
      </c>
      <c r="G2779" s="10">
        <v>44958</v>
      </c>
      <c r="H2779" s="11">
        <v>9</v>
      </c>
      <c r="I2779" s="20" t="s">
        <v>259</v>
      </c>
      <c r="J2779" s="11" t="s">
        <v>261</v>
      </c>
      <c r="K2779" s="11" t="s">
        <v>12387</v>
      </c>
      <c r="L2779" s="11">
        <v>2</v>
      </c>
    </row>
    <row r="2780" spans="1:12">
      <c r="A2780" s="11" t="s">
        <v>5530</v>
      </c>
      <c r="D2780" s="11" t="s">
        <v>260</v>
      </c>
      <c r="E2780" s="19" t="s">
        <v>5780</v>
      </c>
      <c r="F2780" s="10">
        <v>42036</v>
      </c>
      <c r="G2780" s="10">
        <v>44958</v>
      </c>
      <c r="H2780" s="11">
        <v>9</v>
      </c>
      <c r="I2780" s="20" t="s">
        <v>259</v>
      </c>
      <c r="J2780" s="11" t="s">
        <v>261</v>
      </c>
      <c r="K2780" s="11" t="s">
        <v>12387</v>
      </c>
      <c r="L2780" s="11">
        <v>2</v>
      </c>
    </row>
    <row r="2781" spans="1:12">
      <c r="A2781" s="11" t="s">
        <v>5531</v>
      </c>
      <c r="D2781" s="11" t="s">
        <v>260</v>
      </c>
      <c r="E2781" s="19" t="s">
        <v>5781</v>
      </c>
      <c r="F2781" s="10">
        <v>42036</v>
      </c>
      <c r="G2781" s="10">
        <v>44958</v>
      </c>
      <c r="H2781" s="11">
        <v>9</v>
      </c>
      <c r="I2781" s="20" t="s">
        <v>259</v>
      </c>
      <c r="J2781" s="11" t="s">
        <v>261</v>
      </c>
      <c r="K2781" s="11" t="s">
        <v>12387</v>
      </c>
      <c r="L2781" s="11">
        <v>2</v>
      </c>
    </row>
    <row r="2782" spans="1:12">
      <c r="A2782" s="11" t="s">
        <v>5532</v>
      </c>
      <c r="D2782" s="11" t="s">
        <v>260</v>
      </c>
      <c r="E2782" s="19" t="s">
        <v>5782</v>
      </c>
      <c r="F2782" s="10">
        <v>42036</v>
      </c>
      <c r="G2782" s="10">
        <v>44958</v>
      </c>
      <c r="H2782" s="11">
        <v>9</v>
      </c>
      <c r="I2782" s="20" t="s">
        <v>259</v>
      </c>
      <c r="J2782" s="11" t="s">
        <v>261</v>
      </c>
      <c r="K2782" s="11" t="s">
        <v>12387</v>
      </c>
      <c r="L2782" s="11">
        <v>2</v>
      </c>
    </row>
    <row r="2783" spans="1:12">
      <c r="A2783" s="11" t="s">
        <v>5533</v>
      </c>
      <c r="D2783" s="11" t="s">
        <v>260</v>
      </c>
      <c r="E2783" s="19" t="s">
        <v>5783</v>
      </c>
      <c r="F2783" s="10">
        <v>42036</v>
      </c>
      <c r="G2783" s="10">
        <v>44958</v>
      </c>
      <c r="H2783" s="11">
        <v>9</v>
      </c>
      <c r="I2783" s="20" t="s">
        <v>259</v>
      </c>
      <c r="J2783" s="11" t="s">
        <v>261</v>
      </c>
      <c r="K2783" s="11" t="s">
        <v>12387</v>
      </c>
      <c r="L2783" s="11">
        <v>2</v>
      </c>
    </row>
    <row r="2784" spans="1:12">
      <c r="A2784" s="11" t="s">
        <v>5534</v>
      </c>
      <c r="D2784" s="11" t="s">
        <v>260</v>
      </c>
      <c r="E2784" s="19" t="s">
        <v>5784</v>
      </c>
      <c r="F2784" s="10">
        <v>42036</v>
      </c>
      <c r="G2784" s="10">
        <v>44958</v>
      </c>
      <c r="H2784" s="11">
        <v>9</v>
      </c>
      <c r="I2784" s="20" t="s">
        <v>259</v>
      </c>
      <c r="J2784" s="11" t="s">
        <v>261</v>
      </c>
      <c r="K2784" s="11" t="s">
        <v>12387</v>
      </c>
      <c r="L2784" s="11">
        <v>2</v>
      </c>
    </row>
    <row r="2785" spans="1:12">
      <c r="A2785" s="11" t="s">
        <v>5535</v>
      </c>
      <c r="D2785" s="11" t="s">
        <v>260</v>
      </c>
      <c r="E2785" s="19" t="s">
        <v>5785</v>
      </c>
      <c r="F2785" s="10">
        <v>42036</v>
      </c>
      <c r="G2785" s="10">
        <v>44958</v>
      </c>
      <c r="H2785" s="11">
        <v>9</v>
      </c>
      <c r="I2785" s="20" t="s">
        <v>259</v>
      </c>
      <c r="J2785" s="11" t="s">
        <v>261</v>
      </c>
      <c r="K2785" s="11" t="s">
        <v>12387</v>
      </c>
      <c r="L2785" s="11">
        <v>2</v>
      </c>
    </row>
    <row r="2786" spans="1:12">
      <c r="A2786" s="11" t="s">
        <v>5536</v>
      </c>
      <c r="D2786" s="11" t="s">
        <v>260</v>
      </c>
      <c r="E2786" s="19" t="s">
        <v>5786</v>
      </c>
      <c r="F2786" s="10">
        <v>42036</v>
      </c>
      <c r="G2786" s="10">
        <v>44958</v>
      </c>
      <c r="H2786" s="11">
        <v>9</v>
      </c>
      <c r="I2786" s="20" t="s">
        <v>259</v>
      </c>
      <c r="J2786" s="11" t="s">
        <v>261</v>
      </c>
      <c r="K2786" s="11" t="s">
        <v>12387</v>
      </c>
      <c r="L2786" s="11">
        <v>2</v>
      </c>
    </row>
    <row r="2787" spans="1:12">
      <c r="A2787" s="11" t="s">
        <v>5537</v>
      </c>
      <c r="D2787" s="11" t="s">
        <v>260</v>
      </c>
      <c r="E2787" s="19" t="s">
        <v>5787</v>
      </c>
      <c r="F2787" s="10">
        <v>42036</v>
      </c>
      <c r="G2787" s="10">
        <v>44958</v>
      </c>
      <c r="H2787" s="11">
        <v>9</v>
      </c>
      <c r="I2787" s="20" t="s">
        <v>259</v>
      </c>
      <c r="J2787" s="11" t="s">
        <v>261</v>
      </c>
      <c r="K2787" s="11" t="s">
        <v>12387</v>
      </c>
      <c r="L2787" s="11">
        <v>2</v>
      </c>
    </row>
    <row r="2788" spans="1:12">
      <c r="A2788" s="11" t="s">
        <v>5538</v>
      </c>
      <c r="D2788" s="11" t="s">
        <v>260</v>
      </c>
      <c r="E2788" s="19" t="s">
        <v>5788</v>
      </c>
      <c r="F2788" s="10">
        <v>42036</v>
      </c>
      <c r="G2788" s="10">
        <v>44958</v>
      </c>
      <c r="H2788" s="11">
        <v>9</v>
      </c>
      <c r="I2788" s="20" t="s">
        <v>259</v>
      </c>
      <c r="J2788" s="11" t="s">
        <v>261</v>
      </c>
      <c r="K2788" s="11" t="s">
        <v>12387</v>
      </c>
      <c r="L2788" s="11">
        <v>2</v>
      </c>
    </row>
    <row r="2789" spans="1:12">
      <c r="A2789" s="11" t="s">
        <v>5539</v>
      </c>
      <c r="D2789" s="11" t="s">
        <v>260</v>
      </c>
      <c r="E2789" s="19" t="s">
        <v>5789</v>
      </c>
      <c r="F2789" s="10">
        <v>42036</v>
      </c>
      <c r="G2789" s="10">
        <v>44958</v>
      </c>
      <c r="H2789" s="11">
        <v>9</v>
      </c>
      <c r="I2789" s="20" t="s">
        <v>259</v>
      </c>
      <c r="J2789" s="11" t="s">
        <v>261</v>
      </c>
      <c r="K2789" s="11" t="s">
        <v>12387</v>
      </c>
      <c r="L2789" s="11">
        <v>2</v>
      </c>
    </row>
    <row r="2790" spans="1:12">
      <c r="A2790" s="11" t="s">
        <v>5540</v>
      </c>
      <c r="D2790" s="11" t="s">
        <v>260</v>
      </c>
      <c r="E2790" s="19" t="s">
        <v>5790</v>
      </c>
      <c r="F2790" s="10">
        <v>42036</v>
      </c>
      <c r="G2790" s="10">
        <v>44958</v>
      </c>
      <c r="H2790" s="11">
        <v>9</v>
      </c>
      <c r="I2790" s="20" t="s">
        <v>259</v>
      </c>
      <c r="J2790" s="11" t="s">
        <v>261</v>
      </c>
      <c r="K2790" s="11" t="s">
        <v>12387</v>
      </c>
      <c r="L2790" s="11">
        <v>2</v>
      </c>
    </row>
    <row r="2791" spans="1:12">
      <c r="A2791" s="11" t="s">
        <v>5541</v>
      </c>
      <c r="D2791" s="11" t="s">
        <v>260</v>
      </c>
      <c r="E2791" s="19" t="s">
        <v>5791</v>
      </c>
      <c r="F2791" s="10">
        <v>42036</v>
      </c>
      <c r="G2791" s="10">
        <v>44958</v>
      </c>
      <c r="H2791" s="11">
        <v>9</v>
      </c>
      <c r="I2791" s="20" t="s">
        <v>259</v>
      </c>
      <c r="J2791" s="11" t="s">
        <v>261</v>
      </c>
      <c r="K2791" s="11" t="s">
        <v>12387</v>
      </c>
      <c r="L2791" s="11">
        <v>2</v>
      </c>
    </row>
    <row r="2792" spans="1:12">
      <c r="A2792" s="11" t="s">
        <v>5542</v>
      </c>
      <c r="D2792" s="11" t="s">
        <v>260</v>
      </c>
      <c r="E2792" s="19" t="s">
        <v>5792</v>
      </c>
      <c r="F2792" s="10">
        <v>42036</v>
      </c>
      <c r="G2792" s="10">
        <v>44958</v>
      </c>
      <c r="H2792" s="11">
        <v>9</v>
      </c>
      <c r="I2792" s="20" t="s">
        <v>259</v>
      </c>
      <c r="J2792" s="11" t="s">
        <v>261</v>
      </c>
      <c r="K2792" s="11" t="s">
        <v>12387</v>
      </c>
      <c r="L2792" s="11">
        <v>2</v>
      </c>
    </row>
    <row r="2793" spans="1:12">
      <c r="A2793" s="11" t="s">
        <v>5543</v>
      </c>
      <c r="D2793" s="11" t="s">
        <v>260</v>
      </c>
      <c r="E2793" s="19" t="s">
        <v>5793</v>
      </c>
      <c r="F2793" s="10">
        <v>42036</v>
      </c>
      <c r="G2793" s="10">
        <v>44958</v>
      </c>
      <c r="H2793" s="11">
        <v>9</v>
      </c>
      <c r="I2793" s="20" t="s">
        <v>259</v>
      </c>
      <c r="J2793" s="11" t="s">
        <v>261</v>
      </c>
      <c r="K2793" s="11" t="s">
        <v>12387</v>
      </c>
      <c r="L2793" s="11">
        <v>2</v>
      </c>
    </row>
    <row r="2794" spans="1:12">
      <c r="A2794" s="11" t="s">
        <v>5544</v>
      </c>
      <c r="D2794" s="11" t="s">
        <v>260</v>
      </c>
      <c r="E2794" s="19" t="s">
        <v>5794</v>
      </c>
      <c r="F2794" s="10">
        <v>42036</v>
      </c>
      <c r="G2794" s="10">
        <v>44958</v>
      </c>
      <c r="H2794" s="11">
        <v>9</v>
      </c>
      <c r="I2794" s="20" t="s">
        <v>259</v>
      </c>
      <c r="J2794" s="11" t="s">
        <v>261</v>
      </c>
      <c r="K2794" s="11" t="s">
        <v>12387</v>
      </c>
      <c r="L2794" s="11">
        <v>2</v>
      </c>
    </row>
    <row r="2795" spans="1:12">
      <c r="A2795" s="11" t="s">
        <v>5545</v>
      </c>
      <c r="D2795" s="11" t="s">
        <v>260</v>
      </c>
      <c r="E2795" s="19" t="s">
        <v>5795</v>
      </c>
      <c r="F2795" s="10">
        <v>42036</v>
      </c>
      <c r="G2795" s="10">
        <v>44958</v>
      </c>
      <c r="H2795" s="11">
        <v>9</v>
      </c>
      <c r="I2795" s="20" t="s">
        <v>259</v>
      </c>
      <c r="J2795" s="11" t="s">
        <v>261</v>
      </c>
      <c r="K2795" s="11" t="s">
        <v>12387</v>
      </c>
      <c r="L2795" s="11">
        <v>2</v>
      </c>
    </row>
    <row r="2796" spans="1:12">
      <c r="A2796" s="11" t="s">
        <v>5546</v>
      </c>
      <c r="D2796" s="11" t="s">
        <v>260</v>
      </c>
      <c r="E2796" s="19" t="s">
        <v>5796</v>
      </c>
      <c r="F2796" s="10">
        <v>42036</v>
      </c>
      <c r="G2796" s="10">
        <v>44958</v>
      </c>
      <c r="H2796" s="11">
        <v>9</v>
      </c>
      <c r="I2796" s="20" t="s">
        <v>259</v>
      </c>
      <c r="J2796" s="11" t="s">
        <v>261</v>
      </c>
      <c r="K2796" s="11" t="s">
        <v>12387</v>
      </c>
      <c r="L2796" s="11">
        <v>2</v>
      </c>
    </row>
    <row r="2797" spans="1:12">
      <c r="A2797" s="11" t="s">
        <v>5547</v>
      </c>
      <c r="D2797" s="11" t="s">
        <v>260</v>
      </c>
      <c r="E2797" s="19" t="s">
        <v>5797</v>
      </c>
      <c r="F2797" s="10">
        <v>42036</v>
      </c>
      <c r="G2797" s="10">
        <v>44958</v>
      </c>
      <c r="H2797" s="11">
        <v>9</v>
      </c>
      <c r="I2797" s="20" t="s">
        <v>259</v>
      </c>
      <c r="J2797" s="11" t="s">
        <v>261</v>
      </c>
      <c r="K2797" s="11" t="s">
        <v>12387</v>
      </c>
      <c r="L2797" s="11">
        <v>2</v>
      </c>
    </row>
    <row r="2798" spans="1:12">
      <c r="A2798" s="11" t="s">
        <v>5548</v>
      </c>
      <c r="D2798" s="11" t="s">
        <v>260</v>
      </c>
      <c r="E2798" s="19" t="s">
        <v>5798</v>
      </c>
      <c r="F2798" s="10">
        <v>42036</v>
      </c>
      <c r="G2798" s="10">
        <v>44958</v>
      </c>
      <c r="H2798" s="11">
        <v>9</v>
      </c>
      <c r="I2798" s="20" t="s">
        <v>259</v>
      </c>
      <c r="J2798" s="11" t="s">
        <v>261</v>
      </c>
      <c r="K2798" s="11" t="s">
        <v>12387</v>
      </c>
      <c r="L2798" s="11">
        <v>2</v>
      </c>
    </row>
    <row r="2799" spans="1:12">
      <c r="A2799" s="11" t="s">
        <v>5549</v>
      </c>
      <c r="D2799" s="11" t="s">
        <v>260</v>
      </c>
      <c r="E2799" s="19" t="s">
        <v>5799</v>
      </c>
      <c r="F2799" s="10">
        <v>42036</v>
      </c>
      <c r="G2799" s="10">
        <v>44958</v>
      </c>
      <c r="H2799" s="11">
        <v>9</v>
      </c>
      <c r="I2799" s="20" t="s">
        <v>259</v>
      </c>
      <c r="J2799" s="11" t="s">
        <v>261</v>
      </c>
      <c r="K2799" s="11" t="s">
        <v>12387</v>
      </c>
      <c r="L2799" s="11">
        <v>2</v>
      </c>
    </row>
    <row r="2800" spans="1:12">
      <c r="A2800" s="11" t="s">
        <v>5550</v>
      </c>
      <c r="D2800" s="11" t="s">
        <v>260</v>
      </c>
      <c r="E2800" s="19" t="s">
        <v>5800</v>
      </c>
      <c r="F2800" s="10">
        <v>42036</v>
      </c>
      <c r="G2800" s="10">
        <v>44958</v>
      </c>
      <c r="H2800" s="11">
        <v>9</v>
      </c>
      <c r="I2800" s="20" t="s">
        <v>259</v>
      </c>
      <c r="J2800" s="11" t="s">
        <v>261</v>
      </c>
      <c r="K2800" s="11" t="s">
        <v>12387</v>
      </c>
      <c r="L2800" s="11">
        <v>2</v>
      </c>
    </row>
    <row r="2801" spans="1:12">
      <c r="A2801" s="11" t="s">
        <v>5551</v>
      </c>
      <c r="D2801" s="11" t="s">
        <v>260</v>
      </c>
      <c r="E2801" s="19" t="s">
        <v>5801</v>
      </c>
      <c r="F2801" s="10">
        <v>42036</v>
      </c>
      <c r="G2801" s="10">
        <v>44958</v>
      </c>
      <c r="H2801" s="11">
        <v>9</v>
      </c>
      <c r="I2801" s="20" t="s">
        <v>259</v>
      </c>
      <c r="J2801" s="11" t="s">
        <v>261</v>
      </c>
      <c r="K2801" s="11" t="s">
        <v>12387</v>
      </c>
      <c r="L2801" s="11">
        <v>2</v>
      </c>
    </row>
    <row r="2802" spans="1:12">
      <c r="A2802" s="11" t="s">
        <v>5552</v>
      </c>
      <c r="D2802" s="11" t="s">
        <v>260</v>
      </c>
      <c r="E2802" s="19" t="s">
        <v>5802</v>
      </c>
      <c r="F2802" s="10">
        <v>42036</v>
      </c>
      <c r="G2802" s="10">
        <v>44958</v>
      </c>
      <c r="H2802" s="11">
        <v>9</v>
      </c>
      <c r="I2802" s="20" t="s">
        <v>259</v>
      </c>
      <c r="J2802" s="11" t="s">
        <v>261</v>
      </c>
      <c r="K2802" s="11" t="s">
        <v>12387</v>
      </c>
      <c r="L2802" s="11">
        <v>2</v>
      </c>
    </row>
    <row r="2803" spans="1:12">
      <c r="A2803" s="11" t="s">
        <v>5553</v>
      </c>
      <c r="D2803" s="11" t="s">
        <v>260</v>
      </c>
      <c r="E2803" s="19" t="s">
        <v>5803</v>
      </c>
      <c r="F2803" s="10">
        <v>42036</v>
      </c>
      <c r="G2803" s="10">
        <v>44958</v>
      </c>
      <c r="H2803" s="11">
        <v>9</v>
      </c>
      <c r="I2803" s="20" t="s">
        <v>259</v>
      </c>
      <c r="J2803" s="11" t="s">
        <v>261</v>
      </c>
      <c r="K2803" s="11" t="s">
        <v>12387</v>
      </c>
      <c r="L2803" s="11">
        <v>2</v>
      </c>
    </row>
    <row r="2804" spans="1:12">
      <c r="A2804" s="11" t="s">
        <v>5554</v>
      </c>
      <c r="D2804" s="11" t="s">
        <v>260</v>
      </c>
      <c r="E2804" s="19" t="s">
        <v>5804</v>
      </c>
      <c r="F2804" s="10">
        <v>42036</v>
      </c>
      <c r="G2804" s="10">
        <v>44958</v>
      </c>
      <c r="H2804" s="11">
        <v>9</v>
      </c>
      <c r="I2804" s="20" t="s">
        <v>259</v>
      </c>
      <c r="J2804" s="11" t="s">
        <v>261</v>
      </c>
      <c r="K2804" s="11" t="s">
        <v>12387</v>
      </c>
      <c r="L2804" s="11">
        <v>2</v>
      </c>
    </row>
    <row r="2805" spans="1:12">
      <c r="A2805" s="11" t="s">
        <v>5555</v>
      </c>
      <c r="D2805" s="11" t="s">
        <v>260</v>
      </c>
      <c r="E2805" s="19" t="s">
        <v>5805</v>
      </c>
      <c r="F2805" s="10">
        <v>42036</v>
      </c>
      <c r="G2805" s="10">
        <v>44958</v>
      </c>
      <c r="H2805" s="11">
        <v>9</v>
      </c>
      <c r="I2805" s="20" t="s">
        <v>259</v>
      </c>
      <c r="J2805" s="11" t="s">
        <v>261</v>
      </c>
      <c r="K2805" s="11" t="s">
        <v>12387</v>
      </c>
      <c r="L2805" s="11">
        <v>2</v>
      </c>
    </row>
    <row r="2806" spans="1:12">
      <c r="A2806" s="11" t="s">
        <v>5556</v>
      </c>
      <c r="D2806" s="11" t="s">
        <v>260</v>
      </c>
      <c r="E2806" s="19" t="s">
        <v>5806</v>
      </c>
      <c r="F2806" s="10">
        <v>42036</v>
      </c>
      <c r="G2806" s="10">
        <v>44958</v>
      </c>
      <c r="H2806" s="11">
        <v>9</v>
      </c>
      <c r="I2806" s="20" t="s">
        <v>259</v>
      </c>
      <c r="J2806" s="11" t="s">
        <v>261</v>
      </c>
      <c r="K2806" s="11" t="s">
        <v>12387</v>
      </c>
      <c r="L2806" s="11">
        <v>2</v>
      </c>
    </row>
    <row r="2807" spans="1:12">
      <c r="A2807" s="11" t="s">
        <v>5557</v>
      </c>
      <c r="D2807" s="11" t="s">
        <v>260</v>
      </c>
      <c r="E2807" s="19" t="s">
        <v>5807</v>
      </c>
      <c r="F2807" s="10">
        <v>42036</v>
      </c>
      <c r="G2807" s="10">
        <v>44958</v>
      </c>
      <c r="H2807" s="11">
        <v>9</v>
      </c>
      <c r="I2807" s="20" t="s">
        <v>259</v>
      </c>
      <c r="J2807" s="11" t="s">
        <v>261</v>
      </c>
      <c r="K2807" s="11" t="s">
        <v>12387</v>
      </c>
      <c r="L2807" s="11">
        <v>2</v>
      </c>
    </row>
    <row r="2808" spans="1:12">
      <c r="A2808" s="11" t="s">
        <v>5558</v>
      </c>
      <c r="D2808" s="11" t="s">
        <v>260</v>
      </c>
      <c r="E2808" s="19" t="s">
        <v>5808</v>
      </c>
      <c r="F2808" s="10">
        <v>42036</v>
      </c>
      <c r="G2808" s="10">
        <v>44958</v>
      </c>
      <c r="H2808" s="11">
        <v>9</v>
      </c>
      <c r="I2808" s="20" t="s">
        <v>259</v>
      </c>
      <c r="J2808" s="11" t="s">
        <v>261</v>
      </c>
      <c r="K2808" s="11" t="s">
        <v>12387</v>
      </c>
      <c r="L2808" s="11">
        <v>2</v>
      </c>
    </row>
    <row r="2809" spans="1:12">
      <c r="A2809" s="11" t="s">
        <v>5559</v>
      </c>
      <c r="D2809" s="11" t="s">
        <v>260</v>
      </c>
      <c r="E2809" s="19" t="s">
        <v>5809</v>
      </c>
      <c r="F2809" s="10">
        <v>42036</v>
      </c>
      <c r="G2809" s="10">
        <v>44958</v>
      </c>
      <c r="H2809" s="11">
        <v>9</v>
      </c>
      <c r="I2809" s="20" t="s">
        <v>259</v>
      </c>
      <c r="J2809" s="11" t="s">
        <v>261</v>
      </c>
      <c r="K2809" s="11" t="s">
        <v>12387</v>
      </c>
      <c r="L2809" s="11">
        <v>2</v>
      </c>
    </row>
    <row r="2810" spans="1:12">
      <c r="A2810" s="11" t="s">
        <v>5560</v>
      </c>
      <c r="D2810" s="11" t="s">
        <v>260</v>
      </c>
      <c r="E2810" s="19" t="s">
        <v>5810</v>
      </c>
      <c r="F2810" s="10">
        <v>42036</v>
      </c>
      <c r="G2810" s="10">
        <v>44958</v>
      </c>
      <c r="H2810" s="11">
        <v>9</v>
      </c>
      <c r="I2810" s="20" t="s">
        <v>259</v>
      </c>
      <c r="J2810" s="11" t="s">
        <v>261</v>
      </c>
      <c r="K2810" s="11" t="s">
        <v>12387</v>
      </c>
      <c r="L2810" s="11">
        <v>2</v>
      </c>
    </row>
    <row r="2811" spans="1:12">
      <c r="A2811" s="11" t="s">
        <v>5561</v>
      </c>
      <c r="D2811" s="11" t="s">
        <v>260</v>
      </c>
      <c r="E2811" s="19" t="s">
        <v>5811</v>
      </c>
      <c r="F2811" s="10">
        <v>42036</v>
      </c>
      <c r="G2811" s="10">
        <v>44958</v>
      </c>
      <c r="H2811" s="11">
        <v>9</v>
      </c>
      <c r="I2811" s="20" t="s">
        <v>259</v>
      </c>
      <c r="J2811" s="11" t="s">
        <v>261</v>
      </c>
      <c r="K2811" s="11" t="s">
        <v>12387</v>
      </c>
      <c r="L2811" s="11">
        <v>2</v>
      </c>
    </row>
    <row r="2812" spans="1:12">
      <c r="A2812" s="11" t="s">
        <v>5562</v>
      </c>
      <c r="D2812" s="11" t="s">
        <v>260</v>
      </c>
      <c r="E2812" s="19" t="s">
        <v>5812</v>
      </c>
      <c r="F2812" s="10">
        <v>42036</v>
      </c>
      <c r="G2812" s="10">
        <v>44958</v>
      </c>
      <c r="H2812" s="11">
        <v>9</v>
      </c>
      <c r="I2812" s="20" t="s">
        <v>259</v>
      </c>
      <c r="J2812" s="11" t="s">
        <v>261</v>
      </c>
      <c r="K2812" s="11" t="s">
        <v>12387</v>
      </c>
      <c r="L2812" s="11">
        <v>2</v>
      </c>
    </row>
    <row r="2813" spans="1:12">
      <c r="A2813" s="11" t="s">
        <v>5563</v>
      </c>
      <c r="D2813" s="11" t="s">
        <v>260</v>
      </c>
      <c r="E2813" s="19" t="s">
        <v>5813</v>
      </c>
      <c r="F2813" s="10">
        <v>42036</v>
      </c>
      <c r="G2813" s="10">
        <v>44958</v>
      </c>
      <c r="H2813" s="11">
        <v>9</v>
      </c>
      <c r="I2813" s="20" t="s">
        <v>259</v>
      </c>
      <c r="J2813" s="11" t="s">
        <v>261</v>
      </c>
      <c r="K2813" s="11" t="s">
        <v>12387</v>
      </c>
      <c r="L2813" s="11">
        <v>2</v>
      </c>
    </row>
    <row r="2814" spans="1:12">
      <c r="A2814" s="11" t="s">
        <v>5564</v>
      </c>
      <c r="D2814" s="11" t="s">
        <v>260</v>
      </c>
      <c r="E2814" s="19" t="s">
        <v>5814</v>
      </c>
      <c r="F2814" s="10">
        <v>42036</v>
      </c>
      <c r="G2814" s="10">
        <v>44958</v>
      </c>
      <c r="H2814" s="11">
        <v>9</v>
      </c>
      <c r="I2814" s="20" t="s">
        <v>259</v>
      </c>
      <c r="J2814" s="11" t="s">
        <v>261</v>
      </c>
      <c r="K2814" s="11" t="s">
        <v>12387</v>
      </c>
      <c r="L2814" s="11">
        <v>2</v>
      </c>
    </row>
    <row r="2815" spans="1:12">
      <c r="A2815" s="11" t="s">
        <v>5565</v>
      </c>
      <c r="D2815" s="11" t="s">
        <v>260</v>
      </c>
      <c r="E2815" s="19" t="s">
        <v>5815</v>
      </c>
      <c r="F2815" s="10">
        <v>42036</v>
      </c>
      <c r="G2815" s="10">
        <v>44958</v>
      </c>
      <c r="H2815" s="11">
        <v>9</v>
      </c>
      <c r="I2815" s="20" t="s">
        <v>259</v>
      </c>
      <c r="J2815" s="11" t="s">
        <v>261</v>
      </c>
      <c r="K2815" s="11" t="s">
        <v>12387</v>
      </c>
      <c r="L2815" s="11">
        <v>2</v>
      </c>
    </row>
    <row r="2816" spans="1:12">
      <c r="A2816" s="11" t="s">
        <v>5566</v>
      </c>
      <c r="D2816" s="11" t="s">
        <v>260</v>
      </c>
      <c r="E2816" s="19" t="s">
        <v>5816</v>
      </c>
      <c r="F2816" s="10">
        <v>42036</v>
      </c>
      <c r="G2816" s="10">
        <v>44958</v>
      </c>
      <c r="H2816" s="11">
        <v>9</v>
      </c>
      <c r="I2816" s="20" t="s">
        <v>259</v>
      </c>
      <c r="J2816" s="11" t="s">
        <v>261</v>
      </c>
      <c r="K2816" s="11" t="s">
        <v>12387</v>
      </c>
      <c r="L2816" s="11">
        <v>2</v>
      </c>
    </row>
    <row r="2817" spans="1:12">
      <c r="A2817" s="11" t="s">
        <v>5567</v>
      </c>
      <c r="D2817" s="11" t="s">
        <v>260</v>
      </c>
      <c r="E2817" s="19" t="s">
        <v>5817</v>
      </c>
      <c r="F2817" s="10">
        <v>42036</v>
      </c>
      <c r="G2817" s="10">
        <v>44958</v>
      </c>
      <c r="H2817" s="11">
        <v>9</v>
      </c>
      <c r="I2817" s="20" t="s">
        <v>259</v>
      </c>
      <c r="J2817" s="11" t="s">
        <v>261</v>
      </c>
      <c r="K2817" s="11" t="s">
        <v>12387</v>
      </c>
      <c r="L2817" s="11">
        <v>2</v>
      </c>
    </row>
    <row r="2818" spans="1:12">
      <c r="A2818" s="11" t="s">
        <v>5568</v>
      </c>
      <c r="D2818" s="11" t="s">
        <v>260</v>
      </c>
      <c r="E2818" s="19" t="s">
        <v>5818</v>
      </c>
      <c r="F2818" s="10">
        <v>42036</v>
      </c>
      <c r="G2818" s="10">
        <v>44958</v>
      </c>
      <c r="H2818" s="11">
        <v>9</v>
      </c>
      <c r="I2818" s="20" t="s">
        <v>259</v>
      </c>
      <c r="J2818" s="11" t="s">
        <v>261</v>
      </c>
      <c r="K2818" s="11" t="s">
        <v>12387</v>
      </c>
      <c r="L2818" s="11">
        <v>2</v>
      </c>
    </row>
    <row r="2819" spans="1:12">
      <c r="A2819" s="11" t="s">
        <v>5569</v>
      </c>
      <c r="D2819" s="11" t="s">
        <v>260</v>
      </c>
      <c r="E2819" s="19" t="s">
        <v>5819</v>
      </c>
      <c r="F2819" s="10">
        <v>42036</v>
      </c>
      <c r="G2819" s="10">
        <v>44958</v>
      </c>
      <c r="H2819" s="11">
        <v>9</v>
      </c>
      <c r="I2819" s="20" t="s">
        <v>259</v>
      </c>
      <c r="J2819" s="11" t="s">
        <v>261</v>
      </c>
      <c r="K2819" s="11" t="s">
        <v>12387</v>
      </c>
      <c r="L2819" s="11">
        <v>2</v>
      </c>
    </row>
    <row r="2820" spans="1:12">
      <c r="A2820" s="11" t="s">
        <v>5570</v>
      </c>
      <c r="D2820" s="11" t="s">
        <v>260</v>
      </c>
      <c r="E2820" s="19" t="s">
        <v>5820</v>
      </c>
      <c r="F2820" s="10">
        <v>42036</v>
      </c>
      <c r="G2820" s="10">
        <v>44958</v>
      </c>
      <c r="H2820" s="11">
        <v>9</v>
      </c>
      <c r="I2820" s="20" t="s">
        <v>259</v>
      </c>
      <c r="J2820" s="11" t="s">
        <v>261</v>
      </c>
      <c r="K2820" s="11" t="s">
        <v>12387</v>
      </c>
      <c r="L2820" s="11">
        <v>2</v>
      </c>
    </row>
    <row r="2821" spans="1:12">
      <c r="A2821" s="11" t="s">
        <v>5571</v>
      </c>
      <c r="D2821" s="11" t="s">
        <v>260</v>
      </c>
      <c r="E2821" s="19" t="s">
        <v>5821</v>
      </c>
      <c r="F2821" s="10">
        <v>42036</v>
      </c>
      <c r="G2821" s="10">
        <v>44958</v>
      </c>
      <c r="H2821" s="11">
        <v>9</v>
      </c>
      <c r="I2821" s="20" t="s">
        <v>259</v>
      </c>
      <c r="J2821" s="11" t="s">
        <v>261</v>
      </c>
      <c r="K2821" s="11" t="s">
        <v>12387</v>
      </c>
      <c r="L2821" s="11">
        <v>2</v>
      </c>
    </row>
    <row r="2822" spans="1:12">
      <c r="A2822" s="11" t="s">
        <v>5572</v>
      </c>
      <c r="D2822" s="11" t="s">
        <v>260</v>
      </c>
      <c r="E2822" s="19" t="s">
        <v>5822</v>
      </c>
      <c r="F2822" s="10">
        <v>42036</v>
      </c>
      <c r="G2822" s="10">
        <v>44958</v>
      </c>
      <c r="H2822" s="11">
        <v>9</v>
      </c>
      <c r="I2822" s="20" t="s">
        <v>259</v>
      </c>
      <c r="J2822" s="11" t="s">
        <v>261</v>
      </c>
      <c r="K2822" s="11" t="s">
        <v>12387</v>
      </c>
      <c r="L2822" s="11">
        <v>2</v>
      </c>
    </row>
    <row r="2823" spans="1:12">
      <c r="A2823" s="11" t="s">
        <v>5573</v>
      </c>
      <c r="D2823" s="11" t="s">
        <v>260</v>
      </c>
      <c r="E2823" s="19" t="s">
        <v>5823</v>
      </c>
      <c r="F2823" s="10">
        <v>42036</v>
      </c>
      <c r="G2823" s="10">
        <v>44958</v>
      </c>
      <c r="H2823" s="11">
        <v>9</v>
      </c>
      <c r="I2823" s="20" t="s">
        <v>259</v>
      </c>
      <c r="J2823" s="11" t="s">
        <v>261</v>
      </c>
      <c r="K2823" s="11" t="s">
        <v>12387</v>
      </c>
      <c r="L2823" s="11">
        <v>2</v>
      </c>
    </row>
    <row r="2824" spans="1:12">
      <c r="A2824" s="11" t="s">
        <v>5574</v>
      </c>
      <c r="D2824" s="11" t="s">
        <v>260</v>
      </c>
      <c r="E2824" s="19" t="s">
        <v>5824</v>
      </c>
      <c r="F2824" s="10">
        <v>42036</v>
      </c>
      <c r="G2824" s="10">
        <v>44958</v>
      </c>
      <c r="H2824" s="11">
        <v>9</v>
      </c>
      <c r="I2824" s="20" t="s">
        <v>259</v>
      </c>
      <c r="J2824" s="11" t="s">
        <v>261</v>
      </c>
      <c r="K2824" s="11" t="s">
        <v>12387</v>
      </c>
      <c r="L2824" s="11">
        <v>2</v>
      </c>
    </row>
    <row r="2825" spans="1:12">
      <c r="A2825" s="11" t="s">
        <v>5575</v>
      </c>
      <c r="D2825" s="11" t="s">
        <v>260</v>
      </c>
      <c r="E2825" s="19" t="s">
        <v>5825</v>
      </c>
      <c r="F2825" s="10">
        <v>42036</v>
      </c>
      <c r="G2825" s="10">
        <v>44958</v>
      </c>
      <c r="H2825" s="11">
        <v>9</v>
      </c>
      <c r="I2825" s="20" t="s">
        <v>259</v>
      </c>
      <c r="J2825" s="11" t="s">
        <v>261</v>
      </c>
      <c r="K2825" s="11" t="s">
        <v>12387</v>
      </c>
      <c r="L2825" s="11">
        <v>2</v>
      </c>
    </row>
    <row r="2826" spans="1:12">
      <c r="A2826" s="11" t="s">
        <v>5576</v>
      </c>
      <c r="D2826" s="11" t="s">
        <v>260</v>
      </c>
      <c r="E2826" s="19" t="s">
        <v>5826</v>
      </c>
      <c r="F2826" s="10">
        <v>42036</v>
      </c>
      <c r="G2826" s="10">
        <v>44958</v>
      </c>
      <c r="H2826" s="11">
        <v>9</v>
      </c>
      <c r="I2826" s="20" t="s">
        <v>259</v>
      </c>
      <c r="J2826" s="11" t="s">
        <v>261</v>
      </c>
      <c r="K2826" s="11" t="s">
        <v>12387</v>
      </c>
      <c r="L2826" s="11">
        <v>2</v>
      </c>
    </row>
    <row r="2827" spans="1:12">
      <c r="A2827" s="11" t="s">
        <v>5577</v>
      </c>
      <c r="D2827" s="11" t="s">
        <v>260</v>
      </c>
      <c r="E2827" s="19" t="s">
        <v>5827</v>
      </c>
      <c r="F2827" s="10">
        <v>42036</v>
      </c>
      <c r="G2827" s="10">
        <v>44958</v>
      </c>
      <c r="H2827" s="11">
        <v>9</v>
      </c>
      <c r="I2827" s="20" t="s">
        <v>259</v>
      </c>
      <c r="J2827" s="11" t="s">
        <v>261</v>
      </c>
      <c r="K2827" s="11" t="s">
        <v>12387</v>
      </c>
      <c r="L2827" s="11">
        <v>2</v>
      </c>
    </row>
    <row r="2828" spans="1:12">
      <c r="A2828" s="11" t="s">
        <v>5578</v>
      </c>
      <c r="D2828" s="11" t="s">
        <v>260</v>
      </c>
      <c r="E2828" s="19" t="s">
        <v>5828</v>
      </c>
      <c r="F2828" s="10">
        <v>42036</v>
      </c>
      <c r="G2828" s="10">
        <v>44958</v>
      </c>
      <c r="H2828" s="11">
        <v>9</v>
      </c>
      <c r="I2828" s="20" t="s">
        <v>259</v>
      </c>
      <c r="J2828" s="11" t="s">
        <v>261</v>
      </c>
      <c r="K2828" s="11" t="s">
        <v>12387</v>
      </c>
      <c r="L2828" s="11">
        <v>2</v>
      </c>
    </row>
    <row r="2829" spans="1:12">
      <c r="A2829" s="11" t="s">
        <v>5579</v>
      </c>
      <c r="D2829" s="11" t="s">
        <v>260</v>
      </c>
      <c r="E2829" s="19" t="s">
        <v>5829</v>
      </c>
      <c r="F2829" s="10">
        <v>42036</v>
      </c>
      <c r="G2829" s="10">
        <v>44958</v>
      </c>
      <c r="H2829" s="11">
        <v>9</v>
      </c>
      <c r="I2829" s="20" t="s">
        <v>259</v>
      </c>
      <c r="J2829" s="11" t="s">
        <v>261</v>
      </c>
      <c r="K2829" s="11" t="s">
        <v>12387</v>
      </c>
      <c r="L2829" s="11">
        <v>2</v>
      </c>
    </row>
    <row r="2830" spans="1:12">
      <c r="A2830" s="11" t="s">
        <v>5580</v>
      </c>
      <c r="D2830" s="11" t="s">
        <v>260</v>
      </c>
      <c r="E2830" s="19" t="s">
        <v>5830</v>
      </c>
      <c r="F2830" s="10">
        <v>42036</v>
      </c>
      <c r="G2830" s="10">
        <v>44958</v>
      </c>
      <c r="H2830" s="11">
        <v>9</v>
      </c>
      <c r="I2830" s="20" t="s">
        <v>259</v>
      </c>
      <c r="J2830" s="11" t="s">
        <v>261</v>
      </c>
      <c r="K2830" s="11" t="s">
        <v>12387</v>
      </c>
      <c r="L2830" s="11">
        <v>2</v>
      </c>
    </row>
    <row r="2831" spans="1:12">
      <c r="A2831" s="11" t="s">
        <v>5581</v>
      </c>
      <c r="D2831" s="11" t="s">
        <v>260</v>
      </c>
      <c r="E2831" s="19" t="s">
        <v>5831</v>
      </c>
      <c r="F2831" s="10">
        <v>42036</v>
      </c>
      <c r="G2831" s="10">
        <v>44958</v>
      </c>
      <c r="H2831" s="11">
        <v>9</v>
      </c>
      <c r="I2831" s="20" t="s">
        <v>259</v>
      </c>
      <c r="J2831" s="11" t="s">
        <v>261</v>
      </c>
      <c r="K2831" s="11" t="s">
        <v>12387</v>
      </c>
      <c r="L2831" s="11">
        <v>2</v>
      </c>
    </row>
    <row r="2832" spans="1:12">
      <c r="A2832" s="11" t="s">
        <v>5582</v>
      </c>
      <c r="D2832" s="11" t="s">
        <v>260</v>
      </c>
      <c r="E2832" s="19" t="s">
        <v>5832</v>
      </c>
      <c r="F2832" s="10">
        <v>42036</v>
      </c>
      <c r="G2832" s="10">
        <v>44958</v>
      </c>
      <c r="H2832" s="11">
        <v>9</v>
      </c>
      <c r="I2832" s="20" t="s">
        <v>259</v>
      </c>
      <c r="J2832" s="11" t="s">
        <v>261</v>
      </c>
      <c r="K2832" s="11" t="s">
        <v>12387</v>
      </c>
      <c r="L2832" s="11">
        <v>2</v>
      </c>
    </row>
    <row r="2833" spans="1:12">
      <c r="A2833" s="11" t="s">
        <v>5583</v>
      </c>
      <c r="D2833" s="11" t="s">
        <v>260</v>
      </c>
      <c r="E2833" s="19" t="s">
        <v>5833</v>
      </c>
      <c r="F2833" s="10">
        <v>42036</v>
      </c>
      <c r="G2833" s="10">
        <v>44958</v>
      </c>
      <c r="H2833" s="11">
        <v>9</v>
      </c>
      <c r="I2833" s="20" t="s">
        <v>259</v>
      </c>
      <c r="J2833" s="11" t="s">
        <v>261</v>
      </c>
      <c r="K2833" s="11" t="s">
        <v>12387</v>
      </c>
      <c r="L2833" s="11">
        <v>2</v>
      </c>
    </row>
    <row r="2834" spans="1:12">
      <c r="A2834" s="11" t="s">
        <v>5584</v>
      </c>
      <c r="D2834" s="11" t="s">
        <v>260</v>
      </c>
      <c r="E2834" s="19" t="s">
        <v>5834</v>
      </c>
      <c r="F2834" s="10">
        <v>42036</v>
      </c>
      <c r="G2834" s="10">
        <v>44958</v>
      </c>
      <c r="H2834" s="11">
        <v>9</v>
      </c>
      <c r="I2834" s="20" t="s">
        <v>259</v>
      </c>
      <c r="J2834" s="11" t="s">
        <v>261</v>
      </c>
      <c r="K2834" s="11" t="s">
        <v>12387</v>
      </c>
      <c r="L2834" s="11">
        <v>2</v>
      </c>
    </row>
    <row r="2835" spans="1:12">
      <c r="A2835" s="11" t="s">
        <v>5585</v>
      </c>
      <c r="D2835" s="11" t="s">
        <v>260</v>
      </c>
      <c r="E2835" s="19" t="s">
        <v>5835</v>
      </c>
      <c r="F2835" s="10">
        <v>42036</v>
      </c>
      <c r="G2835" s="10">
        <v>44958</v>
      </c>
      <c r="H2835" s="11">
        <v>9</v>
      </c>
      <c r="I2835" s="20" t="s">
        <v>259</v>
      </c>
      <c r="J2835" s="11" t="s">
        <v>261</v>
      </c>
      <c r="K2835" s="11" t="s">
        <v>12387</v>
      </c>
      <c r="L2835" s="11">
        <v>2</v>
      </c>
    </row>
    <row r="2836" spans="1:12">
      <c r="A2836" s="11" t="s">
        <v>5586</v>
      </c>
      <c r="D2836" s="11" t="s">
        <v>260</v>
      </c>
      <c r="E2836" s="19" t="s">
        <v>5836</v>
      </c>
      <c r="F2836" s="10">
        <v>42036</v>
      </c>
      <c r="G2836" s="10">
        <v>44958</v>
      </c>
      <c r="H2836" s="11">
        <v>9</v>
      </c>
      <c r="I2836" s="20" t="s">
        <v>259</v>
      </c>
      <c r="J2836" s="11" t="s">
        <v>261</v>
      </c>
      <c r="K2836" s="11" t="s">
        <v>12387</v>
      </c>
      <c r="L2836" s="11">
        <v>2</v>
      </c>
    </row>
    <row r="2837" spans="1:12">
      <c r="A2837" s="11" t="s">
        <v>5587</v>
      </c>
      <c r="D2837" s="11" t="s">
        <v>260</v>
      </c>
      <c r="E2837" s="19" t="s">
        <v>5837</v>
      </c>
      <c r="F2837" s="10">
        <v>42036</v>
      </c>
      <c r="G2837" s="10">
        <v>44958</v>
      </c>
      <c r="H2837" s="11">
        <v>9</v>
      </c>
      <c r="I2837" s="20" t="s">
        <v>259</v>
      </c>
      <c r="J2837" s="11" t="s">
        <v>261</v>
      </c>
      <c r="K2837" s="11" t="s">
        <v>12387</v>
      </c>
      <c r="L2837" s="11">
        <v>2</v>
      </c>
    </row>
    <row r="2838" spans="1:12">
      <c r="A2838" s="11" t="s">
        <v>5588</v>
      </c>
      <c r="D2838" s="11" t="s">
        <v>260</v>
      </c>
      <c r="E2838" s="19" t="s">
        <v>5838</v>
      </c>
      <c r="F2838" s="10">
        <v>42036</v>
      </c>
      <c r="G2838" s="10">
        <v>44958</v>
      </c>
      <c r="H2838" s="11">
        <v>9</v>
      </c>
      <c r="I2838" s="20" t="s">
        <v>259</v>
      </c>
      <c r="J2838" s="11" t="s">
        <v>261</v>
      </c>
      <c r="K2838" s="11" t="s">
        <v>12387</v>
      </c>
      <c r="L2838" s="11">
        <v>2</v>
      </c>
    </row>
    <row r="2839" spans="1:12">
      <c r="A2839" s="11" t="s">
        <v>5589</v>
      </c>
      <c r="D2839" s="11" t="s">
        <v>260</v>
      </c>
      <c r="E2839" s="19" t="s">
        <v>5839</v>
      </c>
      <c r="F2839" s="10">
        <v>42036</v>
      </c>
      <c r="G2839" s="10">
        <v>44958</v>
      </c>
      <c r="H2839" s="11">
        <v>9</v>
      </c>
      <c r="I2839" s="20" t="s">
        <v>259</v>
      </c>
      <c r="J2839" s="11" t="s">
        <v>261</v>
      </c>
      <c r="K2839" s="11" t="s">
        <v>12387</v>
      </c>
      <c r="L2839" s="11">
        <v>2</v>
      </c>
    </row>
    <row r="2840" spans="1:12">
      <c r="A2840" s="11" t="s">
        <v>5590</v>
      </c>
      <c r="D2840" s="11" t="s">
        <v>260</v>
      </c>
      <c r="E2840" s="19" t="s">
        <v>5840</v>
      </c>
      <c r="F2840" s="10">
        <v>42036</v>
      </c>
      <c r="G2840" s="10">
        <v>44958</v>
      </c>
      <c r="H2840" s="11">
        <v>9</v>
      </c>
      <c r="I2840" s="20" t="s">
        <v>259</v>
      </c>
      <c r="J2840" s="11" t="s">
        <v>261</v>
      </c>
      <c r="K2840" s="11" t="s">
        <v>12387</v>
      </c>
      <c r="L2840" s="11">
        <v>2</v>
      </c>
    </row>
    <row r="2841" spans="1:12">
      <c r="A2841" s="11" t="s">
        <v>5591</v>
      </c>
      <c r="D2841" s="11" t="s">
        <v>260</v>
      </c>
      <c r="E2841" s="19" t="s">
        <v>5841</v>
      </c>
      <c r="F2841" s="10">
        <v>42036</v>
      </c>
      <c r="G2841" s="10">
        <v>44958</v>
      </c>
      <c r="H2841" s="11">
        <v>9</v>
      </c>
      <c r="I2841" s="20" t="s">
        <v>259</v>
      </c>
      <c r="J2841" s="11" t="s">
        <v>261</v>
      </c>
      <c r="K2841" s="11" t="s">
        <v>12387</v>
      </c>
      <c r="L2841" s="11">
        <v>2</v>
      </c>
    </row>
    <row r="2842" spans="1:12">
      <c r="A2842" s="11" t="s">
        <v>5592</v>
      </c>
      <c r="D2842" s="11" t="s">
        <v>260</v>
      </c>
      <c r="E2842" s="19" t="s">
        <v>5842</v>
      </c>
      <c r="F2842" s="10">
        <v>42036</v>
      </c>
      <c r="G2842" s="10">
        <v>44958</v>
      </c>
      <c r="H2842" s="11">
        <v>9</v>
      </c>
      <c r="I2842" s="20" t="s">
        <v>259</v>
      </c>
      <c r="J2842" s="11" t="s">
        <v>261</v>
      </c>
      <c r="K2842" s="11" t="s">
        <v>12387</v>
      </c>
      <c r="L2842" s="11">
        <v>2</v>
      </c>
    </row>
    <row r="2843" spans="1:12">
      <c r="A2843" s="11" t="s">
        <v>5593</v>
      </c>
      <c r="D2843" s="11" t="s">
        <v>260</v>
      </c>
      <c r="E2843" s="19" t="s">
        <v>5843</v>
      </c>
      <c r="F2843" s="10">
        <v>42036</v>
      </c>
      <c r="G2843" s="10">
        <v>44958</v>
      </c>
      <c r="H2843" s="11">
        <v>9</v>
      </c>
      <c r="I2843" s="20" t="s">
        <v>259</v>
      </c>
      <c r="J2843" s="11" t="s">
        <v>261</v>
      </c>
      <c r="K2843" s="11" t="s">
        <v>12387</v>
      </c>
      <c r="L2843" s="11">
        <v>2</v>
      </c>
    </row>
    <row r="2844" spans="1:12">
      <c r="A2844" s="11" t="s">
        <v>5594</v>
      </c>
      <c r="D2844" s="11" t="s">
        <v>260</v>
      </c>
      <c r="E2844" s="19" t="s">
        <v>5844</v>
      </c>
      <c r="F2844" s="10">
        <v>42036</v>
      </c>
      <c r="G2844" s="10">
        <v>44958</v>
      </c>
      <c r="H2844" s="11">
        <v>9</v>
      </c>
      <c r="I2844" s="20" t="s">
        <v>259</v>
      </c>
      <c r="J2844" s="11" t="s">
        <v>261</v>
      </c>
      <c r="K2844" s="11" t="s">
        <v>12387</v>
      </c>
      <c r="L2844" s="11">
        <v>2</v>
      </c>
    </row>
    <row r="2845" spans="1:12">
      <c r="A2845" s="11" t="s">
        <v>5595</v>
      </c>
      <c r="D2845" s="11" t="s">
        <v>260</v>
      </c>
      <c r="E2845" s="19" t="s">
        <v>5845</v>
      </c>
      <c r="F2845" s="10">
        <v>42036</v>
      </c>
      <c r="G2845" s="10">
        <v>44958</v>
      </c>
      <c r="H2845" s="11">
        <v>9</v>
      </c>
      <c r="I2845" s="20" t="s">
        <v>259</v>
      </c>
      <c r="J2845" s="11" t="s">
        <v>261</v>
      </c>
      <c r="K2845" s="11" t="s">
        <v>12387</v>
      </c>
      <c r="L2845" s="11">
        <v>2</v>
      </c>
    </row>
    <row r="2846" spans="1:12">
      <c r="A2846" s="11" t="s">
        <v>5596</v>
      </c>
      <c r="D2846" s="11" t="s">
        <v>260</v>
      </c>
      <c r="E2846" s="19" t="s">
        <v>5846</v>
      </c>
      <c r="F2846" s="10">
        <v>42036</v>
      </c>
      <c r="G2846" s="10">
        <v>44958</v>
      </c>
      <c r="H2846" s="11">
        <v>9</v>
      </c>
      <c r="I2846" s="20" t="s">
        <v>259</v>
      </c>
      <c r="J2846" s="11" t="s">
        <v>261</v>
      </c>
      <c r="K2846" s="11" t="s">
        <v>12387</v>
      </c>
      <c r="L2846" s="11">
        <v>2</v>
      </c>
    </row>
    <row r="2847" spans="1:12">
      <c r="A2847" s="11" t="s">
        <v>5597</v>
      </c>
      <c r="D2847" s="11" t="s">
        <v>260</v>
      </c>
      <c r="E2847" s="19" t="s">
        <v>5847</v>
      </c>
      <c r="F2847" s="10">
        <v>42036</v>
      </c>
      <c r="G2847" s="10">
        <v>44958</v>
      </c>
      <c r="H2847" s="11">
        <v>9</v>
      </c>
      <c r="I2847" s="20" t="s">
        <v>259</v>
      </c>
      <c r="J2847" s="11" t="s">
        <v>261</v>
      </c>
      <c r="K2847" s="11" t="s">
        <v>12387</v>
      </c>
      <c r="L2847" s="11">
        <v>2</v>
      </c>
    </row>
    <row r="2848" spans="1:12">
      <c r="A2848" s="11" t="s">
        <v>5598</v>
      </c>
      <c r="D2848" s="11" t="s">
        <v>260</v>
      </c>
      <c r="E2848" s="19" t="s">
        <v>5848</v>
      </c>
      <c r="F2848" s="10">
        <v>42036</v>
      </c>
      <c r="G2848" s="10">
        <v>44958</v>
      </c>
      <c r="H2848" s="11">
        <v>9</v>
      </c>
      <c r="I2848" s="20" t="s">
        <v>259</v>
      </c>
      <c r="J2848" s="11" t="s">
        <v>261</v>
      </c>
      <c r="K2848" s="11" t="s">
        <v>12387</v>
      </c>
      <c r="L2848" s="11">
        <v>2</v>
      </c>
    </row>
    <row r="2849" spans="1:12">
      <c r="A2849" s="11" t="s">
        <v>5599</v>
      </c>
      <c r="D2849" s="11" t="s">
        <v>260</v>
      </c>
      <c r="E2849" s="19" t="s">
        <v>5849</v>
      </c>
      <c r="F2849" s="10">
        <v>42036</v>
      </c>
      <c r="G2849" s="10">
        <v>44958</v>
      </c>
      <c r="H2849" s="11">
        <v>9</v>
      </c>
      <c r="I2849" s="20" t="s">
        <v>259</v>
      </c>
      <c r="J2849" s="11" t="s">
        <v>261</v>
      </c>
      <c r="K2849" s="11" t="s">
        <v>12387</v>
      </c>
      <c r="L2849" s="11">
        <v>2</v>
      </c>
    </row>
    <row r="2850" spans="1:12">
      <c r="A2850" s="11" t="s">
        <v>5600</v>
      </c>
      <c r="D2850" s="11" t="s">
        <v>260</v>
      </c>
      <c r="E2850" s="19" t="s">
        <v>5850</v>
      </c>
      <c r="F2850" s="10">
        <v>42036</v>
      </c>
      <c r="G2850" s="10">
        <v>44958</v>
      </c>
      <c r="H2850" s="11">
        <v>9</v>
      </c>
      <c r="I2850" s="20" t="s">
        <v>259</v>
      </c>
      <c r="J2850" s="11" t="s">
        <v>261</v>
      </c>
      <c r="K2850" s="11" t="s">
        <v>12387</v>
      </c>
      <c r="L2850" s="11">
        <v>2</v>
      </c>
    </row>
    <row r="2851" spans="1:12">
      <c r="A2851" s="11" t="s">
        <v>5601</v>
      </c>
      <c r="D2851" s="11" t="s">
        <v>260</v>
      </c>
      <c r="E2851" s="19" t="s">
        <v>5851</v>
      </c>
      <c r="F2851" s="10">
        <v>42036</v>
      </c>
      <c r="G2851" s="10">
        <v>44958</v>
      </c>
      <c r="H2851" s="11">
        <v>9</v>
      </c>
      <c r="I2851" s="20" t="s">
        <v>259</v>
      </c>
      <c r="J2851" s="11" t="s">
        <v>261</v>
      </c>
      <c r="K2851" s="11" t="s">
        <v>12387</v>
      </c>
      <c r="L2851" s="11">
        <v>2</v>
      </c>
    </row>
    <row r="2852" spans="1:12">
      <c r="A2852" s="11" t="s">
        <v>5602</v>
      </c>
      <c r="D2852" s="11" t="s">
        <v>260</v>
      </c>
      <c r="E2852" s="19" t="s">
        <v>5852</v>
      </c>
      <c r="F2852" s="10">
        <v>42036</v>
      </c>
      <c r="G2852" s="10">
        <v>44958</v>
      </c>
      <c r="H2852" s="11">
        <v>9</v>
      </c>
      <c r="I2852" s="20" t="s">
        <v>259</v>
      </c>
      <c r="J2852" s="11" t="s">
        <v>261</v>
      </c>
      <c r="K2852" s="11" t="s">
        <v>12387</v>
      </c>
      <c r="L2852" s="11">
        <v>2</v>
      </c>
    </row>
    <row r="2853" spans="1:12">
      <c r="A2853" s="11" t="s">
        <v>5603</v>
      </c>
      <c r="D2853" s="11" t="s">
        <v>260</v>
      </c>
      <c r="E2853" s="19" t="s">
        <v>5853</v>
      </c>
      <c r="F2853" s="10">
        <v>42036</v>
      </c>
      <c r="G2853" s="10">
        <v>44958</v>
      </c>
      <c r="H2853" s="11">
        <v>9</v>
      </c>
      <c r="I2853" s="20" t="s">
        <v>259</v>
      </c>
      <c r="J2853" s="11" t="s">
        <v>261</v>
      </c>
      <c r="K2853" s="11" t="s">
        <v>12387</v>
      </c>
      <c r="L2853" s="11">
        <v>2</v>
      </c>
    </row>
    <row r="2854" spans="1:12">
      <c r="A2854" s="11" t="s">
        <v>5604</v>
      </c>
      <c r="D2854" s="11" t="s">
        <v>260</v>
      </c>
      <c r="E2854" s="19" t="s">
        <v>5854</v>
      </c>
      <c r="F2854" s="10">
        <v>42036</v>
      </c>
      <c r="G2854" s="10">
        <v>44958</v>
      </c>
      <c r="H2854" s="11">
        <v>9</v>
      </c>
      <c r="I2854" s="20" t="s">
        <v>259</v>
      </c>
      <c r="J2854" s="11" t="s">
        <v>261</v>
      </c>
      <c r="K2854" s="11" t="s">
        <v>12387</v>
      </c>
      <c r="L2854" s="11">
        <v>2</v>
      </c>
    </row>
    <row r="2855" spans="1:12">
      <c r="A2855" s="11" t="s">
        <v>5605</v>
      </c>
      <c r="D2855" s="11" t="s">
        <v>260</v>
      </c>
      <c r="E2855" s="19" t="s">
        <v>5855</v>
      </c>
      <c r="F2855" s="10">
        <v>42036</v>
      </c>
      <c r="G2855" s="10">
        <v>44958</v>
      </c>
      <c r="H2855" s="11">
        <v>9</v>
      </c>
      <c r="I2855" s="20" t="s">
        <v>259</v>
      </c>
      <c r="J2855" s="11" t="s">
        <v>261</v>
      </c>
      <c r="K2855" s="11" t="s">
        <v>12387</v>
      </c>
      <c r="L2855" s="11">
        <v>2</v>
      </c>
    </row>
    <row r="2856" spans="1:12">
      <c r="A2856" s="11" t="s">
        <v>5606</v>
      </c>
      <c r="D2856" s="11" t="s">
        <v>260</v>
      </c>
      <c r="E2856" s="19" t="s">
        <v>5856</v>
      </c>
      <c r="F2856" s="10">
        <v>42036</v>
      </c>
      <c r="G2856" s="10">
        <v>44958</v>
      </c>
      <c r="H2856" s="11">
        <v>9</v>
      </c>
      <c r="I2856" s="20" t="s">
        <v>259</v>
      </c>
      <c r="J2856" s="11" t="s">
        <v>261</v>
      </c>
      <c r="K2856" s="11" t="s">
        <v>12387</v>
      </c>
      <c r="L2856" s="11">
        <v>2</v>
      </c>
    </row>
    <row r="2857" spans="1:12">
      <c r="A2857" s="11" t="s">
        <v>5607</v>
      </c>
      <c r="D2857" s="11" t="s">
        <v>260</v>
      </c>
      <c r="E2857" s="19" t="s">
        <v>5857</v>
      </c>
      <c r="F2857" s="10">
        <v>42036</v>
      </c>
      <c r="G2857" s="10">
        <v>44958</v>
      </c>
      <c r="H2857" s="11">
        <v>9</v>
      </c>
      <c r="I2857" s="20" t="s">
        <v>259</v>
      </c>
      <c r="J2857" s="11" t="s">
        <v>261</v>
      </c>
      <c r="K2857" s="11" t="s">
        <v>12387</v>
      </c>
      <c r="L2857" s="11">
        <v>2</v>
      </c>
    </row>
    <row r="2858" spans="1:12">
      <c r="A2858" s="11" t="s">
        <v>5608</v>
      </c>
      <c r="D2858" s="11" t="s">
        <v>260</v>
      </c>
      <c r="E2858" s="19" t="s">
        <v>5858</v>
      </c>
      <c r="F2858" s="10">
        <v>42036</v>
      </c>
      <c r="G2858" s="10">
        <v>44958</v>
      </c>
      <c r="H2858" s="11">
        <v>9</v>
      </c>
      <c r="I2858" s="20" t="s">
        <v>259</v>
      </c>
      <c r="J2858" s="11" t="s">
        <v>261</v>
      </c>
      <c r="K2858" s="11" t="s">
        <v>12387</v>
      </c>
      <c r="L2858" s="11">
        <v>2</v>
      </c>
    </row>
    <row r="2859" spans="1:12">
      <c r="A2859" s="11" t="s">
        <v>5609</v>
      </c>
      <c r="D2859" s="11" t="s">
        <v>260</v>
      </c>
      <c r="E2859" s="19" t="s">
        <v>5859</v>
      </c>
      <c r="F2859" s="10">
        <v>42036</v>
      </c>
      <c r="G2859" s="10">
        <v>44958</v>
      </c>
      <c r="H2859" s="11">
        <v>9</v>
      </c>
      <c r="I2859" s="20" t="s">
        <v>259</v>
      </c>
      <c r="J2859" s="11" t="s">
        <v>261</v>
      </c>
      <c r="K2859" s="11" t="s">
        <v>12387</v>
      </c>
      <c r="L2859" s="11">
        <v>2</v>
      </c>
    </row>
    <row r="2860" spans="1:12">
      <c r="A2860" s="11" t="s">
        <v>5610</v>
      </c>
      <c r="D2860" s="11" t="s">
        <v>260</v>
      </c>
      <c r="E2860" s="19" t="s">
        <v>5860</v>
      </c>
      <c r="F2860" s="10">
        <v>42036</v>
      </c>
      <c r="G2860" s="10">
        <v>44958</v>
      </c>
      <c r="H2860" s="11">
        <v>9</v>
      </c>
      <c r="I2860" s="20" t="s">
        <v>259</v>
      </c>
      <c r="J2860" s="11" t="s">
        <v>261</v>
      </c>
      <c r="K2860" s="11" t="s">
        <v>12387</v>
      </c>
      <c r="L2860" s="11">
        <v>2</v>
      </c>
    </row>
    <row r="2861" spans="1:12">
      <c r="A2861" s="11" t="s">
        <v>5611</v>
      </c>
      <c r="D2861" s="11" t="s">
        <v>260</v>
      </c>
      <c r="E2861" s="19" t="s">
        <v>5861</v>
      </c>
      <c r="F2861" s="10">
        <v>42036</v>
      </c>
      <c r="G2861" s="10">
        <v>44958</v>
      </c>
      <c r="H2861" s="11">
        <v>9</v>
      </c>
      <c r="I2861" s="20" t="s">
        <v>259</v>
      </c>
      <c r="J2861" s="11" t="s">
        <v>261</v>
      </c>
      <c r="K2861" s="11" t="s">
        <v>12387</v>
      </c>
      <c r="L2861" s="11">
        <v>2</v>
      </c>
    </row>
    <row r="2862" spans="1:12">
      <c r="A2862" s="11" t="s">
        <v>5612</v>
      </c>
      <c r="D2862" s="11" t="s">
        <v>260</v>
      </c>
      <c r="E2862" s="19" t="s">
        <v>5862</v>
      </c>
      <c r="F2862" s="10">
        <v>42036</v>
      </c>
      <c r="G2862" s="10">
        <v>44958</v>
      </c>
      <c r="H2862" s="11">
        <v>9</v>
      </c>
      <c r="I2862" s="20" t="s">
        <v>259</v>
      </c>
      <c r="J2862" s="11" t="s">
        <v>261</v>
      </c>
      <c r="K2862" s="11" t="s">
        <v>12387</v>
      </c>
      <c r="L2862" s="11">
        <v>2</v>
      </c>
    </row>
    <row r="2863" spans="1:12">
      <c r="A2863" s="11" t="s">
        <v>5613</v>
      </c>
      <c r="D2863" s="11" t="s">
        <v>260</v>
      </c>
      <c r="E2863" s="19" t="s">
        <v>5863</v>
      </c>
      <c r="F2863" s="10">
        <v>42036</v>
      </c>
      <c r="G2863" s="10">
        <v>44958</v>
      </c>
      <c r="H2863" s="11">
        <v>9</v>
      </c>
      <c r="I2863" s="20" t="s">
        <v>259</v>
      </c>
      <c r="J2863" s="11" t="s">
        <v>261</v>
      </c>
      <c r="K2863" s="11" t="s">
        <v>12387</v>
      </c>
      <c r="L2863" s="11">
        <v>2</v>
      </c>
    </row>
    <row r="2864" spans="1:12">
      <c r="A2864" s="11" t="s">
        <v>5614</v>
      </c>
      <c r="D2864" s="11" t="s">
        <v>260</v>
      </c>
      <c r="E2864" s="19" t="s">
        <v>5864</v>
      </c>
      <c r="F2864" s="10">
        <v>42036</v>
      </c>
      <c r="G2864" s="10">
        <v>44958</v>
      </c>
      <c r="H2864" s="11">
        <v>9</v>
      </c>
      <c r="I2864" s="20" t="s">
        <v>259</v>
      </c>
      <c r="J2864" s="11" t="s">
        <v>261</v>
      </c>
      <c r="K2864" s="11" t="s">
        <v>12387</v>
      </c>
      <c r="L2864" s="11">
        <v>2</v>
      </c>
    </row>
    <row r="2865" spans="1:12">
      <c r="A2865" s="11" t="s">
        <v>5615</v>
      </c>
      <c r="D2865" s="11" t="s">
        <v>260</v>
      </c>
      <c r="E2865" s="19" t="s">
        <v>5865</v>
      </c>
      <c r="F2865" s="10">
        <v>42036</v>
      </c>
      <c r="G2865" s="10">
        <v>44958</v>
      </c>
      <c r="H2865" s="11">
        <v>9</v>
      </c>
      <c r="I2865" s="20" t="s">
        <v>259</v>
      </c>
      <c r="J2865" s="11" t="s">
        <v>261</v>
      </c>
      <c r="K2865" s="11" t="s">
        <v>12387</v>
      </c>
      <c r="L2865" s="11">
        <v>2</v>
      </c>
    </row>
    <row r="2866" spans="1:12">
      <c r="A2866" s="11" t="s">
        <v>5616</v>
      </c>
      <c r="D2866" s="11" t="s">
        <v>260</v>
      </c>
      <c r="E2866" s="19" t="s">
        <v>5866</v>
      </c>
      <c r="F2866" s="10">
        <v>42036</v>
      </c>
      <c r="G2866" s="10">
        <v>44958</v>
      </c>
      <c r="H2866" s="11">
        <v>9</v>
      </c>
      <c r="I2866" s="20" t="s">
        <v>259</v>
      </c>
      <c r="J2866" s="11" t="s">
        <v>261</v>
      </c>
      <c r="K2866" s="11" t="s">
        <v>12387</v>
      </c>
      <c r="L2866" s="11">
        <v>2</v>
      </c>
    </row>
    <row r="2867" spans="1:12">
      <c r="A2867" s="11" t="s">
        <v>5617</v>
      </c>
      <c r="D2867" s="11" t="s">
        <v>260</v>
      </c>
      <c r="E2867" s="19" t="s">
        <v>5867</v>
      </c>
      <c r="F2867" s="10">
        <v>42036</v>
      </c>
      <c r="G2867" s="10">
        <v>44958</v>
      </c>
      <c r="H2867" s="11">
        <v>9</v>
      </c>
      <c r="I2867" s="20" t="s">
        <v>259</v>
      </c>
      <c r="J2867" s="11" t="s">
        <v>261</v>
      </c>
      <c r="K2867" s="11" t="s">
        <v>12387</v>
      </c>
      <c r="L2867" s="11">
        <v>2</v>
      </c>
    </row>
    <row r="2868" spans="1:12">
      <c r="A2868" s="11" t="s">
        <v>5618</v>
      </c>
      <c r="D2868" s="11" t="s">
        <v>260</v>
      </c>
      <c r="E2868" s="19" t="s">
        <v>5868</v>
      </c>
      <c r="F2868" s="10">
        <v>42036</v>
      </c>
      <c r="G2868" s="10">
        <v>44958</v>
      </c>
      <c r="H2868" s="11">
        <v>9</v>
      </c>
      <c r="I2868" s="20" t="s">
        <v>259</v>
      </c>
      <c r="J2868" s="11" t="s">
        <v>261</v>
      </c>
      <c r="K2868" s="11" t="s">
        <v>12387</v>
      </c>
      <c r="L2868" s="11">
        <v>2</v>
      </c>
    </row>
    <row r="2869" spans="1:12">
      <c r="A2869" s="11" t="s">
        <v>5619</v>
      </c>
      <c r="D2869" s="11" t="s">
        <v>260</v>
      </c>
      <c r="E2869" s="19" t="s">
        <v>5869</v>
      </c>
      <c r="F2869" s="10">
        <v>42036</v>
      </c>
      <c r="G2869" s="10">
        <v>44958</v>
      </c>
      <c r="H2869" s="11">
        <v>9</v>
      </c>
      <c r="I2869" s="20" t="s">
        <v>259</v>
      </c>
      <c r="J2869" s="11" t="s">
        <v>261</v>
      </c>
      <c r="K2869" s="11" t="s">
        <v>12387</v>
      </c>
      <c r="L2869" s="11">
        <v>2</v>
      </c>
    </row>
    <row r="2870" spans="1:12">
      <c r="A2870" s="11" t="s">
        <v>5620</v>
      </c>
      <c r="D2870" s="11" t="s">
        <v>260</v>
      </c>
      <c r="E2870" s="19" t="s">
        <v>5870</v>
      </c>
      <c r="F2870" s="10">
        <v>42036</v>
      </c>
      <c r="G2870" s="10">
        <v>44958</v>
      </c>
      <c r="H2870" s="11">
        <v>9</v>
      </c>
      <c r="I2870" s="20" t="s">
        <v>259</v>
      </c>
      <c r="J2870" s="11" t="s">
        <v>261</v>
      </c>
      <c r="K2870" s="11" t="s">
        <v>12387</v>
      </c>
      <c r="L2870" s="11">
        <v>2</v>
      </c>
    </row>
    <row r="2871" spans="1:12">
      <c r="A2871" s="11" t="s">
        <v>5621</v>
      </c>
      <c r="D2871" s="11" t="s">
        <v>260</v>
      </c>
      <c r="E2871" s="19" t="s">
        <v>5871</v>
      </c>
      <c r="F2871" s="10">
        <v>42036</v>
      </c>
      <c r="G2871" s="10">
        <v>44958</v>
      </c>
      <c r="H2871" s="11">
        <v>9</v>
      </c>
      <c r="I2871" s="20" t="s">
        <v>259</v>
      </c>
      <c r="J2871" s="11" t="s">
        <v>261</v>
      </c>
      <c r="K2871" s="11" t="s">
        <v>12387</v>
      </c>
      <c r="L2871" s="11">
        <v>2</v>
      </c>
    </row>
    <row r="2872" spans="1:12">
      <c r="A2872" s="11" t="s">
        <v>5622</v>
      </c>
      <c r="D2872" s="11" t="s">
        <v>260</v>
      </c>
      <c r="E2872" s="19" t="s">
        <v>5872</v>
      </c>
      <c r="F2872" s="10">
        <v>42036</v>
      </c>
      <c r="G2872" s="10">
        <v>44958</v>
      </c>
      <c r="H2872" s="11">
        <v>9</v>
      </c>
      <c r="I2872" s="20" t="s">
        <v>259</v>
      </c>
      <c r="J2872" s="11" t="s">
        <v>261</v>
      </c>
      <c r="K2872" s="11" t="s">
        <v>12387</v>
      </c>
      <c r="L2872" s="11">
        <v>2</v>
      </c>
    </row>
    <row r="2873" spans="1:12">
      <c r="A2873" s="11" t="s">
        <v>5623</v>
      </c>
      <c r="D2873" s="11" t="s">
        <v>260</v>
      </c>
      <c r="E2873" s="19" t="s">
        <v>5873</v>
      </c>
      <c r="F2873" s="10">
        <v>42036</v>
      </c>
      <c r="G2873" s="10">
        <v>44958</v>
      </c>
      <c r="H2873" s="11">
        <v>9</v>
      </c>
      <c r="I2873" s="20" t="s">
        <v>259</v>
      </c>
      <c r="J2873" s="11" t="s">
        <v>261</v>
      </c>
      <c r="K2873" s="11" t="s">
        <v>12387</v>
      </c>
      <c r="L2873" s="11">
        <v>2</v>
      </c>
    </row>
    <row r="2874" spans="1:12">
      <c r="A2874" s="11" t="s">
        <v>5624</v>
      </c>
      <c r="D2874" s="11" t="s">
        <v>260</v>
      </c>
      <c r="E2874" s="19" t="s">
        <v>5874</v>
      </c>
      <c r="F2874" s="10">
        <v>42036</v>
      </c>
      <c r="G2874" s="10">
        <v>44958</v>
      </c>
      <c r="H2874" s="11">
        <v>9</v>
      </c>
      <c r="I2874" s="20" t="s">
        <v>259</v>
      </c>
      <c r="J2874" s="11" t="s">
        <v>261</v>
      </c>
      <c r="K2874" s="11" t="s">
        <v>12387</v>
      </c>
      <c r="L2874" s="11">
        <v>2</v>
      </c>
    </row>
    <row r="2875" spans="1:12">
      <c r="A2875" s="11" t="s">
        <v>5625</v>
      </c>
      <c r="D2875" s="11" t="s">
        <v>260</v>
      </c>
      <c r="E2875" s="19" t="s">
        <v>5875</v>
      </c>
      <c r="F2875" s="10">
        <v>42036</v>
      </c>
      <c r="G2875" s="10">
        <v>44958</v>
      </c>
      <c r="H2875" s="11">
        <v>9</v>
      </c>
      <c r="I2875" s="20" t="s">
        <v>259</v>
      </c>
      <c r="J2875" s="11" t="s">
        <v>261</v>
      </c>
      <c r="K2875" s="11" t="s">
        <v>12387</v>
      </c>
      <c r="L2875" s="11">
        <v>2</v>
      </c>
    </row>
    <row r="2876" spans="1:12">
      <c r="A2876" s="11" t="s">
        <v>5626</v>
      </c>
      <c r="D2876" s="11" t="s">
        <v>260</v>
      </c>
      <c r="E2876" s="19" t="s">
        <v>5876</v>
      </c>
      <c r="F2876" s="10">
        <v>42036</v>
      </c>
      <c r="G2876" s="10">
        <v>44958</v>
      </c>
      <c r="H2876" s="11">
        <v>9</v>
      </c>
      <c r="I2876" s="20" t="s">
        <v>259</v>
      </c>
      <c r="J2876" s="11" t="s">
        <v>261</v>
      </c>
      <c r="K2876" s="11" t="s">
        <v>12387</v>
      </c>
      <c r="L2876" s="11">
        <v>2</v>
      </c>
    </row>
    <row r="2877" spans="1:12">
      <c r="A2877" s="11" t="s">
        <v>5627</v>
      </c>
      <c r="D2877" s="11" t="s">
        <v>260</v>
      </c>
      <c r="E2877" s="19" t="s">
        <v>5877</v>
      </c>
      <c r="F2877" s="10">
        <v>42036</v>
      </c>
      <c r="G2877" s="10">
        <v>44958</v>
      </c>
      <c r="H2877" s="11">
        <v>9</v>
      </c>
      <c r="I2877" s="20" t="s">
        <v>259</v>
      </c>
      <c r="J2877" s="11" t="s">
        <v>261</v>
      </c>
      <c r="K2877" s="11" t="s">
        <v>12387</v>
      </c>
      <c r="L2877" s="11">
        <v>2</v>
      </c>
    </row>
    <row r="2878" spans="1:12">
      <c r="A2878" s="11" t="s">
        <v>5628</v>
      </c>
      <c r="D2878" s="11" t="s">
        <v>260</v>
      </c>
      <c r="E2878" s="19" t="s">
        <v>5878</v>
      </c>
      <c r="F2878" s="10">
        <v>42036</v>
      </c>
      <c r="G2878" s="10">
        <v>44958</v>
      </c>
      <c r="H2878" s="11">
        <v>9</v>
      </c>
      <c r="I2878" s="20" t="s">
        <v>259</v>
      </c>
      <c r="J2878" s="11" t="s">
        <v>261</v>
      </c>
      <c r="K2878" s="11" t="s">
        <v>12387</v>
      </c>
      <c r="L2878" s="11">
        <v>2</v>
      </c>
    </row>
    <row r="2879" spans="1:12">
      <c r="A2879" s="11" t="s">
        <v>5629</v>
      </c>
      <c r="D2879" s="11" t="s">
        <v>260</v>
      </c>
      <c r="E2879" s="19" t="s">
        <v>5879</v>
      </c>
      <c r="F2879" s="10">
        <v>42036</v>
      </c>
      <c r="G2879" s="10">
        <v>44958</v>
      </c>
      <c r="H2879" s="11">
        <v>9</v>
      </c>
      <c r="I2879" s="20" t="s">
        <v>259</v>
      </c>
      <c r="J2879" s="11" t="s">
        <v>261</v>
      </c>
      <c r="K2879" s="11" t="s">
        <v>12387</v>
      </c>
      <c r="L2879" s="11">
        <v>2</v>
      </c>
    </row>
    <row r="2880" spans="1:12">
      <c r="A2880" s="11" t="s">
        <v>5630</v>
      </c>
      <c r="D2880" s="11" t="s">
        <v>260</v>
      </c>
      <c r="E2880" s="19" t="s">
        <v>5880</v>
      </c>
      <c r="F2880" s="10">
        <v>42036</v>
      </c>
      <c r="G2880" s="10">
        <v>44958</v>
      </c>
      <c r="H2880" s="11">
        <v>9</v>
      </c>
      <c r="I2880" s="20" t="s">
        <v>259</v>
      </c>
      <c r="J2880" s="11" t="s">
        <v>261</v>
      </c>
      <c r="K2880" s="11" t="s">
        <v>12387</v>
      </c>
      <c r="L2880" s="11">
        <v>2</v>
      </c>
    </row>
    <row r="2881" spans="1:12">
      <c r="A2881" s="11" t="s">
        <v>5631</v>
      </c>
      <c r="D2881" s="11" t="s">
        <v>260</v>
      </c>
      <c r="E2881" s="19" t="s">
        <v>5881</v>
      </c>
      <c r="F2881" s="10">
        <v>42036</v>
      </c>
      <c r="G2881" s="10">
        <v>44958</v>
      </c>
      <c r="H2881" s="11">
        <v>9</v>
      </c>
      <c r="I2881" s="20" t="s">
        <v>259</v>
      </c>
      <c r="J2881" s="11" t="s">
        <v>261</v>
      </c>
      <c r="K2881" s="11" t="s">
        <v>12387</v>
      </c>
      <c r="L2881" s="11">
        <v>2</v>
      </c>
    </row>
    <row r="2882" spans="1:12">
      <c r="A2882" s="11" t="s">
        <v>5632</v>
      </c>
      <c r="D2882" s="11" t="s">
        <v>260</v>
      </c>
      <c r="E2882" s="19" t="s">
        <v>5882</v>
      </c>
      <c r="F2882" s="10">
        <v>42036</v>
      </c>
      <c r="G2882" s="10">
        <v>44958</v>
      </c>
      <c r="H2882" s="11">
        <v>9</v>
      </c>
      <c r="I2882" s="20" t="s">
        <v>259</v>
      </c>
      <c r="J2882" s="11" t="s">
        <v>261</v>
      </c>
      <c r="K2882" s="11" t="s">
        <v>12387</v>
      </c>
      <c r="L2882" s="11">
        <v>2</v>
      </c>
    </row>
    <row r="2883" spans="1:12">
      <c r="A2883" s="11" t="s">
        <v>5633</v>
      </c>
      <c r="D2883" s="11" t="s">
        <v>260</v>
      </c>
      <c r="E2883" s="19" t="s">
        <v>5883</v>
      </c>
      <c r="F2883" s="10">
        <v>42036</v>
      </c>
      <c r="G2883" s="10">
        <v>44958</v>
      </c>
      <c r="H2883" s="11">
        <v>9</v>
      </c>
      <c r="I2883" s="20" t="s">
        <v>259</v>
      </c>
      <c r="J2883" s="11" t="s">
        <v>261</v>
      </c>
      <c r="K2883" s="11" t="s">
        <v>12387</v>
      </c>
      <c r="L2883" s="11">
        <v>2</v>
      </c>
    </row>
    <row r="2884" spans="1:12">
      <c r="A2884" s="11" t="s">
        <v>5634</v>
      </c>
      <c r="D2884" s="11" t="s">
        <v>260</v>
      </c>
      <c r="E2884" s="19" t="s">
        <v>5884</v>
      </c>
      <c r="F2884" s="10">
        <v>42036</v>
      </c>
      <c r="G2884" s="10">
        <v>44958</v>
      </c>
      <c r="H2884" s="11">
        <v>9</v>
      </c>
      <c r="I2884" s="20" t="s">
        <v>259</v>
      </c>
      <c r="J2884" s="11" t="s">
        <v>261</v>
      </c>
      <c r="K2884" s="11" t="s">
        <v>12387</v>
      </c>
      <c r="L2884" s="11">
        <v>2</v>
      </c>
    </row>
    <row r="2885" spans="1:12">
      <c r="A2885" s="11" t="s">
        <v>5635</v>
      </c>
      <c r="D2885" s="11" t="s">
        <v>260</v>
      </c>
      <c r="E2885" s="19" t="s">
        <v>5885</v>
      </c>
      <c r="F2885" s="10">
        <v>42036</v>
      </c>
      <c r="G2885" s="10">
        <v>44958</v>
      </c>
      <c r="H2885" s="11">
        <v>9</v>
      </c>
      <c r="I2885" s="20" t="s">
        <v>259</v>
      </c>
      <c r="J2885" s="11" t="s">
        <v>261</v>
      </c>
      <c r="K2885" s="11" t="s">
        <v>12387</v>
      </c>
      <c r="L2885" s="11">
        <v>2</v>
      </c>
    </row>
    <row r="2886" spans="1:12">
      <c r="A2886" s="11" t="s">
        <v>5636</v>
      </c>
      <c r="D2886" s="11" t="s">
        <v>260</v>
      </c>
      <c r="E2886" s="19" t="s">
        <v>5886</v>
      </c>
      <c r="F2886" s="10">
        <v>42036</v>
      </c>
      <c r="G2886" s="10">
        <v>44958</v>
      </c>
      <c r="H2886" s="11">
        <v>9</v>
      </c>
      <c r="I2886" s="20" t="s">
        <v>259</v>
      </c>
      <c r="J2886" s="11" t="s">
        <v>261</v>
      </c>
      <c r="K2886" s="11" t="s">
        <v>12387</v>
      </c>
      <c r="L2886" s="11">
        <v>2</v>
      </c>
    </row>
    <row r="2887" spans="1:12">
      <c r="A2887" s="11" t="s">
        <v>5637</v>
      </c>
      <c r="D2887" s="11" t="s">
        <v>260</v>
      </c>
      <c r="E2887" s="19" t="s">
        <v>5887</v>
      </c>
      <c r="F2887" s="10">
        <v>42036</v>
      </c>
      <c r="G2887" s="10">
        <v>44958</v>
      </c>
      <c r="H2887" s="11">
        <v>9</v>
      </c>
      <c r="I2887" s="20" t="s">
        <v>259</v>
      </c>
      <c r="J2887" s="11" t="s">
        <v>261</v>
      </c>
      <c r="K2887" s="11" t="s">
        <v>12387</v>
      </c>
      <c r="L2887" s="11">
        <v>2</v>
      </c>
    </row>
    <row r="2888" spans="1:12">
      <c r="A2888" s="11" t="s">
        <v>5638</v>
      </c>
      <c r="D2888" s="11" t="s">
        <v>260</v>
      </c>
      <c r="E2888" s="19" t="s">
        <v>5888</v>
      </c>
      <c r="F2888" s="10">
        <v>42036</v>
      </c>
      <c r="G2888" s="10">
        <v>44958</v>
      </c>
      <c r="H2888" s="11">
        <v>9</v>
      </c>
      <c r="I2888" s="20" t="s">
        <v>259</v>
      </c>
      <c r="J2888" s="11" t="s">
        <v>261</v>
      </c>
      <c r="K2888" s="11" t="s">
        <v>12387</v>
      </c>
      <c r="L2888" s="11">
        <v>2</v>
      </c>
    </row>
    <row r="2889" spans="1:12">
      <c r="A2889" s="11" t="s">
        <v>5639</v>
      </c>
      <c r="D2889" s="11" t="s">
        <v>260</v>
      </c>
      <c r="E2889" s="19" t="s">
        <v>5889</v>
      </c>
      <c r="F2889" s="10">
        <v>42036</v>
      </c>
      <c r="G2889" s="10">
        <v>44958</v>
      </c>
      <c r="H2889" s="11">
        <v>9</v>
      </c>
      <c r="I2889" s="20" t="s">
        <v>259</v>
      </c>
      <c r="J2889" s="11" t="s">
        <v>261</v>
      </c>
      <c r="K2889" s="11" t="s">
        <v>12387</v>
      </c>
      <c r="L2889" s="11">
        <v>2</v>
      </c>
    </row>
    <row r="2890" spans="1:12">
      <c r="A2890" s="11" t="s">
        <v>5640</v>
      </c>
      <c r="D2890" s="11" t="s">
        <v>260</v>
      </c>
      <c r="E2890" s="19" t="s">
        <v>5890</v>
      </c>
      <c r="F2890" s="10">
        <v>42036</v>
      </c>
      <c r="G2890" s="10">
        <v>44958</v>
      </c>
      <c r="H2890" s="11">
        <v>9</v>
      </c>
      <c r="I2890" s="20" t="s">
        <v>259</v>
      </c>
      <c r="J2890" s="11" t="s">
        <v>261</v>
      </c>
      <c r="K2890" s="11" t="s">
        <v>12387</v>
      </c>
      <c r="L2890" s="11">
        <v>2</v>
      </c>
    </row>
    <row r="2891" spans="1:12">
      <c r="A2891" s="11" t="s">
        <v>5641</v>
      </c>
      <c r="D2891" s="11" t="s">
        <v>260</v>
      </c>
      <c r="E2891" s="19" t="s">
        <v>5891</v>
      </c>
      <c r="F2891" s="10">
        <v>42036</v>
      </c>
      <c r="G2891" s="10">
        <v>44958</v>
      </c>
      <c r="H2891" s="11">
        <v>9</v>
      </c>
      <c r="I2891" s="20" t="s">
        <v>259</v>
      </c>
      <c r="J2891" s="11" t="s">
        <v>261</v>
      </c>
      <c r="K2891" s="11" t="s">
        <v>12387</v>
      </c>
      <c r="L2891" s="11">
        <v>2</v>
      </c>
    </row>
    <row r="2892" spans="1:12">
      <c r="A2892" s="11" t="s">
        <v>5642</v>
      </c>
      <c r="D2892" s="11" t="s">
        <v>260</v>
      </c>
      <c r="E2892" s="19" t="s">
        <v>5892</v>
      </c>
      <c r="F2892" s="10">
        <v>42036</v>
      </c>
      <c r="G2892" s="10">
        <v>44958</v>
      </c>
      <c r="H2892" s="11">
        <v>9</v>
      </c>
      <c r="I2892" s="20" t="s">
        <v>259</v>
      </c>
      <c r="J2892" s="11" t="s">
        <v>261</v>
      </c>
      <c r="K2892" s="11" t="s">
        <v>12387</v>
      </c>
      <c r="L2892" s="11">
        <v>2</v>
      </c>
    </row>
    <row r="2893" spans="1:12">
      <c r="A2893" s="11" t="s">
        <v>5643</v>
      </c>
      <c r="D2893" s="11" t="s">
        <v>260</v>
      </c>
      <c r="E2893" s="19" t="s">
        <v>5893</v>
      </c>
      <c r="F2893" s="10">
        <v>42036</v>
      </c>
      <c r="G2893" s="10">
        <v>44958</v>
      </c>
      <c r="H2893" s="11">
        <v>9</v>
      </c>
      <c r="I2893" s="20" t="s">
        <v>259</v>
      </c>
      <c r="J2893" s="11" t="s">
        <v>261</v>
      </c>
      <c r="K2893" s="11" t="s">
        <v>12387</v>
      </c>
      <c r="L2893" s="11">
        <v>2</v>
      </c>
    </row>
    <row r="2894" spans="1:12">
      <c r="A2894" s="11" t="s">
        <v>5644</v>
      </c>
      <c r="D2894" s="11" t="s">
        <v>260</v>
      </c>
      <c r="E2894" s="19" t="s">
        <v>5894</v>
      </c>
      <c r="F2894" s="10">
        <v>42036</v>
      </c>
      <c r="G2894" s="10">
        <v>44958</v>
      </c>
      <c r="H2894" s="11">
        <v>9</v>
      </c>
      <c r="I2894" s="20" t="s">
        <v>259</v>
      </c>
      <c r="J2894" s="11" t="s">
        <v>261</v>
      </c>
      <c r="K2894" s="11" t="s">
        <v>12387</v>
      </c>
      <c r="L2894" s="11">
        <v>2</v>
      </c>
    </row>
    <row r="2895" spans="1:12">
      <c r="A2895" s="11" t="s">
        <v>5645</v>
      </c>
      <c r="D2895" s="11" t="s">
        <v>260</v>
      </c>
      <c r="E2895" s="19" t="s">
        <v>5895</v>
      </c>
      <c r="F2895" s="10">
        <v>42036</v>
      </c>
      <c r="G2895" s="10">
        <v>44958</v>
      </c>
      <c r="H2895" s="11">
        <v>9</v>
      </c>
      <c r="I2895" s="20" t="s">
        <v>259</v>
      </c>
      <c r="J2895" s="11" t="s">
        <v>261</v>
      </c>
      <c r="K2895" s="11" t="s">
        <v>12387</v>
      </c>
      <c r="L2895" s="11">
        <v>2</v>
      </c>
    </row>
    <row r="2896" spans="1:12">
      <c r="A2896" s="11" t="s">
        <v>5646</v>
      </c>
      <c r="D2896" s="11" t="s">
        <v>260</v>
      </c>
      <c r="E2896" s="19" t="s">
        <v>5896</v>
      </c>
      <c r="F2896" s="10">
        <v>42036</v>
      </c>
      <c r="G2896" s="10">
        <v>44958</v>
      </c>
      <c r="H2896" s="11">
        <v>9</v>
      </c>
      <c r="I2896" s="20" t="s">
        <v>259</v>
      </c>
      <c r="J2896" s="11" t="s">
        <v>261</v>
      </c>
      <c r="K2896" s="11" t="s">
        <v>12387</v>
      </c>
      <c r="L2896" s="11">
        <v>2</v>
      </c>
    </row>
    <row r="2897" spans="1:12">
      <c r="A2897" s="11" t="s">
        <v>5647</v>
      </c>
      <c r="D2897" s="11" t="s">
        <v>260</v>
      </c>
      <c r="E2897" s="19" t="s">
        <v>5897</v>
      </c>
      <c r="F2897" s="10">
        <v>42036</v>
      </c>
      <c r="G2897" s="10">
        <v>44958</v>
      </c>
      <c r="H2897" s="11">
        <v>9</v>
      </c>
      <c r="I2897" s="20" t="s">
        <v>259</v>
      </c>
      <c r="J2897" s="11" t="s">
        <v>261</v>
      </c>
      <c r="K2897" s="11" t="s">
        <v>12387</v>
      </c>
      <c r="L2897" s="11">
        <v>2</v>
      </c>
    </row>
    <row r="2898" spans="1:12">
      <c r="A2898" s="11" t="s">
        <v>5648</v>
      </c>
      <c r="D2898" s="11" t="s">
        <v>260</v>
      </c>
      <c r="E2898" s="19" t="s">
        <v>5898</v>
      </c>
      <c r="F2898" s="10">
        <v>42036</v>
      </c>
      <c r="G2898" s="10">
        <v>44958</v>
      </c>
      <c r="H2898" s="11">
        <v>9</v>
      </c>
      <c r="I2898" s="20" t="s">
        <v>259</v>
      </c>
      <c r="J2898" s="11" t="s">
        <v>261</v>
      </c>
      <c r="K2898" s="11" t="s">
        <v>12387</v>
      </c>
      <c r="L2898" s="11">
        <v>2</v>
      </c>
    </row>
    <row r="2899" spans="1:12">
      <c r="A2899" s="11" t="s">
        <v>5649</v>
      </c>
      <c r="D2899" s="11" t="s">
        <v>260</v>
      </c>
      <c r="E2899" s="19" t="s">
        <v>5899</v>
      </c>
      <c r="F2899" s="10">
        <v>42036</v>
      </c>
      <c r="G2899" s="10">
        <v>44958</v>
      </c>
      <c r="H2899" s="11">
        <v>9</v>
      </c>
      <c r="I2899" s="20" t="s">
        <v>259</v>
      </c>
      <c r="J2899" s="11" t="s">
        <v>261</v>
      </c>
      <c r="K2899" s="11" t="s">
        <v>12387</v>
      </c>
      <c r="L2899" s="11">
        <v>2</v>
      </c>
    </row>
    <row r="2900" spans="1:12">
      <c r="A2900" s="11" t="s">
        <v>5650</v>
      </c>
      <c r="D2900" s="11" t="s">
        <v>260</v>
      </c>
      <c r="E2900" s="19" t="s">
        <v>5900</v>
      </c>
      <c r="F2900" s="10">
        <v>42036</v>
      </c>
      <c r="G2900" s="10">
        <v>44958</v>
      </c>
      <c r="H2900" s="11">
        <v>9</v>
      </c>
      <c r="I2900" s="20" t="s">
        <v>259</v>
      </c>
      <c r="J2900" s="11" t="s">
        <v>261</v>
      </c>
      <c r="K2900" s="11" t="s">
        <v>12387</v>
      </c>
      <c r="L2900" s="11">
        <v>2</v>
      </c>
    </row>
    <row r="2901" spans="1:12">
      <c r="A2901" s="11" t="s">
        <v>5651</v>
      </c>
      <c r="D2901" s="11" t="s">
        <v>260</v>
      </c>
      <c r="E2901" s="19" t="s">
        <v>5901</v>
      </c>
      <c r="F2901" s="10">
        <v>42036</v>
      </c>
      <c r="G2901" s="10">
        <v>44958</v>
      </c>
      <c r="H2901" s="11">
        <v>9</v>
      </c>
      <c r="I2901" s="20" t="s">
        <v>259</v>
      </c>
      <c r="J2901" s="11" t="s">
        <v>261</v>
      </c>
      <c r="K2901" s="11" t="s">
        <v>12387</v>
      </c>
      <c r="L2901" s="11">
        <v>2</v>
      </c>
    </row>
    <row r="2902" spans="1:12">
      <c r="A2902" s="11" t="s">
        <v>5652</v>
      </c>
      <c r="D2902" s="11" t="s">
        <v>260</v>
      </c>
      <c r="E2902" s="19" t="s">
        <v>5902</v>
      </c>
      <c r="F2902" s="10">
        <v>42036</v>
      </c>
      <c r="G2902" s="10">
        <v>44958</v>
      </c>
      <c r="H2902" s="11">
        <v>9</v>
      </c>
      <c r="I2902" s="20" t="s">
        <v>259</v>
      </c>
      <c r="J2902" s="11" t="s">
        <v>261</v>
      </c>
      <c r="K2902" s="11" t="s">
        <v>12387</v>
      </c>
      <c r="L2902" s="11">
        <v>2</v>
      </c>
    </row>
    <row r="2903" spans="1:12">
      <c r="A2903" s="11" t="s">
        <v>5653</v>
      </c>
      <c r="D2903" s="11" t="s">
        <v>260</v>
      </c>
      <c r="E2903" s="19" t="s">
        <v>5903</v>
      </c>
      <c r="F2903" s="10">
        <v>42036</v>
      </c>
      <c r="G2903" s="10">
        <v>44958</v>
      </c>
      <c r="H2903" s="11">
        <v>9</v>
      </c>
      <c r="I2903" s="20" t="s">
        <v>259</v>
      </c>
      <c r="J2903" s="11" t="s">
        <v>261</v>
      </c>
      <c r="K2903" s="11" t="s">
        <v>12387</v>
      </c>
      <c r="L2903" s="11">
        <v>2</v>
      </c>
    </row>
    <row r="2904" spans="1:12">
      <c r="A2904" s="11" t="s">
        <v>5654</v>
      </c>
      <c r="D2904" s="11" t="s">
        <v>260</v>
      </c>
      <c r="E2904" s="19" t="s">
        <v>5904</v>
      </c>
      <c r="F2904" s="10">
        <v>42036</v>
      </c>
      <c r="G2904" s="10">
        <v>44958</v>
      </c>
      <c r="H2904" s="11">
        <v>9</v>
      </c>
      <c r="I2904" s="20" t="s">
        <v>259</v>
      </c>
      <c r="J2904" s="11" t="s">
        <v>261</v>
      </c>
      <c r="K2904" s="11" t="s">
        <v>12387</v>
      </c>
      <c r="L2904" s="11">
        <v>2</v>
      </c>
    </row>
    <row r="2905" spans="1:12">
      <c r="A2905" s="11" t="s">
        <v>5655</v>
      </c>
      <c r="D2905" s="11" t="s">
        <v>260</v>
      </c>
      <c r="E2905" s="19" t="s">
        <v>5905</v>
      </c>
      <c r="F2905" s="10">
        <v>42036</v>
      </c>
      <c r="G2905" s="10">
        <v>44958</v>
      </c>
      <c r="H2905" s="11">
        <v>9</v>
      </c>
      <c r="I2905" s="20" t="s">
        <v>259</v>
      </c>
      <c r="J2905" s="11" t="s">
        <v>261</v>
      </c>
      <c r="K2905" s="11" t="s">
        <v>12387</v>
      </c>
      <c r="L2905" s="11">
        <v>2</v>
      </c>
    </row>
    <row r="2906" spans="1:12">
      <c r="A2906" s="11" t="s">
        <v>5656</v>
      </c>
      <c r="D2906" s="11" t="s">
        <v>260</v>
      </c>
      <c r="E2906" s="19" t="s">
        <v>5906</v>
      </c>
      <c r="F2906" s="10">
        <v>42036</v>
      </c>
      <c r="G2906" s="10">
        <v>44958</v>
      </c>
      <c r="H2906" s="11">
        <v>9</v>
      </c>
      <c r="I2906" s="20" t="s">
        <v>259</v>
      </c>
      <c r="J2906" s="11" t="s">
        <v>261</v>
      </c>
      <c r="K2906" s="11" t="s">
        <v>12387</v>
      </c>
      <c r="L2906" s="11">
        <v>2</v>
      </c>
    </row>
    <row r="2907" spans="1:12">
      <c r="A2907" s="11" t="s">
        <v>5657</v>
      </c>
      <c r="D2907" s="11" t="s">
        <v>260</v>
      </c>
      <c r="E2907" s="19" t="s">
        <v>5907</v>
      </c>
      <c r="F2907" s="10">
        <v>42036</v>
      </c>
      <c r="G2907" s="10">
        <v>44958</v>
      </c>
      <c r="H2907" s="11">
        <v>9</v>
      </c>
      <c r="I2907" s="20" t="s">
        <v>259</v>
      </c>
      <c r="J2907" s="11" t="s">
        <v>261</v>
      </c>
      <c r="K2907" s="11" t="s">
        <v>12387</v>
      </c>
      <c r="L2907" s="11">
        <v>2</v>
      </c>
    </row>
    <row r="2908" spans="1:12">
      <c r="A2908" s="11" t="s">
        <v>5658</v>
      </c>
      <c r="D2908" s="11" t="s">
        <v>260</v>
      </c>
      <c r="E2908" s="19" t="s">
        <v>5908</v>
      </c>
      <c r="F2908" s="10">
        <v>42036</v>
      </c>
      <c r="G2908" s="10">
        <v>44958</v>
      </c>
      <c r="H2908" s="11">
        <v>9</v>
      </c>
      <c r="I2908" s="20" t="s">
        <v>259</v>
      </c>
      <c r="J2908" s="11" t="s">
        <v>261</v>
      </c>
      <c r="K2908" s="11" t="s">
        <v>12387</v>
      </c>
      <c r="L2908" s="11">
        <v>2</v>
      </c>
    </row>
    <row r="2909" spans="1:12">
      <c r="A2909" s="11" t="s">
        <v>5659</v>
      </c>
      <c r="D2909" s="11" t="s">
        <v>260</v>
      </c>
      <c r="E2909" s="19" t="s">
        <v>5909</v>
      </c>
      <c r="F2909" s="10">
        <v>42036</v>
      </c>
      <c r="G2909" s="10">
        <v>44958</v>
      </c>
      <c r="H2909" s="11">
        <v>9</v>
      </c>
      <c r="I2909" s="20" t="s">
        <v>259</v>
      </c>
      <c r="J2909" s="11" t="s">
        <v>261</v>
      </c>
      <c r="K2909" s="11" t="s">
        <v>12387</v>
      </c>
      <c r="L2909" s="11">
        <v>2</v>
      </c>
    </row>
    <row r="2910" spans="1:12">
      <c r="A2910" s="11" t="s">
        <v>5660</v>
      </c>
      <c r="D2910" s="11" t="s">
        <v>260</v>
      </c>
      <c r="E2910" s="19" t="s">
        <v>5910</v>
      </c>
      <c r="F2910" s="10">
        <v>42036</v>
      </c>
      <c r="G2910" s="10">
        <v>44958</v>
      </c>
      <c r="H2910" s="11">
        <v>9</v>
      </c>
      <c r="I2910" s="20" t="s">
        <v>259</v>
      </c>
      <c r="J2910" s="11" t="s">
        <v>261</v>
      </c>
      <c r="K2910" s="11" t="s">
        <v>12387</v>
      </c>
      <c r="L2910" s="11">
        <v>2</v>
      </c>
    </row>
    <row r="2911" spans="1:12">
      <c r="A2911" s="11" t="s">
        <v>5661</v>
      </c>
      <c r="D2911" s="11" t="s">
        <v>260</v>
      </c>
      <c r="E2911" s="19" t="s">
        <v>5911</v>
      </c>
      <c r="F2911" s="10">
        <v>42036</v>
      </c>
      <c r="G2911" s="10">
        <v>44958</v>
      </c>
      <c r="H2911" s="11">
        <v>9</v>
      </c>
      <c r="I2911" s="20" t="s">
        <v>259</v>
      </c>
      <c r="J2911" s="11" t="s">
        <v>261</v>
      </c>
      <c r="K2911" s="11" t="s">
        <v>12387</v>
      </c>
      <c r="L2911" s="11">
        <v>2</v>
      </c>
    </row>
    <row r="2912" spans="1:12">
      <c r="A2912" s="11" t="s">
        <v>5662</v>
      </c>
      <c r="D2912" s="11" t="s">
        <v>260</v>
      </c>
      <c r="E2912" s="19" t="s">
        <v>5912</v>
      </c>
      <c r="F2912" s="10">
        <v>42036</v>
      </c>
      <c r="G2912" s="10">
        <v>44958</v>
      </c>
      <c r="H2912" s="11">
        <v>9</v>
      </c>
      <c r="I2912" s="20" t="s">
        <v>259</v>
      </c>
      <c r="J2912" s="11" t="s">
        <v>261</v>
      </c>
      <c r="K2912" s="11" t="s">
        <v>12387</v>
      </c>
      <c r="L2912" s="11">
        <v>2</v>
      </c>
    </row>
    <row r="2913" spans="1:12">
      <c r="A2913" s="11" t="s">
        <v>5663</v>
      </c>
      <c r="D2913" s="11" t="s">
        <v>260</v>
      </c>
      <c r="E2913" s="19" t="s">
        <v>5913</v>
      </c>
      <c r="F2913" s="10">
        <v>42036</v>
      </c>
      <c r="G2913" s="10">
        <v>44958</v>
      </c>
      <c r="H2913" s="11">
        <v>9</v>
      </c>
      <c r="I2913" s="20" t="s">
        <v>259</v>
      </c>
      <c r="J2913" s="11" t="s">
        <v>261</v>
      </c>
      <c r="K2913" s="11" t="s">
        <v>12387</v>
      </c>
      <c r="L2913" s="11">
        <v>2</v>
      </c>
    </row>
    <row r="2914" spans="1:12">
      <c r="A2914" s="11" t="s">
        <v>5664</v>
      </c>
      <c r="D2914" s="11" t="s">
        <v>260</v>
      </c>
      <c r="E2914" s="19" t="s">
        <v>5914</v>
      </c>
      <c r="F2914" s="10">
        <v>42036</v>
      </c>
      <c r="G2914" s="10">
        <v>44958</v>
      </c>
      <c r="H2914" s="11">
        <v>9</v>
      </c>
      <c r="I2914" s="20" t="s">
        <v>259</v>
      </c>
      <c r="J2914" s="11" t="s">
        <v>261</v>
      </c>
      <c r="K2914" s="11" t="s">
        <v>12387</v>
      </c>
      <c r="L2914" s="11">
        <v>2</v>
      </c>
    </row>
    <row r="2915" spans="1:12">
      <c r="A2915" s="11" t="s">
        <v>5665</v>
      </c>
      <c r="D2915" s="11" t="s">
        <v>260</v>
      </c>
      <c r="E2915" s="19" t="s">
        <v>5915</v>
      </c>
      <c r="F2915" s="10">
        <v>42036</v>
      </c>
      <c r="G2915" s="10">
        <v>44958</v>
      </c>
      <c r="H2915" s="11">
        <v>9</v>
      </c>
      <c r="I2915" s="20" t="s">
        <v>259</v>
      </c>
      <c r="J2915" s="11" t="s">
        <v>261</v>
      </c>
      <c r="K2915" s="11" t="s">
        <v>12387</v>
      </c>
      <c r="L2915" s="11">
        <v>2</v>
      </c>
    </row>
    <row r="2916" spans="1:12">
      <c r="A2916" s="11" t="s">
        <v>5666</v>
      </c>
      <c r="D2916" s="11" t="s">
        <v>260</v>
      </c>
      <c r="E2916" s="19" t="s">
        <v>5916</v>
      </c>
      <c r="F2916" s="10">
        <v>42036</v>
      </c>
      <c r="G2916" s="10">
        <v>44958</v>
      </c>
      <c r="H2916" s="11">
        <v>9</v>
      </c>
      <c r="I2916" s="20" t="s">
        <v>259</v>
      </c>
      <c r="J2916" s="11" t="s">
        <v>261</v>
      </c>
      <c r="K2916" s="11" t="s">
        <v>12387</v>
      </c>
      <c r="L2916" s="11">
        <v>2</v>
      </c>
    </row>
    <row r="2917" spans="1:12">
      <c r="A2917" s="11" t="s">
        <v>5667</v>
      </c>
      <c r="D2917" s="11" t="s">
        <v>260</v>
      </c>
      <c r="E2917" s="19" t="s">
        <v>5917</v>
      </c>
      <c r="F2917" s="10">
        <v>42036</v>
      </c>
      <c r="G2917" s="10">
        <v>44958</v>
      </c>
      <c r="H2917" s="11">
        <v>9</v>
      </c>
      <c r="I2917" s="20" t="s">
        <v>259</v>
      </c>
      <c r="J2917" s="11" t="s">
        <v>261</v>
      </c>
      <c r="K2917" s="11" t="s">
        <v>12387</v>
      </c>
      <c r="L2917" s="11">
        <v>2</v>
      </c>
    </row>
    <row r="2918" spans="1:12">
      <c r="A2918" s="11" t="s">
        <v>5668</v>
      </c>
      <c r="D2918" s="11" t="s">
        <v>260</v>
      </c>
      <c r="E2918" s="19" t="s">
        <v>5918</v>
      </c>
      <c r="F2918" s="10">
        <v>42036</v>
      </c>
      <c r="G2918" s="10">
        <v>44958</v>
      </c>
      <c r="H2918" s="11">
        <v>9</v>
      </c>
      <c r="I2918" s="20" t="s">
        <v>259</v>
      </c>
      <c r="J2918" s="11" t="s">
        <v>261</v>
      </c>
      <c r="K2918" s="11" t="s">
        <v>12387</v>
      </c>
      <c r="L2918" s="11">
        <v>2</v>
      </c>
    </row>
    <row r="2919" spans="1:12">
      <c r="A2919" s="11" t="s">
        <v>5669</v>
      </c>
      <c r="D2919" s="11" t="s">
        <v>260</v>
      </c>
      <c r="E2919" s="19" t="s">
        <v>5919</v>
      </c>
      <c r="F2919" s="10">
        <v>42036</v>
      </c>
      <c r="G2919" s="10">
        <v>44958</v>
      </c>
      <c r="H2919" s="11">
        <v>9</v>
      </c>
      <c r="I2919" s="20" t="s">
        <v>259</v>
      </c>
      <c r="J2919" s="11" t="s">
        <v>261</v>
      </c>
      <c r="K2919" s="11" t="s">
        <v>12387</v>
      </c>
      <c r="L2919" s="11">
        <v>2</v>
      </c>
    </row>
    <row r="2920" spans="1:12">
      <c r="A2920" s="11" t="s">
        <v>5670</v>
      </c>
      <c r="D2920" s="11" t="s">
        <v>260</v>
      </c>
      <c r="E2920" s="19" t="s">
        <v>5920</v>
      </c>
      <c r="F2920" s="10">
        <v>42036</v>
      </c>
      <c r="G2920" s="10">
        <v>44958</v>
      </c>
      <c r="H2920" s="11">
        <v>9</v>
      </c>
      <c r="I2920" s="20" t="s">
        <v>259</v>
      </c>
      <c r="J2920" s="11" t="s">
        <v>261</v>
      </c>
      <c r="K2920" s="11" t="s">
        <v>12387</v>
      </c>
      <c r="L2920" s="11">
        <v>2</v>
      </c>
    </row>
    <row r="2921" spans="1:12">
      <c r="A2921" s="11" t="s">
        <v>5671</v>
      </c>
      <c r="D2921" s="11" t="s">
        <v>260</v>
      </c>
      <c r="E2921" s="19" t="s">
        <v>5921</v>
      </c>
      <c r="F2921" s="10">
        <v>42036</v>
      </c>
      <c r="G2921" s="10">
        <v>44958</v>
      </c>
      <c r="H2921" s="11">
        <v>9</v>
      </c>
      <c r="I2921" s="20" t="s">
        <v>259</v>
      </c>
      <c r="J2921" s="11" t="s">
        <v>261</v>
      </c>
      <c r="K2921" s="11" t="s">
        <v>12387</v>
      </c>
      <c r="L2921" s="11">
        <v>2</v>
      </c>
    </row>
    <row r="2922" spans="1:12">
      <c r="A2922" s="11" t="s">
        <v>5672</v>
      </c>
      <c r="D2922" s="11" t="s">
        <v>260</v>
      </c>
      <c r="E2922" s="19" t="s">
        <v>5922</v>
      </c>
      <c r="F2922" s="10">
        <v>42036</v>
      </c>
      <c r="G2922" s="10">
        <v>44958</v>
      </c>
      <c r="H2922" s="11">
        <v>9</v>
      </c>
      <c r="I2922" s="20" t="s">
        <v>259</v>
      </c>
      <c r="J2922" s="11" t="s">
        <v>261</v>
      </c>
      <c r="K2922" s="11" t="s">
        <v>12387</v>
      </c>
      <c r="L2922" s="11">
        <v>2</v>
      </c>
    </row>
    <row r="2923" spans="1:12">
      <c r="A2923" s="11" t="s">
        <v>5673</v>
      </c>
      <c r="D2923" s="11" t="s">
        <v>260</v>
      </c>
      <c r="E2923" s="19" t="s">
        <v>5923</v>
      </c>
      <c r="F2923" s="10">
        <v>42036</v>
      </c>
      <c r="G2923" s="10">
        <v>44958</v>
      </c>
      <c r="H2923" s="11">
        <v>9</v>
      </c>
      <c r="I2923" s="20" t="s">
        <v>259</v>
      </c>
      <c r="J2923" s="11" t="s">
        <v>261</v>
      </c>
      <c r="K2923" s="11" t="s">
        <v>12387</v>
      </c>
      <c r="L2923" s="11">
        <v>2</v>
      </c>
    </row>
    <row r="2924" spans="1:12">
      <c r="A2924" s="11" t="s">
        <v>5674</v>
      </c>
      <c r="D2924" s="11" t="s">
        <v>260</v>
      </c>
      <c r="E2924" s="19" t="s">
        <v>5924</v>
      </c>
      <c r="F2924" s="10">
        <v>42036</v>
      </c>
      <c r="G2924" s="10">
        <v>44958</v>
      </c>
      <c r="H2924" s="11">
        <v>9</v>
      </c>
      <c r="I2924" s="20" t="s">
        <v>259</v>
      </c>
      <c r="J2924" s="11" t="s">
        <v>261</v>
      </c>
      <c r="K2924" s="11" t="s">
        <v>12387</v>
      </c>
      <c r="L2924" s="11">
        <v>2</v>
      </c>
    </row>
    <row r="2925" spans="1:12">
      <c r="A2925" s="11" t="s">
        <v>5675</v>
      </c>
      <c r="D2925" s="11" t="s">
        <v>260</v>
      </c>
      <c r="E2925" s="19" t="s">
        <v>5925</v>
      </c>
      <c r="F2925" s="10">
        <v>42036</v>
      </c>
      <c r="G2925" s="10">
        <v>44958</v>
      </c>
      <c r="H2925" s="11">
        <v>9</v>
      </c>
      <c r="I2925" s="20" t="s">
        <v>259</v>
      </c>
      <c r="J2925" s="11" t="s">
        <v>261</v>
      </c>
      <c r="K2925" s="11" t="s">
        <v>12387</v>
      </c>
      <c r="L2925" s="11">
        <v>2</v>
      </c>
    </row>
    <row r="2926" spans="1:12">
      <c r="A2926" s="11" t="s">
        <v>5676</v>
      </c>
      <c r="D2926" s="11" t="s">
        <v>260</v>
      </c>
      <c r="E2926" s="19" t="s">
        <v>5926</v>
      </c>
      <c r="F2926" s="10">
        <v>42036</v>
      </c>
      <c r="G2926" s="10">
        <v>44958</v>
      </c>
      <c r="H2926" s="11">
        <v>9</v>
      </c>
      <c r="I2926" s="20" t="s">
        <v>259</v>
      </c>
      <c r="J2926" s="11" t="s">
        <v>261</v>
      </c>
      <c r="K2926" s="11" t="s">
        <v>12387</v>
      </c>
      <c r="L2926" s="11">
        <v>2</v>
      </c>
    </row>
    <row r="2927" spans="1:12">
      <c r="A2927" s="11" t="s">
        <v>5677</v>
      </c>
      <c r="D2927" s="11" t="s">
        <v>260</v>
      </c>
      <c r="E2927" s="19" t="s">
        <v>5927</v>
      </c>
      <c r="F2927" s="10">
        <v>42036</v>
      </c>
      <c r="G2927" s="10">
        <v>44958</v>
      </c>
      <c r="H2927" s="11">
        <v>9</v>
      </c>
      <c r="I2927" s="20" t="s">
        <v>259</v>
      </c>
      <c r="J2927" s="11" t="s">
        <v>261</v>
      </c>
      <c r="K2927" s="11" t="s">
        <v>12387</v>
      </c>
      <c r="L2927" s="11">
        <v>2</v>
      </c>
    </row>
    <row r="2928" spans="1:12">
      <c r="A2928" s="11" t="s">
        <v>5678</v>
      </c>
      <c r="D2928" s="11" t="s">
        <v>260</v>
      </c>
      <c r="E2928" s="19" t="s">
        <v>5928</v>
      </c>
      <c r="F2928" s="10">
        <v>42036</v>
      </c>
      <c r="G2928" s="10">
        <v>44958</v>
      </c>
      <c r="H2928" s="11">
        <v>9</v>
      </c>
      <c r="I2928" s="20" t="s">
        <v>259</v>
      </c>
      <c r="J2928" s="11" t="s">
        <v>261</v>
      </c>
      <c r="K2928" s="11" t="s">
        <v>12387</v>
      </c>
      <c r="L2928" s="11">
        <v>2</v>
      </c>
    </row>
    <row r="2929" spans="1:12">
      <c r="A2929" s="11" t="s">
        <v>5679</v>
      </c>
      <c r="D2929" s="11" t="s">
        <v>260</v>
      </c>
      <c r="E2929" s="19" t="s">
        <v>5929</v>
      </c>
      <c r="F2929" s="10">
        <v>42036</v>
      </c>
      <c r="G2929" s="10">
        <v>44958</v>
      </c>
      <c r="H2929" s="11">
        <v>9</v>
      </c>
      <c r="I2929" s="20" t="s">
        <v>259</v>
      </c>
      <c r="J2929" s="11" t="s">
        <v>261</v>
      </c>
      <c r="K2929" s="11" t="s">
        <v>12387</v>
      </c>
      <c r="L2929" s="11">
        <v>2</v>
      </c>
    </row>
    <row r="2930" spans="1:12">
      <c r="A2930" s="11" t="s">
        <v>5680</v>
      </c>
      <c r="D2930" s="11" t="s">
        <v>260</v>
      </c>
      <c r="E2930" s="19" t="s">
        <v>5930</v>
      </c>
      <c r="F2930" s="10">
        <v>42036</v>
      </c>
      <c r="G2930" s="10">
        <v>44958</v>
      </c>
      <c r="H2930" s="11">
        <v>9</v>
      </c>
      <c r="I2930" s="20" t="s">
        <v>259</v>
      </c>
      <c r="J2930" s="11" t="s">
        <v>261</v>
      </c>
      <c r="K2930" s="11" t="s">
        <v>12387</v>
      </c>
      <c r="L2930" s="11">
        <v>2</v>
      </c>
    </row>
    <row r="2931" spans="1:12">
      <c r="A2931" s="11" t="s">
        <v>5681</v>
      </c>
      <c r="D2931" s="11" t="s">
        <v>260</v>
      </c>
      <c r="E2931" s="19" t="s">
        <v>5931</v>
      </c>
      <c r="F2931" s="10">
        <v>42036</v>
      </c>
      <c r="G2931" s="10">
        <v>44958</v>
      </c>
      <c r="H2931" s="11">
        <v>9</v>
      </c>
      <c r="I2931" s="20" t="s">
        <v>259</v>
      </c>
      <c r="J2931" s="11" t="s">
        <v>261</v>
      </c>
      <c r="K2931" s="11" t="s">
        <v>12387</v>
      </c>
      <c r="L2931" s="11">
        <v>2</v>
      </c>
    </row>
    <row r="2932" spans="1:12">
      <c r="A2932" s="11" t="s">
        <v>5682</v>
      </c>
      <c r="D2932" s="11" t="s">
        <v>260</v>
      </c>
      <c r="E2932" s="19" t="s">
        <v>5932</v>
      </c>
      <c r="F2932" s="10">
        <v>42036</v>
      </c>
      <c r="G2932" s="10">
        <v>44958</v>
      </c>
      <c r="H2932" s="11">
        <v>9</v>
      </c>
      <c r="I2932" s="20" t="s">
        <v>259</v>
      </c>
      <c r="J2932" s="11" t="s">
        <v>261</v>
      </c>
      <c r="K2932" s="11" t="s">
        <v>12387</v>
      </c>
      <c r="L2932" s="11">
        <v>2</v>
      </c>
    </row>
    <row r="2933" spans="1:12">
      <c r="A2933" s="11" t="s">
        <v>5683</v>
      </c>
      <c r="D2933" s="11" t="s">
        <v>260</v>
      </c>
      <c r="E2933" s="19" t="s">
        <v>5933</v>
      </c>
      <c r="F2933" s="10">
        <v>42036</v>
      </c>
      <c r="G2933" s="10">
        <v>44958</v>
      </c>
      <c r="H2933" s="11">
        <v>9</v>
      </c>
      <c r="I2933" s="20" t="s">
        <v>259</v>
      </c>
      <c r="J2933" s="11" t="s">
        <v>261</v>
      </c>
      <c r="K2933" s="11" t="s">
        <v>12387</v>
      </c>
      <c r="L2933" s="11">
        <v>2</v>
      </c>
    </row>
    <row r="2934" spans="1:12">
      <c r="A2934" s="11" t="s">
        <v>5684</v>
      </c>
      <c r="D2934" s="11" t="s">
        <v>260</v>
      </c>
      <c r="E2934" s="19" t="s">
        <v>5934</v>
      </c>
      <c r="F2934" s="10">
        <v>42036</v>
      </c>
      <c r="G2934" s="10">
        <v>44958</v>
      </c>
      <c r="H2934" s="11">
        <v>9</v>
      </c>
      <c r="I2934" s="20" t="s">
        <v>259</v>
      </c>
      <c r="J2934" s="11" t="s">
        <v>261</v>
      </c>
      <c r="K2934" s="11" t="s">
        <v>12387</v>
      </c>
      <c r="L2934" s="11">
        <v>2</v>
      </c>
    </row>
    <row r="2935" spans="1:12">
      <c r="A2935" s="11" t="s">
        <v>5685</v>
      </c>
      <c r="D2935" s="11" t="s">
        <v>260</v>
      </c>
      <c r="E2935" s="19" t="s">
        <v>5935</v>
      </c>
      <c r="F2935" s="10">
        <v>42036</v>
      </c>
      <c r="G2935" s="10">
        <v>44958</v>
      </c>
      <c r="H2935" s="11">
        <v>9</v>
      </c>
      <c r="I2935" s="20" t="s">
        <v>259</v>
      </c>
      <c r="J2935" s="11" t="s">
        <v>261</v>
      </c>
      <c r="K2935" s="11" t="s">
        <v>12387</v>
      </c>
      <c r="L2935" s="11">
        <v>2</v>
      </c>
    </row>
    <row r="2936" spans="1:12">
      <c r="A2936" s="11" t="s">
        <v>5686</v>
      </c>
      <c r="D2936" s="11" t="s">
        <v>260</v>
      </c>
      <c r="E2936" s="19" t="s">
        <v>5936</v>
      </c>
      <c r="F2936" s="10">
        <v>42036</v>
      </c>
      <c r="G2936" s="10">
        <v>44958</v>
      </c>
      <c r="H2936" s="11">
        <v>9</v>
      </c>
      <c r="I2936" s="20" t="s">
        <v>259</v>
      </c>
      <c r="J2936" s="11" t="s">
        <v>261</v>
      </c>
      <c r="K2936" s="11" t="s">
        <v>12387</v>
      </c>
      <c r="L2936" s="11">
        <v>2</v>
      </c>
    </row>
    <row r="2937" spans="1:12">
      <c r="A2937" s="11" t="s">
        <v>5687</v>
      </c>
      <c r="D2937" s="11" t="s">
        <v>260</v>
      </c>
      <c r="E2937" s="19" t="s">
        <v>5937</v>
      </c>
      <c r="F2937" s="10">
        <v>42036</v>
      </c>
      <c r="G2937" s="10">
        <v>44958</v>
      </c>
      <c r="H2937" s="11">
        <v>9</v>
      </c>
      <c r="I2937" s="20" t="s">
        <v>259</v>
      </c>
      <c r="J2937" s="11" t="s">
        <v>261</v>
      </c>
      <c r="K2937" s="11" t="s">
        <v>12387</v>
      </c>
      <c r="L2937" s="11">
        <v>2</v>
      </c>
    </row>
    <row r="2938" spans="1:12">
      <c r="A2938" s="11" t="s">
        <v>5688</v>
      </c>
      <c r="D2938" s="11" t="s">
        <v>260</v>
      </c>
      <c r="E2938" s="19" t="s">
        <v>5938</v>
      </c>
      <c r="F2938" s="10">
        <v>42036</v>
      </c>
      <c r="G2938" s="10">
        <v>44958</v>
      </c>
      <c r="H2938" s="11">
        <v>9</v>
      </c>
      <c r="I2938" s="20" t="s">
        <v>259</v>
      </c>
      <c r="J2938" s="11" t="s">
        <v>261</v>
      </c>
      <c r="K2938" s="11" t="s">
        <v>12387</v>
      </c>
      <c r="L2938" s="11">
        <v>2</v>
      </c>
    </row>
    <row r="2939" spans="1:12">
      <c r="A2939" s="11" t="s">
        <v>5689</v>
      </c>
      <c r="D2939" s="11" t="s">
        <v>260</v>
      </c>
      <c r="E2939" s="19" t="s">
        <v>5939</v>
      </c>
      <c r="F2939" s="10">
        <v>42036</v>
      </c>
      <c r="G2939" s="10">
        <v>44958</v>
      </c>
      <c r="H2939" s="11">
        <v>9</v>
      </c>
      <c r="I2939" s="20" t="s">
        <v>259</v>
      </c>
      <c r="J2939" s="11" t="s">
        <v>261</v>
      </c>
      <c r="K2939" s="11" t="s">
        <v>12387</v>
      </c>
      <c r="L2939" s="11">
        <v>2</v>
      </c>
    </row>
    <row r="2940" spans="1:12">
      <c r="A2940" s="11" t="s">
        <v>5690</v>
      </c>
      <c r="D2940" s="11" t="s">
        <v>260</v>
      </c>
      <c r="E2940" s="19" t="s">
        <v>5940</v>
      </c>
      <c r="F2940" s="10">
        <v>42036</v>
      </c>
      <c r="G2940" s="10">
        <v>44958</v>
      </c>
      <c r="H2940" s="11">
        <v>9</v>
      </c>
      <c r="I2940" s="20" t="s">
        <v>259</v>
      </c>
      <c r="J2940" s="11" t="s">
        <v>261</v>
      </c>
      <c r="K2940" s="11" t="s">
        <v>12387</v>
      </c>
      <c r="L2940" s="11">
        <v>2</v>
      </c>
    </row>
    <row r="2941" spans="1:12">
      <c r="A2941" s="11" t="s">
        <v>5691</v>
      </c>
      <c r="D2941" s="11" t="s">
        <v>260</v>
      </c>
      <c r="E2941" s="19" t="s">
        <v>5941</v>
      </c>
      <c r="F2941" s="10">
        <v>42036</v>
      </c>
      <c r="G2941" s="10">
        <v>44958</v>
      </c>
      <c r="H2941" s="11">
        <v>9</v>
      </c>
      <c r="I2941" s="20" t="s">
        <v>259</v>
      </c>
      <c r="J2941" s="11" t="s">
        <v>261</v>
      </c>
      <c r="K2941" s="11" t="s">
        <v>12387</v>
      </c>
      <c r="L2941" s="11">
        <v>2</v>
      </c>
    </row>
    <row r="2942" spans="1:12">
      <c r="A2942" s="11" t="s">
        <v>5692</v>
      </c>
      <c r="D2942" s="11" t="s">
        <v>260</v>
      </c>
      <c r="E2942" s="19" t="s">
        <v>5942</v>
      </c>
      <c r="F2942" s="10">
        <v>42036</v>
      </c>
      <c r="G2942" s="10">
        <v>44958</v>
      </c>
      <c r="H2942" s="11">
        <v>9</v>
      </c>
      <c r="I2942" s="20" t="s">
        <v>259</v>
      </c>
      <c r="J2942" s="11" t="s">
        <v>261</v>
      </c>
      <c r="K2942" s="11" t="s">
        <v>12387</v>
      </c>
      <c r="L2942" s="11">
        <v>2</v>
      </c>
    </row>
    <row r="2943" spans="1:12">
      <c r="A2943" s="11" t="s">
        <v>5693</v>
      </c>
      <c r="D2943" s="11" t="s">
        <v>260</v>
      </c>
      <c r="E2943" s="19" t="s">
        <v>5943</v>
      </c>
      <c r="F2943" s="10">
        <v>42036</v>
      </c>
      <c r="G2943" s="10">
        <v>44958</v>
      </c>
      <c r="H2943" s="11">
        <v>9</v>
      </c>
      <c r="I2943" s="20" t="s">
        <v>259</v>
      </c>
      <c r="J2943" s="11" t="s">
        <v>261</v>
      </c>
      <c r="K2943" s="11" t="s">
        <v>12387</v>
      </c>
      <c r="L2943" s="11">
        <v>2</v>
      </c>
    </row>
    <row r="2944" spans="1:12">
      <c r="A2944" s="11" t="s">
        <v>5694</v>
      </c>
      <c r="D2944" s="11" t="s">
        <v>260</v>
      </c>
      <c r="E2944" s="19" t="s">
        <v>5944</v>
      </c>
      <c r="F2944" s="10">
        <v>42036</v>
      </c>
      <c r="G2944" s="10">
        <v>44958</v>
      </c>
      <c r="H2944" s="11">
        <v>9</v>
      </c>
      <c r="I2944" s="20" t="s">
        <v>259</v>
      </c>
      <c r="J2944" s="11" t="s">
        <v>261</v>
      </c>
      <c r="K2944" s="11" t="s">
        <v>12387</v>
      </c>
      <c r="L2944" s="11">
        <v>2</v>
      </c>
    </row>
    <row r="2945" spans="1:12">
      <c r="A2945" s="11" t="s">
        <v>5695</v>
      </c>
      <c r="D2945" s="11" t="s">
        <v>260</v>
      </c>
      <c r="E2945" s="19" t="s">
        <v>5945</v>
      </c>
      <c r="F2945" s="10">
        <v>42036</v>
      </c>
      <c r="G2945" s="10">
        <v>44958</v>
      </c>
      <c r="H2945" s="11">
        <v>9</v>
      </c>
      <c r="I2945" s="20" t="s">
        <v>259</v>
      </c>
      <c r="J2945" s="11" t="s">
        <v>261</v>
      </c>
      <c r="K2945" s="11" t="s">
        <v>12387</v>
      </c>
      <c r="L2945" s="11">
        <v>2</v>
      </c>
    </row>
    <row r="2946" spans="1:12">
      <c r="A2946" s="11" t="s">
        <v>5696</v>
      </c>
      <c r="D2946" s="11" t="s">
        <v>260</v>
      </c>
      <c r="E2946" s="19" t="s">
        <v>5946</v>
      </c>
      <c r="F2946" s="10">
        <v>42036</v>
      </c>
      <c r="G2946" s="10">
        <v>44958</v>
      </c>
      <c r="H2946" s="11">
        <v>9</v>
      </c>
      <c r="I2946" s="20" t="s">
        <v>259</v>
      </c>
      <c r="J2946" s="11" t="s">
        <v>261</v>
      </c>
      <c r="K2946" s="11" t="s">
        <v>12387</v>
      </c>
      <c r="L2946" s="11">
        <v>2</v>
      </c>
    </row>
    <row r="2947" spans="1:12">
      <c r="A2947" s="11" t="s">
        <v>5697</v>
      </c>
      <c r="D2947" s="11" t="s">
        <v>260</v>
      </c>
      <c r="E2947" s="19" t="s">
        <v>5947</v>
      </c>
      <c r="F2947" s="10">
        <v>42036</v>
      </c>
      <c r="G2947" s="10">
        <v>44958</v>
      </c>
      <c r="H2947" s="11">
        <v>9</v>
      </c>
      <c r="I2947" s="20" t="s">
        <v>259</v>
      </c>
      <c r="J2947" s="11" t="s">
        <v>261</v>
      </c>
      <c r="K2947" s="11" t="s">
        <v>12387</v>
      </c>
      <c r="L2947" s="11">
        <v>2</v>
      </c>
    </row>
    <row r="2948" spans="1:12">
      <c r="A2948" s="11" t="s">
        <v>5698</v>
      </c>
      <c r="D2948" s="11" t="s">
        <v>260</v>
      </c>
      <c r="E2948" s="19" t="s">
        <v>5948</v>
      </c>
      <c r="F2948" s="10">
        <v>42036</v>
      </c>
      <c r="G2948" s="10">
        <v>44958</v>
      </c>
      <c r="H2948" s="11">
        <v>9</v>
      </c>
      <c r="I2948" s="20" t="s">
        <v>259</v>
      </c>
      <c r="J2948" s="11" t="s">
        <v>261</v>
      </c>
      <c r="K2948" s="11" t="s">
        <v>12387</v>
      </c>
      <c r="L2948" s="11">
        <v>2</v>
      </c>
    </row>
    <row r="2949" spans="1:12">
      <c r="A2949" s="11" t="s">
        <v>5699</v>
      </c>
      <c r="D2949" s="11" t="s">
        <v>260</v>
      </c>
      <c r="E2949" s="19" t="s">
        <v>5949</v>
      </c>
      <c r="F2949" s="10">
        <v>42036</v>
      </c>
      <c r="G2949" s="10">
        <v>44958</v>
      </c>
      <c r="H2949" s="11">
        <v>9</v>
      </c>
      <c r="I2949" s="20" t="s">
        <v>259</v>
      </c>
      <c r="J2949" s="11" t="s">
        <v>261</v>
      </c>
      <c r="K2949" s="11" t="s">
        <v>12387</v>
      </c>
      <c r="L2949" s="11">
        <v>2</v>
      </c>
    </row>
    <row r="2950" spans="1:12">
      <c r="A2950" s="11" t="s">
        <v>5700</v>
      </c>
      <c r="D2950" s="11" t="s">
        <v>260</v>
      </c>
      <c r="E2950" s="19" t="s">
        <v>5950</v>
      </c>
      <c r="F2950" s="10">
        <v>42036</v>
      </c>
      <c r="G2950" s="10">
        <v>44958</v>
      </c>
      <c r="H2950" s="11">
        <v>9</v>
      </c>
      <c r="I2950" s="20" t="s">
        <v>259</v>
      </c>
      <c r="J2950" s="11" t="s">
        <v>261</v>
      </c>
      <c r="K2950" s="11" t="s">
        <v>12387</v>
      </c>
      <c r="L2950" s="11">
        <v>2</v>
      </c>
    </row>
    <row r="2951" spans="1:12">
      <c r="A2951" s="11" t="s">
        <v>5701</v>
      </c>
      <c r="D2951" s="11" t="s">
        <v>260</v>
      </c>
      <c r="E2951" s="19" t="s">
        <v>5951</v>
      </c>
      <c r="F2951" s="10">
        <v>42036</v>
      </c>
      <c r="G2951" s="10">
        <v>44958</v>
      </c>
      <c r="H2951" s="11">
        <v>9</v>
      </c>
      <c r="I2951" s="20" t="s">
        <v>259</v>
      </c>
      <c r="J2951" s="11" t="s">
        <v>261</v>
      </c>
      <c r="K2951" s="11" t="s">
        <v>12387</v>
      </c>
      <c r="L2951" s="11">
        <v>2</v>
      </c>
    </row>
    <row r="2952" spans="1:12">
      <c r="A2952" s="11" t="s">
        <v>5702</v>
      </c>
      <c r="D2952" s="11" t="s">
        <v>260</v>
      </c>
      <c r="E2952" s="19" t="s">
        <v>5952</v>
      </c>
      <c r="F2952" s="10">
        <v>42036</v>
      </c>
      <c r="G2952" s="10">
        <v>44958</v>
      </c>
      <c r="H2952" s="11">
        <v>9</v>
      </c>
      <c r="I2952" s="20" t="s">
        <v>259</v>
      </c>
      <c r="J2952" s="11" t="s">
        <v>261</v>
      </c>
      <c r="K2952" s="11" t="s">
        <v>12387</v>
      </c>
      <c r="L2952" s="11">
        <v>2</v>
      </c>
    </row>
    <row r="2953" spans="1:12">
      <c r="A2953" s="11" t="s">
        <v>5703</v>
      </c>
      <c r="D2953" s="11" t="s">
        <v>260</v>
      </c>
      <c r="E2953" s="19" t="s">
        <v>5953</v>
      </c>
      <c r="F2953" s="10">
        <v>42036</v>
      </c>
      <c r="G2953" s="10">
        <v>44958</v>
      </c>
      <c r="H2953" s="11">
        <v>9</v>
      </c>
      <c r="I2953" s="20" t="s">
        <v>259</v>
      </c>
      <c r="J2953" s="11" t="s">
        <v>261</v>
      </c>
      <c r="K2953" s="11" t="s">
        <v>12387</v>
      </c>
      <c r="L2953" s="11">
        <v>2</v>
      </c>
    </row>
    <row r="2954" spans="1:12">
      <c r="A2954" s="11" t="s">
        <v>5704</v>
      </c>
      <c r="D2954" s="11" t="s">
        <v>260</v>
      </c>
      <c r="E2954" s="19" t="s">
        <v>5954</v>
      </c>
      <c r="F2954" s="10">
        <v>42036</v>
      </c>
      <c r="G2954" s="10">
        <v>44958</v>
      </c>
      <c r="H2954" s="11">
        <v>9</v>
      </c>
      <c r="I2954" s="20" t="s">
        <v>259</v>
      </c>
      <c r="J2954" s="11" t="s">
        <v>261</v>
      </c>
      <c r="K2954" s="11" t="s">
        <v>12387</v>
      </c>
      <c r="L2954" s="11">
        <v>2</v>
      </c>
    </row>
    <row r="2955" spans="1:12">
      <c r="A2955" s="11" t="s">
        <v>5705</v>
      </c>
      <c r="D2955" s="11" t="s">
        <v>260</v>
      </c>
      <c r="E2955" s="19" t="s">
        <v>5955</v>
      </c>
      <c r="F2955" s="10">
        <v>42036</v>
      </c>
      <c r="G2955" s="10">
        <v>44958</v>
      </c>
      <c r="H2955" s="11">
        <v>9</v>
      </c>
      <c r="I2955" s="20" t="s">
        <v>259</v>
      </c>
      <c r="J2955" s="11" t="s">
        <v>261</v>
      </c>
      <c r="K2955" s="11" t="s">
        <v>12387</v>
      </c>
      <c r="L2955" s="11">
        <v>2</v>
      </c>
    </row>
    <row r="2956" spans="1:12">
      <c r="A2956" s="11" t="s">
        <v>5706</v>
      </c>
      <c r="D2956" s="11" t="s">
        <v>260</v>
      </c>
      <c r="E2956" s="19" t="s">
        <v>5956</v>
      </c>
      <c r="F2956" s="10">
        <v>42036</v>
      </c>
      <c r="G2956" s="10">
        <v>44958</v>
      </c>
      <c r="H2956" s="11">
        <v>9</v>
      </c>
      <c r="I2956" s="20" t="s">
        <v>259</v>
      </c>
      <c r="J2956" s="11" t="s">
        <v>261</v>
      </c>
      <c r="K2956" s="11" t="s">
        <v>12387</v>
      </c>
      <c r="L2956" s="11">
        <v>2</v>
      </c>
    </row>
    <row r="2957" spans="1:12">
      <c r="A2957" s="11" t="s">
        <v>5707</v>
      </c>
      <c r="D2957" s="11" t="s">
        <v>260</v>
      </c>
      <c r="E2957" s="19" t="s">
        <v>5957</v>
      </c>
      <c r="F2957" s="10">
        <v>42036</v>
      </c>
      <c r="G2957" s="10">
        <v>44958</v>
      </c>
      <c r="H2957" s="11">
        <v>9</v>
      </c>
      <c r="I2957" s="20" t="s">
        <v>259</v>
      </c>
      <c r="J2957" s="11" t="s">
        <v>261</v>
      </c>
      <c r="K2957" s="11" t="s">
        <v>12387</v>
      </c>
      <c r="L2957" s="11">
        <v>2</v>
      </c>
    </row>
    <row r="2958" spans="1:12">
      <c r="A2958" s="11" t="s">
        <v>5708</v>
      </c>
      <c r="D2958" s="11" t="s">
        <v>260</v>
      </c>
      <c r="E2958" s="19" t="s">
        <v>5958</v>
      </c>
      <c r="F2958" s="10">
        <v>42036</v>
      </c>
      <c r="G2958" s="10">
        <v>44958</v>
      </c>
      <c r="H2958" s="11">
        <v>9</v>
      </c>
      <c r="I2958" s="20" t="s">
        <v>259</v>
      </c>
      <c r="J2958" s="11" t="s">
        <v>261</v>
      </c>
      <c r="K2958" s="11" t="s">
        <v>12387</v>
      </c>
      <c r="L2958" s="11">
        <v>2</v>
      </c>
    </row>
    <row r="2959" spans="1:12">
      <c r="A2959" s="11" t="s">
        <v>5709</v>
      </c>
      <c r="D2959" s="11" t="s">
        <v>260</v>
      </c>
      <c r="E2959" s="19" t="s">
        <v>5959</v>
      </c>
      <c r="F2959" s="10">
        <v>42036</v>
      </c>
      <c r="G2959" s="10">
        <v>44958</v>
      </c>
      <c r="H2959" s="11">
        <v>9</v>
      </c>
      <c r="I2959" s="20" t="s">
        <v>259</v>
      </c>
      <c r="J2959" s="11" t="s">
        <v>261</v>
      </c>
      <c r="K2959" s="11" t="s">
        <v>12387</v>
      </c>
      <c r="L2959" s="11">
        <v>2</v>
      </c>
    </row>
    <row r="2960" spans="1:12">
      <c r="A2960" s="11" t="s">
        <v>5710</v>
      </c>
      <c r="D2960" s="11" t="s">
        <v>260</v>
      </c>
      <c r="E2960" s="19" t="s">
        <v>5960</v>
      </c>
      <c r="F2960" s="10">
        <v>42036</v>
      </c>
      <c r="G2960" s="10">
        <v>44958</v>
      </c>
      <c r="H2960" s="11">
        <v>9</v>
      </c>
      <c r="I2960" s="20" t="s">
        <v>259</v>
      </c>
      <c r="J2960" s="11" t="s">
        <v>261</v>
      </c>
      <c r="K2960" s="11" t="s">
        <v>12387</v>
      </c>
      <c r="L2960" s="11">
        <v>2</v>
      </c>
    </row>
    <row r="2961" spans="1:12">
      <c r="A2961" s="11" t="s">
        <v>5711</v>
      </c>
      <c r="D2961" s="11" t="s">
        <v>260</v>
      </c>
      <c r="E2961" s="19" t="s">
        <v>5961</v>
      </c>
      <c r="F2961" s="10">
        <v>42036</v>
      </c>
      <c r="G2961" s="10">
        <v>44958</v>
      </c>
      <c r="H2961" s="11">
        <v>9</v>
      </c>
      <c r="I2961" s="20" t="s">
        <v>259</v>
      </c>
      <c r="J2961" s="11" t="s">
        <v>261</v>
      </c>
      <c r="K2961" s="11" t="s">
        <v>12387</v>
      </c>
      <c r="L2961" s="11">
        <v>2</v>
      </c>
    </row>
    <row r="2962" spans="1:12">
      <c r="A2962" s="11" t="s">
        <v>5712</v>
      </c>
      <c r="D2962" s="11" t="s">
        <v>260</v>
      </c>
      <c r="E2962" s="19" t="s">
        <v>5962</v>
      </c>
      <c r="F2962" s="10">
        <v>42036</v>
      </c>
      <c r="G2962" s="10">
        <v>44958</v>
      </c>
      <c r="H2962" s="11">
        <v>9</v>
      </c>
      <c r="I2962" s="20" t="s">
        <v>259</v>
      </c>
      <c r="J2962" s="11" t="s">
        <v>261</v>
      </c>
      <c r="K2962" s="11" t="s">
        <v>12387</v>
      </c>
      <c r="L2962" s="11">
        <v>2</v>
      </c>
    </row>
    <row r="2963" spans="1:12">
      <c r="A2963" s="11" t="s">
        <v>5713</v>
      </c>
      <c r="D2963" s="11" t="s">
        <v>260</v>
      </c>
      <c r="E2963" s="19" t="s">
        <v>5963</v>
      </c>
      <c r="F2963" s="10">
        <v>42036</v>
      </c>
      <c r="G2963" s="10">
        <v>44958</v>
      </c>
      <c r="H2963" s="11">
        <v>9</v>
      </c>
      <c r="I2963" s="20" t="s">
        <v>259</v>
      </c>
      <c r="J2963" s="11" t="s">
        <v>261</v>
      </c>
      <c r="K2963" s="11" t="s">
        <v>12387</v>
      </c>
      <c r="L2963" s="11">
        <v>2</v>
      </c>
    </row>
    <row r="2964" spans="1:12">
      <c r="A2964" s="11" t="s">
        <v>5714</v>
      </c>
      <c r="D2964" s="11" t="s">
        <v>260</v>
      </c>
      <c r="E2964" s="19" t="s">
        <v>5964</v>
      </c>
      <c r="F2964" s="10">
        <v>42036</v>
      </c>
      <c r="G2964" s="10">
        <v>44958</v>
      </c>
      <c r="H2964" s="11">
        <v>9</v>
      </c>
      <c r="I2964" s="20" t="s">
        <v>259</v>
      </c>
      <c r="J2964" s="11" t="s">
        <v>261</v>
      </c>
      <c r="K2964" s="11" t="s">
        <v>12387</v>
      </c>
      <c r="L2964" s="11">
        <v>2</v>
      </c>
    </row>
    <row r="2965" spans="1:12">
      <c r="A2965" s="11" t="s">
        <v>5715</v>
      </c>
      <c r="D2965" s="11" t="s">
        <v>260</v>
      </c>
      <c r="E2965" s="19" t="s">
        <v>5965</v>
      </c>
      <c r="F2965" s="10">
        <v>42036</v>
      </c>
      <c r="G2965" s="10">
        <v>44958</v>
      </c>
      <c r="H2965" s="11">
        <v>9</v>
      </c>
      <c r="I2965" s="20" t="s">
        <v>259</v>
      </c>
      <c r="J2965" s="11" t="s">
        <v>261</v>
      </c>
      <c r="K2965" s="11" t="s">
        <v>12387</v>
      </c>
      <c r="L2965" s="11">
        <v>2</v>
      </c>
    </row>
    <row r="2966" spans="1:12">
      <c r="A2966" s="11" t="s">
        <v>5716</v>
      </c>
      <c r="D2966" s="11" t="s">
        <v>260</v>
      </c>
      <c r="E2966" s="19" t="s">
        <v>5966</v>
      </c>
      <c r="F2966" s="10">
        <v>42036</v>
      </c>
      <c r="G2966" s="10">
        <v>44958</v>
      </c>
      <c r="H2966" s="11">
        <v>9</v>
      </c>
      <c r="I2966" s="20" t="s">
        <v>259</v>
      </c>
      <c r="J2966" s="11" t="s">
        <v>261</v>
      </c>
      <c r="K2966" s="11" t="s">
        <v>12387</v>
      </c>
      <c r="L2966" s="11">
        <v>2</v>
      </c>
    </row>
    <row r="2967" spans="1:12">
      <c r="A2967" s="11" t="s">
        <v>5717</v>
      </c>
      <c r="D2967" s="11" t="s">
        <v>260</v>
      </c>
      <c r="E2967" s="19" t="s">
        <v>5967</v>
      </c>
      <c r="F2967" s="10">
        <v>42036</v>
      </c>
      <c r="G2967" s="10">
        <v>44958</v>
      </c>
      <c r="H2967" s="11">
        <v>9</v>
      </c>
      <c r="I2967" s="20" t="s">
        <v>259</v>
      </c>
      <c r="J2967" s="11" t="s">
        <v>261</v>
      </c>
      <c r="K2967" s="11" t="s">
        <v>12387</v>
      </c>
      <c r="L2967" s="11">
        <v>2</v>
      </c>
    </row>
    <row r="2968" spans="1:12">
      <c r="A2968" s="11" t="s">
        <v>5718</v>
      </c>
      <c r="D2968" s="11" t="s">
        <v>260</v>
      </c>
      <c r="E2968" s="19" t="s">
        <v>5968</v>
      </c>
      <c r="F2968" s="10">
        <v>42036</v>
      </c>
      <c r="G2968" s="10">
        <v>44958</v>
      </c>
      <c r="H2968" s="11">
        <v>9</v>
      </c>
      <c r="I2968" s="20" t="s">
        <v>259</v>
      </c>
      <c r="J2968" s="11" t="s">
        <v>261</v>
      </c>
      <c r="K2968" s="11" t="s">
        <v>12387</v>
      </c>
      <c r="L2968" s="11">
        <v>2</v>
      </c>
    </row>
    <row r="2969" spans="1:12">
      <c r="A2969" s="11" t="s">
        <v>5719</v>
      </c>
      <c r="D2969" s="11" t="s">
        <v>260</v>
      </c>
      <c r="E2969" s="19" t="s">
        <v>5969</v>
      </c>
      <c r="F2969" s="10">
        <v>42036</v>
      </c>
      <c r="G2969" s="10">
        <v>44958</v>
      </c>
      <c r="H2969" s="11">
        <v>9</v>
      </c>
      <c r="I2969" s="20" t="s">
        <v>259</v>
      </c>
      <c r="J2969" s="11" t="s">
        <v>261</v>
      </c>
      <c r="K2969" s="11" t="s">
        <v>12387</v>
      </c>
      <c r="L2969" s="11">
        <v>2</v>
      </c>
    </row>
    <row r="2970" spans="1:12">
      <c r="A2970" s="11" t="s">
        <v>5720</v>
      </c>
      <c r="D2970" s="11" t="s">
        <v>260</v>
      </c>
      <c r="E2970" s="19" t="s">
        <v>5970</v>
      </c>
      <c r="F2970" s="10">
        <v>42036</v>
      </c>
      <c r="G2970" s="10">
        <v>44958</v>
      </c>
      <c r="H2970" s="11">
        <v>9</v>
      </c>
      <c r="I2970" s="20" t="s">
        <v>259</v>
      </c>
      <c r="J2970" s="11" t="s">
        <v>261</v>
      </c>
      <c r="K2970" s="11" t="s">
        <v>12387</v>
      </c>
      <c r="L2970" s="11">
        <v>2</v>
      </c>
    </row>
    <row r="2971" spans="1:12">
      <c r="A2971" s="11" t="s">
        <v>5721</v>
      </c>
      <c r="D2971" s="11" t="s">
        <v>260</v>
      </c>
      <c r="E2971" s="19" t="s">
        <v>5971</v>
      </c>
      <c r="F2971" s="10">
        <v>42036</v>
      </c>
      <c r="G2971" s="10">
        <v>44958</v>
      </c>
      <c r="H2971" s="11">
        <v>9</v>
      </c>
      <c r="I2971" s="20" t="s">
        <v>259</v>
      </c>
      <c r="J2971" s="11" t="s">
        <v>261</v>
      </c>
      <c r="K2971" s="11" t="s">
        <v>12387</v>
      </c>
      <c r="L2971" s="11">
        <v>2</v>
      </c>
    </row>
    <row r="2972" spans="1:12">
      <c r="A2972" s="11" t="s">
        <v>5722</v>
      </c>
      <c r="D2972" s="11" t="s">
        <v>260</v>
      </c>
      <c r="E2972" s="19" t="s">
        <v>5972</v>
      </c>
      <c r="F2972" s="10">
        <v>42036</v>
      </c>
      <c r="G2972" s="10">
        <v>44958</v>
      </c>
      <c r="H2972" s="11">
        <v>9</v>
      </c>
      <c r="I2972" s="20" t="s">
        <v>259</v>
      </c>
      <c r="J2972" s="11" t="s">
        <v>261</v>
      </c>
      <c r="K2972" s="11" t="s">
        <v>12387</v>
      </c>
      <c r="L2972" s="11">
        <v>2</v>
      </c>
    </row>
    <row r="2973" spans="1:12">
      <c r="A2973" s="11" t="s">
        <v>5723</v>
      </c>
      <c r="D2973" s="11" t="s">
        <v>260</v>
      </c>
      <c r="E2973" s="19" t="s">
        <v>5973</v>
      </c>
      <c r="F2973" s="10">
        <v>42036</v>
      </c>
      <c r="G2973" s="10">
        <v>44958</v>
      </c>
      <c r="H2973" s="11">
        <v>9</v>
      </c>
      <c r="I2973" s="20" t="s">
        <v>259</v>
      </c>
      <c r="J2973" s="11" t="s">
        <v>261</v>
      </c>
      <c r="K2973" s="11" t="s">
        <v>12387</v>
      </c>
      <c r="L2973" s="11">
        <v>2</v>
      </c>
    </row>
    <row r="2974" spans="1:12">
      <c r="A2974" s="11" t="s">
        <v>5724</v>
      </c>
      <c r="D2974" s="11" t="s">
        <v>260</v>
      </c>
      <c r="E2974" s="19" t="s">
        <v>5974</v>
      </c>
      <c r="F2974" s="10">
        <v>42036</v>
      </c>
      <c r="G2974" s="10">
        <v>44958</v>
      </c>
      <c r="H2974" s="11">
        <v>9</v>
      </c>
      <c r="I2974" s="20" t="s">
        <v>259</v>
      </c>
      <c r="J2974" s="11" t="s">
        <v>261</v>
      </c>
      <c r="K2974" s="11" t="s">
        <v>12387</v>
      </c>
      <c r="L2974" s="11">
        <v>2</v>
      </c>
    </row>
    <row r="2975" spans="1:12">
      <c r="A2975" s="11" t="s">
        <v>5725</v>
      </c>
      <c r="D2975" s="11" t="s">
        <v>260</v>
      </c>
      <c r="E2975" s="19" t="s">
        <v>5975</v>
      </c>
      <c r="F2975" s="10">
        <v>42036</v>
      </c>
      <c r="G2975" s="10">
        <v>44958</v>
      </c>
      <c r="H2975" s="11">
        <v>9</v>
      </c>
      <c r="I2975" s="20" t="s">
        <v>259</v>
      </c>
      <c r="J2975" s="11" t="s">
        <v>261</v>
      </c>
      <c r="K2975" s="11" t="s">
        <v>12387</v>
      </c>
      <c r="L2975" s="11">
        <v>2</v>
      </c>
    </row>
    <row r="2976" spans="1:12">
      <c r="A2976" s="11" t="s">
        <v>5726</v>
      </c>
      <c r="D2976" s="11" t="s">
        <v>260</v>
      </c>
      <c r="E2976" s="19" t="s">
        <v>5976</v>
      </c>
      <c r="F2976" s="10">
        <v>42036</v>
      </c>
      <c r="G2976" s="10">
        <v>44958</v>
      </c>
      <c r="H2976" s="11">
        <v>9</v>
      </c>
      <c r="I2976" s="20" t="s">
        <v>259</v>
      </c>
      <c r="J2976" s="11" t="s">
        <v>261</v>
      </c>
      <c r="K2976" s="11" t="s">
        <v>12387</v>
      </c>
      <c r="L2976" s="11">
        <v>2</v>
      </c>
    </row>
    <row r="2977" spans="1:12">
      <c r="A2977" s="11" t="s">
        <v>5727</v>
      </c>
      <c r="D2977" s="11" t="s">
        <v>260</v>
      </c>
      <c r="E2977" s="19" t="s">
        <v>5977</v>
      </c>
      <c r="F2977" s="10">
        <v>42036</v>
      </c>
      <c r="G2977" s="10">
        <v>44958</v>
      </c>
      <c r="H2977" s="11">
        <v>9</v>
      </c>
      <c r="I2977" s="20" t="s">
        <v>259</v>
      </c>
      <c r="J2977" s="11" t="s">
        <v>261</v>
      </c>
      <c r="K2977" s="11" t="s">
        <v>12387</v>
      </c>
      <c r="L2977" s="11">
        <v>2</v>
      </c>
    </row>
    <row r="2978" spans="1:12">
      <c r="A2978" s="11" t="s">
        <v>5728</v>
      </c>
      <c r="D2978" s="11" t="s">
        <v>260</v>
      </c>
      <c r="E2978" s="19" t="s">
        <v>5978</v>
      </c>
      <c r="F2978" s="10">
        <v>42036</v>
      </c>
      <c r="G2978" s="10">
        <v>44958</v>
      </c>
      <c r="H2978" s="11">
        <v>9</v>
      </c>
      <c r="I2978" s="20" t="s">
        <v>259</v>
      </c>
      <c r="J2978" s="11" t="s">
        <v>261</v>
      </c>
      <c r="K2978" s="11" t="s">
        <v>12387</v>
      </c>
      <c r="L2978" s="11">
        <v>2</v>
      </c>
    </row>
    <row r="2979" spans="1:12">
      <c r="A2979" s="11" t="s">
        <v>5729</v>
      </c>
      <c r="D2979" s="11" t="s">
        <v>260</v>
      </c>
      <c r="E2979" s="19" t="s">
        <v>5979</v>
      </c>
      <c r="F2979" s="10">
        <v>42036</v>
      </c>
      <c r="G2979" s="10">
        <v>44958</v>
      </c>
      <c r="H2979" s="11">
        <v>9</v>
      </c>
      <c r="I2979" s="20" t="s">
        <v>259</v>
      </c>
      <c r="J2979" s="11" t="s">
        <v>261</v>
      </c>
      <c r="K2979" s="11" t="s">
        <v>12387</v>
      </c>
      <c r="L2979" s="11">
        <v>2</v>
      </c>
    </row>
    <row r="2980" spans="1:12">
      <c r="A2980" s="11" t="s">
        <v>5730</v>
      </c>
      <c r="D2980" s="11" t="s">
        <v>260</v>
      </c>
      <c r="E2980" s="19" t="s">
        <v>5980</v>
      </c>
      <c r="F2980" s="10">
        <v>42036</v>
      </c>
      <c r="G2980" s="10">
        <v>44958</v>
      </c>
      <c r="H2980" s="11">
        <v>9</v>
      </c>
      <c r="I2980" s="20" t="s">
        <v>259</v>
      </c>
      <c r="J2980" s="11" t="s">
        <v>261</v>
      </c>
      <c r="K2980" s="11" t="s">
        <v>12387</v>
      </c>
      <c r="L2980" s="11">
        <v>2</v>
      </c>
    </row>
    <row r="2981" spans="1:12">
      <c r="A2981" s="11" t="s">
        <v>5731</v>
      </c>
      <c r="D2981" s="11" t="s">
        <v>260</v>
      </c>
      <c r="E2981" s="19" t="s">
        <v>5981</v>
      </c>
      <c r="F2981" s="10">
        <v>42036</v>
      </c>
      <c r="G2981" s="10">
        <v>44958</v>
      </c>
      <c r="H2981" s="11">
        <v>9</v>
      </c>
      <c r="I2981" s="20" t="s">
        <v>259</v>
      </c>
      <c r="J2981" s="11" t="s">
        <v>261</v>
      </c>
      <c r="K2981" s="11" t="s">
        <v>12387</v>
      </c>
      <c r="L2981" s="11">
        <v>2</v>
      </c>
    </row>
    <row r="2982" spans="1:12">
      <c r="A2982" s="11" t="s">
        <v>5732</v>
      </c>
      <c r="D2982" s="11" t="s">
        <v>260</v>
      </c>
      <c r="E2982" s="19" t="s">
        <v>5982</v>
      </c>
      <c r="F2982" s="10">
        <v>42036</v>
      </c>
      <c r="G2982" s="10">
        <v>44958</v>
      </c>
      <c r="H2982" s="11">
        <v>9</v>
      </c>
      <c r="I2982" s="20" t="s">
        <v>259</v>
      </c>
      <c r="J2982" s="11" t="s">
        <v>261</v>
      </c>
      <c r="K2982" s="11" t="s">
        <v>12387</v>
      </c>
      <c r="L2982" s="11">
        <v>2</v>
      </c>
    </row>
    <row r="2983" spans="1:12">
      <c r="A2983" s="11" t="s">
        <v>5733</v>
      </c>
      <c r="D2983" s="11" t="s">
        <v>260</v>
      </c>
      <c r="E2983" s="19" t="s">
        <v>5983</v>
      </c>
      <c r="F2983" s="10">
        <v>42036</v>
      </c>
      <c r="G2983" s="10">
        <v>44958</v>
      </c>
      <c r="H2983" s="11">
        <v>9</v>
      </c>
      <c r="I2983" s="20" t="s">
        <v>259</v>
      </c>
      <c r="J2983" s="11" t="s">
        <v>261</v>
      </c>
      <c r="K2983" s="11" t="s">
        <v>12387</v>
      </c>
      <c r="L2983" s="11">
        <v>2</v>
      </c>
    </row>
    <row r="2984" spans="1:12">
      <c r="A2984" s="11" t="s">
        <v>5734</v>
      </c>
      <c r="D2984" s="11" t="s">
        <v>260</v>
      </c>
      <c r="E2984" s="19" t="s">
        <v>5984</v>
      </c>
      <c r="F2984" s="10">
        <v>42036</v>
      </c>
      <c r="G2984" s="10">
        <v>44958</v>
      </c>
      <c r="H2984" s="11">
        <v>9</v>
      </c>
      <c r="I2984" s="20" t="s">
        <v>259</v>
      </c>
      <c r="J2984" s="11" t="s">
        <v>261</v>
      </c>
      <c r="K2984" s="11" t="s">
        <v>12387</v>
      </c>
      <c r="L2984" s="11">
        <v>2</v>
      </c>
    </row>
    <row r="2985" spans="1:12">
      <c r="A2985" s="11" t="s">
        <v>5735</v>
      </c>
      <c r="D2985" s="11" t="s">
        <v>260</v>
      </c>
      <c r="E2985" s="19" t="s">
        <v>5985</v>
      </c>
      <c r="F2985" s="10">
        <v>42036</v>
      </c>
      <c r="G2985" s="10">
        <v>44958</v>
      </c>
      <c r="H2985" s="11">
        <v>9</v>
      </c>
      <c r="I2985" s="20" t="s">
        <v>259</v>
      </c>
      <c r="J2985" s="11" t="s">
        <v>261</v>
      </c>
      <c r="K2985" s="11" t="s">
        <v>12387</v>
      </c>
      <c r="L2985" s="11">
        <v>2</v>
      </c>
    </row>
    <row r="2986" spans="1:12">
      <c r="A2986" s="11" t="s">
        <v>5736</v>
      </c>
      <c r="D2986" s="11" t="s">
        <v>260</v>
      </c>
      <c r="E2986" s="19" t="s">
        <v>5986</v>
      </c>
      <c r="F2986" s="10">
        <v>42036</v>
      </c>
      <c r="G2986" s="10">
        <v>44958</v>
      </c>
      <c r="H2986" s="11">
        <v>9</v>
      </c>
      <c r="I2986" s="20" t="s">
        <v>259</v>
      </c>
      <c r="J2986" s="11" t="s">
        <v>261</v>
      </c>
      <c r="K2986" s="11" t="s">
        <v>12387</v>
      </c>
      <c r="L2986" s="11">
        <v>2</v>
      </c>
    </row>
    <row r="2987" spans="1:12">
      <c r="A2987" s="11" t="s">
        <v>5737</v>
      </c>
      <c r="D2987" s="11" t="s">
        <v>260</v>
      </c>
      <c r="E2987" s="19" t="s">
        <v>5987</v>
      </c>
      <c r="F2987" s="10">
        <v>42036</v>
      </c>
      <c r="G2987" s="10">
        <v>44958</v>
      </c>
      <c r="H2987" s="11">
        <v>9</v>
      </c>
      <c r="I2987" s="20" t="s">
        <v>259</v>
      </c>
      <c r="J2987" s="11" t="s">
        <v>261</v>
      </c>
      <c r="K2987" s="11" t="s">
        <v>12387</v>
      </c>
      <c r="L2987" s="11">
        <v>2</v>
      </c>
    </row>
    <row r="2988" spans="1:12">
      <c r="A2988" s="11" t="s">
        <v>5738</v>
      </c>
      <c r="D2988" s="11" t="s">
        <v>260</v>
      </c>
      <c r="E2988" s="19" t="s">
        <v>5988</v>
      </c>
      <c r="F2988" s="10">
        <v>42036</v>
      </c>
      <c r="G2988" s="10">
        <v>44958</v>
      </c>
      <c r="H2988" s="11">
        <v>9</v>
      </c>
      <c r="I2988" s="20" t="s">
        <v>259</v>
      </c>
      <c r="J2988" s="11" t="s">
        <v>261</v>
      </c>
      <c r="K2988" s="11" t="s">
        <v>12387</v>
      </c>
      <c r="L2988" s="11">
        <v>2</v>
      </c>
    </row>
    <row r="2989" spans="1:12">
      <c r="A2989" s="11" t="s">
        <v>5739</v>
      </c>
      <c r="D2989" s="11" t="s">
        <v>260</v>
      </c>
      <c r="E2989" s="19" t="s">
        <v>5989</v>
      </c>
      <c r="F2989" s="10">
        <v>42036</v>
      </c>
      <c r="G2989" s="10">
        <v>44958</v>
      </c>
      <c r="H2989" s="11">
        <v>9</v>
      </c>
      <c r="I2989" s="20" t="s">
        <v>259</v>
      </c>
      <c r="J2989" s="11" t="s">
        <v>261</v>
      </c>
      <c r="K2989" s="11" t="s">
        <v>12387</v>
      </c>
      <c r="L2989" s="11">
        <v>2</v>
      </c>
    </row>
    <row r="2990" spans="1:12">
      <c r="A2990" s="11" t="s">
        <v>5740</v>
      </c>
      <c r="D2990" s="11" t="s">
        <v>260</v>
      </c>
      <c r="E2990" s="19" t="s">
        <v>5990</v>
      </c>
      <c r="F2990" s="10">
        <v>42036</v>
      </c>
      <c r="G2990" s="10">
        <v>44958</v>
      </c>
      <c r="H2990" s="11">
        <v>9</v>
      </c>
      <c r="I2990" s="20" t="s">
        <v>259</v>
      </c>
      <c r="J2990" s="11" t="s">
        <v>261</v>
      </c>
      <c r="K2990" s="11" t="s">
        <v>12387</v>
      </c>
      <c r="L2990" s="11">
        <v>2</v>
      </c>
    </row>
    <row r="2991" spans="1:12">
      <c r="A2991" s="11" t="s">
        <v>5741</v>
      </c>
      <c r="D2991" s="11" t="s">
        <v>260</v>
      </c>
      <c r="E2991" s="19" t="s">
        <v>5991</v>
      </c>
      <c r="F2991" s="10">
        <v>42036</v>
      </c>
      <c r="G2991" s="10">
        <v>44958</v>
      </c>
      <c r="H2991" s="11">
        <v>9</v>
      </c>
      <c r="I2991" s="20" t="s">
        <v>259</v>
      </c>
      <c r="J2991" s="11" t="s">
        <v>261</v>
      </c>
      <c r="K2991" s="11" t="s">
        <v>12387</v>
      </c>
      <c r="L2991" s="11">
        <v>2</v>
      </c>
    </row>
    <row r="2992" spans="1:12">
      <c r="A2992" s="11" t="s">
        <v>5742</v>
      </c>
      <c r="D2992" s="11" t="s">
        <v>260</v>
      </c>
      <c r="E2992" s="19" t="s">
        <v>5992</v>
      </c>
      <c r="F2992" s="10">
        <v>42036</v>
      </c>
      <c r="G2992" s="10">
        <v>44958</v>
      </c>
      <c r="H2992" s="11">
        <v>9</v>
      </c>
      <c r="I2992" s="20" t="s">
        <v>259</v>
      </c>
      <c r="J2992" s="11" t="s">
        <v>261</v>
      </c>
      <c r="K2992" s="11" t="s">
        <v>12387</v>
      </c>
      <c r="L2992" s="11">
        <v>2</v>
      </c>
    </row>
    <row r="2993" spans="1:12">
      <c r="A2993" s="11" t="s">
        <v>5743</v>
      </c>
      <c r="D2993" s="11" t="s">
        <v>260</v>
      </c>
      <c r="E2993" s="19" t="s">
        <v>5993</v>
      </c>
      <c r="F2993" s="10">
        <v>42036</v>
      </c>
      <c r="G2993" s="10">
        <v>44958</v>
      </c>
      <c r="H2993" s="11">
        <v>9</v>
      </c>
      <c r="I2993" s="20" t="s">
        <v>259</v>
      </c>
      <c r="J2993" s="11" t="s">
        <v>261</v>
      </c>
      <c r="K2993" s="11" t="s">
        <v>12387</v>
      </c>
      <c r="L2993" s="11">
        <v>2</v>
      </c>
    </row>
    <row r="2994" spans="1:12">
      <c r="A2994" s="11" t="s">
        <v>5744</v>
      </c>
      <c r="D2994" s="11" t="s">
        <v>260</v>
      </c>
      <c r="E2994" s="19" t="s">
        <v>5994</v>
      </c>
      <c r="F2994" s="10">
        <v>42036</v>
      </c>
      <c r="G2994" s="10">
        <v>44958</v>
      </c>
      <c r="H2994" s="11">
        <v>9</v>
      </c>
      <c r="I2994" s="20" t="s">
        <v>259</v>
      </c>
      <c r="J2994" s="11" t="s">
        <v>261</v>
      </c>
      <c r="K2994" s="11" t="s">
        <v>12387</v>
      </c>
      <c r="L2994" s="11">
        <v>2</v>
      </c>
    </row>
    <row r="2995" spans="1:12">
      <c r="A2995" s="11" t="s">
        <v>5745</v>
      </c>
      <c r="D2995" s="11" t="s">
        <v>260</v>
      </c>
      <c r="E2995" s="19" t="s">
        <v>5995</v>
      </c>
      <c r="F2995" s="10">
        <v>42036</v>
      </c>
      <c r="G2995" s="10">
        <v>44958</v>
      </c>
      <c r="H2995" s="11">
        <v>9</v>
      </c>
      <c r="I2995" s="20" t="s">
        <v>259</v>
      </c>
      <c r="J2995" s="11" t="s">
        <v>261</v>
      </c>
      <c r="K2995" s="11" t="s">
        <v>12387</v>
      </c>
      <c r="L2995" s="11">
        <v>2</v>
      </c>
    </row>
    <row r="2996" spans="1:12">
      <c r="A2996" s="11" t="s">
        <v>5746</v>
      </c>
      <c r="D2996" s="11" t="s">
        <v>260</v>
      </c>
      <c r="E2996" s="19" t="s">
        <v>5996</v>
      </c>
      <c r="F2996" s="10">
        <v>42036</v>
      </c>
      <c r="G2996" s="10">
        <v>44958</v>
      </c>
      <c r="H2996" s="11">
        <v>9</v>
      </c>
      <c r="I2996" s="20" t="s">
        <v>259</v>
      </c>
      <c r="J2996" s="11" t="s">
        <v>261</v>
      </c>
      <c r="K2996" s="11" t="s">
        <v>12387</v>
      </c>
      <c r="L2996" s="11">
        <v>2</v>
      </c>
    </row>
    <row r="2997" spans="1:12">
      <c r="A2997" s="11" t="s">
        <v>5747</v>
      </c>
      <c r="D2997" s="11" t="s">
        <v>260</v>
      </c>
      <c r="E2997" s="19" t="s">
        <v>5997</v>
      </c>
      <c r="F2997" s="10">
        <v>42036</v>
      </c>
      <c r="G2997" s="10">
        <v>44958</v>
      </c>
      <c r="H2997" s="11">
        <v>9</v>
      </c>
      <c r="I2997" s="20" t="s">
        <v>259</v>
      </c>
      <c r="J2997" s="11" t="s">
        <v>261</v>
      </c>
      <c r="K2997" s="11" t="s">
        <v>12387</v>
      </c>
      <c r="L2997" s="11">
        <v>2</v>
      </c>
    </row>
    <row r="2998" spans="1:12">
      <c r="A2998" s="11" t="s">
        <v>5748</v>
      </c>
      <c r="D2998" s="11" t="s">
        <v>260</v>
      </c>
      <c r="E2998" s="19" t="s">
        <v>5998</v>
      </c>
      <c r="F2998" s="10">
        <v>42036</v>
      </c>
      <c r="G2998" s="10">
        <v>44958</v>
      </c>
      <c r="H2998" s="11">
        <v>9</v>
      </c>
      <c r="I2998" s="20" t="s">
        <v>259</v>
      </c>
      <c r="J2998" s="11" t="s">
        <v>261</v>
      </c>
      <c r="K2998" s="11" t="s">
        <v>12387</v>
      </c>
      <c r="L2998" s="11">
        <v>2</v>
      </c>
    </row>
    <row r="2999" spans="1:12">
      <c r="A2999" s="11" t="s">
        <v>5749</v>
      </c>
      <c r="D2999" s="11" t="s">
        <v>260</v>
      </c>
      <c r="E2999" s="19" t="s">
        <v>5999</v>
      </c>
      <c r="F2999" s="10">
        <v>42036</v>
      </c>
      <c r="G2999" s="10">
        <v>44958</v>
      </c>
      <c r="H2999" s="11">
        <v>9</v>
      </c>
      <c r="I2999" s="20" t="s">
        <v>259</v>
      </c>
      <c r="J2999" s="11" t="s">
        <v>261</v>
      </c>
      <c r="K2999" s="11" t="s">
        <v>12387</v>
      </c>
      <c r="L2999" s="11">
        <v>2</v>
      </c>
    </row>
    <row r="3000" spans="1:12">
      <c r="A3000" s="11" t="s">
        <v>5750</v>
      </c>
      <c r="D3000" s="11" t="s">
        <v>260</v>
      </c>
      <c r="E3000" s="19" t="s">
        <v>6000</v>
      </c>
      <c r="F3000" s="10">
        <v>42036</v>
      </c>
      <c r="G3000" s="10">
        <v>44958</v>
      </c>
      <c r="H3000" s="11">
        <v>9</v>
      </c>
      <c r="I3000" s="20" t="s">
        <v>259</v>
      </c>
      <c r="J3000" s="11" t="s">
        <v>261</v>
      </c>
      <c r="K3000" s="11" t="s">
        <v>12387</v>
      </c>
      <c r="L3000" s="11">
        <v>2</v>
      </c>
    </row>
    <row r="3001" spans="1:12">
      <c r="A3001" s="11" t="s">
        <v>5751</v>
      </c>
      <c r="D3001" s="11" t="s">
        <v>260</v>
      </c>
      <c r="E3001" s="19" t="s">
        <v>6001</v>
      </c>
      <c r="F3001" s="10">
        <v>42036</v>
      </c>
      <c r="G3001" s="10">
        <v>44958</v>
      </c>
      <c r="H3001" s="11">
        <v>9</v>
      </c>
      <c r="I3001" s="20" t="s">
        <v>259</v>
      </c>
      <c r="J3001" s="11" t="s">
        <v>261</v>
      </c>
      <c r="K3001" s="11" t="s">
        <v>12387</v>
      </c>
      <c r="L3001" s="11">
        <v>2</v>
      </c>
    </row>
    <row r="3002" spans="1:12">
      <c r="A3002" s="11" t="s">
        <v>5752</v>
      </c>
      <c r="D3002" s="11" t="s">
        <v>260</v>
      </c>
      <c r="E3002" s="19" t="s">
        <v>6002</v>
      </c>
      <c r="F3002" s="10">
        <v>42036</v>
      </c>
      <c r="G3002" s="10">
        <v>44958</v>
      </c>
      <c r="H3002" s="11">
        <v>9</v>
      </c>
      <c r="I3002" s="20" t="s">
        <v>259</v>
      </c>
      <c r="J3002" s="11" t="s">
        <v>261</v>
      </c>
      <c r="K3002" s="11" t="s">
        <v>12387</v>
      </c>
      <c r="L3002" s="11">
        <v>2</v>
      </c>
    </row>
    <row r="3003" spans="1:12">
      <c r="A3003" s="11" t="s">
        <v>5753</v>
      </c>
      <c r="D3003" s="11" t="s">
        <v>260</v>
      </c>
      <c r="E3003" s="19" t="s">
        <v>6003</v>
      </c>
      <c r="F3003" s="10">
        <v>42036</v>
      </c>
      <c r="G3003" s="10">
        <v>44958</v>
      </c>
      <c r="H3003" s="11">
        <v>9</v>
      </c>
      <c r="I3003" s="20" t="s">
        <v>259</v>
      </c>
      <c r="J3003" s="11" t="s">
        <v>261</v>
      </c>
      <c r="K3003" s="11" t="s">
        <v>12387</v>
      </c>
      <c r="L3003" s="11">
        <v>2</v>
      </c>
    </row>
    <row r="3004" spans="1:12">
      <c r="A3004" s="11" t="s">
        <v>5754</v>
      </c>
      <c r="D3004" s="11" t="s">
        <v>260</v>
      </c>
      <c r="E3004" s="19" t="s">
        <v>6004</v>
      </c>
      <c r="F3004" s="10">
        <v>42036</v>
      </c>
      <c r="G3004" s="10">
        <v>44958</v>
      </c>
      <c r="H3004" s="11">
        <v>9</v>
      </c>
      <c r="I3004" s="20" t="s">
        <v>259</v>
      </c>
      <c r="J3004" s="11" t="s">
        <v>261</v>
      </c>
      <c r="K3004" s="11" t="s">
        <v>12387</v>
      </c>
      <c r="L3004" s="11">
        <v>2</v>
      </c>
    </row>
    <row r="3005" spans="1:12">
      <c r="A3005" s="11" t="s">
        <v>5755</v>
      </c>
      <c r="D3005" s="11" t="s">
        <v>260</v>
      </c>
      <c r="E3005" s="19" t="s">
        <v>6005</v>
      </c>
      <c r="F3005" s="10">
        <v>42036</v>
      </c>
      <c r="G3005" s="10">
        <v>44958</v>
      </c>
      <c r="H3005" s="11">
        <v>9</v>
      </c>
      <c r="I3005" s="20" t="s">
        <v>259</v>
      </c>
      <c r="J3005" s="11" t="s">
        <v>261</v>
      </c>
      <c r="K3005" s="11" t="s">
        <v>12387</v>
      </c>
      <c r="L3005" s="11">
        <v>2</v>
      </c>
    </row>
    <row r="3006" spans="1:12">
      <c r="A3006" s="11" t="s">
        <v>5756</v>
      </c>
      <c r="D3006" s="11" t="s">
        <v>260</v>
      </c>
      <c r="E3006" s="19" t="s">
        <v>6006</v>
      </c>
      <c r="F3006" s="10">
        <v>42036</v>
      </c>
      <c r="G3006" s="10">
        <v>44958</v>
      </c>
      <c r="H3006" s="11">
        <v>9</v>
      </c>
      <c r="I3006" s="20" t="s">
        <v>259</v>
      </c>
      <c r="J3006" s="11" t="s">
        <v>261</v>
      </c>
      <c r="K3006" s="11" t="s">
        <v>12387</v>
      </c>
      <c r="L3006" s="11">
        <v>2</v>
      </c>
    </row>
    <row r="3007" spans="1:12">
      <c r="A3007" s="11" t="s">
        <v>5757</v>
      </c>
      <c r="D3007" s="11" t="s">
        <v>260</v>
      </c>
      <c r="E3007" s="19" t="s">
        <v>6007</v>
      </c>
      <c r="F3007" s="10">
        <v>42036</v>
      </c>
      <c r="G3007" s="10">
        <v>44958</v>
      </c>
      <c r="H3007" s="11">
        <v>9</v>
      </c>
      <c r="I3007" s="20" t="s">
        <v>259</v>
      </c>
      <c r="J3007" s="11" t="s">
        <v>261</v>
      </c>
      <c r="K3007" s="11" t="s">
        <v>12387</v>
      </c>
      <c r="L3007" s="11">
        <v>2</v>
      </c>
    </row>
    <row r="3008" spans="1:12">
      <c r="A3008" s="11" t="s">
        <v>5758</v>
      </c>
      <c r="D3008" s="11" t="s">
        <v>260</v>
      </c>
      <c r="E3008" s="19" t="s">
        <v>6008</v>
      </c>
      <c r="F3008" s="10">
        <v>42036</v>
      </c>
      <c r="G3008" s="10">
        <v>44958</v>
      </c>
      <c r="H3008" s="11">
        <v>9</v>
      </c>
      <c r="I3008" s="20" t="s">
        <v>259</v>
      </c>
      <c r="J3008" s="11" t="s">
        <v>261</v>
      </c>
      <c r="K3008" s="11" t="s">
        <v>12387</v>
      </c>
      <c r="L3008" s="11">
        <v>2</v>
      </c>
    </row>
    <row r="3009" spans="1:12">
      <c r="A3009" s="11" t="s">
        <v>5759</v>
      </c>
      <c r="D3009" s="11" t="s">
        <v>260</v>
      </c>
      <c r="E3009" s="19" t="s">
        <v>6009</v>
      </c>
      <c r="F3009" s="10">
        <v>42036</v>
      </c>
      <c r="G3009" s="10">
        <v>44958</v>
      </c>
      <c r="H3009" s="11">
        <v>9</v>
      </c>
      <c r="I3009" s="20" t="s">
        <v>259</v>
      </c>
      <c r="J3009" s="11" t="s">
        <v>261</v>
      </c>
      <c r="K3009" s="11" t="s">
        <v>12387</v>
      </c>
      <c r="L3009" s="11">
        <v>2</v>
      </c>
    </row>
    <row r="3010" spans="1:12">
      <c r="A3010" s="11" t="s">
        <v>5760</v>
      </c>
      <c r="D3010" s="11" t="s">
        <v>260</v>
      </c>
      <c r="E3010" s="19" t="s">
        <v>6010</v>
      </c>
      <c r="F3010" s="10">
        <v>42036</v>
      </c>
      <c r="G3010" s="10">
        <v>44958</v>
      </c>
      <c r="H3010" s="11">
        <v>9</v>
      </c>
      <c r="I3010" s="20" t="s">
        <v>259</v>
      </c>
      <c r="J3010" s="11" t="s">
        <v>261</v>
      </c>
      <c r="K3010" s="11" t="s">
        <v>12387</v>
      </c>
      <c r="L3010" s="11">
        <v>2</v>
      </c>
    </row>
    <row r="3011" spans="1:12">
      <c r="A3011" s="11" t="s">
        <v>5761</v>
      </c>
      <c r="D3011" s="11" t="s">
        <v>260</v>
      </c>
      <c r="E3011" s="19" t="s">
        <v>6011</v>
      </c>
      <c r="F3011" s="10">
        <v>42036</v>
      </c>
      <c r="G3011" s="10">
        <v>44958</v>
      </c>
      <c r="H3011" s="11">
        <v>9</v>
      </c>
      <c r="I3011" s="20" t="s">
        <v>259</v>
      </c>
      <c r="J3011" s="11" t="s">
        <v>261</v>
      </c>
      <c r="K3011" s="11" t="s">
        <v>12387</v>
      </c>
      <c r="L3011" s="11">
        <v>2</v>
      </c>
    </row>
    <row r="3012" spans="1:12">
      <c r="A3012" s="11" t="s">
        <v>6012</v>
      </c>
      <c r="D3012" s="11" t="s">
        <v>260</v>
      </c>
      <c r="E3012" s="19" t="s">
        <v>6262</v>
      </c>
      <c r="F3012" s="10">
        <v>42036</v>
      </c>
      <c r="G3012" s="10">
        <v>44958</v>
      </c>
      <c r="H3012" s="11">
        <v>9</v>
      </c>
      <c r="I3012" s="20" t="s">
        <v>259</v>
      </c>
      <c r="J3012" s="11" t="s">
        <v>261</v>
      </c>
      <c r="K3012" s="11" t="s">
        <v>12387</v>
      </c>
      <c r="L3012" s="11">
        <v>2</v>
      </c>
    </row>
    <row r="3013" spans="1:12">
      <c r="A3013" s="11" t="s">
        <v>6013</v>
      </c>
      <c r="D3013" s="11" t="s">
        <v>260</v>
      </c>
      <c r="E3013" s="19" t="s">
        <v>6263</v>
      </c>
      <c r="F3013" s="10">
        <v>42036</v>
      </c>
      <c r="G3013" s="10">
        <v>44958</v>
      </c>
      <c r="H3013" s="11">
        <v>9</v>
      </c>
      <c r="I3013" s="20" t="s">
        <v>259</v>
      </c>
      <c r="J3013" s="11" t="s">
        <v>261</v>
      </c>
      <c r="K3013" s="11" t="s">
        <v>12387</v>
      </c>
      <c r="L3013" s="11">
        <v>2</v>
      </c>
    </row>
    <row r="3014" spans="1:12">
      <c r="A3014" s="11" t="s">
        <v>6014</v>
      </c>
      <c r="D3014" s="11" t="s">
        <v>260</v>
      </c>
      <c r="E3014" s="19" t="s">
        <v>6264</v>
      </c>
      <c r="F3014" s="10">
        <v>42036</v>
      </c>
      <c r="G3014" s="10">
        <v>44958</v>
      </c>
      <c r="H3014" s="11">
        <v>9</v>
      </c>
      <c r="I3014" s="20" t="s">
        <v>259</v>
      </c>
      <c r="J3014" s="11" t="s">
        <v>261</v>
      </c>
      <c r="K3014" s="11" t="s">
        <v>12387</v>
      </c>
      <c r="L3014" s="11">
        <v>2</v>
      </c>
    </row>
    <row r="3015" spans="1:12">
      <c r="A3015" s="11" t="s">
        <v>6015</v>
      </c>
      <c r="D3015" s="11" t="s">
        <v>260</v>
      </c>
      <c r="E3015" s="19" t="s">
        <v>6265</v>
      </c>
      <c r="F3015" s="10">
        <v>42036</v>
      </c>
      <c r="G3015" s="10">
        <v>44958</v>
      </c>
      <c r="H3015" s="11">
        <v>9</v>
      </c>
      <c r="I3015" s="20" t="s">
        <v>259</v>
      </c>
      <c r="J3015" s="11" t="s">
        <v>261</v>
      </c>
      <c r="K3015" s="11" t="s">
        <v>12387</v>
      </c>
      <c r="L3015" s="11">
        <v>2</v>
      </c>
    </row>
    <row r="3016" spans="1:12">
      <c r="A3016" s="11" t="s">
        <v>6016</v>
      </c>
      <c r="D3016" s="11" t="s">
        <v>260</v>
      </c>
      <c r="E3016" s="19" t="s">
        <v>6266</v>
      </c>
      <c r="F3016" s="10">
        <v>42036</v>
      </c>
      <c r="G3016" s="10">
        <v>44958</v>
      </c>
      <c r="H3016" s="11">
        <v>9</v>
      </c>
      <c r="I3016" s="20" t="s">
        <v>259</v>
      </c>
      <c r="J3016" s="11" t="s">
        <v>261</v>
      </c>
      <c r="K3016" s="11" t="s">
        <v>12387</v>
      </c>
      <c r="L3016" s="11">
        <v>2</v>
      </c>
    </row>
    <row r="3017" spans="1:12">
      <c r="A3017" s="11" t="s">
        <v>6017</v>
      </c>
      <c r="D3017" s="11" t="s">
        <v>260</v>
      </c>
      <c r="E3017" s="19" t="s">
        <v>6267</v>
      </c>
      <c r="F3017" s="10">
        <v>42036</v>
      </c>
      <c r="G3017" s="10">
        <v>44958</v>
      </c>
      <c r="H3017" s="11">
        <v>9</v>
      </c>
      <c r="I3017" s="20" t="s">
        <v>259</v>
      </c>
      <c r="J3017" s="11" t="s">
        <v>261</v>
      </c>
      <c r="K3017" s="11" t="s">
        <v>12387</v>
      </c>
      <c r="L3017" s="11">
        <v>2</v>
      </c>
    </row>
    <row r="3018" spans="1:12">
      <c r="A3018" s="11" t="s">
        <v>6018</v>
      </c>
      <c r="D3018" s="11" t="s">
        <v>260</v>
      </c>
      <c r="E3018" s="19" t="s">
        <v>6268</v>
      </c>
      <c r="F3018" s="10">
        <v>42036</v>
      </c>
      <c r="G3018" s="10">
        <v>44958</v>
      </c>
      <c r="H3018" s="11">
        <v>9</v>
      </c>
      <c r="I3018" s="20" t="s">
        <v>259</v>
      </c>
      <c r="J3018" s="11" t="s">
        <v>261</v>
      </c>
      <c r="K3018" s="11" t="s">
        <v>12387</v>
      </c>
      <c r="L3018" s="11">
        <v>2</v>
      </c>
    </row>
    <row r="3019" spans="1:12">
      <c r="A3019" s="11" t="s">
        <v>6019</v>
      </c>
      <c r="D3019" s="11" t="s">
        <v>260</v>
      </c>
      <c r="E3019" s="19" t="s">
        <v>6269</v>
      </c>
      <c r="F3019" s="10">
        <v>42036</v>
      </c>
      <c r="G3019" s="10">
        <v>44958</v>
      </c>
      <c r="H3019" s="11">
        <v>9</v>
      </c>
      <c r="I3019" s="20" t="s">
        <v>259</v>
      </c>
      <c r="J3019" s="11" t="s">
        <v>261</v>
      </c>
      <c r="K3019" s="11" t="s">
        <v>12387</v>
      </c>
      <c r="L3019" s="11">
        <v>2</v>
      </c>
    </row>
    <row r="3020" spans="1:12">
      <c r="A3020" s="11" t="s">
        <v>6020</v>
      </c>
      <c r="D3020" s="11" t="s">
        <v>260</v>
      </c>
      <c r="E3020" s="19" t="s">
        <v>6270</v>
      </c>
      <c r="F3020" s="10">
        <v>42036</v>
      </c>
      <c r="G3020" s="10">
        <v>44958</v>
      </c>
      <c r="H3020" s="11">
        <v>9</v>
      </c>
      <c r="I3020" s="20" t="s">
        <v>259</v>
      </c>
      <c r="J3020" s="11" t="s">
        <v>261</v>
      </c>
      <c r="K3020" s="11" t="s">
        <v>12387</v>
      </c>
      <c r="L3020" s="11">
        <v>2</v>
      </c>
    </row>
    <row r="3021" spans="1:12">
      <c r="A3021" s="11" t="s">
        <v>6021</v>
      </c>
      <c r="D3021" s="11" t="s">
        <v>260</v>
      </c>
      <c r="E3021" s="19" t="s">
        <v>6271</v>
      </c>
      <c r="F3021" s="10">
        <v>42036</v>
      </c>
      <c r="G3021" s="10">
        <v>44958</v>
      </c>
      <c r="H3021" s="11">
        <v>9</v>
      </c>
      <c r="I3021" s="20" t="s">
        <v>259</v>
      </c>
      <c r="J3021" s="11" t="s">
        <v>261</v>
      </c>
      <c r="K3021" s="11" t="s">
        <v>12387</v>
      </c>
      <c r="L3021" s="11">
        <v>2</v>
      </c>
    </row>
    <row r="3022" spans="1:12">
      <c r="A3022" s="11" t="s">
        <v>6022</v>
      </c>
      <c r="D3022" s="11" t="s">
        <v>260</v>
      </c>
      <c r="E3022" s="19" t="s">
        <v>6272</v>
      </c>
      <c r="F3022" s="10">
        <v>42036</v>
      </c>
      <c r="G3022" s="10">
        <v>44958</v>
      </c>
      <c r="H3022" s="11">
        <v>9</v>
      </c>
      <c r="I3022" s="20" t="s">
        <v>259</v>
      </c>
      <c r="J3022" s="11" t="s">
        <v>261</v>
      </c>
      <c r="K3022" s="11" t="s">
        <v>12387</v>
      </c>
      <c r="L3022" s="11">
        <v>2</v>
      </c>
    </row>
    <row r="3023" spans="1:12">
      <c r="A3023" s="11" t="s">
        <v>6023</v>
      </c>
      <c r="D3023" s="11" t="s">
        <v>260</v>
      </c>
      <c r="E3023" s="19" t="s">
        <v>6273</v>
      </c>
      <c r="F3023" s="10">
        <v>42036</v>
      </c>
      <c r="G3023" s="10">
        <v>44958</v>
      </c>
      <c r="H3023" s="11">
        <v>9</v>
      </c>
      <c r="I3023" s="20" t="s">
        <v>259</v>
      </c>
      <c r="J3023" s="11" t="s">
        <v>261</v>
      </c>
      <c r="K3023" s="11" t="s">
        <v>12387</v>
      </c>
      <c r="L3023" s="11">
        <v>2</v>
      </c>
    </row>
    <row r="3024" spans="1:12">
      <c r="A3024" s="11" t="s">
        <v>6024</v>
      </c>
      <c r="D3024" s="11" t="s">
        <v>260</v>
      </c>
      <c r="E3024" s="19" t="s">
        <v>6274</v>
      </c>
      <c r="F3024" s="10">
        <v>42036</v>
      </c>
      <c r="G3024" s="10">
        <v>44958</v>
      </c>
      <c r="H3024" s="11">
        <v>9</v>
      </c>
      <c r="I3024" s="20" t="s">
        <v>259</v>
      </c>
      <c r="J3024" s="11" t="s">
        <v>261</v>
      </c>
      <c r="K3024" s="11" t="s">
        <v>12387</v>
      </c>
      <c r="L3024" s="11">
        <v>2</v>
      </c>
    </row>
    <row r="3025" spans="1:12">
      <c r="A3025" s="11" t="s">
        <v>6025</v>
      </c>
      <c r="D3025" s="11" t="s">
        <v>260</v>
      </c>
      <c r="E3025" s="19" t="s">
        <v>6275</v>
      </c>
      <c r="F3025" s="10">
        <v>42036</v>
      </c>
      <c r="G3025" s="10">
        <v>44958</v>
      </c>
      <c r="H3025" s="11">
        <v>9</v>
      </c>
      <c r="I3025" s="20" t="s">
        <v>259</v>
      </c>
      <c r="J3025" s="11" t="s">
        <v>261</v>
      </c>
      <c r="K3025" s="11" t="s">
        <v>12387</v>
      </c>
      <c r="L3025" s="11">
        <v>2</v>
      </c>
    </row>
    <row r="3026" spans="1:12">
      <c r="A3026" s="11" t="s">
        <v>6026</v>
      </c>
      <c r="D3026" s="11" t="s">
        <v>260</v>
      </c>
      <c r="E3026" s="19" t="s">
        <v>6276</v>
      </c>
      <c r="F3026" s="10">
        <v>42036</v>
      </c>
      <c r="G3026" s="10">
        <v>44958</v>
      </c>
      <c r="H3026" s="11">
        <v>9</v>
      </c>
      <c r="I3026" s="20" t="s">
        <v>259</v>
      </c>
      <c r="J3026" s="11" t="s">
        <v>261</v>
      </c>
      <c r="K3026" s="11" t="s">
        <v>12387</v>
      </c>
      <c r="L3026" s="11">
        <v>2</v>
      </c>
    </row>
    <row r="3027" spans="1:12">
      <c r="A3027" s="11" t="s">
        <v>6027</v>
      </c>
      <c r="D3027" s="11" t="s">
        <v>260</v>
      </c>
      <c r="E3027" s="19" t="s">
        <v>6277</v>
      </c>
      <c r="F3027" s="10">
        <v>42036</v>
      </c>
      <c r="G3027" s="10">
        <v>44958</v>
      </c>
      <c r="H3027" s="11">
        <v>9</v>
      </c>
      <c r="I3027" s="20" t="s">
        <v>259</v>
      </c>
      <c r="J3027" s="11" t="s">
        <v>261</v>
      </c>
      <c r="K3027" s="11" t="s">
        <v>12387</v>
      </c>
      <c r="L3027" s="11">
        <v>2</v>
      </c>
    </row>
    <row r="3028" spans="1:12">
      <c r="A3028" s="11" t="s">
        <v>6028</v>
      </c>
      <c r="D3028" s="11" t="s">
        <v>260</v>
      </c>
      <c r="E3028" s="19" t="s">
        <v>6278</v>
      </c>
      <c r="F3028" s="10">
        <v>42036</v>
      </c>
      <c r="G3028" s="10">
        <v>44958</v>
      </c>
      <c r="H3028" s="11">
        <v>9</v>
      </c>
      <c r="I3028" s="20" t="s">
        <v>259</v>
      </c>
      <c r="J3028" s="11" t="s">
        <v>261</v>
      </c>
      <c r="K3028" s="11" t="s">
        <v>12387</v>
      </c>
      <c r="L3028" s="11">
        <v>2</v>
      </c>
    </row>
    <row r="3029" spans="1:12">
      <c r="A3029" s="11" t="s">
        <v>6029</v>
      </c>
      <c r="D3029" s="11" t="s">
        <v>260</v>
      </c>
      <c r="E3029" s="19" t="s">
        <v>6279</v>
      </c>
      <c r="F3029" s="10">
        <v>42036</v>
      </c>
      <c r="G3029" s="10">
        <v>44958</v>
      </c>
      <c r="H3029" s="11">
        <v>9</v>
      </c>
      <c r="I3029" s="20" t="s">
        <v>259</v>
      </c>
      <c r="J3029" s="11" t="s">
        <v>261</v>
      </c>
      <c r="K3029" s="11" t="s">
        <v>12387</v>
      </c>
      <c r="L3029" s="11">
        <v>2</v>
      </c>
    </row>
    <row r="3030" spans="1:12">
      <c r="A3030" s="11" t="s">
        <v>6030</v>
      </c>
      <c r="D3030" s="11" t="s">
        <v>260</v>
      </c>
      <c r="E3030" s="19" t="s">
        <v>6280</v>
      </c>
      <c r="F3030" s="10">
        <v>42036</v>
      </c>
      <c r="G3030" s="10">
        <v>44958</v>
      </c>
      <c r="H3030" s="11">
        <v>9</v>
      </c>
      <c r="I3030" s="20" t="s">
        <v>259</v>
      </c>
      <c r="J3030" s="11" t="s">
        <v>261</v>
      </c>
      <c r="K3030" s="11" t="s">
        <v>12387</v>
      </c>
      <c r="L3030" s="11">
        <v>2</v>
      </c>
    </row>
    <row r="3031" spans="1:12">
      <c r="A3031" s="11" t="s">
        <v>6031</v>
      </c>
      <c r="D3031" s="11" t="s">
        <v>260</v>
      </c>
      <c r="E3031" s="19" t="s">
        <v>6281</v>
      </c>
      <c r="F3031" s="10">
        <v>42036</v>
      </c>
      <c r="G3031" s="10">
        <v>44958</v>
      </c>
      <c r="H3031" s="11">
        <v>9</v>
      </c>
      <c r="I3031" s="20" t="s">
        <v>259</v>
      </c>
      <c r="J3031" s="11" t="s">
        <v>261</v>
      </c>
      <c r="K3031" s="11" t="s">
        <v>12387</v>
      </c>
      <c r="L3031" s="11">
        <v>2</v>
      </c>
    </row>
    <row r="3032" spans="1:12">
      <c r="A3032" s="11" t="s">
        <v>6032</v>
      </c>
      <c r="D3032" s="11" t="s">
        <v>260</v>
      </c>
      <c r="E3032" s="19" t="s">
        <v>6282</v>
      </c>
      <c r="F3032" s="10">
        <v>42036</v>
      </c>
      <c r="G3032" s="10">
        <v>44958</v>
      </c>
      <c r="H3032" s="11">
        <v>9</v>
      </c>
      <c r="I3032" s="20" t="s">
        <v>259</v>
      </c>
      <c r="J3032" s="11" t="s">
        <v>261</v>
      </c>
      <c r="K3032" s="11" t="s">
        <v>12387</v>
      </c>
      <c r="L3032" s="11">
        <v>2</v>
      </c>
    </row>
    <row r="3033" spans="1:12">
      <c r="A3033" s="11" t="s">
        <v>6033</v>
      </c>
      <c r="D3033" s="11" t="s">
        <v>260</v>
      </c>
      <c r="E3033" s="19" t="s">
        <v>6283</v>
      </c>
      <c r="F3033" s="10">
        <v>42036</v>
      </c>
      <c r="G3033" s="10">
        <v>44958</v>
      </c>
      <c r="H3033" s="11">
        <v>9</v>
      </c>
      <c r="I3033" s="20" t="s">
        <v>259</v>
      </c>
      <c r="J3033" s="11" t="s">
        <v>261</v>
      </c>
      <c r="K3033" s="11" t="s">
        <v>12387</v>
      </c>
      <c r="L3033" s="11">
        <v>2</v>
      </c>
    </row>
    <row r="3034" spans="1:12">
      <c r="A3034" s="11" t="s">
        <v>6034</v>
      </c>
      <c r="D3034" s="11" t="s">
        <v>260</v>
      </c>
      <c r="E3034" s="19" t="s">
        <v>6284</v>
      </c>
      <c r="F3034" s="10">
        <v>42036</v>
      </c>
      <c r="G3034" s="10">
        <v>44958</v>
      </c>
      <c r="H3034" s="11">
        <v>9</v>
      </c>
      <c r="I3034" s="20" t="s">
        <v>259</v>
      </c>
      <c r="J3034" s="11" t="s">
        <v>261</v>
      </c>
      <c r="K3034" s="11" t="s">
        <v>12387</v>
      </c>
      <c r="L3034" s="11">
        <v>2</v>
      </c>
    </row>
    <row r="3035" spans="1:12">
      <c r="A3035" s="11" t="s">
        <v>6035</v>
      </c>
      <c r="D3035" s="11" t="s">
        <v>260</v>
      </c>
      <c r="E3035" s="19" t="s">
        <v>6285</v>
      </c>
      <c r="F3035" s="10">
        <v>42036</v>
      </c>
      <c r="G3035" s="10">
        <v>44958</v>
      </c>
      <c r="H3035" s="11">
        <v>9</v>
      </c>
      <c r="I3035" s="20" t="s">
        <v>259</v>
      </c>
      <c r="J3035" s="11" t="s">
        <v>261</v>
      </c>
      <c r="K3035" s="11" t="s">
        <v>12387</v>
      </c>
      <c r="L3035" s="11">
        <v>2</v>
      </c>
    </row>
    <row r="3036" spans="1:12">
      <c r="A3036" s="11" t="s">
        <v>6036</v>
      </c>
      <c r="D3036" s="11" t="s">
        <v>260</v>
      </c>
      <c r="E3036" s="19" t="s">
        <v>6286</v>
      </c>
      <c r="F3036" s="10">
        <v>42036</v>
      </c>
      <c r="G3036" s="10">
        <v>44958</v>
      </c>
      <c r="H3036" s="11">
        <v>9</v>
      </c>
      <c r="I3036" s="20" t="s">
        <v>259</v>
      </c>
      <c r="J3036" s="11" t="s">
        <v>261</v>
      </c>
      <c r="K3036" s="11" t="s">
        <v>12387</v>
      </c>
      <c r="L3036" s="11">
        <v>2</v>
      </c>
    </row>
    <row r="3037" spans="1:12">
      <c r="A3037" s="11" t="s">
        <v>6037</v>
      </c>
      <c r="D3037" s="11" t="s">
        <v>260</v>
      </c>
      <c r="E3037" s="19" t="s">
        <v>6287</v>
      </c>
      <c r="F3037" s="10">
        <v>42036</v>
      </c>
      <c r="G3037" s="10">
        <v>44958</v>
      </c>
      <c r="H3037" s="11">
        <v>9</v>
      </c>
      <c r="I3037" s="20" t="s">
        <v>259</v>
      </c>
      <c r="J3037" s="11" t="s">
        <v>261</v>
      </c>
      <c r="K3037" s="11" t="s">
        <v>12387</v>
      </c>
      <c r="L3037" s="11">
        <v>2</v>
      </c>
    </row>
    <row r="3038" spans="1:12">
      <c r="A3038" s="11" t="s">
        <v>6038</v>
      </c>
      <c r="D3038" s="11" t="s">
        <v>260</v>
      </c>
      <c r="E3038" s="19" t="s">
        <v>6288</v>
      </c>
      <c r="F3038" s="10">
        <v>42036</v>
      </c>
      <c r="G3038" s="10">
        <v>44958</v>
      </c>
      <c r="H3038" s="11">
        <v>9</v>
      </c>
      <c r="I3038" s="20" t="s">
        <v>259</v>
      </c>
      <c r="J3038" s="11" t="s">
        <v>261</v>
      </c>
      <c r="K3038" s="11" t="s">
        <v>12387</v>
      </c>
      <c r="L3038" s="11">
        <v>2</v>
      </c>
    </row>
    <row r="3039" spans="1:12">
      <c r="A3039" s="11" t="s">
        <v>6039</v>
      </c>
      <c r="D3039" s="11" t="s">
        <v>260</v>
      </c>
      <c r="E3039" s="19" t="s">
        <v>6289</v>
      </c>
      <c r="F3039" s="10">
        <v>42036</v>
      </c>
      <c r="G3039" s="10">
        <v>44958</v>
      </c>
      <c r="H3039" s="11">
        <v>9</v>
      </c>
      <c r="I3039" s="20" t="s">
        <v>259</v>
      </c>
      <c r="J3039" s="11" t="s">
        <v>261</v>
      </c>
      <c r="K3039" s="11" t="s">
        <v>12387</v>
      </c>
      <c r="L3039" s="11">
        <v>2</v>
      </c>
    </row>
    <row r="3040" spans="1:12">
      <c r="A3040" s="11" t="s">
        <v>6040</v>
      </c>
      <c r="D3040" s="11" t="s">
        <v>260</v>
      </c>
      <c r="E3040" s="19" t="s">
        <v>6290</v>
      </c>
      <c r="F3040" s="10">
        <v>42036</v>
      </c>
      <c r="G3040" s="10">
        <v>44958</v>
      </c>
      <c r="H3040" s="11">
        <v>9</v>
      </c>
      <c r="I3040" s="20" t="s">
        <v>259</v>
      </c>
      <c r="J3040" s="11" t="s">
        <v>261</v>
      </c>
      <c r="K3040" s="11" t="s">
        <v>12387</v>
      </c>
      <c r="L3040" s="11">
        <v>2</v>
      </c>
    </row>
    <row r="3041" spans="1:12">
      <c r="A3041" s="11" t="s">
        <v>6041</v>
      </c>
      <c r="D3041" s="11" t="s">
        <v>260</v>
      </c>
      <c r="E3041" s="19" t="s">
        <v>6291</v>
      </c>
      <c r="F3041" s="10">
        <v>42036</v>
      </c>
      <c r="G3041" s="10">
        <v>44958</v>
      </c>
      <c r="H3041" s="11">
        <v>9</v>
      </c>
      <c r="I3041" s="20" t="s">
        <v>259</v>
      </c>
      <c r="J3041" s="11" t="s">
        <v>261</v>
      </c>
      <c r="K3041" s="11" t="s">
        <v>12387</v>
      </c>
      <c r="L3041" s="11">
        <v>2</v>
      </c>
    </row>
    <row r="3042" spans="1:12">
      <c r="A3042" s="11" t="s">
        <v>6042</v>
      </c>
      <c r="D3042" s="11" t="s">
        <v>260</v>
      </c>
      <c r="E3042" s="19" t="s">
        <v>6292</v>
      </c>
      <c r="F3042" s="10">
        <v>42036</v>
      </c>
      <c r="G3042" s="10">
        <v>44958</v>
      </c>
      <c r="H3042" s="11">
        <v>9</v>
      </c>
      <c r="I3042" s="20" t="s">
        <v>259</v>
      </c>
      <c r="J3042" s="11" t="s">
        <v>261</v>
      </c>
      <c r="K3042" s="11" t="s">
        <v>12387</v>
      </c>
      <c r="L3042" s="11">
        <v>2</v>
      </c>
    </row>
    <row r="3043" spans="1:12">
      <c r="A3043" s="11" t="s">
        <v>6043</v>
      </c>
      <c r="D3043" s="11" t="s">
        <v>260</v>
      </c>
      <c r="E3043" s="19" t="s">
        <v>6293</v>
      </c>
      <c r="F3043" s="10">
        <v>42036</v>
      </c>
      <c r="G3043" s="10">
        <v>44958</v>
      </c>
      <c r="H3043" s="11">
        <v>9</v>
      </c>
      <c r="I3043" s="20" t="s">
        <v>259</v>
      </c>
      <c r="J3043" s="11" t="s">
        <v>261</v>
      </c>
      <c r="K3043" s="11" t="s">
        <v>12387</v>
      </c>
      <c r="L3043" s="11">
        <v>2</v>
      </c>
    </row>
    <row r="3044" spans="1:12">
      <c r="A3044" s="11" t="s">
        <v>6044</v>
      </c>
      <c r="D3044" s="11" t="s">
        <v>260</v>
      </c>
      <c r="E3044" s="19" t="s">
        <v>6294</v>
      </c>
      <c r="F3044" s="10">
        <v>42036</v>
      </c>
      <c r="G3044" s="10">
        <v>44958</v>
      </c>
      <c r="H3044" s="11">
        <v>9</v>
      </c>
      <c r="I3044" s="20" t="s">
        <v>259</v>
      </c>
      <c r="J3044" s="11" t="s">
        <v>261</v>
      </c>
      <c r="K3044" s="11" t="s">
        <v>12387</v>
      </c>
      <c r="L3044" s="11">
        <v>2</v>
      </c>
    </row>
    <row r="3045" spans="1:12">
      <c r="A3045" s="11" t="s">
        <v>6045</v>
      </c>
      <c r="D3045" s="11" t="s">
        <v>260</v>
      </c>
      <c r="E3045" s="19" t="s">
        <v>6295</v>
      </c>
      <c r="F3045" s="10">
        <v>42036</v>
      </c>
      <c r="G3045" s="10">
        <v>44958</v>
      </c>
      <c r="H3045" s="11">
        <v>9</v>
      </c>
      <c r="I3045" s="20" t="s">
        <v>259</v>
      </c>
      <c r="J3045" s="11" t="s">
        <v>261</v>
      </c>
      <c r="K3045" s="11" t="s">
        <v>12387</v>
      </c>
      <c r="L3045" s="11">
        <v>2</v>
      </c>
    </row>
    <row r="3046" spans="1:12">
      <c r="A3046" s="11" t="s">
        <v>6046</v>
      </c>
      <c r="D3046" s="11" t="s">
        <v>260</v>
      </c>
      <c r="E3046" s="19" t="s">
        <v>6296</v>
      </c>
      <c r="F3046" s="10">
        <v>42036</v>
      </c>
      <c r="G3046" s="10">
        <v>44958</v>
      </c>
      <c r="H3046" s="11">
        <v>9</v>
      </c>
      <c r="I3046" s="20" t="s">
        <v>259</v>
      </c>
      <c r="J3046" s="11" t="s">
        <v>261</v>
      </c>
      <c r="K3046" s="11" t="s">
        <v>12387</v>
      </c>
      <c r="L3046" s="11">
        <v>2</v>
      </c>
    </row>
    <row r="3047" spans="1:12">
      <c r="A3047" s="11" t="s">
        <v>6047</v>
      </c>
      <c r="D3047" s="11" t="s">
        <v>260</v>
      </c>
      <c r="E3047" s="19" t="s">
        <v>6297</v>
      </c>
      <c r="F3047" s="10">
        <v>42036</v>
      </c>
      <c r="G3047" s="10">
        <v>44958</v>
      </c>
      <c r="H3047" s="11">
        <v>9</v>
      </c>
      <c r="I3047" s="20" t="s">
        <v>259</v>
      </c>
      <c r="J3047" s="11" t="s">
        <v>261</v>
      </c>
      <c r="K3047" s="11" t="s">
        <v>12387</v>
      </c>
      <c r="L3047" s="11">
        <v>2</v>
      </c>
    </row>
    <row r="3048" spans="1:12">
      <c r="A3048" s="11" t="s">
        <v>6048</v>
      </c>
      <c r="D3048" s="11" t="s">
        <v>260</v>
      </c>
      <c r="E3048" s="19" t="s">
        <v>6298</v>
      </c>
      <c r="F3048" s="10">
        <v>42036</v>
      </c>
      <c r="G3048" s="10">
        <v>44958</v>
      </c>
      <c r="H3048" s="11">
        <v>9</v>
      </c>
      <c r="I3048" s="20" t="s">
        <v>259</v>
      </c>
      <c r="J3048" s="11" t="s">
        <v>261</v>
      </c>
      <c r="K3048" s="11" t="s">
        <v>12387</v>
      </c>
      <c r="L3048" s="11">
        <v>2</v>
      </c>
    </row>
    <row r="3049" spans="1:12">
      <c r="A3049" s="11" t="s">
        <v>6049</v>
      </c>
      <c r="D3049" s="11" t="s">
        <v>260</v>
      </c>
      <c r="E3049" s="19" t="s">
        <v>6299</v>
      </c>
      <c r="F3049" s="10">
        <v>42036</v>
      </c>
      <c r="G3049" s="10">
        <v>44958</v>
      </c>
      <c r="H3049" s="11">
        <v>9</v>
      </c>
      <c r="I3049" s="20" t="s">
        <v>259</v>
      </c>
      <c r="J3049" s="11" t="s">
        <v>261</v>
      </c>
      <c r="K3049" s="11" t="s">
        <v>12387</v>
      </c>
      <c r="L3049" s="11">
        <v>2</v>
      </c>
    </row>
    <row r="3050" spans="1:12">
      <c r="A3050" s="11" t="s">
        <v>6050</v>
      </c>
      <c r="D3050" s="11" t="s">
        <v>260</v>
      </c>
      <c r="E3050" s="19" t="s">
        <v>6300</v>
      </c>
      <c r="F3050" s="10">
        <v>42036</v>
      </c>
      <c r="G3050" s="10">
        <v>44958</v>
      </c>
      <c r="H3050" s="11">
        <v>9</v>
      </c>
      <c r="I3050" s="20" t="s">
        <v>259</v>
      </c>
      <c r="J3050" s="11" t="s">
        <v>261</v>
      </c>
      <c r="K3050" s="11" t="s">
        <v>12387</v>
      </c>
      <c r="L3050" s="11">
        <v>2</v>
      </c>
    </row>
    <row r="3051" spans="1:12">
      <c r="A3051" s="11" t="s">
        <v>6051</v>
      </c>
      <c r="D3051" s="11" t="s">
        <v>260</v>
      </c>
      <c r="E3051" s="19" t="s">
        <v>6301</v>
      </c>
      <c r="F3051" s="10">
        <v>42036</v>
      </c>
      <c r="G3051" s="10">
        <v>44958</v>
      </c>
      <c r="H3051" s="11">
        <v>9</v>
      </c>
      <c r="I3051" s="20" t="s">
        <v>259</v>
      </c>
      <c r="J3051" s="11" t="s">
        <v>261</v>
      </c>
      <c r="K3051" s="11" t="s">
        <v>12387</v>
      </c>
      <c r="L3051" s="11">
        <v>2</v>
      </c>
    </row>
    <row r="3052" spans="1:12">
      <c r="A3052" s="11" t="s">
        <v>6052</v>
      </c>
      <c r="D3052" s="11" t="s">
        <v>260</v>
      </c>
      <c r="E3052" s="19" t="s">
        <v>6302</v>
      </c>
      <c r="F3052" s="10">
        <v>42036</v>
      </c>
      <c r="G3052" s="10">
        <v>44958</v>
      </c>
      <c r="H3052" s="11">
        <v>9</v>
      </c>
      <c r="I3052" s="20" t="s">
        <v>259</v>
      </c>
      <c r="J3052" s="11" t="s">
        <v>261</v>
      </c>
      <c r="K3052" s="11" t="s">
        <v>12387</v>
      </c>
      <c r="L3052" s="11">
        <v>2</v>
      </c>
    </row>
    <row r="3053" spans="1:12">
      <c r="A3053" s="11" t="s">
        <v>6053</v>
      </c>
      <c r="D3053" s="11" t="s">
        <v>260</v>
      </c>
      <c r="E3053" s="19" t="s">
        <v>6303</v>
      </c>
      <c r="F3053" s="10">
        <v>42036</v>
      </c>
      <c r="G3053" s="10">
        <v>44958</v>
      </c>
      <c r="H3053" s="11">
        <v>9</v>
      </c>
      <c r="I3053" s="20" t="s">
        <v>259</v>
      </c>
      <c r="J3053" s="11" t="s">
        <v>261</v>
      </c>
      <c r="K3053" s="11" t="s">
        <v>12387</v>
      </c>
      <c r="L3053" s="11">
        <v>2</v>
      </c>
    </row>
    <row r="3054" spans="1:12">
      <c r="A3054" s="11" t="s">
        <v>6054</v>
      </c>
      <c r="D3054" s="11" t="s">
        <v>260</v>
      </c>
      <c r="E3054" s="19" t="s">
        <v>6304</v>
      </c>
      <c r="F3054" s="10">
        <v>42036</v>
      </c>
      <c r="G3054" s="10">
        <v>44958</v>
      </c>
      <c r="H3054" s="11">
        <v>9</v>
      </c>
      <c r="I3054" s="20" t="s">
        <v>259</v>
      </c>
      <c r="J3054" s="11" t="s">
        <v>261</v>
      </c>
      <c r="K3054" s="11" t="s">
        <v>12387</v>
      </c>
      <c r="L3054" s="11">
        <v>2</v>
      </c>
    </row>
    <row r="3055" spans="1:12">
      <c r="A3055" s="11" t="s">
        <v>6055</v>
      </c>
      <c r="D3055" s="11" t="s">
        <v>260</v>
      </c>
      <c r="E3055" s="19" t="s">
        <v>6305</v>
      </c>
      <c r="F3055" s="10">
        <v>42036</v>
      </c>
      <c r="G3055" s="10">
        <v>44958</v>
      </c>
      <c r="H3055" s="11">
        <v>9</v>
      </c>
      <c r="I3055" s="20" t="s">
        <v>259</v>
      </c>
      <c r="J3055" s="11" t="s">
        <v>261</v>
      </c>
      <c r="K3055" s="11" t="s">
        <v>12387</v>
      </c>
      <c r="L3055" s="11">
        <v>2</v>
      </c>
    </row>
    <row r="3056" spans="1:12">
      <c r="A3056" s="11" t="s">
        <v>6056</v>
      </c>
      <c r="D3056" s="11" t="s">
        <v>260</v>
      </c>
      <c r="E3056" s="19" t="s">
        <v>6306</v>
      </c>
      <c r="F3056" s="10">
        <v>42036</v>
      </c>
      <c r="G3056" s="10">
        <v>44958</v>
      </c>
      <c r="H3056" s="11">
        <v>9</v>
      </c>
      <c r="I3056" s="20" t="s">
        <v>259</v>
      </c>
      <c r="J3056" s="11" t="s">
        <v>261</v>
      </c>
      <c r="K3056" s="11" t="s">
        <v>12387</v>
      </c>
      <c r="L3056" s="11">
        <v>2</v>
      </c>
    </row>
    <row r="3057" spans="1:12">
      <c r="A3057" s="11" t="s">
        <v>6057</v>
      </c>
      <c r="D3057" s="11" t="s">
        <v>260</v>
      </c>
      <c r="E3057" s="19" t="s">
        <v>6307</v>
      </c>
      <c r="F3057" s="10">
        <v>42036</v>
      </c>
      <c r="G3057" s="10">
        <v>44958</v>
      </c>
      <c r="H3057" s="11">
        <v>9</v>
      </c>
      <c r="I3057" s="20" t="s">
        <v>259</v>
      </c>
      <c r="J3057" s="11" t="s">
        <v>261</v>
      </c>
      <c r="K3057" s="11" t="s">
        <v>12387</v>
      </c>
      <c r="L3057" s="11">
        <v>2</v>
      </c>
    </row>
    <row r="3058" spans="1:12">
      <c r="A3058" s="11" t="s">
        <v>6058</v>
      </c>
      <c r="D3058" s="11" t="s">
        <v>260</v>
      </c>
      <c r="E3058" s="19" t="s">
        <v>6308</v>
      </c>
      <c r="F3058" s="10">
        <v>42036</v>
      </c>
      <c r="G3058" s="10">
        <v>44958</v>
      </c>
      <c r="H3058" s="11">
        <v>9</v>
      </c>
      <c r="I3058" s="20" t="s">
        <v>259</v>
      </c>
      <c r="J3058" s="11" t="s">
        <v>261</v>
      </c>
      <c r="K3058" s="11" t="s">
        <v>12387</v>
      </c>
      <c r="L3058" s="11">
        <v>2</v>
      </c>
    </row>
    <row r="3059" spans="1:12">
      <c r="A3059" s="11" t="s">
        <v>6059</v>
      </c>
      <c r="D3059" s="11" t="s">
        <v>260</v>
      </c>
      <c r="E3059" s="19" t="s">
        <v>6309</v>
      </c>
      <c r="F3059" s="10">
        <v>42036</v>
      </c>
      <c r="G3059" s="10">
        <v>44958</v>
      </c>
      <c r="H3059" s="11">
        <v>9</v>
      </c>
      <c r="I3059" s="20" t="s">
        <v>259</v>
      </c>
      <c r="J3059" s="11" t="s">
        <v>261</v>
      </c>
      <c r="K3059" s="11" t="s">
        <v>12387</v>
      </c>
      <c r="L3059" s="11">
        <v>2</v>
      </c>
    </row>
    <row r="3060" spans="1:12">
      <c r="A3060" s="11" t="s">
        <v>6060</v>
      </c>
      <c r="D3060" s="11" t="s">
        <v>260</v>
      </c>
      <c r="E3060" s="19" t="s">
        <v>6310</v>
      </c>
      <c r="F3060" s="10">
        <v>42036</v>
      </c>
      <c r="G3060" s="10">
        <v>44958</v>
      </c>
      <c r="H3060" s="11">
        <v>9</v>
      </c>
      <c r="I3060" s="20" t="s">
        <v>259</v>
      </c>
      <c r="J3060" s="11" t="s">
        <v>261</v>
      </c>
      <c r="K3060" s="11" t="s">
        <v>12387</v>
      </c>
      <c r="L3060" s="11">
        <v>2</v>
      </c>
    </row>
    <row r="3061" spans="1:12">
      <c r="A3061" s="11" t="s">
        <v>6061</v>
      </c>
      <c r="D3061" s="11" t="s">
        <v>260</v>
      </c>
      <c r="E3061" s="19" t="s">
        <v>6311</v>
      </c>
      <c r="F3061" s="10">
        <v>42036</v>
      </c>
      <c r="G3061" s="10">
        <v>44958</v>
      </c>
      <c r="H3061" s="11">
        <v>9</v>
      </c>
      <c r="I3061" s="20" t="s">
        <v>259</v>
      </c>
      <c r="J3061" s="11" t="s">
        <v>261</v>
      </c>
      <c r="K3061" s="11" t="s">
        <v>12387</v>
      </c>
      <c r="L3061" s="11">
        <v>2</v>
      </c>
    </row>
    <row r="3062" spans="1:12">
      <c r="A3062" s="11" t="s">
        <v>6062</v>
      </c>
      <c r="D3062" s="11" t="s">
        <v>260</v>
      </c>
      <c r="E3062" s="19" t="s">
        <v>6312</v>
      </c>
      <c r="F3062" s="10">
        <v>42036</v>
      </c>
      <c r="G3062" s="10">
        <v>44958</v>
      </c>
      <c r="H3062" s="11">
        <v>9</v>
      </c>
      <c r="I3062" s="20" t="s">
        <v>259</v>
      </c>
      <c r="J3062" s="11" t="s">
        <v>261</v>
      </c>
      <c r="K3062" s="11" t="s">
        <v>12387</v>
      </c>
      <c r="L3062" s="11">
        <v>2</v>
      </c>
    </row>
    <row r="3063" spans="1:12">
      <c r="A3063" s="11" t="s">
        <v>6063</v>
      </c>
      <c r="D3063" s="11" t="s">
        <v>260</v>
      </c>
      <c r="E3063" s="19" t="s">
        <v>6313</v>
      </c>
      <c r="F3063" s="10">
        <v>42036</v>
      </c>
      <c r="G3063" s="10">
        <v>44958</v>
      </c>
      <c r="H3063" s="11">
        <v>9</v>
      </c>
      <c r="I3063" s="20" t="s">
        <v>259</v>
      </c>
      <c r="J3063" s="11" t="s">
        <v>261</v>
      </c>
      <c r="K3063" s="11" t="s">
        <v>12387</v>
      </c>
      <c r="L3063" s="11">
        <v>2</v>
      </c>
    </row>
    <row r="3064" spans="1:12">
      <c r="A3064" s="11" t="s">
        <v>6064</v>
      </c>
      <c r="D3064" s="11" t="s">
        <v>260</v>
      </c>
      <c r="E3064" s="19" t="s">
        <v>6314</v>
      </c>
      <c r="F3064" s="10">
        <v>42036</v>
      </c>
      <c r="G3064" s="10">
        <v>44958</v>
      </c>
      <c r="H3064" s="11">
        <v>9</v>
      </c>
      <c r="I3064" s="20" t="s">
        <v>259</v>
      </c>
      <c r="J3064" s="11" t="s">
        <v>261</v>
      </c>
      <c r="K3064" s="11" t="s">
        <v>12387</v>
      </c>
      <c r="L3064" s="11">
        <v>2</v>
      </c>
    </row>
    <row r="3065" spans="1:12">
      <c r="A3065" s="11" t="s">
        <v>6065</v>
      </c>
      <c r="D3065" s="11" t="s">
        <v>260</v>
      </c>
      <c r="E3065" s="19" t="s">
        <v>6315</v>
      </c>
      <c r="F3065" s="10">
        <v>42036</v>
      </c>
      <c r="G3065" s="10">
        <v>44958</v>
      </c>
      <c r="H3065" s="11">
        <v>9</v>
      </c>
      <c r="I3065" s="20" t="s">
        <v>259</v>
      </c>
      <c r="J3065" s="11" t="s">
        <v>261</v>
      </c>
      <c r="K3065" s="11" t="s">
        <v>12387</v>
      </c>
      <c r="L3065" s="11">
        <v>2</v>
      </c>
    </row>
    <row r="3066" spans="1:12">
      <c r="A3066" s="11" t="s">
        <v>6066</v>
      </c>
      <c r="D3066" s="11" t="s">
        <v>260</v>
      </c>
      <c r="E3066" s="19" t="s">
        <v>6316</v>
      </c>
      <c r="F3066" s="10">
        <v>42036</v>
      </c>
      <c r="G3066" s="10">
        <v>44958</v>
      </c>
      <c r="H3066" s="11">
        <v>9</v>
      </c>
      <c r="I3066" s="20" t="s">
        <v>259</v>
      </c>
      <c r="J3066" s="11" t="s">
        <v>261</v>
      </c>
      <c r="K3066" s="11" t="s">
        <v>12387</v>
      </c>
      <c r="L3066" s="11">
        <v>2</v>
      </c>
    </row>
    <row r="3067" spans="1:12">
      <c r="A3067" s="11" t="s">
        <v>6067</v>
      </c>
      <c r="D3067" s="11" t="s">
        <v>260</v>
      </c>
      <c r="E3067" s="19" t="s">
        <v>6317</v>
      </c>
      <c r="F3067" s="10">
        <v>42036</v>
      </c>
      <c r="G3067" s="10">
        <v>44958</v>
      </c>
      <c r="H3067" s="11">
        <v>9</v>
      </c>
      <c r="I3067" s="20" t="s">
        <v>259</v>
      </c>
      <c r="J3067" s="11" t="s">
        <v>261</v>
      </c>
      <c r="K3067" s="11" t="s">
        <v>12387</v>
      </c>
      <c r="L3067" s="11">
        <v>2</v>
      </c>
    </row>
    <row r="3068" spans="1:12">
      <c r="A3068" s="11" t="s">
        <v>6068</v>
      </c>
      <c r="D3068" s="11" t="s">
        <v>260</v>
      </c>
      <c r="E3068" s="19" t="s">
        <v>6318</v>
      </c>
      <c r="F3068" s="10">
        <v>42036</v>
      </c>
      <c r="G3068" s="10">
        <v>44958</v>
      </c>
      <c r="H3068" s="11">
        <v>9</v>
      </c>
      <c r="I3068" s="20" t="s">
        <v>259</v>
      </c>
      <c r="J3068" s="11" t="s">
        <v>261</v>
      </c>
      <c r="K3068" s="11" t="s">
        <v>12387</v>
      </c>
      <c r="L3068" s="11">
        <v>2</v>
      </c>
    </row>
    <row r="3069" spans="1:12">
      <c r="A3069" s="11" t="s">
        <v>6069</v>
      </c>
      <c r="D3069" s="11" t="s">
        <v>260</v>
      </c>
      <c r="E3069" s="19" t="s">
        <v>6319</v>
      </c>
      <c r="F3069" s="10">
        <v>42036</v>
      </c>
      <c r="G3069" s="10">
        <v>44958</v>
      </c>
      <c r="H3069" s="11">
        <v>9</v>
      </c>
      <c r="I3069" s="20" t="s">
        <v>259</v>
      </c>
      <c r="J3069" s="11" t="s">
        <v>261</v>
      </c>
      <c r="K3069" s="11" t="s">
        <v>12387</v>
      </c>
      <c r="L3069" s="11">
        <v>2</v>
      </c>
    </row>
    <row r="3070" spans="1:12">
      <c r="A3070" s="11" t="s">
        <v>6070</v>
      </c>
      <c r="D3070" s="11" t="s">
        <v>260</v>
      </c>
      <c r="E3070" s="19" t="s">
        <v>6320</v>
      </c>
      <c r="F3070" s="10">
        <v>42036</v>
      </c>
      <c r="G3070" s="10">
        <v>44958</v>
      </c>
      <c r="H3070" s="11">
        <v>9</v>
      </c>
      <c r="I3070" s="20" t="s">
        <v>259</v>
      </c>
      <c r="J3070" s="11" t="s">
        <v>261</v>
      </c>
      <c r="K3070" s="11" t="s">
        <v>12387</v>
      </c>
      <c r="L3070" s="11">
        <v>2</v>
      </c>
    </row>
    <row r="3071" spans="1:12">
      <c r="A3071" s="11" t="s">
        <v>6071</v>
      </c>
      <c r="D3071" s="11" t="s">
        <v>260</v>
      </c>
      <c r="E3071" s="19" t="s">
        <v>6321</v>
      </c>
      <c r="F3071" s="10">
        <v>42036</v>
      </c>
      <c r="G3071" s="10">
        <v>44958</v>
      </c>
      <c r="H3071" s="11">
        <v>9</v>
      </c>
      <c r="I3071" s="20" t="s">
        <v>259</v>
      </c>
      <c r="J3071" s="11" t="s">
        <v>261</v>
      </c>
      <c r="K3071" s="11" t="s">
        <v>12387</v>
      </c>
      <c r="L3071" s="11">
        <v>2</v>
      </c>
    </row>
    <row r="3072" spans="1:12">
      <c r="A3072" s="11" t="s">
        <v>6072</v>
      </c>
      <c r="D3072" s="11" t="s">
        <v>260</v>
      </c>
      <c r="E3072" s="19" t="s">
        <v>6322</v>
      </c>
      <c r="F3072" s="10">
        <v>42036</v>
      </c>
      <c r="G3072" s="10">
        <v>44958</v>
      </c>
      <c r="H3072" s="11">
        <v>9</v>
      </c>
      <c r="I3072" s="20" t="s">
        <v>259</v>
      </c>
      <c r="J3072" s="11" t="s">
        <v>261</v>
      </c>
      <c r="K3072" s="11" t="s">
        <v>12387</v>
      </c>
      <c r="L3072" s="11">
        <v>2</v>
      </c>
    </row>
    <row r="3073" spans="1:12">
      <c r="A3073" s="11" t="s">
        <v>6073</v>
      </c>
      <c r="D3073" s="11" t="s">
        <v>260</v>
      </c>
      <c r="E3073" s="19" t="s">
        <v>6323</v>
      </c>
      <c r="F3073" s="10">
        <v>42036</v>
      </c>
      <c r="G3073" s="10">
        <v>44958</v>
      </c>
      <c r="H3073" s="11">
        <v>9</v>
      </c>
      <c r="I3073" s="20" t="s">
        <v>259</v>
      </c>
      <c r="J3073" s="11" t="s">
        <v>261</v>
      </c>
      <c r="K3073" s="11" t="s">
        <v>12387</v>
      </c>
      <c r="L3073" s="11">
        <v>2</v>
      </c>
    </row>
    <row r="3074" spans="1:12">
      <c r="A3074" s="11" t="s">
        <v>6074</v>
      </c>
      <c r="D3074" s="11" t="s">
        <v>260</v>
      </c>
      <c r="E3074" s="19" t="s">
        <v>6324</v>
      </c>
      <c r="F3074" s="10">
        <v>42036</v>
      </c>
      <c r="G3074" s="10">
        <v>44958</v>
      </c>
      <c r="H3074" s="11">
        <v>9</v>
      </c>
      <c r="I3074" s="20" t="s">
        <v>259</v>
      </c>
      <c r="J3074" s="11" t="s">
        <v>261</v>
      </c>
      <c r="K3074" s="11" t="s">
        <v>12387</v>
      </c>
      <c r="L3074" s="11">
        <v>2</v>
      </c>
    </row>
    <row r="3075" spans="1:12">
      <c r="A3075" s="11" t="s">
        <v>6075</v>
      </c>
      <c r="D3075" s="11" t="s">
        <v>260</v>
      </c>
      <c r="E3075" s="19" t="s">
        <v>6325</v>
      </c>
      <c r="F3075" s="10">
        <v>42036</v>
      </c>
      <c r="G3075" s="10">
        <v>44958</v>
      </c>
      <c r="H3075" s="11">
        <v>9</v>
      </c>
      <c r="I3075" s="20" t="s">
        <v>259</v>
      </c>
      <c r="J3075" s="11" t="s">
        <v>261</v>
      </c>
      <c r="K3075" s="11" t="s">
        <v>12387</v>
      </c>
      <c r="L3075" s="11">
        <v>2</v>
      </c>
    </row>
    <row r="3076" spans="1:12">
      <c r="A3076" s="11" t="s">
        <v>6076</v>
      </c>
      <c r="D3076" s="11" t="s">
        <v>260</v>
      </c>
      <c r="E3076" s="19" t="s">
        <v>6326</v>
      </c>
      <c r="F3076" s="10">
        <v>42036</v>
      </c>
      <c r="G3076" s="10">
        <v>44958</v>
      </c>
      <c r="H3076" s="11">
        <v>9</v>
      </c>
      <c r="I3076" s="20" t="s">
        <v>259</v>
      </c>
      <c r="J3076" s="11" t="s">
        <v>261</v>
      </c>
      <c r="K3076" s="11" t="s">
        <v>12387</v>
      </c>
      <c r="L3076" s="11">
        <v>2</v>
      </c>
    </row>
    <row r="3077" spans="1:12">
      <c r="A3077" s="11" t="s">
        <v>6077</v>
      </c>
      <c r="D3077" s="11" t="s">
        <v>260</v>
      </c>
      <c r="E3077" s="19" t="s">
        <v>6327</v>
      </c>
      <c r="F3077" s="10">
        <v>42036</v>
      </c>
      <c r="G3077" s="10">
        <v>44958</v>
      </c>
      <c r="H3077" s="11">
        <v>9</v>
      </c>
      <c r="I3077" s="20" t="s">
        <v>259</v>
      </c>
      <c r="J3077" s="11" t="s">
        <v>261</v>
      </c>
      <c r="K3077" s="11" t="s">
        <v>12387</v>
      </c>
      <c r="L3077" s="11">
        <v>2</v>
      </c>
    </row>
    <row r="3078" spans="1:12">
      <c r="A3078" s="11" t="s">
        <v>6078</v>
      </c>
      <c r="D3078" s="11" t="s">
        <v>260</v>
      </c>
      <c r="E3078" s="19" t="s">
        <v>6328</v>
      </c>
      <c r="F3078" s="10">
        <v>42036</v>
      </c>
      <c r="G3078" s="10">
        <v>44958</v>
      </c>
      <c r="H3078" s="11">
        <v>9</v>
      </c>
      <c r="I3078" s="20" t="s">
        <v>259</v>
      </c>
      <c r="J3078" s="11" t="s">
        <v>261</v>
      </c>
      <c r="K3078" s="11" t="s">
        <v>12387</v>
      </c>
      <c r="L3078" s="11">
        <v>2</v>
      </c>
    </row>
    <row r="3079" spans="1:12">
      <c r="A3079" s="11" t="s">
        <v>6079</v>
      </c>
      <c r="D3079" s="11" t="s">
        <v>260</v>
      </c>
      <c r="E3079" s="19" t="s">
        <v>6329</v>
      </c>
      <c r="F3079" s="10">
        <v>42036</v>
      </c>
      <c r="G3079" s="10">
        <v>44958</v>
      </c>
      <c r="H3079" s="11">
        <v>9</v>
      </c>
      <c r="I3079" s="20" t="s">
        <v>259</v>
      </c>
      <c r="J3079" s="11" t="s">
        <v>261</v>
      </c>
      <c r="K3079" s="11" t="s">
        <v>12387</v>
      </c>
      <c r="L3079" s="11">
        <v>2</v>
      </c>
    </row>
    <row r="3080" spans="1:12">
      <c r="A3080" s="11" t="s">
        <v>6080</v>
      </c>
      <c r="D3080" s="11" t="s">
        <v>260</v>
      </c>
      <c r="E3080" s="19" t="s">
        <v>6330</v>
      </c>
      <c r="F3080" s="10">
        <v>42036</v>
      </c>
      <c r="G3080" s="10">
        <v>44958</v>
      </c>
      <c r="H3080" s="11">
        <v>9</v>
      </c>
      <c r="I3080" s="20" t="s">
        <v>259</v>
      </c>
      <c r="J3080" s="11" t="s">
        <v>261</v>
      </c>
      <c r="K3080" s="11" t="s">
        <v>12387</v>
      </c>
      <c r="L3080" s="11">
        <v>2</v>
      </c>
    </row>
    <row r="3081" spans="1:12">
      <c r="A3081" s="11" t="s">
        <v>6081</v>
      </c>
      <c r="D3081" s="11" t="s">
        <v>260</v>
      </c>
      <c r="E3081" s="19" t="s">
        <v>6331</v>
      </c>
      <c r="F3081" s="10">
        <v>42036</v>
      </c>
      <c r="G3081" s="10">
        <v>44958</v>
      </c>
      <c r="H3081" s="11">
        <v>9</v>
      </c>
      <c r="I3081" s="20" t="s">
        <v>259</v>
      </c>
      <c r="J3081" s="11" t="s">
        <v>261</v>
      </c>
      <c r="K3081" s="11" t="s">
        <v>12387</v>
      </c>
      <c r="L3081" s="11">
        <v>2</v>
      </c>
    </row>
    <row r="3082" spans="1:12">
      <c r="A3082" s="11" t="s">
        <v>6082</v>
      </c>
      <c r="D3082" s="11" t="s">
        <v>260</v>
      </c>
      <c r="E3082" s="19" t="s">
        <v>6332</v>
      </c>
      <c r="F3082" s="10">
        <v>42036</v>
      </c>
      <c r="G3082" s="10">
        <v>44958</v>
      </c>
      <c r="H3082" s="11">
        <v>9</v>
      </c>
      <c r="I3082" s="20" t="s">
        <v>259</v>
      </c>
      <c r="J3082" s="11" t="s">
        <v>261</v>
      </c>
      <c r="K3082" s="11" t="s">
        <v>12387</v>
      </c>
      <c r="L3082" s="11">
        <v>2</v>
      </c>
    </row>
    <row r="3083" spans="1:12">
      <c r="A3083" s="11" t="s">
        <v>6083</v>
      </c>
      <c r="D3083" s="11" t="s">
        <v>260</v>
      </c>
      <c r="E3083" s="19" t="s">
        <v>6333</v>
      </c>
      <c r="F3083" s="10">
        <v>42036</v>
      </c>
      <c r="G3083" s="10">
        <v>44958</v>
      </c>
      <c r="H3083" s="11">
        <v>9</v>
      </c>
      <c r="I3083" s="20" t="s">
        <v>259</v>
      </c>
      <c r="J3083" s="11" t="s">
        <v>261</v>
      </c>
      <c r="K3083" s="11" t="s">
        <v>12387</v>
      </c>
      <c r="L3083" s="11">
        <v>2</v>
      </c>
    </row>
    <row r="3084" spans="1:12">
      <c r="A3084" s="11" t="s">
        <v>6084</v>
      </c>
      <c r="D3084" s="11" t="s">
        <v>260</v>
      </c>
      <c r="E3084" s="19" t="s">
        <v>6334</v>
      </c>
      <c r="F3084" s="10">
        <v>42036</v>
      </c>
      <c r="G3084" s="10">
        <v>44958</v>
      </c>
      <c r="H3084" s="11">
        <v>9</v>
      </c>
      <c r="I3084" s="20" t="s">
        <v>259</v>
      </c>
      <c r="J3084" s="11" t="s">
        <v>261</v>
      </c>
      <c r="K3084" s="11" t="s">
        <v>12387</v>
      </c>
      <c r="L3084" s="11">
        <v>2</v>
      </c>
    </row>
    <row r="3085" spans="1:12">
      <c r="A3085" s="11" t="s">
        <v>6085</v>
      </c>
      <c r="D3085" s="11" t="s">
        <v>260</v>
      </c>
      <c r="E3085" s="19" t="s">
        <v>6335</v>
      </c>
      <c r="F3085" s="10">
        <v>42036</v>
      </c>
      <c r="G3085" s="10">
        <v>44958</v>
      </c>
      <c r="H3085" s="11">
        <v>9</v>
      </c>
      <c r="I3085" s="20" t="s">
        <v>259</v>
      </c>
      <c r="J3085" s="11" t="s">
        <v>261</v>
      </c>
      <c r="K3085" s="11" t="s">
        <v>12387</v>
      </c>
      <c r="L3085" s="11">
        <v>2</v>
      </c>
    </row>
    <row r="3086" spans="1:12">
      <c r="A3086" s="11" t="s">
        <v>6086</v>
      </c>
      <c r="D3086" s="11" t="s">
        <v>260</v>
      </c>
      <c r="E3086" s="19" t="s">
        <v>6336</v>
      </c>
      <c r="F3086" s="10">
        <v>42036</v>
      </c>
      <c r="G3086" s="10">
        <v>44958</v>
      </c>
      <c r="H3086" s="11">
        <v>9</v>
      </c>
      <c r="I3086" s="20" t="s">
        <v>259</v>
      </c>
      <c r="J3086" s="11" t="s">
        <v>261</v>
      </c>
      <c r="K3086" s="11" t="s">
        <v>12387</v>
      </c>
      <c r="L3086" s="11">
        <v>2</v>
      </c>
    </row>
    <row r="3087" spans="1:12">
      <c r="A3087" s="11" t="s">
        <v>6087</v>
      </c>
      <c r="D3087" s="11" t="s">
        <v>260</v>
      </c>
      <c r="E3087" s="19" t="s">
        <v>6337</v>
      </c>
      <c r="F3087" s="10">
        <v>42036</v>
      </c>
      <c r="G3087" s="10">
        <v>44958</v>
      </c>
      <c r="H3087" s="11">
        <v>9</v>
      </c>
      <c r="I3087" s="20" t="s">
        <v>259</v>
      </c>
      <c r="J3087" s="11" t="s">
        <v>261</v>
      </c>
      <c r="K3087" s="11" t="s">
        <v>12387</v>
      </c>
      <c r="L3087" s="11">
        <v>2</v>
      </c>
    </row>
    <row r="3088" spans="1:12">
      <c r="A3088" s="11" t="s">
        <v>6088</v>
      </c>
      <c r="D3088" s="11" t="s">
        <v>260</v>
      </c>
      <c r="E3088" s="19" t="s">
        <v>6338</v>
      </c>
      <c r="F3088" s="10">
        <v>42036</v>
      </c>
      <c r="G3088" s="10">
        <v>44958</v>
      </c>
      <c r="H3088" s="11">
        <v>9</v>
      </c>
      <c r="I3088" s="20" t="s">
        <v>259</v>
      </c>
      <c r="J3088" s="11" t="s">
        <v>261</v>
      </c>
      <c r="K3088" s="11" t="s">
        <v>12387</v>
      </c>
      <c r="L3088" s="11">
        <v>2</v>
      </c>
    </row>
    <row r="3089" spans="1:12">
      <c r="A3089" s="11" t="s">
        <v>6089</v>
      </c>
      <c r="D3089" s="11" t="s">
        <v>260</v>
      </c>
      <c r="E3089" s="19" t="s">
        <v>6339</v>
      </c>
      <c r="F3089" s="10">
        <v>42036</v>
      </c>
      <c r="G3089" s="10">
        <v>44958</v>
      </c>
      <c r="H3089" s="11">
        <v>9</v>
      </c>
      <c r="I3089" s="20" t="s">
        <v>259</v>
      </c>
      <c r="J3089" s="11" t="s">
        <v>261</v>
      </c>
      <c r="K3089" s="11" t="s">
        <v>12387</v>
      </c>
      <c r="L3089" s="11">
        <v>2</v>
      </c>
    </row>
    <row r="3090" spans="1:12">
      <c r="A3090" s="11" t="s">
        <v>6090</v>
      </c>
      <c r="D3090" s="11" t="s">
        <v>260</v>
      </c>
      <c r="E3090" s="19" t="s">
        <v>6340</v>
      </c>
      <c r="F3090" s="10">
        <v>42036</v>
      </c>
      <c r="G3090" s="10">
        <v>44958</v>
      </c>
      <c r="H3090" s="11">
        <v>9</v>
      </c>
      <c r="I3090" s="20" t="s">
        <v>259</v>
      </c>
      <c r="J3090" s="11" t="s">
        <v>261</v>
      </c>
      <c r="K3090" s="11" t="s">
        <v>12387</v>
      </c>
      <c r="L3090" s="11">
        <v>2</v>
      </c>
    </row>
    <row r="3091" spans="1:12">
      <c r="A3091" s="11" t="s">
        <v>6091</v>
      </c>
      <c r="D3091" s="11" t="s">
        <v>260</v>
      </c>
      <c r="E3091" s="19" t="s">
        <v>6341</v>
      </c>
      <c r="F3091" s="10">
        <v>42036</v>
      </c>
      <c r="G3091" s="10">
        <v>44958</v>
      </c>
      <c r="H3091" s="11">
        <v>9</v>
      </c>
      <c r="I3091" s="20" t="s">
        <v>259</v>
      </c>
      <c r="J3091" s="11" t="s">
        <v>261</v>
      </c>
      <c r="K3091" s="11" t="s">
        <v>12387</v>
      </c>
      <c r="L3091" s="11">
        <v>2</v>
      </c>
    </row>
    <row r="3092" spans="1:12">
      <c r="A3092" s="11" t="s">
        <v>6092</v>
      </c>
      <c r="D3092" s="11" t="s">
        <v>260</v>
      </c>
      <c r="E3092" s="19" t="s">
        <v>6342</v>
      </c>
      <c r="F3092" s="10">
        <v>42036</v>
      </c>
      <c r="G3092" s="10">
        <v>44958</v>
      </c>
      <c r="H3092" s="11">
        <v>9</v>
      </c>
      <c r="I3092" s="20" t="s">
        <v>259</v>
      </c>
      <c r="J3092" s="11" t="s">
        <v>261</v>
      </c>
      <c r="K3092" s="11" t="s">
        <v>12387</v>
      </c>
      <c r="L3092" s="11">
        <v>2</v>
      </c>
    </row>
    <row r="3093" spans="1:12">
      <c r="A3093" s="11" t="s">
        <v>6093</v>
      </c>
      <c r="D3093" s="11" t="s">
        <v>260</v>
      </c>
      <c r="E3093" s="19" t="s">
        <v>6343</v>
      </c>
      <c r="F3093" s="10">
        <v>42036</v>
      </c>
      <c r="G3093" s="10">
        <v>44958</v>
      </c>
      <c r="H3093" s="11">
        <v>9</v>
      </c>
      <c r="I3093" s="20" t="s">
        <v>259</v>
      </c>
      <c r="J3093" s="11" t="s">
        <v>261</v>
      </c>
      <c r="K3093" s="11" t="s">
        <v>12387</v>
      </c>
      <c r="L3093" s="11">
        <v>2</v>
      </c>
    </row>
    <row r="3094" spans="1:12">
      <c r="A3094" s="11" t="s">
        <v>6094</v>
      </c>
      <c r="D3094" s="11" t="s">
        <v>260</v>
      </c>
      <c r="E3094" s="19" t="s">
        <v>6344</v>
      </c>
      <c r="F3094" s="10">
        <v>42036</v>
      </c>
      <c r="G3094" s="10">
        <v>44958</v>
      </c>
      <c r="H3094" s="11">
        <v>9</v>
      </c>
      <c r="I3094" s="20" t="s">
        <v>259</v>
      </c>
      <c r="J3094" s="11" t="s">
        <v>261</v>
      </c>
      <c r="K3094" s="11" t="s">
        <v>12387</v>
      </c>
      <c r="L3094" s="11">
        <v>2</v>
      </c>
    </row>
    <row r="3095" spans="1:12">
      <c r="A3095" s="11" t="s">
        <v>6095</v>
      </c>
      <c r="D3095" s="11" t="s">
        <v>260</v>
      </c>
      <c r="E3095" s="19" t="s">
        <v>6345</v>
      </c>
      <c r="F3095" s="10">
        <v>42036</v>
      </c>
      <c r="G3095" s="10">
        <v>44958</v>
      </c>
      <c r="H3095" s="11">
        <v>9</v>
      </c>
      <c r="I3095" s="20" t="s">
        <v>259</v>
      </c>
      <c r="J3095" s="11" t="s">
        <v>261</v>
      </c>
      <c r="K3095" s="11" t="s">
        <v>12387</v>
      </c>
      <c r="L3095" s="11">
        <v>2</v>
      </c>
    </row>
    <row r="3096" spans="1:12">
      <c r="A3096" s="11" t="s">
        <v>6096</v>
      </c>
      <c r="D3096" s="11" t="s">
        <v>260</v>
      </c>
      <c r="E3096" s="19" t="s">
        <v>6346</v>
      </c>
      <c r="F3096" s="10">
        <v>42036</v>
      </c>
      <c r="G3096" s="10">
        <v>44958</v>
      </c>
      <c r="H3096" s="11">
        <v>9</v>
      </c>
      <c r="I3096" s="20" t="s">
        <v>259</v>
      </c>
      <c r="J3096" s="11" t="s">
        <v>261</v>
      </c>
      <c r="K3096" s="11" t="s">
        <v>12387</v>
      </c>
      <c r="L3096" s="11">
        <v>2</v>
      </c>
    </row>
    <row r="3097" spans="1:12">
      <c r="A3097" s="11" t="s">
        <v>6097</v>
      </c>
      <c r="D3097" s="11" t="s">
        <v>260</v>
      </c>
      <c r="E3097" s="19" t="s">
        <v>6347</v>
      </c>
      <c r="F3097" s="10">
        <v>42036</v>
      </c>
      <c r="G3097" s="10">
        <v>44958</v>
      </c>
      <c r="H3097" s="11">
        <v>9</v>
      </c>
      <c r="I3097" s="20" t="s">
        <v>259</v>
      </c>
      <c r="J3097" s="11" t="s">
        <v>261</v>
      </c>
      <c r="K3097" s="11" t="s">
        <v>12387</v>
      </c>
      <c r="L3097" s="11">
        <v>2</v>
      </c>
    </row>
    <row r="3098" spans="1:12">
      <c r="A3098" s="11" t="s">
        <v>6098</v>
      </c>
      <c r="D3098" s="11" t="s">
        <v>260</v>
      </c>
      <c r="E3098" s="19" t="s">
        <v>6348</v>
      </c>
      <c r="F3098" s="10">
        <v>42036</v>
      </c>
      <c r="G3098" s="10">
        <v>44958</v>
      </c>
      <c r="H3098" s="11">
        <v>9</v>
      </c>
      <c r="I3098" s="20" t="s">
        <v>259</v>
      </c>
      <c r="J3098" s="11" t="s">
        <v>261</v>
      </c>
      <c r="K3098" s="11" t="s">
        <v>12387</v>
      </c>
      <c r="L3098" s="11">
        <v>2</v>
      </c>
    </row>
    <row r="3099" spans="1:12">
      <c r="A3099" s="11" t="s">
        <v>6099</v>
      </c>
      <c r="D3099" s="11" t="s">
        <v>260</v>
      </c>
      <c r="E3099" s="19" t="s">
        <v>6349</v>
      </c>
      <c r="F3099" s="10">
        <v>42036</v>
      </c>
      <c r="G3099" s="10">
        <v>44958</v>
      </c>
      <c r="H3099" s="11">
        <v>9</v>
      </c>
      <c r="I3099" s="20" t="s">
        <v>259</v>
      </c>
      <c r="J3099" s="11" t="s">
        <v>261</v>
      </c>
      <c r="K3099" s="11" t="s">
        <v>12387</v>
      </c>
      <c r="L3099" s="11">
        <v>2</v>
      </c>
    </row>
    <row r="3100" spans="1:12">
      <c r="A3100" s="11" t="s">
        <v>6100</v>
      </c>
      <c r="D3100" s="11" t="s">
        <v>260</v>
      </c>
      <c r="E3100" s="19" t="s">
        <v>6350</v>
      </c>
      <c r="F3100" s="10">
        <v>42036</v>
      </c>
      <c r="G3100" s="10">
        <v>44958</v>
      </c>
      <c r="H3100" s="11">
        <v>9</v>
      </c>
      <c r="I3100" s="20" t="s">
        <v>259</v>
      </c>
      <c r="J3100" s="11" t="s">
        <v>261</v>
      </c>
      <c r="K3100" s="11" t="s">
        <v>12387</v>
      </c>
      <c r="L3100" s="11">
        <v>2</v>
      </c>
    </row>
    <row r="3101" spans="1:12">
      <c r="A3101" s="11" t="s">
        <v>6101</v>
      </c>
      <c r="D3101" s="11" t="s">
        <v>260</v>
      </c>
      <c r="E3101" s="19" t="s">
        <v>6351</v>
      </c>
      <c r="F3101" s="10">
        <v>42036</v>
      </c>
      <c r="G3101" s="10">
        <v>44958</v>
      </c>
      <c r="H3101" s="11">
        <v>9</v>
      </c>
      <c r="I3101" s="20" t="s">
        <v>259</v>
      </c>
      <c r="J3101" s="11" t="s">
        <v>261</v>
      </c>
      <c r="K3101" s="11" t="s">
        <v>12387</v>
      </c>
      <c r="L3101" s="11">
        <v>2</v>
      </c>
    </row>
    <row r="3102" spans="1:12">
      <c r="A3102" s="11" t="s">
        <v>6102</v>
      </c>
      <c r="D3102" s="11" t="s">
        <v>260</v>
      </c>
      <c r="E3102" s="19" t="s">
        <v>6352</v>
      </c>
      <c r="F3102" s="10">
        <v>42036</v>
      </c>
      <c r="G3102" s="10">
        <v>44958</v>
      </c>
      <c r="H3102" s="11">
        <v>9</v>
      </c>
      <c r="I3102" s="20" t="s">
        <v>259</v>
      </c>
      <c r="J3102" s="11" t="s">
        <v>261</v>
      </c>
      <c r="K3102" s="11" t="s">
        <v>12387</v>
      </c>
      <c r="L3102" s="11">
        <v>2</v>
      </c>
    </row>
    <row r="3103" spans="1:12">
      <c r="A3103" s="11" t="s">
        <v>6103</v>
      </c>
      <c r="D3103" s="11" t="s">
        <v>260</v>
      </c>
      <c r="E3103" s="19" t="s">
        <v>6353</v>
      </c>
      <c r="F3103" s="10">
        <v>42036</v>
      </c>
      <c r="G3103" s="10">
        <v>44958</v>
      </c>
      <c r="H3103" s="11">
        <v>9</v>
      </c>
      <c r="I3103" s="20" t="s">
        <v>259</v>
      </c>
      <c r="J3103" s="11" t="s">
        <v>261</v>
      </c>
      <c r="K3103" s="11" t="s">
        <v>12387</v>
      </c>
      <c r="L3103" s="11">
        <v>2</v>
      </c>
    </row>
    <row r="3104" spans="1:12">
      <c r="A3104" s="11" t="s">
        <v>6104</v>
      </c>
      <c r="D3104" s="11" t="s">
        <v>260</v>
      </c>
      <c r="E3104" s="19" t="s">
        <v>6354</v>
      </c>
      <c r="F3104" s="10">
        <v>42036</v>
      </c>
      <c r="G3104" s="10">
        <v>44958</v>
      </c>
      <c r="H3104" s="11">
        <v>9</v>
      </c>
      <c r="I3104" s="20" t="s">
        <v>259</v>
      </c>
      <c r="J3104" s="11" t="s">
        <v>261</v>
      </c>
      <c r="K3104" s="11" t="s">
        <v>12387</v>
      </c>
      <c r="L3104" s="11">
        <v>2</v>
      </c>
    </row>
    <row r="3105" spans="1:12">
      <c r="A3105" s="11" t="s">
        <v>6105</v>
      </c>
      <c r="D3105" s="11" t="s">
        <v>260</v>
      </c>
      <c r="E3105" s="19" t="s">
        <v>6355</v>
      </c>
      <c r="F3105" s="10">
        <v>42036</v>
      </c>
      <c r="G3105" s="10">
        <v>44958</v>
      </c>
      <c r="H3105" s="11">
        <v>9</v>
      </c>
      <c r="I3105" s="20" t="s">
        <v>259</v>
      </c>
      <c r="J3105" s="11" t="s">
        <v>261</v>
      </c>
      <c r="K3105" s="11" t="s">
        <v>12387</v>
      </c>
      <c r="L3105" s="11">
        <v>2</v>
      </c>
    </row>
    <row r="3106" spans="1:12">
      <c r="A3106" s="11" t="s">
        <v>6106</v>
      </c>
      <c r="D3106" s="11" t="s">
        <v>260</v>
      </c>
      <c r="E3106" s="19" t="s">
        <v>6356</v>
      </c>
      <c r="F3106" s="10">
        <v>42036</v>
      </c>
      <c r="G3106" s="10">
        <v>44958</v>
      </c>
      <c r="H3106" s="11">
        <v>9</v>
      </c>
      <c r="I3106" s="20" t="s">
        <v>259</v>
      </c>
      <c r="J3106" s="11" t="s">
        <v>261</v>
      </c>
      <c r="K3106" s="11" t="s">
        <v>12387</v>
      </c>
      <c r="L3106" s="11">
        <v>2</v>
      </c>
    </row>
    <row r="3107" spans="1:12">
      <c r="A3107" s="11" t="s">
        <v>6107</v>
      </c>
      <c r="D3107" s="11" t="s">
        <v>260</v>
      </c>
      <c r="E3107" s="19" t="s">
        <v>6357</v>
      </c>
      <c r="F3107" s="10">
        <v>42036</v>
      </c>
      <c r="G3107" s="10">
        <v>44958</v>
      </c>
      <c r="H3107" s="11">
        <v>9</v>
      </c>
      <c r="I3107" s="20" t="s">
        <v>259</v>
      </c>
      <c r="J3107" s="11" t="s">
        <v>261</v>
      </c>
      <c r="K3107" s="11" t="s">
        <v>12387</v>
      </c>
      <c r="L3107" s="11">
        <v>2</v>
      </c>
    </row>
    <row r="3108" spans="1:12">
      <c r="A3108" s="11" t="s">
        <v>6108</v>
      </c>
      <c r="D3108" s="11" t="s">
        <v>260</v>
      </c>
      <c r="E3108" s="19" t="s">
        <v>6358</v>
      </c>
      <c r="F3108" s="10">
        <v>42036</v>
      </c>
      <c r="G3108" s="10">
        <v>44958</v>
      </c>
      <c r="H3108" s="11">
        <v>9</v>
      </c>
      <c r="I3108" s="20" t="s">
        <v>259</v>
      </c>
      <c r="J3108" s="11" t="s">
        <v>261</v>
      </c>
      <c r="K3108" s="11" t="s">
        <v>12387</v>
      </c>
      <c r="L3108" s="11">
        <v>2</v>
      </c>
    </row>
    <row r="3109" spans="1:12">
      <c r="A3109" s="11" t="s">
        <v>6109</v>
      </c>
      <c r="D3109" s="11" t="s">
        <v>260</v>
      </c>
      <c r="E3109" s="19" t="s">
        <v>6359</v>
      </c>
      <c r="F3109" s="10">
        <v>42036</v>
      </c>
      <c r="G3109" s="10">
        <v>44958</v>
      </c>
      <c r="H3109" s="11">
        <v>9</v>
      </c>
      <c r="I3109" s="20" t="s">
        <v>259</v>
      </c>
      <c r="J3109" s="11" t="s">
        <v>261</v>
      </c>
      <c r="K3109" s="11" t="s">
        <v>12387</v>
      </c>
      <c r="L3109" s="11">
        <v>2</v>
      </c>
    </row>
    <row r="3110" spans="1:12">
      <c r="A3110" s="11" t="s">
        <v>6110</v>
      </c>
      <c r="D3110" s="11" t="s">
        <v>260</v>
      </c>
      <c r="E3110" s="19" t="s">
        <v>6360</v>
      </c>
      <c r="F3110" s="10">
        <v>42036</v>
      </c>
      <c r="G3110" s="10">
        <v>44958</v>
      </c>
      <c r="H3110" s="11">
        <v>9</v>
      </c>
      <c r="I3110" s="20" t="s">
        <v>259</v>
      </c>
      <c r="J3110" s="11" t="s">
        <v>261</v>
      </c>
      <c r="K3110" s="11" t="s">
        <v>12387</v>
      </c>
      <c r="L3110" s="11">
        <v>2</v>
      </c>
    </row>
    <row r="3111" spans="1:12">
      <c r="A3111" s="11" t="s">
        <v>6111</v>
      </c>
      <c r="D3111" s="11" t="s">
        <v>260</v>
      </c>
      <c r="E3111" s="19" t="s">
        <v>6361</v>
      </c>
      <c r="F3111" s="10">
        <v>42036</v>
      </c>
      <c r="G3111" s="10">
        <v>44958</v>
      </c>
      <c r="H3111" s="11">
        <v>9</v>
      </c>
      <c r="I3111" s="20" t="s">
        <v>259</v>
      </c>
      <c r="J3111" s="11" t="s">
        <v>261</v>
      </c>
      <c r="K3111" s="11" t="s">
        <v>12387</v>
      </c>
      <c r="L3111" s="11">
        <v>2</v>
      </c>
    </row>
    <row r="3112" spans="1:12">
      <c r="A3112" s="11" t="s">
        <v>6112</v>
      </c>
      <c r="D3112" s="11" t="s">
        <v>260</v>
      </c>
      <c r="E3112" s="19" t="s">
        <v>6362</v>
      </c>
      <c r="F3112" s="10">
        <v>42036</v>
      </c>
      <c r="G3112" s="10">
        <v>44958</v>
      </c>
      <c r="H3112" s="11">
        <v>9</v>
      </c>
      <c r="I3112" s="20" t="s">
        <v>259</v>
      </c>
      <c r="J3112" s="11" t="s">
        <v>261</v>
      </c>
      <c r="K3112" s="11" t="s">
        <v>12387</v>
      </c>
      <c r="L3112" s="11">
        <v>2</v>
      </c>
    </row>
    <row r="3113" spans="1:12">
      <c r="A3113" s="11" t="s">
        <v>6113</v>
      </c>
      <c r="D3113" s="11" t="s">
        <v>260</v>
      </c>
      <c r="E3113" s="19" t="s">
        <v>6363</v>
      </c>
      <c r="F3113" s="10">
        <v>42036</v>
      </c>
      <c r="G3113" s="10">
        <v>44958</v>
      </c>
      <c r="H3113" s="11">
        <v>9</v>
      </c>
      <c r="I3113" s="20" t="s">
        <v>259</v>
      </c>
      <c r="J3113" s="11" t="s">
        <v>261</v>
      </c>
      <c r="K3113" s="11" t="s">
        <v>12387</v>
      </c>
      <c r="L3113" s="11">
        <v>2</v>
      </c>
    </row>
    <row r="3114" spans="1:12">
      <c r="A3114" s="11" t="s">
        <v>6114</v>
      </c>
      <c r="D3114" s="11" t="s">
        <v>260</v>
      </c>
      <c r="E3114" s="19" t="s">
        <v>6364</v>
      </c>
      <c r="F3114" s="10">
        <v>42036</v>
      </c>
      <c r="G3114" s="10">
        <v>44958</v>
      </c>
      <c r="H3114" s="11">
        <v>9</v>
      </c>
      <c r="I3114" s="20" t="s">
        <v>259</v>
      </c>
      <c r="J3114" s="11" t="s">
        <v>261</v>
      </c>
      <c r="K3114" s="11" t="s">
        <v>12387</v>
      </c>
      <c r="L3114" s="11">
        <v>2</v>
      </c>
    </row>
    <row r="3115" spans="1:12">
      <c r="A3115" s="11" t="s">
        <v>6115</v>
      </c>
      <c r="D3115" s="11" t="s">
        <v>260</v>
      </c>
      <c r="E3115" s="19" t="s">
        <v>6365</v>
      </c>
      <c r="F3115" s="10">
        <v>42036</v>
      </c>
      <c r="G3115" s="10">
        <v>44958</v>
      </c>
      <c r="H3115" s="11">
        <v>9</v>
      </c>
      <c r="I3115" s="20" t="s">
        <v>259</v>
      </c>
      <c r="J3115" s="11" t="s">
        <v>261</v>
      </c>
      <c r="K3115" s="11" t="s">
        <v>12387</v>
      </c>
      <c r="L3115" s="11">
        <v>2</v>
      </c>
    </row>
    <row r="3116" spans="1:12">
      <c r="A3116" s="11" t="s">
        <v>6116</v>
      </c>
      <c r="D3116" s="11" t="s">
        <v>260</v>
      </c>
      <c r="E3116" s="19" t="s">
        <v>6366</v>
      </c>
      <c r="F3116" s="10">
        <v>42036</v>
      </c>
      <c r="G3116" s="10">
        <v>44958</v>
      </c>
      <c r="H3116" s="11">
        <v>9</v>
      </c>
      <c r="I3116" s="20" t="s">
        <v>259</v>
      </c>
      <c r="J3116" s="11" t="s">
        <v>261</v>
      </c>
      <c r="K3116" s="11" t="s">
        <v>12387</v>
      </c>
      <c r="L3116" s="11">
        <v>2</v>
      </c>
    </row>
    <row r="3117" spans="1:12">
      <c r="A3117" s="11" t="s">
        <v>6117</v>
      </c>
      <c r="D3117" s="11" t="s">
        <v>260</v>
      </c>
      <c r="E3117" s="19" t="s">
        <v>6367</v>
      </c>
      <c r="F3117" s="10">
        <v>42036</v>
      </c>
      <c r="G3117" s="10">
        <v>44958</v>
      </c>
      <c r="H3117" s="11">
        <v>9</v>
      </c>
      <c r="I3117" s="20" t="s">
        <v>259</v>
      </c>
      <c r="J3117" s="11" t="s">
        <v>261</v>
      </c>
      <c r="K3117" s="11" t="s">
        <v>12387</v>
      </c>
      <c r="L3117" s="11">
        <v>2</v>
      </c>
    </row>
    <row r="3118" spans="1:12">
      <c r="A3118" s="11" t="s">
        <v>6118</v>
      </c>
      <c r="D3118" s="11" t="s">
        <v>260</v>
      </c>
      <c r="E3118" s="19" t="s">
        <v>6368</v>
      </c>
      <c r="F3118" s="10">
        <v>42036</v>
      </c>
      <c r="G3118" s="10">
        <v>44958</v>
      </c>
      <c r="H3118" s="11">
        <v>9</v>
      </c>
      <c r="I3118" s="20" t="s">
        <v>259</v>
      </c>
      <c r="J3118" s="11" t="s">
        <v>261</v>
      </c>
      <c r="K3118" s="11" t="s">
        <v>12387</v>
      </c>
      <c r="L3118" s="11">
        <v>2</v>
      </c>
    </row>
    <row r="3119" spans="1:12">
      <c r="A3119" s="11" t="s">
        <v>6119</v>
      </c>
      <c r="D3119" s="11" t="s">
        <v>260</v>
      </c>
      <c r="E3119" s="19" t="s">
        <v>6369</v>
      </c>
      <c r="F3119" s="10">
        <v>42036</v>
      </c>
      <c r="G3119" s="10">
        <v>44958</v>
      </c>
      <c r="H3119" s="11">
        <v>9</v>
      </c>
      <c r="I3119" s="20" t="s">
        <v>259</v>
      </c>
      <c r="J3119" s="11" t="s">
        <v>261</v>
      </c>
      <c r="K3119" s="11" t="s">
        <v>12387</v>
      </c>
      <c r="L3119" s="11">
        <v>2</v>
      </c>
    </row>
    <row r="3120" spans="1:12">
      <c r="A3120" s="11" t="s">
        <v>6120</v>
      </c>
      <c r="D3120" s="11" t="s">
        <v>260</v>
      </c>
      <c r="E3120" s="19" t="s">
        <v>6370</v>
      </c>
      <c r="F3120" s="10">
        <v>42036</v>
      </c>
      <c r="G3120" s="10">
        <v>44958</v>
      </c>
      <c r="H3120" s="11">
        <v>9</v>
      </c>
      <c r="I3120" s="20" t="s">
        <v>259</v>
      </c>
      <c r="J3120" s="11" t="s">
        <v>261</v>
      </c>
      <c r="K3120" s="11" t="s">
        <v>12387</v>
      </c>
      <c r="L3120" s="11">
        <v>2</v>
      </c>
    </row>
    <row r="3121" spans="1:12">
      <c r="A3121" s="11" t="s">
        <v>6121</v>
      </c>
      <c r="D3121" s="11" t="s">
        <v>260</v>
      </c>
      <c r="E3121" s="19" t="s">
        <v>6371</v>
      </c>
      <c r="F3121" s="10">
        <v>42036</v>
      </c>
      <c r="G3121" s="10">
        <v>44958</v>
      </c>
      <c r="H3121" s="11">
        <v>9</v>
      </c>
      <c r="I3121" s="20" t="s">
        <v>259</v>
      </c>
      <c r="J3121" s="11" t="s">
        <v>261</v>
      </c>
      <c r="K3121" s="11" t="s">
        <v>12387</v>
      </c>
      <c r="L3121" s="11">
        <v>2</v>
      </c>
    </row>
    <row r="3122" spans="1:12">
      <c r="A3122" s="11" t="s">
        <v>6122</v>
      </c>
      <c r="D3122" s="11" t="s">
        <v>260</v>
      </c>
      <c r="E3122" s="19" t="s">
        <v>6372</v>
      </c>
      <c r="F3122" s="10">
        <v>42036</v>
      </c>
      <c r="G3122" s="10">
        <v>44958</v>
      </c>
      <c r="H3122" s="11">
        <v>9</v>
      </c>
      <c r="I3122" s="20" t="s">
        <v>259</v>
      </c>
      <c r="J3122" s="11" t="s">
        <v>261</v>
      </c>
      <c r="K3122" s="11" t="s">
        <v>12387</v>
      </c>
      <c r="L3122" s="11">
        <v>2</v>
      </c>
    </row>
    <row r="3123" spans="1:12">
      <c r="A3123" s="11" t="s">
        <v>6123</v>
      </c>
      <c r="D3123" s="11" t="s">
        <v>260</v>
      </c>
      <c r="E3123" s="19" t="s">
        <v>6373</v>
      </c>
      <c r="F3123" s="10">
        <v>42036</v>
      </c>
      <c r="G3123" s="10">
        <v>44958</v>
      </c>
      <c r="H3123" s="11">
        <v>9</v>
      </c>
      <c r="I3123" s="20" t="s">
        <v>259</v>
      </c>
      <c r="J3123" s="11" t="s">
        <v>261</v>
      </c>
      <c r="K3123" s="11" t="s">
        <v>12387</v>
      </c>
      <c r="L3123" s="11">
        <v>2</v>
      </c>
    </row>
    <row r="3124" spans="1:12">
      <c r="A3124" s="11" t="s">
        <v>6124</v>
      </c>
      <c r="D3124" s="11" t="s">
        <v>260</v>
      </c>
      <c r="E3124" s="19" t="s">
        <v>6374</v>
      </c>
      <c r="F3124" s="10">
        <v>42036</v>
      </c>
      <c r="G3124" s="10">
        <v>44958</v>
      </c>
      <c r="H3124" s="11">
        <v>9</v>
      </c>
      <c r="I3124" s="20" t="s">
        <v>259</v>
      </c>
      <c r="J3124" s="11" t="s">
        <v>261</v>
      </c>
      <c r="K3124" s="11" t="s">
        <v>12387</v>
      </c>
      <c r="L3124" s="11">
        <v>2</v>
      </c>
    </row>
    <row r="3125" spans="1:12">
      <c r="A3125" s="11" t="s">
        <v>6125</v>
      </c>
      <c r="D3125" s="11" t="s">
        <v>260</v>
      </c>
      <c r="E3125" s="19" t="s">
        <v>6375</v>
      </c>
      <c r="F3125" s="10">
        <v>42036</v>
      </c>
      <c r="G3125" s="10">
        <v>44958</v>
      </c>
      <c r="H3125" s="11">
        <v>9</v>
      </c>
      <c r="I3125" s="20" t="s">
        <v>259</v>
      </c>
      <c r="J3125" s="11" t="s">
        <v>261</v>
      </c>
      <c r="K3125" s="11" t="s">
        <v>12387</v>
      </c>
      <c r="L3125" s="11">
        <v>2</v>
      </c>
    </row>
    <row r="3126" spans="1:12">
      <c r="A3126" s="11" t="s">
        <v>6126</v>
      </c>
      <c r="D3126" s="11" t="s">
        <v>260</v>
      </c>
      <c r="E3126" s="19" t="s">
        <v>6376</v>
      </c>
      <c r="F3126" s="10">
        <v>42036</v>
      </c>
      <c r="G3126" s="10">
        <v>44958</v>
      </c>
      <c r="H3126" s="11">
        <v>9</v>
      </c>
      <c r="I3126" s="20" t="s">
        <v>259</v>
      </c>
      <c r="J3126" s="11" t="s">
        <v>261</v>
      </c>
      <c r="K3126" s="11" t="s">
        <v>12387</v>
      </c>
      <c r="L3126" s="11">
        <v>2</v>
      </c>
    </row>
    <row r="3127" spans="1:12">
      <c r="A3127" s="11" t="s">
        <v>6127</v>
      </c>
      <c r="D3127" s="11" t="s">
        <v>260</v>
      </c>
      <c r="E3127" s="19" t="s">
        <v>6377</v>
      </c>
      <c r="F3127" s="10">
        <v>42036</v>
      </c>
      <c r="G3127" s="10">
        <v>44958</v>
      </c>
      <c r="H3127" s="11">
        <v>9</v>
      </c>
      <c r="I3127" s="20" t="s">
        <v>259</v>
      </c>
      <c r="J3127" s="11" t="s">
        <v>261</v>
      </c>
      <c r="K3127" s="11" t="s">
        <v>12387</v>
      </c>
      <c r="L3127" s="11">
        <v>2</v>
      </c>
    </row>
    <row r="3128" spans="1:12">
      <c r="A3128" s="11" t="s">
        <v>6128</v>
      </c>
      <c r="D3128" s="11" t="s">
        <v>260</v>
      </c>
      <c r="E3128" s="19" t="s">
        <v>6378</v>
      </c>
      <c r="F3128" s="10">
        <v>42036</v>
      </c>
      <c r="G3128" s="10">
        <v>44958</v>
      </c>
      <c r="H3128" s="11">
        <v>9</v>
      </c>
      <c r="I3128" s="20" t="s">
        <v>259</v>
      </c>
      <c r="J3128" s="11" t="s">
        <v>261</v>
      </c>
      <c r="K3128" s="11" t="s">
        <v>12387</v>
      </c>
      <c r="L3128" s="11">
        <v>2</v>
      </c>
    </row>
    <row r="3129" spans="1:12">
      <c r="A3129" s="11" t="s">
        <v>6129</v>
      </c>
      <c r="D3129" s="11" t="s">
        <v>260</v>
      </c>
      <c r="E3129" s="19" t="s">
        <v>6379</v>
      </c>
      <c r="F3129" s="10">
        <v>42036</v>
      </c>
      <c r="G3129" s="10">
        <v>44958</v>
      </c>
      <c r="H3129" s="11">
        <v>9</v>
      </c>
      <c r="I3129" s="20" t="s">
        <v>259</v>
      </c>
      <c r="J3129" s="11" t="s">
        <v>261</v>
      </c>
      <c r="K3129" s="11" t="s">
        <v>12387</v>
      </c>
      <c r="L3129" s="11">
        <v>2</v>
      </c>
    </row>
    <row r="3130" spans="1:12">
      <c r="A3130" s="11" t="s">
        <v>6130</v>
      </c>
      <c r="D3130" s="11" t="s">
        <v>260</v>
      </c>
      <c r="E3130" s="19" t="s">
        <v>6380</v>
      </c>
      <c r="F3130" s="10">
        <v>42036</v>
      </c>
      <c r="G3130" s="10">
        <v>44958</v>
      </c>
      <c r="H3130" s="11">
        <v>9</v>
      </c>
      <c r="I3130" s="20" t="s">
        <v>259</v>
      </c>
      <c r="J3130" s="11" t="s">
        <v>261</v>
      </c>
      <c r="K3130" s="11" t="s">
        <v>12387</v>
      </c>
      <c r="L3130" s="11">
        <v>2</v>
      </c>
    </row>
    <row r="3131" spans="1:12">
      <c r="A3131" s="11" t="s">
        <v>6131</v>
      </c>
      <c r="D3131" s="11" t="s">
        <v>260</v>
      </c>
      <c r="E3131" s="19" t="s">
        <v>6381</v>
      </c>
      <c r="F3131" s="10">
        <v>42036</v>
      </c>
      <c r="G3131" s="10">
        <v>44958</v>
      </c>
      <c r="H3131" s="11">
        <v>9</v>
      </c>
      <c r="I3131" s="20" t="s">
        <v>259</v>
      </c>
      <c r="J3131" s="11" t="s">
        <v>261</v>
      </c>
      <c r="K3131" s="11" t="s">
        <v>12387</v>
      </c>
      <c r="L3131" s="11">
        <v>2</v>
      </c>
    </row>
    <row r="3132" spans="1:12">
      <c r="A3132" s="11" t="s">
        <v>6132</v>
      </c>
      <c r="D3132" s="11" t="s">
        <v>260</v>
      </c>
      <c r="E3132" s="19" t="s">
        <v>6382</v>
      </c>
      <c r="F3132" s="10">
        <v>42036</v>
      </c>
      <c r="G3132" s="10">
        <v>44958</v>
      </c>
      <c r="H3132" s="11">
        <v>9</v>
      </c>
      <c r="I3132" s="20" t="s">
        <v>259</v>
      </c>
      <c r="J3132" s="11" t="s">
        <v>261</v>
      </c>
      <c r="K3132" s="11" t="s">
        <v>12387</v>
      </c>
      <c r="L3132" s="11">
        <v>2</v>
      </c>
    </row>
    <row r="3133" spans="1:12">
      <c r="A3133" s="11" t="s">
        <v>6133</v>
      </c>
      <c r="D3133" s="11" t="s">
        <v>260</v>
      </c>
      <c r="E3133" s="19" t="s">
        <v>6383</v>
      </c>
      <c r="F3133" s="10">
        <v>42036</v>
      </c>
      <c r="G3133" s="10">
        <v>44958</v>
      </c>
      <c r="H3133" s="11">
        <v>9</v>
      </c>
      <c r="I3133" s="20" t="s">
        <v>259</v>
      </c>
      <c r="J3133" s="11" t="s">
        <v>261</v>
      </c>
      <c r="K3133" s="11" t="s">
        <v>12387</v>
      </c>
      <c r="L3133" s="11">
        <v>2</v>
      </c>
    </row>
    <row r="3134" spans="1:12">
      <c r="A3134" s="11" t="s">
        <v>6134</v>
      </c>
      <c r="D3134" s="11" t="s">
        <v>260</v>
      </c>
      <c r="E3134" s="19" t="s">
        <v>6384</v>
      </c>
      <c r="F3134" s="10">
        <v>42036</v>
      </c>
      <c r="G3134" s="10">
        <v>44958</v>
      </c>
      <c r="H3134" s="11">
        <v>9</v>
      </c>
      <c r="I3134" s="20" t="s">
        <v>259</v>
      </c>
      <c r="J3134" s="11" t="s">
        <v>261</v>
      </c>
      <c r="K3134" s="11" t="s">
        <v>12387</v>
      </c>
      <c r="L3134" s="11">
        <v>2</v>
      </c>
    </row>
    <row r="3135" spans="1:12">
      <c r="A3135" s="11" t="s">
        <v>6135</v>
      </c>
      <c r="D3135" s="11" t="s">
        <v>260</v>
      </c>
      <c r="E3135" s="19" t="s">
        <v>6385</v>
      </c>
      <c r="F3135" s="10">
        <v>42036</v>
      </c>
      <c r="G3135" s="10">
        <v>44958</v>
      </c>
      <c r="H3135" s="11">
        <v>9</v>
      </c>
      <c r="I3135" s="20" t="s">
        <v>259</v>
      </c>
      <c r="J3135" s="11" t="s">
        <v>261</v>
      </c>
      <c r="K3135" s="11" t="s">
        <v>12387</v>
      </c>
      <c r="L3135" s="11">
        <v>2</v>
      </c>
    </row>
    <row r="3136" spans="1:12">
      <c r="A3136" s="11" t="s">
        <v>6136</v>
      </c>
      <c r="D3136" s="11" t="s">
        <v>260</v>
      </c>
      <c r="E3136" s="19" t="s">
        <v>6386</v>
      </c>
      <c r="F3136" s="10">
        <v>42036</v>
      </c>
      <c r="G3136" s="10">
        <v>44958</v>
      </c>
      <c r="H3136" s="11">
        <v>9</v>
      </c>
      <c r="I3136" s="20" t="s">
        <v>259</v>
      </c>
      <c r="J3136" s="11" t="s">
        <v>261</v>
      </c>
      <c r="K3136" s="11" t="s">
        <v>12387</v>
      </c>
      <c r="L3136" s="11">
        <v>2</v>
      </c>
    </row>
    <row r="3137" spans="1:12">
      <c r="A3137" s="11" t="s">
        <v>6137</v>
      </c>
      <c r="D3137" s="11" t="s">
        <v>260</v>
      </c>
      <c r="E3137" s="19" t="s">
        <v>6387</v>
      </c>
      <c r="F3137" s="10">
        <v>42036</v>
      </c>
      <c r="G3137" s="10">
        <v>44958</v>
      </c>
      <c r="H3137" s="11">
        <v>9</v>
      </c>
      <c r="I3137" s="20" t="s">
        <v>259</v>
      </c>
      <c r="J3137" s="11" t="s">
        <v>261</v>
      </c>
      <c r="K3137" s="11" t="s">
        <v>12387</v>
      </c>
      <c r="L3137" s="11">
        <v>2</v>
      </c>
    </row>
    <row r="3138" spans="1:12">
      <c r="A3138" s="11" t="s">
        <v>6138</v>
      </c>
      <c r="D3138" s="11" t="s">
        <v>260</v>
      </c>
      <c r="E3138" s="19" t="s">
        <v>6388</v>
      </c>
      <c r="F3138" s="10">
        <v>42036</v>
      </c>
      <c r="G3138" s="10">
        <v>44958</v>
      </c>
      <c r="H3138" s="11">
        <v>9</v>
      </c>
      <c r="I3138" s="20" t="s">
        <v>259</v>
      </c>
      <c r="J3138" s="11" t="s">
        <v>261</v>
      </c>
      <c r="K3138" s="11" t="s">
        <v>12387</v>
      </c>
      <c r="L3138" s="11">
        <v>2</v>
      </c>
    </row>
    <row r="3139" spans="1:12">
      <c r="A3139" s="11" t="s">
        <v>6139</v>
      </c>
      <c r="D3139" s="11" t="s">
        <v>260</v>
      </c>
      <c r="E3139" s="19" t="s">
        <v>6389</v>
      </c>
      <c r="F3139" s="10">
        <v>42036</v>
      </c>
      <c r="G3139" s="10">
        <v>44958</v>
      </c>
      <c r="H3139" s="11">
        <v>9</v>
      </c>
      <c r="I3139" s="20" t="s">
        <v>259</v>
      </c>
      <c r="J3139" s="11" t="s">
        <v>261</v>
      </c>
      <c r="K3139" s="11" t="s">
        <v>12387</v>
      </c>
      <c r="L3139" s="11">
        <v>2</v>
      </c>
    </row>
    <row r="3140" spans="1:12">
      <c r="A3140" s="11" t="s">
        <v>6140</v>
      </c>
      <c r="D3140" s="11" t="s">
        <v>260</v>
      </c>
      <c r="E3140" s="19" t="s">
        <v>6390</v>
      </c>
      <c r="F3140" s="10">
        <v>42036</v>
      </c>
      <c r="G3140" s="10">
        <v>44958</v>
      </c>
      <c r="H3140" s="11">
        <v>9</v>
      </c>
      <c r="I3140" s="20" t="s">
        <v>259</v>
      </c>
      <c r="J3140" s="11" t="s">
        <v>261</v>
      </c>
      <c r="K3140" s="11" t="s">
        <v>12387</v>
      </c>
      <c r="L3140" s="11">
        <v>2</v>
      </c>
    </row>
    <row r="3141" spans="1:12">
      <c r="A3141" s="11" t="s">
        <v>6141</v>
      </c>
      <c r="D3141" s="11" t="s">
        <v>260</v>
      </c>
      <c r="E3141" s="19" t="s">
        <v>6391</v>
      </c>
      <c r="F3141" s="10">
        <v>42036</v>
      </c>
      <c r="G3141" s="10">
        <v>44958</v>
      </c>
      <c r="H3141" s="11">
        <v>9</v>
      </c>
      <c r="I3141" s="20" t="s">
        <v>259</v>
      </c>
      <c r="J3141" s="11" t="s">
        <v>261</v>
      </c>
      <c r="K3141" s="11" t="s">
        <v>12387</v>
      </c>
      <c r="L3141" s="11">
        <v>2</v>
      </c>
    </row>
    <row r="3142" spans="1:12">
      <c r="A3142" s="11" t="s">
        <v>6142</v>
      </c>
      <c r="D3142" s="11" t="s">
        <v>260</v>
      </c>
      <c r="E3142" s="19" t="s">
        <v>6392</v>
      </c>
      <c r="F3142" s="10">
        <v>42036</v>
      </c>
      <c r="G3142" s="10">
        <v>44958</v>
      </c>
      <c r="H3142" s="11">
        <v>9</v>
      </c>
      <c r="I3142" s="20" t="s">
        <v>259</v>
      </c>
      <c r="J3142" s="11" t="s">
        <v>261</v>
      </c>
      <c r="K3142" s="11" t="s">
        <v>12387</v>
      </c>
      <c r="L3142" s="11">
        <v>2</v>
      </c>
    </row>
    <row r="3143" spans="1:12">
      <c r="A3143" s="11" t="s">
        <v>6143</v>
      </c>
      <c r="D3143" s="11" t="s">
        <v>260</v>
      </c>
      <c r="E3143" s="19" t="s">
        <v>6393</v>
      </c>
      <c r="F3143" s="10">
        <v>42036</v>
      </c>
      <c r="G3143" s="10">
        <v>44958</v>
      </c>
      <c r="H3143" s="11">
        <v>9</v>
      </c>
      <c r="I3143" s="20" t="s">
        <v>259</v>
      </c>
      <c r="J3143" s="11" t="s">
        <v>261</v>
      </c>
      <c r="K3143" s="11" t="s">
        <v>12387</v>
      </c>
      <c r="L3143" s="11">
        <v>2</v>
      </c>
    </row>
    <row r="3144" spans="1:12">
      <c r="A3144" s="11" t="s">
        <v>6144</v>
      </c>
      <c r="D3144" s="11" t="s">
        <v>260</v>
      </c>
      <c r="E3144" s="19" t="s">
        <v>6394</v>
      </c>
      <c r="F3144" s="10">
        <v>42036</v>
      </c>
      <c r="G3144" s="10">
        <v>44958</v>
      </c>
      <c r="H3144" s="11">
        <v>9</v>
      </c>
      <c r="I3144" s="20" t="s">
        <v>259</v>
      </c>
      <c r="J3144" s="11" t="s">
        <v>261</v>
      </c>
      <c r="K3144" s="11" t="s">
        <v>12387</v>
      </c>
      <c r="L3144" s="11">
        <v>2</v>
      </c>
    </row>
    <row r="3145" spans="1:12">
      <c r="A3145" s="11" t="s">
        <v>6145</v>
      </c>
      <c r="D3145" s="11" t="s">
        <v>260</v>
      </c>
      <c r="E3145" s="19" t="s">
        <v>6395</v>
      </c>
      <c r="F3145" s="10">
        <v>42036</v>
      </c>
      <c r="G3145" s="10">
        <v>44958</v>
      </c>
      <c r="H3145" s="11">
        <v>9</v>
      </c>
      <c r="I3145" s="20" t="s">
        <v>259</v>
      </c>
      <c r="J3145" s="11" t="s">
        <v>261</v>
      </c>
      <c r="K3145" s="11" t="s">
        <v>12387</v>
      </c>
      <c r="L3145" s="11">
        <v>2</v>
      </c>
    </row>
    <row r="3146" spans="1:12">
      <c r="A3146" s="11" t="s">
        <v>6146</v>
      </c>
      <c r="D3146" s="11" t="s">
        <v>260</v>
      </c>
      <c r="E3146" s="19" t="s">
        <v>6396</v>
      </c>
      <c r="F3146" s="10">
        <v>42036</v>
      </c>
      <c r="G3146" s="10">
        <v>44958</v>
      </c>
      <c r="H3146" s="11">
        <v>9</v>
      </c>
      <c r="I3146" s="20" t="s">
        <v>259</v>
      </c>
      <c r="J3146" s="11" t="s">
        <v>261</v>
      </c>
      <c r="K3146" s="11" t="s">
        <v>12387</v>
      </c>
      <c r="L3146" s="11">
        <v>2</v>
      </c>
    </row>
    <row r="3147" spans="1:12">
      <c r="A3147" s="11" t="s">
        <v>6147</v>
      </c>
      <c r="D3147" s="11" t="s">
        <v>260</v>
      </c>
      <c r="E3147" s="19" t="s">
        <v>6397</v>
      </c>
      <c r="F3147" s="10">
        <v>42036</v>
      </c>
      <c r="G3147" s="10">
        <v>44958</v>
      </c>
      <c r="H3147" s="11">
        <v>9</v>
      </c>
      <c r="I3147" s="20" t="s">
        <v>259</v>
      </c>
      <c r="J3147" s="11" t="s">
        <v>261</v>
      </c>
      <c r="K3147" s="11" t="s">
        <v>12387</v>
      </c>
      <c r="L3147" s="11">
        <v>2</v>
      </c>
    </row>
    <row r="3148" spans="1:12">
      <c r="A3148" s="11" t="s">
        <v>6148</v>
      </c>
      <c r="D3148" s="11" t="s">
        <v>260</v>
      </c>
      <c r="E3148" s="19" t="s">
        <v>6398</v>
      </c>
      <c r="F3148" s="10">
        <v>42036</v>
      </c>
      <c r="G3148" s="10">
        <v>44958</v>
      </c>
      <c r="H3148" s="11">
        <v>9</v>
      </c>
      <c r="I3148" s="20" t="s">
        <v>259</v>
      </c>
      <c r="J3148" s="11" t="s">
        <v>261</v>
      </c>
      <c r="K3148" s="11" t="s">
        <v>12387</v>
      </c>
      <c r="L3148" s="11">
        <v>2</v>
      </c>
    </row>
    <row r="3149" spans="1:12">
      <c r="A3149" s="11" t="s">
        <v>6149</v>
      </c>
      <c r="D3149" s="11" t="s">
        <v>260</v>
      </c>
      <c r="E3149" s="19" t="s">
        <v>6399</v>
      </c>
      <c r="F3149" s="10">
        <v>42036</v>
      </c>
      <c r="G3149" s="10">
        <v>44958</v>
      </c>
      <c r="H3149" s="11">
        <v>9</v>
      </c>
      <c r="I3149" s="20" t="s">
        <v>259</v>
      </c>
      <c r="J3149" s="11" t="s">
        <v>261</v>
      </c>
      <c r="K3149" s="11" t="s">
        <v>12387</v>
      </c>
      <c r="L3149" s="11">
        <v>2</v>
      </c>
    </row>
    <row r="3150" spans="1:12">
      <c r="A3150" s="11" t="s">
        <v>6150</v>
      </c>
      <c r="D3150" s="11" t="s">
        <v>260</v>
      </c>
      <c r="E3150" s="19" t="s">
        <v>6400</v>
      </c>
      <c r="F3150" s="10">
        <v>42036</v>
      </c>
      <c r="G3150" s="10">
        <v>44958</v>
      </c>
      <c r="H3150" s="11">
        <v>9</v>
      </c>
      <c r="I3150" s="20" t="s">
        <v>259</v>
      </c>
      <c r="J3150" s="11" t="s">
        <v>261</v>
      </c>
      <c r="K3150" s="11" t="s">
        <v>12387</v>
      </c>
      <c r="L3150" s="11">
        <v>2</v>
      </c>
    </row>
    <row r="3151" spans="1:12">
      <c r="A3151" s="11" t="s">
        <v>6151</v>
      </c>
      <c r="D3151" s="11" t="s">
        <v>260</v>
      </c>
      <c r="E3151" s="19" t="s">
        <v>6401</v>
      </c>
      <c r="F3151" s="10">
        <v>42036</v>
      </c>
      <c r="G3151" s="10">
        <v>44958</v>
      </c>
      <c r="H3151" s="11">
        <v>9</v>
      </c>
      <c r="I3151" s="20" t="s">
        <v>259</v>
      </c>
      <c r="J3151" s="11" t="s">
        <v>261</v>
      </c>
      <c r="K3151" s="11" t="s">
        <v>12387</v>
      </c>
      <c r="L3151" s="11">
        <v>2</v>
      </c>
    </row>
    <row r="3152" spans="1:12">
      <c r="A3152" s="11" t="s">
        <v>6152</v>
      </c>
      <c r="D3152" s="11" t="s">
        <v>260</v>
      </c>
      <c r="E3152" s="19" t="s">
        <v>6402</v>
      </c>
      <c r="F3152" s="10">
        <v>42036</v>
      </c>
      <c r="G3152" s="10">
        <v>44958</v>
      </c>
      <c r="H3152" s="11">
        <v>9</v>
      </c>
      <c r="I3152" s="20" t="s">
        <v>259</v>
      </c>
      <c r="J3152" s="11" t="s">
        <v>261</v>
      </c>
      <c r="K3152" s="11" t="s">
        <v>12387</v>
      </c>
      <c r="L3152" s="11">
        <v>2</v>
      </c>
    </row>
    <row r="3153" spans="1:12">
      <c r="A3153" s="11" t="s">
        <v>6153</v>
      </c>
      <c r="D3153" s="11" t="s">
        <v>260</v>
      </c>
      <c r="E3153" s="19" t="s">
        <v>6403</v>
      </c>
      <c r="F3153" s="10">
        <v>42036</v>
      </c>
      <c r="G3153" s="10">
        <v>44958</v>
      </c>
      <c r="H3153" s="11">
        <v>9</v>
      </c>
      <c r="I3153" s="20" t="s">
        <v>259</v>
      </c>
      <c r="J3153" s="11" t="s">
        <v>261</v>
      </c>
      <c r="K3153" s="11" t="s">
        <v>12387</v>
      </c>
      <c r="L3153" s="11">
        <v>2</v>
      </c>
    </row>
    <row r="3154" spans="1:12">
      <c r="A3154" s="11" t="s">
        <v>6154</v>
      </c>
      <c r="D3154" s="11" t="s">
        <v>260</v>
      </c>
      <c r="E3154" s="19" t="s">
        <v>6404</v>
      </c>
      <c r="F3154" s="10">
        <v>42036</v>
      </c>
      <c r="G3154" s="10">
        <v>44958</v>
      </c>
      <c r="H3154" s="11">
        <v>9</v>
      </c>
      <c r="I3154" s="20" t="s">
        <v>259</v>
      </c>
      <c r="J3154" s="11" t="s">
        <v>261</v>
      </c>
      <c r="K3154" s="11" t="s">
        <v>12387</v>
      </c>
      <c r="L3154" s="11">
        <v>2</v>
      </c>
    </row>
    <row r="3155" spans="1:12">
      <c r="A3155" s="11" t="s">
        <v>6155</v>
      </c>
      <c r="D3155" s="11" t="s">
        <v>260</v>
      </c>
      <c r="E3155" s="19" t="s">
        <v>6405</v>
      </c>
      <c r="F3155" s="10">
        <v>42036</v>
      </c>
      <c r="G3155" s="10">
        <v>44958</v>
      </c>
      <c r="H3155" s="11">
        <v>9</v>
      </c>
      <c r="I3155" s="20" t="s">
        <v>259</v>
      </c>
      <c r="J3155" s="11" t="s">
        <v>261</v>
      </c>
      <c r="K3155" s="11" t="s">
        <v>12387</v>
      </c>
      <c r="L3155" s="11">
        <v>2</v>
      </c>
    </row>
    <row r="3156" spans="1:12">
      <c r="A3156" s="11" t="s">
        <v>6156</v>
      </c>
      <c r="D3156" s="11" t="s">
        <v>260</v>
      </c>
      <c r="E3156" s="19" t="s">
        <v>6406</v>
      </c>
      <c r="F3156" s="10">
        <v>42036</v>
      </c>
      <c r="G3156" s="10">
        <v>44958</v>
      </c>
      <c r="H3156" s="11">
        <v>9</v>
      </c>
      <c r="I3156" s="20" t="s">
        <v>259</v>
      </c>
      <c r="J3156" s="11" t="s">
        <v>261</v>
      </c>
      <c r="K3156" s="11" t="s">
        <v>12387</v>
      </c>
      <c r="L3156" s="11">
        <v>2</v>
      </c>
    </row>
    <row r="3157" spans="1:12">
      <c r="A3157" s="11" t="s">
        <v>6157</v>
      </c>
      <c r="D3157" s="11" t="s">
        <v>260</v>
      </c>
      <c r="E3157" s="19" t="s">
        <v>6407</v>
      </c>
      <c r="F3157" s="10">
        <v>42036</v>
      </c>
      <c r="G3157" s="10">
        <v>44958</v>
      </c>
      <c r="H3157" s="11">
        <v>9</v>
      </c>
      <c r="I3157" s="20" t="s">
        <v>259</v>
      </c>
      <c r="J3157" s="11" t="s">
        <v>261</v>
      </c>
      <c r="K3157" s="11" t="s">
        <v>12387</v>
      </c>
      <c r="L3157" s="11">
        <v>2</v>
      </c>
    </row>
    <row r="3158" spans="1:12">
      <c r="A3158" s="11" t="s">
        <v>6158</v>
      </c>
      <c r="D3158" s="11" t="s">
        <v>260</v>
      </c>
      <c r="E3158" s="19" t="s">
        <v>6408</v>
      </c>
      <c r="F3158" s="10">
        <v>42036</v>
      </c>
      <c r="G3158" s="10">
        <v>44958</v>
      </c>
      <c r="H3158" s="11">
        <v>9</v>
      </c>
      <c r="I3158" s="20" t="s">
        <v>259</v>
      </c>
      <c r="J3158" s="11" t="s">
        <v>261</v>
      </c>
      <c r="K3158" s="11" t="s">
        <v>12387</v>
      </c>
      <c r="L3158" s="11">
        <v>2</v>
      </c>
    </row>
    <row r="3159" spans="1:12">
      <c r="A3159" s="11" t="s">
        <v>6159</v>
      </c>
      <c r="D3159" s="11" t="s">
        <v>260</v>
      </c>
      <c r="E3159" s="19" t="s">
        <v>6409</v>
      </c>
      <c r="F3159" s="10">
        <v>42036</v>
      </c>
      <c r="G3159" s="10">
        <v>44958</v>
      </c>
      <c r="H3159" s="11">
        <v>9</v>
      </c>
      <c r="I3159" s="20" t="s">
        <v>259</v>
      </c>
      <c r="J3159" s="11" t="s">
        <v>261</v>
      </c>
      <c r="K3159" s="11" t="s">
        <v>12387</v>
      </c>
      <c r="L3159" s="11">
        <v>2</v>
      </c>
    </row>
    <row r="3160" spans="1:12">
      <c r="A3160" s="11" t="s">
        <v>6160</v>
      </c>
      <c r="D3160" s="11" t="s">
        <v>260</v>
      </c>
      <c r="E3160" s="19" t="s">
        <v>6410</v>
      </c>
      <c r="F3160" s="10">
        <v>42036</v>
      </c>
      <c r="G3160" s="10">
        <v>44958</v>
      </c>
      <c r="H3160" s="11">
        <v>9</v>
      </c>
      <c r="I3160" s="20" t="s">
        <v>259</v>
      </c>
      <c r="J3160" s="11" t="s">
        <v>261</v>
      </c>
      <c r="K3160" s="11" t="s">
        <v>12387</v>
      </c>
      <c r="L3160" s="11">
        <v>2</v>
      </c>
    </row>
    <row r="3161" spans="1:12">
      <c r="A3161" s="11" t="s">
        <v>6161</v>
      </c>
      <c r="D3161" s="11" t="s">
        <v>260</v>
      </c>
      <c r="E3161" s="19" t="s">
        <v>6411</v>
      </c>
      <c r="F3161" s="10">
        <v>42036</v>
      </c>
      <c r="G3161" s="10">
        <v>44958</v>
      </c>
      <c r="H3161" s="11">
        <v>9</v>
      </c>
      <c r="I3161" s="20" t="s">
        <v>259</v>
      </c>
      <c r="J3161" s="11" t="s">
        <v>261</v>
      </c>
      <c r="K3161" s="11" t="s">
        <v>12387</v>
      </c>
      <c r="L3161" s="11">
        <v>2</v>
      </c>
    </row>
    <row r="3162" spans="1:12">
      <c r="A3162" s="11" t="s">
        <v>6162</v>
      </c>
      <c r="D3162" s="11" t="s">
        <v>260</v>
      </c>
      <c r="E3162" s="19" t="s">
        <v>6412</v>
      </c>
      <c r="F3162" s="10">
        <v>42036</v>
      </c>
      <c r="G3162" s="10">
        <v>44958</v>
      </c>
      <c r="H3162" s="11">
        <v>9</v>
      </c>
      <c r="I3162" s="20" t="s">
        <v>259</v>
      </c>
      <c r="J3162" s="11" t="s">
        <v>261</v>
      </c>
      <c r="K3162" s="11" t="s">
        <v>12387</v>
      </c>
      <c r="L3162" s="11">
        <v>2</v>
      </c>
    </row>
    <row r="3163" spans="1:12">
      <c r="A3163" s="11" t="s">
        <v>6163</v>
      </c>
      <c r="D3163" s="11" t="s">
        <v>260</v>
      </c>
      <c r="E3163" s="19" t="s">
        <v>6413</v>
      </c>
      <c r="F3163" s="10">
        <v>42036</v>
      </c>
      <c r="G3163" s="10">
        <v>44958</v>
      </c>
      <c r="H3163" s="11">
        <v>9</v>
      </c>
      <c r="I3163" s="20" t="s">
        <v>259</v>
      </c>
      <c r="J3163" s="11" t="s">
        <v>261</v>
      </c>
      <c r="K3163" s="11" t="s">
        <v>12387</v>
      </c>
      <c r="L3163" s="11">
        <v>2</v>
      </c>
    </row>
    <row r="3164" spans="1:12">
      <c r="A3164" s="11" t="s">
        <v>6164</v>
      </c>
      <c r="D3164" s="11" t="s">
        <v>260</v>
      </c>
      <c r="E3164" s="19" t="s">
        <v>6414</v>
      </c>
      <c r="F3164" s="10">
        <v>42036</v>
      </c>
      <c r="G3164" s="10">
        <v>44958</v>
      </c>
      <c r="H3164" s="11">
        <v>9</v>
      </c>
      <c r="I3164" s="20" t="s">
        <v>259</v>
      </c>
      <c r="J3164" s="11" t="s">
        <v>261</v>
      </c>
      <c r="K3164" s="11" t="s">
        <v>12387</v>
      </c>
      <c r="L3164" s="11">
        <v>2</v>
      </c>
    </row>
    <row r="3165" spans="1:12">
      <c r="A3165" s="11" t="s">
        <v>6165</v>
      </c>
      <c r="D3165" s="11" t="s">
        <v>260</v>
      </c>
      <c r="E3165" s="19" t="s">
        <v>6415</v>
      </c>
      <c r="F3165" s="10">
        <v>42036</v>
      </c>
      <c r="G3165" s="10">
        <v>44958</v>
      </c>
      <c r="H3165" s="11">
        <v>9</v>
      </c>
      <c r="I3165" s="20" t="s">
        <v>259</v>
      </c>
      <c r="J3165" s="11" t="s">
        <v>261</v>
      </c>
      <c r="K3165" s="11" t="s">
        <v>12387</v>
      </c>
      <c r="L3165" s="11">
        <v>2</v>
      </c>
    </row>
    <row r="3166" spans="1:12">
      <c r="A3166" s="11" t="s">
        <v>6166</v>
      </c>
      <c r="D3166" s="11" t="s">
        <v>260</v>
      </c>
      <c r="E3166" s="19" t="s">
        <v>6416</v>
      </c>
      <c r="F3166" s="10">
        <v>42036</v>
      </c>
      <c r="G3166" s="10">
        <v>44958</v>
      </c>
      <c r="H3166" s="11">
        <v>9</v>
      </c>
      <c r="I3166" s="20" t="s">
        <v>259</v>
      </c>
      <c r="J3166" s="11" t="s">
        <v>261</v>
      </c>
      <c r="K3166" s="11" t="s">
        <v>12387</v>
      </c>
      <c r="L3166" s="11">
        <v>2</v>
      </c>
    </row>
    <row r="3167" spans="1:12">
      <c r="A3167" s="11" t="s">
        <v>6167</v>
      </c>
      <c r="D3167" s="11" t="s">
        <v>260</v>
      </c>
      <c r="E3167" s="19" t="s">
        <v>6417</v>
      </c>
      <c r="F3167" s="10">
        <v>42036</v>
      </c>
      <c r="G3167" s="10">
        <v>44958</v>
      </c>
      <c r="H3167" s="11">
        <v>9</v>
      </c>
      <c r="I3167" s="20" t="s">
        <v>259</v>
      </c>
      <c r="J3167" s="11" t="s">
        <v>261</v>
      </c>
      <c r="K3167" s="11" t="s">
        <v>12387</v>
      </c>
      <c r="L3167" s="11">
        <v>2</v>
      </c>
    </row>
    <row r="3168" spans="1:12">
      <c r="A3168" s="11" t="s">
        <v>6168</v>
      </c>
      <c r="D3168" s="11" t="s">
        <v>260</v>
      </c>
      <c r="E3168" s="19" t="s">
        <v>6418</v>
      </c>
      <c r="F3168" s="10">
        <v>42036</v>
      </c>
      <c r="G3168" s="10">
        <v>44958</v>
      </c>
      <c r="H3168" s="11">
        <v>9</v>
      </c>
      <c r="I3168" s="20" t="s">
        <v>259</v>
      </c>
      <c r="J3168" s="11" t="s">
        <v>261</v>
      </c>
      <c r="K3168" s="11" t="s">
        <v>12387</v>
      </c>
      <c r="L3168" s="11">
        <v>2</v>
      </c>
    </row>
    <row r="3169" spans="1:12">
      <c r="A3169" s="11" t="s">
        <v>6169</v>
      </c>
      <c r="D3169" s="11" t="s">
        <v>260</v>
      </c>
      <c r="E3169" s="19" t="s">
        <v>6419</v>
      </c>
      <c r="F3169" s="10">
        <v>42036</v>
      </c>
      <c r="G3169" s="10">
        <v>44958</v>
      </c>
      <c r="H3169" s="11">
        <v>9</v>
      </c>
      <c r="I3169" s="20" t="s">
        <v>259</v>
      </c>
      <c r="J3169" s="11" t="s">
        <v>261</v>
      </c>
      <c r="K3169" s="11" t="s">
        <v>12387</v>
      </c>
      <c r="L3169" s="11">
        <v>2</v>
      </c>
    </row>
    <row r="3170" spans="1:12">
      <c r="A3170" s="11" t="s">
        <v>6170</v>
      </c>
      <c r="D3170" s="11" t="s">
        <v>260</v>
      </c>
      <c r="E3170" s="19" t="s">
        <v>6420</v>
      </c>
      <c r="F3170" s="10">
        <v>42036</v>
      </c>
      <c r="G3170" s="10">
        <v>44958</v>
      </c>
      <c r="H3170" s="11">
        <v>9</v>
      </c>
      <c r="I3170" s="20" t="s">
        <v>259</v>
      </c>
      <c r="J3170" s="11" t="s">
        <v>261</v>
      </c>
      <c r="K3170" s="11" t="s">
        <v>12387</v>
      </c>
      <c r="L3170" s="11">
        <v>2</v>
      </c>
    </row>
    <row r="3171" spans="1:12">
      <c r="A3171" s="11" t="s">
        <v>6171</v>
      </c>
      <c r="D3171" s="11" t="s">
        <v>260</v>
      </c>
      <c r="E3171" s="19" t="s">
        <v>6421</v>
      </c>
      <c r="F3171" s="10">
        <v>42036</v>
      </c>
      <c r="G3171" s="10">
        <v>44958</v>
      </c>
      <c r="H3171" s="11">
        <v>9</v>
      </c>
      <c r="I3171" s="20" t="s">
        <v>259</v>
      </c>
      <c r="J3171" s="11" t="s">
        <v>261</v>
      </c>
      <c r="K3171" s="11" t="s">
        <v>12387</v>
      </c>
      <c r="L3171" s="11">
        <v>2</v>
      </c>
    </row>
    <row r="3172" spans="1:12">
      <c r="A3172" s="11" t="s">
        <v>6172</v>
      </c>
      <c r="D3172" s="11" t="s">
        <v>260</v>
      </c>
      <c r="E3172" s="19" t="s">
        <v>6422</v>
      </c>
      <c r="F3172" s="10">
        <v>42036</v>
      </c>
      <c r="G3172" s="10">
        <v>44958</v>
      </c>
      <c r="H3172" s="11">
        <v>9</v>
      </c>
      <c r="I3172" s="20" t="s">
        <v>259</v>
      </c>
      <c r="J3172" s="11" t="s">
        <v>261</v>
      </c>
      <c r="K3172" s="11" t="s">
        <v>12387</v>
      </c>
      <c r="L3172" s="11">
        <v>2</v>
      </c>
    </row>
    <row r="3173" spans="1:12">
      <c r="A3173" s="11" t="s">
        <v>6173</v>
      </c>
      <c r="D3173" s="11" t="s">
        <v>260</v>
      </c>
      <c r="E3173" s="19" t="s">
        <v>6423</v>
      </c>
      <c r="F3173" s="10">
        <v>42036</v>
      </c>
      <c r="G3173" s="10">
        <v>44958</v>
      </c>
      <c r="H3173" s="11">
        <v>9</v>
      </c>
      <c r="I3173" s="20" t="s">
        <v>259</v>
      </c>
      <c r="J3173" s="11" t="s">
        <v>261</v>
      </c>
      <c r="K3173" s="11" t="s">
        <v>12387</v>
      </c>
      <c r="L3173" s="11">
        <v>2</v>
      </c>
    </row>
    <row r="3174" spans="1:12">
      <c r="A3174" s="11" t="s">
        <v>6174</v>
      </c>
      <c r="D3174" s="11" t="s">
        <v>260</v>
      </c>
      <c r="E3174" s="19" t="s">
        <v>6424</v>
      </c>
      <c r="F3174" s="10">
        <v>42036</v>
      </c>
      <c r="G3174" s="10">
        <v>44958</v>
      </c>
      <c r="H3174" s="11">
        <v>9</v>
      </c>
      <c r="I3174" s="20" t="s">
        <v>259</v>
      </c>
      <c r="J3174" s="11" t="s">
        <v>261</v>
      </c>
      <c r="K3174" s="11" t="s">
        <v>12387</v>
      </c>
      <c r="L3174" s="11">
        <v>2</v>
      </c>
    </row>
    <row r="3175" spans="1:12">
      <c r="A3175" s="11" t="s">
        <v>6175</v>
      </c>
      <c r="D3175" s="11" t="s">
        <v>260</v>
      </c>
      <c r="E3175" s="19" t="s">
        <v>6425</v>
      </c>
      <c r="F3175" s="10">
        <v>42036</v>
      </c>
      <c r="G3175" s="10">
        <v>44958</v>
      </c>
      <c r="H3175" s="11">
        <v>9</v>
      </c>
      <c r="I3175" s="20" t="s">
        <v>259</v>
      </c>
      <c r="J3175" s="11" t="s">
        <v>261</v>
      </c>
      <c r="K3175" s="11" t="s">
        <v>12387</v>
      </c>
      <c r="L3175" s="11">
        <v>2</v>
      </c>
    </row>
    <row r="3176" spans="1:12">
      <c r="A3176" s="11" t="s">
        <v>6176</v>
      </c>
      <c r="D3176" s="11" t="s">
        <v>260</v>
      </c>
      <c r="E3176" s="19" t="s">
        <v>6426</v>
      </c>
      <c r="F3176" s="10">
        <v>42036</v>
      </c>
      <c r="G3176" s="10">
        <v>44958</v>
      </c>
      <c r="H3176" s="11">
        <v>9</v>
      </c>
      <c r="I3176" s="20" t="s">
        <v>259</v>
      </c>
      <c r="J3176" s="11" t="s">
        <v>261</v>
      </c>
      <c r="K3176" s="11" t="s">
        <v>12387</v>
      </c>
      <c r="L3176" s="11">
        <v>2</v>
      </c>
    </row>
    <row r="3177" spans="1:12">
      <c r="A3177" s="11" t="s">
        <v>6177</v>
      </c>
      <c r="D3177" s="11" t="s">
        <v>260</v>
      </c>
      <c r="E3177" s="19" t="s">
        <v>6427</v>
      </c>
      <c r="F3177" s="10">
        <v>42036</v>
      </c>
      <c r="G3177" s="10">
        <v>44958</v>
      </c>
      <c r="H3177" s="11">
        <v>9</v>
      </c>
      <c r="I3177" s="20" t="s">
        <v>259</v>
      </c>
      <c r="J3177" s="11" t="s">
        <v>261</v>
      </c>
      <c r="K3177" s="11" t="s">
        <v>12387</v>
      </c>
      <c r="L3177" s="11">
        <v>2</v>
      </c>
    </row>
    <row r="3178" spans="1:12">
      <c r="A3178" s="11" t="s">
        <v>6178</v>
      </c>
      <c r="D3178" s="11" t="s">
        <v>260</v>
      </c>
      <c r="E3178" s="19" t="s">
        <v>6428</v>
      </c>
      <c r="F3178" s="10">
        <v>42036</v>
      </c>
      <c r="G3178" s="10">
        <v>44958</v>
      </c>
      <c r="H3178" s="11">
        <v>9</v>
      </c>
      <c r="I3178" s="20" t="s">
        <v>259</v>
      </c>
      <c r="J3178" s="11" t="s">
        <v>261</v>
      </c>
      <c r="K3178" s="11" t="s">
        <v>12387</v>
      </c>
      <c r="L3178" s="11">
        <v>2</v>
      </c>
    </row>
    <row r="3179" spans="1:12">
      <c r="A3179" s="11" t="s">
        <v>6179</v>
      </c>
      <c r="D3179" s="11" t="s">
        <v>260</v>
      </c>
      <c r="E3179" s="19" t="s">
        <v>6429</v>
      </c>
      <c r="F3179" s="10">
        <v>42036</v>
      </c>
      <c r="G3179" s="10">
        <v>44958</v>
      </c>
      <c r="H3179" s="11">
        <v>9</v>
      </c>
      <c r="I3179" s="20" t="s">
        <v>259</v>
      </c>
      <c r="J3179" s="11" t="s">
        <v>261</v>
      </c>
      <c r="K3179" s="11" t="s">
        <v>12387</v>
      </c>
      <c r="L3179" s="11">
        <v>2</v>
      </c>
    </row>
    <row r="3180" spans="1:12">
      <c r="A3180" s="11" t="s">
        <v>6180</v>
      </c>
      <c r="D3180" s="11" t="s">
        <v>260</v>
      </c>
      <c r="E3180" s="19" t="s">
        <v>6430</v>
      </c>
      <c r="F3180" s="10">
        <v>42036</v>
      </c>
      <c r="G3180" s="10">
        <v>44958</v>
      </c>
      <c r="H3180" s="11">
        <v>9</v>
      </c>
      <c r="I3180" s="20" t="s">
        <v>259</v>
      </c>
      <c r="J3180" s="11" t="s">
        <v>261</v>
      </c>
      <c r="K3180" s="11" t="s">
        <v>12387</v>
      </c>
      <c r="L3180" s="11">
        <v>2</v>
      </c>
    </row>
    <row r="3181" spans="1:12">
      <c r="A3181" s="11" t="s">
        <v>6181</v>
      </c>
      <c r="D3181" s="11" t="s">
        <v>260</v>
      </c>
      <c r="E3181" s="19" t="s">
        <v>6431</v>
      </c>
      <c r="F3181" s="10">
        <v>42036</v>
      </c>
      <c r="G3181" s="10">
        <v>44958</v>
      </c>
      <c r="H3181" s="11">
        <v>9</v>
      </c>
      <c r="I3181" s="20" t="s">
        <v>259</v>
      </c>
      <c r="J3181" s="11" t="s">
        <v>261</v>
      </c>
      <c r="K3181" s="11" t="s">
        <v>12387</v>
      </c>
      <c r="L3181" s="11">
        <v>2</v>
      </c>
    </row>
    <row r="3182" spans="1:12">
      <c r="A3182" s="11" t="s">
        <v>6182</v>
      </c>
      <c r="D3182" s="11" t="s">
        <v>260</v>
      </c>
      <c r="E3182" s="19" t="s">
        <v>6432</v>
      </c>
      <c r="F3182" s="10">
        <v>42036</v>
      </c>
      <c r="G3182" s="10">
        <v>44958</v>
      </c>
      <c r="H3182" s="11">
        <v>9</v>
      </c>
      <c r="I3182" s="20" t="s">
        <v>259</v>
      </c>
      <c r="J3182" s="11" t="s">
        <v>261</v>
      </c>
      <c r="K3182" s="11" t="s">
        <v>12387</v>
      </c>
      <c r="L3182" s="11">
        <v>2</v>
      </c>
    </row>
    <row r="3183" spans="1:12">
      <c r="A3183" s="11" t="s">
        <v>6183</v>
      </c>
      <c r="D3183" s="11" t="s">
        <v>260</v>
      </c>
      <c r="E3183" s="19" t="s">
        <v>6433</v>
      </c>
      <c r="F3183" s="10">
        <v>42036</v>
      </c>
      <c r="G3183" s="10">
        <v>44958</v>
      </c>
      <c r="H3183" s="11">
        <v>9</v>
      </c>
      <c r="I3183" s="20" t="s">
        <v>259</v>
      </c>
      <c r="J3183" s="11" t="s">
        <v>261</v>
      </c>
      <c r="K3183" s="11" t="s">
        <v>12387</v>
      </c>
      <c r="L3183" s="11">
        <v>2</v>
      </c>
    </row>
    <row r="3184" spans="1:12">
      <c r="A3184" s="11" t="s">
        <v>6184</v>
      </c>
      <c r="D3184" s="11" t="s">
        <v>260</v>
      </c>
      <c r="E3184" s="19" t="s">
        <v>6434</v>
      </c>
      <c r="F3184" s="10">
        <v>42036</v>
      </c>
      <c r="G3184" s="10">
        <v>44958</v>
      </c>
      <c r="H3184" s="11">
        <v>9</v>
      </c>
      <c r="I3184" s="20" t="s">
        <v>259</v>
      </c>
      <c r="J3184" s="11" t="s">
        <v>261</v>
      </c>
      <c r="K3184" s="11" t="s">
        <v>12387</v>
      </c>
      <c r="L3184" s="11">
        <v>2</v>
      </c>
    </row>
    <row r="3185" spans="1:12">
      <c r="A3185" s="11" t="s">
        <v>6185</v>
      </c>
      <c r="D3185" s="11" t="s">
        <v>260</v>
      </c>
      <c r="E3185" s="19" t="s">
        <v>6435</v>
      </c>
      <c r="F3185" s="10">
        <v>42036</v>
      </c>
      <c r="G3185" s="10">
        <v>44958</v>
      </c>
      <c r="H3185" s="11">
        <v>9</v>
      </c>
      <c r="I3185" s="20" t="s">
        <v>259</v>
      </c>
      <c r="J3185" s="11" t="s">
        <v>261</v>
      </c>
      <c r="K3185" s="11" t="s">
        <v>12387</v>
      </c>
      <c r="L3185" s="11">
        <v>2</v>
      </c>
    </row>
    <row r="3186" spans="1:12">
      <c r="A3186" s="11" t="s">
        <v>6186</v>
      </c>
      <c r="D3186" s="11" t="s">
        <v>260</v>
      </c>
      <c r="E3186" s="19" t="s">
        <v>6436</v>
      </c>
      <c r="F3186" s="10">
        <v>42036</v>
      </c>
      <c r="G3186" s="10">
        <v>44958</v>
      </c>
      <c r="H3186" s="11">
        <v>9</v>
      </c>
      <c r="I3186" s="20" t="s">
        <v>259</v>
      </c>
      <c r="J3186" s="11" t="s">
        <v>261</v>
      </c>
      <c r="K3186" s="11" t="s">
        <v>12387</v>
      </c>
      <c r="L3186" s="11">
        <v>2</v>
      </c>
    </row>
    <row r="3187" spans="1:12">
      <c r="A3187" s="11" t="s">
        <v>6187</v>
      </c>
      <c r="D3187" s="11" t="s">
        <v>260</v>
      </c>
      <c r="E3187" s="19" t="s">
        <v>6437</v>
      </c>
      <c r="F3187" s="10">
        <v>42036</v>
      </c>
      <c r="G3187" s="10">
        <v>44958</v>
      </c>
      <c r="H3187" s="11">
        <v>9</v>
      </c>
      <c r="I3187" s="20" t="s">
        <v>259</v>
      </c>
      <c r="J3187" s="11" t="s">
        <v>261</v>
      </c>
      <c r="K3187" s="11" t="s">
        <v>12387</v>
      </c>
      <c r="L3187" s="11">
        <v>2</v>
      </c>
    </row>
    <row r="3188" spans="1:12">
      <c r="A3188" s="11" t="s">
        <v>6188</v>
      </c>
      <c r="D3188" s="11" t="s">
        <v>260</v>
      </c>
      <c r="E3188" s="19" t="s">
        <v>6438</v>
      </c>
      <c r="F3188" s="10">
        <v>42036</v>
      </c>
      <c r="G3188" s="10">
        <v>44958</v>
      </c>
      <c r="H3188" s="11">
        <v>9</v>
      </c>
      <c r="I3188" s="20" t="s">
        <v>259</v>
      </c>
      <c r="J3188" s="11" t="s">
        <v>261</v>
      </c>
      <c r="K3188" s="11" t="s">
        <v>12387</v>
      </c>
      <c r="L3188" s="11">
        <v>2</v>
      </c>
    </row>
    <row r="3189" spans="1:12">
      <c r="A3189" s="11" t="s">
        <v>6189</v>
      </c>
      <c r="D3189" s="11" t="s">
        <v>260</v>
      </c>
      <c r="E3189" s="19" t="s">
        <v>6439</v>
      </c>
      <c r="F3189" s="10">
        <v>42036</v>
      </c>
      <c r="G3189" s="10">
        <v>44958</v>
      </c>
      <c r="H3189" s="11">
        <v>9</v>
      </c>
      <c r="I3189" s="20" t="s">
        <v>259</v>
      </c>
      <c r="J3189" s="11" t="s">
        <v>261</v>
      </c>
      <c r="K3189" s="11" t="s">
        <v>12387</v>
      </c>
      <c r="L3189" s="11">
        <v>2</v>
      </c>
    </row>
    <row r="3190" spans="1:12">
      <c r="A3190" s="11" t="s">
        <v>6190</v>
      </c>
      <c r="D3190" s="11" t="s">
        <v>260</v>
      </c>
      <c r="E3190" s="19" t="s">
        <v>6440</v>
      </c>
      <c r="F3190" s="10">
        <v>42036</v>
      </c>
      <c r="G3190" s="10">
        <v>44958</v>
      </c>
      <c r="H3190" s="11">
        <v>9</v>
      </c>
      <c r="I3190" s="20" t="s">
        <v>259</v>
      </c>
      <c r="J3190" s="11" t="s">
        <v>261</v>
      </c>
      <c r="K3190" s="11" t="s">
        <v>12387</v>
      </c>
      <c r="L3190" s="11">
        <v>2</v>
      </c>
    </row>
    <row r="3191" spans="1:12">
      <c r="A3191" s="11" t="s">
        <v>6191</v>
      </c>
      <c r="D3191" s="11" t="s">
        <v>260</v>
      </c>
      <c r="E3191" s="19" t="s">
        <v>6441</v>
      </c>
      <c r="F3191" s="10">
        <v>42036</v>
      </c>
      <c r="G3191" s="10">
        <v>44958</v>
      </c>
      <c r="H3191" s="11">
        <v>9</v>
      </c>
      <c r="I3191" s="20" t="s">
        <v>259</v>
      </c>
      <c r="J3191" s="11" t="s">
        <v>261</v>
      </c>
      <c r="K3191" s="11" t="s">
        <v>12387</v>
      </c>
      <c r="L3191" s="11">
        <v>2</v>
      </c>
    </row>
    <row r="3192" spans="1:12">
      <c r="A3192" s="11" t="s">
        <v>6192</v>
      </c>
      <c r="D3192" s="11" t="s">
        <v>260</v>
      </c>
      <c r="E3192" s="19" t="s">
        <v>6442</v>
      </c>
      <c r="F3192" s="10">
        <v>42036</v>
      </c>
      <c r="G3192" s="10">
        <v>44958</v>
      </c>
      <c r="H3192" s="11">
        <v>9</v>
      </c>
      <c r="I3192" s="20" t="s">
        <v>259</v>
      </c>
      <c r="J3192" s="11" t="s">
        <v>261</v>
      </c>
      <c r="K3192" s="11" t="s">
        <v>12387</v>
      </c>
      <c r="L3192" s="11">
        <v>2</v>
      </c>
    </row>
    <row r="3193" spans="1:12">
      <c r="A3193" s="11" t="s">
        <v>6193</v>
      </c>
      <c r="D3193" s="11" t="s">
        <v>260</v>
      </c>
      <c r="E3193" s="19" t="s">
        <v>6443</v>
      </c>
      <c r="F3193" s="10">
        <v>42036</v>
      </c>
      <c r="G3193" s="10">
        <v>44958</v>
      </c>
      <c r="H3193" s="11">
        <v>9</v>
      </c>
      <c r="I3193" s="20" t="s">
        <v>259</v>
      </c>
      <c r="J3193" s="11" t="s">
        <v>261</v>
      </c>
      <c r="K3193" s="11" t="s">
        <v>12387</v>
      </c>
      <c r="L3193" s="11">
        <v>2</v>
      </c>
    </row>
    <row r="3194" spans="1:12">
      <c r="A3194" s="11" t="s">
        <v>6194</v>
      </c>
      <c r="D3194" s="11" t="s">
        <v>260</v>
      </c>
      <c r="E3194" s="19" t="s">
        <v>6444</v>
      </c>
      <c r="F3194" s="10">
        <v>42036</v>
      </c>
      <c r="G3194" s="10">
        <v>44958</v>
      </c>
      <c r="H3194" s="11">
        <v>9</v>
      </c>
      <c r="I3194" s="20" t="s">
        <v>259</v>
      </c>
      <c r="J3194" s="11" t="s">
        <v>261</v>
      </c>
      <c r="K3194" s="11" t="s">
        <v>12387</v>
      </c>
      <c r="L3194" s="11">
        <v>2</v>
      </c>
    </row>
    <row r="3195" spans="1:12">
      <c r="A3195" s="11" t="s">
        <v>6195</v>
      </c>
      <c r="D3195" s="11" t="s">
        <v>260</v>
      </c>
      <c r="E3195" s="19" t="s">
        <v>6445</v>
      </c>
      <c r="F3195" s="10">
        <v>42036</v>
      </c>
      <c r="G3195" s="10">
        <v>44958</v>
      </c>
      <c r="H3195" s="11">
        <v>9</v>
      </c>
      <c r="I3195" s="20" t="s">
        <v>259</v>
      </c>
      <c r="J3195" s="11" t="s">
        <v>261</v>
      </c>
      <c r="K3195" s="11" t="s">
        <v>12387</v>
      </c>
      <c r="L3195" s="11">
        <v>2</v>
      </c>
    </row>
    <row r="3196" spans="1:12">
      <c r="A3196" s="11" t="s">
        <v>6196</v>
      </c>
      <c r="D3196" s="11" t="s">
        <v>260</v>
      </c>
      <c r="E3196" s="19" t="s">
        <v>6446</v>
      </c>
      <c r="F3196" s="10">
        <v>42036</v>
      </c>
      <c r="G3196" s="10">
        <v>44958</v>
      </c>
      <c r="H3196" s="11">
        <v>9</v>
      </c>
      <c r="I3196" s="20" t="s">
        <v>259</v>
      </c>
      <c r="J3196" s="11" t="s">
        <v>261</v>
      </c>
      <c r="K3196" s="11" t="s">
        <v>12387</v>
      </c>
      <c r="L3196" s="11">
        <v>2</v>
      </c>
    </row>
    <row r="3197" spans="1:12">
      <c r="A3197" s="11" t="s">
        <v>6197</v>
      </c>
      <c r="D3197" s="11" t="s">
        <v>260</v>
      </c>
      <c r="E3197" s="19" t="s">
        <v>6447</v>
      </c>
      <c r="F3197" s="10">
        <v>42036</v>
      </c>
      <c r="G3197" s="10">
        <v>44958</v>
      </c>
      <c r="H3197" s="11">
        <v>9</v>
      </c>
      <c r="I3197" s="20" t="s">
        <v>259</v>
      </c>
      <c r="J3197" s="11" t="s">
        <v>261</v>
      </c>
      <c r="K3197" s="11" t="s">
        <v>12387</v>
      </c>
      <c r="L3197" s="11">
        <v>2</v>
      </c>
    </row>
    <row r="3198" spans="1:12">
      <c r="A3198" s="11" t="s">
        <v>6198</v>
      </c>
      <c r="D3198" s="11" t="s">
        <v>260</v>
      </c>
      <c r="E3198" s="19" t="s">
        <v>6448</v>
      </c>
      <c r="F3198" s="10">
        <v>42036</v>
      </c>
      <c r="G3198" s="10">
        <v>44958</v>
      </c>
      <c r="H3198" s="11">
        <v>9</v>
      </c>
      <c r="I3198" s="20" t="s">
        <v>259</v>
      </c>
      <c r="J3198" s="11" t="s">
        <v>261</v>
      </c>
      <c r="K3198" s="11" t="s">
        <v>12387</v>
      </c>
      <c r="L3198" s="11">
        <v>2</v>
      </c>
    </row>
    <row r="3199" spans="1:12">
      <c r="A3199" s="11" t="s">
        <v>6199</v>
      </c>
      <c r="D3199" s="11" t="s">
        <v>260</v>
      </c>
      <c r="E3199" s="19" t="s">
        <v>6449</v>
      </c>
      <c r="F3199" s="10">
        <v>42036</v>
      </c>
      <c r="G3199" s="10">
        <v>44958</v>
      </c>
      <c r="H3199" s="11">
        <v>9</v>
      </c>
      <c r="I3199" s="20" t="s">
        <v>259</v>
      </c>
      <c r="J3199" s="11" t="s">
        <v>261</v>
      </c>
      <c r="K3199" s="11" t="s">
        <v>12387</v>
      </c>
      <c r="L3199" s="11">
        <v>2</v>
      </c>
    </row>
    <row r="3200" spans="1:12">
      <c r="A3200" s="11" t="s">
        <v>6200</v>
      </c>
      <c r="D3200" s="11" t="s">
        <v>260</v>
      </c>
      <c r="E3200" s="19" t="s">
        <v>6450</v>
      </c>
      <c r="F3200" s="10">
        <v>42036</v>
      </c>
      <c r="G3200" s="10">
        <v>44958</v>
      </c>
      <c r="H3200" s="11">
        <v>9</v>
      </c>
      <c r="I3200" s="20" t="s">
        <v>259</v>
      </c>
      <c r="J3200" s="11" t="s">
        <v>261</v>
      </c>
      <c r="K3200" s="11" t="s">
        <v>12387</v>
      </c>
      <c r="L3200" s="11">
        <v>2</v>
      </c>
    </row>
    <row r="3201" spans="1:12">
      <c r="A3201" s="11" t="s">
        <v>6201</v>
      </c>
      <c r="D3201" s="11" t="s">
        <v>260</v>
      </c>
      <c r="E3201" s="19" t="s">
        <v>6451</v>
      </c>
      <c r="F3201" s="10">
        <v>42036</v>
      </c>
      <c r="G3201" s="10">
        <v>44958</v>
      </c>
      <c r="H3201" s="11">
        <v>9</v>
      </c>
      <c r="I3201" s="20" t="s">
        <v>259</v>
      </c>
      <c r="J3201" s="11" t="s">
        <v>261</v>
      </c>
      <c r="K3201" s="11" t="s">
        <v>12387</v>
      </c>
      <c r="L3201" s="11">
        <v>2</v>
      </c>
    </row>
    <row r="3202" spans="1:12">
      <c r="A3202" s="11" t="s">
        <v>6202</v>
      </c>
      <c r="D3202" s="11" t="s">
        <v>260</v>
      </c>
      <c r="E3202" s="19" t="s">
        <v>6452</v>
      </c>
      <c r="F3202" s="10">
        <v>42036</v>
      </c>
      <c r="G3202" s="10">
        <v>44958</v>
      </c>
      <c r="H3202" s="11">
        <v>9</v>
      </c>
      <c r="I3202" s="20" t="s">
        <v>259</v>
      </c>
      <c r="J3202" s="11" t="s">
        <v>261</v>
      </c>
      <c r="K3202" s="11" t="s">
        <v>12387</v>
      </c>
      <c r="L3202" s="11">
        <v>2</v>
      </c>
    </row>
    <row r="3203" spans="1:12">
      <c r="A3203" s="11" t="s">
        <v>6203</v>
      </c>
      <c r="D3203" s="11" t="s">
        <v>260</v>
      </c>
      <c r="E3203" s="19" t="s">
        <v>6453</v>
      </c>
      <c r="F3203" s="10">
        <v>42036</v>
      </c>
      <c r="G3203" s="10">
        <v>44958</v>
      </c>
      <c r="H3203" s="11">
        <v>9</v>
      </c>
      <c r="I3203" s="20" t="s">
        <v>259</v>
      </c>
      <c r="J3203" s="11" t="s">
        <v>261</v>
      </c>
      <c r="K3203" s="11" t="s">
        <v>12387</v>
      </c>
      <c r="L3203" s="11">
        <v>2</v>
      </c>
    </row>
    <row r="3204" spans="1:12">
      <c r="A3204" s="11" t="s">
        <v>6204</v>
      </c>
      <c r="D3204" s="11" t="s">
        <v>260</v>
      </c>
      <c r="E3204" s="19" t="s">
        <v>6454</v>
      </c>
      <c r="F3204" s="10">
        <v>42036</v>
      </c>
      <c r="G3204" s="10">
        <v>44958</v>
      </c>
      <c r="H3204" s="11">
        <v>9</v>
      </c>
      <c r="I3204" s="20" t="s">
        <v>259</v>
      </c>
      <c r="J3204" s="11" t="s">
        <v>261</v>
      </c>
      <c r="K3204" s="11" t="s">
        <v>12387</v>
      </c>
      <c r="L3204" s="11">
        <v>2</v>
      </c>
    </row>
    <row r="3205" spans="1:12">
      <c r="A3205" s="11" t="s">
        <v>6205</v>
      </c>
      <c r="D3205" s="11" t="s">
        <v>260</v>
      </c>
      <c r="E3205" s="19" t="s">
        <v>6455</v>
      </c>
      <c r="F3205" s="10">
        <v>42036</v>
      </c>
      <c r="G3205" s="10">
        <v>44958</v>
      </c>
      <c r="H3205" s="11">
        <v>9</v>
      </c>
      <c r="I3205" s="20" t="s">
        <v>259</v>
      </c>
      <c r="J3205" s="11" t="s">
        <v>261</v>
      </c>
      <c r="K3205" s="11" t="s">
        <v>12387</v>
      </c>
      <c r="L3205" s="11">
        <v>2</v>
      </c>
    </row>
    <row r="3206" spans="1:12">
      <c r="A3206" s="11" t="s">
        <v>6206</v>
      </c>
      <c r="D3206" s="11" t="s">
        <v>260</v>
      </c>
      <c r="E3206" s="19" t="s">
        <v>6456</v>
      </c>
      <c r="F3206" s="10">
        <v>42036</v>
      </c>
      <c r="G3206" s="10">
        <v>44958</v>
      </c>
      <c r="H3206" s="11">
        <v>9</v>
      </c>
      <c r="I3206" s="20" t="s">
        <v>259</v>
      </c>
      <c r="J3206" s="11" t="s">
        <v>261</v>
      </c>
      <c r="K3206" s="11" t="s">
        <v>12387</v>
      </c>
      <c r="L3206" s="11">
        <v>2</v>
      </c>
    </row>
    <row r="3207" spans="1:12">
      <c r="A3207" s="11" t="s">
        <v>6207</v>
      </c>
      <c r="D3207" s="11" t="s">
        <v>260</v>
      </c>
      <c r="E3207" s="19" t="s">
        <v>6457</v>
      </c>
      <c r="F3207" s="10">
        <v>42036</v>
      </c>
      <c r="G3207" s="10">
        <v>44958</v>
      </c>
      <c r="H3207" s="11">
        <v>9</v>
      </c>
      <c r="I3207" s="20" t="s">
        <v>259</v>
      </c>
      <c r="J3207" s="11" t="s">
        <v>261</v>
      </c>
      <c r="K3207" s="11" t="s">
        <v>12387</v>
      </c>
      <c r="L3207" s="11">
        <v>2</v>
      </c>
    </row>
    <row r="3208" spans="1:12">
      <c r="A3208" s="11" t="s">
        <v>6208</v>
      </c>
      <c r="D3208" s="11" t="s">
        <v>260</v>
      </c>
      <c r="E3208" s="19" t="s">
        <v>6458</v>
      </c>
      <c r="F3208" s="10">
        <v>42036</v>
      </c>
      <c r="G3208" s="10">
        <v>44958</v>
      </c>
      <c r="H3208" s="11">
        <v>9</v>
      </c>
      <c r="I3208" s="20" t="s">
        <v>259</v>
      </c>
      <c r="J3208" s="11" t="s">
        <v>261</v>
      </c>
      <c r="K3208" s="11" t="s">
        <v>12387</v>
      </c>
      <c r="L3208" s="11">
        <v>2</v>
      </c>
    </row>
    <row r="3209" spans="1:12">
      <c r="A3209" s="11" t="s">
        <v>6209</v>
      </c>
      <c r="D3209" s="11" t="s">
        <v>260</v>
      </c>
      <c r="E3209" s="19" t="s">
        <v>6459</v>
      </c>
      <c r="F3209" s="10">
        <v>42036</v>
      </c>
      <c r="G3209" s="10">
        <v>44958</v>
      </c>
      <c r="H3209" s="11">
        <v>9</v>
      </c>
      <c r="I3209" s="20" t="s">
        <v>259</v>
      </c>
      <c r="J3209" s="11" t="s">
        <v>261</v>
      </c>
      <c r="K3209" s="11" t="s">
        <v>12387</v>
      </c>
      <c r="L3209" s="11">
        <v>2</v>
      </c>
    </row>
    <row r="3210" spans="1:12">
      <c r="A3210" s="11" t="s">
        <v>6210</v>
      </c>
      <c r="D3210" s="11" t="s">
        <v>260</v>
      </c>
      <c r="E3210" s="19" t="s">
        <v>6460</v>
      </c>
      <c r="F3210" s="10">
        <v>42036</v>
      </c>
      <c r="G3210" s="10">
        <v>44958</v>
      </c>
      <c r="H3210" s="11">
        <v>9</v>
      </c>
      <c r="I3210" s="20" t="s">
        <v>259</v>
      </c>
      <c r="J3210" s="11" t="s">
        <v>261</v>
      </c>
      <c r="K3210" s="11" t="s">
        <v>12387</v>
      </c>
      <c r="L3210" s="11">
        <v>2</v>
      </c>
    </row>
    <row r="3211" spans="1:12">
      <c r="A3211" s="11" t="s">
        <v>6211</v>
      </c>
      <c r="D3211" s="11" t="s">
        <v>260</v>
      </c>
      <c r="E3211" s="19" t="s">
        <v>6461</v>
      </c>
      <c r="F3211" s="10">
        <v>42036</v>
      </c>
      <c r="G3211" s="10">
        <v>44958</v>
      </c>
      <c r="H3211" s="11">
        <v>9</v>
      </c>
      <c r="I3211" s="20" t="s">
        <v>259</v>
      </c>
      <c r="J3211" s="11" t="s">
        <v>261</v>
      </c>
      <c r="K3211" s="11" t="s">
        <v>12387</v>
      </c>
      <c r="L3211" s="11">
        <v>2</v>
      </c>
    </row>
    <row r="3212" spans="1:12">
      <c r="A3212" s="11" t="s">
        <v>6212</v>
      </c>
      <c r="D3212" s="11" t="s">
        <v>260</v>
      </c>
      <c r="E3212" s="19" t="s">
        <v>6462</v>
      </c>
      <c r="F3212" s="10">
        <v>42036</v>
      </c>
      <c r="G3212" s="10">
        <v>44958</v>
      </c>
      <c r="H3212" s="11">
        <v>9</v>
      </c>
      <c r="I3212" s="20" t="s">
        <v>259</v>
      </c>
      <c r="J3212" s="11" t="s">
        <v>261</v>
      </c>
      <c r="K3212" s="11" t="s">
        <v>12387</v>
      </c>
      <c r="L3212" s="11">
        <v>2</v>
      </c>
    </row>
    <row r="3213" spans="1:12">
      <c r="A3213" s="11" t="s">
        <v>6213</v>
      </c>
      <c r="D3213" s="11" t="s">
        <v>260</v>
      </c>
      <c r="E3213" s="19" t="s">
        <v>6463</v>
      </c>
      <c r="F3213" s="10">
        <v>42036</v>
      </c>
      <c r="G3213" s="10">
        <v>44958</v>
      </c>
      <c r="H3213" s="11">
        <v>9</v>
      </c>
      <c r="I3213" s="20" t="s">
        <v>259</v>
      </c>
      <c r="J3213" s="11" t="s">
        <v>261</v>
      </c>
      <c r="K3213" s="11" t="s">
        <v>12387</v>
      </c>
      <c r="L3213" s="11">
        <v>2</v>
      </c>
    </row>
    <row r="3214" spans="1:12">
      <c r="A3214" s="11" t="s">
        <v>6214</v>
      </c>
      <c r="D3214" s="11" t="s">
        <v>260</v>
      </c>
      <c r="E3214" s="19" t="s">
        <v>6464</v>
      </c>
      <c r="F3214" s="10">
        <v>42036</v>
      </c>
      <c r="G3214" s="10">
        <v>44958</v>
      </c>
      <c r="H3214" s="11">
        <v>9</v>
      </c>
      <c r="I3214" s="20" t="s">
        <v>259</v>
      </c>
      <c r="J3214" s="11" t="s">
        <v>261</v>
      </c>
      <c r="K3214" s="11" t="s">
        <v>12387</v>
      </c>
      <c r="L3214" s="11">
        <v>2</v>
      </c>
    </row>
    <row r="3215" spans="1:12">
      <c r="A3215" s="11" t="s">
        <v>6215</v>
      </c>
      <c r="D3215" s="11" t="s">
        <v>260</v>
      </c>
      <c r="E3215" s="19" t="s">
        <v>6465</v>
      </c>
      <c r="F3215" s="10">
        <v>42036</v>
      </c>
      <c r="G3215" s="10">
        <v>44958</v>
      </c>
      <c r="H3215" s="11">
        <v>9</v>
      </c>
      <c r="I3215" s="20" t="s">
        <v>259</v>
      </c>
      <c r="J3215" s="11" t="s">
        <v>261</v>
      </c>
      <c r="K3215" s="11" t="s">
        <v>12387</v>
      </c>
      <c r="L3215" s="11">
        <v>2</v>
      </c>
    </row>
    <row r="3216" spans="1:12">
      <c r="A3216" s="11" t="s">
        <v>6216</v>
      </c>
      <c r="D3216" s="11" t="s">
        <v>260</v>
      </c>
      <c r="E3216" s="19" t="s">
        <v>6466</v>
      </c>
      <c r="F3216" s="10">
        <v>42036</v>
      </c>
      <c r="G3216" s="10">
        <v>44958</v>
      </c>
      <c r="H3216" s="11">
        <v>9</v>
      </c>
      <c r="I3216" s="20" t="s">
        <v>259</v>
      </c>
      <c r="J3216" s="11" t="s">
        <v>261</v>
      </c>
      <c r="K3216" s="11" t="s">
        <v>12387</v>
      </c>
      <c r="L3216" s="11">
        <v>2</v>
      </c>
    </row>
    <row r="3217" spans="1:12">
      <c r="A3217" s="11" t="s">
        <v>6217</v>
      </c>
      <c r="D3217" s="11" t="s">
        <v>260</v>
      </c>
      <c r="E3217" s="19" t="s">
        <v>6467</v>
      </c>
      <c r="F3217" s="10">
        <v>42036</v>
      </c>
      <c r="G3217" s="10">
        <v>44958</v>
      </c>
      <c r="H3217" s="11">
        <v>9</v>
      </c>
      <c r="I3217" s="20" t="s">
        <v>259</v>
      </c>
      <c r="J3217" s="11" t="s">
        <v>261</v>
      </c>
      <c r="K3217" s="11" t="s">
        <v>12387</v>
      </c>
      <c r="L3217" s="11">
        <v>2</v>
      </c>
    </row>
    <row r="3218" spans="1:12">
      <c r="A3218" s="11" t="s">
        <v>6218</v>
      </c>
      <c r="D3218" s="11" t="s">
        <v>260</v>
      </c>
      <c r="E3218" s="19" t="s">
        <v>6468</v>
      </c>
      <c r="F3218" s="10">
        <v>42036</v>
      </c>
      <c r="G3218" s="10">
        <v>44958</v>
      </c>
      <c r="H3218" s="11">
        <v>9</v>
      </c>
      <c r="I3218" s="20" t="s">
        <v>259</v>
      </c>
      <c r="J3218" s="11" t="s">
        <v>261</v>
      </c>
      <c r="K3218" s="11" t="s">
        <v>12387</v>
      </c>
      <c r="L3218" s="11">
        <v>2</v>
      </c>
    </row>
    <row r="3219" spans="1:12">
      <c r="A3219" s="11" t="s">
        <v>6219</v>
      </c>
      <c r="D3219" s="11" t="s">
        <v>260</v>
      </c>
      <c r="E3219" s="19" t="s">
        <v>6469</v>
      </c>
      <c r="F3219" s="10">
        <v>42036</v>
      </c>
      <c r="G3219" s="10">
        <v>44958</v>
      </c>
      <c r="H3219" s="11">
        <v>9</v>
      </c>
      <c r="I3219" s="20" t="s">
        <v>259</v>
      </c>
      <c r="J3219" s="11" t="s">
        <v>261</v>
      </c>
      <c r="K3219" s="11" t="s">
        <v>12387</v>
      </c>
      <c r="L3219" s="11">
        <v>2</v>
      </c>
    </row>
    <row r="3220" spans="1:12">
      <c r="A3220" s="11" t="s">
        <v>6220</v>
      </c>
      <c r="D3220" s="11" t="s">
        <v>260</v>
      </c>
      <c r="E3220" s="19" t="s">
        <v>6470</v>
      </c>
      <c r="F3220" s="10">
        <v>42036</v>
      </c>
      <c r="G3220" s="10">
        <v>44958</v>
      </c>
      <c r="H3220" s="11">
        <v>9</v>
      </c>
      <c r="I3220" s="20" t="s">
        <v>259</v>
      </c>
      <c r="J3220" s="11" t="s">
        <v>261</v>
      </c>
      <c r="K3220" s="11" t="s">
        <v>12387</v>
      </c>
      <c r="L3220" s="11">
        <v>2</v>
      </c>
    </row>
    <row r="3221" spans="1:12">
      <c r="A3221" s="11" t="s">
        <v>6221</v>
      </c>
      <c r="D3221" s="11" t="s">
        <v>260</v>
      </c>
      <c r="E3221" s="19" t="s">
        <v>6471</v>
      </c>
      <c r="F3221" s="10">
        <v>42036</v>
      </c>
      <c r="G3221" s="10">
        <v>44958</v>
      </c>
      <c r="H3221" s="11">
        <v>9</v>
      </c>
      <c r="I3221" s="20" t="s">
        <v>259</v>
      </c>
      <c r="J3221" s="11" t="s">
        <v>261</v>
      </c>
      <c r="K3221" s="11" t="s">
        <v>12387</v>
      </c>
      <c r="L3221" s="11">
        <v>2</v>
      </c>
    </row>
    <row r="3222" spans="1:12">
      <c r="A3222" s="11" t="s">
        <v>6222</v>
      </c>
      <c r="D3222" s="11" t="s">
        <v>260</v>
      </c>
      <c r="E3222" s="19" t="s">
        <v>6472</v>
      </c>
      <c r="F3222" s="10">
        <v>42036</v>
      </c>
      <c r="G3222" s="10">
        <v>44958</v>
      </c>
      <c r="H3222" s="11">
        <v>9</v>
      </c>
      <c r="I3222" s="20" t="s">
        <v>259</v>
      </c>
      <c r="J3222" s="11" t="s">
        <v>261</v>
      </c>
      <c r="K3222" s="11" t="s">
        <v>12387</v>
      </c>
      <c r="L3222" s="11">
        <v>2</v>
      </c>
    </row>
    <row r="3223" spans="1:12">
      <c r="A3223" s="11" t="s">
        <v>6223</v>
      </c>
      <c r="D3223" s="11" t="s">
        <v>260</v>
      </c>
      <c r="E3223" s="19" t="s">
        <v>6473</v>
      </c>
      <c r="F3223" s="10">
        <v>42036</v>
      </c>
      <c r="G3223" s="10">
        <v>44958</v>
      </c>
      <c r="H3223" s="11">
        <v>9</v>
      </c>
      <c r="I3223" s="20" t="s">
        <v>259</v>
      </c>
      <c r="J3223" s="11" t="s">
        <v>261</v>
      </c>
      <c r="K3223" s="11" t="s">
        <v>12387</v>
      </c>
      <c r="L3223" s="11">
        <v>2</v>
      </c>
    </row>
    <row r="3224" spans="1:12">
      <c r="A3224" s="11" t="s">
        <v>6224</v>
      </c>
      <c r="D3224" s="11" t="s">
        <v>260</v>
      </c>
      <c r="E3224" s="19" t="s">
        <v>6474</v>
      </c>
      <c r="F3224" s="10">
        <v>42036</v>
      </c>
      <c r="G3224" s="10">
        <v>44958</v>
      </c>
      <c r="H3224" s="11">
        <v>9</v>
      </c>
      <c r="I3224" s="20" t="s">
        <v>259</v>
      </c>
      <c r="J3224" s="11" t="s">
        <v>261</v>
      </c>
      <c r="K3224" s="11" t="s">
        <v>12387</v>
      </c>
      <c r="L3224" s="11">
        <v>2</v>
      </c>
    </row>
    <row r="3225" spans="1:12">
      <c r="A3225" s="11" t="s">
        <v>6225</v>
      </c>
      <c r="D3225" s="11" t="s">
        <v>260</v>
      </c>
      <c r="E3225" s="19" t="s">
        <v>6475</v>
      </c>
      <c r="F3225" s="10">
        <v>42036</v>
      </c>
      <c r="G3225" s="10">
        <v>44958</v>
      </c>
      <c r="H3225" s="11">
        <v>9</v>
      </c>
      <c r="I3225" s="20" t="s">
        <v>259</v>
      </c>
      <c r="J3225" s="11" t="s">
        <v>261</v>
      </c>
      <c r="K3225" s="11" t="s">
        <v>12387</v>
      </c>
      <c r="L3225" s="11">
        <v>2</v>
      </c>
    </row>
    <row r="3226" spans="1:12">
      <c r="A3226" s="11" t="s">
        <v>6226</v>
      </c>
      <c r="D3226" s="11" t="s">
        <v>260</v>
      </c>
      <c r="E3226" s="19" t="s">
        <v>6476</v>
      </c>
      <c r="F3226" s="10">
        <v>42036</v>
      </c>
      <c r="G3226" s="10">
        <v>44958</v>
      </c>
      <c r="H3226" s="11">
        <v>9</v>
      </c>
      <c r="I3226" s="20" t="s">
        <v>259</v>
      </c>
      <c r="J3226" s="11" t="s">
        <v>261</v>
      </c>
      <c r="K3226" s="11" t="s">
        <v>12387</v>
      </c>
      <c r="L3226" s="11">
        <v>2</v>
      </c>
    </row>
    <row r="3227" spans="1:12">
      <c r="A3227" s="11" t="s">
        <v>6227</v>
      </c>
      <c r="D3227" s="11" t="s">
        <v>260</v>
      </c>
      <c r="E3227" s="19" t="s">
        <v>6477</v>
      </c>
      <c r="F3227" s="10">
        <v>42036</v>
      </c>
      <c r="G3227" s="10">
        <v>44958</v>
      </c>
      <c r="H3227" s="11">
        <v>9</v>
      </c>
      <c r="I3227" s="20" t="s">
        <v>259</v>
      </c>
      <c r="J3227" s="11" t="s">
        <v>261</v>
      </c>
      <c r="K3227" s="11" t="s">
        <v>12387</v>
      </c>
      <c r="L3227" s="11">
        <v>2</v>
      </c>
    </row>
    <row r="3228" spans="1:12">
      <c r="A3228" s="11" t="s">
        <v>6228</v>
      </c>
      <c r="D3228" s="11" t="s">
        <v>260</v>
      </c>
      <c r="E3228" s="19" t="s">
        <v>6478</v>
      </c>
      <c r="F3228" s="10">
        <v>42036</v>
      </c>
      <c r="G3228" s="10">
        <v>44958</v>
      </c>
      <c r="H3228" s="11">
        <v>9</v>
      </c>
      <c r="I3228" s="20" t="s">
        <v>259</v>
      </c>
      <c r="J3228" s="11" t="s">
        <v>261</v>
      </c>
      <c r="K3228" s="11" t="s">
        <v>12387</v>
      </c>
      <c r="L3228" s="11">
        <v>2</v>
      </c>
    </row>
    <row r="3229" spans="1:12">
      <c r="A3229" s="11" t="s">
        <v>6229</v>
      </c>
      <c r="D3229" s="11" t="s">
        <v>260</v>
      </c>
      <c r="E3229" s="19" t="s">
        <v>6479</v>
      </c>
      <c r="F3229" s="10">
        <v>42036</v>
      </c>
      <c r="G3229" s="10">
        <v>44958</v>
      </c>
      <c r="H3229" s="11">
        <v>9</v>
      </c>
      <c r="I3229" s="20" t="s">
        <v>259</v>
      </c>
      <c r="J3229" s="11" t="s">
        <v>261</v>
      </c>
      <c r="K3229" s="11" t="s">
        <v>12387</v>
      </c>
      <c r="L3229" s="11">
        <v>2</v>
      </c>
    </row>
    <row r="3230" spans="1:12">
      <c r="A3230" s="11" t="s">
        <v>6230</v>
      </c>
      <c r="D3230" s="11" t="s">
        <v>260</v>
      </c>
      <c r="E3230" s="19" t="s">
        <v>6480</v>
      </c>
      <c r="F3230" s="10">
        <v>42036</v>
      </c>
      <c r="G3230" s="10">
        <v>44958</v>
      </c>
      <c r="H3230" s="11">
        <v>9</v>
      </c>
      <c r="I3230" s="20" t="s">
        <v>259</v>
      </c>
      <c r="J3230" s="11" t="s">
        <v>261</v>
      </c>
      <c r="K3230" s="11" t="s">
        <v>12387</v>
      </c>
      <c r="L3230" s="11">
        <v>2</v>
      </c>
    </row>
    <row r="3231" spans="1:12">
      <c r="A3231" s="11" t="s">
        <v>6231</v>
      </c>
      <c r="D3231" s="11" t="s">
        <v>260</v>
      </c>
      <c r="E3231" s="19" t="s">
        <v>6481</v>
      </c>
      <c r="F3231" s="10">
        <v>42036</v>
      </c>
      <c r="G3231" s="10">
        <v>44958</v>
      </c>
      <c r="H3231" s="11">
        <v>9</v>
      </c>
      <c r="I3231" s="20" t="s">
        <v>259</v>
      </c>
      <c r="J3231" s="11" t="s">
        <v>261</v>
      </c>
      <c r="K3231" s="11" t="s">
        <v>12387</v>
      </c>
      <c r="L3231" s="11">
        <v>2</v>
      </c>
    </row>
    <row r="3232" spans="1:12">
      <c r="A3232" s="11" t="s">
        <v>6232</v>
      </c>
      <c r="D3232" s="11" t="s">
        <v>260</v>
      </c>
      <c r="E3232" s="19" t="s">
        <v>6482</v>
      </c>
      <c r="F3232" s="10">
        <v>42036</v>
      </c>
      <c r="G3232" s="10">
        <v>44958</v>
      </c>
      <c r="H3232" s="11">
        <v>9</v>
      </c>
      <c r="I3232" s="20" t="s">
        <v>259</v>
      </c>
      <c r="J3232" s="11" t="s">
        <v>261</v>
      </c>
      <c r="K3232" s="11" t="s">
        <v>12387</v>
      </c>
      <c r="L3232" s="11">
        <v>2</v>
      </c>
    </row>
    <row r="3233" spans="1:12">
      <c r="A3233" s="11" t="s">
        <v>6233</v>
      </c>
      <c r="D3233" s="11" t="s">
        <v>260</v>
      </c>
      <c r="E3233" s="19" t="s">
        <v>6483</v>
      </c>
      <c r="F3233" s="10">
        <v>42036</v>
      </c>
      <c r="G3233" s="10">
        <v>44958</v>
      </c>
      <c r="H3233" s="11">
        <v>9</v>
      </c>
      <c r="I3233" s="20" t="s">
        <v>259</v>
      </c>
      <c r="J3233" s="11" t="s">
        <v>261</v>
      </c>
      <c r="K3233" s="11" t="s">
        <v>12387</v>
      </c>
      <c r="L3233" s="11">
        <v>2</v>
      </c>
    </row>
    <row r="3234" spans="1:12">
      <c r="A3234" s="11" t="s">
        <v>6234</v>
      </c>
      <c r="D3234" s="11" t="s">
        <v>260</v>
      </c>
      <c r="E3234" s="19" t="s">
        <v>6484</v>
      </c>
      <c r="F3234" s="10">
        <v>42036</v>
      </c>
      <c r="G3234" s="10">
        <v>44958</v>
      </c>
      <c r="H3234" s="11">
        <v>9</v>
      </c>
      <c r="I3234" s="20" t="s">
        <v>259</v>
      </c>
      <c r="J3234" s="11" t="s">
        <v>261</v>
      </c>
      <c r="K3234" s="11" t="s">
        <v>12387</v>
      </c>
      <c r="L3234" s="11">
        <v>2</v>
      </c>
    </row>
    <row r="3235" spans="1:12">
      <c r="A3235" s="11" t="s">
        <v>6235</v>
      </c>
      <c r="D3235" s="11" t="s">
        <v>260</v>
      </c>
      <c r="E3235" s="19" t="s">
        <v>6485</v>
      </c>
      <c r="F3235" s="10">
        <v>42036</v>
      </c>
      <c r="G3235" s="10">
        <v>44958</v>
      </c>
      <c r="H3235" s="11">
        <v>9</v>
      </c>
      <c r="I3235" s="20" t="s">
        <v>259</v>
      </c>
      <c r="J3235" s="11" t="s">
        <v>261</v>
      </c>
      <c r="K3235" s="11" t="s">
        <v>12387</v>
      </c>
      <c r="L3235" s="11">
        <v>2</v>
      </c>
    </row>
    <row r="3236" spans="1:12">
      <c r="A3236" s="11" t="s">
        <v>6236</v>
      </c>
      <c r="D3236" s="11" t="s">
        <v>260</v>
      </c>
      <c r="E3236" s="19" t="s">
        <v>6486</v>
      </c>
      <c r="F3236" s="10">
        <v>42036</v>
      </c>
      <c r="G3236" s="10">
        <v>44958</v>
      </c>
      <c r="H3236" s="11">
        <v>9</v>
      </c>
      <c r="I3236" s="20" t="s">
        <v>259</v>
      </c>
      <c r="J3236" s="11" t="s">
        <v>261</v>
      </c>
      <c r="K3236" s="11" t="s">
        <v>12387</v>
      </c>
      <c r="L3236" s="11">
        <v>2</v>
      </c>
    </row>
    <row r="3237" spans="1:12">
      <c r="A3237" s="11" t="s">
        <v>6237</v>
      </c>
      <c r="D3237" s="11" t="s">
        <v>260</v>
      </c>
      <c r="E3237" s="19" t="s">
        <v>6487</v>
      </c>
      <c r="F3237" s="10">
        <v>42036</v>
      </c>
      <c r="G3237" s="10">
        <v>44958</v>
      </c>
      <c r="H3237" s="11">
        <v>9</v>
      </c>
      <c r="I3237" s="20" t="s">
        <v>259</v>
      </c>
      <c r="J3237" s="11" t="s">
        <v>261</v>
      </c>
      <c r="K3237" s="11" t="s">
        <v>12387</v>
      </c>
      <c r="L3237" s="11">
        <v>2</v>
      </c>
    </row>
    <row r="3238" spans="1:12">
      <c r="A3238" s="11" t="s">
        <v>6238</v>
      </c>
      <c r="D3238" s="11" t="s">
        <v>260</v>
      </c>
      <c r="E3238" s="19" t="s">
        <v>6488</v>
      </c>
      <c r="F3238" s="10">
        <v>42036</v>
      </c>
      <c r="G3238" s="10">
        <v>44958</v>
      </c>
      <c r="H3238" s="11">
        <v>9</v>
      </c>
      <c r="I3238" s="20" t="s">
        <v>259</v>
      </c>
      <c r="J3238" s="11" t="s">
        <v>261</v>
      </c>
      <c r="K3238" s="11" t="s">
        <v>12387</v>
      </c>
      <c r="L3238" s="11">
        <v>2</v>
      </c>
    </row>
    <row r="3239" spans="1:12">
      <c r="A3239" s="11" t="s">
        <v>6239</v>
      </c>
      <c r="D3239" s="11" t="s">
        <v>260</v>
      </c>
      <c r="E3239" s="19" t="s">
        <v>6489</v>
      </c>
      <c r="F3239" s="10">
        <v>42036</v>
      </c>
      <c r="G3239" s="10">
        <v>44958</v>
      </c>
      <c r="H3239" s="11">
        <v>9</v>
      </c>
      <c r="I3239" s="20" t="s">
        <v>259</v>
      </c>
      <c r="J3239" s="11" t="s">
        <v>261</v>
      </c>
      <c r="K3239" s="11" t="s">
        <v>12387</v>
      </c>
      <c r="L3239" s="11">
        <v>2</v>
      </c>
    </row>
    <row r="3240" spans="1:12">
      <c r="A3240" s="11" t="s">
        <v>6240</v>
      </c>
      <c r="D3240" s="11" t="s">
        <v>260</v>
      </c>
      <c r="E3240" s="19" t="s">
        <v>6490</v>
      </c>
      <c r="F3240" s="10">
        <v>42036</v>
      </c>
      <c r="G3240" s="10">
        <v>44958</v>
      </c>
      <c r="H3240" s="11">
        <v>9</v>
      </c>
      <c r="I3240" s="20" t="s">
        <v>259</v>
      </c>
      <c r="J3240" s="11" t="s">
        <v>261</v>
      </c>
      <c r="K3240" s="11" t="s">
        <v>12387</v>
      </c>
      <c r="L3240" s="11">
        <v>2</v>
      </c>
    </row>
    <row r="3241" spans="1:12">
      <c r="A3241" s="11" t="s">
        <v>6241</v>
      </c>
      <c r="D3241" s="11" t="s">
        <v>260</v>
      </c>
      <c r="E3241" s="19" t="s">
        <v>6491</v>
      </c>
      <c r="F3241" s="10">
        <v>42036</v>
      </c>
      <c r="G3241" s="10">
        <v>44958</v>
      </c>
      <c r="H3241" s="11">
        <v>9</v>
      </c>
      <c r="I3241" s="20" t="s">
        <v>259</v>
      </c>
      <c r="J3241" s="11" t="s">
        <v>261</v>
      </c>
      <c r="K3241" s="11" t="s">
        <v>12387</v>
      </c>
      <c r="L3241" s="11">
        <v>2</v>
      </c>
    </row>
    <row r="3242" spans="1:12">
      <c r="A3242" s="11" t="s">
        <v>6242</v>
      </c>
      <c r="D3242" s="11" t="s">
        <v>260</v>
      </c>
      <c r="E3242" s="19" t="s">
        <v>6492</v>
      </c>
      <c r="F3242" s="10">
        <v>42036</v>
      </c>
      <c r="G3242" s="10">
        <v>44958</v>
      </c>
      <c r="H3242" s="11">
        <v>9</v>
      </c>
      <c r="I3242" s="20" t="s">
        <v>259</v>
      </c>
      <c r="J3242" s="11" t="s">
        <v>261</v>
      </c>
      <c r="K3242" s="11" t="s">
        <v>12387</v>
      </c>
      <c r="L3242" s="11">
        <v>2</v>
      </c>
    </row>
    <row r="3243" spans="1:12">
      <c r="A3243" s="11" t="s">
        <v>6243</v>
      </c>
      <c r="D3243" s="11" t="s">
        <v>260</v>
      </c>
      <c r="E3243" s="19" t="s">
        <v>6493</v>
      </c>
      <c r="F3243" s="10">
        <v>42036</v>
      </c>
      <c r="G3243" s="10">
        <v>44958</v>
      </c>
      <c r="H3243" s="11">
        <v>9</v>
      </c>
      <c r="I3243" s="20" t="s">
        <v>259</v>
      </c>
      <c r="J3243" s="11" t="s">
        <v>261</v>
      </c>
      <c r="K3243" s="11" t="s">
        <v>12387</v>
      </c>
      <c r="L3243" s="11">
        <v>2</v>
      </c>
    </row>
    <row r="3244" spans="1:12">
      <c r="A3244" s="11" t="s">
        <v>6244</v>
      </c>
      <c r="D3244" s="11" t="s">
        <v>260</v>
      </c>
      <c r="E3244" s="19" t="s">
        <v>6494</v>
      </c>
      <c r="F3244" s="10">
        <v>42036</v>
      </c>
      <c r="G3244" s="10">
        <v>44958</v>
      </c>
      <c r="H3244" s="11">
        <v>9</v>
      </c>
      <c r="I3244" s="20" t="s">
        <v>259</v>
      </c>
      <c r="J3244" s="11" t="s">
        <v>261</v>
      </c>
      <c r="K3244" s="11" t="s">
        <v>12387</v>
      </c>
      <c r="L3244" s="11">
        <v>2</v>
      </c>
    </row>
    <row r="3245" spans="1:12">
      <c r="A3245" s="11" t="s">
        <v>6245</v>
      </c>
      <c r="D3245" s="11" t="s">
        <v>260</v>
      </c>
      <c r="E3245" s="19" t="s">
        <v>6495</v>
      </c>
      <c r="F3245" s="10">
        <v>42036</v>
      </c>
      <c r="G3245" s="10">
        <v>44958</v>
      </c>
      <c r="H3245" s="11">
        <v>9</v>
      </c>
      <c r="I3245" s="20" t="s">
        <v>259</v>
      </c>
      <c r="J3245" s="11" t="s">
        <v>261</v>
      </c>
      <c r="K3245" s="11" t="s">
        <v>12387</v>
      </c>
      <c r="L3245" s="11">
        <v>2</v>
      </c>
    </row>
    <row r="3246" spans="1:12">
      <c r="A3246" s="11" t="s">
        <v>6246</v>
      </c>
      <c r="D3246" s="11" t="s">
        <v>260</v>
      </c>
      <c r="E3246" s="19" t="s">
        <v>6496</v>
      </c>
      <c r="F3246" s="10">
        <v>42036</v>
      </c>
      <c r="G3246" s="10">
        <v>44958</v>
      </c>
      <c r="H3246" s="11">
        <v>9</v>
      </c>
      <c r="I3246" s="20" t="s">
        <v>259</v>
      </c>
      <c r="J3246" s="11" t="s">
        <v>261</v>
      </c>
      <c r="K3246" s="11" t="s">
        <v>12387</v>
      </c>
      <c r="L3246" s="11">
        <v>2</v>
      </c>
    </row>
    <row r="3247" spans="1:12">
      <c r="A3247" s="11" t="s">
        <v>6247</v>
      </c>
      <c r="D3247" s="11" t="s">
        <v>260</v>
      </c>
      <c r="E3247" s="19" t="s">
        <v>6497</v>
      </c>
      <c r="F3247" s="10">
        <v>42036</v>
      </c>
      <c r="G3247" s="10">
        <v>44958</v>
      </c>
      <c r="H3247" s="11">
        <v>9</v>
      </c>
      <c r="I3247" s="20" t="s">
        <v>259</v>
      </c>
      <c r="J3247" s="11" t="s">
        <v>261</v>
      </c>
      <c r="K3247" s="11" t="s">
        <v>12387</v>
      </c>
      <c r="L3247" s="11">
        <v>2</v>
      </c>
    </row>
    <row r="3248" spans="1:12">
      <c r="A3248" s="11" t="s">
        <v>6248</v>
      </c>
      <c r="D3248" s="11" t="s">
        <v>260</v>
      </c>
      <c r="E3248" s="19" t="s">
        <v>6498</v>
      </c>
      <c r="F3248" s="10">
        <v>42036</v>
      </c>
      <c r="G3248" s="10">
        <v>44958</v>
      </c>
      <c r="H3248" s="11">
        <v>9</v>
      </c>
      <c r="I3248" s="20" t="s">
        <v>259</v>
      </c>
      <c r="J3248" s="11" t="s">
        <v>261</v>
      </c>
      <c r="K3248" s="11" t="s">
        <v>12387</v>
      </c>
      <c r="L3248" s="11">
        <v>2</v>
      </c>
    </row>
    <row r="3249" spans="1:12">
      <c r="A3249" s="11" t="s">
        <v>6249</v>
      </c>
      <c r="D3249" s="11" t="s">
        <v>260</v>
      </c>
      <c r="E3249" s="19" t="s">
        <v>6499</v>
      </c>
      <c r="F3249" s="10">
        <v>42036</v>
      </c>
      <c r="G3249" s="10">
        <v>44958</v>
      </c>
      <c r="H3249" s="11">
        <v>9</v>
      </c>
      <c r="I3249" s="20" t="s">
        <v>259</v>
      </c>
      <c r="J3249" s="11" t="s">
        <v>261</v>
      </c>
      <c r="K3249" s="11" t="s">
        <v>12387</v>
      </c>
      <c r="L3249" s="11">
        <v>2</v>
      </c>
    </row>
    <row r="3250" spans="1:12">
      <c r="A3250" s="11" t="s">
        <v>6250</v>
      </c>
      <c r="D3250" s="11" t="s">
        <v>260</v>
      </c>
      <c r="E3250" s="19" t="s">
        <v>6500</v>
      </c>
      <c r="F3250" s="10">
        <v>42036</v>
      </c>
      <c r="G3250" s="10">
        <v>44958</v>
      </c>
      <c r="H3250" s="11">
        <v>9</v>
      </c>
      <c r="I3250" s="20" t="s">
        <v>259</v>
      </c>
      <c r="J3250" s="11" t="s">
        <v>261</v>
      </c>
      <c r="K3250" s="11" t="s">
        <v>12387</v>
      </c>
      <c r="L3250" s="11">
        <v>2</v>
      </c>
    </row>
    <row r="3251" spans="1:12">
      <c r="A3251" s="11" t="s">
        <v>6251</v>
      </c>
      <c r="D3251" s="11" t="s">
        <v>260</v>
      </c>
      <c r="E3251" s="19" t="s">
        <v>6501</v>
      </c>
      <c r="F3251" s="10">
        <v>42036</v>
      </c>
      <c r="G3251" s="10">
        <v>44958</v>
      </c>
      <c r="H3251" s="11">
        <v>9</v>
      </c>
      <c r="I3251" s="20" t="s">
        <v>259</v>
      </c>
      <c r="J3251" s="11" t="s">
        <v>261</v>
      </c>
      <c r="K3251" s="11" t="s">
        <v>12387</v>
      </c>
      <c r="L3251" s="11">
        <v>2</v>
      </c>
    </row>
    <row r="3252" spans="1:12">
      <c r="A3252" s="11" t="s">
        <v>6252</v>
      </c>
      <c r="D3252" s="11" t="s">
        <v>260</v>
      </c>
      <c r="E3252" s="19" t="s">
        <v>6502</v>
      </c>
      <c r="F3252" s="10">
        <v>42036</v>
      </c>
      <c r="G3252" s="10">
        <v>44958</v>
      </c>
      <c r="H3252" s="11">
        <v>9</v>
      </c>
      <c r="I3252" s="20" t="s">
        <v>259</v>
      </c>
      <c r="J3252" s="11" t="s">
        <v>261</v>
      </c>
      <c r="K3252" s="11" t="s">
        <v>12387</v>
      </c>
      <c r="L3252" s="11">
        <v>2</v>
      </c>
    </row>
    <row r="3253" spans="1:12">
      <c r="A3253" s="11" t="s">
        <v>6253</v>
      </c>
      <c r="D3253" s="11" t="s">
        <v>260</v>
      </c>
      <c r="E3253" s="19" t="s">
        <v>6503</v>
      </c>
      <c r="F3253" s="10">
        <v>42036</v>
      </c>
      <c r="G3253" s="10">
        <v>44958</v>
      </c>
      <c r="H3253" s="11">
        <v>9</v>
      </c>
      <c r="I3253" s="20" t="s">
        <v>259</v>
      </c>
      <c r="J3253" s="11" t="s">
        <v>261</v>
      </c>
      <c r="K3253" s="11" t="s">
        <v>12387</v>
      </c>
      <c r="L3253" s="11">
        <v>2</v>
      </c>
    </row>
    <row r="3254" spans="1:12">
      <c r="A3254" s="11" t="s">
        <v>6254</v>
      </c>
      <c r="D3254" s="11" t="s">
        <v>260</v>
      </c>
      <c r="E3254" s="19" t="s">
        <v>6504</v>
      </c>
      <c r="F3254" s="10">
        <v>42036</v>
      </c>
      <c r="G3254" s="10">
        <v>44958</v>
      </c>
      <c r="H3254" s="11">
        <v>9</v>
      </c>
      <c r="I3254" s="20" t="s">
        <v>259</v>
      </c>
      <c r="J3254" s="11" t="s">
        <v>261</v>
      </c>
      <c r="K3254" s="11" t="s">
        <v>12387</v>
      </c>
      <c r="L3254" s="11">
        <v>2</v>
      </c>
    </row>
    <row r="3255" spans="1:12">
      <c r="A3255" s="11" t="s">
        <v>6255</v>
      </c>
      <c r="D3255" s="11" t="s">
        <v>260</v>
      </c>
      <c r="E3255" s="19" t="s">
        <v>6505</v>
      </c>
      <c r="F3255" s="10">
        <v>42036</v>
      </c>
      <c r="G3255" s="10">
        <v>44958</v>
      </c>
      <c r="H3255" s="11">
        <v>9</v>
      </c>
      <c r="I3255" s="20" t="s">
        <v>259</v>
      </c>
      <c r="J3255" s="11" t="s">
        <v>261</v>
      </c>
      <c r="K3255" s="11" t="s">
        <v>12387</v>
      </c>
      <c r="L3255" s="11">
        <v>2</v>
      </c>
    </row>
    <row r="3256" spans="1:12">
      <c r="A3256" s="11" t="s">
        <v>6256</v>
      </c>
      <c r="D3256" s="11" t="s">
        <v>260</v>
      </c>
      <c r="E3256" s="19" t="s">
        <v>6506</v>
      </c>
      <c r="F3256" s="10">
        <v>42036</v>
      </c>
      <c r="G3256" s="10">
        <v>44958</v>
      </c>
      <c r="H3256" s="11">
        <v>9</v>
      </c>
      <c r="I3256" s="20" t="s">
        <v>259</v>
      </c>
      <c r="J3256" s="11" t="s">
        <v>261</v>
      </c>
      <c r="K3256" s="11" t="s">
        <v>12387</v>
      </c>
      <c r="L3256" s="11">
        <v>2</v>
      </c>
    </row>
    <row r="3257" spans="1:12">
      <c r="A3257" s="11" t="s">
        <v>6257</v>
      </c>
      <c r="D3257" s="11" t="s">
        <v>260</v>
      </c>
      <c r="E3257" s="19" t="s">
        <v>6507</v>
      </c>
      <c r="F3257" s="10">
        <v>42036</v>
      </c>
      <c r="G3257" s="10">
        <v>44958</v>
      </c>
      <c r="H3257" s="11">
        <v>9</v>
      </c>
      <c r="I3257" s="20" t="s">
        <v>259</v>
      </c>
      <c r="J3257" s="11" t="s">
        <v>261</v>
      </c>
      <c r="K3257" s="11" t="s">
        <v>12387</v>
      </c>
      <c r="L3257" s="11">
        <v>2</v>
      </c>
    </row>
    <row r="3258" spans="1:12">
      <c r="A3258" s="11" t="s">
        <v>6258</v>
      </c>
      <c r="D3258" s="11" t="s">
        <v>260</v>
      </c>
      <c r="E3258" s="19" t="s">
        <v>6508</v>
      </c>
      <c r="F3258" s="10">
        <v>42036</v>
      </c>
      <c r="G3258" s="10">
        <v>44958</v>
      </c>
      <c r="H3258" s="11">
        <v>9</v>
      </c>
      <c r="I3258" s="20" t="s">
        <v>259</v>
      </c>
      <c r="J3258" s="11" t="s">
        <v>261</v>
      </c>
      <c r="K3258" s="11" t="s">
        <v>12387</v>
      </c>
      <c r="L3258" s="11">
        <v>2</v>
      </c>
    </row>
    <row r="3259" spans="1:12">
      <c r="A3259" s="11" t="s">
        <v>6259</v>
      </c>
      <c r="D3259" s="11" t="s">
        <v>260</v>
      </c>
      <c r="E3259" s="19" t="s">
        <v>6509</v>
      </c>
      <c r="F3259" s="10">
        <v>42036</v>
      </c>
      <c r="G3259" s="10">
        <v>44958</v>
      </c>
      <c r="H3259" s="11">
        <v>9</v>
      </c>
      <c r="I3259" s="20" t="s">
        <v>259</v>
      </c>
      <c r="J3259" s="11" t="s">
        <v>261</v>
      </c>
      <c r="K3259" s="11" t="s">
        <v>12387</v>
      </c>
      <c r="L3259" s="11">
        <v>2</v>
      </c>
    </row>
    <row r="3260" spans="1:12">
      <c r="A3260" s="11" t="s">
        <v>6260</v>
      </c>
      <c r="D3260" s="11" t="s">
        <v>260</v>
      </c>
      <c r="E3260" s="19" t="s">
        <v>6510</v>
      </c>
      <c r="F3260" s="10">
        <v>42036</v>
      </c>
      <c r="G3260" s="10">
        <v>44958</v>
      </c>
      <c r="H3260" s="11">
        <v>9</v>
      </c>
      <c r="I3260" s="20" t="s">
        <v>259</v>
      </c>
      <c r="J3260" s="11" t="s">
        <v>261</v>
      </c>
      <c r="K3260" s="11" t="s">
        <v>12387</v>
      </c>
      <c r="L3260" s="11">
        <v>2</v>
      </c>
    </row>
    <row r="3261" spans="1:12">
      <c r="A3261" s="11" t="s">
        <v>6261</v>
      </c>
      <c r="D3261" s="11" t="s">
        <v>260</v>
      </c>
      <c r="E3261" s="19" t="s">
        <v>6511</v>
      </c>
      <c r="F3261" s="10">
        <v>42036</v>
      </c>
      <c r="G3261" s="10">
        <v>44958</v>
      </c>
      <c r="H3261" s="11">
        <v>9</v>
      </c>
      <c r="I3261" s="20" t="s">
        <v>259</v>
      </c>
      <c r="J3261" s="11" t="s">
        <v>261</v>
      </c>
      <c r="K3261" s="11" t="s">
        <v>12387</v>
      </c>
      <c r="L3261" s="11">
        <v>2</v>
      </c>
    </row>
    <row r="3262" spans="1:12">
      <c r="A3262" s="11" t="s">
        <v>6512</v>
      </c>
      <c r="D3262" s="11" t="s">
        <v>260</v>
      </c>
      <c r="E3262" s="19" t="s">
        <v>6762</v>
      </c>
      <c r="F3262" s="10">
        <v>42036</v>
      </c>
      <c r="G3262" s="10">
        <v>44958</v>
      </c>
      <c r="H3262" s="11">
        <v>9</v>
      </c>
      <c r="I3262" s="20" t="s">
        <v>259</v>
      </c>
      <c r="J3262" s="11" t="s">
        <v>261</v>
      </c>
      <c r="K3262" s="11" t="s">
        <v>12387</v>
      </c>
      <c r="L3262" s="11">
        <v>2</v>
      </c>
    </row>
    <row r="3263" spans="1:12">
      <c r="A3263" s="11" t="s">
        <v>6513</v>
      </c>
      <c r="D3263" s="11" t="s">
        <v>260</v>
      </c>
      <c r="E3263" s="19" t="s">
        <v>6763</v>
      </c>
      <c r="F3263" s="10">
        <v>42036</v>
      </c>
      <c r="G3263" s="10">
        <v>44958</v>
      </c>
      <c r="H3263" s="11">
        <v>9</v>
      </c>
      <c r="I3263" s="20" t="s">
        <v>259</v>
      </c>
      <c r="J3263" s="11" t="s">
        <v>261</v>
      </c>
      <c r="K3263" s="11" t="s">
        <v>12387</v>
      </c>
      <c r="L3263" s="11">
        <v>2</v>
      </c>
    </row>
    <row r="3264" spans="1:12">
      <c r="A3264" s="11" t="s">
        <v>6514</v>
      </c>
      <c r="D3264" s="11" t="s">
        <v>260</v>
      </c>
      <c r="E3264" s="19" t="s">
        <v>6764</v>
      </c>
      <c r="F3264" s="10">
        <v>42036</v>
      </c>
      <c r="G3264" s="10">
        <v>44958</v>
      </c>
      <c r="H3264" s="11">
        <v>9</v>
      </c>
      <c r="I3264" s="20" t="s">
        <v>259</v>
      </c>
      <c r="J3264" s="11" t="s">
        <v>261</v>
      </c>
      <c r="K3264" s="11" t="s">
        <v>12387</v>
      </c>
      <c r="L3264" s="11">
        <v>2</v>
      </c>
    </row>
    <row r="3265" spans="1:12">
      <c r="A3265" s="11" t="s">
        <v>6515</v>
      </c>
      <c r="D3265" s="11" t="s">
        <v>260</v>
      </c>
      <c r="E3265" s="19" t="s">
        <v>6765</v>
      </c>
      <c r="F3265" s="10">
        <v>42036</v>
      </c>
      <c r="G3265" s="10">
        <v>44958</v>
      </c>
      <c r="H3265" s="11">
        <v>9</v>
      </c>
      <c r="I3265" s="20" t="s">
        <v>259</v>
      </c>
      <c r="J3265" s="11" t="s">
        <v>261</v>
      </c>
      <c r="K3265" s="11" t="s">
        <v>12387</v>
      </c>
      <c r="L3265" s="11">
        <v>2</v>
      </c>
    </row>
    <row r="3266" spans="1:12">
      <c r="A3266" s="11" t="s">
        <v>6516</v>
      </c>
      <c r="D3266" s="11" t="s">
        <v>260</v>
      </c>
      <c r="E3266" s="19" t="s">
        <v>6766</v>
      </c>
      <c r="F3266" s="10">
        <v>42036</v>
      </c>
      <c r="G3266" s="10">
        <v>44958</v>
      </c>
      <c r="H3266" s="11">
        <v>9</v>
      </c>
      <c r="I3266" s="20" t="s">
        <v>259</v>
      </c>
      <c r="J3266" s="11" t="s">
        <v>261</v>
      </c>
      <c r="K3266" s="11" t="s">
        <v>12387</v>
      </c>
      <c r="L3266" s="11">
        <v>2</v>
      </c>
    </row>
    <row r="3267" spans="1:12">
      <c r="A3267" s="11" t="s">
        <v>6517</v>
      </c>
      <c r="D3267" s="11" t="s">
        <v>260</v>
      </c>
      <c r="E3267" s="19" t="s">
        <v>6767</v>
      </c>
      <c r="F3267" s="10">
        <v>42036</v>
      </c>
      <c r="G3267" s="10">
        <v>44958</v>
      </c>
      <c r="H3267" s="11">
        <v>9</v>
      </c>
      <c r="I3267" s="20" t="s">
        <v>259</v>
      </c>
      <c r="J3267" s="11" t="s">
        <v>261</v>
      </c>
      <c r="K3267" s="11" t="s">
        <v>12387</v>
      </c>
      <c r="L3267" s="11">
        <v>2</v>
      </c>
    </row>
    <row r="3268" spans="1:12">
      <c r="A3268" s="11" t="s">
        <v>6518</v>
      </c>
      <c r="D3268" s="11" t="s">
        <v>260</v>
      </c>
      <c r="E3268" s="19" t="s">
        <v>6768</v>
      </c>
      <c r="F3268" s="10">
        <v>42036</v>
      </c>
      <c r="G3268" s="10">
        <v>44958</v>
      </c>
      <c r="H3268" s="11">
        <v>9</v>
      </c>
      <c r="I3268" s="20" t="s">
        <v>259</v>
      </c>
      <c r="J3268" s="11" t="s">
        <v>261</v>
      </c>
      <c r="K3268" s="11" t="s">
        <v>12387</v>
      </c>
      <c r="L3268" s="11">
        <v>2</v>
      </c>
    </row>
    <row r="3269" spans="1:12">
      <c r="A3269" s="11" t="s">
        <v>6519</v>
      </c>
      <c r="D3269" s="11" t="s">
        <v>260</v>
      </c>
      <c r="E3269" s="19" t="s">
        <v>6769</v>
      </c>
      <c r="F3269" s="10">
        <v>42036</v>
      </c>
      <c r="G3269" s="10">
        <v>44958</v>
      </c>
      <c r="H3269" s="11">
        <v>9</v>
      </c>
      <c r="I3269" s="20" t="s">
        <v>259</v>
      </c>
      <c r="J3269" s="11" t="s">
        <v>261</v>
      </c>
      <c r="K3269" s="11" t="s">
        <v>12387</v>
      </c>
      <c r="L3269" s="11">
        <v>2</v>
      </c>
    </row>
    <row r="3270" spans="1:12">
      <c r="A3270" s="11" t="s">
        <v>6520</v>
      </c>
      <c r="D3270" s="11" t="s">
        <v>260</v>
      </c>
      <c r="E3270" s="19" t="s">
        <v>6770</v>
      </c>
      <c r="F3270" s="10">
        <v>42036</v>
      </c>
      <c r="G3270" s="10">
        <v>44958</v>
      </c>
      <c r="H3270" s="11">
        <v>9</v>
      </c>
      <c r="I3270" s="20" t="s">
        <v>259</v>
      </c>
      <c r="J3270" s="11" t="s">
        <v>261</v>
      </c>
      <c r="K3270" s="11" t="s">
        <v>12387</v>
      </c>
      <c r="L3270" s="11">
        <v>2</v>
      </c>
    </row>
    <row r="3271" spans="1:12">
      <c r="A3271" s="11" t="s">
        <v>6521</v>
      </c>
      <c r="D3271" s="11" t="s">
        <v>260</v>
      </c>
      <c r="E3271" s="19" t="s">
        <v>6771</v>
      </c>
      <c r="F3271" s="10">
        <v>42036</v>
      </c>
      <c r="G3271" s="10">
        <v>44958</v>
      </c>
      <c r="H3271" s="11">
        <v>9</v>
      </c>
      <c r="I3271" s="20" t="s">
        <v>259</v>
      </c>
      <c r="J3271" s="11" t="s">
        <v>261</v>
      </c>
      <c r="K3271" s="11" t="s">
        <v>12387</v>
      </c>
      <c r="L3271" s="11">
        <v>2</v>
      </c>
    </row>
    <row r="3272" spans="1:12">
      <c r="A3272" s="11" t="s">
        <v>6522</v>
      </c>
      <c r="D3272" s="11" t="s">
        <v>260</v>
      </c>
      <c r="E3272" s="19" t="s">
        <v>6772</v>
      </c>
      <c r="F3272" s="10">
        <v>42036</v>
      </c>
      <c r="G3272" s="10">
        <v>44958</v>
      </c>
      <c r="H3272" s="11">
        <v>9</v>
      </c>
      <c r="I3272" s="20" t="s">
        <v>259</v>
      </c>
      <c r="J3272" s="11" t="s">
        <v>261</v>
      </c>
      <c r="K3272" s="11" t="s">
        <v>12387</v>
      </c>
      <c r="L3272" s="11">
        <v>2</v>
      </c>
    </row>
    <row r="3273" spans="1:12">
      <c r="A3273" s="11" t="s">
        <v>6523</v>
      </c>
      <c r="D3273" s="11" t="s">
        <v>260</v>
      </c>
      <c r="E3273" s="19" t="s">
        <v>6773</v>
      </c>
      <c r="F3273" s="10">
        <v>42036</v>
      </c>
      <c r="G3273" s="10">
        <v>44958</v>
      </c>
      <c r="H3273" s="11">
        <v>9</v>
      </c>
      <c r="I3273" s="20" t="s">
        <v>259</v>
      </c>
      <c r="J3273" s="11" t="s">
        <v>261</v>
      </c>
      <c r="K3273" s="11" t="s">
        <v>12387</v>
      </c>
      <c r="L3273" s="11">
        <v>2</v>
      </c>
    </row>
    <row r="3274" spans="1:12">
      <c r="A3274" s="11" t="s">
        <v>6524</v>
      </c>
      <c r="D3274" s="11" t="s">
        <v>260</v>
      </c>
      <c r="E3274" s="19" t="s">
        <v>6774</v>
      </c>
      <c r="F3274" s="10">
        <v>42036</v>
      </c>
      <c r="G3274" s="10">
        <v>44958</v>
      </c>
      <c r="H3274" s="11">
        <v>9</v>
      </c>
      <c r="I3274" s="20" t="s">
        <v>259</v>
      </c>
      <c r="J3274" s="11" t="s">
        <v>261</v>
      </c>
      <c r="K3274" s="11" t="s">
        <v>12387</v>
      </c>
      <c r="L3274" s="11">
        <v>2</v>
      </c>
    </row>
    <row r="3275" spans="1:12">
      <c r="A3275" s="11" t="s">
        <v>6525</v>
      </c>
      <c r="D3275" s="11" t="s">
        <v>260</v>
      </c>
      <c r="E3275" s="19" t="s">
        <v>6775</v>
      </c>
      <c r="F3275" s="10">
        <v>42036</v>
      </c>
      <c r="G3275" s="10">
        <v>44958</v>
      </c>
      <c r="H3275" s="11">
        <v>9</v>
      </c>
      <c r="I3275" s="20" t="s">
        <v>259</v>
      </c>
      <c r="J3275" s="11" t="s">
        <v>261</v>
      </c>
      <c r="K3275" s="11" t="s">
        <v>12387</v>
      </c>
      <c r="L3275" s="11">
        <v>2</v>
      </c>
    </row>
    <row r="3276" spans="1:12">
      <c r="A3276" s="11" t="s">
        <v>6526</v>
      </c>
      <c r="D3276" s="11" t="s">
        <v>260</v>
      </c>
      <c r="E3276" s="19" t="s">
        <v>6776</v>
      </c>
      <c r="F3276" s="10">
        <v>42036</v>
      </c>
      <c r="G3276" s="10">
        <v>44958</v>
      </c>
      <c r="H3276" s="11">
        <v>9</v>
      </c>
      <c r="I3276" s="20" t="s">
        <v>259</v>
      </c>
      <c r="J3276" s="11" t="s">
        <v>261</v>
      </c>
      <c r="K3276" s="11" t="s">
        <v>12387</v>
      </c>
      <c r="L3276" s="11">
        <v>2</v>
      </c>
    </row>
    <row r="3277" spans="1:12">
      <c r="A3277" s="11" t="s">
        <v>6527</v>
      </c>
      <c r="D3277" s="11" t="s">
        <v>260</v>
      </c>
      <c r="E3277" s="19" t="s">
        <v>6777</v>
      </c>
      <c r="F3277" s="10">
        <v>42036</v>
      </c>
      <c r="G3277" s="10">
        <v>44958</v>
      </c>
      <c r="H3277" s="11">
        <v>9</v>
      </c>
      <c r="I3277" s="20" t="s">
        <v>259</v>
      </c>
      <c r="J3277" s="11" t="s">
        <v>261</v>
      </c>
      <c r="K3277" s="11" t="s">
        <v>12387</v>
      </c>
      <c r="L3277" s="11">
        <v>2</v>
      </c>
    </row>
    <row r="3278" spans="1:12">
      <c r="A3278" s="11" t="s">
        <v>6528</v>
      </c>
      <c r="D3278" s="11" t="s">
        <v>260</v>
      </c>
      <c r="E3278" s="19" t="s">
        <v>6778</v>
      </c>
      <c r="F3278" s="10">
        <v>42036</v>
      </c>
      <c r="G3278" s="10">
        <v>44958</v>
      </c>
      <c r="H3278" s="11">
        <v>9</v>
      </c>
      <c r="I3278" s="20" t="s">
        <v>259</v>
      </c>
      <c r="J3278" s="11" t="s">
        <v>261</v>
      </c>
      <c r="K3278" s="11" t="s">
        <v>12387</v>
      </c>
      <c r="L3278" s="11">
        <v>2</v>
      </c>
    </row>
    <row r="3279" spans="1:12">
      <c r="A3279" s="11" t="s">
        <v>6529</v>
      </c>
      <c r="D3279" s="11" t="s">
        <v>260</v>
      </c>
      <c r="E3279" s="19" t="s">
        <v>6779</v>
      </c>
      <c r="F3279" s="10">
        <v>42036</v>
      </c>
      <c r="G3279" s="10">
        <v>44958</v>
      </c>
      <c r="H3279" s="11">
        <v>9</v>
      </c>
      <c r="I3279" s="20" t="s">
        <v>259</v>
      </c>
      <c r="J3279" s="11" t="s">
        <v>261</v>
      </c>
      <c r="K3279" s="11" t="s">
        <v>12387</v>
      </c>
      <c r="L3279" s="11">
        <v>2</v>
      </c>
    </row>
    <row r="3280" spans="1:12">
      <c r="A3280" s="11" t="s">
        <v>6530</v>
      </c>
      <c r="D3280" s="11" t="s">
        <v>260</v>
      </c>
      <c r="E3280" s="19" t="s">
        <v>6780</v>
      </c>
      <c r="F3280" s="10">
        <v>42036</v>
      </c>
      <c r="G3280" s="10">
        <v>44958</v>
      </c>
      <c r="H3280" s="11">
        <v>9</v>
      </c>
      <c r="I3280" s="20" t="s">
        <v>259</v>
      </c>
      <c r="J3280" s="11" t="s">
        <v>261</v>
      </c>
      <c r="K3280" s="11" t="s">
        <v>12387</v>
      </c>
      <c r="L3280" s="11">
        <v>2</v>
      </c>
    </row>
    <row r="3281" spans="1:12">
      <c r="A3281" s="11" t="s">
        <v>6531</v>
      </c>
      <c r="D3281" s="11" t="s">
        <v>260</v>
      </c>
      <c r="E3281" s="19" t="s">
        <v>6781</v>
      </c>
      <c r="F3281" s="10">
        <v>42036</v>
      </c>
      <c r="G3281" s="10">
        <v>44958</v>
      </c>
      <c r="H3281" s="11">
        <v>9</v>
      </c>
      <c r="I3281" s="20" t="s">
        <v>259</v>
      </c>
      <c r="J3281" s="11" t="s">
        <v>261</v>
      </c>
      <c r="K3281" s="11" t="s">
        <v>12387</v>
      </c>
      <c r="L3281" s="11">
        <v>2</v>
      </c>
    </row>
    <row r="3282" spans="1:12">
      <c r="A3282" s="11" t="s">
        <v>6532</v>
      </c>
      <c r="D3282" s="11" t="s">
        <v>260</v>
      </c>
      <c r="E3282" s="19" t="s">
        <v>6782</v>
      </c>
      <c r="F3282" s="10">
        <v>42036</v>
      </c>
      <c r="G3282" s="10">
        <v>44958</v>
      </c>
      <c r="H3282" s="11">
        <v>9</v>
      </c>
      <c r="I3282" s="20" t="s">
        <v>259</v>
      </c>
      <c r="J3282" s="11" t="s">
        <v>261</v>
      </c>
      <c r="K3282" s="11" t="s">
        <v>12387</v>
      </c>
      <c r="L3282" s="11">
        <v>2</v>
      </c>
    </row>
    <row r="3283" spans="1:12">
      <c r="A3283" s="11" t="s">
        <v>6533</v>
      </c>
      <c r="D3283" s="11" t="s">
        <v>260</v>
      </c>
      <c r="E3283" s="19" t="s">
        <v>6783</v>
      </c>
      <c r="F3283" s="10">
        <v>42036</v>
      </c>
      <c r="G3283" s="10">
        <v>44958</v>
      </c>
      <c r="H3283" s="11">
        <v>9</v>
      </c>
      <c r="I3283" s="20" t="s">
        <v>259</v>
      </c>
      <c r="J3283" s="11" t="s">
        <v>261</v>
      </c>
      <c r="K3283" s="11" t="s">
        <v>12387</v>
      </c>
      <c r="L3283" s="11">
        <v>2</v>
      </c>
    </row>
    <row r="3284" spans="1:12">
      <c r="A3284" s="11" t="s">
        <v>6534</v>
      </c>
      <c r="D3284" s="11" t="s">
        <v>260</v>
      </c>
      <c r="E3284" s="19" t="s">
        <v>6784</v>
      </c>
      <c r="F3284" s="10">
        <v>42036</v>
      </c>
      <c r="G3284" s="10">
        <v>44958</v>
      </c>
      <c r="H3284" s="11">
        <v>9</v>
      </c>
      <c r="I3284" s="20" t="s">
        <v>259</v>
      </c>
      <c r="J3284" s="11" t="s">
        <v>261</v>
      </c>
      <c r="K3284" s="11" t="s">
        <v>12387</v>
      </c>
      <c r="L3284" s="11">
        <v>2</v>
      </c>
    </row>
    <row r="3285" spans="1:12">
      <c r="A3285" s="11" t="s">
        <v>6535</v>
      </c>
      <c r="D3285" s="11" t="s">
        <v>260</v>
      </c>
      <c r="E3285" s="19" t="s">
        <v>6785</v>
      </c>
      <c r="F3285" s="10">
        <v>42036</v>
      </c>
      <c r="G3285" s="10">
        <v>44958</v>
      </c>
      <c r="H3285" s="11">
        <v>9</v>
      </c>
      <c r="I3285" s="20" t="s">
        <v>259</v>
      </c>
      <c r="J3285" s="11" t="s">
        <v>261</v>
      </c>
      <c r="K3285" s="11" t="s">
        <v>12387</v>
      </c>
      <c r="L3285" s="11">
        <v>2</v>
      </c>
    </row>
    <row r="3286" spans="1:12">
      <c r="A3286" s="11" t="s">
        <v>6536</v>
      </c>
      <c r="D3286" s="11" t="s">
        <v>260</v>
      </c>
      <c r="E3286" s="19" t="s">
        <v>6786</v>
      </c>
      <c r="F3286" s="10">
        <v>42036</v>
      </c>
      <c r="G3286" s="10">
        <v>44958</v>
      </c>
      <c r="H3286" s="11">
        <v>9</v>
      </c>
      <c r="I3286" s="20" t="s">
        <v>259</v>
      </c>
      <c r="J3286" s="11" t="s">
        <v>261</v>
      </c>
      <c r="K3286" s="11" t="s">
        <v>12387</v>
      </c>
      <c r="L3286" s="11">
        <v>2</v>
      </c>
    </row>
    <row r="3287" spans="1:12">
      <c r="A3287" s="11" t="s">
        <v>6537</v>
      </c>
      <c r="D3287" s="11" t="s">
        <v>260</v>
      </c>
      <c r="E3287" s="19" t="s">
        <v>6787</v>
      </c>
      <c r="F3287" s="10">
        <v>42036</v>
      </c>
      <c r="G3287" s="10">
        <v>44958</v>
      </c>
      <c r="H3287" s="11">
        <v>9</v>
      </c>
      <c r="I3287" s="20" t="s">
        <v>259</v>
      </c>
      <c r="J3287" s="11" t="s">
        <v>261</v>
      </c>
      <c r="K3287" s="11" t="s">
        <v>12387</v>
      </c>
      <c r="L3287" s="11">
        <v>2</v>
      </c>
    </row>
    <row r="3288" spans="1:12">
      <c r="A3288" s="11" t="s">
        <v>6538</v>
      </c>
      <c r="D3288" s="11" t="s">
        <v>260</v>
      </c>
      <c r="E3288" s="19" t="s">
        <v>6788</v>
      </c>
      <c r="F3288" s="10">
        <v>42036</v>
      </c>
      <c r="G3288" s="10">
        <v>44958</v>
      </c>
      <c r="H3288" s="11">
        <v>9</v>
      </c>
      <c r="I3288" s="20" t="s">
        <v>259</v>
      </c>
      <c r="J3288" s="11" t="s">
        <v>261</v>
      </c>
      <c r="K3288" s="11" t="s">
        <v>12387</v>
      </c>
      <c r="L3288" s="11">
        <v>2</v>
      </c>
    </row>
    <row r="3289" spans="1:12">
      <c r="A3289" s="11" t="s">
        <v>6539</v>
      </c>
      <c r="D3289" s="11" t="s">
        <v>260</v>
      </c>
      <c r="E3289" s="19" t="s">
        <v>6789</v>
      </c>
      <c r="F3289" s="10">
        <v>42036</v>
      </c>
      <c r="G3289" s="10">
        <v>44958</v>
      </c>
      <c r="H3289" s="11">
        <v>9</v>
      </c>
      <c r="I3289" s="20" t="s">
        <v>259</v>
      </c>
      <c r="J3289" s="11" t="s">
        <v>261</v>
      </c>
      <c r="K3289" s="11" t="s">
        <v>12387</v>
      </c>
      <c r="L3289" s="11">
        <v>2</v>
      </c>
    </row>
    <row r="3290" spans="1:12">
      <c r="A3290" s="11" t="s">
        <v>6540</v>
      </c>
      <c r="D3290" s="11" t="s">
        <v>260</v>
      </c>
      <c r="E3290" s="19" t="s">
        <v>6790</v>
      </c>
      <c r="F3290" s="10">
        <v>42036</v>
      </c>
      <c r="G3290" s="10">
        <v>44958</v>
      </c>
      <c r="H3290" s="11">
        <v>9</v>
      </c>
      <c r="I3290" s="20" t="s">
        <v>259</v>
      </c>
      <c r="J3290" s="11" t="s">
        <v>261</v>
      </c>
      <c r="K3290" s="11" t="s">
        <v>12387</v>
      </c>
      <c r="L3290" s="11">
        <v>2</v>
      </c>
    </row>
    <row r="3291" spans="1:12">
      <c r="A3291" s="11" t="s">
        <v>6541</v>
      </c>
      <c r="D3291" s="11" t="s">
        <v>260</v>
      </c>
      <c r="E3291" s="19" t="s">
        <v>6791</v>
      </c>
      <c r="F3291" s="10">
        <v>42036</v>
      </c>
      <c r="G3291" s="10">
        <v>44958</v>
      </c>
      <c r="H3291" s="11">
        <v>9</v>
      </c>
      <c r="I3291" s="20" t="s">
        <v>259</v>
      </c>
      <c r="J3291" s="11" t="s">
        <v>261</v>
      </c>
      <c r="K3291" s="11" t="s">
        <v>12387</v>
      </c>
      <c r="L3291" s="11">
        <v>2</v>
      </c>
    </row>
    <row r="3292" spans="1:12">
      <c r="A3292" s="11" t="s">
        <v>6542</v>
      </c>
      <c r="D3292" s="11" t="s">
        <v>260</v>
      </c>
      <c r="E3292" s="19" t="s">
        <v>6792</v>
      </c>
      <c r="F3292" s="10">
        <v>42036</v>
      </c>
      <c r="G3292" s="10">
        <v>44958</v>
      </c>
      <c r="H3292" s="11">
        <v>9</v>
      </c>
      <c r="I3292" s="20" t="s">
        <v>259</v>
      </c>
      <c r="J3292" s="11" t="s">
        <v>261</v>
      </c>
      <c r="K3292" s="11" t="s">
        <v>12387</v>
      </c>
      <c r="L3292" s="11">
        <v>2</v>
      </c>
    </row>
    <row r="3293" spans="1:12">
      <c r="A3293" s="11" t="s">
        <v>6543</v>
      </c>
      <c r="D3293" s="11" t="s">
        <v>260</v>
      </c>
      <c r="E3293" s="19" t="s">
        <v>6793</v>
      </c>
      <c r="F3293" s="10">
        <v>42036</v>
      </c>
      <c r="G3293" s="10">
        <v>44958</v>
      </c>
      <c r="H3293" s="11">
        <v>9</v>
      </c>
      <c r="I3293" s="20" t="s">
        <v>259</v>
      </c>
      <c r="J3293" s="11" t="s">
        <v>261</v>
      </c>
      <c r="K3293" s="11" t="s">
        <v>12387</v>
      </c>
      <c r="L3293" s="11">
        <v>2</v>
      </c>
    </row>
    <row r="3294" spans="1:12">
      <c r="A3294" s="11" t="s">
        <v>6544</v>
      </c>
      <c r="D3294" s="11" t="s">
        <v>260</v>
      </c>
      <c r="E3294" s="19" t="s">
        <v>6794</v>
      </c>
      <c r="F3294" s="10">
        <v>42036</v>
      </c>
      <c r="G3294" s="10">
        <v>44958</v>
      </c>
      <c r="H3294" s="11">
        <v>9</v>
      </c>
      <c r="I3294" s="20" t="s">
        <v>259</v>
      </c>
      <c r="J3294" s="11" t="s">
        <v>261</v>
      </c>
      <c r="K3294" s="11" t="s">
        <v>12387</v>
      </c>
      <c r="L3294" s="11">
        <v>2</v>
      </c>
    </row>
    <row r="3295" spans="1:12">
      <c r="A3295" s="11" t="s">
        <v>6545</v>
      </c>
      <c r="D3295" s="11" t="s">
        <v>260</v>
      </c>
      <c r="E3295" s="19" t="s">
        <v>6795</v>
      </c>
      <c r="F3295" s="10">
        <v>42036</v>
      </c>
      <c r="G3295" s="10">
        <v>44958</v>
      </c>
      <c r="H3295" s="11">
        <v>9</v>
      </c>
      <c r="I3295" s="20" t="s">
        <v>259</v>
      </c>
      <c r="J3295" s="11" t="s">
        <v>261</v>
      </c>
      <c r="K3295" s="11" t="s">
        <v>12387</v>
      </c>
      <c r="L3295" s="11">
        <v>2</v>
      </c>
    </row>
    <row r="3296" spans="1:12">
      <c r="A3296" s="11" t="s">
        <v>6546</v>
      </c>
      <c r="D3296" s="11" t="s">
        <v>260</v>
      </c>
      <c r="E3296" s="19" t="s">
        <v>6796</v>
      </c>
      <c r="F3296" s="10">
        <v>42036</v>
      </c>
      <c r="G3296" s="10">
        <v>44958</v>
      </c>
      <c r="H3296" s="11">
        <v>9</v>
      </c>
      <c r="I3296" s="20" t="s">
        <v>259</v>
      </c>
      <c r="J3296" s="11" t="s">
        <v>261</v>
      </c>
      <c r="K3296" s="11" t="s">
        <v>12387</v>
      </c>
      <c r="L3296" s="11">
        <v>2</v>
      </c>
    </row>
    <row r="3297" spans="1:12">
      <c r="A3297" s="11" t="s">
        <v>6547</v>
      </c>
      <c r="D3297" s="11" t="s">
        <v>260</v>
      </c>
      <c r="E3297" s="19" t="s">
        <v>6797</v>
      </c>
      <c r="F3297" s="10">
        <v>42036</v>
      </c>
      <c r="G3297" s="10">
        <v>44958</v>
      </c>
      <c r="H3297" s="11">
        <v>9</v>
      </c>
      <c r="I3297" s="20" t="s">
        <v>259</v>
      </c>
      <c r="J3297" s="11" t="s">
        <v>261</v>
      </c>
      <c r="K3297" s="11" t="s">
        <v>12387</v>
      </c>
      <c r="L3297" s="11">
        <v>2</v>
      </c>
    </row>
    <row r="3298" spans="1:12">
      <c r="A3298" s="11" t="s">
        <v>6548</v>
      </c>
      <c r="D3298" s="11" t="s">
        <v>260</v>
      </c>
      <c r="E3298" s="19" t="s">
        <v>6798</v>
      </c>
      <c r="F3298" s="10">
        <v>42036</v>
      </c>
      <c r="G3298" s="10">
        <v>44958</v>
      </c>
      <c r="H3298" s="11">
        <v>9</v>
      </c>
      <c r="I3298" s="20" t="s">
        <v>259</v>
      </c>
      <c r="J3298" s="11" t="s">
        <v>261</v>
      </c>
      <c r="K3298" s="11" t="s">
        <v>12387</v>
      </c>
      <c r="L3298" s="11">
        <v>2</v>
      </c>
    </row>
    <row r="3299" spans="1:12">
      <c r="A3299" s="11" t="s">
        <v>6549</v>
      </c>
      <c r="D3299" s="11" t="s">
        <v>260</v>
      </c>
      <c r="E3299" s="19" t="s">
        <v>6799</v>
      </c>
      <c r="F3299" s="10">
        <v>42036</v>
      </c>
      <c r="G3299" s="10">
        <v>44958</v>
      </c>
      <c r="H3299" s="11">
        <v>9</v>
      </c>
      <c r="I3299" s="20" t="s">
        <v>259</v>
      </c>
      <c r="J3299" s="11" t="s">
        <v>261</v>
      </c>
      <c r="K3299" s="11" t="s">
        <v>12387</v>
      </c>
      <c r="L3299" s="11">
        <v>2</v>
      </c>
    </row>
    <row r="3300" spans="1:12">
      <c r="A3300" s="11" t="s">
        <v>6550</v>
      </c>
      <c r="D3300" s="11" t="s">
        <v>260</v>
      </c>
      <c r="E3300" s="19" t="s">
        <v>6800</v>
      </c>
      <c r="F3300" s="10">
        <v>42036</v>
      </c>
      <c r="G3300" s="10">
        <v>44958</v>
      </c>
      <c r="H3300" s="11">
        <v>9</v>
      </c>
      <c r="I3300" s="20" t="s">
        <v>259</v>
      </c>
      <c r="J3300" s="11" t="s">
        <v>261</v>
      </c>
      <c r="K3300" s="11" t="s">
        <v>12387</v>
      </c>
      <c r="L3300" s="11">
        <v>2</v>
      </c>
    </row>
    <row r="3301" spans="1:12">
      <c r="A3301" s="11" t="s">
        <v>6551</v>
      </c>
      <c r="D3301" s="11" t="s">
        <v>260</v>
      </c>
      <c r="E3301" s="19" t="s">
        <v>6801</v>
      </c>
      <c r="F3301" s="10">
        <v>42036</v>
      </c>
      <c r="G3301" s="10">
        <v>44958</v>
      </c>
      <c r="H3301" s="11">
        <v>9</v>
      </c>
      <c r="I3301" s="20" t="s">
        <v>259</v>
      </c>
      <c r="J3301" s="11" t="s">
        <v>261</v>
      </c>
      <c r="K3301" s="11" t="s">
        <v>12387</v>
      </c>
      <c r="L3301" s="11">
        <v>2</v>
      </c>
    </row>
    <row r="3302" spans="1:12">
      <c r="A3302" s="11" t="s">
        <v>6552</v>
      </c>
      <c r="D3302" s="11" t="s">
        <v>260</v>
      </c>
      <c r="E3302" s="19" t="s">
        <v>6802</v>
      </c>
      <c r="F3302" s="10">
        <v>42036</v>
      </c>
      <c r="G3302" s="10">
        <v>44958</v>
      </c>
      <c r="H3302" s="11">
        <v>9</v>
      </c>
      <c r="I3302" s="20" t="s">
        <v>259</v>
      </c>
      <c r="J3302" s="11" t="s">
        <v>261</v>
      </c>
      <c r="K3302" s="11" t="s">
        <v>12387</v>
      </c>
      <c r="L3302" s="11">
        <v>2</v>
      </c>
    </row>
    <row r="3303" spans="1:12">
      <c r="A3303" s="11" t="s">
        <v>6553</v>
      </c>
      <c r="D3303" s="11" t="s">
        <v>260</v>
      </c>
      <c r="E3303" s="19" t="s">
        <v>6803</v>
      </c>
      <c r="F3303" s="10">
        <v>42036</v>
      </c>
      <c r="G3303" s="10">
        <v>44958</v>
      </c>
      <c r="H3303" s="11">
        <v>9</v>
      </c>
      <c r="I3303" s="20" t="s">
        <v>259</v>
      </c>
      <c r="J3303" s="11" t="s">
        <v>261</v>
      </c>
      <c r="K3303" s="11" t="s">
        <v>12387</v>
      </c>
      <c r="L3303" s="11">
        <v>2</v>
      </c>
    </row>
    <row r="3304" spans="1:12">
      <c r="A3304" s="11" t="s">
        <v>6554</v>
      </c>
      <c r="D3304" s="11" t="s">
        <v>260</v>
      </c>
      <c r="E3304" s="19" t="s">
        <v>6804</v>
      </c>
      <c r="F3304" s="10">
        <v>42036</v>
      </c>
      <c r="G3304" s="10">
        <v>44958</v>
      </c>
      <c r="H3304" s="11">
        <v>9</v>
      </c>
      <c r="I3304" s="20" t="s">
        <v>259</v>
      </c>
      <c r="J3304" s="11" t="s">
        <v>261</v>
      </c>
      <c r="K3304" s="11" t="s">
        <v>12387</v>
      </c>
      <c r="L3304" s="11">
        <v>2</v>
      </c>
    </row>
    <row r="3305" spans="1:12">
      <c r="A3305" s="11" t="s">
        <v>6555</v>
      </c>
      <c r="D3305" s="11" t="s">
        <v>260</v>
      </c>
      <c r="E3305" s="19" t="s">
        <v>6805</v>
      </c>
      <c r="F3305" s="10">
        <v>42036</v>
      </c>
      <c r="G3305" s="10">
        <v>44958</v>
      </c>
      <c r="H3305" s="11">
        <v>9</v>
      </c>
      <c r="I3305" s="20" t="s">
        <v>259</v>
      </c>
      <c r="J3305" s="11" t="s">
        <v>261</v>
      </c>
      <c r="K3305" s="11" t="s">
        <v>12387</v>
      </c>
      <c r="L3305" s="11">
        <v>2</v>
      </c>
    </row>
    <row r="3306" spans="1:12">
      <c r="A3306" s="11" t="s">
        <v>6556</v>
      </c>
      <c r="D3306" s="11" t="s">
        <v>260</v>
      </c>
      <c r="E3306" s="19" t="s">
        <v>6806</v>
      </c>
      <c r="F3306" s="10">
        <v>42036</v>
      </c>
      <c r="G3306" s="10">
        <v>44958</v>
      </c>
      <c r="H3306" s="11">
        <v>9</v>
      </c>
      <c r="I3306" s="20" t="s">
        <v>259</v>
      </c>
      <c r="J3306" s="11" t="s">
        <v>261</v>
      </c>
      <c r="K3306" s="11" t="s">
        <v>12387</v>
      </c>
      <c r="L3306" s="11">
        <v>2</v>
      </c>
    </row>
    <row r="3307" spans="1:12">
      <c r="A3307" s="11" t="s">
        <v>6557</v>
      </c>
      <c r="D3307" s="11" t="s">
        <v>260</v>
      </c>
      <c r="E3307" s="19" t="s">
        <v>6807</v>
      </c>
      <c r="F3307" s="10">
        <v>42036</v>
      </c>
      <c r="G3307" s="10">
        <v>44958</v>
      </c>
      <c r="H3307" s="11">
        <v>9</v>
      </c>
      <c r="I3307" s="20" t="s">
        <v>259</v>
      </c>
      <c r="J3307" s="11" t="s">
        <v>261</v>
      </c>
      <c r="K3307" s="11" t="s">
        <v>12387</v>
      </c>
      <c r="L3307" s="11">
        <v>2</v>
      </c>
    </row>
    <row r="3308" spans="1:12">
      <c r="A3308" s="11" t="s">
        <v>6558</v>
      </c>
      <c r="D3308" s="11" t="s">
        <v>260</v>
      </c>
      <c r="E3308" s="19" t="s">
        <v>6808</v>
      </c>
      <c r="F3308" s="10">
        <v>42036</v>
      </c>
      <c r="G3308" s="10">
        <v>44958</v>
      </c>
      <c r="H3308" s="11">
        <v>9</v>
      </c>
      <c r="I3308" s="20" t="s">
        <v>259</v>
      </c>
      <c r="J3308" s="11" t="s">
        <v>261</v>
      </c>
      <c r="K3308" s="11" t="s">
        <v>12387</v>
      </c>
      <c r="L3308" s="11">
        <v>2</v>
      </c>
    </row>
    <row r="3309" spans="1:12">
      <c r="A3309" s="11" t="s">
        <v>6559</v>
      </c>
      <c r="D3309" s="11" t="s">
        <v>260</v>
      </c>
      <c r="E3309" s="19" t="s">
        <v>6809</v>
      </c>
      <c r="F3309" s="10">
        <v>42036</v>
      </c>
      <c r="G3309" s="10">
        <v>44958</v>
      </c>
      <c r="H3309" s="11">
        <v>9</v>
      </c>
      <c r="I3309" s="20" t="s">
        <v>259</v>
      </c>
      <c r="J3309" s="11" t="s">
        <v>261</v>
      </c>
      <c r="K3309" s="11" t="s">
        <v>12387</v>
      </c>
      <c r="L3309" s="11">
        <v>2</v>
      </c>
    </row>
    <row r="3310" spans="1:12">
      <c r="A3310" s="11" t="s">
        <v>6560</v>
      </c>
      <c r="D3310" s="11" t="s">
        <v>260</v>
      </c>
      <c r="E3310" s="19" t="s">
        <v>6810</v>
      </c>
      <c r="F3310" s="10">
        <v>42036</v>
      </c>
      <c r="G3310" s="10">
        <v>44958</v>
      </c>
      <c r="H3310" s="11">
        <v>9</v>
      </c>
      <c r="I3310" s="20" t="s">
        <v>259</v>
      </c>
      <c r="J3310" s="11" t="s">
        <v>261</v>
      </c>
      <c r="K3310" s="11" t="s">
        <v>12387</v>
      </c>
      <c r="L3310" s="11">
        <v>2</v>
      </c>
    </row>
    <row r="3311" spans="1:12">
      <c r="A3311" s="11" t="s">
        <v>6561</v>
      </c>
      <c r="D3311" s="11" t="s">
        <v>260</v>
      </c>
      <c r="E3311" s="19" t="s">
        <v>6811</v>
      </c>
      <c r="F3311" s="10">
        <v>42036</v>
      </c>
      <c r="G3311" s="10">
        <v>44958</v>
      </c>
      <c r="H3311" s="11">
        <v>9</v>
      </c>
      <c r="I3311" s="20" t="s">
        <v>259</v>
      </c>
      <c r="J3311" s="11" t="s">
        <v>261</v>
      </c>
      <c r="K3311" s="11" t="s">
        <v>12387</v>
      </c>
      <c r="L3311" s="11">
        <v>2</v>
      </c>
    </row>
    <row r="3312" spans="1:12">
      <c r="A3312" s="11" t="s">
        <v>6562</v>
      </c>
      <c r="D3312" s="11" t="s">
        <v>260</v>
      </c>
      <c r="E3312" s="19" t="s">
        <v>6812</v>
      </c>
      <c r="F3312" s="10">
        <v>42036</v>
      </c>
      <c r="G3312" s="10">
        <v>44958</v>
      </c>
      <c r="H3312" s="11">
        <v>9</v>
      </c>
      <c r="I3312" s="20" t="s">
        <v>259</v>
      </c>
      <c r="J3312" s="11" t="s">
        <v>261</v>
      </c>
      <c r="K3312" s="11" t="s">
        <v>12387</v>
      </c>
      <c r="L3312" s="11">
        <v>2</v>
      </c>
    </row>
    <row r="3313" spans="1:12">
      <c r="A3313" s="11" t="s">
        <v>6563</v>
      </c>
      <c r="D3313" s="11" t="s">
        <v>260</v>
      </c>
      <c r="E3313" s="19" t="s">
        <v>6813</v>
      </c>
      <c r="F3313" s="10">
        <v>42036</v>
      </c>
      <c r="G3313" s="10">
        <v>44958</v>
      </c>
      <c r="H3313" s="11">
        <v>9</v>
      </c>
      <c r="I3313" s="20" t="s">
        <v>259</v>
      </c>
      <c r="J3313" s="11" t="s">
        <v>261</v>
      </c>
      <c r="K3313" s="11" t="s">
        <v>12387</v>
      </c>
      <c r="L3313" s="11">
        <v>2</v>
      </c>
    </row>
    <row r="3314" spans="1:12">
      <c r="A3314" s="11" t="s">
        <v>6564</v>
      </c>
      <c r="D3314" s="11" t="s">
        <v>260</v>
      </c>
      <c r="E3314" s="19" t="s">
        <v>6814</v>
      </c>
      <c r="F3314" s="10">
        <v>42036</v>
      </c>
      <c r="G3314" s="10">
        <v>44958</v>
      </c>
      <c r="H3314" s="11">
        <v>9</v>
      </c>
      <c r="I3314" s="20" t="s">
        <v>259</v>
      </c>
      <c r="J3314" s="11" t="s">
        <v>261</v>
      </c>
      <c r="K3314" s="11" t="s">
        <v>12387</v>
      </c>
      <c r="L3314" s="11">
        <v>2</v>
      </c>
    </row>
    <row r="3315" spans="1:12">
      <c r="A3315" s="11" t="s">
        <v>6565</v>
      </c>
      <c r="D3315" s="11" t="s">
        <v>260</v>
      </c>
      <c r="E3315" s="19" t="s">
        <v>6815</v>
      </c>
      <c r="F3315" s="10">
        <v>42036</v>
      </c>
      <c r="G3315" s="10">
        <v>44958</v>
      </c>
      <c r="H3315" s="11">
        <v>9</v>
      </c>
      <c r="I3315" s="20" t="s">
        <v>259</v>
      </c>
      <c r="J3315" s="11" t="s">
        <v>261</v>
      </c>
      <c r="K3315" s="11" t="s">
        <v>12387</v>
      </c>
      <c r="L3315" s="11">
        <v>2</v>
      </c>
    </row>
    <row r="3316" spans="1:12">
      <c r="A3316" s="11" t="s">
        <v>6566</v>
      </c>
      <c r="D3316" s="11" t="s">
        <v>260</v>
      </c>
      <c r="E3316" s="19" t="s">
        <v>6816</v>
      </c>
      <c r="F3316" s="10">
        <v>42036</v>
      </c>
      <c r="G3316" s="10">
        <v>44958</v>
      </c>
      <c r="H3316" s="11">
        <v>9</v>
      </c>
      <c r="I3316" s="20" t="s">
        <v>259</v>
      </c>
      <c r="J3316" s="11" t="s">
        <v>261</v>
      </c>
      <c r="K3316" s="11" t="s">
        <v>12387</v>
      </c>
      <c r="L3316" s="11">
        <v>2</v>
      </c>
    </row>
    <row r="3317" spans="1:12">
      <c r="A3317" s="11" t="s">
        <v>6567</v>
      </c>
      <c r="D3317" s="11" t="s">
        <v>260</v>
      </c>
      <c r="E3317" s="19" t="s">
        <v>6817</v>
      </c>
      <c r="F3317" s="10">
        <v>42036</v>
      </c>
      <c r="G3317" s="10">
        <v>44958</v>
      </c>
      <c r="H3317" s="11">
        <v>9</v>
      </c>
      <c r="I3317" s="20" t="s">
        <v>259</v>
      </c>
      <c r="J3317" s="11" t="s">
        <v>261</v>
      </c>
      <c r="K3317" s="11" t="s">
        <v>12387</v>
      </c>
      <c r="L3317" s="11">
        <v>2</v>
      </c>
    </row>
    <row r="3318" spans="1:12">
      <c r="A3318" s="11" t="s">
        <v>6568</v>
      </c>
      <c r="D3318" s="11" t="s">
        <v>260</v>
      </c>
      <c r="E3318" s="19" t="s">
        <v>6818</v>
      </c>
      <c r="F3318" s="10">
        <v>42036</v>
      </c>
      <c r="G3318" s="10">
        <v>44958</v>
      </c>
      <c r="H3318" s="11">
        <v>9</v>
      </c>
      <c r="I3318" s="20" t="s">
        <v>259</v>
      </c>
      <c r="J3318" s="11" t="s">
        <v>261</v>
      </c>
      <c r="K3318" s="11" t="s">
        <v>12387</v>
      </c>
      <c r="L3318" s="11">
        <v>2</v>
      </c>
    </row>
    <row r="3319" spans="1:12">
      <c r="A3319" s="11" t="s">
        <v>6569</v>
      </c>
      <c r="D3319" s="11" t="s">
        <v>260</v>
      </c>
      <c r="E3319" s="19" t="s">
        <v>6819</v>
      </c>
      <c r="F3319" s="10">
        <v>42036</v>
      </c>
      <c r="G3319" s="10">
        <v>44958</v>
      </c>
      <c r="H3319" s="11">
        <v>9</v>
      </c>
      <c r="I3319" s="20" t="s">
        <v>259</v>
      </c>
      <c r="J3319" s="11" t="s">
        <v>261</v>
      </c>
      <c r="K3319" s="11" t="s">
        <v>12387</v>
      </c>
      <c r="L3319" s="11">
        <v>2</v>
      </c>
    </row>
    <row r="3320" spans="1:12">
      <c r="A3320" s="11" t="s">
        <v>6570</v>
      </c>
      <c r="D3320" s="11" t="s">
        <v>260</v>
      </c>
      <c r="E3320" s="19" t="s">
        <v>6820</v>
      </c>
      <c r="F3320" s="10">
        <v>42036</v>
      </c>
      <c r="G3320" s="10">
        <v>44958</v>
      </c>
      <c r="H3320" s="11">
        <v>9</v>
      </c>
      <c r="I3320" s="20" t="s">
        <v>259</v>
      </c>
      <c r="J3320" s="11" t="s">
        <v>261</v>
      </c>
      <c r="K3320" s="11" t="s">
        <v>12387</v>
      </c>
      <c r="L3320" s="11">
        <v>2</v>
      </c>
    </row>
    <row r="3321" spans="1:12">
      <c r="A3321" s="11" t="s">
        <v>6571</v>
      </c>
      <c r="D3321" s="11" t="s">
        <v>260</v>
      </c>
      <c r="E3321" s="19" t="s">
        <v>6821</v>
      </c>
      <c r="F3321" s="10">
        <v>42036</v>
      </c>
      <c r="G3321" s="10">
        <v>44958</v>
      </c>
      <c r="H3321" s="11">
        <v>9</v>
      </c>
      <c r="I3321" s="20" t="s">
        <v>259</v>
      </c>
      <c r="J3321" s="11" t="s">
        <v>261</v>
      </c>
      <c r="K3321" s="11" t="s">
        <v>12387</v>
      </c>
      <c r="L3321" s="11">
        <v>2</v>
      </c>
    </row>
    <row r="3322" spans="1:12">
      <c r="A3322" s="11" t="s">
        <v>6572</v>
      </c>
      <c r="D3322" s="11" t="s">
        <v>260</v>
      </c>
      <c r="E3322" s="19" t="s">
        <v>6822</v>
      </c>
      <c r="F3322" s="10">
        <v>42036</v>
      </c>
      <c r="G3322" s="10">
        <v>44958</v>
      </c>
      <c r="H3322" s="11">
        <v>9</v>
      </c>
      <c r="I3322" s="20" t="s">
        <v>259</v>
      </c>
      <c r="J3322" s="11" t="s">
        <v>261</v>
      </c>
      <c r="K3322" s="11" t="s">
        <v>12387</v>
      </c>
      <c r="L3322" s="11">
        <v>2</v>
      </c>
    </row>
    <row r="3323" spans="1:12">
      <c r="A3323" s="11" t="s">
        <v>6573</v>
      </c>
      <c r="D3323" s="11" t="s">
        <v>260</v>
      </c>
      <c r="E3323" s="19" t="s">
        <v>6823</v>
      </c>
      <c r="F3323" s="10">
        <v>42036</v>
      </c>
      <c r="G3323" s="10">
        <v>44958</v>
      </c>
      <c r="H3323" s="11">
        <v>9</v>
      </c>
      <c r="I3323" s="20" t="s">
        <v>259</v>
      </c>
      <c r="J3323" s="11" t="s">
        <v>261</v>
      </c>
      <c r="K3323" s="11" t="s">
        <v>12387</v>
      </c>
      <c r="L3323" s="11">
        <v>2</v>
      </c>
    </row>
    <row r="3324" spans="1:12">
      <c r="A3324" s="11" t="s">
        <v>6574</v>
      </c>
      <c r="D3324" s="11" t="s">
        <v>260</v>
      </c>
      <c r="E3324" s="19" t="s">
        <v>6824</v>
      </c>
      <c r="F3324" s="10">
        <v>42036</v>
      </c>
      <c r="G3324" s="10">
        <v>44958</v>
      </c>
      <c r="H3324" s="11">
        <v>9</v>
      </c>
      <c r="I3324" s="20" t="s">
        <v>259</v>
      </c>
      <c r="J3324" s="11" t="s">
        <v>261</v>
      </c>
      <c r="K3324" s="11" t="s">
        <v>12387</v>
      </c>
      <c r="L3324" s="11">
        <v>2</v>
      </c>
    </row>
    <row r="3325" spans="1:12">
      <c r="A3325" s="11" t="s">
        <v>6575</v>
      </c>
      <c r="D3325" s="11" t="s">
        <v>260</v>
      </c>
      <c r="E3325" s="19" t="s">
        <v>6825</v>
      </c>
      <c r="F3325" s="10">
        <v>42036</v>
      </c>
      <c r="G3325" s="10">
        <v>44958</v>
      </c>
      <c r="H3325" s="11">
        <v>9</v>
      </c>
      <c r="I3325" s="20" t="s">
        <v>259</v>
      </c>
      <c r="J3325" s="11" t="s">
        <v>261</v>
      </c>
      <c r="K3325" s="11" t="s">
        <v>12387</v>
      </c>
      <c r="L3325" s="11">
        <v>2</v>
      </c>
    </row>
    <row r="3326" spans="1:12">
      <c r="A3326" s="11" t="s">
        <v>6576</v>
      </c>
      <c r="D3326" s="11" t="s">
        <v>260</v>
      </c>
      <c r="E3326" s="19" t="s">
        <v>6826</v>
      </c>
      <c r="F3326" s="10">
        <v>42036</v>
      </c>
      <c r="G3326" s="10">
        <v>44958</v>
      </c>
      <c r="H3326" s="11">
        <v>9</v>
      </c>
      <c r="I3326" s="20" t="s">
        <v>259</v>
      </c>
      <c r="J3326" s="11" t="s">
        <v>261</v>
      </c>
      <c r="K3326" s="11" t="s">
        <v>12387</v>
      </c>
      <c r="L3326" s="11">
        <v>2</v>
      </c>
    </row>
    <row r="3327" spans="1:12">
      <c r="A3327" s="11" t="s">
        <v>6577</v>
      </c>
      <c r="D3327" s="11" t="s">
        <v>260</v>
      </c>
      <c r="E3327" s="19" t="s">
        <v>6827</v>
      </c>
      <c r="F3327" s="10">
        <v>42036</v>
      </c>
      <c r="G3327" s="10">
        <v>44958</v>
      </c>
      <c r="H3327" s="11">
        <v>9</v>
      </c>
      <c r="I3327" s="20" t="s">
        <v>259</v>
      </c>
      <c r="J3327" s="11" t="s">
        <v>261</v>
      </c>
      <c r="K3327" s="11" t="s">
        <v>12387</v>
      </c>
      <c r="L3327" s="11">
        <v>2</v>
      </c>
    </row>
    <row r="3328" spans="1:12">
      <c r="A3328" s="11" t="s">
        <v>6578</v>
      </c>
      <c r="D3328" s="11" t="s">
        <v>260</v>
      </c>
      <c r="E3328" s="19" t="s">
        <v>6828</v>
      </c>
      <c r="F3328" s="10">
        <v>42036</v>
      </c>
      <c r="G3328" s="10">
        <v>44958</v>
      </c>
      <c r="H3328" s="11">
        <v>9</v>
      </c>
      <c r="I3328" s="20" t="s">
        <v>259</v>
      </c>
      <c r="J3328" s="11" t="s">
        <v>261</v>
      </c>
      <c r="K3328" s="11" t="s">
        <v>12387</v>
      </c>
      <c r="L3328" s="11">
        <v>2</v>
      </c>
    </row>
    <row r="3329" spans="1:12">
      <c r="A3329" s="11" t="s">
        <v>6579</v>
      </c>
      <c r="D3329" s="11" t="s">
        <v>260</v>
      </c>
      <c r="E3329" s="19" t="s">
        <v>6829</v>
      </c>
      <c r="F3329" s="10">
        <v>42036</v>
      </c>
      <c r="G3329" s="10">
        <v>44958</v>
      </c>
      <c r="H3329" s="11">
        <v>9</v>
      </c>
      <c r="I3329" s="20" t="s">
        <v>259</v>
      </c>
      <c r="J3329" s="11" t="s">
        <v>261</v>
      </c>
      <c r="K3329" s="11" t="s">
        <v>12387</v>
      </c>
      <c r="L3329" s="11">
        <v>2</v>
      </c>
    </row>
    <row r="3330" spans="1:12">
      <c r="A3330" s="11" t="s">
        <v>6580</v>
      </c>
      <c r="D3330" s="11" t="s">
        <v>260</v>
      </c>
      <c r="E3330" s="19" t="s">
        <v>6830</v>
      </c>
      <c r="F3330" s="10">
        <v>42036</v>
      </c>
      <c r="G3330" s="10">
        <v>44958</v>
      </c>
      <c r="H3330" s="11">
        <v>9</v>
      </c>
      <c r="I3330" s="20" t="s">
        <v>259</v>
      </c>
      <c r="J3330" s="11" t="s">
        <v>261</v>
      </c>
      <c r="K3330" s="11" t="s">
        <v>12387</v>
      </c>
      <c r="L3330" s="11">
        <v>2</v>
      </c>
    </row>
    <row r="3331" spans="1:12">
      <c r="A3331" s="11" t="s">
        <v>6581</v>
      </c>
      <c r="D3331" s="11" t="s">
        <v>260</v>
      </c>
      <c r="E3331" s="19" t="s">
        <v>6831</v>
      </c>
      <c r="F3331" s="10">
        <v>42036</v>
      </c>
      <c r="G3331" s="10">
        <v>44958</v>
      </c>
      <c r="H3331" s="11">
        <v>9</v>
      </c>
      <c r="I3331" s="20" t="s">
        <v>259</v>
      </c>
      <c r="J3331" s="11" t="s">
        <v>261</v>
      </c>
      <c r="K3331" s="11" t="s">
        <v>12387</v>
      </c>
      <c r="L3331" s="11">
        <v>2</v>
      </c>
    </row>
    <row r="3332" spans="1:12">
      <c r="A3332" s="11" t="s">
        <v>6582</v>
      </c>
      <c r="D3332" s="11" t="s">
        <v>260</v>
      </c>
      <c r="E3332" s="19" t="s">
        <v>6832</v>
      </c>
      <c r="F3332" s="10">
        <v>42036</v>
      </c>
      <c r="G3332" s="10">
        <v>44958</v>
      </c>
      <c r="H3332" s="11">
        <v>9</v>
      </c>
      <c r="I3332" s="20" t="s">
        <v>259</v>
      </c>
      <c r="J3332" s="11" t="s">
        <v>261</v>
      </c>
      <c r="K3332" s="11" t="s">
        <v>12387</v>
      </c>
      <c r="L3332" s="11">
        <v>2</v>
      </c>
    </row>
    <row r="3333" spans="1:12">
      <c r="A3333" s="11" t="s">
        <v>6583</v>
      </c>
      <c r="D3333" s="11" t="s">
        <v>260</v>
      </c>
      <c r="E3333" s="19" t="s">
        <v>6833</v>
      </c>
      <c r="F3333" s="10">
        <v>42036</v>
      </c>
      <c r="G3333" s="10">
        <v>44958</v>
      </c>
      <c r="H3333" s="11">
        <v>9</v>
      </c>
      <c r="I3333" s="20" t="s">
        <v>259</v>
      </c>
      <c r="J3333" s="11" t="s">
        <v>261</v>
      </c>
      <c r="K3333" s="11" t="s">
        <v>12387</v>
      </c>
      <c r="L3333" s="11">
        <v>2</v>
      </c>
    </row>
    <row r="3334" spans="1:12">
      <c r="A3334" s="11" t="s">
        <v>6584</v>
      </c>
      <c r="D3334" s="11" t="s">
        <v>260</v>
      </c>
      <c r="E3334" s="19" t="s">
        <v>6834</v>
      </c>
      <c r="F3334" s="10">
        <v>42036</v>
      </c>
      <c r="G3334" s="10">
        <v>44958</v>
      </c>
      <c r="H3334" s="11">
        <v>9</v>
      </c>
      <c r="I3334" s="20" t="s">
        <v>259</v>
      </c>
      <c r="J3334" s="11" t="s">
        <v>261</v>
      </c>
      <c r="K3334" s="11" t="s">
        <v>12387</v>
      </c>
      <c r="L3334" s="11">
        <v>2</v>
      </c>
    </row>
    <row r="3335" spans="1:12">
      <c r="A3335" s="11" t="s">
        <v>6585</v>
      </c>
      <c r="D3335" s="11" t="s">
        <v>260</v>
      </c>
      <c r="E3335" s="19" t="s">
        <v>6835</v>
      </c>
      <c r="F3335" s="10">
        <v>42036</v>
      </c>
      <c r="G3335" s="10">
        <v>44958</v>
      </c>
      <c r="H3335" s="11">
        <v>9</v>
      </c>
      <c r="I3335" s="20" t="s">
        <v>259</v>
      </c>
      <c r="J3335" s="11" t="s">
        <v>261</v>
      </c>
      <c r="K3335" s="11" t="s">
        <v>12387</v>
      </c>
      <c r="L3335" s="11">
        <v>2</v>
      </c>
    </row>
    <row r="3336" spans="1:12">
      <c r="A3336" s="11" t="s">
        <v>6586</v>
      </c>
      <c r="D3336" s="11" t="s">
        <v>260</v>
      </c>
      <c r="E3336" s="19" t="s">
        <v>6836</v>
      </c>
      <c r="F3336" s="10">
        <v>42036</v>
      </c>
      <c r="G3336" s="10">
        <v>44958</v>
      </c>
      <c r="H3336" s="11">
        <v>9</v>
      </c>
      <c r="I3336" s="20" t="s">
        <v>259</v>
      </c>
      <c r="J3336" s="11" t="s">
        <v>261</v>
      </c>
      <c r="K3336" s="11" t="s">
        <v>12387</v>
      </c>
      <c r="L3336" s="11">
        <v>2</v>
      </c>
    </row>
    <row r="3337" spans="1:12">
      <c r="A3337" s="11" t="s">
        <v>6587</v>
      </c>
      <c r="D3337" s="11" t="s">
        <v>260</v>
      </c>
      <c r="E3337" s="19" t="s">
        <v>6837</v>
      </c>
      <c r="F3337" s="10">
        <v>42036</v>
      </c>
      <c r="G3337" s="10">
        <v>44958</v>
      </c>
      <c r="H3337" s="11">
        <v>9</v>
      </c>
      <c r="I3337" s="20" t="s">
        <v>259</v>
      </c>
      <c r="J3337" s="11" t="s">
        <v>261</v>
      </c>
      <c r="K3337" s="11" t="s">
        <v>12387</v>
      </c>
      <c r="L3337" s="11">
        <v>2</v>
      </c>
    </row>
    <row r="3338" spans="1:12">
      <c r="A3338" s="11" t="s">
        <v>6588</v>
      </c>
      <c r="D3338" s="11" t="s">
        <v>260</v>
      </c>
      <c r="E3338" s="19" t="s">
        <v>6838</v>
      </c>
      <c r="F3338" s="10">
        <v>42036</v>
      </c>
      <c r="G3338" s="10">
        <v>44958</v>
      </c>
      <c r="H3338" s="11">
        <v>9</v>
      </c>
      <c r="I3338" s="20" t="s">
        <v>259</v>
      </c>
      <c r="J3338" s="11" t="s">
        <v>261</v>
      </c>
      <c r="K3338" s="11" t="s">
        <v>12387</v>
      </c>
      <c r="L3338" s="11">
        <v>2</v>
      </c>
    </row>
    <row r="3339" spans="1:12">
      <c r="A3339" s="11" t="s">
        <v>6589</v>
      </c>
      <c r="D3339" s="11" t="s">
        <v>260</v>
      </c>
      <c r="E3339" s="19" t="s">
        <v>6839</v>
      </c>
      <c r="F3339" s="10">
        <v>42036</v>
      </c>
      <c r="G3339" s="10">
        <v>44958</v>
      </c>
      <c r="H3339" s="11">
        <v>9</v>
      </c>
      <c r="I3339" s="20" t="s">
        <v>259</v>
      </c>
      <c r="J3339" s="11" t="s">
        <v>261</v>
      </c>
      <c r="K3339" s="11" t="s">
        <v>12387</v>
      </c>
      <c r="L3339" s="11">
        <v>2</v>
      </c>
    </row>
    <row r="3340" spans="1:12">
      <c r="A3340" s="11" t="s">
        <v>6590</v>
      </c>
      <c r="D3340" s="11" t="s">
        <v>260</v>
      </c>
      <c r="E3340" s="19" t="s">
        <v>6840</v>
      </c>
      <c r="F3340" s="10">
        <v>42036</v>
      </c>
      <c r="G3340" s="10">
        <v>44958</v>
      </c>
      <c r="H3340" s="11">
        <v>9</v>
      </c>
      <c r="I3340" s="20" t="s">
        <v>259</v>
      </c>
      <c r="J3340" s="11" t="s">
        <v>261</v>
      </c>
      <c r="K3340" s="11" t="s">
        <v>12387</v>
      </c>
      <c r="L3340" s="11">
        <v>2</v>
      </c>
    </row>
    <row r="3341" spans="1:12">
      <c r="A3341" s="11" t="s">
        <v>6591</v>
      </c>
      <c r="D3341" s="11" t="s">
        <v>260</v>
      </c>
      <c r="E3341" s="19" t="s">
        <v>6841</v>
      </c>
      <c r="F3341" s="10">
        <v>42036</v>
      </c>
      <c r="G3341" s="10">
        <v>44958</v>
      </c>
      <c r="H3341" s="11">
        <v>9</v>
      </c>
      <c r="I3341" s="20" t="s">
        <v>259</v>
      </c>
      <c r="J3341" s="11" t="s">
        <v>261</v>
      </c>
      <c r="K3341" s="11" t="s">
        <v>12387</v>
      </c>
      <c r="L3341" s="11">
        <v>2</v>
      </c>
    </row>
    <row r="3342" spans="1:12">
      <c r="A3342" s="11" t="s">
        <v>6592</v>
      </c>
      <c r="D3342" s="11" t="s">
        <v>260</v>
      </c>
      <c r="E3342" s="19" t="s">
        <v>6842</v>
      </c>
      <c r="F3342" s="10">
        <v>42036</v>
      </c>
      <c r="G3342" s="10">
        <v>44958</v>
      </c>
      <c r="H3342" s="11">
        <v>9</v>
      </c>
      <c r="I3342" s="20" t="s">
        <v>259</v>
      </c>
      <c r="J3342" s="11" t="s">
        <v>261</v>
      </c>
      <c r="K3342" s="11" t="s">
        <v>12387</v>
      </c>
      <c r="L3342" s="11">
        <v>2</v>
      </c>
    </row>
    <row r="3343" spans="1:12">
      <c r="A3343" s="11" t="s">
        <v>6593</v>
      </c>
      <c r="D3343" s="11" t="s">
        <v>260</v>
      </c>
      <c r="E3343" s="19" t="s">
        <v>6843</v>
      </c>
      <c r="F3343" s="10">
        <v>42036</v>
      </c>
      <c r="G3343" s="10">
        <v>44958</v>
      </c>
      <c r="H3343" s="11">
        <v>9</v>
      </c>
      <c r="I3343" s="20" t="s">
        <v>259</v>
      </c>
      <c r="J3343" s="11" t="s">
        <v>261</v>
      </c>
      <c r="K3343" s="11" t="s">
        <v>12387</v>
      </c>
      <c r="L3343" s="11">
        <v>2</v>
      </c>
    </row>
    <row r="3344" spans="1:12">
      <c r="A3344" s="11" t="s">
        <v>6594</v>
      </c>
      <c r="D3344" s="11" t="s">
        <v>260</v>
      </c>
      <c r="E3344" s="19" t="s">
        <v>6844</v>
      </c>
      <c r="F3344" s="10">
        <v>42036</v>
      </c>
      <c r="G3344" s="10">
        <v>44958</v>
      </c>
      <c r="H3344" s="11">
        <v>9</v>
      </c>
      <c r="I3344" s="20" t="s">
        <v>259</v>
      </c>
      <c r="J3344" s="11" t="s">
        <v>261</v>
      </c>
      <c r="K3344" s="11" t="s">
        <v>12387</v>
      </c>
      <c r="L3344" s="11">
        <v>2</v>
      </c>
    </row>
    <row r="3345" spans="1:12">
      <c r="A3345" s="11" t="s">
        <v>6595</v>
      </c>
      <c r="D3345" s="11" t="s">
        <v>260</v>
      </c>
      <c r="E3345" s="19" t="s">
        <v>6845</v>
      </c>
      <c r="F3345" s="10">
        <v>42036</v>
      </c>
      <c r="G3345" s="10">
        <v>44958</v>
      </c>
      <c r="H3345" s="11">
        <v>9</v>
      </c>
      <c r="I3345" s="20" t="s">
        <v>259</v>
      </c>
      <c r="J3345" s="11" t="s">
        <v>261</v>
      </c>
      <c r="K3345" s="11" t="s">
        <v>12387</v>
      </c>
      <c r="L3345" s="11">
        <v>2</v>
      </c>
    </row>
    <row r="3346" spans="1:12">
      <c r="A3346" s="11" t="s">
        <v>6596</v>
      </c>
      <c r="D3346" s="11" t="s">
        <v>260</v>
      </c>
      <c r="E3346" s="19" t="s">
        <v>6846</v>
      </c>
      <c r="F3346" s="10">
        <v>42036</v>
      </c>
      <c r="G3346" s="10">
        <v>44958</v>
      </c>
      <c r="H3346" s="11">
        <v>9</v>
      </c>
      <c r="I3346" s="20" t="s">
        <v>259</v>
      </c>
      <c r="J3346" s="11" t="s">
        <v>261</v>
      </c>
      <c r="K3346" s="11" t="s">
        <v>12387</v>
      </c>
      <c r="L3346" s="11">
        <v>2</v>
      </c>
    </row>
    <row r="3347" spans="1:12">
      <c r="A3347" s="11" t="s">
        <v>6597</v>
      </c>
      <c r="D3347" s="11" t="s">
        <v>260</v>
      </c>
      <c r="E3347" s="19" t="s">
        <v>6847</v>
      </c>
      <c r="F3347" s="10">
        <v>42036</v>
      </c>
      <c r="G3347" s="10">
        <v>44958</v>
      </c>
      <c r="H3347" s="11">
        <v>9</v>
      </c>
      <c r="I3347" s="20" t="s">
        <v>259</v>
      </c>
      <c r="J3347" s="11" t="s">
        <v>261</v>
      </c>
      <c r="K3347" s="11" t="s">
        <v>12387</v>
      </c>
      <c r="L3347" s="11">
        <v>2</v>
      </c>
    </row>
    <row r="3348" spans="1:12">
      <c r="A3348" s="11" t="s">
        <v>6598</v>
      </c>
      <c r="D3348" s="11" t="s">
        <v>260</v>
      </c>
      <c r="E3348" s="19" t="s">
        <v>6848</v>
      </c>
      <c r="F3348" s="10">
        <v>42036</v>
      </c>
      <c r="G3348" s="10">
        <v>44958</v>
      </c>
      <c r="H3348" s="11">
        <v>9</v>
      </c>
      <c r="I3348" s="20" t="s">
        <v>259</v>
      </c>
      <c r="J3348" s="11" t="s">
        <v>261</v>
      </c>
      <c r="K3348" s="11" t="s">
        <v>12387</v>
      </c>
      <c r="L3348" s="11">
        <v>2</v>
      </c>
    </row>
    <row r="3349" spans="1:12">
      <c r="A3349" s="11" t="s">
        <v>6599</v>
      </c>
      <c r="D3349" s="11" t="s">
        <v>260</v>
      </c>
      <c r="E3349" s="19" t="s">
        <v>6849</v>
      </c>
      <c r="F3349" s="10">
        <v>42036</v>
      </c>
      <c r="G3349" s="10">
        <v>44958</v>
      </c>
      <c r="H3349" s="11">
        <v>9</v>
      </c>
      <c r="I3349" s="20" t="s">
        <v>259</v>
      </c>
      <c r="J3349" s="11" t="s">
        <v>261</v>
      </c>
      <c r="K3349" s="11" t="s">
        <v>12387</v>
      </c>
      <c r="L3349" s="11">
        <v>2</v>
      </c>
    </row>
    <row r="3350" spans="1:12">
      <c r="A3350" s="11" t="s">
        <v>6600</v>
      </c>
      <c r="D3350" s="11" t="s">
        <v>260</v>
      </c>
      <c r="E3350" s="19" t="s">
        <v>6850</v>
      </c>
      <c r="F3350" s="10">
        <v>42036</v>
      </c>
      <c r="G3350" s="10">
        <v>44958</v>
      </c>
      <c r="H3350" s="11">
        <v>9</v>
      </c>
      <c r="I3350" s="20" t="s">
        <v>259</v>
      </c>
      <c r="J3350" s="11" t="s">
        <v>261</v>
      </c>
      <c r="K3350" s="11" t="s">
        <v>12387</v>
      </c>
      <c r="L3350" s="11">
        <v>2</v>
      </c>
    </row>
    <row r="3351" spans="1:12">
      <c r="A3351" s="11" t="s">
        <v>6601</v>
      </c>
      <c r="D3351" s="11" t="s">
        <v>260</v>
      </c>
      <c r="E3351" s="19" t="s">
        <v>6851</v>
      </c>
      <c r="F3351" s="10">
        <v>42036</v>
      </c>
      <c r="G3351" s="10">
        <v>44958</v>
      </c>
      <c r="H3351" s="11">
        <v>9</v>
      </c>
      <c r="I3351" s="20" t="s">
        <v>259</v>
      </c>
      <c r="J3351" s="11" t="s">
        <v>261</v>
      </c>
      <c r="K3351" s="11" t="s">
        <v>12387</v>
      </c>
      <c r="L3351" s="11">
        <v>2</v>
      </c>
    </row>
    <row r="3352" spans="1:12">
      <c r="A3352" s="11" t="s">
        <v>6602</v>
      </c>
      <c r="D3352" s="11" t="s">
        <v>260</v>
      </c>
      <c r="E3352" s="19" t="s">
        <v>6852</v>
      </c>
      <c r="F3352" s="10">
        <v>42036</v>
      </c>
      <c r="G3352" s="10">
        <v>44958</v>
      </c>
      <c r="H3352" s="11">
        <v>9</v>
      </c>
      <c r="I3352" s="20" t="s">
        <v>259</v>
      </c>
      <c r="J3352" s="11" t="s">
        <v>261</v>
      </c>
      <c r="K3352" s="11" t="s">
        <v>12387</v>
      </c>
      <c r="L3352" s="11">
        <v>2</v>
      </c>
    </row>
    <row r="3353" spans="1:12">
      <c r="A3353" s="11" t="s">
        <v>6603</v>
      </c>
      <c r="D3353" s="11" t="s">
        <v>260</v>
      </c>
      <c r="E3353" s="19" t="s">
        <v>6853</v>
      </c>
      <c r="F3353" s="10">
        <v>42036</v>
      </c>
      <c r="G3353" s="10">
        <v>44958</v>
      </c>
      <c r="H3353" s="11">
        <v>9</v>
      </c>
      <c r="I3353" s="20" t="s">
        <v>259</v>
      </c>
      <c r="J3353" s="11" t="s">
        <v>261</v>
      </c>
      <c r="K3353" s="11" t="s">
        <v>12387</v>
      </c>
      <c r="L3353" s="11">
        <v>2</v>
      </c>
    </row>
    <row r="3354" spans="1:12">
      <c r="A3354" s="11" t="s">
        <v>6604</v>
      </c>
      <c r="D3354" s="11" t="s">
        <v>260</v>
      </c>
      <c r="E3354" s="19" t="s">
        <v>6854</v>
      </c>
      <c r="F3354" s="10">
        <v>42036</v>
      </c>
      <c r="G3354" s="10">
        <v>44958</v>
      </c>
      <c r="H3354" s="11">
        <v>9</v>
      </c>
      <c r="I3354" s="20" t="s">
        <v>259</v>
      </c>
      <c r="J3354" s="11" t="s">
        <v>261</v>
      </c>
      <c r="K3354" s="11" t="s">
        <v>12387</v>
      </c>
      <c r="L3354" s="11">
        <v>2</v>
      </c>
    </row>
    <row r="3355" spans="1:12">
      <c r="A3355" s="11" t="s">
        <v>6605</v>
      </c>
      <c r="D3355" s="11" t="s">
        <v>260</v>
      </c>
      <c r="E3355" s="19" t="s">
        <v>6855</v>
      </c>
      <c r="F3355" s="10">
        <v>42036</v>
      </c>
      <c r="G3355" s="10">
        <v>44958</v>
      </c>
      <c r="H3355" s="11">
        <v>9</v>
      </c>
      <c r="I3355" s="20" t="s">
        <v>259</v>
      </c>
      <c r="J3355" s="11" t="s">
        <v>261</v>
      </c>
      <c r="K3355" s="11" t="s">
        <v>12387</v>
      </c>
      <c r="L3355" s="11">
        <v>2</v>
      </c>
    </row>
    <row r="3356" spans="1:12">
      <c r="A3356" s="11" t="s">
        <v>6606</v>
      </c>
      <c r="D3356" s="11" t="s">
        <v>260</v>
      </c>
      <c r="E3356" s="19" t="s">
        <v>6856</v>
      </c>
      <c r="F3356" s="10">
        <v>42036</v>
      </c>
      <c r="G3356" s="10">
        <v>44958</v>
      </c>
      <c r="H3356" s="11">
        <v>9</v>
      </c>
      <c r="I3356" s="20" t="s">
        <v>259</v>
      </c>
      <c r="J3356" s="11" t="s">
        <v>261</v>
      </c>
      <c r="K3356" s="11" t="s">
        <v>12387</v>
      </c>
      <c r="L3356" s="11">
        <v>2</v>
      </c>
    </row>
    <row r="3357" spans="1:12">
      <c r="A3357" s="11" t="s">
        <v>6607</v>
      </c>
      <c r="D3357" s="11" t="s">
        <v>260</v>
      </c>
      <c r="E3357" s="19" t="s">
        <v>6857</v>
      </c>
      <c r="F3357" s="10">
        <v>42036</v>
      </c>
      <c r="G3357" s="10">
        <v>44958</v>
      </c>
      <c r="H3357" s="11">
        <v>9</v>
      </c>
      <c r="I3357" s="20" t="s">
        <v>259</v>
      </c>
      <c r="J3357" s="11" t="s">
        <v>261</v>
      </c>
      <c r="K3357" s="11" t="s">
        <v>12387</v>
      </c>
      <c r="L3357" s="11">
        <v>2</v>
      </c>
    </row>
    <row r="3358" spans="1:12">
      <c r="A3358" s="11" t="s">
        <v>6608</v>
      </c>
      <c r="D3358" s="11" t="s">
        <v>260</v>
      </c>
      <c r="E3358" s="19" t="s">
        <v>6858</v>
      </c>
      <c r="F3358" s="10">
        <v>42036</v>
      </c>
      <c r="G3358" s="10">
        <v>44958</v>
      </c>
      <c r="H3358" s="11">
        <v>9</v>
      </c>
      <c r="I3358" s="20" t="s">
        <v>259</v>
      </c>
      <c r="J3358" s="11" t="s">
        <v>261</v>
      </c>
      <c r="K3358" s="11" t="s">
        <v>12387</v>
      </c>
      <c r="L3358" s="11">
        <v>2</v>
      </c>
    </row>
    <row r="3359" spans="1:12">
      <c r="A3359" s="11" t="s">
        <v>6609</v>
      </c>
      <c r="D3359" s="11" t="s">
        <v>260</v>
      </c>
      <c r="E3359" s="19" t="s">
        <v>6859</v>
      </c>
      <c r="F3359" s="10">
        <v>42036</v>
      </c>
      <c r="G3359" s="10">
        <v>44958</v>
      </c>
      <c r="H3359" s="11">
        <v>9</v>
      </c>
      <c r="I3359" s="20" t="s">
        <v>259</v>
      </c>
      <c r="J3359" s="11" t="s">
        <v>261</v>
      </c>
      <c r="K3359" s="11" t="s">
        <v>12387</v>
      </c>
      <c r="L3359" s="11">
        <v>2</v>
      </c>
    </row>
    <row r="3360" spans="1:12">
      <c r="A3360" s="11" t="s">
        <v>6610</v>
      </c>
      <c r="D3360" s="11" t="s">
        <v>260</v>
      </c>
      <c r="E3360" s="19" t="s">
        <v>6860</v>
      </c>
      <c r="F3360" s="10">
        <v>42036</v>
      </c>
      <c r="G3360" s="10">
        <v>44958</v>
      </c>
      <c r="H3360" s="11">
        <v>9</v>
      </c>
      <c r="I3360" s="20" t="s">
        <v>259</v>
      </c>
      <c r="J3360" s="11" t="s">
        <v>261</v>
      </c>
      <c r="K3360" s="11" t="s">
        <v>12387</v>
      </c>
      <c r="L3360" s="11">
        <v>2</v>
      </c>
    </row>
    <row r="3361" spans="1:12">
      <c r="A3361" s="11" t="s">
        <v>6611</v>
      </c>
      <c r="D3361" s="11" t="s">
        <v>260</v>
      </c>
      <c r="E3361" s="19" t="s">
        <v>6861</v>
      </c>
      <c r="F3361" s="10">
        <v>42036</v>
      </c>
      <c r="G3361" s="10">
        <v>44958</v>
      </c>
      <c r="H3361" s="11">
        <v>9</v>
      </c>
      <c r="I3361" s="20" t="s">
        <v>259</v>
      </c>
      <c r="J3361" s="11" t="s">
        <v>261</v>
      </c>
      <c r="K3361" s="11" t="s">
        <v>12387</v>
      </c>
      <c r="L3361" s="11">
        <v>2</v>
      </c>
    </row>
    <row r="3362" spans="1:12">
      <c r="A3362" s="11" t="s">
        <v>6612</v>
      </c>
      <c r="D3362" s="11" t="s">
        <v>260</v>
      </c>
      <c r="E3362" s="19" t="s">
        <v>6862</v>
      </c>
      <c r="F3362" s="10">
        <v>42036</v>
      </c>
      <c r="G3362" s="10">
        <v>44958</v>
      </c>
      <c r="H3362" s="11">
        <v>9</v>
      </c>
      <c r="I3362" s="20" t="s">
        <v>259</v>
      </c>
      <c r="J3362" s="11" t="s">
        <v>261</v>
      </c>
      <c r="K3362" s="11" t="s">
        <v>12387</v>
      </c>
      <c r="L3362" s="11">
        <v>2</v>
      </c>
    </row>
    <row r="3363" spans="1:12">
      <c r="A3363" s="11" t="s">
        <v>6613</v>
      </c>
      <c r="D3363" s="11" t="s">
        <v>260</v>
      </c>
      <c r="E3363" s="19" t="s">
        <v>6863</v>
      </c>
      <c r="F3363" s="10">
        <v>42036</v>
      </c>
      <c r="G3363" s="10">
        <v>44958</v>
      </c>
      <c r="H3363" s="11">
        <v>9</v>
      </c>
      <c r="I3363" s="20" t="s">
        <v>259</v>
      </c>
      <c r="J3363" s="11" t="s">
        <v>261</v>
      </c>
      <c r="K3363" s="11" t="s">
        <v>12387</v>
      </c>
      <c r="L3363" s="11">
        <v>2</v>
      </c>
    </row>
    <row r="3364" spans="1:12">
      <c r="A3364" s="11" t="s">
        <v>6614</v>
      </c>
      <c r="D3364" s="11" t="s">
        <v>260</v>
      </c>
      <c r="E3364" s="19" t="s">
        <v>6864</v>
      </c>
      <c r="F3364" s="10">
        <v>42036</v>
      </c>
      <c r="G3364" s="10">
        <v>44958</v>
      </c>
      <c r="H3364" s="11">
        <v>9</v>
      </c>
      <c r="I3364" s="20" t="s">
        <v>259</v>
      </c>
      <c r="J3364" s="11" t="s">
        <v>261</v>
      </c>
      <c r="K3364" s="11" t="s">
        <v>12387</v>
      </c>
      <c r="L3364" s="11">
        <v>2</v>
      </c>
    </row>
    <row r="3365" spans="1:12">
      <c r="A3365" s="11" t="s">
        <v>6615</v>
      </c>
      <c r="D3365" s="11" t="s">
        <v>260</v>
      </c>
      <c r="E3365" s="19" t="s">
        <v>6865</v>
      </c>
      <c r="F3365" s="10">
        <v>42036</v>
      </c>
      <c r="G3365" s="10">
        <v>44958</v>
      </c>
      <c r="H3365" s="11">
        <v>9</v>
      </c>
      <c r="I3365" s="20" t="s">
        <v>259</v>
      </c>
      <c r="J3365" s="11" t="s">
        <v>261</v>
      </c>
      <c r="K3365" s="11" t="s">
        <v>12387</v>
      </c>
      <c r="L3365" s="11">
        <v>2</v>
      </c>
    </row>
    <row r="3366" spans="1:12">
      <c r="A3366" s="11" t="s">
        <v>6616</v>
      </c>
      <c r="D3366" s="11" t="s">
        <v>260</v>
      </c>
      <c r="E3366" s="19" t="s">
        <v>6866</v>
      </c>
      <c r="F3366" s="10">
        <v>42036</v>
      </c>
      <c r="G3366" s="10">
        <v>44958</v>
      </c>
      <c r="H3366" s="11">
        <v>9</v>
      </c>
      <c r="I3366" s="20" t="s">
        <v>259</v>
      </c>
      <c r="J3366" s="11" t="s">
        <v>261</v>
      </c>
      <c r="K3366" s="11" t="s">
        <v>12387</v>
      </c>
      <c r="L3366" s="11">
        <v>2</v>
      </c>
    </row>
    <row r="3367" spans="1:12">
      <c r="A3367" s="11" t="s">
        <v>6617</v>
      </c>
      <c r="D3367" s="11" t="s">
        <v>260</v>
      </c>
      <c r="E3367" s="19" t="s">
        <v>6867</v>
      </c>
      <c r="F3367" s="10">
        <v>42036</v>
      </c>
      <c r="G3367" s="10">
        <v>44958</v>
      </c>
      <c r="H3367" s="11">
        <v>9</v>
      </c>
      <c r="I3367" s="20" t="s">
        <v>259</v>
      </c>
      <c r="J3367" s="11" t="s">
        <v>261</v>
      </c>
      <c r="K3367" s="11" t="s">
        <v>12387</v>
      </c>
      <c r="L3367" s="11">
        <v>2</v>
      </c>
    </row>
    <row r="3368" spans="1:12">
      <c r="A3368" s="11" t="s">
        <v>6618</v>
      </c>
      <c r="D3368" s="11" t="s">
        <v>260</v>
      </c>
      <c r="E3368" s="19" t="s">
        <v>6868</v>
      </c>
      <c r="F3368" s="10">
        <v>42036</v>
      </c>
      <c r="G3368" s="10">
        <v>44958</v>
      </c>
      <c r="H3368" s="11">
        <v>9</v>
      </c>
      <c r="I3368" s="20" t="s">
        <v>259</v>
      </c>
      <c r="J3368" s="11" t="s">
        <v>261</v>
      </c>
      <c r="K3368" s="11" t="s">
        <v>12387</v>
      </c>
      <c r="L3368" s="11">
        <v>2</v>
      </c>
    </row>
    <row r="3369" spans="1:12">
      <c r="A3369" s="11" t="s">
        <v>6619</v>
      </c>
      <c r="D3369" s="11" t="s">
        <v>260</v>
      </c>
      <c r="E3369" s="19" t="s">
        <v>6869</v>
      </c>
      <c r="F3369" s="10">
        <v>42036</v>
      </c>
      <c r="G3369" s="10">
        <v>44958</v>
      </c>
      <c r="H3369" s="11">
        <v>9</v>
      </c>
      <c r="I3369" s="20" t="s">
        <v>259</v>
      </c>
      <c r="J3369" s="11" t="s">
        <v>261</v>
      </c>
      <c r="K3369" s="11" t="s">
        <v>12387</v>
      </c>
      <c r="L3369" s="11">
        <v>2</v>
      </c>
    </row>
    <row r="3370" spans="1:12">
      <c r="A3370" s="11" t="s">
        <v>6620</v>
      </c>
      <c r="D3370" s="11" t="s">
        <v>260</v>
      </c>
      <c r="E3370" s="19" t="s">
        <v>6870</v>
      </c>
      <c r="F3370" s="10">
        <v>42036</v>
      </c>
      <c r="G3370" s="10">
        <v>44958</v>
      </c>
      <c r="H3370" s="11">
        <v>9</v>
      </c>
      <c r="I3370" s="20" t="s">
        <v>259</v>
      </c>
      <c r="J3370" s="11" t="s">
        <v>261</v>
      </c>
      <c r="K3370" s="11" t="s">
        <v>12387</v>
      </c>
      <c r="L3370" s="11">
        <v>2</v>
      </c>
    </row>
    <row r="3371" spans="1:12">
      <c r="A3371" s="11" t="s">
        <v>6621</v>
      </c>
      <c r="D3371" s="11" t="s">
        <v>260</v>
      </c>
      <c r="E3371" s="19" t="s">
        <v>6871</v>
      </c>
      <c r="F3371" s="10">
        <v>42036</v>
      </c>
      <c r="G3371" s="10">
        <v>44958</v>
      </c>
      <c r="H3371" s="11">
        <v>9</v>
      </c>
      <c r="I3371" s="20" t="s">
        <v>259</v>
      </c>
      <c r="J3371" s="11" t="s">
        <v>261</v>
      </c>
      <c r="K3371" s="11" t="s">
        <v>12387</v>
      </c>
      <c r="L3371" s="11">
        <v>2</v>
      </c>
    </row>
    <row r="3372" spans="1:12">
      <c r="A3372" s="11" t="s">
        <v>6622</v>
      </c>
      <c r="D3372" s="11" t="s">
        <v>260</v>
      </c>
      <c r="E3372" s="19" t="s">
        <v>6872</v>
      </c>
      <c r="F3372" s="10">
        <v>42036</v>
      </c>
      <c r="G3372" s="10">
        <v>44958</v>
      </c>
      <c r="H3372" s="11">
        <v>9</v>
      </c>
      <c r="I3372" s="20" t="s">
        <v>259</v>
      </c>
      <c r="J3372" s="11" t="s">
        <v>261</v>
      </c>
      <c r="K3372" s="11" t="s">
        <v>12387</v>
      </c>
      <c r="L3372" s="11">
        <v>2</v>
      </c>
    </row>
    <row r="3373" spans="1:12">
      <c r="A3373" s="11" t="s">
        <v>6623</v>
      </c>
      <c r="D3373" s="11" t="s">
        <v>260</v>
      </c>
      <c r="E3373" s="19" t="s">
        <v>6873</v>
      </c>
      <c r="F3373" s="10">
        <v>42036</v>
      </c>
      <c r="G3373" s="10">
        <v>44958</v>
      </c>
      <c r="H3373" s="11">
        <v>9</v>
      </c>
      <c r="I3373" s="20" t="s">
        <v>259</v>
      </c>
      <c r="J3373" s="11" t="s">
        <v>261</v>
      </c>
      <c r="K3373" s="11" t="s">
        <v>12387</v>
      </c>
      <c r="L3373" s="11">
        <v>2</v>
      </c>
    </row>
    <row r="3374" spans="1:12">
      <c r="A3374" s="11" t="s">
        <v>6624</v>
      </c>
      <c r="D3374" s="11" t="s">
        <v>260</v>
      </c>
      <c r="E3374" s="19" t="s">
        <v>6874</v>
      </c>
      <c r="F3374" s="10">
        <v>42036</v>
      </c>
      <c r="G3374" s="10">
        <v>44958</v>
      </c>
      <c r="H3374" s="11">
        <v>9</v>
      </c>
      <c r="I3374" s="20" t="s">
        <v>259</v>
      </c>
      <c r="J3374" s="11" t="s">
        <v>261</v>
      </c>
      <c r="K3374" s="11" t="s">
        <v>12387</v>
      </c>
      <c r="L3374" s="11">
        <v>2</v>
      </c>
    </row>
    <row r="3375" spans="1:12">
      <c r="A3375" s="11" t="s">
        <v>6625</v>
      </c>
      <c r="D3375" s="11" t="s">
        <v>260</v>
      </c>
      <c r="E3375" s="19" t="s">
        <v>6875</v>
      </c>
      <c r="F3375" s="10">
        <v>42036</v>
      </c>
      <c r="G3375" s="10">
        <v>44958</v>
      </c>
      <c r="H3375" s="11">
        <v>9</v>
      </c>
      <c r="I3375" s="20" t="s">
        <v>259</v>
      </c>
      <c r="J3375" s="11" t="s">
        <v>261</v>
      </c>
      <c r="K3375" s="11" t="s">
        <v>12387</v>
      </c>
      <c r="L3375" s="11">
        <v>2</v>
      </c>
    </row>
    <row r="3376" spans="1:12">
      <c r="A3376" s="11" t="s">
        <v>6626</v>
      </c>
      <c r="D3376" s="11" t="s">
        <v>260</v>
      </c>
      <c r="E3376" s="19" t="s">
        <v>6876</v>
      </c>
      <c r="F3376" s="10">
        <v>42036</v>
      </c>
      <c r="G3376" s="10">
        <v>44958</v>
      </c>
      <c r="H3376" s="11">
        <v>9</v>
      </c>
      <c r="I3376" s="20" t="s">
        <v>259</v>
      </c>
      <c r="J3376" s="11" t="s">
        <v>261</v>
      </c>
      <c r="K3376" s="11" t="s">
        <v>12387</v>
      </c>
      <c r="L3376" s="11">
        <v>2</v>
      </c>
    </row>
    <row r="3377" spans="1:12">
      <c r="A3377" s="11" t="s">
        <v>6627</v>
      </c>
      <c r="D3377" s="11" t="s">
        <v>260</v>
      </c>
      <c r="E3377" s="19" t="s">
        <v>6877</v>
      </c>
      <c r="F3377" s="10">
        <v>42036</v>
      </c>
      <c r="G3377" s="10">
        <v>44958</v>
      </c>
      <c r="H3377" s="11">
        <v>9</v>
      </c>
      <c r="I3377" s="20" t="s">
        <v>259</v>
      </c>
      <c r="J3377" s="11" t="s">
        <v>261</v>
      </c>
      <c r="K3377" s="11" t="s">
        <v>12387</v>
      </c>
      <c r="L3377" s="11">
        <v>2</v>
      </c>
    </row>
    <row r="3378" spans="1:12">
      <c r="A3378" s="11" t="s">
        <v>6628</v>
      </c>
      <c r="D3378" s="11" t="s">
        <v>260</v>
      </c>
      <c r="E3378" s="19" t="s">
        <v>6878</v>
      </c>
      <c r="F3378" s="10">
        <v>42036</v>
      </c>
      <c r="G3378" s="10">
        <v>44958</v>
      </c>
      <c r="H3378" s="11">
        <v>9</v>
      </c>
      <c r="I3378" s="20" t="s">
        <v>259</v>
      </c>
      <c r="J3378" s="11" t="s">
        <v>261</v>
      </c>
      <c r="K3378" s="11" t="s">
        <v>12387</v>
      </c>
      <c r="L3378" s="11">
        <v>2</v>
      </c>
    </row>
    <row r="3379" spans="1:12">
      <c r="A3379" s="11" t="s">
        <v>6629</v>
      </c>
      <c r="D3379" s="11" t="s">
        <v>260</v>
      </c>
      <c r="E3379" s="19" t="s">
        <v>6879</v>
      </c>
      <c r="F3379" s="10">
        <v>42036</v>
      </c>
      <c r="G3379" s="10">
        <v>44958</v>
      </c>
      <c r="H3379" s="11">
        <v>9</v>
      </c>
      <c r="I3379" s="20" t="s">
        <v>259</v>
      </c>
      <c r="J3379" s="11" t="s">
        <v>261</v>
      </c>
      <c r="K3379" s="11" t="s">
        <v>12387</v>
      </c>
      <c r="L3379" s="11">
        <v>2</v>
      </c>
    </row>
    <row r="3380" spans="1:12">
      <c r="A3380" s="11" t="s">
        <v>6630</v>
      </c>
      <c r="D3380" s="11" t="s">
        <v>260</v>
      </c>
      <c r="E3380" s="19" t="s">
        <v>6880</v>
      </c>
      <c r="F3380" s="10">
        <v>42036</v>
      </c>
      <c r="G3380" s="10">
        <v>44958</v>
      </c>
      <c r="H3380" s="11">
        <v>9</v>
      </c>
      <c r="I3380" s="20" t="s">
        <v>259</v>
      </c>
      <c r="J3380" s="11" t="s">
        <v>261</v>
      </c>
      <c r="K3380" s="11" t="s">
        <v>12387</v>
      </c>
      <c r="L3380" s="11">
        <v>2</v>
      </c>
    </row>
    <row r="3381" spans="1:12">
      <c r="A3381" s="11" t="s">
        <v>6631</v>
      </c>
      <c r="D3381" s="11" t="s">
        <v>260</v>
      </c>
      <c r="E3381" s="19" t="s">
        <v>6881</v>
      </c>
      <c r="F3381" s="10">
        <v>42036</v>
      </c>
      <c r="G3381" s="10">
        <v>44958</v>
      </c>
      <c r="H3381" s="11">
        <v>9</v>
      </c>
      <c r="I3381" s="20" t="s">
        <v>259</v>
      </c>
      <c r="J3381" s="11" t="s">
        <v>261</v>
      </c>
      <c r="K3381" s="11" t="s">
        <v>12387</v>
      </c>
      <c r="L3381" s="11">
        <v>2</v>
      </c>
    </row>
    <row r="3382" spans="1:12">
      <c r="A3382" s="11" t="s">
        <v>6632</v>
      </c>
      <c r="D3382" s="11" t="s">
        <v>260</v>
      </c>
      <c r="E3382" s="19" t="s">
        <v>6882</v>
      </c>
      <c r="F3382" s="10">
        <v>42036</v>
      </c>
      <c r="G3382" s="10">
        <v>44958</v>
      </c>
      <c r="H3382" s="11">
        <v>9</v>
      </c>
      <c r="I3382" s="20" t="s">
        <v>259</v>
      </c>
      <c r="J3382" s="11" t="s">
        <v>261</v>
      </c>
      <c r="K3382" s="11" t="s">
        <v>12387</v>
      </c>
      <c r="L3382" s="11">
        <v>2</v>
      </c>
    </row>
    <row r="3383" spans="1:12">
      <c r="A3383" s="11" t="s">
        <v>6633</v>
      </c>
      <c r="D3383" s="11" t="s">
        <v>260</v>
      </c>
      <c r="E3383" s="19" t="s">
        <v>6883</v>
      </c>
      <c r="F3383" s="10">
        <v>42036</v>
      </c>
      <c r="G3383" s="10">
        <v>44958</v>
      </c>
      <c r="H3383" s="11">
        <v>9</v>
      </c>
      <c r="I3383" s="20" t="s">
        <v>259</v>
      </c>
      <c r="J3383" s="11" t="s">
        <v>261</v>
      </c>
      <c r="K3383" s="11" t="s">
        <v>12387</v>
      </c>
      <c r="L3383" s="11">
        <v>2</v>
      </c>
    </row>
    <row r="3384" spans="1:12">
      <c r="A3384" s="11" t="s">
        <v>6634</v>
      </c>
      <c r="D3384" s="11" t="s">
        <v>260</v>
      </c>
      <c r="E3384" s="19" t="s">
        <v>6884</v>
      </c>
      <c r="F3384" s="10">
        <v>42036</v>
      </c>
      <c r="G3384" s="10">
        <v>44958</v>
      </c>
      <c r="H3384" s="11">
        <v>9</v>
      </c>
      <c r="I3384" s="20" t="s">
        <v>259</v>
      </c>
      <c r="J3384" s="11" t="s">
        <v>261</v>
      </c>
      <c r="K3384" s="11" t="s">
        <v>12387</v>
      </c>
      <c r="L3384" s="11">
        <v>2</v>
      </c>
    </row>
    <row r="3385" spans="1:12">
      <c r="A3385" s="11" t="s">
        <v>6635</v>
      </c>
      <c r="D3385" s="11" t="s">
        <v>260</v>
      </c>
      <c r="E3385" s="19" t="s">
        <v>6885</v>
      </c>
      <c r="F3385" s="10">
        <v>42036</v>
      </c>
      <c r="G3385" s="10">
        <v>44958</v>
      </c>
      <c r="H3385" s="11">
        <v>9</v>
      </c>
      <c r="I3385" s="20" t="s">
        <v>259</v>
      </c>
      <c r="J3385" s="11" t="s">
        <v>261</v>
      </c>
      <c r="K3385" s="11" t="s">
        <v>12387</v>
      </c>
      <c r="L3385" s="11">
        <v>2</v>
      </c>
    </row>
    <row r="3386" spans="1:12">
      <c r="A3386" s="11" t="s">
        <v>6636</v>
      </c>
      <c r="D3386" s="11" t="s">
        <v>260</v>
      </c>
      <c r="E3386" s="19" t="s">
        <v>6886</v>
      </c>
      <c r="F3386" s="10">
        <v>42036</v>
      </c>
      <c r="G3386" s="10">
        <v>44958</v>
      </c>
      <c r="H3386" s="11">
        <v>9</v>
      </c>
      <c r="I3386" s="20" t="s">
        <v>259</v>
      </c>
      <c r="J3386" s="11" t="s">
        <v>261</v>
      </c>
      <c r="K3386" s="11" t="s">
        <v>12387</v>
      </c>
      <c r="L3386" s="11">
        <v>2</v>
      </c>
    </row>
    <row r="3387" spans="1:12">
      <c r="A3387" s="11" t="s">
        <v>6637</v>
      </c>
      <c r="D3387" s="11" t="s">
        <v>260</v>
      </c>
      <c r="E3387" s="19" t="s">
        <v>6887</v>
      </c>
      <c r="F3387" s="10">
        <v>42036</v>
      </c>
      <c r="G3387" s="10">
        <v>44958</v>
      </c>
      <c r="H3387" s="11">
        <v>9</v>
      </c>
      <c r="I3387" s="20" t="s">
        <v>259</v>
      </c>
      <c r="J3387" s="11" t="s">
        <v>261</v>
      </c>
      <c r="K3387" s="11" t="s">
        <v>12387</v>
      </c>
      <c r="L3387" s="11">
        <v>2</v>
      </c>
    </row>
    <row r="3388" spans="1:12">
      <c r="A3388" s="11" t="s">
        <v>6638</v>
      </c>
      <c r="D3388" s="11" t="s">
        <v>260</v>
      </c>
      <c r="E3388" s="19" t="s">
        <v>6888</v>
      </c>
      <c r="F3388" s="10">
        <v>42036</v>
      </c>
      <c r="G3388" s="10">
        <v>44958</v>
      </c>
      <c r="H3388" s="11">
        <v>9</v>
      </c>
      <c r="I3388" s="20" t="s">
        <v>259</v>
      </c>
      <c r="J3388" s="11" t="s">
        <v>261</v>
      </c>
      <c r="K3388" s="11" t="s">
        <v>12387</v>
      </c>
      <c r="L3388" s="11">
        <v>2</v>
      </c>
    </row>
    <row r="3389" spans="1:12">
      <c r="A3389" s="11" t="s">
        <v>6639</v>
      </c>
      <c r="D3389" s="11" t="s">
        <v>260</v>
      </c>
      <c r="E3389" s="19" t="s">
        <v>6889</v>
      </c>
      <c r="F3389" s="10">
        <v>42036</v>
      </c>
      <c r="G3389" s="10">
        <v>44958</v>
      </c>
      <c r="H3389" s="11">
        <v>9</v>
      </c>
      <c r="I3389" s="20" t="s">
        <v>259</v>
      </c>
      <c r="J3389" s="11" t="s">
        <v>261</v>
      </c>
      <c r="K3389" s="11" t="s">
        <v>12387</v>
      </c>
      <c r="L3389" s="11">
        <v>2</v>
      </c>
    </row>
    <row r="3390" spans="1:12">
      <c r="A3390" s="11" t="s">
        <v>6640</v>
      </c>
      <c r="D3390" s="11" t="s">
        <v>260</v>
      </c>
      <c r="E3390" s="19" t="s">
        <v>6890</v>
      </c>
      <c r="F3390" s="10">
        <v>42036</v>
      </c>
      <c r="G3390" s="10">
        <v>44958</v>
      </c>
      <c r="H3390" s="11">
        <v>9</v>
      </c>
      <c r="I3390" s="20" t="s">
        <v>259</v>
      </c>
      <c r="J3390" s="11" t="s">
        <v>261</v>
      </c>
      <c r="K3390" s="11" t="s">
        <v>12387</v>
      </c>
      <c r="L3390" s="11">
        <v>2</v>
      </c>
    </row>
    <row r="3391" spans="1:12">
      <c r="A3391" s="11" t="s">
        <v>6641</v>
      </c>
      <c r="D3391" s="11" t="s">
        <v>260</v>
      </c>
      <c r="E3391" s="19" t="s">
        <v>6891</v>
      </c>
      <c r="F3391" s="10">
        <v>42036</v>
      </c>
      <c r="G3391" s="10">
        <v>44958</v>
      </c>
      <c r="H3391" s="11">
        <v>9</v>
      </c>
      <c r="I3391" s="20" t="s">
        <v>259</v>
      </c>
      <c r="J3391" s="11" t="s">
        <v>261</v>
      </c>
      <c r="K3391" s="11" t="s">
        <v>12387</v>
      </c>
      <c r="L3391" s="11">
        <v>2</v>
      </c>
    </row>
    <row r="3392" spans="1:12">
      <c r="A3392" s="11" t="s">
        <v>6642</v>
      </c>
      <c r="D3392" s="11" t="s">
        <v>260</v>
      </c>
      <c r="E3392" s="19" t="s">
        <v>6892</v>
      </c>
      <c r="F3392" s="10">
        <v>42036</v>
      </c>
      <c r="G3392" s="10">
        <v>44958</v>
      </c>
      <c r="H3392" s="11">
        <v>9</v>
      </c>
      <c r="I3392" s="20" t="s">
        <v>259</v>
      </c>
      <c r="J3392" s="11" t="s">
        <v>261</v>
      </c>
      <c r="K3392" s="11" t="s">
        <v>12387</v>
      </c>
      <c r="L3392" s="11">
        <v>2</v>
      </c>
    </row>
    <row r="3393" spans="1:12">
      <c r="A3393" s="11" t="s">
        <v>6643</v>
      </c>
      <c r="D3393" s="11" t="s">
        <v>260</v>
      </c>
      <c r="E3393" s="19" t="s">
        <v>6893</v>
      </c>
      <c r="F3393" s="10">
        <v>42036</v>
      </c>
      <c r="G3393" s="10">
        <v>44958</v>
      </c>
      <c r="H3393" s="11">
        <v>9</v>
      </c>
      <c r="I3393" s="20" t="s">
        <v>259</v>
      </c>
      <c r="J3393" s="11" t="s">
        <v>261</v>
      </c>
      <c r="K3393" s="11" t="s">
        <v>12387</v>
      </c>
      <c r="L3393" s="11">
        <v>2</v>
      </c>
    </row>
    <row r="3394" spans="1:12">
      <c r="A3394" s="11" t="s">
        <v>6644</v>
      </c>
      <c r="D3394" s="11" t="s">
        <v>260</v>
      </c>
      <c r="E3394" s="19" t="s">
        <v>6894</v>
      </c>
      <c r="F3394" s="10">
        <v>42036</v>
      </c>
      <c r="G3394" s="10">
        <v>44958</v>
      </c>
      <c r="H3394" s="11">
        <v>9</v>
      </c>
      <c r="I3394" s="20" t="s">
        <v>259</v>
      </c>
      <c r="J3394" s="11" t="s">
        <v>261</v>
      </c>
      <c r="K3394" s="11" t="s">
        <v>12387</v>
      </c>
      <c r="L3394" s="11">
        <v>2</v>
      </c>
    </row>
    <row r="3395" spans="1:12">
      <c r="A3395" s="11" t="s">
        <v>6645</v>
      </c>
      <c r="D3395" s="11" t="s">
        <v>260</v>
      </c>
      <c r="E3395" s="19" t="s">
        <v>6895</v>
      </c>
      <c r="F3395" s="10">
        <v>42036</v>
      </c>
      <c r="G3395" s="10">
        <v>44958</v>
      </c>
      <c r="H3395" s="11">
        <v>9</v>
      </c>
      <c r="I3395" s="20" t="s">
        <v>259</v>
      </c>
      <c r="J3395" s="11" t="s">
        <v>261</v>
      </c>
      <c r="K3395" s="11" t="s">
        <v>12387</v>
      </c>
      <c r="L3395" s="11">
        <v>2</v>
      </c>
    </row>
    <row r="3396" spans="1:12">
      <c r="A3396" s="11" t="s">
        <v>6646</v>
      </c>
      <c r="D3396" s="11" t="s">
        <v>260</v>
      </c>
      <c r="E3396" s="19" t="s">
        <v>6896</v>
      </c>
      <c r="F3396" s="10">
        <v>42036</v>
      </c>
      <c r="G3396" s="10">
        <v>44958</v>
      </c>
      <c r="H3396" s="11">
        <v>9</v>
      </c>
      <c r="I3396" s="20" t="s">
        <v>259</v>
      </c>
      <c r="J3396" s="11" t="s">
        <v>261</v>
      </c>
      <c r="K3396" s="11" t="s">
        <v>12387</v>
      </c>
      <c r="L3396" s="11">
        <v>2</v>
      </c>
    </row>
    <row r="3397" spans="1:12">
      <c r="A3397" s="11" t="s">
        <v>6647</v>
      </c>
      <c r="D3397" s="11" t="s">
        <v>260</v>
      </c>
      <c r="E3397" s="19" t="s">
        <v>6897</v>
      </c>
      <c r="F3397" s="10">
        <v>42036</v>
      </c>
      <c r="G3397" s="10">
        <v>44958</v>
      </c>
      <c r="H3397" s="11">
        <v>9</v>
      </c>
      <c r="I3397" s="20" t="s">
        <v>259</v>
      </c>
      <c r="J3397" s="11" t="s">
        <v>261</v>
      </c>
      <c r="K3397" s="11" t="s">
        <v>12387</v>
      </c>
      <c r="L3397" s="11">
        <v>2</v>
      </c>
    </row>
    <row r="3398" spans="1:12">
      <c r="A3398" s="11" t="s">
        <v>6648</v>
      </c>
      <c r="D3398" s="11" t="s">
        <v>260</v>
      </c>
      <c r="E3398" s="19" t="s">
        <v>6898</v>
      </c>
      <c r="F3398" s="10">
        <v>42036</v>
      </c>
      <c r="G3398" s="10">
        <v>44958</v>
      </c>
      <c r="H3398" s="11">
        <v>9</v>
      </c>
      <c r="I3398" s="20" t="s">
        <v>259</v>
      </c>
      <c r="J3398" s="11" t="s">
        <v>261</v>
      </c>
      <c r="K3398" s="11" t="s">
        <v>12387</v>
      </c>
      <c r="L3398" s="11">
        <v>2</v>
      </c>
    </row>
    <row r="3399" spans="1:12">
      <c r="A3399" s="11" t="s">
        <v>6649</v>
      </c>
      <c r="D3399" s="11" t="s">
        <v>260</v>
      </c>
      <c r="E3399" s="19" t="s">
        <v>6899</v>
      </c>
      <c r="F3399" s="10">
        <v>42036</v>
      </c>
      <c r="G3399" s="10">
        <v>44958</v>
      </c>
      <c r="H3399" s="11">
        <v>9</v>
      </c>
      <c r="I3399" s="20" t="s">
        <v>259</v>
      </c>
      <c r="J3399" s="11" t="s">
        <v>261</v>
      </c>
      <c r="K3399" s="11" t="s">
        <v>12387</v>
      </c>
      <c r="L3399" s="11">
        <v>2</v>
      </c>
    </row>
    <row r="3400" spans="1:12">
      <c r="A3400" s="11" t="s">
        <v>6650</v>
      </c>
      <c r="D3400" s="11" t="s">
        <v>260</v>
      </c>
      <c r="E3400" s="19" t="s">
        <v>6900</v>
      </c>
      <c r="F3400" s="10">
        <v>42036</v>
      </c>
      <c r="G3400" s="10">
        <v>44958</v>
      </c>
      <c r="H3400" s="11">
        <v>9</v>
      </c>
      <c r="I3400" s="20" t="s">
        <v>259</v>
      </c>
      <c r="J3400" s="11" t="s">
        <v>261</v>
      </c>
      <c r="K3400" s="11" t="s">
        <v>12387</v>
      </c>
      <c r="L3400" s="11">
        <v>2</v>
      </c>
    </row>
    <row r="3401" spans="1:12">
      <c r="A3401" s="11" t="s">
        <v>6651</v>
      </c>
      <c r="D3401" s="11" t="s">
        <v>260</v>
      </c>
      <c r="E3401" s="19" t="s">
        <v>6901</v>
      </c>
      <c r="F3401" s="10">
        <v>42036</v>
      </c>
      <c r="G3401" s="10">
        <v>44958</v>
      </c>
      <c r="H3401" s="11">
        <v>9</v>
      </c>
      <c r="I3401" s="20" t="s">
        <v>259</v>
      </c>
      <c r="J3401" s="11" t="s">
        <v>261</v>
      </c>
      <c r="K3401" s="11" t="s">
        <v>12387</v>
      </c>
      <c r="L3401" s="11">
        <v>2</v>
      </c>
    </row>
    <row r="3402" spans="1:12">
      <c r="A3402" s="11" t="s">
        <v>6652</v>
      </c>
      <c r="D3402" s="11" t="s">
        <v>260</v>
      </c>
      <c r="E3402" s="19" t="s">
        <v>6902</v>
      </c>
      <c r="F3402" s="10">
        <v>42036</v>
      </c>
      <c r="G3402" s="10">
        <v>44958</v>
      </c>
      <c r="H3402" s="11">
        <v>9</v>
      </c>
      <c r="I3402" s="20" t="s">
        <v>259</v>
      </c>
      <c r="J3402" s="11" t="s">
        <v>261</v>
      </c>
      <c r="K3402" s="11" t="s">
        <v>12387</v>
      </c>
      <c r="L3402" s="11">
        <v>2</v>
      </c>
    </row>
    <row r="3403" spans="1:12">
      <c r="A3403" s="11" t="s">
        <v>6653</v>
      </c>
      <c r="D3403" s="11" t="s">
        <v>260</v>
      </c>
      <c r="E3403" s="19" t="s">
        <v>6903</v>
      </c>
      <c r="F3403" s="10">
        <v>42036</v>
      </c>
      <c r="G3403" s="10">
        <v>44958</v>
      </c>
      <c r="H3403" s="11">
        <v>9</v>
      </c>
      <c r="I3403" s="20" t="s">
        <v>259</v>
      </c>
      <c r="J3403" s="11" t="s">
        <v>261</v>
      </c>
      <c r="K3403" s="11" t="s">
        <v>12387</v>
      </c>
      <c r="L3403" s="11">
        <v>2</v>
      </c>
    </row>
    <row r="3404" spans="1:12">
      <c r="A3404" s="11" t="s">
        <v>6654</v>
      </c>
      <c r="D3404" s="11" t="s">
        <v>260</v>
      </c>
      <c r="E3404" s="19" t="s">
        <v>6904</v>
      </c>
      <c r="F3404" s="10">
        <v>42036</v>
      </c>
      <c r="G3404" s="10">
        <v>44958</v>
      </c>
      <c r="H3404" s="11">
        <v>9</v>
      </c>
      <c r="I3404" s="20" t="s">
        <v>259</v>
      </c>
      <c r="J3404" s="11" t="s">
        <v>261</v>
      </c>
      <c r="K3404" s="11" t="s">
        <v>12387</v>
      </c>
      <c r="L3404" s="11">
        <v>2</v>
      </c>
    </row>
    <row r="3405" spans="1:12">
      <c r="A3405" s="11" t="s">
        <v>6655</v>
      </c>
      <c r="D3405" s="11" t="s">
        <v>260</v>
      </c>
      <c r="E3405" s="19" t="s">
        <v>6905</v>
      </c>
      <c r="F3405" s="10">
        <v>42036</v>
      </c>
      <c r="G3405" s="10">
        <v>44958</v>
      </c>
      <c r="H3405" s="11">
        <v>9</v>
      </c>
      <c r="I3405" s="20" t="s">
        <v>259</v>
      </c>
      <c r="J3405" s="11" t="s">
        <v>261</v>
      </c>
      <c r="K3405" s="11" t="s">
        <v>12387</v>
      </c>
      <c r="L3405" s="11">
        <v>2</v>
      </c>
    </row>
    <row r="3406" spans="1:12">
      <c r="A3406" s="11" t="s">
        <v>6656</v>
      </c>
      <c r="D3406" s="11" t="s">
        <v>260</v>
      </c>
      <c r="E3406" s="19" t="s">
        <v>6906</v>
      </c>
      <c r="F3406" s="10">
        <v>42036</v>
      </c>
      <c r="G3406" s="10">
        <v>44958</v>
      </c>
      <c r="H3406" s="11">
        <v>9</v>
      </c>
      <c r="I3406" s="20" t="s">
        <v>259</v>
      </c>
      <c r="J3406" s="11" t="s">
        <v>261</v>
      </c>
      <c r="K3406" s="11" t="s">
        <v>12387</v>
      </c>
      <c r="L3406" s="11">
        <v>2</v>
      </c>
    </row>
    <row r="3407" spans="1:12">
      <c r="A3407" s="11" t="s">
        <v>6657</v>
      </c>
      <c r="D3407" s="11" t="s">
        <v>260</v>
      </c>
      <c r="E3407" s="19" t="s">
        <v>6907</v>
      </c>
      <c r="F3407" s="10">
        <v>42036</v>
      </c>
      <c r="G3407" s="10">
        <v>44958</v>
      </c>
      <c r="H3407" s="11">
        <v>9</v>
      </c>
      <c r="I3407" s="20" t="s">
        <v>259</v>
      </c>
      <c r="J3407" s="11" t="s">
        <v>261</v>
      </c>
      <c r="K3407" s="11" t="s">
        <v>12387</v>
      </c>
      <c r="L3407" s="11">
        <v>2</v>
      </c>
    </row>
    <row r="3408" spans="1:12">
      <c r="A3408" s="11" t="s">
        <v>6658</v>
      </c>
      <c r="D3408" s="11" t="s">
        <v>260</v>
      </c>
      <c r="E3408" s="19" t="s">
        <v>6908</v>
      </c>
      <c r="F3408" s="10">
        <v>42036</v>
      </c>
      <c r="G3408" s="10">
        <v>44958</v>
      </c>
      <c r="H3408" s="11">
        <v>9</v>
      </c>
      <c r="I3408" s="20" t="s">
        <v>259</v>
      </c>
      <c r="J3408" s="11" t="s">
        <v>261</v>
      </c>
      <c r="K3408" s="11" t="s">
        <v>12387</v>
      </c>
      <c r="L3408" s="11">
        <v>2</v>
      </c>
    </row>
    <row r="3409" spans="1:12">
      <c r="A3409" s="11" t="s">
        <v>6659</v>
      </c>
      <c r="D3409" s="11" t="s">
        <v>260</v>
      </c>
      <c r="E3409" s="19" t="s">
        <v>6909</v>
      </c>
      <c r="F3409" s="10">
        <v>42036</v>
      </c>
      <c r="G3409" s="10">
        <v>44958</v>
      </c>
      <c r="H3409" s="11">
        <v>9</v>
      </c>
      <c r="I3409" s="20" t="s">
        <v>259</v>
      </c>
      <c r="J3409" s="11" t="s">
        <v>261</v>
      </c>
      <c r="K3409" s="11" t="s">
        <v>12387</v>
      </c>
      <c r="L3409" s="11">
        <v>2</v>
      </c>
    </row>
    <row r="3410" spans="1:12">
      <c r="A3410" s="11" t="s">
        <v>6660</v>
      </c>
      <c r="D3410" s="11" t="s">
        <v>260</v>
      </c>
      <c r="E3410" s="19" t="s">
        <v>6910</v>
      </c>
      <c r="F3410" s="10">
        <v>42036</v>
      </c>
      <c r="G3410" s="10">
        <v>44958</v>
      </c>
      <c r="H3410" s="11">
        <v>9</v>
      </c>
      <c r="I3410" s="20" t="s">
        <v>259</v>
      </c>
      <c r="J3410" s="11" t="s">
        <v>261</v>
      </c>
      <c r="K3410" s="11" t="s">
        <v>12387</v>
      </c>
      <c r="L3410" s="11">
        <v>2</v>
      </c>
    </row>
    <row r="3411" spans="1:12">
      <c r="A3411" s="11" t="s">
        <v>6661</v>
      </c>
      <c r="D3411" s="11" t="s">
        <v>260</v>
      </c>
      <c r="E3411" s="19" t="s">
        <v>6911</v>
      </c>
      <c r="F3411" s="10">
        <v>42036</v>
      </c>
      <c r="G3411" s="10">
        <v>44958</v>
      </c>
      <c r="H3411" s="11">
        <v>9</v>
      </c>
      <c r="I3411" s="20" t="s">
        <v>259</v>
      </c>
      <c r="J3411" s="11" t="s">
        <v>261</v>
      </c>
      <c r="K3411" s="11" t="s">
        <v>12387</v>
      </c>
      <c r="L3411" s="11">
        <v>2</v>
      </c>
    </row>
    <row r="3412" spans="1:12">
      <c r="A3412" s="11" t="s">
        <v>6662</v>
      </c>
      <c r="D3412" s="11" t="s">
        <v>260</v>
      </c>
      <c r="E3412" s="19" t="s">
        <v>6912</v>
      </c>
      <c r="F3412" s="10">
        <v>42036</v>
      </c>
      <c r="G3412" s="10">
        <v>44958</v>
      </c>
      <c r="H3412" s="11">
        <v>9</v>
      </c>
      <c r="I3412" s="20" t="s">
        <v>259</v>
      </c>
      <c r="J3412" s="11" t="s">
        <v>261</v>
      </c>
      <c r="K3412" s="11" t="s">
        <v>12387</v>
      </c>
      <c r="L3412" s="11">
        <v>2</v>
      </c>
    </row>
    <row r="3413" spans="1:12">
      <c r="A3413" s="11" t="s">
        <v>6663</v>
      </c>
      <c r="D3413" s="11" t="s">
        <v>260</v>
      </c>
      <c r="E3413" s="19" t="s">
        <v>6913</v>
      </c>
      <c r="F3413" s="10">
        <v>42036</v>
      </c>
      <c r="G3413" s="10">
        <v>44958</v>
      </c>
      <c r="H3413" s="11">
        <v>9</v>
      </c>
      <c r="I3413" s="20" t="s">
        <v>259</v>
      </c>
      <c r="J3413" s="11" t="s">
        <v>261</v>
      </c>
      <c r="K3413" s="11" t="s">
        <v>12387</v>
      </c>
      <c r="L3413" s="11">
        <v>2</v>
      </c>
    </row>
    <row r="3414" spans="1:12">
      <c r="A3414" s="11" t="s">
        <v>6664</v>
      </c>
      <c r="D3414" s="11" t="s">
        <v>260</v>
      </c>
      <c r="E3414" s="19" t="s">
        <v>6914</v>
      </c>
      <c r="F3414" s="10">
        <v>42036</v>
      </c>
      <c r="G3414" s="10">
        <v>44958</v>
      </c>
      <c r="H3414" s="11">
        <v>9</v>
      </c>
      <c r="I3414" s="20" t="s">
        <v>259</v>
      </c>
      <c r="J3414" s="11" t="s">
        <v>261</v>
      </c>
      <c r="K3414" s="11" t="s">
        <v>12387</v>
      </c>
      <c r="L3414" s="11">
        <v>2</v>
      </c>
    </row>
    <row r="3415" spans="1:12">
      <c r="A3415" s="11" t="s">
        <v>6665</v>
      </c>
      <c r="D3415" s="11" t="s">
        <v>260</v>
      </c>
      <c r="E3415" s="19" t="s">
        <v>6915</v>
      </c>
      <c r="F3415" s="10">
        <v>42036</v>
      </c>
      <c r="G3415" s="10">
        <v>44958</v>
      </c>
      <c r="H3415" s="11">
        <v>9</v>
      </c>
      <c r="I3415" s="20" t="s">
        <v>259</v>
      </c>
      <c r="J3415" s="11" t="s">
        <v>261</v>
      </c>
      <c r="K3415" s="11" t="s">
        <v>12387</v>
      </c>
      <c r="L3415" s="11">
        <v>2</v>
      </c>
    </row>
    <row r="3416" spans="1:12">
      <c r="A3416" s="11" t="s">
        <v>6666</v>
      </c>
      <c r="D3416" s="11" t="s">
        <v>260</v>
      </c>
      <c r="E3416" s="19" t="s">
        <v>6916</v>
      </c>
      <c r="F3416" s="10">
        <v>42036</v>
      </c>
      <c r="G3416" s="10">
        <v>44958</v>
      </c>
      <c r="H3416" s="11">
        <v>9</v>
      </c>
      <c r="I3416" s="20" t="s">
        <v>259</v>
      </c>
      <c r="J3416" s="11" t="s">
        <v>261</v>
      </c>
      <c r="K3416" s="11" t="s">
        <v>12387</v>
      </c>
      <c r="L3416" s="11">
        <v>2</v>
      </c>
    </row>
    <row r="3417" spans="1:12">
      <c r="A3417" s="11" t="s">
        <v>6667</v>
      </c>
      <c r="D3417" s="11" t="s">
        <v>260</v>
      </c>
      <c r="E3417" s="19" t="s">
        <v>6917</v>
      </c>
      <c r="F3417" s="10">
        <v>42036</v>
      </c>
      <c r="G3417" s="10">
        <v>44958</v>
      </c>
      <c r="H3417" s="11">
        <v>9</v>
      </c>
      <c r="I3417" s="20" t="s">
        <v>259</v>
      </c>
      <c r="J3417" s="11" t="s">
        <v>261</v>
      </c>
      <c r="K3417" s="11" t="s">
        <v>12387</v>
      </c>
      <c r="L3417" s="11">
        <v>2</v>
      </c>
    </row>
    <row r="3418" spans="1:12">
      <c r="A3418" s="11" t="s">
        <v>6668</v>
      </c>
      <c r="D3418" s="11" t="s">
        <v>260</v>
      </c>
      <c r="E3418" s="19" t="s">
        <v>6918</v>
      </c>
      <c r="F3418" s="10">
        <v>42036</v>
      </c>
      <c r="G3418" s="10">
        <v>44958</v>
      </c>
      <c r="H3418" s="11">
        <v>9</v>
      </c>
      <c r="I3418" s="20" t="s">
        <v>259</v>
      </c>
      <c r="J3418" s="11" t="s">
        <v>261</v>
      </c>
      <c r="K3418" s="11" t="s">
        <v>12387</v>
      </c>
      <c r="L3418" s="11">
        <v>2</v>
      </c>
    </row>
    <row r="3419" spans="1:12">
      <c r="A3419" s="11" t="s">
        <v>6669</v>
      </c>
      <c r="D3419" s="11" t="s">
        <v>260</v>
      </c>
      <c r="E3419" s="19" t="s">
        <v>6919</v>
      </c>
      <c r="F3419" s="10">
        <v>42036</v>
      </c>
      <c r="G3419" s="10">
        <v>44958</v>
      </c>
      <c r="H3419" s="11">
        <v>9</v>
      </c>
      <c r="I3419" s="20" t="s">
        <v>259</v>
      </c>
      <c r="J3419" s="11" t="s">
        <v>261</v>
      </c>
      <c r="K3419" s="11" t="s">
        <v>12387</v>
      </c>
      <c r="L3419" s="11">
        <v>2</v>
      </c>
    </row>
    <row r="3420" spans="1:12">
      <c r="A3420" s="11" t="s">
        <v>6670</v>
      </c>
      <c r="D3420" s="11" t="s">
        <v>260</v>
      </c>
      <c r="E3420" s="19" t="s">
        <v>6920</v>
      </c>
      <c r="F3420" s="10">
        <v>42036</v>
      </c>
      <c r="G3420" s="10">
        <v>44958</v>
      </c>
      <c r="H3420" s="11">
        <v>9</v>
      </c>
      <c r="I3420" s="20" t="s">
        <v>259</v>
      </c>
      <c r="J3420" s="11" t="s">
        <v>261</v>
      </c>
      <c r="K3420" s="11" t="s">
        <v>12387</v>
      </c>
      <c r="L3420" s="11">
        <v>2</v>
      </c>
    </row>
    <row r="3421" spans="1:12">
      <c r="A3421" s="11" t="s">
        <v>6671</v>
      </c>
      <c r="D3421" s="11" t="s">
        <v>260</v>
      </c>
      <c r="E3421" s="19" t="s">
        <v>6921</v>
      </c>
      <c r="F3421" s="10">
        <v>42036</v>
      </c>
      <c r="G3421" s="10">
        <v>44958</v>
      </c>
      <c r="H3421" s="11">
        <v>9</v>
      </c>
      <c r="I3421" s="20" t="s">
        <v>259</v>
      </c>
      <c r="J3421" s="11" t="s">
        <v>261</v>
      </c>
      <c r="K3421" s="11" t="s">
        <v>12387</v>
      </c>
      <c r="L3421" s="11">
        <v>2</v>
      </c>
    </row>
    <row r="3422" spans="1:12">
      <c r="A3422" s="11" t="s">
        <v>6672</v>
      </c>
      <c r="D3422" s="11" t="s">
        <v>260</v>
      </c>
      <c r="E3422" s="19" t="s">
        <v>6922</v>
      </c>
      <c r="F3422" s="10">
        <v>42036</v>
      </c>
      <c r="G3422" s="10">
        <v>44958</v>
      </c>
      <c r="H3422" s="11">
        <v>9</v>
      </c>
      <c r="I3422" s="20" t="s">
        <v>259</v>
      </c>
      <c r="J3422" s="11" t="s">
        <v>261</v>
      </c>
      <c r="K3422" s="11" t="s">
        <v>12387</v>
      </c>
      <c r="L3422" s="11">
        <v>2</v>
      </c>
    </row>
    <row r="3423" spans="1:12">
      <c r="A3423" s="11" t="s">
        <v>6673</v>
      </c>
      <c r="D3423" s="11" t="s">
        <v>260</v>
      </c>
      <c r="E3423" s="19" t="s">
        <v>6923</v>
      </c>
      <c r="F3423" s="10">
        <v>42036</v>
      </c>
      <c r="G3423" s="10">
        <v>44958</v>
      </c>
      <c r="H3423" s="11">
        <v>9</v>
      </c>
      <c r="I3423" s="20" t="s">
        <v>259</v>
      </c>
      <c r="J3423" s="11" t="s">
        <v>261</v>
      </c>
      <c r="K3423" s="11" t="s">
        <v>12387</v>
      </c>
      <c r="L3423" s="11">
        <v>2</v>
      </c>
    </row>
    <row r="3424" spans="1:12">
      <c r="A3424" s="11" t="s">
        <v>6674</v>
      </c>
      <c r="D3424" s="11" t="s">
        <v>260</v>
      </c>
      <c r="E3424" s="19" t="s">
        <v>6924</v>
      </c>
      <c r="F3424" s="10">
        <v>42036</v>
      </c>
      <c r="G3424" s="10">
        <v>44958</v>
      </c>
      <c r="H3424" s="11">
        <v>9</v>
      </c>
      <c r="I3424" s="20" t="s">
        <v>259</v>
      </c>
      <c r="J3424" s="11" t="s">
        <v>261</v>
      </c>
      <c r="K3424" s="11" t="s">
        <v>12387</v>
      </c>
      <c r="L3424" s="11">
        <v>2</v>
      </c>
    </row>
    <row r="3425" spans="1:12">
      <c r="A3425" s="11" t="s">
        <v>6675</v>
      </c>
      <c r="D3425" s="11" t="s">
        <v>260</v>
      </c>
      <c r="E3425" s="19" t="s">
        <v>6925</v>
      </c>
      <c r="F3425" s="10">
        <v>42036</v>
      </c>
      <c r="G3425" s="10">
        <v>44958</v>
      </c>
      <c r="H3425" s="11">
        <v>9</v>
      </c>
      <c r="I3425" s="20" t="s">
        <v>259</v>
      </c>
      <c r="J3425" s="11" t="s">
        <v>261</v>
      </c>
      <c r="K3425" s="11" t="s">
        <v>12387</v>
      </c>
      <c r="L3425" s="11">
        <v>2</v>
      </c>
    </row>
    <row r="3426" spans="1:12">
      <c r="A3426" s="11" t="s">
        <v>6676</v>
      </c>
      <c r="D3426" s="11" t="s">
        <v>260</v>
      </c>
      <c r="E3426" s="19" t="s">
        <v>6926</v>
      </c>
      <c r="F3426" s="10">
        <v>42036</v>
      </c>
      <c r="G3426" s="10">
        <v>44958</v>
      </c>
      <c r="H3426" s="11">
        <v>9</v>
      </c>
      <c r="I3426" s="20" t="s">
        <v>259</v>
      </c>
      <c r="J3426" s="11" t="s">
        <v>261</v>
      </c>
      <c r="K3426" s="11" t="s">
        <v>12387</v>
      </c>
      <c r="L3426" s="11">
        <v>2</v>
      </c>
    </row>
    <row r="3427" spans="1:12">
      <c r="A3427" s="11" t="s">
        <v>6677</v>
      </c>
      <c r="D3427" s="11" t="s">
        <v>260</v>
      </c>
      <c r="E3427" s="19" t="s">
        <v>6927</v>
      </c>
      <c r="F3427" s="10">
        <v>42036</v>
      </c>
      <c r="G3427" s="10">
        <v>44958</v>
      </c>
      <c r="H3427" s="11">
        <v>9</v>
      </c>
      <c r="I3427" s="20" t="s">
        <v>259</v>
      </c>
      <c r="J3427" s="11" t="s">
        <v>261</v>
      </c>
      <c r="K3427" s="11" t="s">
        <v>12387</v>
      </c>
      <c r="L3427" s="11">
        <v>2</v>
      </c>
    </row>
    <row r="3428" spans="1:12">
      <c r="A3428" s="11" t="s">
        <v>6678</v>
      </c>
      <c r="D3428" s="11" t="s">
        <v>260</v>
      </c>
      <c r="E3428" s="19" t="s">
        <v>6928</v>
      </c>
      <c r="F3428" s="10">
        <v>42036</v>
      </c>
      <c r="G3428" s="10">
        <v>44958</v>
      </c>
      <c r="H3428" s="11">
        <v>9</v>
      </c>
      <c r="I3428" s="20" t="s">
        <v>259</v>
      </c>
      <c r="J3428" s="11" t="s">
        <v>261</v>
      </c>
      <c r="K3428" s="11" t="s">
        <v>12387</v>
      </c>
      <c r="L3428" s="11">
        <v>2</v>
      </c>
    </row>
    <row r="3429" spans="1:12">
      <c r="A3429" s="11" t="s">
        <v>6679</v>
      </c>
      <c r="D3429" s="11" t="s">
        <v>260</v>
      </c>
      <c r="E3429" s="19" t="s">
        <v>6929</v>
      </c>
      <c r="F3429" s="10">
        <v>42036</v>
      </c>
      <c r="G3429" s="10">
        <v>44958</v>
      </c>
      <c r="H3429" s="11">
        <v>9</v>
      </c>
      <c r="I3429" s="20" t="s">
        <v>259</v>
      </c>
      <c r="J3429" s="11" t="s">
        <v>261</v>
      </c>
      <c r="K3429" s="11" t="s">
        <v>12387</v>
      </c>
      <c r="L3429" s="11">
        <v>2</v>
      </c>
    </row>
    <row r="3430" spans="1:12">
      <c r="A3430" s="11" t="s">
        <v>6680</v>
      </c>
      <c r="D3430" s="11" t="s">
        <v>260</v>
      </c>
      <c r="E3430" s="19" t="s">
        <v>6930</v>
      </c>
      <c r="F3430" s="10">
        <v>42036</v>
      </c>
      <c r="G3430" s="10">
        <v>44958</v>
      </c>
      <c r="H3430" s="11">
        <v>9</v>
      </c>
      <c r="I3430" s="20" t="s">
        <v>259</v>
      </c>
      <c r="J3430" s="11" t="s">
        <v>261</v>
      </c>
      <c r="K3430" s="11" t="s">
        <v>12387</v>
      </c>
      <c r="L3430" s="11">
        <v>2</v>
      </c>
    </row>
    <row r="3431" spans="1:12">
      <c r="A3431" s="11" t="s">
        <v>6681</v>
      </c>
      <c r="D3431" s="11" t="s">
        <v>260</v>
      </c>
      <c r="E3431" s="19" t="s">
        <v>6931</v>
      </c>
      <c r="F3431" s="10">
        <v>42036</v>
      </c>
      <c r="G3431" s="10">
        <v>44958</v>
      </c>
      <c r="H3431" s="11">
        <v>9</v>
      </c>
      <c r="I3431" s="20" t="s">
        <v>259</v>
      </c>
      <c r="J3431" s="11" t="s">
        <v>261</v>
      </c>
      <c r="K3431" s="11" t="s">
        <v>12387</v>
      </c>
      <c r="L3431" s="11">
        <v>2</v>
      </c>
    </row>
    <row r="3432" spans="1:12">
      <c r="A3432" s="11" t="s">
        <v>6682</v>
      </c>
      <c r="D3432" s="11" t="s">
        <v>260</v>
      </c>
      <c r="E3432" s="19" t="s">
        <v>6932</v>
      </c>
      <c r="F3432" s="10">
        <v>42036</v>
      </c>
      <c r="G3432" s="10">
        <v>44958</v>
      </c>
      <c r="H3432" s="11">
        <v>9</v>
      </c>
      <c r="I3432" s="20" t="s">
        <v>259</v>
      </c>
      <c r="J3432" s="11" t="s">
        <v>261</v>
      </c>
      <c r="K3432" s="11" t="s">
        <v>12387</v>
      </c>
      <c r="L3432" s="11">
        <v>2</v>
      </c>
    </row>
    <row r="3433" spans="1:12">
      <c r="A3433" s="11" t="s">
        <v>6683</v>
      </c>
      <c r="D3433" s="11" t="s">
        <v>260</v>
      </c>
      <c r="E3433" s="19" t="s">
        <v>6933</v>
      </c>
      <c r="F3433" s="10">
        <v>42036</v>
      </c>
      <c r="G3433" s="10">
        <v>44958</v>
      </c>
      <c r="H3433" s="11">
        <v>9</v>
      </c>
      <c r="I3433" s="20" t="s">
        <v>259</v>
      </c>
      <c r="J3433" s="11" t="s">
        <v>261</v>
      </c>
      <c r="K3433" s="11" t="s">
        <v>12387</v>
      </c>
      <c r="L3433" s="11">
        <v>2</v>
      </c>
    </row>
    <row r="3434" spans="1:12">
      <c r="A3434" s="11" t="s">
        <v>6684</v>
      </c>
      <c r="D3434" s="11" t="s">
        <v>260</v>
      </c>
      <c r="E3434" s="19" t="s">
        <v>6934</v>
      </c>
      <c r="F3434" s="10">
        <v>42036</v>
      </c>
      <c r="G3434" s="10">
        <v>44958</v>
      </c>
      <c r="H3434" s="11">
        <v>9</v>
      </c>
      <c r="I3434" s="20" t="s">
        <v>259</v>
      </c>
      <c r="J3434" s="11" t="s">
        <v>261</v>
      </c>
      <c r="K3434" s="11" t="s">
        <v>12387</v>
      </c>
      <c r="L3434" s="11">
        <v>2</v>
      </c>
    </row>
    <row r="3435" spans="1:12">
      <c r="A3435" s="11" t="s">
        <v>6685</v>
      </c>
      <c r="D3435" s="11" t="s">
        <v>260</v>
      </c>
      <c r="E3435" s="19" t="s">
        <v>6935</v>
      </c>
      <c r="F3435" s="10">
        <v>42036</v>
      </c>
      <c r="G3435" s="10">
        <v>44958</v>
      </c>
      <c r="H3435" s="11">
        <v>9</v>
      </c>
      <c r="I3435" s="20" t="s">
        <v>259</v>
      </c>
      <c r="J3435" s="11" t="s">
        <v>261</v>
      </c>
      <c r="K3435" s="11" t="s">
        <v>12387</v>
      </c>
      <c r="L3435" s="11">
        <v>2</v>
      </c>
    </row>
    <row r="3436" spans="1:12">
      <c r="A3436" s="11" t="s">
        <v>6686</v>
      </c>
      <c r="D3436" s="11" t="s">
        <v>260</v>
      </c>
      <c r="E3436" s="19" t="s">
        <v>6936</v>
      </c>
      <c r="F3436" s="10">
        <v>42036</v>
      </c>
      <c r="G3436" s="10">
        <v>44958</v>
      </c>
      <c r="H3436" s="11">
        <v>9</v>
      </c>
      <c r="I3436" s="20" t="s">
        <v>259</v>
      </c>
      <c r="J3436" s="11" t="s">
        <v>261</v>
      </c>
      <c r="K3436" s="11" t="s">
        <v>12387</v>
      </c>
      <c r="L3436" s="11">
        <v>2</v>
      </c>
    </row>
    <row r="3437" spans="1:12">
      <c r="A3437" s="11" t="s">
        <v>6687</v>
      </c>
      <c r="D3437" s="11" t="s">
        <v>260</v>
      </c>
      <c r="E3437" s="19" t="s">
        <v>6937</v>
      </c>
      <c r="F3437" s="10">
        <v>42036</v>
      </c>
      <c r="G3437" s="10">
        <v>44958</v>
      </c>
      <c r="H3437" s="11">
        <v>9</v>
      </c>
      <c r="I3437" s="20" t="s">
        <v>259</v>
      </c>
      <c r="J3437" s="11" t="s">
        <v>261</v>
      </c>
      <c r="K3437" s="11" t="s">
        <v>12387</v>
      </c>
      <c r="L3437" s="11">
        <v>2</v>
      </c>
    </row>
    <row r="3438" spans="1:12">
      <c r="A3438" s="11" t="s">
        <v>6688</v>
      </c>
      <c r="D3438" s="11" t="s">
        <v>260</v>
      </c>
      <c r="E3438" s="19" t="s">
        <v>6938</v>
      </c>
      <c r="F3438" s="10">
        <v>42036</v>
      </c>
      <c r="G3438" s="10">
        <v>44958</v>
      </c>
      <c r="H3438" s="11">
        <v>9</v>
      </c>
      <c r="I3438" s="20" t="s">
        <v>259</v>
      </c>
      <c r="J3438" s="11" t="s">
        <v>261</v>
      </c>
      <c r="K3438" s="11" t="s">
        <v>12387</v>
      </c>
      <c r="L3438" s="11">
        <v>2</v>
      </c>
    </row>
    <row r="3439" spans="1:12">
      <c r="A3439" s="11" t="s">
        <v>6689</v>
      </c>
      <c r="D3439" s="11" t="s">
        <v>260</v>
      </c>
      <c r="E3439" s="19" t="s">
        <v>6939</v>
      </c>
      <c r="F3439" s="10">
        <v>42036</v>
      </c>
      <c r="G3439" s="10">
        <v>44958</v>
      </c>
      <c r="H3439" s="11">
        <v>9</v>
      </c>
      <c r="I3439" s="20" t="s">
        <v>259</v>
      </c>
      <c r="J3439" s="11" t="s">
        <v>261</v>
      </c>
      <c r="K3439" s="11" t="s">
        <v>12387</v>
      </c>
      <c r="L3439" s="11">
        <v>2</v>
      </c>
    </row>
    <row r="3440" spans="1:12">
      <c r="A3440" s="11" t="s">
        <v>6690</v>
      </c>
      <c r="D3440" s="11" t="s">
        <v>260</v>
      </c>
      <c r="E3440" s="19" t="s">
        <v>6940</v>
      </c>
      <c r="F3440" s="10">
        <v>42036</v>
      </c>
      <c r="G3440" s="10">
        <v>44958</v>
      </c>
      <c r="H3440" s="11">
        <v>9</v>
      </c>
      <c r="I3440" s="20" t="s">
        <v>259</v>
      </c>
      <c r="J3440" s="11" t="s">
        <v>261</v>
      </c>
      <c r="K3440" s="11" t="s">
        <v>12387</v>
      </c>
      <c r="L3440" s="11">
        <v>2</v>
      </c>
    </row>
    <row r="3441" spans="1:12">
      <c r="A3441" s="11" t="s">
        <v>6691</v>
      </c>
      <c r="D3441" s="11" t="s">
        <v>260</v>
      </c>
      <c r="E3441" s="19" t="s">
        <v>6941</v>
      </c>
      <c r="F3441" s="10">
        <v>42036</v>
      </c>
      <c r="G3441" s="10">
        <v>44958</v>
      </c>
      <c r="H3441" s="11">
        <v>9</v>
      </c>
      <c r="I3441" s="20" t="s">
        <v>259</v>
      </c>
      <c r="J3441" s="11" t="s">
        <v>261</v>
      </c>
      <c r="K3441" s="11" t="s">
        <v>12387</v>
      </c>
      <c r="L3441" s="11">
        <v>2</v>
      </c>
    </row>
    <row r="3442" spans="1:12">
      <c r="A3442" s="11" t="s">
        <v>6692</v>
      </c>
      <c r="D3442" s="11" t="s">
        <v>260</v>
      </c>
      <c r="E3442" s="19" t="s">
        <v>6942</v>
      </c>
      <c r="F3442" s="10">
        <v>42036</v>
      </c>
      <c r="G3442" s="10">
        <v>44958</v>
      </c>
      <c r="H3442" s="11">
        <v>9</v>
      </c>
      <c r="I3442" s="20" t="s">
        <v>259</v>
      </c>
      <c r="J3442" s="11" t="s">
        <v>261</v>
      </c>
      <c r="K3442" s="11" t="s">
        <v>12387</v>
      </c>
      <c r="L3442" s="11">
        <v>2</v>
      </c>
    </row>
    <row r="3443" spans="1:12">
      <c r="A3443" s="11" t="s">
        <v>6693</v>
      </c>
      <c r="D3443" s="11" t="s">
        <v>260</v>
      </c>
      <c r="E3443" s="19" t="s">
        <v>6943</v>
      </c>
      <c r="F3443" s="10">
        <v>42036</v>
      </c>
      <c r="G3443" s="10">
        <v>44958</v>
      </c>
      <c r="H3443" s="11">
        <v>9</v>
      </c>
      <c r="I3443" s="20" t="s">
        <v>259</v>
      </c>
      <c r="J3443" s="11" t="s">
        <v>261</v>
      </c>
      <c r="K3443" s="11" t="s">
        <v>12387</v>
      </c>
      <c r="L3443" s="11">
        <v>2</v>
      </c>
    </row>
    <row r="3444" spans="1:12">
      <c r="A3444" s="11" t="s">
        <v>6694</v>
      </c>
      <c r="D3444" s="11" t="s">
        <v>260</v>
      </c>
      <c r="E3444" s="19" t="s">
        <v>6944</v>
      </c>
      <c r="F3444" s="10">
        <v>42036</v>
      </c>
      <c r="G3444" s="10">
        <v>44958</v>
      </c>
      <c r="H3444" s="11">
        <v>9</v>
      </c>
      <c r="I3444" s="20" t="s">
        <v>259</v>
      </c>
      <c r="J3444" s="11" t="s">
        <v>261</v>
      </c>
      <c r="K3444" s="11" t="s">
        <v>12387</v>
      </c>
      <c r="L3444" s="11">
        <v>2</v>
      </c>
    </row>
    <row r="3445" spans="1:12">
      <c r="A3445" s="11" t="s">
        <v>6695</v>
      </c>
      <c r="D3445" s="11" t="s">
        <v>260</v>
      </c>
      <c r="E3445" s="19" t="s">
        <v>6945</v>
      </c>
      <c r="F3445" s="10">
        <v>42036</v>
      </c>
      <c r="G3445" s="10">
        <v>44958</v>
      </c>
      <c r="H3445" s="11">
        <v>9</v>
      </c>
      <c r="I3445" s="20" t="s">
        <v>259</v>
      </c>
      <c r="J3445" s="11" t="s">
        <v>261</v>
      </c>
      <c r="K3445" s="11" t="s">
        <v>12387</v>
      </c>
      <c r="L3445" s="11">
        <v>2</v>
      </c>
    </row>
    <row r="3446" spans="1:12">
      <c r="A3446" s="11" t="s">
        <v>6696</v>
      </c>
      <c r="D3446" s="11" t="s">
        <v>260</v>
      </c>
      <c r="E3446" s="19" t="s">
        <v>6946</v>
      </c>
      <c r="F3446" s="10">
        <v>42036</v>
      </c>
      <c r="G3446" s="10">
        <v>44958</v>
      </c>
      <c r="H3446" s="11">
        <v>9</v>
      </c>
      <c r="I3446" s="20" t="s">
        <v>259</v>
      </c>
      <c r="J3446" s="11" t="s">
        <v>261</v>
      </c>
      <c r="K3446" s="11" t="s">
        <v>12387</v>
      </c>
      <c r="L3446" s="11">
        <v>2</v>
      </c>
    </row>
    <row r="3447" spans="1:12">
      <c r="A3447" s="11" t="s">
        <v>6697</v>
      </c>
      <c r="D3447" s="11" t="s">
        <v>260</v>
      </c>
      <c r="E3447" s="19" t="s">
        <v>6947</v>
      </c>
      <c r="F3447" s="10">
        <v>42036</v>
      </c>
      <c r="G3447" s="10">
        <v>44958</v>
      </c>
      <c r="H3447" s="11">
        <v>9</v>
      </c>
      <c r="I3447" s="20" t="s">
        <v>259</v>
      </c>
      <c r="J3447" s="11" t="s">
        <v>261</v>
      </c>
      <c r="K3447" s="11" t="s">
        <v>12387</v>
      </c>
      <c r="L3447" s="11">
        <v>2</v>
      </c>
    </row>
    <row r="3448" spans="1:12">
      <c r="A3448" s="11" t="s">
        <v>6698</v>
      </c>
      <c r="D3448" s="11" t="s">
        <v>260</v>
      </c>
      <c r="E3448" s="19" t="s">
        <v>6948</v>
      </c>
      <c r="F3448" s="10">
        <v>42036</v>
      </c>
      <c r="G3448" s="10">
        <v>44958</v>
      </c>
      <c r="H3448" s="11">
        <v>9</v>
      </c>
      <c r="I3448" s="20" t="s">
        <v>259</v>
      </c>
      <c r="J3448" s="11" t="s">
        <v>261</v>
      </c>
      <c r="K3448" s="11" t="s">
        <v>12387</v>
      </c>
      <c r="L3448" s="11">
        <v>2</v>
      </c>
    </row>
    <row r="3449" spans="1:12">
      <c r="A3449" s="11" t="s">
        <v>6699</v>
      </c>
      <c r="D3449" s="11" t="s">
        <v>260</v>
      </c>
      <c r="E3449" s="19" t="s">
        <v>6949</v>
      </c>
      <c r="F3449" s="10">
        <v>42036</v>
      </c>
      <c r="G3449" s="10">
        <v>44958</v>
      </c>
      <c r="H3449" s="11">
        <v>9</v>
      </c>
      <c r="I3449" s="20" t="s">
        <v>259</v>
      </c>
      <c r="J3449" s="11" t="s">
        <v>261</v>
      </c>
      <c r="K3449" s="11" t="s">
        <v>12387</v>
      </c>
      <c r="L3449" s="11">
        <v>2</v>
      </c>
    </row>
    <row r="3450" spans="1:12">
      <c r="A3450" s="11" t="s">
        <v>6700</v>
      </c>
      <c r="D3450" s="11" t="s">
        <v>260</v>
      </c>
      <c r="E3450" s="19" t="s">
        <v>6950</v>
      </c>
      <c r="F3450" s="10">
        <v>42036</v>
      </c>
      <c r="G3450" s="10">
        <v>44958</v>
      </c>
      <c r="H3450" s="11">
        <v>9</v>
      </c>
      <c r="I3450" s="20" t="s">
        <v>259</v>
      </c>
      <c r="J3450" s="11" t="s">
        <v>261</v>
      </c>
      <c r="K3450" s="11" t="s">
        <v>12387</v>
      </c>
      <c r="L3450" s="11">
        <v>2</v>
      </c>
    </row>
    <row r="3451" spans="1:12">
      <c r="A3451" s="11" t="s">
        <v>6701</v>
      </c>
      <c r="D3451" s="11" t="s">
        <v>260</v>
      </c>
      <c r="E3451" s="19" t="s">
        <v>6951</v>
      </c>
      <c r="F3451" s="10">
        <v>42036</v>
      </c>
      <c r="G3451" s="10">
        <v>44958</v>
      </c>
      <c r="H3451" s="11">
        <v>9</v>
      </c>
      <c r="I3451" s="20" t="s">
        <v>259</v>
      </c>
      <c r="J3451" s="11" t="s">
        <v>261</v>
      </c>
      <c r="K3451" s="11" t="s">
        <v>12387</v>
      </c>
      <c r="L3451" s="11">
        <v>2</v>
      </c>
    </row>
    <row r="3452" spans="1:12">
      <c r="A3452" s="11" t="s">
        <v>6702</v>
      </c>
      <c r="D3452" s="11" t="s">
        <v>260</v>
      </c>
      <c r="E3452" s="19" t="s">
        <v>6952</v>
      </c>
      <c r="F3452" s="10">
        <v>42036</v>
      </c>
      <c r="G3452" s="10">
        <v>44958</v>
      </c>
      <c r="H3452" s="11">
        <v>9</v>
      </c>
      <c r="I3452" s="20" t="s">
        <v>259</v>
      </c>
      <c r="J3452" s="11" t="s">
        <v>261</v>
      </c>
      <c r="K3452" s="11" t="s">
        <v>12387</v>
      </c>
      <c r="L3452" s="11">
        <v>2</v>
      </c>
    </row>
    <row r="3453" spans="1:12">
      <c r="A3453" s="11" t="s">
        <v>6703</v>
      </c>
      <c r="D3453" s="11" t="s">
        <v>260</v>
      </c>
      <c r="E3453" s="19" t="s">
        <v>6953</v>
      </c>
      <c r="F3453" s="10">
        <v>42036</v>
      </c>
      <c r="G3453" s="10">
        <v>44958</v>
      </c>
      <c r="H3453" s="11">
        <v>9</v>
      </c>
      <c r="I3453" s="20" t="s">
        <v>259</v>
      </c>
      <c r="J3453" s="11" t="s">
        <v>261</v>
      </c>
      <c r="K3453" s="11" t="s">
        <v>12387</v>
      </c>
      <c r="L3453" s="11">
        <v>2</v>
      </c>
    </row>
    <row r="3454" spans="1:12">
      <c r="A3454" s="11" t="s">
        <v>6704</v>
      </c>
      <c r="D3454" s="11" t="s">
        <v>260</v>
      </c>
      <c r="E3454" s="19" t="s">
        <v>6954</v>
      </c>
      <c r="F3454" s="10">
        <v>42036</v>
      </c>
      <c r="G3454" s="10">
        <v>44958</v>
      </c>
      <c r="H3454" s="11">
        <v>9</v>
      </c>
      <c r="I3454" s="20" t="s">
        <v>259</v>
      </c>
      <c r="J3454" s="11" t="s">
        <v>261</v>
      </c>
      <c r="K3454" s="11" t="s">
        <v>12387</v>
      </c>
      <c r="L3454" s="11">
        <v>2</v>
      </c>
    </row>
    <row r="3455" spans="1:12">
      <c r="A3455" s="11" t="s">
        <v>6705</v>
      </c>
      <c r="D3455" s="11" t="s">
        <v>260</v>
      </c>
      <c r="E3455" s="19" t="s">
        <v>6955</v>
      </c>
      <c r="F3455" s="10">
        <v>42036</v>
      </c>
      <c r="G3455" s="10">
        <v>44958</v>
      </c>
      <c r="H3455" s="11">
        <v>9</v>
      </c>
      <c r="I3455" s="20" t="s">
        <v>259</v>
      </c>
      <c r="J3455" s="11" t="s">
        <v>261</v>
      </c>
      <c r="K3455" s="11" t="s">
        <v>12387</v>
      </c>
      <c r="L3455" s="11">
        <v>2</v>
      </c>
    </row>
    <row r="3456" spans="1:12">
      <c r="A3456" s="11" t="s">
        <v>6706</v>
      </c>
      <c r="D3456" s="11" t="s">
        <v>260</v>
      </c>
      <c r="E3456" s="19" t="s">
        <v>6956</v>
      </c>
      <c r="F3456" s="10">
        <v>42036</v>
      </c>
      <c r="G3456" s="10">
        <v>44958</v>
      </c>
      <c r="H3456" s="11">
        <v>9</v>
      </c>
      <c r="I3456" s="20" t="s">
        <v>259</v>
      </c>
      <c r="J3456" s="11" t="s">
        <v>261</v>
      </c>
      <c r="K3456" s="11" t="s">
        <v>12387</v>
      </c>
      <c r="L3456" s="11">
        <v>2</v>
      </c>
    </row>
    <row r="3457" spans="1:12">
      <c r="A3457" s="11" t="s">
        <v>6707</v>
      </c>
      <c r="D3457" s="11" t="s">
        <v>260</v>
      </c>
      <c r="E3457" s="19" t="s">
        <v>6957</v>
      </c>
      <c r="F3457" s="10">
        <v>42036</v>
      </c>
      <c r="G3457" s="10">
        <v>44958</v>
      </c>
      <c r="H3457" s="11">
        <v>9</v>
      </c>
      <c r="I3457" s="20" t="s">
        <v>259</v>
      </c>
      <c r="J3457" s="11" t="s">
        <v>261</v>
      </c>
      <c r="K3457" s="11" t="s">
        <v>12387</v>
      </c>
      <c r="L3457" s="11">
        <v>2</v>
      </c>
    </row>
    <row r="3458" spans="1:12">
      <c r="A3458" s="11" t="s">
        <v>6708</v>
      </c>
      <c r="D3458" s="11" t="s">
        <v>260</v>
      </c>
      <c r="E3458" s="19" t="s">
        <v>6958</v>
      </c>
      <c r="F3458" s="10">
        <v>42036</v>
      </c>
      <c r="G3458" s="10">
        <v>44958</v>
      </c>
      <c r="H3458" s="11">
        <v>9</v>
      </c>
      <c r="I3458" s="20" t="s">
        <v>259</v>
      </c>
      <c r="J3458" s="11" t="s">
        <v>261</v>
      </c>
      <c r="K3458" s="11" t="s">
        <v>12387</v>
      </c>
      <c r="L3458" s="11">
        <v>2</v>
      </c>
    </row>
    <row r="3459" spans="1:12">
      <c r="A3459" s="11" t="s">
        <v>6709</v>
      </c>
      <c r="D3459" s="11" t="s">
        <v>260</v>
      </c>
      <c r="E3459" s="19" t="s">
        <v>6959</v>
      </c>
      <c r="F3459" s="10">
        <v>42036</v>
      </c>
      <c r="G3459" s="10">
        <v>44958</v>
      </c>
      <c r="H3459" s="11">
        <v>9</v>
      </c>
      <c r="I3459" s="20" t="s">
        <v>259</v>
      </c>
      <c r="J3459" s="11" t="s">
        <v>261</v>
      </c>
      <c r="K3459" s="11" t="s">
        <v>12387</v>
      </c>
      <c r="L3459" s="11">
        <v>2</v>
      </c>
    </row>
    <row r="3460" spans="1:12">
      <c r="A3460" s="11" t="s">
        <v>6710</v>
      </c>
      <c r="D3460" s="11" t="s">
        <v>260</v>
      </c>
      <c r="E3460" s="19" t="s">
        <v>6960</v>
      </c>
      <c r="F3460" s="10">
        <v>42036</v>
      </c>
      <c r="G3460" s="10">
        <v>44958</v>
      </c>
      <c r="H3460" s="11">
        <v>9</v>
      </c>
      <c r="I3460" s="20" t="s">
        <v>259</v>
      </c>
      <c r="J3460" s="11" t="s">
        <v>261</v>
      </c>
      <c r="K3460" s="11" t="s">
        <v>12387</v>
      </c>
      <c r="L3460" s="11">
        <v>2</v>
      </c>
    </row>
    <row r="3461" spans="1:12">
      <c r="A3461" s="11" t="s">
        <v>6711</v>
      </c>
      <c r="D3461" s="11" t="s">
        <v>260</v>
      </c>
      <c r="E3461" s="19" t="s">
        <v>6961</v>
      </c>
      <c r="F3461" s="10">
        <v>42036</v>
      </c>
      <c r="G3461" s="10">
        <v>44958</v>
      </c>
      <c r="H3461" s="11">
        <v>9</v>
      </c>
      <c r="I3461" s="20" t="s">
        <v>259</v>
      </c>
      <c r="J3461" s="11" t="s">
        <v>261</v>
      </c>
      <c r="K3461" s="11" t="s">
        <v>12387</v>
      </c>
      <c r="L3461" s="11">
        <v>2</v>
      </c>
    </row>
    <row r="3462" spans="1:12">
      <c r="A3462" s="11" t="s">
        <v>6712</v>
      </c>
      <c r="D3462" s="11" t="s">
        <v>260</v>
      </c>
      <c r="E3462" s="19" t="s">
        <v>6962</v>
      </c>
      <c r="F3462" s="10">
        <v>42036</v>
      </c>
      <c r="G3462" s="10">
        <v>44958</v>
      </c>
      <c r="H3462" s="11">
        <v>9</v>
      </c>
      <c r="I3462" s="20" t="s">
        <v>259</v>
      </c>
      <c r="J3462" s="11" t="s">
        <v>261</v>
      </c>
      <c r="K3462" s="11" t="s">
        <v>12387</v>
      </c>
      <c r="L3462" s="11">
        <v>2</v>
      </c>
    </row>
    <row r="3463" spans="1:12">
      <c r="A3463" s="11" t="s">
        <v>6713</v>
      </c>
      <c r="D3463" s="11" t="s">
        <v>260</v>
      </c>
      <c r="E3463" s="19" t="s">
        <v>6963</v>
      </c>
      <c r="F3463" s="10">
        <v>42036</v>
      </c>
      <c r="G3463" s="10">
        <v>44958</v>
      </c>
      <c r="H3463" s="11">
        <v>9</v>
      </c>
      <c r="I3463" s="20" t="s">
        <v>259</v>
      </c>
      <c r="J3463" s="11" t="s">
        <v>261</v>
      </c>
      <c r="K3463" s="11" t="s">
        <v>12387</v>
      </c>
      <c r="L3463" s="11">
        <v>2</v>
      </c>
    </row>
    <row r="3464" spans="1:12">
      <c r="A3464" s="11" t="s">
        <v>6714</v>
      </c>
      <c r="D3464" s="11" t="s">
        <v>260</v>
      </c>
      <c r="E3464" s="19" t="s">
        <v>6964</v>
      </c>
      <c r="F3464" s="10">
        <v>42036</v>
      </c>
      <c r="G3464" s="10">
        <v>44958</v>
      </c>
      <c r="H3464" s="11">
        <v>9</v>
      </c>
      <c r="I3464" s="20" t="s">
        <v>259</v>
      </c>
      <c r="J3464" s="11" t="s">
        <v>261</v>
      </c>
      <c r="K3464" s="11" t="s">
        <v>12387</v>
      </c>
      <c r="L3464" s="11">
        <v>2</v>
      </c>
    </row>
    <row r="3465" spans="1:12">
      <c r="A3465" s="11" t="s">
        <v>6715</v>
      </c>
      <c r="D3465" s="11" t="s">
        <v>260</v>
      </c>
      <c r="E3465" s="19" t="s">
        <v>6965</v>
      </c>
      <c r="F3465" s="10">
        <v>42036</v>
      </c>
      <c r="G3465" s="10">
        <v>44958</v>
      </c>
      <c r="H3465" s="11">
        <v>9</v>
      </c>
      <c r="I3465" s="20" t="s">
        <v>259</v>
      </c>
      <c r="J3465" s="11" t="s">
        <v>261</v>
      </c>
      <c r="K3465" s="11" t="s">
        <v>12387</v>
      </c>
      <c r="L3465" s="11">
        <v>2</v>
      </c>
    </row>
    <row r="3466" spans="1:12">
      <c r="A3466" s="11" t="s">
        <v>6716</v>
      </c>
      <c r="D3466" s="11" t="s">
        <v>260</v>
      </c>
      <c r="E3466" s="19" t="s">
        <v>6966</v>
      </c>
      <c r="F3466" s="10">
        <v>42036</v>
      </c>
      <c r="G3466" s="10">
        <v>44958</v>
      </c>
      <c r="H3466" s="11">
        <v>9</v>
      </c>
      <c r="I3466" s="20" t="s">
        <v>259</v>
      </c>
      <c r="J3466" s="11" t="s">
        <v>261</v>
      </c>
      <c r="K3466" s="11" t="s">
        <v>12387</v>
      </c>
      <c r="L3466" s="11">
        <v>2</v>
      </c>
    </row>
    <row r="3467" spans="1:12">
      <c r="A3467" s="11" t="s">
        <v>6717</v>
      </c>
      <c r="D3467" s="11" t="s">
        <v>260</v>
      </c>
      <c r="E3467" s="19" t="s">
        <v>6967</v>
      </c>
      <c r="F3467" s="10">
        <v>42036</v>
      </c>
      <c r="G3467" s="10">
        <v>44958</v>
      </c>
      <c r="H3467" s="11">
        <v>9</v>
      </c>
      <c r="I3467" s="20" t="s">
        <v>259</v>
      </c>
      <c r="J3467" s="11" t="s">
        <v>261</v>
      </c>
      <c r="K3467" s="11" t="s">
        <v>12387</v>
      </c>
      <c r="L3467" s="11">
        <v>2</v>
      </c>
    </row>
    <row r="3468" spans="1:12">
      <c r="A3468" s="11" t="s">
        <v>6718</v>
      </c>
      <c r="D3468" s="11" t="s">
        <v>260</v>
      </c>
      <c r="E3468" s="19" t="s">
        <v>6968</v>
      </c>
      <c r="F3468" s="10">
        <v>42036</v>
      </c>
      <c r="G3468" s="10">
        <v>44958</v>
      </c>
      <c r="H3468" s="11">
        <v>9</v>
      </c>
      <c r="I3468" s="20" t="s">
        <v>259</v>
      </c>
      <c r="J3468" s="11" t="s">
        <v>261</v>
      </c>
      <c r="K3468" s="11" t="s">
        <v>12387</v>
      </c>
      <c r="L3468" s="11">
        <v>2</v>
      </c>
    </row>
    <row r="3469" spans="1:12">
      <c r="A3469" s="11" t="s">
        <v>6719</v>
      </c>
      <c r="D3469" s="11" t="s">
        <v>260</v>
      </c>
      <c r="E3469" s="19" t="s">
        <v>6969</v>
      </c>
      <c r="F3469" s="10">
        <v>42036</v>
      </c>
      <c r="G3469" s="10">
        <v>44958</v>
      </c>
      <c r="H3469" s="11">
        <v>9</v>
      </c>
      <c r="I3469" s="20" t="s">
        <v>259</v>
      </c>
      <c r="J3469" s="11" t="s">
        <v>261</v>
      </c>
      <c r="K3469" s="11" t="s">
        <v>12387</v>
      </c>
      <c r="L3469" s="11">
        <v>2</v>
      </c>
    </row>
    <row r="3470" spans="1:12">
      <c r="A3470" s="11" t="s">
        <v>6720</v>
      </c>
      <c r="D3470" s="11" t="s">
        <v>260</v>
      </c>
      <c r="E3470" s="19" t="s">
        <v>6970</v>
      </c>
      <c r="F3470" s="10">
        <v>42036</v>
      </c>
      <c r="G3470" s="10">
        <v>44958</v>
      </c>
      <c r="H3470" s="11">
        <v>9</v>
      </c>
      <c r="I3470" s="20" t="s">
        <v>259</v>
      </c>
      <c r="J3470" s="11" t="s">
        <v>261</v>
      </c>
      <c r="K3470" s="11" t="s">
        <v>12387</v>
      </c>
      <c r="L3470" s="11">
        <v>2</v>
      </c>
    </row>
    <row r="3471" spans="1:12">
      <c r="A3471" s="11" t="s">
        <v>6721</v>
      </c>
      <c r="D3471" s="11" t="s">
        <v>260</v>
      </c>
      <c r="E3471" s="19" t="s">
        <v>6971</v>
      </c>
      <c r="F3471" s="10">
        <v>42036</v>
      </c>
      <c r="G3471" s="10">
        <v>44958</v>
      </c>
      <c r="H3471" s="11">
        <v>9</v>
      </c>
      <c r="I3471" s="20" t="s">
        <v>259</v>
      </c>
      <c r="J3471" s="11" t="s">
        <v>261</v>
      </c>
      <c r="K3471" s="11" t="s">
        <v>12387</v>
      </c>
      <c r="L3471" s="11">
        <v>2</v>
      </c>
    </row>
    <row r="3472" spans="1:12">
      <c r="A3472" s="11" t="s">
        <v>6722</v>
      </c>
      <c r="D3472" s="11" t="s">
        <v>260</v>
      </c>
      <c r="E3472" s="19" t="s">
        <v>6972</v>
      </c>
      <c r="F3472" s="10">
        <v>42036</v>
      </c>
      <c r="G3472" s="10">
        <v>44958</v>
      </c>
      <c r="H3472" s="11">
        <v>9</v>
      </c>
      <c r="I3472" s="20" t="s">
        <v>259</v>
      </c>
      <c r="J3472" s="11" t="s">
        <v>261</v>
      </c>
      <c r="K3472" s="11" t="s">
        <v>12387</v>
      </c>
      <c r="L3472" s="11">
        <v>2</v>
      </c>
    </row>
    <row r="3473" spans="1:12">
      <c r="A3473" s="11" t="s">
        <v>6723</v>
      </c>
      <c r="D3473" s="11" t="s">
        <v>260</v>
      </c>
      <c r="E3473" s="19" t="s">
        <v>6973</v>
      </c>
      <c r="F3473" s="10">
        <v>42036</v>
      </c>
      <c r="G3473" s="10">
        <v>44958</v>
      </c>
      <c r="H3473" s="11">
        <v>9</v>
      </c>
      <c r="I3473" s="20" t="s">
        <v>259</v>
      </c>
      <c r="J3473" s="11" t="s">
        <v>261</v>
      </c>
      <c r="K3473" s="11" t="s">
        <v>12387</v>
      </c>
      <c r="L3473" s="11">
        <v>2</v>
      </c>
    </row>
    <row r="3474" spans="1:12">
      <c r="A3474" s="11" t="s">
        <v>6724</v>
      </c>
      <c r="D3474" s="11" t="s">
        <v>260</v>
      </c>
      <c r="E3474" s="19" t="s">
        <v>6974</v>
      </c>
      <c r="F3474" s="10">
        <v>42036</v>
      </c>
      <c r="G3474" s="10">
        <v>44958</v>
      </c>
      <c r="H3474" s="11">
        <v>9</v>
      </c>
      <c r="I3474" s="20" t="s">
        <v>259</v>
      </c>
      <c r="J3474" s="11" t="s">
        <v>261</v>
      </c>
      <c r="K3474" s="11" t="s">
        <v>12387</v>
      </c>
      <c r="L3474" s="11">
        <v>2</v>
      </c>
    </row>
    <row r="3475" spans="1:12">
      <c r="A3475" s="11" t="s">
        <v>6725</v>
      </c>
      <c r="D3475" s="11" t="s">
        <v>260</v>
      </c>
      <c r="E3475" s="19" t="s">
        <v>6975</v>
      </c>
      <c r="F3475" s="10">
        <v>42036</v>
      </c>
      <c r="G3475" s="10">
        <v>44958</v>
      </c>
      <c r="H3475" s="11">
        <v>9</v>
      </c>
      <c r="I3475" s="20" t="s">
        <v>259</v>
      </c>
      <c r="J3475" s="11" t="s">
        <v>261</v>
      </c>
      <c r="K3475" s="11" t="s">
        <v>12387</v>
      </c>
      <c r="L3475" s="11">
        <v>2</v>
      </c>
    </row>
    <row r="3476" spans="1:12">
      <c r="A3476" s="11" t="s">
        <v>6726</v>
      </c>
      <c r="D3476" s="11" t="s">
        <v>260</v>
      </c>
      <c r="E3476" s="19" t="s">
        <v>6976</v>
      </c>
      <c r="F3476" s="10">
        <v>42036</v>
      </c>
      <c r="G3476" s="10">
        <v>44958</v>
      </c>
      <c r="H3476" s="11">
        <v>9</v>
      </c>
      <c r="I3476" s="20" t="s">
        <v>259</v>
      </c>
      <c r="J3476" s="11" t="s">
        <v>261</v>
      </c>
      <c r="K3476" s="11" t="s">
        <v>12387</v>
      </c>
      <c r="L3476" s="11">
        <v>2</v>
      </c>
    </row>
    <row r="3477" spans="1:12">
      <c r="A3477" s="11" t="s">
        <v>6727</v>
      </c>
      <c r="D3477" s="11" t="s">
        <v>260</v>
      </c>
      <c r="E3477" s="19" t="s">
        <v>6977</v>
      </c>
      <c r="F3477" s="10">
        <v>42036</v>
      </c>
      <c r="G3477" s="10">
        <v>44958</v>
      </c>
      <c r="H3477" s="11">
        <v>9</v>
      </c>
      <c r="I3477" s="20" t="s">
        <v>259</v>
      </c>
      <c r="J3477" s="11" t="s">
        <v>261</v>
      </c>
      <c r="K3477" s="11" t="s">
        <v>12387</v>
      </c>
      <c r="L3477" s="11">
        <v>2</v>
      </c>
    </row>
    <row r="3478" spans="1:12">
      <c r="A3478" s="11" t="s">
        <v>6728</v>
      </c>
      <c r="D3478" s="11" t="s">
        <v>260</v>
      </c>
      <c r="E3478" s="19" t="s">
        <v>6978</v>
      </c>
      <c r="F3478" s="10">
        <v>42036</v>
      </c>
      <c r="G3478" s="10">
        <v>44958</v>
      </c>
      <c r="H3478" s="11">
        <v>9</v>
      </c>
      <c r="I3478" s="20" t="s">
        <v>259</v>
      </c>
      <c r="J3478" s="11" t="s">
        <v>261</v>
      </c>
      <c r="K3478" s="11" t="s">
        <v>12387</v>
      </c>
      <c r="L3478" s="11">
        <v>2</v>
      </c>
    </row>
    <row r="3479" spans="1:12">
      <c r="A3479" s="11" t="s">
        <v>6729</v>
      </c>
      <c r="D3479" s="11" t="s">
        <v>260</v>
      </c>
      <c r="E3479" s="19" t="s">
        <v>6979</v>
      </c>
      <c r="F3479" s="10">
        <v>42036</v>
      </c>
      <c r="G3479" s="10">
        <v>44958</v>
      </c>
      <c r="H3479" s="11">
        <v>9</v>
      </c>
      <c r="I3479" s="20" t="s">
        <v>259</v>
      </c>
      <c r="J3479" s="11" t="s">
        <v>261</v>
      </c>
      <c r="K3479" s="11" t="s">
        <v>12387</v>
      </c>
      <c r="L3479" s="11">
        <v>2</v>
      </c>
    </row>
    <row r="3480" spans="1:12">
      <c r="A3480" s="11" t="s">
        <v>6730</v>
      </c>
      <c r="D3480" s="11" t="s">
        <v>260</v>
      </c>
      <c r="E3480" s="19" t="s">
        <v>6980</v>
      </c>
      <c r="F3480" s="10">
        <v>42036</v>
      </c>
      <c r="G3480" s="10">
        <v>44958</v>
      </c>
      <c r="H3480" s="11">
        <v>9</v>
      </c>
      <c r="I3480" s="20" t="s">
        <v>259</v>
      </c>
      <c r="J3480" s="11" t="s">
        <v>261</v>
      </c>
      <c r="K3480" s="11" t="s">
        <v>12387</v>
      </c>
      <c r="L3480" s="11">
        <v>2</v>
      </c>
    </row>
    <row r="3481" spans="1:12">
      <c r="A3481" s="11" t="s">
        <v>6731</v>
      </c>
      <c r="D3481" s="11" t="s">
        <v>260</v>
      </c>
      <c r="E3481" s="19" t="s">
        <v>6981</v>
      </c>
      <c r="F3481" s="10">
        <v>42036</v>
      </c>
      <c r="G3481" s="10">
        <v>44958</v>
      </c>
      <c r="H3481" s="11">
        <v>9</v>
      </c>
      <c r="I3481" s="20" t="s">
        <v>259</v>
      </c>
      <c r="J3481" s="11" t="s">
        <v>261</v>
      </c>
      <c r="K3481" s="11" t="s">
        <v>12387</v>
      </c>
      <c r="L3481" s="11">
        <v>2</v>
      </c>
    </row>
    <row r="3482" spans="1:12">
      <c r="A3482" s="11" t="s">
        <v>6732</v>
      </c>
      <c r="D3482" s="11" t="s">
        <v>260</v>
      </c>
      <c r="E3482" s="19" t="s">
        <v>6982</v>
      </c>
      <c r="F3482" s="10">
        <v>42036</v>
      </c>
      <c r="G3482" s="10">
        <v>44958</v>
      </c>
      <c r="H3482" s="11">
        <v>9</v>
      </c>
      <c r="I3482" s="20" t="s">
        <v>259</v>
      </c>
      <c r="J3482" s="11" t="s">
        <v>261</v>
      </c>
      <c r="K3482" s="11" t="s">
        <v>12387</v>
      </c>
      <c r="L3482" s="11">
        <v>2</v>
      </c>
    </row>
    <row r="3483" spans="1:12">
      <c r="A3483" s="11" t="s">
        <v>6733</v>
      </c>
      <c r="D3483" s="11" t="s">
        <v>260</v>
      </c>
      <c r="E3483" s="19" t="s">
        <v>6983</v>
      </c>
      <c r="F3483" s="10">
        <v>42036</v>
      </c>
      <c r="G3483" s="10">
        <v>44958</v>
      </c>
      <c r="H3483" s="11">
        <v>9</v>
      </c>
      <c r="I3483" s="20" t="s">
        <v>259</v>
      </c>
      <c r="J3483" s="11" t="s">
        <v>261</v>
      </c>
      <c r="K3483" s="11" t="s">
        <v>12387</v>
      </c>
      <c r="L3483" s="11">
        <v>2</v>
      </c>
    </row>
    <row r="3484" spans="1:12">
      <c r="A3484" s="11" t="s">
        <v>6734</v>
      </c>
      <c r="D3484" s="11" t="s">
        <v>260</v>
      </c>
      <c r="E3484" s="19" t="s">
        <v>6984</v>
      </c>
      <c r="F3484" s="10">
        <v>42036</v>
      </c>
      <c r="G3484" s="10">
        <v>44958</v>
      </c>
      <c r="H3484" s="11">
        <v>9</v>
      </c>
      <c r="I3484" s="20" t="s">
        <v>259</v>
      </c>
      <c r="J3484" s="11" t="s">
        <v>261</v>
      </c>
      <c r="K3484" s="11" t="s">
        <v>12387</v>
      </c>
      <c r="L3484" s="11">
        <v>2</v>
      </c>
    </row>
    <row r="3485" spans="1:12">
      <c r="A3485" s="11" t="s">
        <v>6735</v>
      </c>
      <c r="D3485" s="11" t="s">
        <v>260</v>
      </c>
      <c r="E3485" s="19" t="s">
        <v>6985</v>
      </c>
      <c r="F3485" s="10">
        <v>42036</v>
      </c>
      <c r="G3485" s="10">
        <v>44958</v>
      </c>
      <c r="H3485" s="11">
        <v>9</v>
      </c>
      <c r="I3485" s="20" t="s">
        <v>259</v>
      </c>
      <c r="J3485" s="11" t="s">
        <v>261</v>
      </c>
      <c r="K3485" s="11" t="s">
        <v>12387</v>
      </c>
      <c r="L3485" s="11">
        <v>2</v>
      </c>
    </row>
    <row r="3486" spans="1:12">
      <c r="A3486" s="11" t="s">
        <v>6736</v>
      </c>
      <c r="D3486" s="11" t="s">
        <v>260</v>
      </c>
      <c r="E3486" s="19" t="s">
        <v>6986</v>
      </c>
      <c r="F3486" s="10">
        <v>42036</v>
      </c>
      <c r="G3486" s="10">
        <v>44958</v>
      </c>
      <c r="H3486" s="11">
        <v>9</v>
      </c>
      <c r="I3486" s="20" t="s">
        <v>259</v>
      </c>
      <c r="J3486" s="11" t="s">
        <v>261</v>
      </c>
      <c r="K3486" s="11" t="s">
        <v>12387</v>
      </c>
      <c r="L3486" s="11">
        <v>2</v>
      </c>
    </row>
    <row r="3487" spans="1:12">
      <c r="A3487" s="11" t="s">
        <v>6737</v>
      </c>
      <c r="D3487" s="11" t="s">
        <v>260</v>
      </c>
      <c r="E3487" s="19" t="s">
        <v>6987</v>
      </c>
      <c r="F3487" s="10">
        <v>42036</v>
      </c>
      <c r="G3487" s="10">
        <v>44958</v>
      </c>
      <c r="H3487" s="11">
        <v>9</v>
      </c>
      <c r="I3487" s="20" t="s">
        <v>259</v>
      </c>
      <c r="J3487" s="11" t="s">
        <v>261</v>
      </c>
      <c r="K3487" s="11" t="s">
        <v>12387</v>
      </c>
      <c r="L3487" s="11">
        <v>2</v>
      </c>
    </row>
    <row r="3488" spans="1:12">
      <c r="A3488" s="11" t="s">
        <v>6738</v>
      </c>
      <c r="D3488" s="11" t="s">
        <v>260</v>
      </c>
      <c r="E3488" s="19" t="s">
        <v>6988</v>
      </c>
      <c r="F3488" s="10">
        <v>42036</v>
      </c>
      <c r="G3488" s="10">
        <v>44958</v>
      </c>
      <c r="H3488" s="11">
        <v>9</v>
      </c>
      <c r="I3488" s="20" t="s">
        <v>259</v>
      </c>
      <c r="J3488" s="11" t="s">
        <v>261</v>
      </c>
      <c r="K3488" s="11" t="s">
        <v>12387</v>
      </c>
      <c r="L3488" s="11">
        <v>2</v>
      </c>
    </row>
    <row r="3489" spans="1:12">
      <c r="A3489" s="11" t="s">
        <v>6739</v>
      </c>
      <c r="D3489" s="11" t="s">
        <v>260</v>
      </c>
      <c r="E3489" s="19" t="s">
        <v>6989</v>
      </c>
      <c r="F3489" s="10">
        <v>42036</v>
      </c>
      <c r="G3489" s="10">
        <v>44958</v>
      </c>
      <c r="H3489" s="11">
        <v>9</v>
      </c>
      <c r="I3489" s="20" t="s">
        <v>259</v>
      </c>
      <c r="J3489" s="11" t="s">
        <v>261</v>
      </c>
      <c r="K3489" s="11" t="s">
        <v>12387</v>
      </c>
      <c r="L3489" s="11">
        <v>2</v>
      </c>
    </row>
    <row r="3490" spans="1:12">
      <c r="A3490" s="11" t="s">
        <v>6740</v>
      </c>
      <c r="D3490" s="11" t="s">
        <v>260</v>
      </c>
      <c r="E3490" s="19" t="s">
        <v>6990</v>
      </c>
      <c r="F3490" s="10">
        <v>42036</v>
      </c>
      <c r="G3490" s="10">
        <v>44958</v>
      </c>
      <c r="H3490" s="11">
        <v>9</v>
      </c>
      <c r="I3490" s="20" t="s">
        <v>259</v>
      </c>
      <c r="J3490" s="11" t="s">
        <v>261</v>
      </c>
      <c r="K3490" s="11" t="s">
        <v>12387</v>
      </c>
      <c r="L3490" s="11">
        <v>2</v>
      </c>
    </row>
    <row r="3491" spans="1:12">
      <c r="A3491" s="11" t="s">
        <v>6741</v>
      </c>
      <c r="D3491" s="11" t="s">
        <v>260</v>
      </c>
      <c r="E3491" s="19" t="s">
        <v>6991</v>
      </c>
      <c r="F3491" s="10">
        <v>42036</v>
      </c>
      <c r="G3491" s="10">
        <v>44958</v>
      </c>
      <c r="H3491" s="11">
        <v>9</v>
      </c>
      <c r="I3491" s="20" t="s">
        <v>259</v>
      </c>
      <c r="J3491" s="11" t="s">
        <v>261</v>
      </c>
      <c r="K3491" s="11" t="s">
        <v>12387</v>
      </c>
      <c r="L3491" s="11">
        <v>2</v>
      </c>
    </row>
    <row r="3492" spans="1:12">
      <c r="A3492" s="11" t="s">
        <v>6742</v>
      </c>
      <c r="D3492" s="11" t="s">
        <v>260</v>
      </c>
      <c r="E3492" s="19" t="s">
        <v>6992</v>
      </c>
      <c r="F3492" s="10">
        <v>42036</v>
      </c>
      <c r="G3492" s="10">
        <v>44958</v>
      </c>
      <c r="H3492" s="11">
        <v>9</v>
      </c>
      <c r="I3492" s="20" t="s">
        <v>259</v>
      </c>
      <c r="J3492" s="11" t="s">
        <v>261</v>
      </c>
      <c r="K3492" s="11" t="s">
        <v>12387</v>
      </c>
      <c r="L3492" s="11">
        <v>2</v>
      </c>
    </row>
    <row r="3493" spans="1:12">
      <c r="A3493" s="11" t="s">
        <v>6743</v>
      </c>
      <c r="D3493" s="11" t="s">
        <v>260</v>
      </c>
      <c r="E3493" s="19" t="s">
        <v>6993</v>
      </c>
      <c r="F3493" s="10">
        <v>42036</v>
      </c>
      <c r="G3493" s="10">
        <v>44958</v>
      </c>
      <c r="H3493" s="11">
        <v>9</v>
      </c>
      <c r="I3493" s="20" t="s">
        <v>259</v>
      </c>
      <c r="J3493" s="11" t="s">
        <v>261</v>
      </c>
      <c r="K3493" s="11" t="s">
        <v>12387</v>
      </c>
      <c r="L3493" s="11">
        <v>2</v>
      </c>
    </row>
    <row r="3494" spans="1:12">
      <c r="A3494" s="11" t="s">
        <v>6744</v>
      </c>
      <c r="D3494" s="11" t="s">
        <v>260</v>
      </c>
      <c r="E3494" s="19" t="s">
        <v>6994</v>
      </c>
      <c r="F3494" s="10">
        <v>42036</v>
      </c>
      <c r="G3494" s="10">
        <v>44958</v>
      </c>
      <c r="H3494" s="11">
        <v>9</v>
      </c>
      <c r="I3494" s="20" t="s">
        <v>259</v>
      </c>
      <c r="J3494" s="11" t="s">
        <v>261</v>
      </c>
      <c r="K3494" s="11" t="s">
        <v>12387</v>
      </c>
      <c r="L3494" s="11">
        <v>2</v>
      </c>
    </row>
    <row r="3495" spans="1:12">
      <c r="A3495" s="11" t="s">
        <v>6745</v>
      </c>
      <c r="D3495" s="11" t="s">
        <v>260</v>
      </c>
      <c r="E3495" s="19" t="s">
        <v>6995</v>
      </c>
      <c r="F3495" s="10">
        <v>42036</v>
      </c>
      <c r="G3495" s="10">
        <v>44958</v>
      </c>
      <c r="H3495" s="11">
        <v>9</v>
      </c>
      <c r="I3495" s="20" t="s">
        <v>259</v>
      </c>
      <c r="J3495" s="11" t="s">
        <v>261</v>
      </c>
      <c r="K3495" s="11" t="s">
        <v>12387</v>
      </c>
      <c r="L3495" s="11">
        <v>2</v>
      </c>
    </row>
    <row r="3496" spans="1:12">
      <c r="A3496" s="11" t="s">
        <v>6746</v>
      </c>
      <c r="D3496" s="11" t="s">
        <v>260</v>
      </c>
      <c r="E3496" s="19" t="s">
        <v>6996</v>
      </c>
      <c r="F3496" s="10">
        <v>42036</v>
      </c>
      <c r="G3496" s="10">
        <v>44958</v>
      </c>
      <c r="H3496" s="11">
        <v>9</v>
      </c>
      <c r="I3496" s="20" t="s">
        <v>259</v>
      </c>
      <c r="J3496" s="11" t="s">
        <v>261</v>
      </c>
      <c r="K3496" s="11" t="s">
        <v>12387</v>
      </c>
      <c r="L3496" s="11">
        <v>2</v>
      </c>
    </row>
    <row r="3497" spans="1:12">
      <c r="A3497" s="11" t="s">
        <v>6747</v>
      </c>
      <c r="D3497" s="11" t="s">
        <v>260</v>
      </c>
      <c r="E3497" s="19" t="s">
        <v>6997</v>
      </c>
      <c r="F3497" s="10">
        <v>42036</v>
      </c>
      <c r="G3497" s="10">
        <v>44958</v>
      </c>
      <c r="H3497" s="11">
        <v>9</v>
      </c>
      <c r="I3497" s="20" t="s">
        <v>259</v>
      </c>
      <c r="J3497" s="11" t="s">
        <v>261</v>
      </c>
      <c r="K3497" s="11" t="s">
        <v>12387</v>
      </c>
      <c r="L3497" s="11">
        <v>2</v>
      </c>
    </row>
    <row r="3498" spans="1:12">
      <c r="A3498" s="11" t="s">
        <v>6748</v>
      </c>
      <c r="D3498" s="11" t="s">
        <v>260</v>
      </c>
      <c r="E3498" s="19" t="s">
        <v>6998</v>
      </c>
      <c r="F3498" s="10">
        <v>42036</v>
      </c>
      <c r="G3498" s="10">
        <v>44958</v>
      </c>
      <c r="H3498" s="11">
        <v>9</v>
      </c>
      <c r="I3498" s="20" t="s">
        <v>259</v>
      </c>
      <c r="J3498" s="11" t="s">
        <v>261</v>
      </c>
      <c r="K3498" s="11" t="s">
        <v>12387</v>
      </c>
      <c r="L3498" s="11">
        <v>2</v>
      </c>
    </row>
    <row r="3499" spans="1:12">
      <c r="A3499" s="11" t="s">
        <v>6749</v>
      </c>
      <c r="D3499" s="11" t="s">
        <v>260</v>
      </c>
      <c r="E3499" s="19" t="s">
        <v>6999</v>
      </c>
      <c r="F3499" s="10">
        <v>42036</v>
      </c>
      <c r="G3499" s="10">
        <v>44958</v>
      </c>
      <c r="H3499" s="11">
        <v>9</v>
      </c>
      <c r="I3499" s="20" t="s">
        <v>259</v>
      </c>
      <c r="J3499" s="11" t="s">
        <v>261</v>
      </c>
      <c r="K3499" s="11" t="s">
        <v>12387</v>
      </c>
      <c r="L3499" s="11">
        <v>2</v>
      </c>
    </row>
    <row r="3500" spans="1:12">
      <c r="A3500" s="11" t="s">
        <v>6750</v>
      </c>
      <c r="D3500" s="11" t="s">
        <v>260</v>
      </c>
      <c r="E3500" s="19" t="s">
        <v>7000</v>
      </c>
      <c r="F3500" s="10">
        <v>42036</v>
      </c>
      <c r="G3500" s="10">
        <v>44958</v>
      </c>
      <c r="H3500" s="11">
        <v>9</v>
      </c>
      <c r="I3500" s="20" t="s">
        <v>259</v>
      </c>
      <c r="J3500" s="11" t="s">
        <v>261</v>
      </c>
      <c r="K3500" s="11" t="s">
        <v>12387</v>
      </c>
      <c r="L3500" s="11">
        <v>2</v>
      </c>
    </row>
    <row r="3501" spans="1:12">
      <c r="A3501" s="11" t="s">
        <v>6751</v>
      </c>
      <c r="D3501" s="11" t="s">
        <v>260</v>
      </c>
      <c r="E3501" s="19" t="s">
        <v>7001</v>
      </c>
      <c r="F3501" s="10">
        <v>42036</v>
      </c>
      <c r="G3501" s="10">
        <v>44958</v>
      </c>
      <c r="H3501" s="11">
        <v>9</v>
      </c>
      <c r="I3501" s="20" t="s">
        <v>259</v>
      </c>
      <c r="J3501" s="11" t="s">
        <v>261</v>
      </c>
      <c r="K3501" s="11" t="s">
        <v>12387</v>
      </c>
      <c r="L3501" s="11">
        <v>2</v>
      </c>
    </row>
    <row r="3502" spans="1:12">
      <c r="A3502" s="11" t="s">
        <v>6752</v>
      </c>
      <c r="D3502" s="11" t="s">
        <v>260</v>
      </c>
      <c r="E3502" s="19" t="s">
        <v>7002</v>
      </c>
      <c r="F3502" s="10">
        <v>42036</v>
      </c>
      <c r="G3502" s="10">
        <v>44958</v>
      </c>
      <c r="H3502" s="11">
        <v>9</v>
      </c>
      <c r="I3502" s="20" t="s">
        <v>259</v>
      </c>
      <c r="J3502" s="11" t="s">
        <v>261</v>
      </c>
      <c r="K3502" s="11" t="s">
        <v>12387</v>
      </c>
      <c r="L3502" s="11">
        <v>2</v>
      </c>
    </row>
    <row r="3503" spans="1:12">
      <c r="A3503" s="11" t="s">
        <v>6753</v>
      </c>
      <c r="D3503" s="11" t="s">
        <v>260</v>
      </c>
      <c r="E3503" s="19" t="s">
        <v>7003</v>
      </c>
      <c r="F3503" s="10">
        <v>42036</v>
      </c>
      <c r="G3503" s="10">
        <v>44958</v>
      </c>
      <c r="H3503" s="11">
        <v>9</v>
      </c>
      <c r="I3503" s="20" t="s">
        <v>259</v>
      </c>
      <c r="J3503" s="11" t="s">
        <v>261</v>
      </c>
      <c r="K3503" s="11" t="s">
        <v>12387</v>
      </c>
      <c r="L3503" s="11">
        <v>2</v>
      </c>
    </row>
    <row r="3504" spans="1:12">
      <c r="A3504" s="11" t="s">
        <v>6754</v>
      </c>
      <c r="D3504" s="11" t="s">
        <v>260</v>
      </c>
      <c r="E3504" s="19" t="s">
        <v>7004</v>
      </c>
      <c r="F3504" s="10">
        <v>42036</v>
      </c>
      <c r="G3504" s="10">
        <v>44958</v>
      </c>
      <c r="H3504" s="11">
        <v>9</v>
      </c>
      <c r="I3504" s="20" t="s">
        <v>259</v>
      </c>
      <c r="J3504" s="11" t="s">
        <v>261</v>
      </c>
      <c r="K3504" s="11" t="s">
        <v>12387</v>
      </c>
      <c r="L3504" s="11">
        <v>2</v>
      </c>
    </row>
    <row r="3505" spans="1:12">
      <c r="A3505" s="11" t="s">
        <v>6755</v>
      </c>
      <c r="D3505" s="11" t="s">
        <v>260</v>
      </c>
      <c r="E3505" s="19" t="s">
        <v>7005</v>
      </c>
      <c r="F3505" s="10">
        <v>42036</v>
      </c>
      <c r="G3505" s="10">
        <v>44958</v>
      </c>
      <c r="H3505" s="11">
        <v>9</v>
      </c>
      <c r="I3505" s="20" t="s">
        <v>259</v>
      </c>
      <c r="J3505" s="11" t="s">
        <v>261</v>
      </c>
      <c r="K3505" s="11" t="s">
        <v>12387</v>
      </c>
      <c r="L3505" s="11">
        <v>2</v>
      </c>
    </row>
    <row r="3506" spans="1:12">
      <c r="A3506" s="11" t="s">
        <v>6756</v>
      </c>
      <c r="D3506" s="11" t="s">
        <v>260</v>
      </c>
      <c r="E3506" s="19" t="s">
        <v>7006</v>
      </c>
      <c r="F3506" s="10">
        <v>42036</v>
      </c>
      <c r="G3506" s="10">
        <v>44958</v>
      </c>
      <c r="H3506" s="11">
        <v>9</v>
      </c>
      <c r="I3506" s="20" t="s">
        <v>259</v>
      </c>
      <c r="J3506" s="11" t="s">
        <v>261</v>
      </c>
      <c r="K3506" s="11" t="s">
        <v>12387</v>
      </c>
      <c r="L3506" s="11">
        <v>2</v>
      </c>
    </row>
    <row r="3507" spans="1:12">
      <c r="A3507" s="11" t="s">
        <v>6757</v>
      </c>
      <c r="D3507" s="11" t="s">
        <v>260</v>
      </c>
      <c r="E3507" s="19" t="s">
        <v>7007</v>
      </c>
      <c r="F3507" s="10">
        <v>42036</v>
      </c>
      <c r="G3507" s="10">
        <v>44958</v>
      </c>
      <c r="H3507" s="11">
        <v>9</v>
      </c>
      <c r="I3507" s="20" t="s">
        <v>259</v>
      </c>
      <c r="J3507" s="11" t="s">
        <v>261</v>
      </c>
      <c r="K3507" s="11" t="s">
        <v>12387</v>
      </c>
      <c r="L3507" s="11">
        <v>2</v>
      </c>
    </row>
    <row r="3508" spans="1:12">
      <c r="A3508" s="11" t="s">
        <v>6758</v>
      </c>
      <c r="D3508" s="11" t="s">
        <v>260</v>
      </c>
      <c r="E3508" s="19" t="s">
        <v>7008</v>
      </c>
      <c r="F3508" s="10">
        <v>42036</v>
      </c>
      <c r="G3508" s="10">
        <v>44958</v>
      </c>
      <c r="H3508" s="11">
        <v>9</v>
      </c>
      <c r="I3508" s="20" t="s">
        <v>259</v>
      </c>
      <c r="J3508" s="11" t="s">
        <v>261</v>
      </c>
      <c r="K3508" s="11" t="s">
        <v>12387</v>
      </c>
      <c r="L3508" s="11">
        <v>2</v>
      </c>
    </row>
    <row r="3509" spans="1:12">
      <c r="A3509" s="11" t="s">
        <v>6759</v>
      </c>
      <c r="D3509" s="11" t="s">
        <v>260</v>
      </c>
      <c r="E3509" s="19" t="s">
        <v>7009</v>
      </c>
      <c r="F3509" s="10">
        <v>42036</v>
      </c>
      <c r="G3509" s="10">
        <v>44958</v>
      </c>
      <c r="H3509" s="11">
        <v>9</v>
      </c>
      <c r="I3509" s="20" t="s">
        <v>259</v>
      </c>
      <c r="J3509" s="11" t="s">
        <v>261</v>
      </c>
      <c r="K3509" s="11" t="s">
        <v>12387</v>
      </c>
      <c r="L3509" s="11">
        <v>2</v>
      </c>
    </row>
    <row r="3510" spans="1:12">
      <c r="A3510" s="11" t="s">
        <v>6760</v>
      </c>
      <c r="D3510" s="11" t="s">
        <v>260</v>
      </c>
      <c r="E3510" s="19" t="s">
        <v>7010</v>
      </c>
      <c r="F3510" s="10">
        <v>42036</v>
      </c>
      <c r="G3510" s="10">
        <v>44958</v>
      </c>
      <c r="H3510" s="11">
        <v>9</v>
      </c>
      <c r="I3510" s="20" t="s">
        <v>259</v>
      </c>
      <c r="J3510" s="11" t="s">
        <v>261</v>
      </c>
      <c r="K3510" s="11" t="s">
        <v>12387</v>
      </c>
      <c r="L3510" s="11">
        <v>2</v>
      </c>
    </row>
    <row r="3511" spans="1:12">
      <c r="A3511" s="11" t="s">
        <v>6761</v>
      </c>
      <c r="D3511" s="11" t="s">
        <v>260</v>
      </c>
      <c r="E3511" s="19" t="s">
        <v>7011</v>
      </c>
      <c r="F3511" s="10">
        <v>42036</v>
      </c>
      <c r="G3511" s="10">
        <v>44958</v>
      </c>
      <c r="H3511" s="11">
        <v>9</v>
      </c>
      <c r="I3511" s="20" t="s">
        <v>259</v>
      </c>
      <c r="J3511" s="11" t="s">
        <v>261</v>
      </c>
      <c r="K3511" s="11" t="s">
        <v>12387</v>
      </c>
      <c r="L3511" s="11">
        <v>2</v>
      </c>
    </row>
    <row r="3512" spans="1:12">
      <c r="A3512" s="11" t="s">
        <v>7012</v>
      </c>
      <c r="D3512" s="11" t="s">
        <v>260</v>
      </c>
      <c r="E3512" s="19" t="s">
        <v>7262</v>
      </c>
      <c r="F3512" s="10">
        <v>42036</v>
      </c>
      <c r="G3512" s="10">
        <v>44958</v>
      </c>
      <c r="H3512" s="11">
        <v>9</v>
      </c>
      <c r="I3512" s="20" t="s">
        <v>259</v>
      </c>
      <c r="J3512" s="11" t="s">
        <v>261</v>
      </c>
      <c r="K3512" s="11" t="s">
        <v>12387</v>
      </c>
      <c r="L3512" s="11">
        <v>2</v>
      </c>
    </row>
    <row r="3513" spans="1:12">
      <c r="A3513" s="11" t="s">
        <v>7013</v>
      </c>
      <c r="D3513" s="11" t="s">
        <v>260</v>
      </c>
      <c r="E3513" s="19" t="s">
        <v>7263</v>
      </c>
      <c r="F3513" s="10">
        <v>42036</v>
      </c>
      <c r="G3513" s="10">
        <v>44958</v>
      </c>
      <c r="H3513" s="11">
        <v>9</v>
      </c>
      <c r="I3513" s="20" t="s">
        <v>259</v>
      </c>
      <c r="J3513" s="11" t="s">
        <v>261</v>
      </c>
      <c r="K3513" s="11" t="s">
        <v>12387</v>
      </c>
      <c r="L3513" s="11">
        <v>2</v>
      </c>
    </row>
    <row r="3514" spans="1:12">
      <c r="A3514" s="11" t="s">
        <v>7014</v>
      </c>
      <c r="D3514" s="11" t="s">
        <v>260</v>
      </c>
      <c r="E3514" s="19" t="s">
        <v>7264</v>
      </c>
      <c r="F3514" s="10">
        <v>42036</v>
      </c>
      <c r="G3514" s="10">
        <v>44958</v>
      </c>
      <c r="H3514" s="11">
        <v>9</v>
      </c>
      <c r="I3514" s="20" t="s">
        <v>259</v>
      </c>
      <c r="J3514" s="11" t="s">
        <v>261</v>
      </c>
      <c r="K3514" s="11" t="s">
        <v>12387</v>
      </c>
      <c r="L3514" s="11">
        <v>2</v>
      </c>
    </row>
    <row r="3515" spans="1:12">
      <c r="A3515" s="11" t="s">
        <v>7015</v>
      </c>
      <c r="D3515" s="11" t="s">
        <v>260</v>
      </c>
      <c r="E3515" s="19" t="s">
        <v>7265</v>
      </c>
      <c r="F3515" s="10">
        <v>42036</v>
      </c>
      <c r="G3515" s="10">
        <v>44958</v>
      </c>
      <c r="H3515" s="11">
        <v>9</v>
      </c>
      <c r="I3515" s="20" t="s">
        <v>259</v>
      </c>
      <c r="J3515" s="11" t="s">
        <v>261</v>
      </c>
      <c r="K3515" s="11" t="s">
        <v>12387</v>
      </c>
      <c r="L3515" s="11">
        <v>2</v>
      </c>
    </row>
    <row r="3516" spans="1:12">
      <c r="A3516" s="11" t="s">
        <v>7016</v>
      </c>
      <c r="D3516" s="11" t="s">
        <v>260</v>
      </c>
      <c r="E3516" s="19" t="s">
        <v>7266</v>
      </c>
      <c r="F3516" s="10">
        <v>42036</v>
      </c>
      <c r="G3516" s="10">
        <v>44958</v>
      </c>
      <c r="H3516" s="11">
        <v>9</v>
      </c>
      <c r="I3516" s="20" t="s">
        <v>259</v>
      </c>
      <c r="J3516" s="11" t="s">
        <v>261</v>
      </c>
      <c r="K3516" s="11" t="s">
        <v>12387</v>
      </c>
      <c r="L3516" s="11">
        <v>2</v>
      </c>
    </row>
    <row r="3517" spans="1:12">
      <c r="A3517" s="11" t="s">
        <v>7017</v>
      </c>
      <c r="D3517" s="11" t="s">
        <v>260</v>
      </c>
      <c r="E3517" s="19" t="s">
        <v>7267</v>
      </c>
      <c r="F3517" s="10">
        <v>42036</v>
      </c>
      <c r="G3517" s="10">
        <v>44958</v>
      </c>
      <c r="H3517" s="11">
        <v>9</v>
      </c>
      <c r="I3517" s="20" t="s">
        <v>259</v>
      </c>
      <c r="J3517" s="11" t="s">
        <v>261</v>
      </c>
      <c r="K3517" s="11" t="s">
        <v>12387</v>
      </c>
      <c r="L3517" s="11">
        <v>2</v>
      </c>
    </row>
    <row r="3518" spans="1:12">
      <c r="A3518" s="11" t="s">
        <v>7018</v>
      </c>
      <c r="D3518" s="11" t="s">
        <v>260</v>
      </c>
      <c r="E3518" s="19" t="s">
        <v>7268</v>
      </c>
      <c r="F3518" s="10">
        <v>42036</v>
      </c>
      <c r="G3518" s="10">
        <v>44958</v>
      </c>
      <c r="H3518" s="11">
        <v>9</v>
      </c>
      <c r="I3518" s="20" t="s">
        <v>259</v>
      </c>
      <c r="J3518" s="11" t="s">
        <v>261</v>
      </c>
      <c r="K3518" s="11" t="s">
        <v>12387</v>
      </c>
      <c r="L3518" s="11">
        <v>2</v>
      </c>
    </row>
    <row r="3519" spans="1:12">
      <c r="A3519" s="11" t="s">
        <v>7019</v>
      </c>
      <c r="D3519" s="11" t="s">
        <v>260</v>
      </c>
      <c r="E3519" s="19" t="s">
        <v>7269</v>
      </c>
      <c r="F3519" s="10">
        <v>42036</v>
      </c>
      <c r="G3519" s="10">
        <v>44958</v>
      </c>
      <c r="H3519" s="11">
        <v>9</v>
      </c>
      <c r="I3519" s="20" t="s">
        <v>259</v>
      </c>
      <c r="J3519" s="11" t="s">
        <v>261</v>
      </c>
      <c r="K3519" s="11" t="s">
        <v>12387</v>
      </c>
      <c r="L3519" s="11">
        <v>2</v>
      </c>
    </row>
    <row r="3520" spans="1:12">
      <c r="A3520" s="11" t="s">
        <v>7020</v>
      </c>
      <c r="D3520" s="11" t="s">
        <v>260</v>
      </c>
      <c r="E3520" s="19" t="s">
        <v>7270</v>
      </c>
      <c r="F3520" s="10">
        <v>42036</v>
      </c>
      <c r="G3520" s="10">
        <v>44958</v>
      </c>
      <c r="H3520" s="11">
        <v>9</v>
      </c>
      <c r="I3520" s="20" t="s">
        <v>259</v>
      </c>
      <c r="J3520" s="11" t="s">
        <v>261</v>
      </c>
      <c r="K3520" s="11" t="s">
        <v>12387</v>
      </c>
      <c r="L3520" s="11">
        <v>2</v>
      </c>
    </row>
    <row r="3521" spans="1:12">
      <c r="A3521" s="11" t="s">
        <v>7021</v>
      </c>
      <c r="D3521" s="11" t="s">
        <v>260</v>
      </c>
      <c r="E3521" s="19" t="s">
        <v>7271</v>
      </c>
      <c r="F3521" s="10">
        <v>42036</v>
      </c>
      <c r="G3521" s="10">
        <v>44958</v>
      </c>
      <c r="H3521" s="11">
        <v>9</v>
      </c>
      <c r="I3521" s="20" t="s">
        <v>259</v>
      </c>
      <c r="J3521" s="11" t="s">
        <v>261</v>
      </c>
      <c r="K3521" s="11" t="s">
        <v>12387</v>
      </c>
      <c r="L3521" s="11">
        <v>2</v>
      </c>
    </row>
    <row r="3522" spans="1:12">
      <c r="A3522" s="11" t="s">
        <v>7022</v>
      </c>
      <c r="D3522" s="11" t="s">
        <v>260</v>
      </c>
      <c r="E3522" s="19" t="s">
        <v>7272</v>
      </c>
      <c r="F3522" s="10">
        <v>42036</v>
      </c>
      <c r="G3522" s="10">
        <v>44958</v>
      </c>
      <c r="H3522" s="11">
        <v>9</v>
      </c>
      <c r="I3522" s="20" t="s">
        <v>259</v>
      </c>
      <c r="J3522" s="11" t="s">
        <v>261</v>
      </c>
      <c r="K3522" s="11" t="s">
        <v>12387</v>
      </c>
      <c r="L3522" s="11">
        <v>2</v>
      </c>
    </row>
    <row r="3523" spans="1:12">
      <c r="A3523" s="11" t="s">
        <v>7023</v>
      </c>
      <c r="D3523" s="11" t="s">
        <v>260</v>
      </c>
      <c r="E3523" s="19" t="s">
        <v>7273</v>
      </c>
      <c r="F3523" s="10">
        <v>42036</v>
      </c>
      <c r="G3523" s="10">
        <v>44958</v>
      </c>
      <c r="H3523" s="11">
        <v>9</v>
      </c>
      <c r="I3523" s="20" t="s">
        <v>259</v>
      </c>
      <c r="J3523" s="11" t="s">
        <v>261</v>
      </c>
      <c r="K3523" s="11" t="s">
        <v>12387</v>
      </c>
      <c r="L3523" s="11">
        <v>2</v>
      </c>
    </row>
    <row r="3524" spans="1:12">
      <c r="A3524" s="11" t="s">
        <v>7024</v>
      </c>
      <c r="D3524" s="11" t="s">
        <v>260</v>
      </c>
      <c r="E3524" s="19" t="s">
        <v>7274</v>
      </c>
      <c r="F3524" s="10">
        <v>42036</v>
      </c>
      <c r="G3524" s="10">
        <v>44958</v>
      </c>
      <c r="H3524" s="11">
        <v>9</v>
      </c>
      <c r="I3524" s="20" t="s">
        <v>259</v>
      </c>
      <c r="J3524" s="11" t="s">
        <v>261</v>
      </c>
      <c r="K3524" s="11" t="s">
        <v>12387</v>
      </c>
      <c r="L3524" s="11">
        <v>2</v>
      </c>
    </row>
    <row r="3525" spans="1:12">
      <c r="A3525" s="11" t="s">
        <v>7025</v>
      </c>
      <c r="D3525" s="11" t="s">
        <v>260</v>
      </c>
      <c r="E3525" s="19" t="s">
        <v>7275</v>
      </c>
      <c r="F3525" s="10">
        <v>42036</v>
      </c>
      <c r="G3525" s="10">
        <v>44958</v>
      </c>
      <c r="H3525" s="11">
        <v>9</v>
      </c>
      <c r="I3525" s="20" t="s">
        <v>259</v>
      </c>
      <c r="J3525" s="11" t="s">
        <v>261</v>
      </c>
      <c r="K3525" s="11" t="s">
        <v>12387</v>
      </c>
      <c r="L3525" s="11">
        <v>2</v>
      </c>
    </row>
    <row r="3526" spans="1:12">
      <c r="A3526" s="11" t="s">
        <v>7026</v>
      </c>
      <c r="D3526" s="11" t="s">
        <v>260</v>
      </c>
      <c r="E3526" s="19" t="s">
        <v>7276</v>
      </c>
      <c r="F3526" s="10">
        <v>42036</v>
      </c>
      <c r="G3526" s="10">
        <v>44958</v>
      </c>
      <c r="H3526" s="11">
        <v>9</v>
      </c>
      <c r="I3526" s="20" t="s">
        <v>259</v>
      </c>
      <c r="J3526" s="11" t="s">
        <v>261</v>
      </c>
      <c r="K3526" s="11" t="s">
        <v>12387</v>
      </c>
      <c r="L3526" s="11">
        <v>2</v>
      </c>
    </row>
    <row r="3527" spans="1:12">
      <c r="A3527" s="11" t="s">
        <v>7027</v>
      </c>
      <c r="D3527" s="11" t="s">
        <v>260</v>
      </c>
      <c r="E3527" s="19" t="s">
        <v>7277</v>
      </c>
      <c r="F3527" s="10">
        <v>42036</v>
      </c>
      <c r="G3527" s="10">
        <v>44958</v>
      </c>
      <c r="H3527" s="11">
        <v>9</v>
      </c>
      <c r="I3527" s="20" t="s">
        <v>259</v>
      </c>
      <c r="J3527" s="11" t="s">
        <v>261</v>
      </c>
      <c r="K3527" s="11" t="s">
        <v>12387</v>
      </c>
      <c r="L3527" s="11">
        <v>2</v>
      </c>
    </row>
    <row r="3528" spans="1:12">
      <c r="A3528" s="11" t="s">
        <v>7028</v>
      </c>
      <c r="D3528" s="11" t="s">
        <v>260</v>
      </c>
      <c r="E3528" s="19" t="s">
        <v>7278</v>
      </c>
      <c r="F3528" s="10">
        <v>42036</v>
      </c>
      <c r="G3528" s="10">
        <v>44958</v>
      </c>
      <c r="H3528" s="11">
        <v>9</v>
      </c>
      <c r="I3528" s="20" t="s">
        <v>259</v>
      </c>
      <c r="J3528" s="11" t="s">
        <v>261</v>
      </c>
      <c r="K3528" s="11" t="s">
        <v>12387</v>
      </c>
      <c r="L3528" s="11">
        <v>2</v>
      </c>
    </row>
    <row r="3529" spans="1:12">
      <c r="A3529" s="11" t="s">
        <v>7029</v>
      </c>
      <c r="D3529" s="11" t="s">
        <v>260</v>
      </c>
      <c r="E3529" s="19" t="s">
        <v>7279</v>
      </c>
      <c r="F3529" s="10">
        <v>42036</v>
      </c>
      <c r="G3529" s="10">
        <v>44958</v>
      </c>
      <c r="H3529" s="11">
        <v>9</v>
      </c>
      <c r="I3529" s="20" t="s">
        <v>259</v>
      </c>
      <c r="J3529" s="11" t="s">
        <v>261</v>
      </c>
      <c r="K3529" s="11" t="s">
        <v>12387</v>
      </c>
      <c r="L3529" s="11">
        <v>2</v>
      </c>
    </row>
    <row r="3530" spans="1:12">
      <c r="A3530" s="11" t="s">
        <v>7030</v>
      </c>
      <c r="D3530" s="11" t="s">
        <v>260</v>
      </c>
      <c r="E3530" s="19" t="s">
        <v>7280</v>
      </c>
      <c r="F3530" s="10">
        <v>42036</v>
      </c>
      <c r="G3530" s="10">
        <v>44958</v>
      </c>
      <c r="H3530" s="11">
        <v>9</v>
      </c>
      <c r="I3530" s="20" t="s">
        <v>259</v>
      </c>
      <c r="J3530" s="11" t="s">
        <v>261</v>
      </c>
      <c r="K3530" s="11" t="s">
        <v>12387</v>
      </c>
      <c r="L3530" s="11">
        <v>2</v>
      </c>
    </row>
    <row r="3531" spans="1:12">
      <c r="A3531" s="11" t="s">
        <v>7031</v>
      </c>
      <c r="D3531" s="11" t="s">
        <v>260</v>
      </c>
      <c r="E3531" s="19" t="s">
        <v>7281</v>
      </c>
      <c r="F3531" s="10">
        <v>42036</v>
      </c>
      <c r="G3531" s="10">
        <v>44958</v>
      </c>
      <c r="H3531" s="11">
        <v>9</v>
      </c>
      <c r="I3531" s="20" t="s">
        <v>259</v>
      </c>
      <c r="J3531" s="11" t="s">
        <v>261</v>
      </c>
      <c r="K3531" s="11" t="s">
        <v>12387</v>
      </c>
      <c r="L3531" s="11">
        <v>2</v>
      </c>
    </row>
    <row r="3532" spans="1:12">
      <c r="A3532" s="11" t="s">
        <v>7032</v>
      </c>
      <c r="D3532" s="11" t="s">
        <v>260</v>
      </c>
      <c r="E3532" s="19" t="s">
        <v>7282</v>
      </c>
      <c r="F3532" s="10">
        <v>42036</v>
      </c>
      <c r="G3532" s="10">
        <v>44958</v>
      </c>
      <c r="H3532" s="11">
        <v>9</v>
      </c>
      <c r="I3532" s="20" t="s">
        <v>259</v>
      </c>
      <c r="J3532" s="11" t="s">
        <v>261</v>
      </c>
      <c r="K3532" s="11" t="s">
        <v>12387</v>
      </c>
      <c r="L3532" s="11">
        <v>2</v>
      </c>
    </row>
    <row r="3533" spans="1:12">
      <c r="A3533" s="11" t="s">
        <v>7033</v>
      </c>
      <c r="D3533" s="11" t="s">
        <v>260</v>
      </c>
      <c r="E3533" s="19" t="s">
        <v>7283</v>
      </c>
      <c r="F3533" s="10">
        <v>42036</v>
      </c>
      <c r="G3533" s="10">
        <v>44958</v>
      </c>
      <c r="H3533" s="11">
        <v>9</v>
      </c>
      <c r="I3533" s="20" t="s">
        <v>259</v>
      </c>
      <c r="J3533" s="11" t="s">
        <v>261</v>
      </c>
      <c r="K3533" s="11" t="s">
        <v>12387</v>
      </c>
      <c r="L3533" s="11">
        <v>2</v>
      </c>
    </row>
    <row r="3534" spans="1:12">
      <c r="A3534" s="11" t="s">
        <v>7034</v>
      </c>
      <c r="D3534" s="11" t="s">
        <v>260</v>
      </c>
      <c r="E3534" s="19" t="s">
        <v>7284</v>
      </c>
      <c r="F3534" s="10">
        <v>42036</v>
      </c>
      <c r="G3534" s="10">
        <v>44958</v>
      </c>
      <c r="H3534" s="11">
        <v>9</v>
      </c>
      <c r="I3534" s="20" t="s">
        <v>259</v>
      </c>
      <c r="J3534" s="11" t="s">
        <v>261</v>
      </c>
      <c r="K3534" s="11" t="s">
        <v>12387</v>
      </c>
      <c r="L3534" s="11">
        <v>2</v>
      </c>
    </row>
    <row r="3535" spans="1:12">
      <c r="A3535" s="11" t="s">
        <v>7035</v>
      </c>
      <c r="D3535" s="11" t="s">
        <v>260</v>
      </c>
      <c r="E3535" s="19" t="s">
        <v>7285</v>
      </c>
      <c r="F3535" s="10">
        <v>42036</v>
      </c>
      <c r="G3535" s="10">
        <v>44958</v>
      </c>
      <c r="H3535" s="11">
        <v>9</v>
      </c>
      <c r="I3535" s="20" t="s">
        <v>259</v>
      </c>
      <c r="J3535" s="11" t="s">
        <v>261</v>
      </c>
      <c r="K3535" s="11" t="s">
        <v>12387</v>
      </c>
      <c r="L3535" s="11">
        <v>2</v>
      </c>
    </row>
    <row r="3536" spans="1:12">
      <c r="A3536" s="11" t="s">
        <v>7036</v>
      </c>
      <c r="D3536" s="11" t="s">
        <v>260</v>
      </c>
      <c r="E3536" s="19" t="s">
        <v>7286</v>
      </c>
      <c r="F3536" s="10">
        <v>42036</v>
      </c>
      <c r="G3536" s="10">
        <v>44958</v>
      </c>
      <c r="H3536" s="11">
        <v>9</v>
      </c>
      <c r="I3536" s="20" t="s">
        <v>259</v>
      </c>
      <c r="J3536" s="11" t="s">
        <v>261</v>
      </c>
      <c r="K3536" s="11" t="s">
        <v>12387</v>
      </c>
      <c r="L3536" s="11">
        <v>2</v>
      </c>
    </row>
    <row r="3537" spans="1:12">
      <c r="A3537" s="11" t="s">
        <v>7037</v>
      </c>
      <c r="D3537" s="11" t="s">
        <v>260</v>
      </c>
      <c r="E3537" s="19" t="s">
        <v>7287</v>
      </c>
      <c r="F3537" s="10">
        <v>42036</v>
      </c>
      <c r="G3537" s="10">
        <v>44958</v>
      </c>
      <c r="H3537" s="11">
        <v>9</v>
      </c>
      <c r="I3537" s="20" t="s">
        <v>259</v>
      </c>
      <c r="J3537" s="11" t="s">
        <v>261</v>
      </c>
      <c r="K3537" s="11" t="s">
        <v>12387</v>
      </c>
      <c r="L3537" s="11">
        <v>2</v>
      </c>
    </row>
    <row r="3538" spans="1:12">
      <c r="A3538" s="11" t="s">
        <v>7038</v>
      </c>
      <c r="D3538" s="11" t="s">
        <v>260</v>
      </c>
      <c r="E3538" s="19" t="s">
        <v>7288</v>
      </c>
      <c r="F3538" s="10">
        <v>42036</v>
      </c>
      <c r="G3538" s="10">
        <v>44958</v>
      </c>
      <c r="H3538" s="11">
        <v>9</v>
      </c>
      <c r="I3538" s="20" t="s">
        <v>259</v>
      </c>
      <c r="J3538" s="11" t="s">
        <v>261</v>
      </c>
      <c r="K3538" s="11" t="s">
        <v>12387</v>
      </c>
      <c r="L3538" s="11">
        <v>2</v>
      </c>
    </row>
    <row r="3539" spans="1:12">
      <c r="A3539" s="11" t="s">
        <v>7039</v>
      </c>
      <c r="D3539" s="11" t="s">
        <v>260</v>
      </c>
      <c r="E3539" s="19" t="s">
        <v>7289</v>
      </c>
      <c r="F3539" s="10">
        <v>42036</v>
      </c>
      <c r="G3539" s="10">
        <v>44958</v>
      </c>
      <c r="H3539" s="11">
        <v>9</v>
      </c>
      <c r="I3539" s="20" t="s">
        <v>259</v>
      </c>
      <c r="J3539" s="11" t="s">
        <v>261</v>
      </c>
      <c r="K3539" s="11" t="s">
        <v>12387</v>
      </c>
      <c r="L3539" s="11">
        <v>2</v>
      </c>
    </row>
    <row r="3540" spans="1:12">
      <c r="A3540" s="11" t="s">
        <v>7040</v>
      </c>
      <c r="D3540" s="11" t="s">
        <v>260</v>
      </c>
      <c r="E3540" s="19" t="s">
        <v>7290</v>
      </c>
      <c r="F3540" s="10">
        <v>42036</v>
      </c>
      <c r="G3540" s="10">
        <v>44958</v>
      </c>
      <c r="H3540" s="11">
        <v>9</v>
      </c>
      <c r="I3540" s="20" t="s">
        <v>259</v>
      </c>
      <c r="J3540" s="11" t="s">
        <v>261</v>
      </c>
      <c r="K3540" s="11" t="s">
        <v>12387</v>
      </c>
      <c r="L3540" s="11">
        <v>2</v>
      </c>
    </row>
    <row r="3541" spans="1:12">
      <c r="A3541" s="11" t="s">
        <v>7041</v>
      </c>
      <c r="D3541" s="11" t="s">
        <v>260</v>
      </c>
      <c r="E3541" s="19" t="s">
        <v>7291</v>
      </c>
      <c r="F3541" s="10">
        <v>42036</v>
      </c>
      <c r="G3541" s="10">
        <v>44958</v>
      </c>
      <c r="H3541" s="11">
        <v>9</v>
      </c>
      <c r="I3541" s="20" t="s">
        <v>259</v>
      </c>
      <c r="J3541" s="11" t="s">
        <v>261</v>
      </c>
      <c r="K3541" s="11" t="s">
        <v>12387</v>
      </c>
      <c r="L3541" s="11">
        <v>2</v>
      </c>
    </row>
    <row r="3542" spans="1:12">
      <c r="A3542" s="11" t="s">
        <v>7042</v>
      </c>
      <c r="D3542" s="11" t="s">
        <v>260</v>
      </c>
      <c r="E3542" s="19" t="s">
        <v>7292</v>
      </c>
      <c r="F3542" s="10">
        <v>42036</v>
      </c>
      <c r="G3542" s="10">
        <v>44958</v>
      </c>
      <c r="H3542" s="11">
        <v>9</v>
      </c>
      <c r="I3542" s="20" t="s">
        <v>259</v>
      </c>
      <c r="J3542" s="11" t="s">
        <v>261</v>
      </c>
      <c r="K3542" s="11" t="s">
        <v>12387</v>
      </c>
      <c r="L3542" s="11">
        <v>2</v>
      </c>
    </row>
    <row r="3543" spans="1:12">
      <c r="A3543" s="11" t="s">
        <v>7043</v>
      </c>
      <c r="D3543" s="11" t="s">
        <v>260</v>
      </c>
      <c r="E3543" s="19" t="s">
        <v>7293</v>
      </c>
      <c r="F3543" s="10">
        <v>42036</v>
      </c>
      <c r="G3543" s="10">
        <v>44958</v>
      </c>
      <c r="H3543" s="11">
        <v>9</v>
      </c>
      <c r="I3543" s="20" t="s">
        <v>259</v>
      </c>
      <c r="J3543" s="11" t="s">
        <v>261</v>
      </c>
      <c r="K3543" s="11" t="s">
        <v>12387</v>
      </c>
      <c r="L3543" s="11">
        <v>2</v>
      </c>
    </row>
    <row r="3544" spans="1:12">
      <c r="A3544" s="11" t="s">
        <v>7044</v>
      </c>
      <c r="D3544" s="11" t="s">
        <v>260</v>
      </c>
      <c r="E3544" s="19" t="s">
        <v>7294</v>
      </c>
      <c r="F3544" s="10">
        <v>42036</v>
      </c>
      <c r="G3544" s="10">
        <v>44958</v>
      </c>
      <c r="H3544" s="11">
        <v>9</v>
      </c>
      <c r="I3544" s="20" t="s">
        <v>259</v>
      </c>
      <c r="J3544" s="11" t="s">
        <v>261</v>
      </c>
      <c r="K3544" s="11" t="s">
        <v>12387</v>
      </c>
      <c r="L3544" s="11">
        <v>2</v>
      </c>
    </row>
    <row r="3545" spans="1:12">
      <c r="A3545" s="11" t="s">
        <v>7045</v>
      </c>
      <c r="D3545" s="11" t="s">
        <v>260</v>
      </c>
      <c r="E3545" s="19" t="s">
        <v>7295</v>
      </c>
      <c r="F3545" s="10">
        <v>42036</v>
      </c>
      <c r="G3545" s="10">
        <v>44958</v>
      </c>
      <c r="H3545" s="11">
        <v>9</v>
      </c>
      <c r="I3545" s="20" t="s">
        <v>259</v>
      </c>
      <c r="J3545" s="11" t="s">
        <v>261</v>
      </c>
      <c r="K3545" s="11" t="s">
        <v>12387</v>
      </c>
      <c r="L3545" s="11">
        <v>2</v>
      </c>
    </row>
    <row r="3546" spans="1:12">
      <c r="A3546" s="11" t="s">
        <v>7046</v>
      </c>
      <c r="D3546" s="11" t="s">
        <v>260</v>
      </c>
      <c r="E3546" s="19" t="s">
        <v>7296</v>
      </c>
      <c r="F3546" s="10">
        <v>42036</v>
      </c>
      <c r="G3546" s="10">
        <v>44958</v>
      </c>
      <c r="H3546" s="11">
        <v>9</v>
      </c>
      <c r="I3546" s="20" t="s">
        <v>259</v>
      </c>
      <c r="J3546" s="11" t="s">
        <v>261</v>
      </c>
      <c r="K3546" s="11" t="s">
        <v>12387</v>
      </c>
      <c r="L3546" s="11">
        <v>2</v>
      </c>
    </row>
    <row r="3547" spans="1:12">
      <c r="A3547" s="11" t="s">
        <v>7047</v>
      </c>
      <c r="D3547" s="11" t="s">
        <v>260</v>
      </c>
      <c r="E3547" s="19" t="s">
        <v>7297</v>
      </c>
      <c r="F3547" s="10">
        <v>42036</v>
      </c>
      <c r="G3547" s="10">
        <v>44958</v>
      </c>
      <c r="H3547" s="11">
        <v>9</v>
      </c>
      <c r="I3547" s="20" t="s">
        <v>259</v>
      </c>
      <c r="J3547" s="11" t="s">
        <v>261</v>
      </c>
      <c r="K3547" s="11" t="s">
        <v>12387</v>
      </c>
      <c r="L3547" s="11">
        <v>2</v>
      </c>
    </row>
    <row r="3548" spans="1:12">
      <c r="A3548" s="11" t="s">
        <v>7048</v>
      </c>
      <c r="D3548" s="11" t="s">
        <v>260</v>
      </c>
      <c r="E3548" s="19" t="s">
        <v>7298</v>
      </c>
      <c r="F3548" s="10">
        <v>42036</v>
      </c>
      <c r="G3548" s="10">
        <v>44958</v>
      </c>
      <c r="H3548" s="11">
        <v>9</v>
      </c>
      <c r="I3548" s="20" t="s">
        <v>259</v>
      </c>
      <c r="J3548" s="11" t="s">
        <v>261</v>
      </c>
      <c r="K3548" s="11" t="s">
        <v>12387</v>
      </c>
      <c r="L3548" s="11">
        <v>2</v>
      </c>
    </row>
    <row r="3549" spans="1:12">
      <c r="A3549" s="11" t="s">
        <v>7049</v>
      </c>
      <c r="D3549" s="11" t="s">
        <v>260</v>
      </c>
      <c r="E3549" s="19" t="s">
        <v>7299</v>
      </c>
      <c r="F3549" s="10">
        <v>42036</v>
      </c>
      <c r="G3549" s="10">
        <v>44958</v>
      </c>
      <c r="H3549" s="11">
        <v>9</v>
      </c>
      <c r="I3549" s="20" t="s">
        <v>259</v>
      </c>
      <c r="J3549" s="11" t="s">
        <v>261</v>
      </c>
      <c r="K3549" s="11" t="s">
        <v>12387</v>
      </c>
      <c r="L3549" s="11">
        <v>2</v>
      </c>
    </row>
    <row r="3550" spans="1:12">
      <c r="A3550" s="11" t="s">
        <v>7050</v>
      </c>
      <c r="D3550" s="11" t="s">
        <v>260</v>
      </c>
      <c r="E3550" s="19" t="s">
        <v>7300</v>
      </c>
      <c r="F3550" s="10">
        <v>42036</v>
      </c>
      <c r="G3550" s="10">
        <v>44958</v>
      </c>
      <c r="H3550" s="11">
        <v>9</v>
      </c>
      <c r="I3550" s="20" t="s">
        <v>259</v>
      </c>
      <c r="J3550" s="11" t="s">
        <v>261</v>
      </c>
      <c r="K3550" s="11" t="s">
        <v>12387</v>
      </c>
      <c r="L3550" s="11">
        <v>2</v>
      </c>
    </row>
    <row r="3551" spans="1:12">
      <c r="A3551" s="11" t="s">
        <v>7051</v>
      </c>
      <c r="D3551" s="11" t="s">
        <v>260</v>
      </c>
      <c r="E3551" s="19" t="s">
        <v>7301</v>
      </c>
      <c r="F3551" s="10">
        <v>42036</v>
      </c>
      <c r="G3551" s="10">
        <v>44958</v>
      </c>
      <c r="H3551" s="11">
        <v>9</v>
      </c>
      <c r="I3551" s="20" t="s">
        <v>259</v>
      </c>
      <c r="J3551" s="11" t="s">
        <v>261</v>
      </c>
      <c r="K3551" s="11" t="s">
        <v>12387</v>
      </c>
      <c r="L3551" s="11">
        <v>2</v>
      </c>
    </row>
    <row r="3552" spans="1:12">
      <c r="A3552" s="11" t="s">
        <v>7052</v>
      </c>
      <c r="D3552" s="11" t="s">
        <v>260</v>
      </c>
      <c r="E3552" s="19" t="s">
        <v>7302</v>
      </c>
      <c r="F3552" s="10">
        <v>42036</v>
      </c>
      <c r="G3552" s="10">
        <v>44958</v>
      </c>
      <c r="H3552" s="11">
        <v>9</v>
      </c>
      <c r="I3552" s="20" t="s">
        <v>259</v>
      </c>
      <c r="J3552" s="11" t="s">
        <v>261</v>
      </c>
      <c r="K3552" s="11" t="s">
        <v>12387</v>
      </c>
      <c r="L3552" s="11">
        <v>2</v>
      </c>
    </row>
    <row r="3553" spans="1:12">
      <c r="A3553" s="11" t="s">
        <v>7053</v>
      </c>
      <c r="D3553" s="11" t="s">
        <v>260</v>
      </c>
      <c r="E3553" s="19" t="s">
        <v>7303</v>
      </c>
      <c r="F3553" s="10">
        <v>42036</v>
      </c>
      <c r="G3553" s="10">
        <v>44958</v>
      </c>
      <c r="H3553" s="11">
        <v>9</v>
      </c>
      <c r="I3553" s="20" t="s">
        <v>259</v>
      </c>
      <c r="J3553" s="11" t="s">
        <v>261</v>
      </c>
      <c r="K3553" s="11" t="s">
        <v>12387</v>
      </c>
      <c r="L3553" s="11">
        <v>2</v>
      </c>
    </row>
    <row r="3554" spans="1:12">
      <c r="A3554" s="11" t="s">
        <v>7054</v>
      </c>
      <c r="D3554" s="11" t="s">
        <v>260</v>
      </c>
      <c r="E3554" s="19" t="s">
        <v>7304</v>
      </c>
      <c r="F3554" s="10">
        <v>42036</v>
      </c>
      <c r="G3554" s="10">
        <v>44958</v>
      </c>
      <c r="H3554" s="11">
        <v>9</v>
      </c>
      <c r="I3554" s="20" t="s">
        <v>259</v>
      </c>
      <c r="J3554" s="11" t="s">
        <v>261</v>
      </c>
      <c r="K3554" s="11" t="s">
        <v>12387</v>
      </c>
      <c r="L3554" s="11">
        <v>2</v>
      </c>
    </row>
    <row r="3555" spans="1:12">
      <c r="A3555" s="11" t="s">
        <v>7055</v>
      </c>
      <c r="D3555" s="11" t="s">
        <v>260</v>
      </c>
      <c r="E3555" s="19" t="s">
        <v>7305</v>
      </c>
      <c r="F3555" s="10">
        <v>42036</v>
      </c>
      <c r="G3555" s="10">
        <v>44958</v>
      </c>
      <c r="H3555" s="11">
        <v>9</v>
      </c>
      <c r="I3555" s="20" t="s">
        <v>259</v>
      </c>
      <c r="J3555" s="11" t="s">
        <v>261</v>
      </c>
      <c r="K3555" s="11" t="s">
        <v>12387</v>
      </c>
      <c r="L3555" s="11">
        <v>2</v>
      </c>
    </row>
    <row r="3556" spans="1:12">
      <c r="A3556" s="11" t="s">
        <v>7056</v>
      </c>
      <c r="D3556" s="11" t="s">
        <v>260</v>
      </c>
      <c r="E3556" s="19" t="s">
        <v>7306</v>
      </c>
      <c r="F3556" s="10">
        <v>42036</v>
      </c>
      <c r="G3556" s="10">
        <v>44958</v>
      </c>
      <c r="H3556" s="11">
        <v>9</v>
      </c>
      <c r="I3556" s="20" t="s">
        <v>259</v>
      </c>
      <c r="J3556" s="11" t="s">
        <v>261</v>
      </c>
      <c r="K3556" s="11" t="s">
        <v>12387</v>
      </c>
      <c r="L3556" s="11">
        <v>2</v>
      </c>
    </row>
    <row r="3557" spans="1:12">
      <c r="A3557" s="11" t="s">
        <v>7057</v>
      </c>
      <c r="D3557" s="11" t="s">
        <v>260</v>
      </c>
      <c r="E3557" s="19" t="s">
        <v>7307</v>
      </c>
      <c r="F3557" s="10">
        <v>42036</v>
      </c>
      <c r="G3557" s="10">
        <v>44958</v>
      </c>
      <c r="H3557" s="11">
        <v>9</v>
      </c>
      <c r="I3557" s="20" t="s">
        <v>259</v>
      </c>
      <c r="J3557" s="11" t="s">
        <v>261</v>
      </c>
      <c r="K3557" s="11" t="s">
        <v>12387</v>
      </c>
      <c r="L3557" s="11">
        <v>2</v>
      </c>
    </row>
    <row r="3558" spans="1:12">
      <c r="A3558" s="11" t="s">
        <v>7058</v>
      </c>
      <c r="D3558" s="11" t="s">
        <v>260</v>
      </c>
      <c r="E3558" s="19" t="s">
        <v>7308</v>
      </c>
      <c r="F3558" s="10">
        <v>42036</v>
      </c>
      <c r="G3558" s="10">
        <v>44958</v>
      </c>
      <c r="H3558" s="11">
        <v>9</v>
      </c>
      <c r="I3558" s="20" t="s">
        <v>259</v>
      </c>
      <c r="J3558" s="11" t="s">
        <v>261</v>
      </c>
      <c r="K3558" s="11" t="s">
        <v>12387</v>
      </c>
      <c r="L3558" s="11">
        <v>2</v>
      </c>
    </row>
    <row r="3559" spans="1:12">
      <c r="A3559" s="11" t="s">
        <v>7059</v>
      </c>
      <c r="D3559" s="11" t="s">
        <v>260</v>
      </c>
      <c r="E3559" s="19" t="s">
        <v>7309</v>
      </c>
      <c r="F3559" s="10">
        <v>42036</v>
      </c>
      <c r="G3559" s="10">
        <v>44958</v>
      </c>
      <c r="H3559" s="11">
        <v>9</v>
      </c>
      <c r="I3559" s="20" t="s">
        <v>259</v>
      </c>
      <c r="J3559" s="11" t="s">
        <v>261</v>
      </c>
      <c r="K3559" s="11" t="s">
        <v>12387</v>
      </c>
      <c r="L3559" s="11">
        <v>2</v>
      </c>
    </row>
    <row r="3560" spans="1:12">
      <c r="A3560" s="11" t="s">
        <v>7060</v>
      </c>
      <c r="D3560" s="11" t="s">
        <v>260</v>
      </c>
      <c r="E3560" s="19" t="s">
        <v>7310</v>
      </c>
      <c r="F3560" s="10">
        <v>42036</v>
      </c>
      <c r="G3560" s="10">
        <v>44958</v>
      </c>
      <c r="H3560" s="11">
        <v>9</v>
      </c>
      <c r="I3560" s="20" t="s">
        <v>259</v>
      </c>
      <c r="J3560" s="11" t="s">
        <v>261</v>
      </c>
      <c r="K3560" s="11" t="s">
        <v>12387</v>
      </c>
      <c r="L3560" s="11">
        <v>2</v>
      </c>
    </row>
    <row r="3561" spans="1:12">
      <c r="A3561" s="11" t="s">
        <v>7061</v>
      </c>
      <c r="D3561" s="11" t="s">
        <v>260</v>
      </c>
      <c r="E3561" s="19" t="s">
        <v>7311</v>
      </c>
      <c r="F3561" s="10">
        <v>42036</v>
      </c>
      <c r="G3561" s="10">
        <v>44958</v>
      </c>
      <c r="H3561" s="11">
        <v>9</v>
      </c>
      <c r="I3561" s="20" t="s">
        <v>259</v>
      </c>
      <c r="J3561" s="11" t="s">
        <v>261</v>
      </c>
      <c r="K3561" s="11" t="s">
        <v>12387</v>
      </c>
      <c r="L3561" s="11">
        <v>2</v>
      </c>
    </row>
    <row r="3562" spans="1:12">
      <c r="A3562" s="11" t="s">
        <v>7062</v>
      </c>
      <c r="D3562" s="11" t="s">
        <v>260</v>
      </c>
      <c r="E3562" s="19" t="s">
        <v>7312</v>
      </c>
      <c r="F3562" s="10">
        <v>42036</v>
      </c>
      <c r="G3562" s="10">
        <v>44958</v>
      </c>
      <c r="H3562" s="11">
        <v>9</v>
      </c>
      <c r="I3562" s="20" t="s">
        <v>259</v>
      </c>
      <c r="J3562" s="11" t="s">
        <v>261</v>
      </c>
      <c r="K3562" s="11" t="s">
        <v>12387</v>
      </c>
      <c r="L3562" s="11">
        <v>2</v>
      </c>
    </row>
    <row r="3563" spans="1:12">
      <c r="A3563" s="11" t="s">
        <v>7063</v>
      </c>
      <c r="D3563" s="11" t="s">
        <v>260</v>
      </c>
      <c r="E3563" s="19" t="s">
        <v>7313</v>
      </c>
      <c r="F3563" s="10">
        <v>42036</v>
      </c>
      <c r="G3563" s="10">
        <v>44958</v>
      </c>
      <c r="H3563" s="11">
        <v>9</v>
      </c>
      <c r="I3563" s="20" t="s">
        <v>259</v>
      </c>
      <c r="J3563" s="11" t="s">
        <v>261</v>
      </c>
      <c r="K3563" s="11" t="s">
        <v>12387</v>
      </c>
      <c r="L3563" s="11">
        <v>2</v>
      </c>
    </row>
    <row r="3564" spans="1:12">
      <c r="A3564" s="11" t="s">
        <v>7064</v>
      </c>
      <c r="D3564" s="11" t="s">
        <v>260</v>
      </c>
      <c r="E3564" s="19" t="s">
        <v>7314</v>
      </c>
      <c r="F3564" s="10">
        <v>42036</v>
      </c>
      <c r="G3564" s="10">
        <v>44958</v>
      </c>
      <c r="H3564" s="11">
        <v>9</v>
      </c>
      <c r="I3564" s="20" t="s">
        <v>259</v>
      </c>
      <c r="J3564" s="11" t="s">
        <v>261</v>
      </c>
      <c r="K3564" s="11" t="s">
        <v>12387</v>
      </c>
      <c r="L3564" s="11">
        <v>2</v>
      </c>
    </row>
    <row r="3565" spans="1:12">
      <c r="A3565" s="11" t="s">
        <v>7065</v>
      </c>
      <c r="D3565" s="11" t="s">
        <v>260</v>
      </c>
      <c r="E3565" s="19" t="s">
        <v>7315</v>
      </c>
      <c r="F3565" s="10">
        <v>42036</v>
      </c>
      <c r="G3565" s="10">
        <v>44958</v>
      </c>
      <c r="H3565" s="11">
        <v>9</v>
      </c>
      <c r="I3565" s="20" t="s">
        <v>259</v>
      </c>
      <c r="J3565" s="11" t="s">
        <v>261</v>
      </c>
      <c r="K3565" s="11" t="s">
        <v>12387</v>
      </c>
      <c r="L3565" s="11">
        <v>2</v>
      </c>
    </row>
    <row r="3566" spans="1:12">
      <c r="A3566" s="11" t="s">
        <v>7066</v>
      </c>
      <c r="D3566" s="11" t="s">
        <v>260</v>
      </c>
      <c r="E3566" s="19" t="s">
        <v>7316</v>
      </c>
      <c r="F3566" s="10">
        <v>42036</v>
      </c>
      <c r="G3566" s="10">
        <v>44958</v>
      </c>
      <c r="H3566" s="11">
        <v>9</v>
      </c>
      <c r="I3566" s="20" t="s">
        <v>259</v>
      </c>
      <c r="J3566" s="11" t="s">
        <v>261</v>
      </c>
      <c r="K3566" s="11" t="s">
        <v>12387</v>
      </c>
      <c r="L3566" s="11">
        <v>2</v>
      </c>
    </row>
    <row r="3567" spans="1:12">
      <c r="A3567" s="11" t="s">
        <v>7067</v>
      </c>
      <c r="D3567" s="11" t="s">
        <v>260</v>
      </c>
      <c r="E3567" s="19" t="s">
        <v>7317</v>
      </c>
      <c r="F3567" s="10">
        <v>42036</v>
      </c>
      <c r="G3567" s="10">
        <v>44958</v>
      </c>
      <c r="H3567" s="11">
        <v>9</v>
      </c>
      <c r="I3567" s="20" t="s">
        <v>259</v>
      </c>
      <c r="J3567" s="11" t="s">
        <v>261</v>
      </c>
      <c r="K3567" s="11" t="s">
        <v>12387</v>
      </c>
      <c r="L3567" s="11">
        <v>2</v>
      </c>
    </row>
    <row r="3568" spans="1:12">
      <c r="A3568" s="11" t="s">
        <v>7068</v>
      </c>
      <c r="D3568" s="11" t="s">
        <v>260</v>
      </c>
      <c r="E3568" s="19" t="s">
        <v>7318</v>
      </c>
      <c r="F3568" s="10">
        <v>42036</v>
      </c>
      <c r="G3568" s="10">
        <v>44958</v>
      </c>
      <c r="H3568" s="11">
        <v>9</v>
      </c>
      <c r="I3568" s="20" t="s">
        <v>259</v>
      </c>
      <c r="J3568" s="11" t="s">
        <v>261</v>
      </c>
      <c r="K3568" s="11" t="s">
        <v>12387</v>
      </c>
      <c r="L3568" s="11">
        <v>2</v>
      </c>
    </row>
    <row r="3569" spans="1:12">
      <c r="A3569" s="11" t="s">
        <v>7069</v>
      </c>
      <c r="D3569" s="11" t="s">
        <v>260</v>
      </c>
      <c r="E3569" s="19" t="s">
        <v>7319</v>
      </c>
      <c r="F3569" s="10">
        <v>42036</v>
      </c>
      <c r="G3569" s="10">
        <v>44958</v>
      </c>
      <c r="H3569" s="11">
        <v>9</v>
      </c>
      <c r="I3569" s="20" t="s">
        <v>259</v>
      </c>
      <c r="J3569" s="11" t="s">
        <v>261</v>
      </c>
      <c r="K3569" s="11" t="s">
        <v>12387</v>
      </c>
      <c r="L3569" s="11">
        <v>2</v>
      </c>
    </row>
    <row r="3570" spans="1:12">
      <c r="A3570" s="11" t="s">
        <v>7070</v>
      </c>
      <c r="D3570" s="11" t="s">
        <v>260</v>
      </c>
      <c r="E3570" s="19" t="s">
        <v>7320</v>
      </c>
      <c r="F3570" s="10">
        <v>42036</v>
      </c>
      <c r="G3570" s="10">
        <v>44958</v>
      </c>
      <c r="H3570" s="11">
        <v>9</v>
      </c>
      <c r="I3570" s="20" t="s">
        <v>259</v>
      </c>
      <c r="J3570" s="11" t="s">
        <v>261</v>
      </c>
      <c r="K3570" s="11" t="s">
        <v>12387</v>
      </c>
      <c r="L3570" s="11">
        <v>2</v>
      </c>
    </row>
    <row r="3571" spans="1:12">
      <c r="A3571" s="11" t="s">
        <v>7071</v>
      </c>
      <c r="D3571" s="11" t="s">
        <v>260</v>
      </c>
      <c r="E3571" s="19" t="s">
        <v>7321</v>
      </c>
      <c r="F3571" s="10">
        <v>42036</v>
      </c>
      <c r="G3571" s="10">
        <v>44958</v>
      </c>
      <c r="H3571" s="11">
        <v>9</v>
      </c>
      <c r="I3571" s="20" t="s">
        <v>259</v>
      </c>
      <c r="J3571" s="11" t="s">
        <v>261</v>
      </c>
      <c r="K3571" s="11" t="s">
        <v>12387</v>
      </c>
      <c r="L3571" s="11">
        <v>2</v>
      </c>
    </row>
    <row r="3572" spans="1:12">
      <c r="A3572" s="11" t="s">
        <v>7072</v>
      </c>
      <c r="D3572" s="11" t="s">
        <v>260</v>
      </c>
      <c r="E3572" s="19" t="s">
        <v>7322</v>
      </c>
      <c r="F3572" s="10">
        <v>42036</v>
      </c>
      <c r="G3572" s="10">
        <v>44958</v>
      </c>
      <c r="H3572" s="11">
        <v>9</v>
      </c>
      <c r="I3572" s="20" t="s">
        <v>259</v>
      </c>
      <c r="J3572" s="11" t="s">
        <v>261</v>
      </c>
      <c r="K3572" s="11" t="s">
        <v>12387</v>
      </c>
      <c r="L3572" s="11">
        <v>2</v>
      </c>
    </row>
    <row r="3573" spans="1:12">
      <c r="A3573" s="11" t="s">
        <v>7073</v>
      </c>
      <c r="D3573" s="11" t="s">
        <v>260</v>
      </c>
      <c r="E3573" s="19" t="s">
        <v>7323</v>
      </c>
      <c r="F3573" s="10">
        <v>42036</v>
      </c>
      <c r="G3573" s="10">
        <v>44958</v>
      </c>
      <c r="H3573" s="11">
        <v>9</v>
      </c>
      <c r="I3573" s="20" t="s">
        <v>259</v>
      </c>
      <c r="J3573" s="11" t="s">
        <v>261</v>
      </c>
      <c r="K3573" s="11" t="s">
        <v>12387</v>
      </c>
      <c r="L3573" s="11">
        <v>2</v>
      </c>
    </row>
    <row r="3574" spans="1:12">
      <c r="A3574" s="11" t="s">
        <v>7074</v>
      </c>
      <c r="D3574" s="11" t="s">
        <v>260</v>
      </c>
      <c r="E3574" s="19" t="s">
        <v>7324</v>
      </c>
      <c r="F3574" s="10">
        <v>42036</v>
      </c>
      <c r="G3574" s="10">
        <v>44958</v>
      </c>
      <c r="H3574" s="11">
        <v>9</v>
      </c>
      <c r="I3574" s="20" t="s">
        <v>259</v>
      </c>
      <c r="J3574" s="11" t="s">
        <v>261</v>
      </c>
      <c r="K3574" s="11" t="s">
        <v>12387</v>
      </c>
      <c r="L3574" s="11">
        <v>2</v>
      </c>
    </row>
    <row r="3575" spans="1:12">
      <c r="A3575" s="11" t="s">
        <v>7075</v>
      </c>
      <c r="D3575" s="11" t="s">
        <v>260</v>
      </c>
      <c r="E3575" s="19" t="s">
        <v>7325</v>
      </c>
      <c r="F3575" s="10">
        <v>42036</v>
      </c>
      <c r="G3575" s="10">
        <v>44958</v>
      </c>
      <c r="H3575" s="11">
        <v>9</v>
      </c>
      <c r="I3575" s="20" t="s">
        <v>259</v>
      </c>
      <c r="J3575" s="11" t="s">
        <v>261</v>
      </c>
      <c r="K3575" s="11" t="s">
        <v>12387</v>
      </c>
      <c r="L3575" s="11">
        <v>2</v>
      </c>
    </row>
    <row r="3576" spans="1:12">
      <c r="A3576" s="11" t="s">
        <v>7076</v>
      </c>
      <c r="D3576" s="11" t="s">
        <v>260</v>
      </c>
      <c r="E3576" s="19" t="s">
        <v>7326</v>
      </c>
      <c r="F3576" s="10">
        <v>42036</v>
      </c>
      <c r="G3576" s="10">
        <v>44958</v>
      </c>
      <c r="H3576" s="11">
        <v>9</v>
      </c>
      <c r="I3576" s="20" t="s">
        <v>259</v>
      </c>
      <c r="J3576" s="11" t="s">
        <v>261</v>
      </c>
      <c r="K3576" s="11" t="s">
        <v>12387</v>
      </c>
      <c r="L3576" s="11">
        <v>2</v>
      </c>
    </row>
    <row r="3577" spans="1:12">
      <c r="A3577" s="11" t="s">
        <v>7077</v>
      </c>
      <c r="D3577" s="11" t="s">
        <v>260</v>
      </c>
      <c r="E3577" s="19" t="s">
        <v>7327</v>
      </c>
      <c r="F3577" s="10">
        <v>42036</v>
      </c>
      <c r="G3577" s="10">
        <v>44958</v>
      </c>
      <c r="H3577" s="11">
        <v>9</v>
      </c>
      <c r="I3577" s="20" t="s">
        <v>259</v>
      </c>
      <c r="J3577" s="11" t="s">
        <v>261</v>
      </c>
      <c r="K3577" s="11" t="s">
        <v>12387</v>
      </c>
      <c r="L3577" s="11">
        <v>2</v>
      </c>
    </row>
    <row r="3578" spans="1:12">
      <c r="A3578" s="11" t="s">
        <v>7078</v>
      </c>
      <c r="D3578" s="11" t="s">
        <v>260</v>
      </c>
      <c r="E3578" s="19" t="s">
        <v>7328</v>
      </c>
      <c r="F3578" s="10">
        <v>42036</v>
      </c>
      <c r="G3578" s="10">
        <v>44958</v>
      </c>
      <c r="H3578" s="11">
        <v>9</v>
      </c>
      <c r="I3578" s="20" t="s">
        <v>259</v>
      </c>
      <c r="J3578" s="11" t="s">
        <v>261</v>
      </c>
      <c r="K3578" s="11" t="s">
        <v>12387</v>
      </c>
      <c r="L3578" s="11">
        <v>2</v>
      </c>
    </row>
    <row r="3579" spans="1:12">
      <c r="A3579" s="11" t="s">
        <v>7079</v>
      </c>
      <c r="D3579" s="11" t="s">
        <v>260</v>
      </c>
      <c r="E3579" s="19" t="s">
        <v>7329</v>
      </c>
      <c r="F3579" s="10">
        <v>42036</v>
      </c>
      <c r="G3579" s="10">
        <v>44958</v>
      </c>
      <c r="H3579" s="11">
        <v>9</v>
      </c>
      <c r="I3579" s="20" t="s">
        <v>259</v>
      </c>
      <c r="J3579" s="11" t="s">
        <v>261</v>
      </c>
      <c r="K3579" s="11" t="s">
        <v>12387</v>
      </c>
      <c r="L3579" s="11">
        <v>2</v>
      </c>
    </row>
    <row r="3580" spans="1:12">
      <c r="A3580" s="11" t="s">
        <v>7080</v>
      </c>
      <c r="D3580" s="11" t="s">
        <v>260</v>
      </c>
      <c r="E3580" s="19" t="s">
        <v>7330</v>
      </c>
      <c r="F3580" s="10">
        <v>42036</v>
      </c>
      <c r="G3580" s="10">
        <v>44958</v>
      </c>
      <c r="H3580" s="11">
        <v>9</v>
      </c>
      <c r="I3580" s="20" t="s">
        <v>259</v>
      </c>
      <c r="J3580" s="11" t="s">
        <v>261</v>
      </c>
      <c r="K3580" s="11" t="s">
        <v>12387</v>
      </c>
      <c r="L3580" s="11">
        <v>2</v>
      </c>
    </row>
    <row r="3581" spans="1:12">
      <c r="A3581" s="11" t="s">
        <v>7081</v>
      </c>
      <c r="D3581" s="11" t="s">
        <v>260</v>
      </c>
      <c r="E3581" s="19" t="s">
        <v>7331</v>
      </c>
      <c r="F3581" s="10">
        <v>42036</v>
      </c>
      <c r="G3581" s="10">
        <v>44958</v>
      </c>
      <c r="H3581" s="11">
        <v>9</v>
      </c>
      <c r="I3581" s="20" t="s">
        <v>259</v>
      </c>
      <c r="J3581" s="11" t="s">
        <v>261</v>
      </c>
      <c r="K3581" s="11" t="s">
        <v>12387</v>
      </c>
      <c r="L3581" s="11">
        <v>2</v>
      </c>
    </row>
    <row r="3582" spans="1:12">
      <c r="A3582" s="11" t="s">
        <v>7082</v>
      </c>
      <c r="D3582" s="11" t="s">
        <v>260</v>
      </c>
      <c r="E3582" s="19" t="s">
        <v>7332</v>
      </c>
      <c r="F3582" s="10">
        <v>42036</v>
      </c>
      <c r="G3582" s="10">
        <v>44958</v>
      </c>
      <c r="H3582" s="11">
        <v>9</v>
      </c>
      <c r="I3582" s="20" t="s">
        <v>259</v>
      </c>
      <c r="J3582" s="11" t="s">
        <v>261</v>
      </c>
      <c r="K3582" s="11" t="s">
        <v>12387</v>
      </c>
      <c r="L3582" s="11">
        <v>2</v>
      </c>
    </row>
    <row r="3583" spans="1:12">
      <c r="A3583" s="11" t="s">
        <v>7083</v>
      </c>
      <c r="D3583" s="11" t="s">
        <v>260</v>
      </c>
      <c r="E3583" s="19" t="s">
        <v>7333</v>
      </c>
      <c r="F3583" s="10">
        <v>42036</v>
      </c>
      <c r="G3583" s="10">
        <v>44958</v>
      </c>
      <c r="H3583" s="11">
        <v>9</v>
      </c>
      <c r="I3583" s="20" t="s">
        <v>259</v>
      </c>
      <c r="J3583" s="11" t="s">
        <v>261</v>
      </c>
      <c r="K3583" s="11" t="s">
        <v>12387</v>
      </c>
      <c r="L3583" s="11">
        <v>2</v>
      </c>
    </row>
    <row r="3584" spans="1:12">
      <c r="A3584" s="11" t="s">
        <v>7084</v>
      </c>
      <c r="D3584" s="11" t="s">
        <v>260</v>
      </c>
      <c r="E3584" s="19" t="s">
        <v>7334</v>
      </c>
      <c r="F3584" s="10">
        <v>42036</v>
      </c>
      <c r="G3584" s="10">
        <v>44958</v>
      </c>
      <c r="H3584" s="11">
        <v>9</v>
      </c>
      <c r="I3584" s="20" t="s">
        <v>259</v>
      </c>
      <c r="J3584" s="11" t="s">
        <v>261</v>
      </c>
      <c r="K3584" s="11" t="s">
        <v>12387</v>
      </c>
      <c r="L3584" s="11">
        <v>2</v>
      </c>
    </row>
    <row r="3585" spans="1:12">
      <c r="A3585" s="11" t="s">
        <v>7085</v>
      </c>
      <c r="D3585" s="11" t="s">
        <v>260</v>
      </c>
      <c r="E3585" s="19" t="s">
        <v>7335</v>
      </c>
      <c r="F3585" s="10">
        <v>42036</v>
      </c>
      <c r="G3585" s="10">
        <v>44958</v>
      </c>
      <c r="H3585" s="11">
        <v>9</v>
      </c>
      <c r="I3585" s="20" t="s">
        <v>259</v>
      </c>
      <c r="J3585" s="11" t="s">
        <v>261</v>
      </c>
      <c r="K3585" s="11" t="s">
        <v>12387</v>
      </c>
      <c r="L3585" s="11">
        <v>2</v>
      </c>
    </row>
    <row r="3586" spans="1:12">
      <c r="A3586" s="11" t="s">
        <v>7086</v>
      </c>
      <c r="D3586" s="11" t="s">
        <v>260</v>
      </c>
      <c r="E3586" s="19" t="s">
        <v>7336</v>
      </c>
      <c r="F3586" s="10">
        <v>42036</v>
      </c>
      <c r="G3586" s="10">
        <v>44958</v>
      </c>
      <c r="H3586" s="11">
        <v>9</v>
      </c>
      <c r="I3586" s="20" t="s">
        <v>259</v>
      </c>
      <c r="J3586" s="11" t="s">
        <v>261</v>
      </c>
      <c r="K3586" s="11" t="s">
        <v>12387</v>
      </c>
      <c r="L3586" s="11">
        <v>2</v>
      </c>
    </row>
    <row r="3587" spans="1:12">
      <c r="A3587" s="11" t="s">
        <v>7087</v>
      </c>
      <c r="D3587" s="11" t="s">
        <v>260</v>
      </c>
      <c r="E3587" s="19" t="s">
        <v>7337</v>
      </c>
      <c r="F3587" s="10">
        <v>42036</v>
      </c>
      <c r="G3587" s="10">
        <v>44958</v>
      </c>
      <c r="H3587" s="11">
        <v>9</v>
      </c>
      <c r="I3587" s="20" t="s">
        <v>259</v>
      </c>
      <c r="J3587" s="11" t="s">
        <v>261</v>
      </c>
      <c r="K3587" s="11" t="s">
        <v>12387</v>
      </c>
      <c r="L3587" s="11">
        <v>2</v>
      </c>
    </row>
    <row r="3588" spans="1:12">
      <c r="A3588" s="11" t="s">
        <v>7088</v>
      </c>
      <c r="D3588" s="11" t="s">
        <v>260</v>
      </c>
      <c r="E3588" s="19" t="s">
        <v>7338</v>
      </c>
      <c r="F3588" s="10">
        <v>42036</v>
      </c>
      <c r="G3588" s="10">
        <v>44958</v>
      </c>
      <c r="H3588" s="11">
        <v>9</v>
      </c>
      <c r="I3588" s="20" t="s">
        <v>259</v>
      </c>
      <c r="J3588" s="11" t="s">
        <v>261</v>
      </c>
      <c r="K3588" s="11" t="s">
        <v>12387</v>
      </c>
      <c r="L3588" s="11">
        <v>2</v>
      </c>
    </row>
    <row r="3589" spans="1:12">
      <c r="A3589" s="11" t="s">
        <v>7089</v>
      </c>
      <c r="D3589" s="11" t="s">
        <v>260</v>
      </c>
      <c r="E3589" s="19" t="s">
        <v>7339</v>
      </c>
      <c r="F3589" s="10">
        <v>42036</v>
      </c>
      <c r="G3589" s="10">
        <v>44958</v>
      </c>
      <c r="H3589" s="11">
        <v>9</v>
      </c>
      <c r="I3589" s="20" t="s">
        <v>259</v>
      </c>
      <c r="J3589" s="11" t="s">
        <v>261</v>
      </c>
      <c r="K3589" s="11" t="s">
        <v>12387</v>
      </c>
      <c r="L3589" s="11">
        <v>2</v>
      </c>
    </row>
    <row r="3590" spans="1:12">
      <c r="A3590" s="11" t="s">
        <v>7090</v>
      </c>
      <c r="D3590" s="11" t="s">
        <v>260</v>
      </c>
      <c r="E3590" s="19" t="s">
        <v>7340</v>
      </c>
      <c r="F3590" s="10">
        <v>42036</v>
      </c>
      <c r="G3590" s="10">
        <v>44958</v>
      </c>
      <c r="H3590" s="11">
        <v>9</v>
      </c>
      <c r="I3590" s="20" t="s">
        <v>259</v>
      </c>
      <c r="J3590" s="11" t="s">
        <v>261</v>
      </c>
      <c r="K3590" s="11" t="s">
        <v>12387</v>
      </c>
      <c r="L3590" s="11">
        <v>2</v>
      </c>
    </row>
    <row r="3591" spans="1:12">
      <c r="A3591" s="11" t="s">
        <v>7091</v>
      </c>
      <c r="D3591" s="11" t="s">
        <v>260</v>
      </c>
      <c r="E3591" s="19" t="s">
        <v>7341</v>
      </c>
      <c r="F3591" s="10">
        <v>42036</v>
      </c>
      <c r="G3591" s="10">
        <v>44958</v>
      </c>
      <c r="H3591" s="11">
        <v>9</v>
      </c>
      <c r="I3591" s="20" t="s">
        <v>259</v>
      </c>
      <c r="J3591" s="11" t="s">
        <v>261</v>
      </c>
      <c r="K3591" s="11" t="s">
        <v>12387</v>
      </c>
      <c r="L3591" s="11">
        <v>2</v>
      </c>
    </row>
    <row r="3592" spans="1:12">
      <c r="A3592" s="11" t="s">
        <v>7092</v>
      </c>
      <c r="D3592" s="11" t="s">
        <v>260</v>
      </c>
      <c r="E3592" s="19" t="s">
        <v>7342</v>
      </c>
      <c r="F3592" s="10">
        <v>42036</v>
      </c>
      <c r="G3592" s="10">
        <v>44958</v>
      </c>
      <c r="H3592" s="11">
        <v>9</v>
      </c>
      <c r="I3592" s="20" t="s">
        <v>259</v>
      </c>
      <c r="J3592" s="11" t="s">
        <v>261</v>
      </c>
      <c r="K3592" s="11" t="s">
        <v>12387</v>
      </c>
      <c r="L3592" s="11">
        <v>2</v>
      </c>
    </row>
    <row r="3593" spans="1:12">
      <c r="A3593" s="11" t="s">
        <v>7093</v>
      </c>
      <c r="D3593" s="11" t="s">
        <v>260</v>
      </c>
      <c r="E3593" s="19" t="s">
        <v>7343</v>
      </c>
      <c r="F3593" s="10">
        <v>42036</v>
      </c>
      <c r="G3593" s="10">
        <v>44958</v>
      </c>
      <c r="H3593" s="11">
        <v>9</v>
      </c>
      <c r="I3593" s="20" t="s">
        <v>259</v>
      </c>
      <c r="J3593" s="11" t="s">
        <v>261</v>
      </c>
      <c r="K3593" s="11" t="s">
        <v>12387</v>
      </c>
      <c r="L3593" s="11">
        <v>2</v>
      </c>
    </row>
    <row r="3594" spans="1:12">
      <c r="A3594" s="11" t="s">
        <v>7094</v>
      </c>
      <c r="D3594" s="11" t="s">
        <v>260</v>
      </c>
      <c r="E3594" s="19" t="s">
        <v>7344</v>
      </c>
      <c r="F3594" s="10">
        <v>42036</v>
      </c>
      <c r="G3594" s="10">
        <v>44958</v>
      </c>
      <c r="H3594" s="11">
        <v>9</v>
      </c>
      <c r="I3594" s="20" t="s">
        <v>259</v>
      </c>
      <c r="J3594" s="11" t="s">
        <v>261</v>
      </c>
      <c r="K3594" s="11" t="s">
        <v>12387</v>
      </c>
      <c r="L3594" s="11">
        <v>2</v>
      </c>
    </row>
    <row r="3595" spans="1:12">
      <c r="A3595" s="11" t="s">
        <v>7095</v>
      </c>
      <c r="D3595" s="11" t="s">
        <v>260</v>
      </c>
      <c r="E3595" s="19" t="s">
        <v>7345</v>
      </c>
      <c r="F3595" s="10">
        <v>42036</v>
      </c>
      <c r="G3595" s="10">
        <v>44958</v>
      </c>
      <c r="H3595" s="11">
        <v>9</v>
      </c>
      <c r="I3595" s="20" t="s">
        <v>259</v>
      </c>
      <c r="J3595" s="11" t="s">
        <v>261</v>
      </c>
      <c r="K3595" s="11" t="s">
        <v>12387</v>
      </c>
      <c r="L3595" s="11">
        <v>2</v>
      </c>
    </row>
    <row r="3596" spans="1:12">
      <c r="A3596" s="11" t="s">
        <v>7096</v>
      </c>
      <c r="D3596" s="11" t="s">
        <v>260</v>
      </c>
      <c r="E3596" s="19" t="s">
        <v>7346</v>
      </c>
      <c r="F3596" s="10">
        <v>42036</v>
      </c>
      <c r="G3596" s="10">
        <v>44958</v>
      </c>
      <c r="H3596" s="11">
        <v>9</v>
      </c>
      <c r="I3596" s="20" t="s">
        <v>259</v>
      </c>
      <c r="J3596" s="11" t="s">
        <v>261</v>
      </c>
      <c r="K3596" s="11" t="s">
        <v>12387</v>
      </c>
      <c r="L3596" s="11">
        <v>2</v>
      </c>
    </row>
    <row r="3597" spans="1:12">
      <c r="A3597" s="11" t="s">
        <v>7097</v>
      </c>
      <c r="D3597" s="11" t="s">
        <v>260</v>
      </c>
      <c r="E3597" s="19" t="s">
        <v>7347</v>
      </c>
      <c r="F3597" s="10">
        <v>42036</v>
      </c>
      <c r="G3597" s="10">
        <v>44958</v>
      </c>
      <c r="H3597" s="11">
        <v>9</v>
      </c>
      <c r="I3597" s="20" t="s">
        <v>259</v>
      </c>
      <c r="J3597" s="11" t="s">
        <v>261</v>
      </c>
      <c r="K3597" s="11" t="s">
        <v>12387</v>
      </c>
      <c r="L3597" s="11">
        <v>2</v>
      </c>
    </row>
    <row r="3598" spans="1:12">
      <c r="A3598" s="11" t="s">
        <v>7098</v>
      </c>
      <c r="D3598" s="11" t="s">
        <v>260</v>
      </c>
      <c r="E3598" s="19" t="s">
        <v>7348</v>
      </c>
      <c r="F3598" s="10">
        <v>42036</v>
      </c>
      <c r="G3598" s="10">
        <v>44958</v>
      </c>
      <c r="H3598" s="11">
        <v>9</v>
      </c>
      <c r="I3598" s="20" t="s">
        <v>259</v>
      </c>
      <c r="J3598" s="11" t="s">
        <v>261</v>
      </c>
      <c r="K3598" s="11" t="s">
        <v>12387</v>
      </c>
      <c r="L3598" s="11">
        <v>2</v>
      </c>
    </row>
    <row r="3599" spans="1:12">
      <c r="A3599" s="11" t="s">
        <v>7099</v>
      </c>
      <c r="D3599" s="11" t="s">
        <v>260</v>
      </c>
      <c r="E3599" s="19" t="s">
        <v>7349</v>
      </c>
      <c r="F3599" s="10">
        <v>42036</v>
      </c>
      <c r="G3599" s="10">
        <v>44958</v>
      </c>
      <c r="H3599" s="11">
        <v>9</v>
      </c>
      <c r="I3599" s="20" t="s">
        <v>259</v>
      </c>
      <c r="J3599" s="11" t="s">
        <v>261</v>
      </c>
      <c r="K3599" s="11" t="s">
        <v>12387</v>
      </c>
      <c r="L3599" s="11">
        <v>2</v>
      </c>
    </row>
    <row r="3600" spans="1:12">
      <c r="A3600" s="11" t="s">
        <v>7100</v>
      </c>
      <c r="D3600" s="11" t="s">
        <v>260</v>
      </c>
      <c r="E3600" s="19" t="s">
        <v>7350</v>
      </c>
      <c r="F3600" s="10">
        <v>42036</v>
      </c>
      <c r="G3600" s="10">
        <v>44958</v>
      </c>
      <c r="H3600" s="11">
        <v>9</v>
      </c>
      <c r="I3600" s="20" t="s">
        <v>259</v>
      </c>
      <c r="J3600" s="11" t="s">
        <v>261</v>
      </c>
      <c r="K3600" s="11" t="s">
        <v>12387</v>
      </c>
      <c r="L3600" s="11">
        <v>2</v>
      </c>
    </row>
    <row r="3601" spans="1:12">
      <c r="A3601" s="11" t="s">
        <v>7101</v>
      </c>
      <c r="D3601" s="11" t="s">
        <v>260</v>
      </c>
      <c r="E3601" s="19" t="s">
        <v>7351</v>
      </c>
      <c r="F3601" s="10">
        <v>42036</v>
      </c>
      <c r="G3601" s="10">
        <v>44958</v>
      </c>
      <c r="H3601" s="11">
        <v>9</v>
      </c>
      <c r="I3601" s="20" t="s">
        <v>259</v>
      </c>
      <c r="J3601" s="11" t="s">
        <v>261</v>
      </c>
      <c r="K3601" s="11" t="s">
        <v>12387</v>
      </c>
      <c r="L3601" s="11">
        <v>2</v>
      </c>
    </row>
    <row r="3602" spans="1:12">
      <c r="A3602" s="11" t="s">
        <v>7102</v>
      </c>
      <c r="D3602" s="11" t="s">
        <v>260</v>
      </c>
      <c r="E3602" s="19" t="s">
        <v>7352</v>
      </c>
      <c r="F3602" s="10">
        <v>42036</v>
      </c>
      <c r="G3602" s="10">
        <v>44958</v>
      </c>
      <c r="H3602" s="11">
        <v>9</v>
      </c>
      <c r="I3602" s="20" t="s">
        <v>259</v>
      </c>
      <c r="J3602" s="11" t="s">
        <v>261</v>
      </c>
      <c r="K3602" s="11" t="s">
        <v>12387</v>
      </c>
      <c r="L3602" s="11">
        <v>2</v>
      </c>
    </row>
    <row r="3603" spans="1:12">
      <c r="A3603" s="11" t="s">
        <v>7103</v>
      </c>
      <c r="D3603" s="11" t="s">
        <v>260</v>
      </c>
      <c r="E3603" s="19" t="s">
        <v>7353</v>
      </c>
      <c r="F3603" s="10">
        <v>42036</v>
      </c>
      <c r="G3603" s="10">
        <v>44958</v>
      </c>
      <c r="H3603" s="11">
        <v>9</v>
      </c>
      <c r="I3603" s="20" t="s">
        <v>259</v>
      </c>
      <c r="J3603" s="11" t="s">
        <v>261</v>
      </c>
      <c r="K3603" s="11" t="s">
        <v>12387</v>
      </c>
      <c r="L3603" s="11">
        <v>2</v>
      </c>
    </row>
    <row r="3604" spans="1:12">
      <c r="A3604" s="11" t="s">
        <v>7104</v>
      </c>
      <c r="D3604" s="11" t="s">
        <v>260</v>
      </c>
      <c r="E3604" s="19" t="s">
        <v>7354</v>
      </c>
      <c r="F3604" s="10">
        <v>42036</v>
      </c>
      <c r="G3604" s="10">
        <v>44958</v>
      </c>
      <c r="H3604" s="11">
        <v>9</v>
      </c>
      <c r="I3604" s="20" t="s">
        <v>259</v>
      </c>
      <c r="J3604" s="11" t="s">
        <v>261</v>
      </c>
      <c r="K3604" s="11" t="s">
        <v>12387</v>
      </c>
      <c r="L3604" s="11">
        <v>2</v>
      </c>
    </row>
    <row r="3605" spans="1:12">
      <c r="A3605" s="11" t="s">
        <v>7105</v>
      </c>
      <c r="D3605" s="11" t="s">
        <v>260</v>
      </c>
      <c r="E3605" s="19" t="s">
        <v>7355</v>
      </c>
      <c r="F3605" s="10">
        <v>42036</v>
      </c>
      <c r="G3605" s="10">
        <v>44958</v>
      </c>
      <c r="H3605" s="11">
        <v>9</v>
      </c>
      <c r="I3605" s="20" t="s">
        <v>259</v>
      </c>
      <c r="J3605" s="11" t="s">
        <v>261</v>
      </c>
      <c r="K3605" s="11" t="s">
        <v>12387</v>
      </c>
      <c r="L3605" s="11">
        <v>2</v>
      </c>
    </row>
    <row r="3606" spans="1:12">
      <c r="A3606" s="11" t="s">
        <v>7106</v>
      </c>
      <c r="D3606" s="11" t="s">
        <v>260</v>
      </c>
      <c r="E3606" s="19" t="s">
        <v>7356</v>
      </c>
      <c r="F3606" s="10">
        <v>42036</v>
      </c>
      <c r="G3606" s="10">
        <v>44958</v>
      </c>
      <c r="H3606" s="11">
        <v>9</v>
      </c>
      <c r="I3606" s="20" t="s">
        <v>259</v>
      </c>
      <c r="J3606" s="11" t="s">
        <v>261</v>
      </c>
      <c r="K3606" s="11" t="s">
        <v>12387</v>
      </c>
      <c r="L3606" s="11">
        <v>2</v>
      </c>
    </row>
    <row r="3607" spans="1:12">
      <c r="A3607" s="11" t="s">
        <v>7107</v>
      </c>
      <c r="D3607" s="11" t="s">
        <v>260</v>
      </c>
      <c r="E3607" s="19" t="s">
        <v>7357</v>
      </c>
      <c r="F3607" s="10">
        <v>42036</v>
      </c>
      <c r="G3607" s="10">
        <v>44958</v>
      </c>
      <c r="H3607" s="11">
        <v>9</v>
      </c>
      <c r="I3607" s="20" t="s">
        <v>259</v>
      </c>
      <c r="J3607" s="11" t="s">
        <v>261</v>
      </c>
      <c r="K3607" s="11" t="s">
        <v>12387</v>
      </c>
      <c r="L3607" s="11">
        <v>2</v>
      </c>
    </row>
    <row r="3608" spans="1:12">
      <c r="A3608" s="11" t="s">
        <v>7108</v>
      </c>
      <c r="D3608" s="11" t="s">
        <v>260</v>
      </c>
      <c r="E3608" s="19" t="s">
        <v>7358</v>
      </c>
      <c r="F3608" s="10">
        <v>42036</v>
      </c>
      <c r="G3608" s="10">
        <v>44958</v>
      </c>
      <c r="H3608" s="11">
        <v>9</v>
      </c>
      <c r="I3608" s="20" t="s">
        <v>259</v>
      </c>
      <c r="J3608" s="11" t="s">
        <v>261</v>
      </c>
      <c r="K3608" s="11" t="s">
        <v>12387</v>
      </c>
      <c r="L3608" s="11">
        <v>2</v>
      </c>
    </row>
    <row r="3609" spans="1:12">
      <c r="A3609" s="11" t="s">
        <v>7109</v>
      </c>
      <c r="D3609" s="11" t="s">
        <v>260</v>
      </c>
      <c r="E3609" s="19" t="s">
        <v>7359</v>
      </c>
      <c r="F3609" s="10">
        <v>42036</v>
      </c>
      <c r="G3609" s="10">
        <v>44958</v>
      </c>
      <c r="H3609" s="11">
        <v>9</v>
      </c>
      <c r="I3609" s="20" t="s">
        <v>259</v>
      </c>
      <c r="J3609" s="11" t="s">
        <v>261</v>
      </c>
      <c r="K3609" s="11" t="s">
        <v>12387</v>
      </c>
      <c r="L3609" s="11">
        <v>2</v>
      </c>
    </row>
    <row r="3610" spans="1:12">
      <c r="A3610" s="11" t="s">
        <v>7110</v>
      </c>
      <c r="D3610" s="11" t="s">
        <v>260</v>
      </c>
      <c r="E3610" s="19" t="s">
        <v>7360</v>
      </c>
      <c r="F3610" s="10">
        <v>42036</v>
      </c>
      <c r="G3610" s="10">
        <v>44958</v>
      </c>
      <c r="H3610" s="11">
        <v>9</v>
      </c>
      <c r="I3610" s="20" t="s">
        <v>259</v>
      </c>
      <c r="J3610" s="11" t="s">
        <v>261</v>
      </c>
      <c r="K3610" s="11" t="s">
        <v>12387</v>
      </c>
      <c r="L3610" s="11">
        <v>2</v>
      </c>
    </row>
    <row r="3611" spans="1:12">
      <c r="A3611" s="11" t="s">
        <v>7111</v>
      </c>
      <c r="D3611" s="11" t="s">
        <v>260</v>
      </c>
      <c r="E3611" s="19" t="s">
        <v>7361</v>
      </c>
      <c r="F3611" s="10">
        <v>42036</v>
      </c>
      <c r="G3611" s="10">
        <v>44958</v>
      </c>
      <c r="H3611" s="11">
        <v>9</v>
      </c>
      <c r="I3611" s="20" t="s">
        <v>259</v>
      </c>
      <c r="J3611" s="11" t="s">
        <v>261</v>
      </c>
      <c r="K3611" s="11" t="s">
        <v>12387</v>
      </c>
      <c r="L3611" s="11">
        <v>2</v>
      </c>
    </row>
    <row r="3612" spans="1:12">
      <c r="A3612" s="11" t="s">
        <v>7112</v>
      </c>
      <c r="D3612" s="11" t="s">
        <v>260</v>
      </c>
      <c r="E3612" s="19" t="s">
        <v>7362</v>
      </c>
      <c r="F3612" s="10">
        <v>42036</v>
      </c>
      <c r="G3612" s="10">
        <v>44958</v>
      </c>
      <c r="H3612" s="11">
        <v>9</v>
      </c>
      <c r="I3612" s="20" t="s">
        <v>259</v>
      </c>
      <c r="J3612" s="11" t="s">
        <v>261</v>
      </c>
      <c r="K3612" s="11" t="s">
        <v>12387</v>
      </c>
      <c r="L3612" s="11">
        <v>2</v>
      </c>
    </row>
    <row r="3613" spans="1:12">
      <c r="A3613" s="11" t="s">
        <v>7113</v>
      </c>
      <c r="D3613" s="11" t="s">
        <v>260</v>
      </c>
      <c r="E3613" s="19" t="s">
        <v>7363</v>
      </c>
      <c r="F3613" s="10">
        <v>42036</v>
      </c>
      <c r="G3613" s="10">
        <v>44958</v>
      </c>
      <c r="H3613" s="11">
        <v>9</v>
      </c>
      <c r="I3613" s="20" t="s">
        <v>259</v>
      </c>
      <c r="J3613" s="11" t="s">
        <v>261</v>
      </c>
      <c r="K3613" s="11" t="s">
        <v>12387</v>
      </c>
      <c r="L3613" s="11">
        <v>2</v>
      </c>
    </row>
    <row r="3614" spans="1:12">
      <c r="A3614" s="11" t="s">
        <v>7114</v>
      </c>
      <c r="D3614" s="11" t="s">
        <v>260</v>
      </c>
      <c r="E3614" s="19" t="s">
        <v>7364</v>
      </c>
      <c r="F3614" s="10">
        <v>42036</v>
      </c>
      <c r="G3614" s="10">
        <v>44958</v>
      </c>
      <c r="H3614" s="11">
        <v>9</v>
      </c>
      <c r="I3614" s="20" t="s">
        <v>259</v>
      </c>
      <c r="J3614" s="11" t="s">
        <v>261</v>
      </c>
      <c r="K3614" s="11" t="s">
        <v>12387</v>
      </c>
      <c r="L3614" s="11">
        <v>2</v>
      </c>
    </row>
    <row r="3615" spans="1:12">
      <c r="A3615" s="11" t="s">
        <v>7115</v>
      </c>
      <c r="D3615" s="11" t="s">
        <v>260</v>
      </c>
      <c r="E3615" s="19" t="s">
        <v>7365</v>
      </c>
      <c r="F3615" s="10">
        <v>42036</v>
      </c>
      <c r="G3615" s="10">
        <v>44958</v>
      </c>
      <c r="H3615" s="11">
        <v>9</v>
      </c>
      <c r="I3615" s="20" t="s">
        <v>259</v>
      </c>
      <c r="J3615" s="11" t="s">
        <v>261</v>
      </c>
      <c r="K3615" s="11" t="s">
        <v>12387</v>
      </c>
      <c r="L3615" s="11">
        <v>2</v>
      </c>
    </row>
    <row r="3616" spans="1:12">
      <c r="A3616" s="11" t="s">
        <v>7116</v>
      </c>
      <c r="D3616" s="11" t="s">
        <v>260</v>
      </c>
      <c r="E3616" s="19" t="s">
        <v>7366</v>
      </c>
      <c r="F3616" s="10">
        <v>42036</v>
      </c>
      <c r="G3616" s="10">
        <v>44958</v>
      </c>
      <c r="H3616" s="11">
        <v>9</v>
      </c>
      <c r="I3616" s="20" t="s">
        <v>259</v>
      </c>
      <c r="J3616" s="11" t="s">
        <v>261</v>
      </c>
      <c r="K3616" s="11" t="s">
        <v>12387</v>
      </c>
      <c r="L3616" s="11">
        <v>2</v>
      </c>
    </row>
    <row r="3617" spans="1:12">
      <c r="A3617" s="11" t="s">
        <v>7117</v>
      </c>
      <c r="D3617" s="11" t="s">
        <v>260</v>
      </c>
      <c r="E3617" s="19" t="s">
        <v>7367</v>
      </c>
      <c r="F3617" s="10">
        <v>42036</v>
      </c>
      <c r="G3617" s="10">
        <v>44958</v>
      </c>
      <c r="H3617" s="11">
        <v>9</v>
      </c>
      <c r="I3617" s="20" t="s">
        <v>259</v>
      </c>
      <c r="J3617" s="11" t="s">
        <v>261</v>
      </c>
      <c r="K3617" s="11" t="s">
        <v>12387</v>
      </c>
      <c r="L3617" s="11">
        <v>2</v>
      </c>
    </row>
    <row r="3618" spans="1:12">
      <c r="A3618" s="11" t="s">
        <v>7118</v>
      </c>
      <c r="D3618" s="11" t="s">
        <v>260</v>
      </c>
      <c r="E3618" s="19" t="s">
        <v>7368</v>
      </c>
      <c r="F3618" s="10">
        <v>42036</v>
      </c>
      <c r="G3618" s="10">
        <v>44958</v>
      </c>
      <c r="H3618" s="11">
        <v>9</v>
      </c>
      <c r="I3618" s="20" t="s">
        <v>259</v>
      </c>
      <c r="J3618" s="11" t="s">
        <v>261</v>
      </c>
      <c r="K3618" s="11" t="s">
        <v>12387</v>
      </c>
      <c r="L3618" s="11">
        <v>2</v>
      </c>
    </row>
    <row r="3619" spans="1:12">
      <c r="A3619" s="11" t="s">
        <v>7119</v>
      </c>
      <c r="D3619" s="11" t="s">
        <v>260</v>
      </c>
      <c r="E3619" s="19" t="s">
        <v>7369</v>
      </c>
      <c r="F3619" s="10">
        <v>42036</v>
      </c>
      <c r="G3619" s="10">
        <v>44958</v>
      </c>
      <c r="H3619" s="11">
        <v>9</v>
      </c>
      <c r="I3619" s="20" t="s">
        <v>259</v>
      </c>
      <c r="J3619" s="11" t="s">
        <v>261</v>
      </c>
      <c r="K3619" s="11" t="s">
        <v>12387</v>
      </c>
      <c r="L3619" s="11">
        <v>2</v>
      </c>
    </row>
    <row r="3620" spans="1:12">
      <c r="A3620" s="11" t="s">
        <v>7120</v>
      </c>
      <c r="D3620" s="11" t="s">
        <v>260</v>
      </c>
      <c r="E3620" s="19" t="s">
        <v>7370</v>
      </c>
      <c r="F3620" s="10">
        <v>42036</v>
      </c>
      <c r="G3620" s="10">
        <v>44958</v>
      </c>
      <c r="H3620" s="11">
        <v>9</v>
      </c>
      <c r="I3620" s="20" t="s">
        <v>259</v>
      </c>
      <c r="J3620" s="11" t="s">
        <v>261</v>
      </c>
      <c r="K3620" s="11" t="s">
        <v>12387</v>
      </c>
      <c r="L3620" s="11">
        <v>2</v>
      </c>
    </row>
    <row r="3621" spans="1:12">
      <c r="A3621" s="11" t="s">
        <v>7121</v>
      </c>
      <c r="D3621" s="11" t="s">
        <v>260</v>
      </c>
      <c r="E3621" s="19" t="s">
        <v>7371</v>
      </c>
      <c r="F3621" s="10">
        <v>42036</v>
      </c>
      <c r="G3621" s="10">
        <v>44958</v>
      </c>
      <c r="H3621" s="11">
        <v>9</v>
      </c>
      <c r="I3621" s="20" t="s">
        <v>259</v>
      </c>
      <c r="J3621" s="11" t="s">
        <v>261</v>
      </c>
      <c r="K3621" s="11" t="s">
        <v>12387</v>
      </c>
      <c r="L3621" s="11">
        <v>2</v>
      </c>
    </row>
    <row r="3622" spans="1:12">
      <c r="A3622" s="11" t="s">
        <v>7122</v>
      </c>
      <c r="D3622" s="11" t="s">
        <v>260</v>
      </c>
      <c r="E3622" s="19" t="s">
        <v>7372</v>
      </c>
      <c r="F3622" s="10">
        <v>42036</v>
      </c>
      <c r="G3622" s="10">
        <v>44958</v>
      </c>
      <c r="H3622" s="11">
        <v>9</v>
      </c>
      <c r="I3622" s="20" t="s">
        <v>259</v>
      </c>
      <c r="J3622" s="11" t="s">
        <v>261</v>
      </c>
      <c r="K3622" s="11" t="s">
        <v>12387</v>
      </c>
      <c r="L3622" s="11">
        <v>2</v>
      </c>
    </row>
    <row r="3623" spans="1:12">
      <c r="A3623" s="11" t="s">
        <v>7123</v>
      </c>
      <c r="D3623" s="11" t="s">
        <v>260</v>
      </c>
      <c r="E3623" s="19" t="s">
        <v>7373</v>
      </c>
      <c r="F3623" s="10">
        <v>42036</v>
      </c>
      <c r="G3623" s="10">
        <v>44958</v>
      </c>
      <c r="H3623" s="11">
        <v>9</v>
      </c>
      <c r="I3623" s="20" t="s">
        <v>259</v>
      </c>
      <c r="J3623" s="11" t="s">
        <v>261</v>
      </c>
      <c r="K3623" s="11" t="s">
        <v>12387</v>
      </c>
      <c r="L3623" s="11">
        <v>2</v>
      </c>
    </row>
    <row r="3624" spans="1:12">
      <c r="A3624" s="11" t="s">
        <v>7124</v>
      </c>
      <c r="D3624" s="11" t="s">
        <v>260</v>
      </c>
      <c r="E3624" s="19" t="s">
        <v>7374</v>
      </c>
      <c r="F3624" s="10">
        <v>42036</v>
      </c>
      <c r="G3624" s="10">
        <v>44958</v>
      </c>
      <c r="H3624" s="11">
        <v>9</v>
      </c>
      <c r="I3624" s="20" t="s">
        <v>259</v>
      </c>
      <c r="J3624" s="11" t="s">
        <v>261</v>
      </c>
      <c r="K3624" s="11" t="s">
        <v>12387</v>
      </c>
      <c r="L3624" s="11">
        <v>2</v>
      </c>
    </row>
    <row r="3625" spans="1:12">
      <c r="A3625" s="11" t="s">
        <v>7125</v>
      </c>
      <c r="D3625" s="11" t="s">
        <v>260</v>
      </c>
      <c r="E3625" s="19" t="s">
        <v>7375</v>
      </c>
      <c r="F3625" s="10">
        <v>42036</v>
      </c>
      <c r="G3625" s="10">
        <v>44958</v>
      </c>
      <c r="H3625" s="11">
        <v>9</v>
      </c>
      <c r="I3625" s="20" t="s">
        <v>259</v>
      </c>
      <c r="J3625" s="11" t="s">
        <v>261</v>
      </c>
      <c r="K3625" s="11" t="s">
        <v>12387</v>
      </c>
      <c r="L3625" s="11">
        <v>2</v>
      </c>
    </row>
    <row r="3626" spans="1:12">
      <c r="A3626" s="11" t="s">
        <v>7126</v>
      </c>
      <c r="D3626" s="11" t="s">
        <v>260</v>
      </c>
      <c r="E3626" s="19" t="s">
        <v>7376</v>
      </c>
      <c r="F3626" s="10">
        <v>42036</v>
      </c>
      <c r="G3626" s="10">
        <v>44958</v>
      </c>
      <c r="H3626" s="11">
        <v>9</v>
      </c>
      <c r="I3626" s="20" t="s">
        <v>259</v>
      </c>
      <c r="J3626" s="11" t="s">
        <v>261</v>
      </c>
      <c r="K3626" s="11" t="s">
        <v>12387</v>
      </c>
      <c r="L3626" s="11">
        <v>2</v>
      </c>
    </row>
    <row r="3627" spans="1:12">
      <c r="A3627" s="11" t="s">
        <v>7127</v>
      </c>
      <c r="D3627" s="11" t="s">
        <v>260</v>
      </c>
      <c r="E3627" s="19" t="s">
        <v>7377</v>
      </c>
      <c r="F3627" s="10">
        <v>42036</v>
      </c>
      <c r="G3627" s="10">
        <v>44958</v>
      </c>
      <c r="H3627" s="11">
        <v>9</v>
      </c>
      <c r="I3627" s="20" t="s">
        <v>259</v>
      </c>
      <c r="J3627" s="11" t="s">
        <v>261</v>
      </c>
      <c r="K3627" s="11" t="s">
        <v>12387</v>
      </c>
      <c r="L3627" s="11">
        <v>2</v>
      </c>
    </row>
    <row r="3628" spans="1:12">
      <c r="A3628" s="11" t="s">
        <v>7128</v>
      </c>
      <c r="D3628" s="11" t="s">
        <v>260</v>
      </c>
      <c r="E3628" s="19" t="s">
        <v>7378</v>
      </c>
      <c r="F3628" s="10">
        <v>42036</v>
      </c>
      <c r="G3628" s="10">
        <v>44958</v>
      </c>
      <c r="H3628" s="11">
        <v>9</v>
      </c>
      <c r="I3628" s="20" t="s">
        <v>259</v>
      </c>
      <c r="J3628" s="11" t="s">
        <v>261</v>
      </c>
      <c r="K3628" s="11" t="s">
        <v>12387</v>
      </c>
      <c r="L3628" s="11">
        <v>2</v>
      </c>
    </row>
    <row r="3629" spans="1:12">
      <c r="A3629" s="11" t="s">
        <v>7129</v>
      </c>
      <c r="D3629" s="11" t="s">
        <v>260</v>
      </c>
      <c r="E3629" s="19" t="s">
        <v>7379</v>
      </c>
      <c r="F3629" s="10">
        <v>42036</v>
      </c>
      <c r="G3629" s="10">
        <v>44958</v>
      </c>
      <c r="H3629" s="11">
        <v>9</v>
      </c>
      <c r="I3629" s="20" t="s">
        <v>259</v>
      </c>
      <c r="J3629" s="11" t="s">
        <v>261</v>
      </c>
      <c r="K3629" s="11" t="s">
        <v>12387</v>
      </c>
      <c r="L3629" s="11">
        <v>2</v>
      </c>
    </row>
    <row r="3630" spans="1:12">
      <c r="A3630" s="11" t="s">
        <v>7130</v>
      </c>
      <c r="D3630" s="11" t="s">
        <v>260</v>
      </c>
      <c r="E3630" s="19" t="s">
        <v>7380</v>
      </c>
      <c r="F3630" s="10">
        <v>42036</v>
      </c>
      <c r="G3630" s="10">
        <v>44958</v>
      </c>
      <c r="H3630" s="11">
        <v>9</v>
      </c>
      <c r="I3630" s="20" t="s">
        <v>259</v>
      </c>
      <c r="J3630" s="11" t="s">
        <v>261</v>
      </c>
      <c r="K3630" s="11" t="s">
        <v>12387</v>
      </c>
      <c r="L3630" s="11">
        <v>2</v>
      </c>
    </row>
    <row r="3631" spans="1:12">
      <c r="A3631" s="11" t="s">
        <v>7131</v>
      </c>
      <c r="D3631" s="11" t="s">
        <v>260</v>
      </c>
      <c r="E3631" s="19" t="s">
        <v>7381</v>
      </c>
      <c r="F3631" s="10">
        <v>42036</v>
      </c>
      <c r="G3631" s="10">
        <v>44958</v>
      </c>
      <c r="H3631" s="11">
        <v>9</v>
      </c>
      <c r="I3631" s="20" t="s">
        <v>259</v>
      </c>
      <c r="J3631" s="11" t="s">
        <v>261</v>
      </c>
      <c r="K3631" s="11" t="s">
        <v>12387</v>
      </c>
      <c r="L3631" s="11">
        <v>2</v>
      </c>
    </row>
    <row r="3632" spans="1:12">
      <c r="A3632" s="11" t="s">
        <v>7132</v>
      </c>
      <c r="D3632" s="11" t="s">
        <v>260</v>
      </c>
      <c r="E3632" s="19" t="s">
        <v>7382</v>
      </c>
      <c r="F3632" s="10">
        <v>42036</v>
      </c>
      <c r="G3632" s="10">
        <v>44958</v>
      </c>
      <c r="H3632" s="11">
        <v>9</v>
      </c>
      <c r="I3632" s="20" t="s">
        <v>259</v>
      </c>
      <c r="J3632" s="11" t="s">
        <v>261</v>
      </c>
      <c r="K3632" s="11" t="s">
        <v>12387</v>
      </c>
      <c r="L3632" s="11">
        <v>2</v>
      </c>
    </row>
    <row r="3633" spans="1:12">
      <c r="A3633" s="11" t="s">
        <v>7133</v>
      </c>
      <c r="D3633" s="11" t="s">
        <v>260</v>
      </c>
      <c r="E3633" s="19" t="s">
        <v>7383</v>
      </c>
      <c r="F3633" s="10">
        <v>42036</v>
      </c>
      <c r="G3633" s="10">
        <v>44958</v>
      </c>
      <c r="H3633" s="11">
        <v>9</v>
      </c>
      <c r="I3633" s="20" t="s">
        <v>259</v>
      </c>
      <c r="J3633" s="11" t="s">
        <v>261</v>
      </c>
      <c r="K3633" s="11" t="s">
        <v>12387</v>
      </c>
      <c r="L3633" s="11">
        <v>2</v>
      </c>
    </row>
    <row r="3634" spans="1:12">
      <c r="A3634" s="11" t="s">
        <v>7134</v>
      </c>
      <c r="D3634" s="11" t="s">
        <v>260</v>
      </c>
      <c r="E3634" s="19" t="s">
        <v>7384</v>
      </c>
      <c r="F3634" s="10">
        <v>42036</v>
      </c>
      <c r="G3634" s="10">
        <v>44958</v>
      </c>
      <c r="H3634" s="11">
        <v>9</v>
      </c>
      <c r="I3634" s="20" t="s">
        <v>259</v>
      </c>
      <c r="J3634" s="11" t="s">
        <v>261</v>
      </c>
      <c r="K3634" s="11" t="s">
        <v>12387</v>
      </c>
      <c r="L3634" s="11">
        <v>2</v>
      </c>
    </row>
    <row r="3635" spans="1:12">
      <c r="A3635" s="11" t="s">
        <v>7135</v>
      </c>
      <c r="D3635" s="11" t="s">
        <v>260</v>
      </c>
      <c r="E3635" s="19" t="s">
        <v>7385</v>
      </c>
      <c r="F3635" s="10">
        <v>42036</v>
      </c>
      <c r="G3635" s="10">
        <v>44958</v>
      </c>
      <c r="H3635" s="11">
        <v>9</v>
      </c>
      <c r="I3635" s="20" t="s">
        <v>259</v>
      </c>
      <c r="J3635" s="11" t="s">
        <v>261</v>
      </c>
      <c r="K3635" s="11" t="s">
        <v>12387</v>
      </c>
      <c r="L3635" s="11">
        <v>2</v>
      </c>
    </row>
    <row r="3636" spans="1:12">
      <c r="A3636" s="11" t="s">
        <v>7136</v>
      </c>
      <c r="D3636" s="11" t="s">
        <v>260</v>
      </c>
      <c r="E3636" s="19" t="s">
        <v>7386</v>
      </c>
      <c r="F3636" s="10">
        <v>42036</v>
      </c>
      <c r="G3636" s="10">
        <v>44958</v>
      </c>
      <c r="H3636" s="11">
        <v>9</v>
      </c>
      <c r="I3636" s="20" t="s">
        <v>259</v>
      </c>
      <c r="J3636" s="11" t="s">
        <v>261</v>
      </c>
      <c r="K3636" s="11" t="s">
        <v>12387</v>
      </c>
      <c r="L3636" s="11">
        <v>2</v>
      </c>
    </row>
    <row r="3637" spans="1:12">
      <c r="A3637" s="11" t="s">
        <v>7137</v>
      </c>
      <c r="D3637" s="11" t="s">
        <v>260</v>
      </c>
      <c r="E3637" s="19" t="s">
        <v>7387</v>
      </c>
      <c r="F3637" s="10">
        <v>42036</v>
      </c>
      <c r="G3637" s="10">
        <v>44958</v>
      </c>
      <c r="H3637" s="11">
        <v>9</v>
      </c>
      <c r="I3637" s="20" t="s">
        <v>259</v>
      </c>
      <c r="J3637" s="11" t="s">
        <v>261</v>
      </c>
      <c r="K3637" s="11" t="s">
        <v>12387</v>
      </c>
      <c r="L3637" s="11">
        <v>2</v>
      </c>
    </row>
    <row r="3638" spans="1:12">
      <c r="A3638" s="11" t="s">
        <v>7138</v>
      </c>
      <c r="D3638" s="11" t="s">
        <v>260</v>
      </c>
      <c r="E3638" s="19" t="s">
        <v>7388</v>
      </c>
      <c r="F3638" s="10">
        <v>42036</v>
      </c>
      <c r="G3638" s="10">
        <v>44958</v>
      </c>
      <c r="H3638" s="11">
        <v>9</v>
      </c>
      <c r="I3638" s="20" t="s">
        <v>259</v>
      </c>
      <c r="J3638" s="11" t="s">
        <v>261</v>
      </c>
      <c r="K3638" s="11" t="s">
        <v>12387</v>
      </c>
      <c r="L3638" s="11">
        <v>2</v>
      </c>
    </row>
    <row r="3639" spans="1:12">
      <c r="A3639" s="11" t="s">
        <v>7139</v>
      </c>
      <c r="D3639" s="11" t="s">
        <v>260</v>
      </c>
      <c r="E3639" s="19" t="s">
        <v>7389</v>
      </c>
      <c r="F3639" s="10">
        <v>42036</v>
      </c>
      <c r="G3639" s="10">
        <v>44958</v>
      </c>
      <c r="H3639" s="11">
        <v>9</v>
      </c>
      <c r="I3639" s="20" t="s">
        <v>259</v>
      </c>
      <c r="J3639" s="11" t="s">
        <v>261</v>
      </c>
      <c r="K3639" s="11" t="s">
        <v>12387</v>
      </c>
      <c r="L3639" s="11">
        <v>2</v>
      </c>
    </row>
    <row r="3640" spans="1:12">
      <c r="A3640" s="11" t="s">
        <v>7140</v>
      </c>
      <c r="D3640" s="11" t="s">
        <v>260</v>
      </c>
      <c r="E3640" s="19" t="s">
        <v>7390</v>
      </c>
      <c r="F3640" s="10">
        <v>42036</v>
      </c>
      <c r="G3640" s="10">
        <v>44958</v>
      </c>
      <c r="H3640" s="11">
        <v>9</v>
      </c>
      <c r="I3640" s="20" t="s">
        <v>259</v>
      </c>
      <c r="J3640" s="11" t="s">
        <v>261</v>
      </c>
      <c r="K3640" s="11" t="s">
        <v>12387</v>
      </c>
      <c r="L3640" s="11">
        <v>2</v>
      </c>
    </row>
    <row r="3641" spans="1:12">
      <c r="A3641" s="11" t="s">
        <v>7141</v>
      </c>
      <c r="D3641" s="11" t="s">
        <v>260</v>
      </c>
      <c r="E3641" s="19" t="s">
        <v>7391</v>
      </c>
      <c r="F3641" s="10">
        <v>42036</v>
      </c>
      <c r="G3641" s="10">
        <v>44958</v>
      </c>
      <c r="H3641" s="11">
        <v>9</v>
      </c>
      <c r="I3641" s="20" t="s">
        <v>259</v>
      </c>
      <c r="J3641" s="11" t="s">
        <v>261</v>
      </c>
      <c r="K3641" s="11" t="s">
        <v>12387</v>
      </c>
      <c r="L3641" s="11">
        <v>2</v>
      </c>
    </row>
    <row r="3642" spans="1:12">
      <c r="A3642" s="11" t="s">
        <v>7142</v>
      </c>
      <c r="D3642" s="11" t="s">
        <v>260</v>
      </c>
      <c r="E3642" s="19" t="s">
        <v>7392</v>
      </c>
      <c r="F3642" s="10">
        <v>42036</v>
      </c>
      <c r="G3642" s="10">
        <v>44958</v>
      </c>
      <c r="H3642" s="11">
        <v>9</v>
      </c>
      <c r="I3642" s="20" t="s">
        <v>259</v>
      </c>
      <c r="J3642" s="11" t="s">
        <v>261</v>
      </c>
      <c r="K3642" s="11" t="s">
        <v>12387</v>
      </c>
      <c r="L3642" s="11">
        <v>2</v>
      </c>
    </row>
    <row r="3643" spans="1:12">
      <c r="A3643" s="11" t="s">
        <v>7143</v>
      </c>
      <c r="D3643" s="11" t="s">
        <v>260</v>
      </c>
      <c r="E3643" s="19" t="s">
        <v>7393</v>
      </c>
      <c r="F3643" s="10">
        <v>42036</v>
      </c>
      <c r="G3643" s="10">
        <v>44958</v>
      </c>
      <c r="H3643" s="11">
        <v>9</v>
      </c>
      <c r="I3643" s="20" t="s">
        <v>259</v>
      </c>
      <c r="J3643" s="11" t="s">
        <v>261</v>
      </c>
      <c r="K3643" s="11" t="s">
        <v>12387</v>
      </c>
      <c r="L3643" s="11">
        <v>2</v>
      </c>
    </row>
    <row r="3644" spans="1:12">
      <c r="A3644" s="11" t="s">
        <v>7144</v>
      </c>
      <c r="D3644" s="11" t="s">
        <v>260</v>
      </c>
      <c r="E3644" s="19" t="s">
        <v>7394</v>
      </c>
      <c r="F3644" s="10">
        <v>42036</v>
      </c>
      <c r="G3644" s="10">
        <v>44958</v>
      </c>
      <c r="H3644" s="11">
        <v>9</v>
      </c>
      <c r="I3644" s="20" t="s">
        <v>259</v>
      </c>
      <c r="J3644" s="11" t="s">
        <v>261</v>
      </c>
      <c r="K3644" s="11" t="s">
        <v>12387</v>
      </c>
      <c r="L3644" s="11">
        <v>2</v>
      </c>
    </row>
    <row r="3645" spans="1:12">
      <c r="A3645" s="11" t="s">
        <v>7145</v>
      </c>
      <c r="D3645" s="11" t="s">
        <v>260</v>
      </c>
      <c r="E3645" s="19" t="s">
        <v>7395</v>
      </c>
      <c r="F3645" s="10">
        <v>42036</v>
      </c>
      <c r="G3645" s="10">
        <v>44958</v>
      </c>
      <c r="H3645" s="11">
        <v>9</v>
      </c>
      <c r="I3645" s="20" t="s">
        <v>259</v>
      </c>
      <c r="J3645" s="11" t="s">
        <v>261</v>
      </c>
      <c r="K3645" s="11" t="s">
        <v>12387</v>
      </c>
      <c r="L3645" s="11">
        <v>2</v>
      </c>
    </row>
    <row r="3646" spans="1:12">
      <c r="A3646" s="11" t="s">
        <v>7146</v>
      </c>
      <c r="D3646" s="11" t="s">
        <v>260</v>
      </c>
      <c r="E3646" s="19" t="s">
        <v>7396</v>
      </c>
      <c r="F3646" s="10">
        <v>42036</v>
      </c>
      <c r="G3646" s="10">
        <v>44958</v>
      </c>
      <c r="H3646" s="11">
        <v>9</v>
      </c>
      <c r="I3646" s="20" t="s">
        <v>259</v>
      </c>
      <c r="J3646" s="11" t="s">
        <v>261</v>
      </c>
      <c r="K3646" s="11" t="s">
        <v>12387</v>
      </c>
      <c r="L3646" s="11">
        <v>2</v>
      </c>
    </row>
    <row r="3647" spans="1:12">
      <c r="A3647" s="11" t="s">
        <v>7147</v>
      </c>
      <c r="D3647" s="11" t="s">
        <v>260</v>
      </c>
      <c r="E3647" s="19" t="s">
        <v>7397</v>
      </c>
      <c r="F3647" s="10">
        <v>42036</v>
      </c>
      <c r="G3647" s="10">
        <v>44958</v>
      </c>
      <c r="H3647" s="11">
        <v>9</v>
      </c>
      <c r="I3647" s="20" t="s">
        <v>259</v>
      </c>
      <c r="J3647" s="11" t="s">
        <v>261</v>
      </c>
      <c r="K3647" s="11" t="s">
        <v>12387</v>
      </c>
      <c r="L3647" s="11">
        <v>2</v>
      </c>
    </row>
    <row r="3648" spans="1:12">
      <c r="A3648" s="11" t="s">
        <v>7148</v>
      </c>
      <c r="D3648" s="11" t="s">
        <v>260</v>
      </c>
      <c r="E3648" s="19" t="s">
        <v>7398</v>
      </c>
      <c r="F3648" s="10">
        <v>42036</v>
      </c>
      <c r="G3648" s="10">
        <v>44958</v>
      </c>
      <c r="H3648" s="11">
        <v>9</v>
      </c>
      <c r="I3648" s="20" t="s">
        <v>259</v>
      </c>
      <c r="J3648" s="11" t="s">
        <v>261</v>
      </c>
      <c r="K3648" s="11" t="s">
        <v>12387</v>
      </c>
      <c r="L3648" s="11">
        <v>2</v>
      </c>
    </row>
    <row r="3649" spans="1:12">
      <c r="A3649" s="11" t="s">
        <v>7149</v>
      </c>
      <c r="D3649" s="11" t="s">
        <v>260</v>
      </c>
      <c r="E3649" s="19" t="s">
        <v>7399</v>
      </c>
      <c r="F3649" s="10">
        <v>42036</v>
      </c>
      <c r="G3649" s="10">
        <v>44958</v>
      </c>
      <c r="H3649" s="11">
        <v>9</v>
      </c>
      <c r="I3649" s="20" t="s">
        <v>259</v>
      </c>
      <c r="J3649" s="11" t="s">
        <v>261</v>
      </c>
      <c r="K3649" s="11" t="s">
        <v>12387</v>
      </c>
      <c r="L3649" s="11">
        <v>2</v>
      </c>
    </row>
    <row r="3650" spans="1:12">
      <c r="A3650" s="11" t="s">
        <v>7150</v>
      </c>
      <c r="D3650" s="11" t="s">
        <v>260</v>
      </c>
      <c r="E3650" s="19" t="s">
        <v>7400</v>
      </c>
      <c r="F3650" s="10">
        <v>42036</v>
      </c>
      <c r="G3650" s="10">
        <v>44958</v>
      </c>
      <c r="H3650" s="11">
        <v>9</v>
      </c>
      <c r="I3650" s="20" t="s">
        <v>259</v>
      </c>
      <c r="J3650" s="11" t="s">
        <v>261</v>
      </c>
      <c r="K3650" s="11" t="s">
        <v>12387</v>
      </c>
      <c r="L3650" s="11">
        <v>2</v>
      </c>
    </row>
    <row r="3651" spans="1:12">
      <c r="A3651" s="11" t="s">
        <v>7151</v>
      </c>
      <c r="D3651" s="11" t="s">
        <v>260</v>
      </c>
      <c r="E3651" s="19" t="s">
        <v>7401</v>
      </c>
      <c r="F3651" s="10">
        <v>42036</v>
      </c>
      <c r="G3651" s="10">
        <v>44958</v>
      </c>
      <c r="H3651" s="11">
        <v>9</v>
      </c>
      <c r="I3651" s="20" t="s">
        <v>259</v>
      </c>
      <c r="J3651" s="11" t="s">
        <v>261</v>
      </c>
      <c r="K3651" s="11" t="s">
        <v>12387</v>
      </c>
      <c r="L3651" s="11">
        <v>2</v>
      </c>
    </row>
    <row r="3652" spans="1:12">
      <c r="A3652" s="11" t="s">
        <v>7152</v>
      </c>
      <c r="D3652" s="11" t="s">
        <v>260</v>
      </c>
      <c r="E3652" s="19" t="s">
        <v>7402</v>
      </c>
      <c r="F3652" s="10">
        <v>42036</v>
      </c>
      <c r="G3652" s="10">
        <v>44958</v>
      </c>
      <c r="H3652" s="11">
        <v>9</v>
      </c>
      <c r="I3652" s="20" t="s">
        <v>259</v>
      </c>
      <c r="J3652" s="11" t="s">
        <v>261</v>
      </c>
      <c r="K3652" s="11" t="s">
        <v>12387</v>
      </c>
      <c r="L3652" s="11">
        <v>2</v>
      </c>
    </row>
    <row r="3653" spans="1:12">
      <c r="A3653" s="11" t="s">
        <v>7153</v>
      </c>
      <c r="D3653" s="11" t="s">
        <v>260</v>
      </c>
      <c r="E3653" s="19" t="s">
        <v>7403</v>
      </c>
      <c r="F3653" s="10">
        <v>42036</v>
      </c>
      <c r="G3653" s="10">
        <v>44958</v>
      </c>
      <c r="H3653" s="11">
        <v>9</v>
      </c>
      <c r="I3653" s="20" t="s">
        <v>259</v>
      </c>
      <c r="J3653" s="11" t="s">
        <v>261</v>
      </c>
      <c r="K3653" s="11" t="s">
        <v>12387</v>
      </c>
      <c r="L3653" s="11">
        <v>2</v>
      </c>
    </row>
    <row r="3654" spans="1:12">
      <c r="A3654" s="11" t="s">
        <v>7154</v>
      </c>
      <c r="D3654" s="11" t="s">
        <v>260</v>
      </c>
      <c r="E3654" s="19" t="s">
        <v>7404</v>
      </c>
      <c r="F3654" s="10">
        <v>42036</v>
      </c>
      <c r="G3654" s="10">
        <v>44958</v>
      </c>
      <c r="H3654" s="11">
        <v>9</v>
      </c>
      <c r="I3654" s="20" t="s">
        <v>259</v>
      </c>
      <c r="J3654" s="11" t="s">
        <v>261</v>
      </c>
      <c r="K3654" s="11" t="s">
        <v>12387</v>
      </c>
      <c r="L3654" s="11">
        <v>2</v>
      </c>
    </row>
    <row r="3655" spans="1:12">
      <c r="A3655" s="11" t="s">
        <v>7155</v>
      </c>
      <c r="D3655" s="11" t="s">
        <v>260</v>
      </c>
      <c r="E3655" s="19" t="s">
        <v>7405</v>
      </c>
      <c r="F3655" s="10">
        <v>42036</v>
      </c>
      <c r="G3655" s="10">
        <v>44958</v>
      </c>
      <c r="H3655" s="11">
        <v>9</v>
      </c>
      <c r="I3655" s="20" t="s">
        <v>259</v>
      </c>
      <c r="J3655" s="11" t="s">
        <v>261</v>
      </c>
      <c r="K3655" s="11" t="s">
        <v>12387</v>
      </c>
      <c r="L3655" s="11">
        <v>2</v>
      </c>
    </row>
    <row r="3656" spans="1:12">
      <c r="A3656" s="11" t="s">
        <v>7156</v>
      </c>
      <c r="D3656" s="11" t="s">
        <v>260</v>
      </c>
      <c r="E3656" s="19" t="s">
        <v>7406</v>
      </c>
      <c r="F3656" s="10">
        <v>42036</v>
      </c>
      <c r="G3656" s="10">
        <v>44958</v>
      </c>
      <c r="H3656" s="11">
        <v>9</v>
      </c>
      <c r="I3656" s="20" t="s">
        <v>259</v>
      </c>
      <c r="J3656" s="11" t="s">
        <v>261</v>
      </c>
      <c r="K3656" s="11" t="s">
        <v>12387</v>
      </c>
      <c r="L3656" s="11">
        <v>2</v>
      </c>
    </row>
    <row r="3657" spans="1:12">
      <c r="A3657" s="11" t="s">
        <v>7157</v>
      </c>
      <c r="D3657" s="11" t="s">
        <v>260</v>
      </c>
      <c r="E3657" s="19" t="s">
        <v>7407</v>
      </c>
      <c r="F3657" s="10">
        <v>42036</v>
      </c>
      <c r="G3657" s="10">
        <v>44958</v>
      </c>
      <c r="H3657" s="11">
        <v>9</v>
      </c>
      <c r="I3657" s="20" t="s">
        <v>259</v>
      </c>
      <c r="J3657" s="11" t="s">
        <v>261</v>
      </c>
      <c r="K3657" s="11" t="s">
        <v>12387</v>
      </c>
      <c r="L3657" s="11">
        <v>2</v>
      </c>
    </row>
    <row r="3658" spans="1:12">
      <c r="A3658" s="11" t="s">
        <v>7158</v>
      </c>
      <c r="D3658" s="11" t="s">
        <v>260</v>
      </c>
      <c r="E3658" s="19" t="s">
        <v>7408</v>
      </c>
      <c r="F3658" s="10">
        <v>42036</v>
      </c>
      <c r="G3658" s="10">
        <v>44958</v>
      </c>
      <c r="H3658" s="11">
        <v>9</v>
      </c>
      <c r="I3658" s="20" t="s">
        <v>259</v>
      </c>
      <c r="J3658" s="11" t="s">
        <v>261</v>
      </c>
      <c r="K3658" s="11" t="s">
        <v>12387</v>
      </c>
      <c r="L3658" s="11">
        <v>2</v>
      </c>
    </row>
    <row r="3659" spans="1:12">
      <c r="A3659" s="11" t="s">
        <v>7159</v>
      </c>
      <c r="D3659" s="11" t="s">
        <v>260</v>
      </c>
      <c r="E3659" s="19" t="s">
        <v>7409</v>
      </c>
      <c r="F3659" s="10">
        <v>42036</v>
      </c>
      <c r="G3659" s="10">
        <v>44958</v>
      </c>
      <c r="H3659" s="11">
        <v>9</v>
      </c>
      <c r="I3659" s="20" t="s">
        <v>259</v>
      </c>
      <c r="J3659" s="11" t="s">
        <v>261</v>
      </c>
      <c r="K3659" s="11" t="s">
        <v>12387</v>
      </c>
      <c r="L3659" s="11">
        <v>2</v>
      </c>
    </row>
    <row r="3660" spans="1:12">
      <c r="A3660" s="11" t="s">
        <v>7160</v>
      </c>
      <c r="D3660" s="11" t="s">
        <v>260</v>
      </c>
      <c r="E3660" s="19" t="s">
        <v>7410</v>
      </c>
      <c r="F3660" s="10">
        <v>42036</v>
      </c>
      <c r="G3660" s="10">
        <v>44958</v>
      </c>
      <c r="H3660" s="11">
        <v>9</v>
      </c>
      <c r="I3660" s="20" t="s">
        <v>259</v>
      </c>
      <c r="J3660" s="11" t="s">
        <v>261</v>
      </c>
      <c r="K3660" s="11" t="s">
        <v>12387</v>
      </c>
      <c r="L3660" s="11">
        <v>2</v>
      </c>
    </row>
    <row r="3661" spans="1:12">
      <c r="A3661" s="11" t="s">
        <v>7161</v>
      </c>
      <c r="D3661" s="11" t="s">
        <v>260</v>
      </c>
      <c r="E3661" s="19" t="s">
        <v>7411</v>
      </c>
      <c r="F3661" s="10">
        <v>42036</v>
      </c>
      <c r="G3661" s="10">
        <v>44958</v>
      </c>
      <c r="H3661" s="11">
        <v>9</v>
      </c>
      <c r="I3661" s="20" t="s">
        <v>259</v>
      </c>
      <c r="J3661" s="11" t="s">
        <v>261</v>
      </c>
      <c r="K3661" s="11" t="s">
        <v>12387</v>
      </c>
      <c r="L3661" s="11">
        <v>2</v>
      </c>
    </row>
    <row r="3662" spans="1:12">
      <c r="A3662" s="11" t="s">
        <v>7162</v>
      </c>
      <c r="D3662" s="11" t="s">
        <v>260</v>
      </c>
      <c r="E3662" s="19" t="s">
        <v>7412</v>
      </c>
      <c r="F3662" s="10">
        <v>42036</v>
      </c>
      <c r="G3662" s="10">
        <v>44958</v>
      </c>
      <c r="H3662" s="11">
        <v>9</v>
      </c>
      <c r="I3662" s="20" t="s">
        <v>259</v>
      </c>
      <c r="J3662" s="11" t="s">
        <v>261</v>
      </c>
      <c r="K3662" s="11" t="s">
        <v>12387</v>
      </c>
      <c r="L3662" s="11">
        <v>2</v>
      </c>
    </row>
    <row r="3663" spans="1:12">
      <c r="A3663" s="11" t="s">
        <v>7163</v>
      </c>
      <c r="D3663" s="11" t="s">
        <v>260</v>
      </c>
      <c r="E3663" s="19" t="s">
        <v>7413</v>
      </c>
      <c r="F3663" s="10">
        <v>42036</v>
      </c>
      <c r="G3663" s="10">
        <v>44958</v>
      </c>
      <c r="H3663" s="11">
        <v>9</v>
      </c>
      <c r="I3663" s="20" t="s">
        <v>259</v>
      </c>
      <c r="J3663" s="11" t="s">
        <v>261</v>
      </c>
      <c r="K3663" s="11" t="s">
        <v>12387</v>
      </c>
      <c r="L3663" s="11">
        <v>2</v>
      </c>
    </row>
    <row r="3664" spans="1:12">
      <c r="A3664" s="11" t="s">
        <v>7164</v>
      </c>
      <c r="D3664" s="11" t="s">
        <v>260</v>
      </c>
      <c r="E3664" s="19" t="s">
        <v>7414</v>
      </c>
      <c r="F3664" s="10">
        <v>42036</v>
      </c>
      <c r="G3664" s="10">
        <v>44958</v>
      </c>
      <c r="H3664" s="11">
        <v>9</v>
      </c>
      <c r="I3664" s="20" t="s">
        <v>259</v>
      </c>
      <c r="J3664" s="11" t="s">
        <v>261</v>
      </c>
      <c r="K3664" s="11" t="s">
        <v>12387</v>
      </c>
      <c r="L3664" s="11">
        <v>2</v>
      </c>
    </row>
    <row r="3665" spans="1:12">
      <c r="A3665" s="11" t="s">
        <v>7165</v>
      </c>
      <c r="D3665" s="11" t="s">
        <v>260</v>
      </c>
      <c r="E3665" s="19" t="s">
        <v>7415</v>
      </c>
      <c r="F3665" s="10">
        <v>42036</v>
      </c>
      <c r="G3665" s="10">
        <v>44958</v>
      </c>
      <c r="H3665" s="11">
        <v>9</v>
      </c>
      <c r="I3665" s="20" t="s">
        <v>259</v>
      </c>
      <c r="J3665" s="11" t="s">
        <v>261</v>
      </c>
      <c r="K3665" s="11" t="s">
        <v>12387</v>
      </c>
      <c r="L3665" s="11">
        <v>2</v>
      </c>
    </row>
    <row r="3666" spans="1:12">
      <c r="A3666" s="11" t="s">
        <v>7166</v>
      </c>
      <c r="D3666" s="11" t="s">
        <v>260</v>
      </c>
      <c r="E3666" s="19" t="s">
        <v>7416</v>
      </c>
      <c r="F3666" s="10">
        <v>42036</v>
      </c>
      <c r="G3666" s="10">
        <v>44958</v>
      </c>
      <c r="H3666" s="11">
        <v>9</v>
      </c>
      <c r="I3666" s="20" t="s">
        <v>259</v>
      </c>
      <c r="J3666" s="11" t="s">
        <v>261</v>
      </c>
      <c r="K3666" s="11" t="s">
        <v>12387</v>
      </c>
      <c r="L3666" s="11">
        <v>2</v>
      </c>
    </row>
    <row r="3667" spans="1:12">
      <c r="A3667" s="11" t="s">
        <v>7167</v>
      </c>
      <c r="D3667" s="11" t="s">
        <v>260</v>
      </c>
      <c r="E3667" s="19" t="s">
        <v>7417</v>
      </c>
      <c r="F3667" s="10">
        <v>42036</v>
      </c>
      <c r="G3667" s="10">
        <v>44958</v>
      </c>
      <c r="H3667" s="11">
        <v>9</v>
      </c>
      <c r="I3667" s="20" t="s">
        <v>259</v>
      </c>
      <c r="J3667" s="11" t="s">
        <v>261</v>
      </c>
      <c r="K3667" s="11" t="s">
        <v>12387</v>
      </c>
      <c r="L3667" s="11">
        <v>2</v>
      </c>
    </row>
    <row r="3668" spans="1:12">
      <c r="A3668" s="11" t="s">
        <v>7168</v>
      </c>
      <c r="D3668" s="11" t="s">
        <v>260</v>
      </c>
      <c r="E3668" s="19" t="s">
        <v>7418</v>
      </c>
      <c r="F3668" s="10">
        <v>42036</v>
      </c>
      <c r="G3668" s="10">
        <v>44958</v>
      </c>
      <c r="H3668" s="11">
        <v>9</v>
      </c>
      <c r="I3668" s="20" t="s">
        <v>259</v>
      </c>
      <c r="J3668" s="11" t="s">
        <v>261</v>
      </c>
      <c r="K3668" s="11" t="s">
        <v>12387</v>
      </c>
      <c r="L3668" s="11">
        <v>2</v>
      </c>
    </row>
    <row r="3669" spans="1:12">
      <c r="A3669" s="11" t="s">
        <v>7169</v>
      </c>
      <c r="D3669" s="11" t="s">
        <v>260</v>
      </c>
      <c r="E3669" s="19" t="s">
        <v>7419</v>
      </c>
      <c r="F3669" s="10">
        <v>42036</v>
      </c>
      <c r="G3669" s="10">
        <v>44958</v>
      </c>
      <c r="H3669" s="11">
        <v>9</v>
      </c>
      <c r="I3669" s="20" t="s">
        <v>259</v>
      </c>
      <c r="J3669" s="11" t="s">
        <v>261</v>
      </c>
      <c r="K3669" s="11" t="s">
        <v>12387</v>
      </c>
      <c r="L3669" s="11">
        <v>2</v>
      </c>
    </row>
    <row r="3670" spans="1:12">
      <c r="A3670" s="11" t="s">
        <v>7170</v>
      </c>
      <c r="D3670" s="11" t="s">
        <v>260</v>
      </c>
      <c r="E3670" s="19" t="s">
        <v>7420</v>
      </c>
      <c r="F3670" s="10">
        <v>42036</v>
      </c>
      <c r="G3670" s="10">
        <v>44958</v>
      </c>
      <c r="H3670" s="11">
        <v>9</v>
      </c>
      <c r="I3670" s="20" t="s">
        <v>259</v>
      </c>
      <c r="J3670" s="11" t="s">
        <v>261</v>
      </c>
      <c r="K3670" s="11" t="s">
        <v>12387</v>
      </c>
      <c r="L3670" s="11">
        <v>2</v>
      </c>
    </row>
    <row r="3671" spans="1:12">
      <c r="A3671" s="11" t="s">
        <v>7171</v>
      </c>
      <c r="D3671" s="11" t="s">
        <v>260</v>
      </c>
      <c r="E3671" s="19" t="s">
        <v>7421</v>
      </c>
      <c r="F3671" s="10">
        <v>42036</v>
      </c>
      <c r="G3671" s="10">
        <v>44958</v>
      </c>
      <c r="H3671" s="11">
        <v>9</v>
      </c>
      <c r="I3671" s="20" t="s">
        <v>259</v>
      </c>
      <c r="J3671" s="11" t="s">
        <v>261</v>
      </c>
      <c r="K3671" s="11" t="s">
        <v>12387</v>
      </c>
      <c r="L3671" s="11">
        <v>2</v>
      </c>
    </row>
    <row r="3672" spans="1:12">
      <c r="A3672" s="11" t="s">
        <v>7172</v>
      </c>
      <c r="D3672" s="11" t="s">
        <v>260</v>
      </c>
      <c r="E3672" s="19" t="s">
        <v>7422</v>
      </c>
      <c r="F3672" s="10">
        <v>42036</v>
      </c>
      <c r="G3672" s="10">
        <v>44958</v>
      </c>
      <c r="H3672" s="11">
        <v>9</v>
      </c>
      <c r="I3672" s="20" t="s">
        <v>259</v>
      </c>
      <c r="J3672" s="11" t="s">
        <v>261</v>
      </c>
      <c r="K3672" s="11" t="s">
        <v>12387</v>
      </c>
      <c r="L3672" s="11">
        <v>2</v>
      </c>
    </row>
    <row r="3673" spans="1:12">
      <c r="A3673" s="11" t="s">
        <v>7173</v>
      </c>
      <c r="D3673" s="11" t="s">
        <v>260</v>
      </c>
      <c r="E3673" s="19" t="s">
        <v>7423</v>
      </c>
      <c r="F3673" s="10">
        <v>42036</v>
      </c>
      <c r="G3673" s="10">
        <v>44958</v>
      </c>
      <c r="H3673" s="11">
        <v>9</v>
      </c>
      <c r="I3673" s="20" t="s">
        <v>259</v>
      </c>
      <c r="J3673" s="11" t="s">
        <v>261</v>
      </c>
      <c r="K3673" s="11" t="s">
        <v>12387</v>
      </c>
      <c r="L3673" s="11">
        <v>2</v>
      </c>
    </row>
    <row r="3674" spans="1:12">
      <c r="A3674" s="11" t="s">
        <v>7174</v>
      </c>
      <c r="D3674" s="11" t="s">
        <v>260</v>
      </c>
      <c r="E3674" s="19" t="s">
        <v>7424</v>
      </c>
      <c r="F3674" s="10">
        <v>42036</v>
      </c>
      <c r="G3674" s="10">
        <v>44958</v>
      </c>
      <c r="H3674" s="11">
        <v>9</v>
      </c>
      <c r="I3674" s="20" t="s">
        <v>259</v>
      </c>
      <c r="J3674" s="11" t="s">
        <v>261</v>
      </c>
      <c r="K3674" s="11" t="s">
        <v>12387</v>
      </c>
      <c r="L3674" s="11">
        <v>2</v>
      </c>
    </row>
    <row r="3675" spans="1:12">
      <c r="A3675" s="11" t="s">
        <v>7175</v>
      </c>
      <c r="D3675" s="11" t="s">
        <v>260</v>
      </c>
      <c r="E3675" s="19" t="s">
        <v>7425</v>
      </c>
      <c r="F3675" s="10">
        <v>42036</v>
      </c>
      <c r="G3675" s="10">
        <v>44958</v>
      </c>
      <c r="H3675" s="11">
        <v>9</v>
      </c>
      <c r="I3675" s="20" t="s">
        <v>259</v>
      </c>
      <c r="J3675" s="11" t="s">
        <v>261</v>
      </c>
      <c r="K3675" s="11" t="s">
        <v>12387</v>
      </c>
      <c r="L3675" s="11">
        <v>2</v>
      </c>
    </row>
    <row r="3676" spans="1:12">
      <c r="A3676" s="11" t="s">
        <v>7176</v>
      </c>
      <c r="D3676" s="11" t="s">
        <v>260</v>
      </c>
      <c r="E3676" s="19" t="s">
        <v>7426</v>
      </c>
      <c r="F3676" s="10">
        <v>42036</v>
      </c>
      <c r="G3676" s="10">
        <v>44958</v>
      </c>
      <c r="H3676" s="11">
        <v>9</v>
      </c>
      <c r="I3676" s="20" t="s">
        <v>259</v>
      </c>
      <c r="J3676" s="11" t="s">
        <v>261</v>
      </c>
      <c r="K3676" s="11" t="s">
        <v>12387</v>
      </c>
      <c r="L3676" s="11">
        <v>2</v>
      </c>
    </row>
    <row r="3677" spans="1:12">
      <c r="A3677" s="11" t="s">
        <v>7177</v>
      </c>
      <c r="D3677" s="11" t="s">
        <v>260</v>
      </c>
      <c r="E3677" s="19" t="s">
        <v>7427</v>
      </c>
      <c r="F3677" s="10">
        <v>42036</v>
      </c>
      <c r="G3677" s="10">
        <v>44958</v>
      </c>
      <c r="H3677" s="11">
        <v>9</v>
      </c>
      <c r="I3677" s="20" t="s">
        <v>259</v>
      </c>
      <c r="J3677" s="11" t="s">
        <v>261</v>
      </c>
      <c r="K3677" s="11" t="s">
        <v>12387</v>
      </c>
      <c r="L3677" s="11">
        <v>2</v>
      </c>
    </row>
    <row r="3678" spans="1:12">
      <c r="A3678" s="11" t="s">
        <v>7178</v>
      </c>
      <c r="D3678" s="11" t="s">
        <v>260</v>
      </c>
      <c r="E3678" s="19" t="s">
        <v>7428</v>
      </c>
      <c r="F3678" s="10">
        <v>42036</v>
      </c>
      <c r="G3678" s="10">
        <v>44958</v>
      </c>
      <c r="H3678" s="11">
        <v>9</v>
      </c>
      <c r="I3678" s="20" t="s">
        <v>259</v>
      </c>
      <c r="J3678" s="11" t="s">
        <v>261</v>
      </c>
      <c r="K3678" s="11" t="s">
        <v>12387</v>
      </c>
      <c r="L3678" s="11">
        <v>2</v>
      </c>
    </row>
    <row r="3679" spans="1:12">
      <c r="A3679" s="11" t="s">
        <v>7179</v>
      </c>
      <c r="D3679" s="11" t="s">
        <v>260</v>
      </c>
      <c r="E3679" s="19" t="s">
        <v>7429</v>
      </c>
      <c r="F3679" s="10">
        <v>42036</v>
      </c>
      <c r="G3679" s="10">
        <v>44958</v>
      </c>
      <c r="H3679" s="11">
        <v>9</v>
      </c>
      <c r="I3679" s="20" t="s">
        <v>259</v>
      </c>
      <c r="J3679" s="11" t="s">
        <v>261</v>
      </c>
      <c r="K3679" s="11" t="s">
        <v>12387</v>
      </c>
      <c r="L3679" s="11">
        <v>2</v>
      </c>
    </row>
    <row r="3680" spans="1:12">
      <c r="A3680" s="11" t="s">
        <v>7180</v>
      </c>
      <c r="D3680" s="11" t="s">
        <v>260</v>
      </c>
      <c r="E3680" s="19" t="s">
        <v>7430</v>
      </c>
      <c r="F3680" s="10">
        <v>42036</v>
      </c>
      <c r="G3680" s="10">
        <v>44958</v>
      </c>
      <c r="H3680" s="11">
        <v>9</v>
      </c>
      <c r="I3680" s="20" t="s">
        <v>259</v>
      </c>
      <c r="J3680" s="11" t="s">
        <v>261</v>
      </c>
      <c r="K3680" s="11" t="s">
        <v>12387</v>
      </c>
      <c r="L3680" s="11">
        <v>2</v>
      </c>
    </row>
    <row r="3681" spans="1:12">
      <c r="A3681" s="11" t="s">
        <v>7181</v>
      </c>
      <c r="D3681" s="11" t="s">
        <v>260</v>
      </c>
      <c r="E3681" s="19" t="s">
        <v>7431</v>
      </c>
      <c r="F3681" s="10">
        <v>42036</v>
      </c>
      <c r="G3681" s="10">
        <v>44958</v>
      </c>
      <c r="H3681" s="11">
        <v>9</v>
      </c>
      <c r="I3681" s="20" t="s">
        <v>259</v>
      </c>
      <c r="J3681" s="11" t="s">
        <v>261</v>
      </c>
      <c r="K3681" s="11" t="s">
        <v>12387</v>
      </c>
      <c r="L3681" s="11">
        <v>2</v>
      </c>
    </row>
    <row r="3682" spans="1:12">
      <c r="A3682" s="11" t="s">
        <v>7182</v>
      </c>
      <c r="D3682" s="11" t="s">
        <v>260</v>
      </c>
      <c r="E3682" s="19" t="s">
        <v>7432</v>
      </c>
      <c r="F3682" s="10">
        <v>42036</v>
      </c>
      <c r="G3682" s="10">
        <v>44958</v>
      </c>
      <c r="H3682" s="11">
        <v>9</v>
      </c>
      <c r="I3682" s="20" t="s">
        <v>259</v>
      </c>
      <c r="J3682" s="11" t="s">
        <v>261</v>
      </c>
      <c r="K3682" s="11" t="s">
        <v>12387</v>
      </c>
      <c r="L3682" s="11">
        <v>2</v>
      </c>
    </row>
    <row r="3683" spans="1:12">
      <c r="A3683" s="11" t="s">
        <v>7183</v>
      </c>
      <c r="D3683" s="11" t="s">
        <v>260</v>
      </c>
      <c r="E3683" s="19" t="s">
        <v>7433</v>
      </c>
      <c r="F3683" s="10">
        <v>42036</v>
      </c>
      <c r="G3683" s="10">
        <v>44958</v>
      </c>
      <c r="H3683" s="11">
        <v>9</v>
      </c>
      <c r="I3683" s="20" t="s">
        <v>259</v>
      </c>
      <c r="J3683" s="11" t="s">
        <v>261</v>
      </c>
      <c r="K3683" s="11" t="s">
        <v>12387</v>
      </c>
      <c r="L3683" s="11">
        <v>2</v>
      </c>
    </row>
    <row r="3684" spans="1:12">
      <c r="A3684" s="11" t="s">
        <v>7184</v>
      </c>
      <c r="D3684" s="11" t="s">
        <v>260</v>
      </c>
      <c r="E3684" s="19" t="s">
        <v>7434</v>
      </c>
      <c r="F3684" s="10">
        <v>42036</v>
      </c>
      <c r="G3684" s="10">
        <v>44958</v>
      </c>
      <c r="H3684" s="11">
        <v>9</v>
      </c>
      <c r="I3684" s="20" t="s">
        <v>259</v>
      </c>
      <c r="J3684" s="11" t="s">
        <v>261</v>
      </c>
      <c r="K3684" s="11" t="s">
        <v>12387</v>
      </c>
      <c r="L3684" s="11">
        <v>2</v>
      </c>
    </row>
    <row r="3685" spans="1:12">
      <c r="A3685" s="11" t="s">
        <v>7185</v>
      </c>
      <c r="D3685" s="11" t="s">
        <v>260</v>
      </c>
      <c r="E3685" s="19" t="s">
        <v>7435</v>
      </c>
      <c r="F3685" s="10">
        <v>42036</v>
      </c>
      <c r="G3685" s="10">
        <v>44958</v>
      </c>
      <c r="H3685" s="11">
        <v>9</v>
      </c>
      <c r="I3685" s="20" t="s">
        <v>259</v>
      </c>
      <c r="J3685" s="11" t="s">
        <v>261</v>
      </c>
      <c r="K3685" s="11" t="s">
        <v>12387</v>
      </c>
      <c r="L3685" s="11">
        <v>2</v>
      </c>
    </row>
    <row r="3686" spans="1:12">
      <c r="A3686" s="11" t="s">
        <v>7186</v>
      </c>
      <c r="D3686" s="11" t="s">
        <v>260</v>
      </c>
      <c r="E3686" s="19" t="s">
        <v>7436</v>
      </c>
      <c r="F3686" s="10">
        <v>42036</v>
      </c>
      <c r="G3686" s="10">
        <v>44958</v>
      </c>
      <c r="H3686" s="11">
        <v>9</v>
      </c>
      <c r="I3686" s="20" t="s">
        <v>259</v>
      </c>
      <c r="J3686" s="11" t="s">
        <v>261</v>
      </c>
      <c r="K3686" s="11" t="s">
        <v>12387</v>
      </c>
      <c r="L3686" s="11">
        <v>2</v>
      </c>
    </row>
    <row r="3687" spans="1:12">
      <c r="A3687" s="11" t="s">
        <v>7187</v>
      </c>
      <c r="D3687" s="11" t="s">
        <v>260</v>
      </c>
      <c r="E3687" s="19" t="s">
        <v>7437</v>
      </c>
      <c r="F3687" s="10">
        <v>42036</v>
      </c>
      <c r="G3687" s="10">
        <v>44958</v>
      </c>
      <c r="H3687" s="11">
        <v>9</v>
      </c>
      <c r="I3687" s="20" t="s">
        <v>259</v>
      </c>
      <c r="J3687" s="11" t="s">
        <v>261</v>
      </c>
      <c r="K3687" s="11" t="s">
        <v>12387</v>
      </c>
      <c r="L3687" s="11">
        <v>2</v>
      </c>
    </row>
    <row r="3688" spans="1:12">
      <c r="A3688" s="11" t="s">
        <v>7188</v>
      </c>
      <c r="D3688" s="11" t="s">
        <v>260</v>
      </c>
      <c r="E3688" s="19" t="s">
        <v>7438</v>
      </c>
      <c r="F3688" s="10">
        <v>42036</v>
      </c>
      <c r="G3688" s="10">
        <v>44958</v>
      </c>
      <c r="H3688" s="11">
        <v>9</v>
      </c>
      <c r="I3688" s="20" t="s">
        <v>259</v>
      </c>
      <c r="J3688" s="11" t="s">
        <v>261</v>
      </c>
      <c r="K3688" s="11" t="s">
        <v>12387</v>
      </c>
      <c r="L3688" s="11">
        <v>2</v>
      </c>
    </row>
    <row r="3689" spans="1:12">
      <c r="A3689" s="11" t="s">
        <v>7189</v>
      </c>
      <c r="D3689" s="11" t="s">
        <v>260</v>
      </c>
      <c r="E3689" s="19" t="s">
        <v>7439</v>
      </c>
      <c r="F3689" s="10">
        <v>42036</v>
      </c>
      <c r="G3689" s="10">
        <v>44958</v>
      </c>
      <c r="H3689" s="11">
        <v>9</v>
      </c>
      <c r="I3689" s="20" t="s">
        <v>259</v>
      </c>
      <c r="J3689" s="11" t="s">
        <v>261</v>
      </c>
      <c r="K3689" s="11" t="s">
        <v>12387</v>
      </c>
      <c r="L3689" s="11">
        <v>2</v>
      </c>
    </row>
    <row r="3690" spans="1:12">
      <c r="A3690" s="11" t="s">
        <v>7190</v>
      </c>
      <c r="D3690" s="11" t="s">
        <v>260</v>
      </c>
      <c r="E3690" s="19" t="s">
        <v>7440</v>
      </c>
      <c r="F3690" s="10">
        <v>42036</v>
      </c>
      <c r="G3690" s="10">
        <v>44958</v>
      </c>
      <c r="H3690" s="11">
        <v>9</v>
      </c>
      <c r="I3690" s="20" t="s">
        <v>259</v>
      </c>
      <c r="J3690" s="11" t="s">
        <v>261</v>
      </c>
      <c r="K3690" s="11" t="s">
        <v>12387</v>
      </c>
      <c r="L3690" s="11">
        <v>2</v>
      </c>
    </row>
    <row r="3691" spans="1:12">
      <c r="A3691" s="11" t="s">
        <v>7191</v>
      </c>
      <c r="D3691" s="11" t="s">
        <v>260</v>
      </c>
      <c r="E3691" s="19" t="s">
        <v>7441</v>
      </c>
      <c r="F3691" s="10">
        <v>42036</v>
      </c>
      <c r="G3691" s="10">
        <v>44958</v>
      </c>
      <c r="H3691" s="11">
        <v>9</v>
      </c>
      <c r="I3691" s="20" t="s">
        <v>259</v>
      </c>
      <c r="J3691" s="11" t="s">
        <v>261</v>
      </c>
      <c r="K3691" s="11" t="s">
        <v>12387</v>
      </c>
      <c r="L3691" s="11">
        <v>2</v>
      </c>
    </row>
    <row r="3692" spans="1:12">
      <c r="A3692" s="11" t="s">
        <v>7192</v>
      </c>
      <c r="D3692" s="11" t="s">
        <v>260</v>
      </c>
      <c r="E3692" s="19" t="s">
        <v>7442</v>
      </c>
      <c r="F3692" s="10">
        <v>42036</v>
      </c>
      <c r="G3692" s="10">
        <v>44958</v>
      </c>
      <c r="H3692" s="11">
        <v>9</v>
      </c>
      <c r="I3692" s="20" t="s">
        <v>259</v>
      </c>
      <c r="J3692" s="11" t="s">
        <v>261</v>
      </c>
      <c r="K3692" s="11" t="s">
        <v>12387</v>
      </c>
      <c r="L3692" s="11">
        <v>2</v>
      </c>
    </row>
    <row r="3693" spans="1:12">
      <c r="A3693" s="11" t="s">
        <v>7193</v>
      </c>
      <c r="D3693" s="11" t="s">
        <v>260</v>
      </c>
      <c r="E3693" s="19" t="s">
        <v>7443</v>
      </c>
      <c r="F3693" s="10">
        <v>42036</v>
      </c>
      <c r="G3693" s="10">
        <v>44958</v>
      </c>
      <c r="H3693" s="11">
        <v>9</v>
      </c>
      <c r="I3693" s="20" t="s">
        <v>259</v>
      </c>
      <c r="J3693" s="11" t="s">
        <v>261</v>
      </c>
      <c r="K3693" s="11" t="s">
        <v>12387</v>
      </c>
      <c r="L3693" s="11">
        <v>2</v>
      </c>
    </row>
    <row r="3694" spans="1:12">
      <c r="A3694" s="11" t="s">
        <v>7194</v>
      </c>
      <c r="D3694" s="11" t="s">
        <v>260</v>
      </c>
      <c r="E3694" s="19" t="s">
        <v>7444</v>
      </c>
      <c r="F3694" s="10">
        <v>42036</v>
      </c>
      <c r="G3694" s="10">
        <v>44958</v>
      </c>
      <c r="H3694" s="11">
        <v>9</v>
      </c>
      <c r="I3694" s="20" t="s">
        <v>259</v>
      </c>
      <c r="J3694" s="11" t="s">
        <v>261</v>
      </c>
      <c r="K3694" s="11" t="s">
        <v>12387</v>
      </c>
      <c r="L3694" s="11">
        <v>2</v>
      </c>
    </row>
    <row r="3695" spans="1:12">
      <c r="A3695" s="11" t="s">
        <v>7195</v>
      </c>
      <c r="D3695" s="11" t="s">
        <v>260</v>
      </c>
      <c r="E3695" s="19" t="s">
        <v>7445</v>
      </c>
      <c r="F3695" s="10">
        <v>42036</v>
      </c>
      <c r="G3695" s="10">
        <v>44958</v>
      </c>
      <c r="H3695" s="11">
        <v>9</v>
      </c>
      <c r="I3695" s="20" t="s">
        <v>259</v>
      </c>
      <c r="J3695" s="11" t="s">
        <v>261</v>
      </c>
      <c r="K3695" s="11" t="s">
        <v>12387</v>
      </c>
      <c r="L3695" s="11">
        <v>2</v>
      </c>
    </row>
    <row r="3696" spans="1:12">
      <c r="A3696" s="11" t="s">
        <v>7196</v>
      </c>
      <c r="D3696" s="11" t="s">
        <v>260</v>
      </c>
      <c r="E3696" s="19" t="s">
        <v>7446</v>
      </c>
      <c r="F3696" s="10">
        <v>42036</v>
      </c>
      <c r="G3696" s="10">
        <v>44958</v>
      </c>
      <c r="H3696" s="11">
        <v>9</v>
      </c>
      <c r="I3696" s="20" t="s">
        <v>259</v>
      </c>
      <c r="J3696" s="11" t="s">
        <v>261</v>
      </c>
      <c r="K3696" s="11" t="s">
        <v>12387</v>
      </c>
      <c r="L3696" s="11">
        <v>2</v>
      </c>
    </row>
    <row r="3697" spans="1:12">
      <c r="A3697" s="11" t="s">
        <v>7197</v>
      </c>
      <c r="D3697" s="11" t="s">
        <v>260</v>
      </c>
      <c r="E3697" s="19" t="s">
        <v>7447</v>
      </c>
      <c r="F3697" s="10">
        <v>42036</v>
      </c>
      <c r="G3697" s="10">
        <v>44958</v>
      </c>
      <c r="H3697" s="11">
        <v>9</v>
      </c>
      <c r="I3697" s="20" t="s">
        <v>259</v>
      </c>
      <c r="J3697" s="11" t="s">
        <v>261</v>
      </c>
      <c r="K3697" s="11" t="s">
        <v>12387</v>
      </c>
      <c r="L3697" s="11">
        <v>2</v>
      </c>
    </row>
    <row r="3698" spans="1:12">
      <c r="A3698" s="11" t="s">
        <v>7198</v>
      </c>
      <c r="D3698" s="11" t="s">
        <v>260</v>
      </c>
      <c r="E3698" s="19" t="s">
        <v>7448</v>
      </c>
      <c r="F3698" s="10">
        <v>42036</v>
      </c>
      <c r="G3698" s="10">
        <v>44958</v>
      </c>
      <c r="H3698" s="11">
        <v>9</v>
      </c>
      <c r="I3698" s="20" t="s">
        <v>259</v>
      </c>
      <c r="J3698" s="11" t="s">
        <v>261</v>
      </c>
      <c r="K3698" s="11" t="s">
        <v>12387</v>
      </c>
      <c r="L3698" s="11">
        <v>2</v>
      </c>
    </row>
    <row r="3699" spans="1:12">
      <c r="A3699" s="11" t="s">
        <v>7199</v>
      </c>
      <c r="D3699" s="11" t="s">
        <v>260</v>
      </c>
      <c r="E3699" s="19" t="s">
        <v>7449</v>
      </c>
      <c r="F3699" s="10">
        <v>42036</v>
      </c>
      <c r="G3699" s="10">
        <v>44958</v>
      </c>
      <c r="H3699" s="11">
        <v>9</v>
      </c>
      <c r="I3699" s="20" t="s">
        <v>259</v>
      </c>
      <c r="J3699" s="11" t="s">
        <v>261</v>
      </c>
      <c r="K3699" s="11" t="s">
        <v>12387</v>
      </c>
      <c r="L3699" s="11">
        <v>2</v>
      </c>
    </row>
    <row r="3700" spans="1:12">
      <c r="A3700" s="11" t="s">
        <v>7200</v>
      </c>
      <c r="D3700" s="11" t="s">
        <v>260</v>
      </c>
      <c r="E3700" s="19" t="s">
        <v>7450</v>
      </c>
      <c r="F3700" s="10">
        <v>42036</v>
      </c>
      <c r="G3700" s="10">
        <v>44958</v>
      </c>
      <c r="H3700" s="11">
        <v>9</v>
      </c>
      <c r="I3700" s="20" t="s">
        <v>259</v>
      </c>
      <c r="J3700" s="11" t="s">
        <v>261</v>
      </c>
      <c r="K3700" s="11" t="s">
        <v>12387</v>
      </c>
      <c r="L3700" s="11">
        <v>2</v>
      </c>
    </row>
    <row r="3701" spans="1:12">
      <c r="A3701" s="11" t="s">
        <v>7201</v>
      </c>
      <c r="D3701" s="11" t="s">
        <v>260</v>
      </c>
      <c r="E3701" s="19" t="s">
        <v>7451</v>
      </c>
      <c r="F3701" s="10">
        <v>42036</v>
      </c>
      <c r="G3701" s="10">
        <v>44958</v>
      </c>
      <c r="H3701" s="11">
        <v>9</v>
      </c>
      <c r="I3701" s="20" t="s">
        <v>259</v>
      </c>
      <c r="J3701" s="11" t="s">
        <v>261</v>
      </c>
      <c r="K3701" s="11" t="s">
        <v>12387</v>
      </c>
      <c r="L3701" s="11">
        <v>2</v>
      </c>
    </row>
    <row r="3702" spans="1:12">
      <c r="A3702" s="11" t="s">
        <v>7202</v>
      </c>
      <c r="D3702" s="11" t="s">
        <v>260</v>
      </c>
      <c r="E3702" s="19" t="s">
        <v>7452</v>
      </c>
      <c r="F3702" s="10">
        <v>42036</v>
      </c>
      <c r="G3702" s="10">
        <v>44958</v>
      </c>
      <c r="H3702" s="11">
        <v>9</v>
      </c>
      <c r="I3702" s="20" t="s">
        <v>259</v>
      </c>
      <c r="J3702" s="11" t="s">
        <v>261</v>
      </c>
      <c r="K3702" s="11" t="s">
        <v>12387</v>
      </c>
      <c r="L3702" s="11">
        <v>2</v>
      </c>
    </row>
    <row r="3703" spans="1:12">
      <c r="A3703" s="11" t="s">
        <v>7203</v>
      </c>
      <c r="D3703" s="11" t="s">
        <v>260</v>
      </c>
      <c r="E3703" s="19" t="s">
        <v>7453</v>
      </c>
      <c r="F3703" s="10">
        <v>42036</v>
      </c>
      <c r="G3703" s="10">
        <v>44958</v>
      </c>
      <c r="H3703" s="11">
        <v>9</v>
      </c>
      <c r="I3703" s="20" t="s">
        <v>259</v>
      </c>
      <c r="J3703" s="11" t="s">
        <v>261</v>
      </c>
      <c r="K3703" s="11" t="s">
        <v>12387</v>
      </c>
      <c r="L3703" s="11">
        <v>2</v>
      </c>
    </row>
    <row r="3704" spans="1:12">
      <c r="A3704" s="11" t="s">
        <v>7204</v>
      </c>
      <c r="D3704" s="11" t="s">
        <v>260</v>
      </c>
      <c r="E3704" s="19" t="s">
        <v>7454</v>
      </c>
      <c r="F3704" s="10">
        <v>42036</v>
      </c>
      <c r="G3704" s="10">
        <v>44958</v>
      </c>
      <c r="H3704" s="11">
        <v>9</v>
      </c>
      <c r="I3704" s="20" t="s">
        <v>259</v>
      </c>
      <c r="J3704" s="11" t="s">
        <v>261</v>
      </c>
      <c r="K3704" s="11" t="s">
        <v>12387</v>
      </c>
      <c r="L3704" s="11">
        <v>2</v>
      </c>
    </row>
    <row r="3705" spans="1:12">
      <c r="A3705" s="11" t="s">
        <v>7205</v>
      </c>
      <c r="D3705" s="11" t="s">
        <v>260</v>
      </c>
      <c r="E3705" s="19" t="s">
        <v>7455</v>
      </c>
      <c r="F3705" s="10">
        <v>42036</v>
      </c>
      <c r="G3705" s="10">
        <v>44958</v>
      </c>
      <c r="H3705" s="11">
        <v>9</v>
      </c>
      <c r="I3705" s="20" t="s">
        <v>259</v>
      </c>
      <c r="J3705" s="11" t="s">
        <v>261</v>
      </c>
      <c r="K3705" s="11" t="s">
        <v>12387</v>
      </c>
      <c r="L3705" s="11">
        <v>2</v>
      </c>
    </row>
    <row r="3706" spans="1:12">
      <c r="A3706" s="11" t="s">
        <v>7206</v>
      </c>
      <c r="D3706" s="11" t="s">
        <v>260</v>
      </c>
      <c r="E3706" s="19" t="s">
        <v>7456</v>
      </c>
      <c r="F3706" s="10">
        <v>42036</v>
      </c>
      <c r="G3706" s="10">
        <v>44958</v>
      </c>
      <c r="H3706" s="11">
        <v>9</v>
      </c>
      <c r="I3706" s="20" t="s">
        <v>259</v>
      </c>
      <c r="J3706" s="11" t="s">
        <v>261</v>
      </c>
      <c r="K3706" s="11" t="s">
        <v>12387</v>
      </c>
      <c r="L3706" s="11">
        <v>2</v>
      </c>
    </row>
    <row r="3707" spans="1:12">
      <c r="A3707" s="11" t="s">
        <v>7207</v>
      </c>
      <c r="D3707" s="11" t="s">
        <v>260</v>
      </c>
      <c r="E3707" s="19" t="s">
        <v>7457</v>
      </c>
      <c r="F3707" s="10">
        <v>42036</v>
      </c>
      <c r="G3707" s="10">
        <v>44958</v>
      </c>
      <c r="H3707" s="11">
        <v>9</v>
      </c>
      <c r="I3707" s="20" t="s">
        <v>259</v>
      </c>
      <c r="J3707" s="11" t="s">
        <v>261</v>
      </c>
      <c r="K3707" s="11" t="s">
        <v>12387</v>
      </c>
      <c r="L3707" s="11">
        <v>2</v>
      </c>
    </row>
    <row r="3708" spans="1:12">
      <c r="A3708" s="11" t="s">
        <v>7208</v>
      </c>
      <c r="D3708" s="11" t="s">
        <v>260</v>
      </c>
      <c r="E3708" s="19" t="s">
        <v>7458</v>
      </c>
      <c r="F3708" s="10">
        <v>42036</v>
      </c>
      <c r="G3708" s="10">
        <v>44958</v>
      </c>
      <c r="H3708" s="11">
        <v>9</v>
      </c>
      <c r="I3708" s="20" t="s">
        <v>259</v>
      </c>
      <c r="J3708" s="11" t="s">
        <v>261</v>
      </c>
      <c r="K3708" s="11" t="s">
        <v>12387</v>
      </c>
      <c r="L3708" s="11">
        <v>2</v>
      </c>
    </row>
    <row r="3709" spans="1:12">
      <c r="A3709" s="11" t="s">
        <v>7209</v>
      </c>
      <c r="D3709" s="11" t="s">
        <v>260</v>
      </c>
      <c r="E3709" s="19" t="s">
        <v>7459</v>
      </c>
      <c r="F3709" s="10">
        <v>42036</v>
      </c>
      <c r="G3709" s="10">
        <v>44958</v>
      </c>
      <c r="H3709" s="11">
        <v>9</v>
      </c>
      <c r="I3709" s="20" t="s">
        <v>259</v>
      </c>
      <c r="J3709" s="11" t="s">
        <v>261</v>
      </c>
      <c r="K3709" s="11" t="s">
        <v>12387</v>
      </c>
      <c r="L3709" s="11">
        <v>2</v>
      </c>
    </row>
    <row r="3710" spans="1:12">
      <c r="A3710" s="11" t="s">
        <v>7210</v>
      </c>
      <c r="D3710" s="11" t="s">
        <v>260</v>
      </c>
      <c r="E3710" s="19" t="s">
        <v>7460</v>
      </c>
      <c r="F3710" s="10">
        <v>42036</v>
      </c>
      <c r="G3710" s="10">
        <v>44958</v>
      </c>
      <c r="H3710" s="11">
        <v>9</v>
      </c>
      <c r="I3710" s="20" t="s">
        <v>259</v>
      </c>
      <c r="J3710" s="11" t="s">
        <v>261</v>
      </c>
      <c r="K3710" s="11" t="s">
        <v>12387</v>
      </c>
      <c r="L3710" s="11">
        <v>2</v>
      </c>
    </row>
    <row r="3711" spans="1:12">
      <c r="A3711" s="11" t="s">
        <v>7211</v>
      </c>
      <c r="D3711" s="11" t="s">
        <v>260</v>
      </c>
      <c r="E3711" s="19" t="s">
        <v>7461</v>
      </c>
      <c r="F3711" s="10">
        <v>42036</v>
      </c>
      <c r="G3711" s="10">
        <v>44958</v>
      </c>
      <c r="H3711" s="11">
        <v>9</v>
      </c>
      <c r="I3711" s="20" t="s">
        <v>259</v>
      </c>
      <c r="J3711" s="11" t="s">
        <v>261</v>
      </c>
      <c r="K3711" s="11" t="s">
        <v>12387</v>
      </c>
      <c r="L3711" s="11">
        <v>2</v>
      </c>
    </row>
    <row r="3712" spans="1:12">
      <c r="A3712" s="11" t="s">
        <v>7212</v>
      </c>
      <c r="D3712" s="11" t="s">
        <v>260</v>
      </c>
      <c r="E3712" s="19" t="s">
        <v>7462</v>
      </c>
      <c r="F3712" s="10">
        <v>42036</v>
      </c>
      <c r="G3712" s="10">
        <v>44958</v>
      </c>
      <c r="H3712" s="11">
        <v>9</v>
      </c>
      <c r="I3712" s="20" t="s">
        <v>259</v>
      </c>
      <c r="J3712" s="11" t="s">
        <v>261</v>
      </c>
      <c r="K3712" s="11" t="s">
        <v>12387</v>
      </c>
      <c r="L3712" s="11">
        <v>2</v>
      </c>
    </row>
    <row r="3713" spans="1:12">
      <c r="A3713" s="11" t="s">
        <v>7213</v>
      </c>
      <c r="D3713" s="11" t="s">
        <v>260</v>
      </c>
      <c r="E3713" s="19" t="s">
        <v>7463</v>
      </c>
      <c r="F3713" s="10">
        <v>42036</v>
      </c>
      <c r="G3713" s="10">
        <v>44958</v>
      </c>
      <c r="H3713" s="11">
        <v>9</v>
      </c>
      <c r="I3713" s="20" t="s">
        <v>259</v>
      </c>
      <c r="J3713" s="11" t="s">
        <v>261</v>
      </c>
      <c r="K3713" s="11" t="s">
        <v>12387</v>
      </c>
      <c r="L3713" s="11">
        <v>2</v>
      </c>
    </row>
    <row r="3714" spans="1:12">
      <c r="A3714" s="11" t="s">
        <v>7214</v>
      </c>
      <c r="D3714" s="11" t="s">
        <v>260</v>
      </c>
      <c r="E3714" s="19" t="s">
        <v>7464</v>
      </c>
      <c r="F3714" s="10">
        <v>42036</v>
      </c>
      <c r="G3714" s="10">
        <v>44958</v>
      </c>
      <c r="H3714" s="11">
        <v>9</v>
      </c>
      <c r="I3714" s="20" t="s">
        <v>259</v>
      </c>
      <c r="J3714" s="11" t="s">
        <v>261</v>
      </c>
      <c r="K3714" s="11" t="s">
        <v>12387</v>
      </c>
      <c r="L3714" s="11">
        <v>2</v>
      </c>
    </row>
    <row r="3715" spans="1:12">
      <c r="A3715" s="11" t="s">
        <v>7215</v>
      </c>
      <c r="D3715" s="11" t="s">
        <v>260</v>
      </c>
      <c r="E3715" s="19" t="s">
        <v>7465</v>
      </c>
      <c r="F3715" s="10">
        <v>42036</v>
      </c>
      <c r="G3715" s="10">
        <v>44958</v>
      </c>
      <c r="H3715" s="11">
        <v>9</v>
      </c>
      <c r="I3715" s="20" t="s">
        <v>259</v>
      </c>
      <c r="J3715" s="11" t="s">
        <v>261</v>
      </c>
      <c r="K3715" s="11" t="s">
        <v>12387</v>
      </c>
      <c r="L3715" s="11">
        <v>2</v>
      </c>
    </row>
    <row r="3716" spans="1:12">
      <c r="A3716" s="11" t="s">
        <v>7216</v>
      </c>
      <c r="D3716" s="11" t="s">
        <v>260</v>
      </c>
      <c r="E3716" s="19" t="s">
        <v>7466</v>
      </c>
      <c r="F3716" s="10">
        <v>42036</v>
      </c>
      <c r="G3716" s="10">
        <v>44958</v>
      </c>
      <c r="H3716" s="11">
        <v>9</v>
      </c>
      <c r="I3716" s="20" t="s">
        <v>259</v>
      </c>
      <c r="J3716" s="11" t="s">
        <v>261</v>
      </c>
      <c r="K3716" s="11" t="s">
        <v>12387</v>
      </c>
      <c r="L3716" s="11">
        <v>2</v>
      </c>
    </row>
    <row r="3717" spans="1:12">
      <c r="A3717" s="11" t="s">
        <v>7217</v>
      </c>
      <c r="D3717" s="11" t="s">
        <v>260</v>
      </c>
      <c r="E3717" s="19" t="s">
        <v>7467</v>
      </c>
      <c r="F3717" s="10">
        <v>42036</v>
      </c>
      <c r="G3717" s="10">
        <v>44958</v>
      </c>
      <c r="H3717" s="11">
        <v>9</v>
      </c>
      <c r="I3717" s="20" t="s">
        <v>259</v>
      </c>
      <c r="J3717" s="11" t="s">
        <v>261</v>
      </c>
      <c r="K3717" s="11" t="s">
        <v>12387</v>
      </c>
      <c r="L3717" s="11">
        <v>2</v>
      </c>
    </row>
    <row r="3718" spans="1:12">
      <c r="A3718" s="11" t="s">
        <v>7218</v>
      </c>
      <c r="D3718" s="11" t="s">
        <v>260</v>
      </c>
      <c r="E3718" s="19" t="s">
        <v>7468</v>
      </c>
      <c r="F3718" s="10">
        <v>42036</v>
      </c>
      <c r="G3718" s="10">
        <v>44958</v>
      </c>
      <c r="H3718" s="11">
        <v>9</v>
      </c>
      <c r="I3718" s="20" t="s">
        <v>259</v>
      </c>
      <c r="J3718" s="11" t="s">
        <v>261</v>
      </c>
      <c r="K3718" s="11" t="s">
        <v>12387</v>
      </c>
      <c r="L3718" s="11">
        <v>2</v>
      </c>
    </row>
    <row r="3719" spans="1:12">
      <c r="A3719" s="11" t="s">
        <v>7219</v>
      </c>
      <c r="D3719" s="11" t="s">
        <v>260</v>
      </c>
      <c r="E3719" s="19" t="s">
        <v>7469</v>
      </c>
      <c r="F3719" s="10">
        <v>42036</v>
      </c>
      <c r="G3719" s="10">
        <v>44958</v>
      </c>
      <c r="H3719" s="11">
        <v>9</v>
      </c>
      <c r="I3719" s="20" t="s">
        <v>259</v>
      </c>
      <c r="J3719" s="11" t="s">
        <v>261</v>
      </c>
      <c r="K3719" s="11" t="s">
        <v>12387</v>
      </c>
      <c r="L3719" s="11">
        <v>2</v>
      </c>
    </row>
    <row r="3720" spans="1:12">
      <c r="A3720" s="11" t="s">
        <v>7220</v>
      </c>
      <c r="D3720" s="11" t="s">
        <v>260</v>
      </c>
      <c r="E3720" s="19" t="s">
        <v>7470</v>
      </c>
      <c r="F3720" s="10">
        <v>42036</v>
      </c>
      <c r="G3720" s="10">
        <v>44958</v>
      </c>
      <c r="H3720" s="11">
        <v>9</v>
      </c>
      <c r="I3720" s="20" t="s">
        <v>259</v>
      </c>
      <c r="J3720" s="11" t="s">
        <v>261</v>
      </c>
      <c r="K3720" s="11" t="s">
        <v>12387</v>
      </c>
      <c r="L3720" s="11">
        <v>2</v>
      </c>
    </row>
    <row r="3721" spans="1:12">
      <c r="A3721" s="11" t="s">
        <v>7221</v>
      </c>
      <c r="D3721" s="11" t="s">
        <v>260</v>
      </c>
      <c r="E3721" s="19" t="s">
        <v>7471</v>
      </c>
      <c r="F3721" s="10">
        <v>42036</v>
      </c>
      <c r="G3721" s="10">
        <v>44958</v>
      </c>
      <c r="H3721" s="11">
        <v>9</v>
      </c>
      <c r="I3721" s="20" t="s">
        <v>259</v>
      </c>
      <c r="J3721" s="11" t="s">
        <v>261</v>
      </c>
      <c r="K3721" s="11" t="s">
        <v>12387</v>
      </c>
      <c r="L3721" s="11">
        <v>2</v>
      </c>
    </row>
    <row r="3722" spans="1:12">
      <c r="A3722" s="11" t="s">
        <v>7222</v>
      </c>
      <c r="D3722" s="11" t="s">
        <v>260</v>
      </c>
      <c r="E3722" s="19" t="s">
        <v>7472</v>
      </c>
      <c r="F3722" s="10">
        <v>42036</v>
      </c>
      <c r="G3722" s="10">
        <v>44958</v>
      </c>
      <c r="H3722" s="11">
        <v>9</v>
      </c>
      <c r="I3722" s="20" t="s">
        <v>259</v>
      </c>
      <c r="J3722" s="11" t="s">
        <v>261</v>
      </c>
      <c r="K3722" s="11" t="s">
        <v>12387</v>
      </c>
      <c r="L3722" s="11">
        <v>2</v>
      </c>
    </row>
    <row r="3723" spans="1:12">
      <c r="A3723" s="11" t="s">
        <v>7223</v>
      </c>
      <c r="D3723" s="11" t="s">
        <v>260</v>
      </c>
      <c r="E3723" s="19" t="s">
        <v>7473</v>
      </c>
      <c r="F3723" s="10">
        <v>42036</v>
      </c>
      <c r="G3723" s="10">
        <v>44958</v>
      </c>
      <c r="H3723" s="11">
        <v>9</v>
      </c>
      <c r="I3723" s="20" t="s">
        <v>259</v>
      </c>
      <c r="J3723" s="11" t="s">
        <v>261</v>
      </c>
      <c r="K3723" s="11" t="s">
        <v>12387</v>
      </c>
      <c r="L3723" s="11">
        <v>2</v>
      </c>
    </row>
    <row r="3724" spans="1:12">
      <c r="A3724" s="11" t="s">
        <v>7224</v>
      </c>
      <c r="D3724" s="11" t="s">
        <v>260</v>
      </c>
      <c r="E3724" s="19" t="s">
        <v>7474</v>
      </c>
      <c r="F3724" s="10">
        <v>42036</v>
      </c>
      <c r="G3724" s="10">
        <v>44958</v>
      </c>
      <c r="H3724" s="11">
        <v>9</v>
      </c>
      <c r="I3724" s="20" t="s">
        <v>259</v>
      </c>
      <c r="J3724" s="11" t="s">
        <v>261</v>
      </c>
      <c r="K3724" s="11" t="s">
        <v>12387</v>
      </c>
      <c r="L3724" s="11">
        <v>2</v>
      </c>
    </row>
    <row r="3725" spans="1:12">
      <c r="A3725" s="11" t="s">
        <v>7225</v>
      </c>
      <c r="D3725" s="11" t="s">
        <v>260</v>
      </c>
      <c r="E3725" s="19" t="s">
        <v>7475</v>
      </c>
      <c r="F3725" s="10">
        <v>42036</v>
      </c>
      <c r="G3725" s="10">
        <v>44958</v>
      </c>
      <c r="H3725" s="11">
        <v>9</v>
      </c>
      <c r="I3725" s="20" t="s">
        <v>259</v>
      </c>
      <c r="J3725" s="11" t="s">
        <v>261</v>
      </c>
      <c r="K3725" s="11" t="s">
        <v>12387</v>
      </c>
      <c r="L3725" s="11">
        <v>2</v>
      </c>
    </row>
    <row r="3726" spans="1:12">
      <c r="A3726" s="11" t="s">
        <v>7226</v>
      </c>
      <c r="D3726" s="11" t="s">
        <v>260</v>
      </c>
      <c r="E3726" s="19" t="s">
        <v>7476</v>
      </c>
      <c r="F3726" s="10">
        <v>42036</v>
      </c>
      <c r="G3726" s="10">
        <v>44958</v>
      </c>
      <c r="H3726" s="11">
        <v>9</v>
      </c>
      <c r="I3726" s="20" t="s">
        <v>259</v>
      </c>
      <c r="J3726" s="11" t="s">
        <v>261</v>
      </c>
      <c r="K3726" s="11" t="s">
        <v>12387</v>
      </c>
      <c r="L3726" s="11">
        <v>2</v>
      </c>
    </row>
    <row r="3727" spans="1:12">
      <c r="A3727" s="11" t="s">
        <v>7227</v>
      </c>
      <c r="D3727" s="11" t="s">
        <v>260</v>
      </c>
      <c r="E3727" s="19" t="s">
        <v>7477</v>
      </c>
      <c r="F3727" s="10">
        <v>42036</v>
      </c>
      <c r="G3727" s="10">
        <v>44958</v>
      </c>
      <c r="H3727" s="11">
        <v>9</v>
      </c>
      <c r="I3727" s="20" t="s">
        <v>259</v>
      </c>
      <c r="J3727" s="11" t="s">
        <v>261</v>
      </c>
      <c r="K3727" s="11" t="s">
        <v>12387</v>
      </c>
      <c r="L3727" s="11">
        <v>2</v>
      </c>
    </row>
    <row r="3728" spans="1:12">
      <c r="A3728" s="11" t="s">
        <v>7228</v>
      </c>
      <c r="D3728" s="11" t="s">
        <v>260</v>
      </c>
      <c r="E3728" s="19" t="s">
        <v>7478</v>
      </c>
      <c r="F3728" s="10">
        <v>42036</v>
      </c>
      <c r="G3728" s="10">
        <v>44958</v>
      </c>
      <c r="H3728" s="11">
        <v>9</v>
      </c>
      <c r="I3728" s="20" t="s">
        <v>259</v>
      </c>
      <c r="J3728" s="11" t="s">
        <v>261</v>
      </c>
      <c r="K3728" s="11" t="s">
        <v>12387</v>
      </c>
      <c r="L3728" s="11">
        <v>2</v>
      </c>
    </row>
    <row r="3729" spans="1:12">
      <c r="A3729" s="11" t="s">
        <v>7229</v>
      </c>
      <c r="D3729" s="11" t="s">
        <v>260</v>
      </c>
      <c r="E3729" s="19" t="s">
        <v>7479</v>
      </c>
      <c r="F3729" s="10">
        <v>42036</v>
      </c>
      <c r="G3729" s="10">
        <v>44958</v>
      </c>
      <c r="H3729" s="11">
        <v>9</v>
      </c>
      <c r="I3729" s="20" t="s">
        <v>259</v>
      </c>
      <c r="J3729" s="11" t="s">
        <v>261</v>
      </c>
      <c r="K3729" s="11" t="s">
        <v>12387</v>
      </c>
      <c r="L3729" s="11">
        <v>2</v>
      </c>
    </row>
    <row r="3730" spans="1:12">
      <c r="A3730" s="11" t="s">
        <v>7230</v>
      </c>
      <c r="D3730" s="11" t="s">
        <v>260</v>
      </c>
      <c r="E3730" s="19" t="s">
        <v>7480</v>
      </c>
      <c r="F3730" s="10">
        <v>42036</v>
      </c>
      <c r="G3730" s="10">
        <v>44958</v>
      </c>
      <c r="H3730" s="11">
        <v>9</v>
      </c>
      <c r="I3730" s="20" t="s">
        <v>259</v>
      </c>
      <c r="J3730" s="11" t="s">
        <v>261</v>
      </c>
      <c r="K3730" s="11" t="s">
        <v>12387</v>
      </c>
      <c r="L3730" s="11">
        <v>2</v>
      </c>
    </row>
    <row r="3731" spans="1:12">
      <c r="A3731" s="11" t="s">
        <v>7231</v>
      </c>
      <c r="D3731" s="11" t="s">
        <v>260</v>
      </c>
      <c r="E3731" s="19" t="s">
        <v>7481</v>
      </c>
      <c r="F3731" s="10">
        <v>42036</v>
      </c>
      <c r="G3731" s="10">
        <v>44958</v>
      </c>
      <c r="H3731" s="11">
        <v>9</v>
      </c>
      <c r="I3731" s="20" t="s">
        <v>259</v>
      </c>
      <c r="J3731" s="11" t="s">
        <v>261</v>
      </c>
      <c r="K3731" s="11" t="s">
        <v>12387</v>
      </c>
      <c r="L3731" s="11">
        <v>2</v>
      </c>
    </row>
    <row r="3732" spans="1:12">
      <c r="A3732" s="11" t="s">
        <v>7232</v>
      </c>
      <c r="D3732" s="11" t="s">
        <v>260</v>
      </c>
      <c r="E3732" s="19" t="s">
        <v>7482</v>
      </c>
      <c r="F3732" s="10">
        <v>42036</v>
      </c>
      <c r="G3732" s="10">
        <v>44958</v>
      </c>
      <c r="H3732" s="11">
        <v>9</v>
      </c>
      <c r="I3732" s="20" t="s">
        <v>259</v>
      </c>
      <c r="J3732" s="11" t="s">
        <v>261</v>
      </c>
      <c r="K3732" s="11" t="s">
        <v>12387</v>
      </c>
      <c r="L3732" s="11">
        <v>2</v>
      </c>
    </row>
    <row r="3733" spans="1:12">
      <c r="A3733" s="11" t="s">
        <v>7233</v>
      </c>
      <c r="D3733" s="11" t="s">
        <v>260</v>
      </c>
      <c r="E3733" s="19" t="s">
        <v>7483</v>
      </c>
      <c r="F3733" s="10">
        <v>42036</v>
      </c>
      <c r="G3733" s="10">
        <v>44958</v>
      </c>
      <c r="H3733" s="11">
        <v>9</v>
      </c>
      <c r="I3733" s="20" t="s">
        <v>259</v>
      </c>
      <c r="J3733" s="11" t="s">
        <v>261</v>
      </c>
      <c r="K3733" s="11" t="s">
        <v>12387</v>
      </c>
      <c r="L3733" s="11">
        <v>2</v>
      </c>
    </row>
    <row r="3734" spans="1:12">
      <c r="A3734" s="11" t="s">
        <v>7234</v>
      </c>
      <c r="D3734" s="11" t="s">
        <v>260</v>
      </c>
      <c r="E3734" s="19" t="s">
        <v>7484</v>
      </c>
      <c r="F3734" s="10">
        <v>42036</v>
      </c>
      <c r="G3734" s="10">
        <v>44958</v>
      </c>
      <c r="H3734" s="11">
        <v>9</v>
      </c>
      <c r="I3734" s="20" t="s">
        <v>259</v>
      </c>
      <c r="J3734" s="11" t="s">
        <v>261</v>
      </c>
      <c r="K3734" s="11" t="s">
        <v>12387</v>
      </c>
      <c r="L3734" s="11">
        <v>2</v>
      </c>
    </row>
    <row r="3735" spans="1:12">
      <c r="A3735" s="11" t="s">
        <v>7235</v>
      </c>
      <c r="D3735" s="11" t="s">
        <v>260</v>
      </c>
      <c r="E3735" s="19" t="s">
        <v>7485</v>
      </c>
      <c r="F3735" s="10">
        <v>42036</v>
      </c>
      <c r="G3735" s="10">
        <v>44958</v>
      </c>
      <c r="H3735" s="11">
        <v>9</v>
      </c>
      <c r="I3735" s="20" t="s">
        <v>259</v>
      </c>
      <c r="J3735" s="11" t="s">
        <v>261</v>
      </c>
      <c r="K3735" s="11" t="s">
        <v>12387</v>
      </c>
      <c r="L3735" s="11">
        <v>2</v>
      </c>
    </row>
    <row r="3736" spans="1:12">
      <c r="A3736" s="11" t="s">
        <v>7236</v>
      </c>
      <c r="D3736" s="11" t="s">
        <v>260</v>
      </c>
      <c r="E3736" s="19" t="s">
        <v>7486</v>
      </c>
      <c r="F3736" s="10">
        <v>42036</v>
      </c>
      <c r="G3736" s="10">
        <v>44958</v>
      </c>
      <c r="H3736" s="11">
        <v>9</v>
      </c>
      <c r="I3736" s="20" t="s">
        <v>259</v>
      </c>
      <c r="J3736" s="11" t="s">
        <v>261</v>
      </c>
      <c r="K3736" s="11" t="s">
        <v>12387</v>
      </c>
      <c r="L3736" s="11">
        <v>2</v>
      </c>
    </row>
    <row r="3737" spans="1:12">
      <c r="A3737" s="11" t="s">
        <v>7237</v>
      </c>
      <c r="D3737" s="11" t="s">
        <v>260</v>
      </c>
      <c r="E3737" s="19" t="s">
        <v>7487</v>
      </c>
      <c r="F3737" s="10">
        <v>42036</v>
      </c>
      <c r="G3737" s="10">
        <v>44958</v>
      </c>
      <c r="H3737" s="11">
        <v>9</v>
      </c>
      <c r="I3737" s="20" t="s">
        <v>259</v>
      </c>
      <c r="J3737" s="11" t="s">
        <v>261</v>
      </c>
      <c r="K3737" s="11" t="s">
        <v>12387</v>
      </c>
      <c r="L3737" s="11">
        <v>2</v>
      </c>
    </row>
    <row r="3738" spans="1:12">
      <c r="A3738" s="11" t="s">
        <v>7238</v>
      </c>
      <c r="D3738" s="11" t="s">
        <v>260</v>
      </c>
      <c r="E3738" s="19" t="s">
        <v>7488</v>
      </c>
      <c r="F3738" s="10">
        <v>42036</v>
      </c>
      <c r="G3738" s="10">
        <v>44958</v>
      </c>
      <c r="H3738" s="11">
        <v>9</v>
      </c>
      <c r="I3738" s="20" t="s">
        <v>259</v>
      </c>
      <c r="J3738" s="11" t="s">
        <v>261</v>
      </c>
      <c r="K3738" s="11" t="s">
        <v>12387</v>
      </c>
      <c r="L3738" s="11">
        <v>2</v>
      </c>
    </row>
    <row r="3739" spans="1:12">
      <c r="A3739" s="11" t="s">
        <v>7239</v>
      </c>
      <c r="D3739" s="11" t="s">
        <v>260</v>
      </c>
      <c r="E3739" s="19" t="s">
        <v>7489</v>
      </c>
      <c r="F3739" s="10">
        <v>42036</v>
      </c>
      <c r="G3739" s="10">
        <v>44958</v>
      </c>
      <c r="H3739" s="11">
        <v>9</v>
      </c>
      <c r="I3739" s="20" t="s">
        <v>259</v>
      </c>
      <c r="J3739" s="11" t="s">
        <v>261</v>
      </c>
      <c r="K3739" s="11" t="s">
        <v>12387</v>
      </c>
      <c r="L3739" s="11">
        <v>2</v>
      </c>
    </row>
    <row r="3740" spans="1:12">
      <c r="A3740" s="11" t="s">
        <v>7240</v>
      </c>
      <c r="D3740" s="11" t="s">
        <v>260</v>
      </c>
      <c r="E3740" s="19" t="s">
        <v>7490</v>
      </c>
      <c r="F3740" s="10">
        <v>42036</v>
      </c>
      <c r="G3740" s="10">
        <v>44958</v>
      </c>
      <c r="H3740" s="11">
        <v>9</v>
      </c>
      <c r="I3740" s="20" t="s">
        <v>259</v>
      </c>
      <c r="J3740" s="11" t="s">
        <v>261</v>
      </c>
      <c r="K3740" s="11" t="s">
        <v>12387</v>
      </c>
      <c r="L3740" s="11">
        <v>2</v>
      </c>
    </row>
    <row r="3741" spans="1:12">
      <c r="A3741" s="11" t="s">
        <v>7241</v>
      </c>
      <c r="D3741" s="11" t="s">
        <v>260</v>
      </c>
      <c r="E3741" s="19" t="s">
        <v>7491</v>
      </c>
      <c r="F3741" s="10">
        <v>42036</v>
      </c>
      <c r="G3741" s="10">
        <v>44958</v>
      </c>
      <c r="H3741" s="11">
        <v>9</v>
      </c>
      <c r="I3741" s="20" t="s">
        <v>259</v>
      </c>
      <c r="J3741" s="11" t="s">
        <v>261</v>
      </c>
      <c r="K3741" s="11" t="s">
        <v>12387</v>
      </c>
      <c r="L3741" s="11">
        <v>2</v>
      </c>
    </row>
    <row r="3742" spans="1:12">
      <c r="A3742" s="11" t="s">
        <v>7242</v>
      </c>
      <c r="D3742" s="11" t="s">
        <v>260</v>
      </c>
      <c r="E3742" s="19" t="s">
        <v>7492</v>
      </c>
      <c r="F3742" s="10">
        <v>42036</v>
      </c>
      <c r="G3742" s="10">
        <v>44958</v>
      </c>
      <c r="H3742" s="11">
        <v>9</v>
      </c>
      <c r="I3742" s="20" t="s">
        <v>259</v>
      </c>
      <c r="J3742" s="11" t="s">
        <v>261</v>
      </c>
      <c r="K3742" s="11" t="s">
        <v>12387</v>
      </c>
      <c r="L3742" s="11">
        <v>2</v>
      </c>
    </row>
    <row r="3743" spans="1:12">
      <c r="A3743" s="11" t="s">
        <v>7243</v>
      </c>
      <c r="D3743" s="11" t="s">
        <v>260</v>
      </c>
      <c r="E3743" s="19" t="s">
        <v>7493</v>
      </c>
      <c r="F3743" s="10">
        <v>42036</v>
      </c>
      <c r="G3743" s="10">
        <v>44958</v>
      </c>
      <c r="H3743" s="11">
        <v>9</v>
      </c>
      <c r="I3743" s="20" t="s">
        <v>259</v>
      </c>
      <c r="J3743" s="11" t="s">
        <v>261</v>
      </c>
      <c r="K3743" s="11" t="s">
        <v>12387</v>
      </c>
      <c r="L3743" s="11">
        <v>2</v>
      </c>
    </row>
    <row r="3744" spans="1:12">
      <c r="A3744" s="11" t="s">
        <v>7244</v>
      </c>
      <c r="D3744" s="11" t="s">
        <v>260</v>
      </c>
      <c r="E3744" s="19" t="s">
        <v>7494</v>
      </c>
      <c r="F3744" s="10">
        <v>42036</v>
      </c>
      <c r="G3744" s="10">
        <v>44958</v>
      </c>
      <c r="H3744" s="11">
        <v>9</v>
      </c>
      <c r="I3744" s="20" t="s">
        <v>259</v>
      </c>
      <c r="J3744" s="11" t="s">
        <v>261</v>
      </c>
      <c r="K3744" s="11" t="s">
        <v>12387</v>
      </c>
      <c r="L3744" s="11">
        <v>2</v>
      </c>
    </row>
    <row r="3745" spans="1:12">
      <c r="A3745" s="11" t="s">
        <v>7245</v>
      </c>
      <c r="D3745" s="11" t="s">
        <v>260</v>
      </c>
      <c r="E3745" s="19" t="s">
        <v>7495</v>
      </c>
      <c r="F3745" s="10">
        <v>42036</v>
      </c>
      <c r="G3745" s="10">
        <v>44958</v>
      </c>
      <c r="H3745" s="11">
        <v>9</v>
      </c>
      <c r="I3745" s="20" t="s">
        <v>259</v>
      </c>
      <c r="J3745" s="11" t="s">
        <v>261</v>
      </c>
      <c r="K3745" s="11" t="s">
        <v>12387</v>
      </c>
      <c r="L3745" s="11">
        <v>2</v>
      </c>
    </row>
    <row r="3746" spans="1:12">
      <c r="A3746" s="11" t="s">
        <v>7246</v>
      </c>
      <c r="D3746" s="11" t="s">
        <v>260</v>
      </c>
      <c r="E3746" s="19" t="s">
        <v>7496</v>
      </c>
      <c r="F3746" s="10">
        <v>42036</v>
      </c>
      <c r="G3746" s="10">
        <v>44958</v>
      </c>
      <c r="H3746" s="11">
        <v>9</v>
      </c>
      <c r="I3746" s="20" t="s">
        <v>259</v>
      </c>
      <c r="J3746" s="11" t="s">
        <v>261</v>
      </c>
      <c r="K3746" s="11" t="s">
        <v>12387</v>
      </c>
      <c r="L3746" s="11">
        <v>2</v>
      </c>
    </row>
    <row r="3747" spans="1:12">
      <c r="A3747" s="11" t="s">
        <v>7247</v>
      </c>
      <c r="D3747" s="11" t="s">
        <v>260</v>
      </c>
      <c r="E3747" s="19" t="s">
        <v>7497</v>
      </c>
      <c r="F3747" s="10">
        <v>42036</v>
      </c>
      <c r="G3747" s="10">
        <v>44958</v>
      </c>
      <c r="H3747" s="11">
        <v>9</v>
      </c>
      <c r="I3747" s="20" t="s">
        <v>259</v>
      </c>
      <c r="J3747" s="11" t="s">
        <v>261</v>
      </c>
      <c r="K3747" s="11" t="s">
        <v>12387</v>
      </c>
      <c r="L3747" s="11">
        <v>2</v>
      </c>
    </row>
    <row r="3748" spans="1:12">
      <c r="A3748" s="11" t="s">
        <v>7248</v>
      </c>
      <c r="D3748" s="11" t="s">
        <v>260</v>
      </c>
      <c r="E3748" s="19" t="s">
        <v>7498</v>
      </c>
      <c r="F3748" s="10">
        <v>42036</v>
      </c>
      <c r="G3748" s="10">
        <v>44958</v>
      </c>
      <c r="H3748" s="11">
        <v>9</v>
      </c>
      <c r="I3748" s="20" t="s">
        <v>259</v>
      </c>
      <c r="J3748" s="11" t="s">
        <v>261</v>
      </c>
      <c r="K3748" s="11" t="s">
        <v>12387</v>
      </c>
      <c r="L3748" s="11">
        <v>2</v>
      </c>
    </row>
    <row r="3749" spans="1:12">
      <c r="A3749" s="11" t="s">
        <v>7249</v>
      </c>
      <c r="D3749" s="11" t="s">
        <v>260</v>
      </c>
      <c r="E3749" s="19" t="s">
        <v>7499</v>
      </c>
      <c r="F3749" s="10">
        <v>42036</v>
      </c>
      <c r="G3749" s="10">
        <v>44958</v>
      </c>
      <c r="H3749" s="11">
        <v>9</v>
      </c>
      <c r="I3749" s="20" t="s">
        <v>259</v>
      </c>
      <c r="J3749" s="11" t="s">
        <v>261</v>
      </c>
      <c r="K3749" s="11" t="s">
        <v>12387</v>
      </c>
      <c r="L3749" s="11">
        <v>2</v>
      </c>
    </row>
    <row r="3750" spans="1:12">
      <c r="A3750" s="11" t="s">
        <v>7250</v>
      </c>
      <c r="D3750" s="11" t="s">
        <v>260</v>
      </c>
      <c r="E3750" s="19" t="s">
        <v>7500</v>
      </c>
      <c r="F3750" s="10">
        <v>42036</v>
      </c>
      <c r="G3750" s="10">
        <v>44958</v>
      </c>
      <c r="H3750" s="11">
        <v>9</v>
      </c>
      <c r="I3750" s="20" t="s">
        <v>259</v>
      </c>
      <c r="J3750" s="11" t="s">
        <v>261</v>
      </c>
      <c r="K3750" s="11" t="s">
        <v>12387</v>
      </c>
      <c r="L3750" s="11">
        <v>2</v>
      </c>
    </row>
    <row r="3751" spans="1:12">
      <c r="A3751" s="11" t="s">
        <v>7251</v>
      </c>
      <c r="D3751" s="11" t="s">
        <v>260</v>
      </c>
      <c r="E3751" s="19" t="s">
        <v>7501</v>
      </c>
      <c r="F3751" s="10">
        <v>42036</v>
      </c>
      <c r="G3751" s="10">
        <v>44958</v>
      </c>
      <c r="H3751" s="11">
        <v>9</v>
      </c>
      <c r="I3751" s="20" t="s">
        <v>259</v>
      </c>
      <c r="J3751" s="11" t="s">
        <v>261</v>
      </c>
      <c r="K3751" s="11" t="s">
        <v>12387</v>
      </c>
      <c r="L3751" s="11">
        <v>2</v>
      </c>
    </row>
    <row r="3752" spans="1:12">
      <c r="A3752" s="11" t="s">
        <v>7252</v>
      </c>
      <c r="D3752" s="11" t="s">
        <v>260</v>
      </c>
      <c r="E3752" s="19" t="s">
        <v>7502</v>
      </c>
      <c r="F3752" s="10">
        <v>42036</v>
      </c>
      <c r="G3752" s="10">
        <v>44958</v>
      </c>
      <c r="H3752" s="11">
        <v>9</v>
      </c>
      <c r="I3752" s="20" t="s">
        <v>259</v>
      </c>
      <c r="J3752" s="11" t="s">
        <v>261</v>
      </c>
      <c r="K3752" s="11" t="s">
        <v>12387</v>
      </c>
      <c r="L3752" s="11">
        <v>2</v>
      </c>
    </row>
    <row r="3753" spans="1:12">
      <c r="A3753" s="11" t="s">
        <v>7253</v>
      </c>
      <c r="D3753" s="11" t="s">
        <v>260</v>
      </c>
      <c r="E3753" s="19" t="s">
        <v>7503</v>
      </c>
      <c r="F3753" s="10">
        <v>42036</v>
      </c>
      <c r="G3753" s="10">
        <v>44958</v>
      </c>
      <c r="H3753" s="11">
        <v>9</v>
      </c>
      <c r="I3753" s="20" t="s">
        <v>259</v>
      </c>
      <c r="J3753" s="11" t="s">
        <v>261</v>
      </c>
      <c r="K3753" s="11" t="s">
        <v>12387</v>
      </c>
      <c r="L3753" s="11">
        <v>2</v>
      </c>
    </row>
    <row r="3754" spans="1:12">
      <c r="A3754" s="11" t="s">
        <v>7254</v>
      </c>
      <c r="D3754" s="11" t="s">
        <v>260</v>
      </c>
      <c r="E3754" s="19" t="s">
        <v>7504</v>
      </c>
      <c r="F3754" s="10">
        <v>42036</v>
      </c>
      <c r="G3754" s="10">
        <v>44958</v>
      </c>
      <c r="H3754" s="11">
        <v>9</v>
      </c>
      <c r="I3754" s="20" t="s">
        <v>259</v>
      </c>
      <c r="J3754" s="11" t="s">
        <v>261</v>
      </c>
      <c r="K3754" s="11" t="s">
        <v>12387</v>
      </c>
      <c r="L3754" s="11">
        <v>2</v>
      </c>
    </row>
    <row r="3755" spans="1:12">
      <c r="A3755" s="11" t="s">
        <v>7255</v>
      </c>
      <c r="D3755" s="11" t="s">
        <v>260</v>
      </c>
      <c r="E3755" s="19" t="s">
        <v>7505</v>
      </c>
      <c r="F3755" s="10">
        <v>42036</v>
      </c>
      <c r="G3755" s="10">
        <v>44958</v>
      </c>
      <c r="H3755" s="11">
        <v>9</v>
      </c>
      <c r="I3755" s="20" t="s">
        <v>259</v>
      </c>
      <c r="J3755" s="11" t="s">
        <v>261</v>
      </c>
      <c r="K3755" s="11" t="s">
        <v>12387</v>
      </c>
      <c r="L3755" s="11">
        <v>2</v>
      </c>
    </row>
    <row r="3756" spans="1:12">
      <c r="A3756" s="11" t="s">
        <v>7256</v>
      </c>
      <c r="D3756" s="11" t="s">
        <v>260</v>
      </c>
      <c r="E3756" s="19" t="s">
        <v>7506</v>
      </c>
      <c r="F3756" s="10">
        <v>42036</v>
      </c>
      <c r="G3756" s="10">
        <v>44958</v>
      </c>
      <c r="H3756" s="11">
        <v>9</v>
      </c>
      <c r="I3756" s="20" t="s">
        <v>259</v>
      </c>
      <c r="J3756" s="11" t="s">
        <v>261</v>
      </c>
      <c r="K3756" s="11" t="s">
        <v>12387</v>
      </c>
      <c r="L3756" s="11">
        <v>2</v>
      </c>
    </row>
    <row r="3757" spans="1:12">
      <c r="A3757" s="11" t="s">
        <v>7257</v>
      </c>
      <c r="D3757" s="11" t="s">
        <v>260</v>
      </c>
      <c r="E3757" s="19" t="s">
        <v>7507</v>
      </c>
      <c r="F3757" s="10">
        <v>42036</v>
      </c>
      <c r="G3757" s="10">
        <v>44958</v>
      </c>
      <c r="H3757" s="11">
        <v>9</v>
      </c>
      <c r="I3757" s="20" t="s">
        <v>259</v>
      </c>
      <c r="J3757" s="11" t="s">
        <v>261</v>
      </c>
      <c r="K3757" s="11" t="s">
        <v>12387</v>
      </c>
      <c r="L3757" s="11">
        <v>2</v>
      </c>
    </row>
    <row r="3758" spans="1:12">
      <c r="A3758" s="11" t="s">
        <v>7258</v>
      </c>
      <c r="D3758" s="11" t="s">
        <v>260</v>
      </c>
      <c r="E3758" s="19" t="s">
        <v>7508</v>
      </c>
      <c r="F3758" s="10">
        <v>42036</v>
      </c>
      <c r="G3758" s="10">
        <v>44958</v>
      </c>
      <c r="H3758" s="11">
        <v>9</v>
      </c>
      <c r="I3758" s="20" t="s">
        <v>259</v>
      </c>
      <c r="J3758" s="11" t="s">
        <v>261</v>
      </c>
      <c r="K3758" s="11" t="s">
        <v>12387</v>
      </c>
      <c r="L3758" s="11">
        <v>2</v>
      </c>
    </row>
    <row r="3759" spans="1:12">
      <c r="A3759" s="11" t="s">
        <v>7259</v>
      </c>
      <c r="D3759" s="11" t="s">
        <v>260</v>
      </c>
      <c r="E3759" s="19" t="s">
        <v>7509</v>
      </c>
      <c r="F3759" s="10">
        <v>42036</v>
      </c>
      <c r="G3759" s="10">
        <v>44958</v>
      </c>
      <c r="H3759" s="11">
        <v>9</v>
      </c>
      <c r="I3759" s="20" t="s">
        <v>259</v>
      </c>
      <c r="J3759" s="11" t="s">
        <v>261</v>
      </c>
      <c r="K3759" s="11" t="s">
        <v>12387</v>
      </c>
      <c r="L3759" s="11">
        <v>2</v>
      </c>
    </row>
    <row r="3760" spans="1:12">
      <c r="A3760" s="11" t="s">
        <v>7260</v>
      </c>
      <c r="D3760" s="11" t="s">
        <v>260</v>
      </c>
      <c r="E3760" s="19" t="s">
        <v>7510</v>
      </c>
      <c r="F3760" s="10">
        <v>42036</v>
      </c>
      <c r="G3760" s="10">
        <v>44958</v>
      </c>
      <c r="H3760" s="11">
        <v>9</v>
      </c>
      <c r="I3760" s="20" t="s">
        <v>259</v>
      </c>
      <c r="J3760" s="11" t="s">
        <v>261</v>
      </c>
      <c r="K3760" s="11" t="s">
        <v>12387</v>
      </c>
      <c r="L3760" s="11">
        <v>2</v>
      </c>
    </row>
    <row r="3761" spans="1:12">
      <c r="A3761" s="11" t="s">
        <v>7261</v>
      </c>
      <c r="D3761" s="11" t="s">
        <v>260</v>
      </c>
      <c r="E3761" s="19" t="s">
        <v>7511</v>
      </c>
      <c r="F3761" s="10">
        <v>42036</v>
      </c>
      <c r="G3761" s="10">
        <v>44958</v>
      </c>
      <c r="H3761" s="11">
        <v>9</v>
      </c>
      <c r="I3761" s="20" t="s">
        <v>259</v>
      </c>
      <c r="J3761" s="11" t="s">
        <v>261</v>
      </c>
      <c r="K3761" s="11" t="s">
        <v>12387</v>
      </c>
      <c r="L3761" s="11">
        <v>2</v>
      </c>
    </row>
    <row r="3762" spans="1:12">
      <c r="A3762" s="11" t="s">
        <v>7512</v>
      </c>
      <c r="D3762" s="11" t="s">
        <v>260</v>
      </c>
      <c r="E3762" s="19" t="s">
        <v>7762</v>
      </c>
      <c r="F3762" s="10">
        <v>42036</v>
      </c>
      <c r="G3762" s="10">
        <v>44958</v>
      </c>
      <c r="H3762" s="11">
        <v>9</v>
      </c>
      <c r="I3762" s="20" t="s">
        <v>259</v>
      </c>
      <c r="J3762" s="11" t="s">
        <v>261</v>
      </c>
      <c r="K3762" s="11" t="s">
        <v>12387</v>
      </c>
      <c r="L3762" s="11">
        <v>2</v>
      </c>
    </row>
    <row r="3763" spans="1:12">
      <c r="A3763" s="11" t="s">
        <v>7513</v>
      </c>
      <c r="D3763" s="11" t="s">
        <v>260</v>
      </c>
      <c r="E3763" s="19" t="s">
        <v>7763</v>
      </c>
      <c r="F3763" s="10">
        <v>42036</v>
      </c>
      <c r="G3763" s="10">
        <v>44958</v>
      </c>
      <c r="H3763" s="11">
        <v>9</v>
      </c>
      <c r="I3763" s="20" t="s">
        <v>259</v>
      </c>
      <c r="J3763" s="11" t="s">
        <v>261</v>
      </c>
      <c r="K3763" s="11" t="s">
        <v>12387</v>
      </c>
      <c r="L3763" s="11">
        <v>2</v>
      </c>
    </row>
    <row r="3764" spans="1:12">
      <c r="A3764" s="11" t="s">
        <v>7514</v>
      </c>
      <c r="D3764" s="11" t="s">
        <v>260</v>
      </c>
      <c r="E3764" s="19" t="s">
        <v>7764</v>
      </c>
      <c r="F3764" s="10">
        <v>42036</v>
      </c>
      <c r="G3764" s="10">
        <v>44958</v>
      </c>
      <c r="H3764" s="11">
        <v>9</v>
      </c>
      <c r="I3764" s="20" t="s">
        <v>259</v>
      </c>
      <c r="J3764" s="11" t="s">
        <v>261</v>
      </c>
      <c r="K3764" s="11" t="s">
        <v>12387</v>
      </c>
      <c r="L3764" s="11">
        <v>2</v>
      </c>
    </row>
    <row r="3765" spans="1:12">
      <c r="A3765" s="11" t="s">
        <v>7515</v>
      </c>
      <c r="D3765" s="11" t="s">
        <v>260</v>
      </c>
      <c r="E3765" s="19" t="s">
        <v>7765</v>
      </c>
      <c r="F3765" s="10">
        <v>42036</v>
      </c>
      <c r="G3765" s="10">
        <v>44958</v>
      </c>
      <c r="H3765" s="11">
        <v>9</v>
      </c>
      <c r="I3765" s="20" t="s">
        <v>259</v>
      </c>
      <c r="J3765" s="11" t="s">
        <v>261</v>
      </c>
      <c r="K3765" s="11" t="s">
        <v>12387</v>
      </c>
      <c r="L3765" s="11">
        <v>2</v>
      </c>
    </row>
    <row r="3766" spans="1:12">
      <c r="A3766" s="11" t="s">
        <v>7516</v>
      </c>
      <c r="D3766" s="11" t="s">
        <v>260</v>
      </c>
      <c r="E3766" s="19" t="s">
        <v>7766</v>
      </c>
      <c r="F3766" s="10">
        <v>42036</v>
      </c>
      <c r="G3766" s="10">
        <v>44958</v>
      </c>
      <c r="H3766" s="11">
        <v>9</v>
      </c>
      <c r="I3766" s="20" t="s">
        <v>259</v>
      </c>
      <c r="J3766" s="11" t="s">
        <v>261</v>
      </c>
      <c r="K3766" s="11" t="s">
        <v>12387</v>
      </c>
      <c r="L3766" s="11">
        <v>2</v>
      </c>
    </row>
    <row r="3767" spans="1:12">
      <c r="A3767" s="11" t="s">
        <v>7517</v>
      </c>
      <c r="D3767" s="11" t="s">
        <v>260</v>
      </c>
      <c r="E3767" s="19" t="s">
        <v>7767</v>
      </c>
      <c r="F3767" s="10">
        <v>42036</v>
      </c>
      <c r="G3767" s="10">
        <v>44958</v>
      </c>
      <c r="H3767" s="11">
        <v>9</v>
      </c>
      <c r="I3767" s="20" t="s">
        <v>259</v>
      </c>
      <c r="J3767" s="11" t="s">
        <v>261</v>
      </c>
      <c r="K3767" s="11" t="s">
        <v>12387</v>
      </c>
      <c r="L3767" s="11">
        <v>2</v>
      </c>
    </row>
    <row r="3768" spans="1:12">
      <c r="A3768" s="11" t="s">
        <v>7518</v>
      </c>
      <c r="D3768" s="11" t="s">
        <v>260</v>
      </c>
      <c r="E3768" s="19" t="s">
        <v>7768</v>
      </c>
      <c r="F3768" s="10">
        <v>42036</v>
      </c>
      <c r="G3768" s="10">
        <v>44958</v>
      </c>
      <c r="H3768" s="11">
        <v>9</v>
      </c>
      <c r="I3768" s="20" t="s">
        <v>259</v>
      </c>
      <c r="J3768" s="11" t="s">
        <v>261</v>
      </c>
      <c r="K3768" s="11" t="s">
        <v>12387</v>
      </c>
      <c r="L3768" s="11">
        <v>2</v>
      </c>
    </row>
    <row r="3769" spans="1:12">
      <c r="A3769" s="11" t="s">
        <v>7519</v>
      </c>
      <c r="D3769" s="11" t="s">
        <v>260</v>
      </c>
      <c r="E3769" s="19" t="s">
        <v>7769</v>
      </c>
      <c r="F3769" s="10">
        <v>42036</v>
      </c>
      <c r="G3769" s="10">
        <v>44958</v>
      </c>
      <c r="H3769" s="11">
        <v>9</v>
      </c>
      <c r="I3769" s="20" t="s">
        <v>259</v>
      </c>
      <c r="J3769" s="11" t="s">
        <v>261</v>
      </c>
      <c r="K3769" s="11" t="s">
        <v>12387</v>
      </c>
      <c r="L3769" s="11">
        <v>2</v>
      </c>
    </row>
    <row r="3770" spans="1:12">
      <c r="A3770" s="11" t="s">
        <v>7520</v>
      </c>
      <c r="D3770" s="11" t="s">
        <v>260</v>
      </c>
      <c r="E3770" s="19" t="s">
        <v>7770</v>
      </c>
      <c r="F3770" s="10">
        <v>42036</v>
      </c>
      <c r="G3770" s="10">
        <v>44958</v>
      </c>
      <c r="H3770" s="11">
        <v>9</v>
      </c>
      <c r="I3770" s="20" t="s">
        <v>259</v>
      </c>
      <c r="J3770" s="11" t="s">
        <v>261</v>
      </c>
      <c r="K3770" s="11" t="s">
        <v>12387</v>
      </c>
      <c r="L3770" s="11">
        <v>2</v>
      </c>
    </row>
    <row r="3771" spans="1:12">
      <c r="A3771" s="11" t="s">
        <v>7521</v>
      </c>
      <c r="D3771" s="11" t="s">
        <v>260</v>
      </c>
      <c r="E3771" s="19" t="s">
        <v>7771</v>
      </c>
      <c r="F3771" s="10">
        <v>42036</v>
      </c>
      <c r="G3771" s="10">
        <v>44958</v>
      </c>
      <c r="H3771" s="11">
        <v>9</v>
      </c>
      <c r="I3771" s="20" t="s">
        <v>259</v>
      </c>
      <c r="J3771" s="11" t="s">
        <v>261</v>
      </c>
      <c r="K3771" s="11" t="s">
        <v>12387</v>
      </c>
      <c r="L3771" s="11">
        <v>2</v>
      </c>
    </row>
    <row r="3772" spans="1:12">
      <c r="A3772" s="11" t="s">
        <v>7522</v>
      </c>
      <c r="D3772" s="11" t="s">
        <v>260</v>
      </c>
      <c r="E3772" s="19" t="s">
        <v>7772</v>
      </c>
      <c r="F3772" s="10">
        <v>42036</v>
      </c>
      <c r="G3772" s="10">
        <v>44958</v>
      </c>
      <c r="H3772" s="11">
        <v>9</v>
      </c>
      <c r="I3772" s="20" t="s">
        <v>259</v>
      </c>
      <c r="J3772" s="11" t="s">
        <v>261</v>
      </c>
      <c r="K3772" s="11" t="s">
        <v>12387</v>
      </c>
      <c r="L3772" s="11">
        <v>2</v>
      </c>
    </row>
    <row r="3773" spans="1:12">
      <c r="A3773" s="11" t="s">
        <v>7523</v>
      </c>
      <c r="D3773" s="11" t="s">
        <v>260</v>
      </c>
      <c r="E3773" s="19" t="s">
        <v>7773</v>
      </c>
      <c r="F3773" s="10">
        <v>42036</v>
      </c>
      <c r="G3773" s="10">
        <v>44958</v>
      </c>
      <c r="H3773" s="11">
        <v>9</v>
      </c>
      <c r="I3773" s="20" t="s">
        <v>259</v>
      </c>
      <c r="J3773" s="11" t="s">
        <v>261</v>
      </c>
      <c r="K3773" s="11" t="s">
        <v>12387</v>
      </c>
      <c r="L3773" s="11">
        <v>2</v>
      </c>
    </row>
    <row r="3774" spans="1:12">
      <c r="A3774" s="11" t="s">
        <v>7524</v>
      </c>
      <c r="D3774" s="11" t="s">
        <v>260</v>
      </c>
      <c r="E3774" s="19" t="s">
        <v>7774</v>
      </c>
      <c r="F3774" s="10">
        <v>42036</v>
      </c>
      <c r="G3774" s="10">
        <v>44958</v>
      </c>
      <c r="H3774" s="11">
        <v>9</v>
      </c>
      <c r="I3774" s="20" t="s">
        <v>259</v>
      </c>
      <c r="J3774" s="11" t="s">
        <v>261</v>
      </c>
      <c r="K3774" s="11" t="s">
        <v>12387</v>
      </c>
      <c r="L3774" s="11">
        <v>2</v>
      </c>
    </row>
    <row r="3775" spans="1:12">
      <c r="A3775" s="11" t="s">
        <v>7525</v>
      </c>
      <c r="D3775" s="11" t="s">
        <v>260</v>
      </c>
      <c r="E3775" s="19" t="s">
        <v>7775</v>
      </c>
      <c r="F3775" s="10">
        <v>42036</v>
      </c>
      <c r="G3775" s="10">
        <v>44958</v>
      </c>
      <c r="H3775" s="11">
        <v>9</v>
      </c>
      <c r="I3775" s="20" t="s">
        <v>259</v>
      </c>
      <c r="J3775" s="11" t="s">
        <v>261</v>
      </c>
      <c r="K3775" s="11" t="s">
        <v>12387</v>
      </c>
      <c r="L3775" s="11">
        <v>2</v>
      </c>
    </row>
    <row r="3776" spans="1:12">
      <c r="A3776" s="11" t="s">
        <v>7526</v>
      </c>
      <c r="D3776" s="11" t="s">
        <v>260</v>
      </c>
      <c r="E3776" s="19" t="s">
        <v>7776</v>
      </c>
      <c r="F3776" s="10">
        <v>42036</v>
      </c>
      <c r="G3776" s="10">
        <v>44958</v>
      </c>
      <c r="H3776" s="11">
        <v>9</v>
      </c>
      <c r="I3776" s="20" t="s">
        <v>259</v>
      </c>
      <c r="J3776" s="11" t="s">
        <v>261</v>
      </c>
      <c r="K3776" s="11" t="s">
        <v>12387</v>
      </c>
      <c r="L3776" s="11">
        <v>2</v>
      </c>
    </row>
    <row r="3777" spans="1:12">
      <c r="A3777" s="11" t="s">
        <v>7527</v>
      </c>
      <c r="D3777" s="11" t="s">
        <v>260</v>
      </c>
      <c r="E3777" s="19" t="s">
        <v>7777</v>
      </c>
      <c r="F3777" s="10">
        <v>42036</v>
      </c>
      <c r="G3777" s="10">
        <v>44958</v>
      </c>
      <c r="H3777" s="11">
        <v>9</v>
      </c>
      <c r="I3777" s="20" t="s">
        <v>259</v>
      </c>
      <c r="J3777" s="11" t="s">
        <v>261</v>
      </c>
      <c r="K3777" s="11" t="s">
        <v>12387</v>
      </c>
      <c r="L3777" s="11">
        <v>2</v>
      </c>
    </row>
    <row r="3778" spans="1:12">
      <c r="A3778" s="11" t="s">
        <v>7528</v>
      </c>
      <c r="D3778" s="11" t="s">
        <v>260</v>
      </c>
      <c r="E3778" s="19" t="s">
        <v>7778</v>
      </c>
      <c r="F3778" s="10">
        <v>42036</v>
      </c>
      <c r="G3778" s="10">
        <v>44958</v>
      </c>
      <c r="H3778" s="11">
        <v>9</v>
      </c>
      <c r="I3778" s="20" t="s">
        <v>259</v>
      </c>
      <c r="J3778" s="11" t="s">
        <v>261</v>
      </c>
      <c r="K3778" s="11" t="s">
        <v>12387</v>
      </c>
      <c r="L3778" s="11">
        <v>2</v>
      </c>
    </row>
    <row r="3779" spans="1:12">
      <c r="A3779" s="11" t="s">
        <v>7529</v>
      </c>
      <c r="D3779" s="11" t="s">
        <v>260</v>
      </c>
      <c r="E3779" s="19" t="s">
        <v>7779</v>
      </c>
      <c r="F3779" s="10">
        <v>42036</v>
      </c>
      <c r="G3779" s="10">
        <v>44958</v>
      </c>
      <c r="H3779" s="11">
        <v>9</v>
      </c>
      <c r="I3779" s="20" t="s">
        <v>259</v>
      </c>
      <c r="J3779" s="11" t="s">
        <v>261</v>
      </c>
      <c r="K3779" s="11" t="s">
        <v>12387</v>
      </c>
      <c r="L3779" s="11">
        <v>2</v>
      </c>
    </row>
    <row r="3780" spans="1:12">
      <c r="A3780" s="11" t="s">
        <v>7530</v>
      </c>
      <c r="D3780" s="11" t="s">
        <v>260</v>
      </c>
      <c r="E3780" s="19" t="s">
        <v>7780</v>
      </c>
      <c r="F3780" s="10">
        <v>42036</v>
      </c>
      <c r="G3780" s="10">
        <v>44958</v>
      </c>
      <c r="H3780" s="11">
        <v>9</v>
      </c>
      <c r="I3780" s="20" t="s">
        <v>259</v>
      </c>
      <c r="J3780" s="11" t="s">
        <v>261</v>
      </c>
      <c r="K3780" s="11" t="s">
        <v>12387</v>
      </c>
      <c r="L3780" s="11">
        <v>2</v>
      </c>
    </row>
    <row r="3781" spans="1:12">
      <c r="A3781" s="11" t="s">
        <v>7531</v>
      </c>
      <c r="D3781" s="11" t="s">
        <v>260</v>
      </c>
      <c r="E3781" s="19" t="s">
        <v>7781</v>
      </c>
      <c r="F3781" s="10">
        <v>42036</v>
      </c>
      <c r="G3781" s="10">
        <v>44958</v>
      </c>
      <c r="H3781" s="11">
        <v>9</v>
      </c>
      <c r="I3781" s="20" t="s">
        <v>259</v>
      </c>
      <c r="J3781" s="11" t="s">
        <v>261</v>
      </c>
      <c r="K3781" s="11" t="s">
        <v>12387</v>
      </c>
      <c r="L3781" s="11">
        <v>2</v>
      </c>
    </row>
    <row r="3782" spans="1:12">
      <c r="A3782" s="11" t="s">
        <v>7532</v>
      </c>
      <c r="D3782" s="11" t="s">
        <v>260</v>
      </c>
      <c r="E3782" s="19" t="s">
        <v>7782</v>
      </c>
      <c r="F3782" s="10">
        <v>42036</v>
      </c>
      <c r="G3782" s="10">
        <v>44958</v>
      </c>
      <c r="H3782" s="11">
        <v>9</v>
      </c>
      <c r="I3782" s="20" t="s">
        <v>259</v>
      </c>
      <c r="J3782" s="11" t="s">
        <v>261</v>
      </c>
      <c r="K3782" s="11" t="s">
        <v>12387</v>
      </c>
      <c r="L3782" s="11">
        <v>2</v>
      </c>
    </row>
    <row r="3783" spans="1:12">
      <c r="A3783" s="11" t="s">
        <v>7533</v>
      </c>
      <c r="D3783" s="11" t="s">
        <v>260</v>
      </c>
      <c r="E3783" s="19" t="s">
        <v>7783</v>
      </c>
      <c r="F3783" s="10">
        <v>42036</v>
      </c>
      <c r="G3783" s="10">
        <v>44958</v>
      </c>
      <c r="H3783" s="11">
        <v>9</v>
      </c>
      <c r="I3783" s="20" t="s">
        <v>259</v>
      </c>
      <c r="J3783" s="11" t="s">
        <v>261</v>
      </c>
      <c r="K3783" s="11" t="s">
        <v>12387</v>
      </c>
      <c r="L3783" s="11">
        <v>2</v>
      </c>
    </row>
    <row r="3784" spans="1:12">
      <c r="A3784" s="11" t="s">
        <v>7534</v>
      </c>
      <c r="D3784" s="11" t="s">
        <v>260</v>
      </c>
      <c r="E3784" s="19" t="s">
        <v>7784</v>
      </c>
      <c r="F3784" s="10">
        <v>42036</v>
      </c>
      <c r="G3784" s="10">
        <v>44958</v>
      </c>
      <c r="H3784" s="11">
        <v>9</v>
      </c>
      <c r="I3784" s="20" t="s">
        <v>259</v>
      </c>
      <c r="J3784" s="11" t="s">
        <v>261</v>
      </c>
      <c r="K3784" s="11" t="s">
        <v>12387</v>
      </c>
      <c r="L3784" s="11">
        <v>2</v>
      </c>
    </row>
    <row r="3785" spans="1:12">
      <c r="A3785" s="11" t="s">
        <v>7535</v>
      </c>
      <c r="D3785" s="11" t="s">
        <v>260</v>
      </c>
      <c r="E3785" s="19" t="s">
        <v>7785</v>
      </c>
      <c r="F3785" s="10">
        <v>42036</v>
      </c>
      <c r="G3785" s="10">
        <v>44958</v>
      </c>
      <c r="H3785" s="11">
        <v>9</v>
      </c>
      <c r="I3785" s="20" t="s">
        <v>259</v>
      </c>
      <c r="J3785" s="11" t="s">
        <v>261</v>
      </c>
      <c r="K3785" s="11" t="s">
        <v>12387</v>
      </c>
      <c r="L3785" s="11">
        <v>2</v>
      </c>
    </row>
    <row r="3786" spans="1:12">
      <c r="A3786" s="11" t="s">
        <v>7536</v>
      </c>
      <c r="D3786" s="11" t="s">
        <v>260</v>
      </c>
      <c r="E3786" s="19" t="s">
        <v>7786</v>
      </c>
      <c r="F3786" s="10">
        <v>42036</v>
      </c>
      <c r="G3786" s="10">
        <v>44958</v>
      </c>
      <c r="H3786" s="11">
        <v>9</v>
      </c>
      <c r="I3786" s="20" t="s">
        <v>259</v>
      </c>
      <c r="J3786" s="11" t="s">
        <v>261</v>
      </c>
      <c r="K3786" s="11" t="s">
        <v>12387</v>
      </c>
      <c r="L3786" s="11">
        <v>2</v>
      </c>
    </row>
    <row r="3787" spans="1:12">
      <c r="A3787" s="11" t="s">
        <v>7537</v>
      </c>
      <c r="D3787" s="11" t="s">
        <v>260</v>
      </c>
      <c r="E3787" s="19" t="s">
        <v>7787</v>
      </c>
      <c r="F3787" s="10">
        <v>42036</v>
      </c>
      <c r="G3787" s="10">
        <v>44958</v>
      </c>
      <c r="H3787" s="11">
        <v>9</v>
      </c>
      <c r="I3787" s="20" t="s">
        <v>259</v>
      </c>
      <c r="J3787" s="11" t="s">
        <v>261</v>
      </c>
      <c r="K3787" s="11" t="s">
        <v>12387</v>
      </c>
      <c r="L3787" s="11">
        <v>2</v>
      </c>
    </row>
    <row r="3788" spans="1:12">
      <c r="A3788" s="11" t="s">
        <v>7538</v>
      </c>
      <c r="D3788" s="11" t="s">
        <v>260</v>
      </c>
      <c r="E3788" s="19" t="s">
        <v>7788</v>
      </c>
      <c r="F3788" s="10">
        <v>42036</v>
      </c>
      <c r="G3788" s="10">
        <v>44958</v>
      </c>
      <c r="H3788" s="11">
        <v>9</v>
      </c>
      <c r="I3788" s="20" t="s">
        <v>259</v>
      </c>
      <c r="J3788" s="11" t="s">
        <v>261</v>
      </c>
      <c r="K3788" s="11" t="s">
        <v>12387</v>
      </c>
      <c r="L3788" s="11">
        <v>2</v>
      </c>
    </row>
    <row r="3789" spans="1:12">
      <c r="A3789" s="11" t="s">
        <v>7539</v>
      </c>
      <c r="D3789" s="11" t="s">
        <v>260</v>
      </c>
      <c r="E3789" s="19" t="s">
        <v>7789</v>
      </c>
      <c r="F3789" s="10">
        <v>42036</v>
      </c>
      <c r="G3789" s="10">
        <v>44958</v>
      </c>
      <c r="H3789" s="11">
        <v>9</v>
      </c>
      <c r="I3789" s="20" t="s">
        <v>259</v>
      </c>
      <c r="J3789" s="11" t="s">
        <v>261</v>
      </c>
      <c r="K3789" s="11" t="s">
        <v>12387</v>
      </c>
      <c r="L3789" s="11">
        <v>2</v>
      </c>
    </row>
    <row r="3790" spans="1:12">
      <c r="A3790" s="11" t="s">
        <v>7540</v>
      </c>
      <c r="D3790" s="11" t="s">
        <v>260</v>
      </c>
      <c r="E3790" s="19" t="s">
        <v>7790</v>
      </c>
      <c r="F3790" s="10">
        <v>42036</v>
      </c>
      <c r="G3790" s="10">
        <v>44958</v>
      </c>
      <c r="H3790" s="11">
        <v>9</v>
      </c>
      <c r="I3790" s="20" t="s">
        <v>259</v>
      </c>
      <c r="J3790" s="11" t="s">
        <v>261</v>
      </c>
      <c r="K3790" s="11" t="s">
        <v>12387</v>
      </c>
      <c r="L3790" s="11">
        <v>2</v>
      </c>
    </row>
    <row r="3791" spans="1:12">
      <c r="A3791" s="11" t="s">
        <v>7541</v>
      </c>
      <c r="D3791" s="11" t="s">
        <v>260</v>
      </c>
      <c r="E3791" s="19" t="s">
        <v>7791</v>
      </c>
      <c r="F3791" s="10">
        <v>42036</v>
      </c>
      <c r="G3791" s="10">
        <v>44958</v>
      </c>
      <c r="H3791" s="11">
        <v>9</v>
      </c>
      <c r="I3791" s="20" t="s">
        <v>259</v>
      </c>
      <c r="J3791" s="11" t="s">
        <v>261</v>
      </c>
      <c r="K3791" s="11" t="s">
        <v>12387</v>
      </c>
      <c r="L3791" s="11">
        <v>2</v>
      </c>
    </row>
    <row r="3792" spans="1:12">
      <c r="A3792" s="11" t="s">
        <v>7542</v>
      </c>
      <c r="D3792" s="11" t="s">
        <v>260</v>
      </c>
      <c r="E3792" s="19" t="s">
        <v>7792</v>
      </c>
      <c r="F3792" s="10">
        <v>42036</v>
      </c>
      <c r="G3792" s="10">
        <v>44958</v>
      </c>
      <c r="H3792" s="11">
        <v>9</v>
      </c>
      <c r="I3792" s="20" t="s">
        <v>259</v>
      </c>
      <c r="J3792" s="11" t="s">
        <v>261</v>
      </c>
      <c r="K3792" s="11" t="s">
        <v>12387</v>
      </c>
      <c r="L3792" s="11">
        <v>2</v>
      </c>
    </row>
    <row r="3793" spans="1:12">
      <c r="A3793" s="11" t="s">
        <v>7543</v>
      </c>
      <c r="D3793" s="11" t="s">
        <v>260</v>
      </c>
      <c r="E3793" s="19" t="s">
        <v>7793</v>
      </c>
      <c r="F3793" s="10">
        <v>42036</v>
      </c>
      <c r="G3793" s="10">
        <v>44958</v>
      </c>
      <c r="H3793" s="11">
        <v>9</v>
      </c>
      <c r="I3793" s="20" t="s">
        <v>259</v>
      </c>
      <c r="J3793" s="11" t="s">
        <v>261</v>
      </c>
      <c r="K3793" s="11" t="s">
        <v>12387</v>
      </c>
      <c r="L3793" s="11">
        <v>2</v>
      </c>
    </row>
    <row r="3794" spans="1:12">
      <c r="A3794" s="11" t="s">
        <v>7544</v>
      </c>
      <c r="D3794" s="11" t="s">
        <v>260</v>
      </c>
      <c r="E3794" s="19" t="s">
        <v>7794</v>
      </c>
      <c r="F3794" s="10">
        <v>42036</v>
      </c>
      <c r="G3794" s="10">
        <v>44958</v>
      </c>
      <c r="H3794" s="11">
        <v>9</v>
      </c>
      <c r="I3794" s="20" t="s">
        <v>259</v>
      </c>
      <c r="J3794" s="11" t="s">
        <v>261</v>
      </c>
      <c r="K3794" s="11" t="s">
        <v>12387</v>
      </c>
      <c r="L3794" s="11">
        <v>2</v>
      </c>
    </row>
    <row r="3795" spans="1:12">
      <c r="A3795" s="11" t="s">
        <v>7545</v>
      </c>
      <c r="D3795" s="11" t="s">
        <v>260</v>
      </c>
      <c r="E3795" s="19" t="s">
        <v>7795</v>
      </c>
      <c r="F3795" s="10">
        <v>42036</v>
      </c>
      <c r="G3795" s="10">
        <v>44958</v>
      </c>
      <c r="H3795" s="11">
        <v>9</v>
      </c>
      <c r="I3795" s="20" t="s">
        <v>259</v>
      </c>
      <c r="J3795" s="11" t="s">
        <v>261</v>
      </c>
      <c r="K3795" s="11" t="s">
        <v>12387</v>
      </c>
      <c r="L3795" s="11">
        <v>2</v>
      </c>
    </row>
    <row r="3796" spans="1:12">
      <c r="A3796" s="11" t="s">
        <v>7546</v>
      </c>
      <c r="D3796" s="11" t="s">
        <v>260</v>
      </c>
      <c r="E3796" s="19" t="s">
        <v>7796</v>
      </c>
      <c r="F3796" s="10">
        <v>42036</v>
      </c>
      <c r="G3796" s="10">
        <v>44958</v>
      </c>
      <c r="H3796" s="11">
        <v>9</v>
      </c>
      <c r="I3796" s="20" t="s">
        <v>259</v>
      </c>
      <c r="J3796" s="11" t="s">
        <v>261</v>
      </c>
      <c r="K3796" s="11" t="s">
        <v>12387</v>
      </c>
      <c r="L3796" s="11">
        <v>2</v>
      </c>
    </row>
    <row r="3797" spans="1:12">
      <c r="A3797" s="11" t="s">
        <v>7547</v>
      </c>
      <c r="D3797" s="11" t="s">
        <v>260</v>
      </c>
      <c r="E3797" s="19" t="s">
        <v>7797</v>
      </c>
      <c r="F3797" s="10">
        <v>42036</v>
      </c>
      <c r="G3797" s="10">
        <v>44958</v>
      </c>
      <c r="H3797" s="11">
        <v>9</v>
      </c>
      <c r="I3797" s="20" t="s">
        <v>259</v>
      </c>
      <c r="J3797" s="11" t="s">
        <v>261</v>
      </c>
      <c r="K3797" s="11" t="s">
        <v>12387</v>
      </c>
      <c r="L3797" s="11">
        <v>2</v>
      </c>
    </row>
    <row r="3798" spans="1:12">
      <c r="A3798" s="11" t="s">
        <v>7548</v>
      </c>
      <c r="D3798" s="11" t="s">
        <v>260</v>
      </c>
      <c r="E3798" s="19" t="s">
        <v>7798</v>
      </c>
      <c r="F3798" s="10">
        <v>42036</v>
      </c>
      <c r="G3798" s="10">
        <v>44958</v>
      </c>
      <c r="H3798" s="11">
        <v>9</v>
      </c>
      <c r="I3798" s="20" t="s">
        <v>259</v>
      </c>
      <c r="J3798" s="11" t="s">
        <v>261</v>
      </c>
      <c r="K3798" s="11" t="s">
        <v>12387</v>
      </c>
      <c r="L3798" s="11">
        <v>2</v>
      </c>
    </row>
    <row r="3799" spans="1:12">
      <c r="A3799" s="11" t="s">
        <v>7549</v>
      </c>
      <c r="D3799" s="11" t="s">
        <v>260</v>
      </c>
      <c r="E3799" s="19" t="s">
        <v>7799</v>
      </c>
      <c r="F3799" s="10">
        <v>42036</v>
      </c>
      <c r="G3799" s="10">
        <v>44958</v>
      </c>
      <c r="H3799" s="11">
        <v>9</v>
      </c>
      <c r="I3799" s="20" t="s">
        <v>259</v>
      </c>
      <c r="J3799" s="11" t="s">
        <v>261</v>
      </c>
      <c r="K3799" s="11" t="s">
        <v>12387</v>
      </c>
      <c r="L3799" s="11">
        <v>2</v>
      </c>
    </row>
    <row r="3800" spans="1:12">
      <c r="A3800" s="11" t="s">
        <v>7550</v>
      </c>
      <c r="D3800" s="11" t="s">
        <v>260</v>
      </c>
      <c r="E3800" s="19" t="s">
        <v>7800</v>
      </c>
      <c r="F3800" s="10">
        <v>42036</v>
      </c>
      <c r="G3800" s="10">
        <v>44958</v>
      </c>
      <c r="H3800" s="11">
        <v>9</v>
      </c>
      <c r="I3800" s="20" t="s">
        <v>259</v>
      </c>
      <c r="J3800" s="11" t="s">
        <v>261</v>
      </c>
      <c r="K3800" s="11" t="s">
        <v>12387</v>
      </c>
      <c r="L3800" s="11">
        <v>2</v>
      </c>
    </row>
    <row r="3801" spans="1:12">
      <c r="A3801" s="11" t="s">
        <v>7551</v>
      </c>
      <c r="D3801" s="11" t="s">
        <v>260</v>
      </c>
      <c r="E3801" s="19" t="s">
        <v>7801</v>
      </c>
      <c r="F3801" s="10">
        <v>42036</v>
      </c>
      <c r="G3801" s="10">
        <v>44958</v>
      </c>
      <c r="H3801" s="11">
        <v>9</v>
      </c>
      <c r="I3801" s="20" t="s">
        <v>259</v>
      </c>
      <c r="J3801" s="11" t="s">
        <v>261</v>
      </c>
      <c r="K3801" s="11" t="s">
        <v>12387</v>
      </c>
      <c r="L3801" s="11">
        <v>2</v>
      </c>
    </row>
    <row r="3802" spans="1:12">
      <c r="A3802" s="11" t="s">
        <v>7552</v>
      </c>
      <c r="D3802" s="11" t="s">
        <v>260</v>
      </c>
      <c r="E3802" s="19" t="s">
        <v>7802</v>
      </c>
      <c r="F3802" s="10">
        <v>42036</v>
      </c>
      <c r="G3802" s="10">
        <v>44958</v>
      </c>
      <c r="H3802" s="11">
        <v>9</v>
      </c>
      <c r="I3802" s="20" t="s">
        <v>259</v>
      </c>
      <c r="J3802" s="11" t="s">
        <v>261</v>
      </c>
      <c r="K3802" s="11" t="s">
        <v>12387</v>
      </c>
      <c r="L3802" s="11">
        <v>2</v>
      </c>
    </row>
    <row r="3803" spans="1:12">
      <c r="A3803" s="11" t="s">
        <v>7553</v>
      </c>
      <c r="D3803" s="11" t="s">
        <v>260</v>
      </c>
      <c r="E3803" s="19" t="s">
        <v>7803</v>
      </c>
      <c r="F3803" s="10">
        <v>42036</v>
      </c>
      <c r="G3803" s="10">
        <v>44958</v>
      </c>
      <c r="H3803" s="11">
        <v>9</v>
      </c>
      <c r="I3803" s="20" t="s">
        <v>259</v>
      </c>
      <c r="J3803" s="11" t="s">
        <v>261</v>
      </c>
      <c r="K3803" s="11" t="s">
        <v>12387</v>
      </c>
      <c r="L3803" s="11">
        <v>2</v>
      </c>
    </row>
    <row r="3804" spans="1:12">
      <c r="A3804" s="11" t="s">
        <v>7554</v>
      </c>
      <c r="D3804" s="11" t="s">
        <v>260</v>
      </c>
      <c r="E3804" s="19" t="s">
        <v>7804</v>
      </c>
      <c r="F3804" s="10">
        <v>42036</v>
      </c>
      <c r="G3804" s="10">
        <v>44958</v>
      </c>
      <c r="H3804" s="11">
        <v>9</v>
      </c>
      <c r="I3804" s="20" t="s">
        <v>259</v>
      </c>
      <c r="J3804" s="11" t="s">
        <v>261</v>
      </c>
      <c r="K3804" s="11" t="s">
        <v>12387</v>
      </c>
      <c r="L3804" s="11">
        <v>2</v>
      </c>
    </row>
    <row r="3805" spans="1:12">
      <c r="A3805" s="11" t="s">
        <v>7555</v>
      </c>
      <c r="D3805" s="11" t="s">
        <v>260</v>
      </c>
      <c r="E3805" s="19" t="s">
        <v>7805</v>
      </c>
      <c r="F3805" s="10">
        <v>42036</v>
      </c>
      <c r="G3805" s="10">
        <v>44958</v>
      </c>
      <c r="H3805" s="11">
        <v>9</v>
      </c>
      <c r="I3805" s="20" t="s">
        <v>259</v>
      </c>
      <c r="J3805" s="11" t="s">
        <v>261</v>
      </c>
      <c r="K3805" s="11" t="s">
        <v>12387</v>
      </c>
      <c r="L3805" s="11">
        <v>2</v>
      </c>
    </row>
    <row r="3806" spans="1:12">
      <c r="A3806" s="11" t="s">
        <v>7556</v>
      </c>
      <c r="D3806" s="11" t="s">
        <v>260</v>
      </c>
      <c r="E3806" s="19" t="s">
        <v>7806</v>
      </c>
      <c r="F3806" s="10">
        <v>42036</v>
      </c>
      <c r="G3806" s="10">
        <v>44958</v>
      </c>
      <c r="H3806" s="11">
        <v>9</v>
      </c>
      <c r="I3806" s="20" t="s">
        <v>259</v>
      </c>
      <c r="J3806" s="11" t="s">
        <v>261</v>
      </c>
      <c r="K3806" s="11" t="s">
        <v>12387</v>
      </c>
      <c r="L3806" s="11">
        <v>2</v>
      </c>
    </row>
    <row r="3807" spans="1:12">
      <c r="A3807" s="11" t="s">
        <v>7557</v>
      </c>
      <c r="D3807" s="11" t="s">
        <v>260</v>
      </c>
      <c r="E3807" s="19" t="s">
        <v>7807</v>
      </c>
      <c r="F3807" s="10">
        <v>42036</v>
      </c>
      <c r="G3807" s="10">
        <v>44958</v>
      </c>
      <c r="H3807" s="11">
        <v>9</v>
      </c>
      <c r="I3807" s="20" t="s">
        <v>259</v>
      </c>
      <c r="J3807" s="11" t="s">
        <v>261</v>
      </c>
      <c r="K3807" s="11" t="s">
        <v>12387</v>
      </c>
      <c r="L3807" s="11">
        <v>2</v>
      </c>
    </row>
    <row r="3808" spans="1:12">
      <c r="A3808" s="11" t="s">
        <v>7558</v>
      </c>
      <c r="D3808" s="11" t="s">
        <v>260</v>
      </c>
      <c r="E3808" s="19" t="s">
        <v>7808</v>
      </c>
      <c r="F3808" s="10">
        <v>42036</v>
      </c>
      <c r="G3808" s="10">
        <v>44958</v>
      </c>
      <c r="H3808" s="11">
        <v>9</v>
      </c>
      <c r="I3808" s="20" t="s">
        <v>259</v>
      </c>
      <c r="J3808" s="11" t="s">
        <v>261</v>
      </c>
      <c r="K3808" s="11" t="s">
        <v>12387</v>
      </c>
      <c r="L3808" s="11">
        <v>2</v>
      </c>
    </row>
    <row r="3809" spans="1:12">
      <c r="A3809" s="11" t="s">
        <v>7559</v>
      </c>
      <c r="D3809" s="11" t="s">
        <v>260</v>
      </c>
      <c r="E3809" s="19" t="s">
        <v>7809</v>
      </c>
      <c r="F3809" s="10">
        <v>42036</v>
      </c>
      <c r="G3809" s="10">
        <v>44958</v>
      </c>
      <c r="H3809" s="11">
        <v>9</v>
      </c>
      <c r="I3809" s="20" t="s">
        <v>259</v>
      </c>
      <c r="J3809" s="11" t="s">
        <v>261</v>
      </c>
      <c r="K3809" s="11" t="s">
        <v>12387</v>
      </c>
      <c r="L3809" s="11">
        <v>2</v>
      </c>
    </row>
    <row r="3810" spans="1:12">
      <c r="A3810" s="11" t="s">
        <v>7560</v>
      </c>
      <c r="D3810" s="11" t="s">
        <v>260</v>
      </c>
      <c r="E3810" s="19" t="s">
        <v>7810</v>
      </c>
      <c r="F3810" s="10">
        <v>42036</v>
      </c>
      <c r="G3810" s="10">
        <v>44958</v>
      </c>
      <c r="H3810" s="11">
        <v>9</v>
      </c>
      <c r="I3810" s="20" t="s">
        <v>259</v>
      </c>
      <c r="J3810" s="11" t="s">
        <v>261</v>
      </c>
      <c r="K3810" s="11" t="s">
        <v>12387</v>
      </c>
      <c r="L3810" s="11">
        <v>2</v>
      </c>
    </row>
    <row r="3811" spans="1:12">
      <c r="A3811" s="11" t="s">
        <v>7561</v>
      </c>
      <c r="D3811" s="11" t="s">
        <v>260</v>
      </c>
      <c r="E3811" s="19" t="s">
        <v>7811</v>
      </c>
      <c r="F3811" s="10">
        <v>42036</v>
      </c>
      <c r="G3811" s="10">
        <v>44958</v>
      </c>
      <c r="H3811" s="11">
        <v>9</v>
      </c>
      <c r="I3811" s="20" t="s">
        <v>259</v>
      </c>
      <c r="J3811" s="11" t="s">
        <v>261</v>
      </c>
      <c r="K3811" s="11" t="s">
        <v>12387</v>
      </c>
      <c r="L3811" s="11">
        <v>2</v>
      </c>
    </row>
    <row r="3812" spans="1:12">
      <c r="A3812" s="11" t="s">
        <v>7562</v>
      </c>
      <c r="D3812" s="11" t="s">
        <v>260</v>
      </c>
      <c r="E3812" s="19" t="s">
        <v>7812</v>
      </c>
      <c r="F3812" s="10">
        <v>42036</v>
      </c>
      <c r="G3812" s="10">
        <v>44958</v>
      </c>
      <c r="H3812" s="11">
        <v>9</v>
      </c>
      <c r="I3812" s="20" t="s">
        <v>259</v>
      </c>
      <c r="J3812" s="11" t="s">
        <v>261</v>
      </c>
      <c r="K3812" s="11" t="s">
        <v>12387</v>
      </c>
      <c r="L3812" s="11">
        <v>2</v>
      </c>
    </row>
    <row r="3813" spans="1:12">
      <c r="A3813" s="11" t="s">
        <v>7563</v>
      </c>
      <c r="D3813" s="11" t="s">
        <v>260</v>
      </c>
      <c r="E3813" s="19" t="s">
        <v>7813</v>
      </c>
      <c r="F3813" s="10">
        <v>42036</v>
      </c>
      <c r="G3813" s="10">
        <v>44958</v>
      </c>
      <c r="H3813" s="11">
        <v>9</v>
      </c>
      <c r="I3813" s="20" t="s">
        <v>259</v>
      </c>
      <c r="J3813" s="11" t="s">
        <v>261</v>
      </c>
      <c r="K3813" s="11" t="s">
        <v>12387</v>
      </c>
      <c r="L3813" s="11">
        <v>2</v>
      </c>
    </row>
    <row r="3814" spans="1:12">
      <c r="A3814" s="11" t="s">
        <v>7564</v>
      </c>
      <c r="D3814" s="11" t="s">
        <v>260</v>
      </c>
      <c r="E3814" s="19" t="s">
        <v>7814</v>
      </c>
      <c r="F3814" s="10">
        <v>42036</v>
      </c>
      <c r="G3814" s="10">
        <v>44958</v>
      </c>
      <c r="H3814" s="11">
        <v>9</v>
      </c>
      <c r="I3814" s="20" t="s">
        <v>259</v>
      </c>
      <c r="J3814" s="11" t="s">
        <v>261</v>
      </c>
      <c r="K3814" s="11" t="s">
        <v>12387</v>
      </c>
      <c r="L3814" s="11">
        <v>2</v>
      </c>
    </row>
    <row r="3815" spans="1:12">
      <c r="A3815" s="11" t="s">
        <v>7565</v>
      </c>
      <c r="D3815" s="11" t="s">
        <v>260</v>
      </c>
      <c r="E3815" s="19" t="s">
        <v>7815</v>
      </c>
      <c r="F3815" s="10">
        <v>42036</v>
      </c>
      <c r="G3815" s="10">
        <v>44958</v>
      </c>
      <c r="H3815" s="11">
        <v>9</v>
      </c>
      <c r="I3815" s="20" t="s">
        <v>259</v>
      </c>
      <c r="J3815" s="11" t="s">
        <v>261</v>
      </c>
      <c r="K3815" s="11" t="s">
        <v>12387</v>
      </c>
      <c r="L3815" s="11">
        <v>2</v>
      </c>
    </row>
    <row r="3816" spans="1:12">
      <c r="A3816" s="11" t="s">
        <v>7566</v>
      </c>
      <c r="D3816" s="11" t="s">
        <v>260</v>
      </c>
      <c r="E3816" s="19" t="s">
        <v>7816</v>
      </c>
      <c r="F3816" s="10">
        <v>42036</v>
      </c>
      <c r="G3816" s="10">
        <v>44958</v>
      </c>
      <c r="H3816" s="11">
        <v>9</v>
      </c>
      <c r="I3816" s="20" t="s">
        <v>259</v>
      </c>
      <c r="J3816" s="11" t="s">
        <v>261</v>
      </c>
      <c r="K3816" s="11" t="s">
        <v>12387</v>
      </c>
      <c r="L3816" s="11">
        <v>2</v>
      </c>
    </row>
    <row r="3817" spans="1:12">
      <c r="A3817" s="11" t="s">
        <v>7567</v>
      </c>
      <c r="D3817" s="11" t="s">
        <v>260</v>
      </c>
      <c r="E3817" s="19" t="s">
        <v>7817</v>
      </c>
      <c r="F3817" s="10">
        <v>42036</v>
      </c>
      <c r="G3817" s="10">
        <v>44958</v>
      </c>
      <c r="H3817" s="11">
        <v>9</v>
      </c>
      <c r="I3817" s="20" t="s">
        <v>259</v>
      </c>
      <c r="J3817" s="11" t="s">
        <v>261</v>
      </c>
      <c r="K3817" s="11" t="s">
        <v>12387</v>
      </c>
      <c r="L3817" s="11">
        <v>2</v>
      </c>
    </row>
    <row r="3818" spans="1:12">
      <c r="A3818" s="11" t="s">
        <v>7568</v>
      </c>
      <c r="D3818" s="11" t="s">
        <v>260</v>
      </c>
      <c r="E3818" s="19" t="s">
        <v>7818</v>
      </c>
      <c r="F3818" s="10">
        <v>42036</v>
      </c>
      <c r="G3818" s="10">
        <v>44958</v>
      </c>
      <c r="H3818" s="11">
        <v>9</v>
      </c>
      <c r="I3818" s="20" t="s">
        <v>259</v>
      </c>
      <c r="J3818" s="11" t="s">
        <v>261</v>
      </c>
      <c r="K3818" s="11" t="s">
        <v>12387</v>
      </c>
      <c r="L3818" s="11">
        <v>2</v>
      </c>
    </row>
    <row r="3819" spans="1:12">
      <c r="A3819" s="11" t="s">
        <v>7569</v>
      </c>
      <c r="D3819" s="11" t="s">
        <v>260</v>
      </c>
      <c r="E3819" s="19" t="s">
        <v>7819</v>
      </c>
      <c r="F3819" s="10">
        <v>42036</v>
      </c>
      <c r="G3819" s="10">
        <v>44958</v>
      </c>
      <c r="H3819" s="11">
        <v>9</v>
      </c>
      <c r="I3819" s="20" t="s">
        <v>259</v>
      </c>
      <c r="J3819" s="11" t="s">
        <v>261</v>
      </c>
      <c r="K3819" s="11" t="s">
        <v>12387</v>
      </c>
      <c r="L3819" s="11">
        <v>2</v>
      </c>
    </row>
    <row r="3820" spans="1:12">
      <c r="A3820" s="11" t="s">
        <v>7570</v>
      </c>
      <c r="D3820" s="11" t="s">
        <v>260</v>
      </c>
      <c r="E3820" s="19" t="s">
        <v>7820</v>
      </c>
      <c r="F3820" s="10">
        <v>42036</v>
      </c>
      <c r="G3820" s="10">
        <v>44958</v>
      </c>
      <c r="H3820" s="11">
        <v>9</v>
      </c>
      <c r="I3820" s="20" t="s">
        <v>259</v>
      </c>
      <c r="J3820" s="11" t="s">
        <v>261</v>
      </c>
      <c r="K3820" s="11" t="s">
        <v>12387</v>
      </c>
      <c r="L3820" s="11">
        <v>2</v>
      </c>
    </row>
    <row r="3821" spans="1:12">
      <c r="A3821" s="11" t="s">
        <v>7571</v>
      </c>
      <c r="D3821" s="11" t="s">
        <v>260</v>
      </c>
      <c r="E3821" s="19" t="s">
        <v>7821</v>
      </c>
      <c r="F3821" s="10">
        <v>42036</v>
      </c>
      <c r="G3821" s="10">
        <v>44958</v>
      </c>
      <c r="H3821" s="11">
        <v>9</v>
      </c>
      <c r="I3821" s="20" t="s">
        <v>259</v>
      </c>
      <c r="J3821" s="11" t="s">
        <v>261</v>
      </c>
      <c r="K3821" s="11" t="s">
        <v>12387</v>
      </c>
      <c r="L3821" s="11">
        <v>2</v>
      </c>
    </row>
    <row r="3822" spans="1:12">
      <c r="A3822" s="11" t="s">
        <v>7572</v>
      </c>
      <c r="D3822" s="11" t="s">
        <v>260</v>
      </c>
      <c r="E3822" s="19" t="s">
        <v>7822</v>
      </c>
      <c r="F3822" s="10">
        <v>42036</v>
      </c>
      <c r="G3822" s="10">
        <v>44958</v>
      </c>
      <c r="H3822" s="11">
        <v>9</v>
      </c>
      <c r="I3822" s="20" t="s">
        <v>259</v>
      </c>
      <c r="J3822" s="11" t="s">
        <v>261</v>
      </c>
      <c r="K3822" s="11" t="s">
        <v>12387</v>
      </c>
      <c r="L3822" s="11">
        <v>2</v>
      </c>
    </row>
    <row r="3823" spans="1:12">
      <c r="A3823" s="11" t="s">
        <v>7573</v>
      </c>
      <c r="D3823" s="11" t="s">
        <v>260</v>
      </c>
      <c r="E3823" s="19" t="s">
        <v>7823</v>
      </c>
      <c r="F3823" s="10">
        <v>42036</v>
      </c>
      <c r="G3823" s="10">
        <v>44958</v>
      </c>
      <c r="H3823" s="11">
        <v>9</v>
      </c>
      <c r="I3823" s="20" t="s">
        <v>259</v>
      </c>
      <c r="J3823" s="11" t="s">
        <v>261</v>
      </c>
      <c r="K3823" s="11" t="s">
        <v>12387</v>
      </c>
      <c r="L3823" s="11">
        <v>2</v>
      </c>
    </row>
    <row r="3824" spans="1:12">
      <c r="A3824" s="11" t="s">
        <v>7574</v>
      </c>
      <c r="D3824" s="11" t="s">
        <v>260</v>
      </c>
      <c r="E3824" s="19" t="s">
        <v>7824</v>
      </c>
      <c r="F3824" s="10">
        <v>42036</v>
      </c>
      <c r="G3824" s="10">
        <v>44958</v>
      </c>
      <c r="H3824" s="11">
        <v>9</v>
      </c>
      <c r="I3824" s="20" t="s">
        <v>259</v>
      </c>
      <c r="J3824" s="11" t="s">
        <v>261</v>
      </c>
      <c r="K3824" s="11" t="s">
        <v>12387</v>
      </c>
      <c r="L3824" s="11">
        <v>2</v>
      </c>
    </row>
    <row r="3825" spans="1:12">
      <c r="A3825" s="11" t="s">
        <v>7575</v>
      </c>
      <c r="D3825" s="11" t="s">
        <v>260</v>
      </c>
      <c r="E3825" s="19" t="s">
        <v>7825</v>
      </c>
      <c r="F3825" s="10">
        <v>42036</v>
      </c>
      <c r="G3825" s="10">
        <v>44958</v>
      </c>
      <c r="H3825" s="11">
        <v>9</v>
      </c>
      <c r="I3825" s="20" t="s">
        <v>259</v>
      </c>
      <c r="J3825" s="11" t="s">
        <v>261</v>
      </c>
      <c r="K3825" s="11" t="s">
        <v>12387</v>
      </c>
      <c r="L3825" s="11">
        <v>2</v>
      </c>
    </row>
    <row r="3826" spans="1:12">
      <c r="A3826" s="11" t="s">
        <v>7576</v>
      </c>
      <c r="D3826" s="11" t="s">
        <v>260</v>
      </c>
      <c r="E3826" s="19" t="s">
        <v>7826</v>
      </c>
      <c r="F3826" s="10">
        <v>42036</v>
      </c>
      <c r="G3826" s="10">
        <v>44958</v>
      </c>
      <c r="H3826" s="11">
        <v>9</v>
      </c>
      <c r="I3826" s="20" t="s">
        <v>259</v>
      </c>
      <c r="J3826" s="11" t="s">
        <v>261</v>
      </c>
      <c r="K3826" s="11" t="s">
        <v>12387</v>
      </c>
      <c r="L3826" s="11">
        <v>2</v>
      </c>
    </row>
    <row r="3827" spans="1:12">
      <c r="A3827" s="11" t="s">
        <v>7577</v>
      </c>
      <c r="D3827" s="11" t="s">
        <v>260</v>
      </c>
      <c r="E3827" s="19" t="s">
        <v>7827</v>
      </c>
      <c r="F3827" s="10">
        <v>42036</v>
      </c>
      <c r="G3827" s="10">
        <v>44958</v>
      </c>
      <c r="H3827" s="11">
        <v>9</v>
      </c>
      <c r="I3827" s="20" t="s">
        <v>259</v>
      </c>
      <c r="J3827" s="11" t="s">
        <v>261</v>
      </c>
      <c r="K3827" s="11" t="s">
        <v>12387</v>
      </c>
      <c r="L3827" s="11">
        <v>2</v>
      </c>
    </row>
    <row r="3828" spans="1:12">
      <c r="A3828" s="11" t="s">
        <v>7578</v>
      </c>
      <c r="D3828" s="11" t="s">
        <v>260</v>
      </c>
      <c r="E3828" s="19" t="s">
        <v>7828</v>
      </c>
      <c r="F3828" s="10">
        <v>42036</v>
      </c>
      <c r="G3828" s="10">
        <v>44958</v>
      </c>
      <c r="H3828" s="11">
        <v>9</v>
      </c>
      <c r="I3828" s="20" t="s">
        <v>259</v>
      </c>
      <c r="J3828" s="11" t="s">
        <v>261</v>
      </c>
      <c r="K3828" s="11" t="s">
        <v>12387</v>
      </c>
      <c r="L3828" s="11">
        <v>2</v>
      </c>
    </row>
    <row r="3829" spans="1:12">
      <c r="A3829" s="11" t="s">
        <v>7579</v>
      </c>
      <c r="D3829" s="11" t="s">
        <v>260</v>
      </c>
      <c r="E3829" s="19" t="s">
        <v>7829</v>
      </c>
      <c r="F3829" s="10">
        <v>42036</v>
      </c>
      <c r="G3829" s="10">
        <v>44958</v>
      </c>
      <c r="H3829" s="11">
        <v>9</v>
      </c>
      <c r="I3829" s="20" t="s">
        <v>259</v>
      </c>
      <c r="J3829" s="11" t="s">
        <v>261</v>
      </c>
      <c r="K3829" s="11" t="s">
        <v>12387</v>
      </c>
      <c r="L3829" s="11">
        <v>2</v>
      </c>
    </row>
    <row r="3830" spans="1:12">
      <c r="A3830" s="11" t="s">
        <v>7580</v>
      </c>
      <c r="D3830" s="11" t="s">
        <v>260</v>
      </c>
      <c r="E3830" s="19" t="s">
        <v>7830</v>
      </c>
      <c r="F3830" s="10">
        <v>42036</v>
      </c>
      <c r="G3830" s="10">
        <v>44958</v>
      </c>
      <c r="H3830" s="11">
        <v>9</v>
      </c>
      <c r="I3830" s="20" t="s">
        <v>259</v>
      </c>
      <c r="J3830" s="11" t="s">
        <v>261</v>
      </c>
      <c r="K3830" s="11" t="s">
        <v>12387</v>
      </c>
      <c r="L3830" s="11">
        <v>2</v>
      </c>
    </row>
    <row r="3831" spans="1:12">
      <c r="A3831" s="11" t="s">
        <v>7581</v>
      </c>
      <c r="D3831" s="11" t="s">
        <v>260</v>
      </c>
      <c r="E3831" s="19" t="s">
        <v>7831</v>
      </c>
      <c r="F3831" s="10">
        <v>42036</v>
      </c>
      <c r="G3831" s="10">
        <v>44958</v>
      </c>
      <c r="H3831" s="11">
        <v>9</v>
      </c>
      <c r="I3831" s="20" t="s">
        <v>259</v>
      </c>
      <c r="J3831" s="11" t="s">
        <v>261</v>
      </c>
      <c r="K3831" s="11" t="s">
        <v>12387</v>
      </c>
      <c r="L3831" s="11">
        <v>2</v>
      </c>
    </row>
    <row r="3832" spans="1:12">
      <c r="A3832" s="11" t="s">
        <v>7582</v>
      </c>
      <c r="D3832" s="11" t="s">
        <v>260</v>
      </c>
      <c r="E3832" s="19" t="s">
        <v>7832</v>
      </c>
      <c r="F3832" s="10">
        <v>42036</v>
      </c>
      <c r="G3832" s="10">
        <v>44958</v>
      </c>
      <c r="H3832" s="11">
        <v>9</v>
      </c>
      <c r="I3832" s="20" t="s">
        <v>259</v>
      </c>
      <c r="J3832" s="11" t="s">
        <v>261</v>
      </c>
      <c r="K3832" s="11" t="s">
        <v>12387</v>
      </c>
      <c r="L3832" s="11">
        <v>2</v>
      </c>
    </row>
    <row r="3833" spans="1:12">
      <c r="A3833" s="11" t="s">
        <v>7583</v>
      </c>
      <c r="D3833" s="11" t="s">
        <v>260</v>
      </c>
      <c r="E3833" s="19" t="s">
        <v>7833</v>
      </c>
      <c r="F3833" s="10">
        <v>42036</v>
      </c>
      <c r="G3833" s="10">
        <v>44958</v>
      </c>
      <c r="H3833" s="11">
        <v>9</v>
      </c>
      <c r="I3833" s="20" t="s">
        <v>259</v>
      </c>
      <c r="J3833" s="11" t="s">
        <v>261</v>
      </c>
      <c r="K3833" s="11" t="s">
        <v>12387</v>
      </c>
      <c r="L3833" s="11">
        <v>2</v>
      </c>
    </row>
    <row r="3834" spans="1:12">
      <c r="A3834" s="11" t="s">
        <v>7584</v>
      </c>
      <c r="D3834" s="11" t="s">
        <v>260</v>
      </c>
      <c r="E3834" s="19" t="s">
        <v>7834</v>
      </c>
      <c r="F3834" s="10">
        <v>42036</v>
      </c>
      <c r="G3834" s="10">
        <v>44958</v>
      </c>
      <c r="H3834" s="11">
        <v>9</v>
      </c>
      <c r="I3834" s="20" t="s">
        <v>259</v>
      </c>
      <c r="J3834" s="11" t="s">
        <v>261</v>
      </c>
      <c r="K3834" s="11" t="s">
        <v>12387</v>
      </c>
      <c r="L3834" s="11">
        <v>2</v>
      </c>
    </row>
    <row r="3835" spans="1:12">
      <c r="A3835" s="11" t="s">
        <v>7585</v>
      </c>
      <c r="D3835" s="11" t="s">
        <v>260</v>
      </c>
      <c r="E3835" s="19" t="s">
        <v>7835</v>
      </c>
      <c r="F3835" s="10">
        <v>42036</v>
      </c>
      <c r="G3835" s="10">
        <v>44958</v>
      </c>
      <c r="H3835" s="11">
        <v>9</v>
      </c>
      <c r="I3835" s="20" t="s">
        <v>259</v>
      </c>
      <c r="J3835" s="11" t="s">
        <v>261</v>
      </c>
      <c r="K3835" s="11" t="s">
        <v>12387</v>
      </c>
      <c r="L3835" s="11">
        <v>2</v>
      </c>
    </row>
    <row r="3836" spans="1:12">
      <c r="A3836" s="11" t="s">
        <v>7586</v>
      </c>
      <c r="D3836" s="11" t="s">
        <v>260</v>
      </c>
      <c r="E3836" s="19" t="s">
        <v>7836</v>
      </c>
      <c r="F3836" s="10">
        <v>42036</v>
      </c>
      <c r="G3836" s="10">
        <v>44958</v>
      </c>
      <c r="H3836" s="11">
        <v>9</v>
      </c>
      <c r="I3836" s="20" t="s">
        <v>259</v>
      </c>
      <c r="J3836" s="11" t="s">
        <v>261</v>
      </c>
      <c r="K3836" s="11" t="s">
        <v>12387</v>
      </c>
      <c r="L3836" s="11">
        <v>2</v>
      </c>
    </row>
    <row r="3837" spans="1:12">
      <c r="A3837" s="11" t="s">
        <v>7587</v>
      </c>
      <c r="D3837" s="11" t="s">
        <v>260</v>
      </c>
      <c r="E3837" s="19" t="s">
        <v>7837</v>
      </c>
      <c r="F3837" s="10">
        <v>42036</v>
      </c>
      <c r="G3837" s="10">
        <v>44958</v>
      </c>
      <c r="H3837" s="11">
        <v>9</v>
      </c>
      <c r="I3837" s="20" t="s">
        <v>259</v>
      </c>
      <c r="J3837" s="11" t="s">
        <v>261</v>
      </c>
      <c r="K3837" s="11" t="s">
        <v>12387</v>
      </c>
      <c r="L3837" s="11">
        <v>2</v>
      </c>
    </row>
    <row r="3838" spans="1:12">
      <c r="A3838" s="11" t="s">
        <v>7588</v>
      </c>
      <c r="D3838" s="11" t="s">
        <v>260</v>
      </c>
      <c r="E3838" s="19" t="s">
        <v>7838</v>
      </c>
      <c r="F3838" s="10">
        <v>42036</v>
      </c>
      <c r="G3838" s="10">
        <v>44958</v>
      </c>
      <c r="H3838" s="11">
        <v>9</v>
      </c>
      <c r="I3838" s="20" t="s">
        <v>259</v>
      </c>
      <c r="J3838" s="11" t="s">
        <v>261</v>
      </c>
      <c r="K3838" s="11" t="s">
        <v>12387</v>
      </c>
      <c r="L3838" s="11">
        <v>2</v>
      </c>
    </row>
    <row r="3839" spans="1:12">
      <c r="A3839" s="11" t="s">
        <v>7589</v>
      </c>
      <c r="D3839" s="11" t="s">
        <v>260</v>
      </c>
      <c r="E3839" s="19" t="s">
        <v>7839</v>
      </c>
      <c r="F3839" s="10">
        <v>42036</v>
      </c>
      <c r="G3839" s="10">
        <v>44958</v>
      </c>
      <c r="H3839" s="11">
        <v>9</v>
      </c>
      <c r="I3839" s="20" t="s">
        <v>259</v>
      </c>
      <c r="J3839" s="11" t="s">
        <v>261</v>
      </c>
      <c r="K3839" s="11" t="s">
        <v>12387</v>
      </c>
      <c r="L3839" s="11">
        <v>2</v>
      </c>
    </row>
    <row r="3840" spans="1:12">
      <c r="A3840" s="11" t="s">
        <v>7590</v>
      </c>
      <c r="D3840" s="11" t="s">
        <v>260</v>
      </c>
      <c r="E3840" s="19" t="s">
        <v>7840</v>
      </c>
      <c r="F3840" s="10">
        <v>42036</v>
      </c>
      <c r="G3840" s="10">
        <v>44958</v>
      </c>
      <c r="H3840" s="11">
        <v>9</v>
      </c>
      <c r="I3840" s="20" t="s">
        <v>259</v>
      </c>
      <c r="J3840" s="11" t="s">
        <v>261</v>
      </c>
      <c r="K3840" s="11" t="s">
        <v>12387</v>
      </c>
      <c r="L3840" s="11">
        <v>2</v>
      </c>
    </row>
    <row r="3841" spans="1:12">
      <c r="A3841" s="11" t="s">
        <v>7591</v>
      </c>
      <c r="D3841" s="11" t="s">
        <v>260</v>
      </c>
      <c r="E3841" s="19" t="s">
        <v>7841</v>
      </c>
      <c r="F3841" s="10">
        <v>42036</v>
      </c>
      <c r="G3841" s="10">
        <v>44958</v>
      </c>
      <c r="H3841" s="11">
        <v>9</v>
      </c>
      <c r="I3841" s="20" t="s">
        <v>259</v>
      </c>
      <c r="J3841" s="11" t="s">
        <v>261</v>
      </c>
      <c r="K3841" s="11" t="s">
        <v>12387</v>
      </c>
      <c r="L3841" s="11">
        <v>2</v>
      </c>
    </row>
    <row r="3842" spans="1:12">
      <c r="A3842" s="11" t="s">
        <v>7592</v>
      </c>
      <c r="D3842" s="11" t="s">
        <v>260</v>
      </c>
      <c r="E3842" s="19" t="s">
        <v>7842</v>
      </c>
      <c r="F3842" s="10">
        <v>42036</v>
      </c>
      <c r="G3842" s="10">
        <v>44958</v>
      </c>
      <c r="H3842" s="11">
        <v>9</v>
      </c>
      <c r="I3842" s="20" t="s">
        <v>259</v>
      </c>
      <c r="J3842" s="11" t="s">
        <v>261</v>
      </c>
      <c r="K3842" s="11" t="s">
        <v>12387</v>
      </c>
      <c r="L3842" s="11">
        <v>2</v>
      </c>
    </row>
    <row r="3843" spans="1:12">
      <c r="A3843" s="11" t="s">
        <v>7593</v>
      </c>
      <c r="D3843" s="11" t="s">
        <v>260</v>
      </c>
      <c r="E3843" s="19" t="s">
        <v>7843</v>
      </c>
      <c r="F3843" s="10">
        <v>42036</v>
      </c>
      <c r="G3843" s="10">
        <v>44958</v>
      </c>
      <c r="H3843" s="11">
        <v>9</v>
      </c>
      <c r="I3843" s="20" t="s">
        <v>259</v>
      </c>
      <c r="J3843" s="11" t="s">
        <v>261</v>
      </c>
      <c r="K3843" s="11" t="s">
        <v>12387</v>
      </c>
      <c r="L3843" s="11">
        <v>2</v>
      </c>
    </row>
    <row r="3844" spans="1:12">
      <c r="A3844" s="11" t="s">
        <v>7594</v>
      </c>
      <c r="D3844" s="11" t="s">
        <v>260</v>
      </c>
      <c r="E3844" s="19" t="s">
        <v>7844</v>
      </c>
      <c r="F3844" s="10">
        <v>42036</v>
      </c>
      <c r="G3844" s="10">
        <v>44958</v>
      </c>
      <c r="H3844" s="11">
        <v>9</v>
      </c>
      <c r="I3844" s="20" t="s">
        <v>259</v>
      </c>
      <c r="J3844" s="11" t="s">
        <v>261</v>
      </c>
      <c r="K3844" s="11" t="s">
        <v>12387</v>
      </c>
      <c r="L3844" s="11">
        <v>2</v>
      </c>
    </row>
    <row r="3845" spans="1:12">
      <c r="A3845" s="11" t="s">
        <v>7595</v>
      </c>
      <c r="D3845" s="11" t="s">
        <v>260</v>
      </c>
      <c r="E3845" s="19" t="s">
        <v>7845</v>
      </c>
      <c r="F3845" s="10">
        <v>42036</v>
      </c>
      <c r="G3845" s="10">
        <v>44958</v>
      </c>
      <c r="H3845" s="11">
        <v>9</v>
      </c>
      <c r="I3845" s="20" t="s">
        <v>259</v>
      </c>
      <c r="J3845" s="11" t="s">
        <v>261</v>
      </c>
      <c r="K3845" s="11" t="s">
        <v>12387</v>
      </c>
      <c r="L3845" s="11">
        <v>2</v>
      </c>
    </row>
    <row r="3846" spans="1:12">
      <c r="A3846" s="11" t="s">
        <v>7596</v>
      </c>
      <c r="D3846" s="11" t="s">
        <v>260</v>
      </c>
      <c r="E3846" s="19" t="s">
        <v>7846</v>
      </c>
      <c r="F3846" s="10">
        <v>42036</v>
      </c>
      <c r="G3846" s="10">
        <v>44958</v>
      </c>
      <c r="H3846" s="11">
        <v>9</v>
      </c>
      <c r="I3846" s="20" t="s">
        <v>259</v>
      </c>
      <c r="J3846" s="11" t="s">
        <v>261</v>
      </c>
      <c r="K3846" s="11" t="s">
        <v>12387</v>
      </c>
      <c r="L3846" s="11">
        <v>2</v>
      </c>
    </row>
    <row r="3847" spans="1:12">
      <c r="A3847" s="11" t="s">
        <v>7597</v>
      </c>
      <c r="D3847" s="11" t="s">
        <v>260</v>
      </c>
      <c r="E3847" s="19" t="s">
        <v>7847</v>
      </c>
      <c r="F3847" s="10">
        <v>42036</v>
      </c>
      <c r="G3847" s="10">
        <v>44958</v>
      </c>
      <c r="H3847" s="11">
        <v>9</v>
      </c>
      <c r="I3847" s="20" t="s">
        <v>259</v>
      </c>
      <c r="J3847" s="11" t="s">
        <v>261</v>
      </c>
      <c r="K3847" s="11" t="s">
        <v>12387</v>
      </c>
      <c r="L3847" s="11">
        <v>2</v>
      </c>
    </row>
    <row r="3848" spans="1:12">
      <c r="A3848" s="11" t="s">
        <v>7598</v>
      </c>
      <c r="D3848" s="11" t="s">
        <v>260</v>
      </c>
      <c r="E3848" s="19" t="s">
        <v>7848</v>
      </c>
      <c r="F3848" s="10">
        <v>42036</v>
      </c>
      <c r="G3848" s="10">
        <v>44958</v>
      </c>
      <c r="H3848" s="11">
        <v>9</v>
      </c>
      <c r="I3848" s="20" t="s">
        <v>259</v>
      </c>
      <c r="J3848" s="11" t="s">
        <v>261</v>
      </c>
      <c r="K3848" s="11" t="s">
        <v>12387</v>
      </c>
      <c r="L3848" s="11">
        <v>2</v>
      </c>
    </row>
    <row r="3849" spans="1:12">
      <c r="A3849" s="11" t="s">
        <v>7599</v>
      </c>
      <c r="D3849" s="11" t="s">
        <v>260</v>
      </c>
      <c r="E3849" s="19" t="s">
        <v>7849</v>
      </c>
      <c r="F3849" s="10">
        <v>42036</v>
      </c>
      <c r="G3849" s="10">
        <v>44958</v>
      </c>
      <c r="H3849" s="11">
        <v>9</v>
      </c>
      <c r="I3849" s="20" t="s">
        <v>259</v>
      </c>
      <c r="J3849" s="11" t="s">
        <v>261</v>
      </c>
      <c r="K3849" s="11" t="s">
        <v>12387</v>
      </c>
      <c r="L3849" s="11">
        <v>2</v>
      </c>
    </row>
    <row r="3850" spans="1:12">
      <c r="A3850" s="11" t="s">
        <v>7600</v>
      </c>
      <c r="D3850" s="11" t="s">
        <v>260</v>
      </c>
      <c r="E3850" s="19" t="s">
        <v>7850</v>
      </c>
      <c r="F3850" s="10">
        <v>42036</v>
      </c>
      <c r="G3850" s="10">
        <v>44958</v>
      </c>
      <c r="H3850" s="11">
        <v>9</v>
      </c>
      <c r="I3850" s="20" t="s">
        <v>259</v>
      </c>
      <c r="J3850" s="11" t="s">
        <v>261</v>
      </c>
      <c r="K3850" s="11" t="s">
        <v>12387</v>
      </c>
      <c r="L3850" s="11">
        <v>2</v>
      </c>
    </row>
    <row r="3851" spans="1:12">
      <c r="A3851" s="11" t="s">
        <v>7601</v>
      </c>
      <c r="D3851" s="11" t="s">
        <v>260</v>
      </c>
      <c r="E3851" s="19" t="s">
        <v>7851</v>
      </c>
      <c r="F3851" s="10">
        <v>42036</v>
      </c>
      <c r="G3851" s="10">
        <v>44958</v>
      </c>
      <c r="H3851" s="11">
        <v>9</v>
      </c>
      <c r="I3851" s="20" t="s">
        <v>259</v>
      </c>
      <c r="J3851" s="11" t="s">
        <v>261</v>
      </c>
      <c r="K3851" s="11" t="s">
        <v>12387</v>
      </c>
      <c r="L3851" s="11">
        <v>2</v>
      </c>
    </row>
    <row r="3852" spans="1:12">
      <c r="A3852" s="11" t="s">
        <v>7602</v>
      </c>
      <c r="D3852" s="11" t="s">
        <v>260</v>
      </c>
      <c r="E3852" s="19" t="s">
        <v>7852</v>
      </c>
      <c r="F3852" s="10">
        <v>42036</v>
      </c>
      <c r="G3852" s="10">
        <v>44958</v>
      </c>
      <c r="H3852" s="11">
        <v>9</v>
      </c>
      <c r="I3852" s="20" t="s">
        <v>259</v>
      </c>
      <c r="J3852" s="11" t="s">
        <v>261</v>
      </c>
      <c r="K3852" s="11" t="s">
        <v>12387</v>
      </c>
      <c r="L3852" s="11">
        <v>2</v>
      </c>
    </row>
    <row r="3853" spans="1:12">
      <c r="A3853" s="11" t="s">
        <v>7603</v>
      </c>
      <c r="D3853" s="11" t="s">
        <v>260</v>
      </c>
      <c r="E3853" s="19" t="s">
        <v>7853</v>
      </c>
      <c r="F3853" s="10">
        <v>42036</v>
      </c>
      <c r="G3853" s="10">
        <v>44958</v>
      </c>
      <c r="H3853" s="11">
        <v>9</v>
      </c>
      <c r="I3853" s="20" t="s">
        <v>259</v>
      </c>
      <c r="J3853" s="11" t="s">
        <v>261</v>
      </c>
      <c r="K3853" s="11" t="s">
        <v>12387</v>
      </c>
      <c r="L3853" s="11">
        <v>2</v>
      </c>
    </row>
    <row r="3854" spans="1:12">
      <c r="A3854" s="11" t="s">
        <v>7604</v>
      </c>
      <c r="D3854" s="11" t="s">
        <v>260</v>
      </c>
      <c r="E3854" s="19" t="s">
        <v>7854</v>
      </c>
      <c r="F3854" s="10">
        <v>42036</v>
      </c>
      <c r="G3854" s="10">
        <v>44958</v>
      </c>
      <c r="H3854" s="11">
        <v>9</v>
      </c>
      <c r="I3854" s="20" t="s">
        <v>259</v>
      </c>
      <c r="J3854" s="11" t="s">
        <v>261</v>
      </c>
      <c r="K3854" s="11" t="s">
        <v>12387</v>
      </c>
      <c r="L3854" s="11">
        <v>2</v>
      </c>
    </row>
    <row r="3855" spans="1:12">
      <c r="A3855" s="11" t="s">
        <v>7605</v>
      </c>
      <c r="D3855" s="11" t="s">
        <v>260</v>
      </c>
      <c r="E3855" s="19" t="s">
        <v>7855</v>
      </c>
      <c r="F3855" s="10">
        <v>42036</v>
      </c>
      <c r="G3855" s="10">
        <v>44958</v>
      </c>
      <c r="H3855" s="11">
        <v>9</v>
      </c>
      <c r="I3855" s="20" t="s">
        <v>259</v>
      </c>
      <c r="J3855" s="11" t="s">
        <v>261</v>
      </c>
      <c r="K3855" s="11" t="s">
        <v>12387</v>
      </c>
      <c r="L3855" s="11">
        <v>2</v>
      </c>
    </row>
    <row r="3856" spans="1:12">
      <c r="A3856" s="11" t="s">
        <v>7606</v>
      </c>
      <c r="D3856" s="11" t="s">
        <v>260</v>
      </c>
      <c r="E3856" s="19" t="s">
        <v>7856</v>
      </c>
      <c r="F3856" s="10">
        <v>42036</v>
      </c>
      <c r="G3856" s="10">
        <v>44958</v>
      </c>
      <c r="H3856" s="11">
        <v>9</v>
      </c>
      <c r="I3856" s="20" t="s">
        <v>259</v>
      </c>
      <c r="J3856" s="11" t="s">
        <v>261</v>
      </c>
      <c r="K3856" s="11" t="s">
        <v>12387</v>
      </c>
      <c r="L3856" s="11">
        <v>2</v>
      </c>
    </row>
    <row r="3857" spans="1:12">
      <c r="A3857" s="11" t="s">
        <v>7607</v>
      </c>
      <c r="D3857" s="11" t="s">
        <v>260</v>
      </c>
      <c r="E3857" s="19" t="s">
        <v>7857</v>
      </c>
      <c r="F3857" s="10">
        <v>42036</v>
      </c>
      <c r="G3857" s="10">
        <v>44958</v>
      </c>
      <c r="H3857" s="11">
        <v>9</v>
      </c>
      <c r="I3857" s="20" t="s">
        <v>259</v>
      </c>
      <c r="J3857" s="11" t="s">
        <v>261</v>
      </c>
      <c r="K3857" s="11" t="s">
        <v>12387</v>
      </c>
      <c r="L3857" s="11">
        <v>2</v>
      </c>
    </row>
    <row r="3858" spans="1:12">
      <c r="A3858" s="11" t="s">
        <v>7608</v>
      </c>
      <c r="D3858" s="11" t="s">
        <v>260</v>
      </c>
      <c r="E3858" s="19" t="s">
        <v>7858</v>
      </c>
      <c r="F3858" s="10">
        <v>42036</v>
      </c>
      <c r="G3858" s="10">
        <v>44958</v>
      </c>
      <c r="H3858" s="11">
        <v>9</v>
      </c>
      <c r="I3858" s="20" t="s">
        <v>259</v>
      </c>
      <c r="J3858" s="11" t="s">
        <v>261</v>
      </c>
      <c r="K3858" s="11" t="s">
        <v>12387</v>
      </c>
      <c r="L3858" s="11">
        <v>2</v>
      </c>
    </row>
    <row r="3859" spans="1:12">
      <c r="A3859" s="11" t="s">
        <v>7609</v>
      </c>
      <c r="D3859" s="11" t="s">
        <v>260</v>
      </c>
      <c r="E3859" s="19" t="s">
        <v>7859</v>
      </c>
      <c r="F3859" s="10">
        <v>42036</v>
      </c>
      <c r="G3859" s="10">
        <v>44958</v>
      </c>
      <c r="H3859" s="11">
        <v>9</v>
      </c>
      <c r="I3859" s="20" t="s">
        <v>259</v>
      </c>
      <c r="J3859" s="11" t="s">
        <v>261</v>
      </c>
      <c r="K3859" s="11" t="s">
        <v>12387</v>
      </c>
      <c r="L3859" s="11">
        <v>2</v>
      </c>
    </row>
    <row r="3860" spans="1:12">
      <c r="A3860" s="11" t="s">
        <v>7610</v>
      </c>
      <c r="D3860" s="11" t="s">
        <v>260</v>
      </c>
      <c r="E3860" s="19" t="s">
        <v>7860</v>
      </c>
      <c r="F3860" s="10">
        <v>42036</v>
      </c>
      <c r="G3860" s="10">
        <v>44958</v>
      </c>
      <c r="H3860" s="11">
        <v>9</v>
      </c>
      <c r="I3860" s="20" t="s">
        <v>259</v>
      </c>
      <c r="J3860" s="11" t="s">
        <v>261</v>
      </c>
      <c r="K3860" s="11" t="s">
        <v>12387</v>
      </c>
      <c r="L3860" s="11">
        <v>2</v>
      </c>
    </row>
    <row r="3861" spans="1:12">
      <c r="A3861" s="11" t="s">
        <v>7611</v>
      </c>
      <c r="D3861" s="11" t="s">
        <v>260</v>
      </c>
      <c r="E3861" s="19" t="s">
        <v>7861</v>
      </c>
      <c r="F3861" s="10">
        <v>42036</v>
      </c>
      <c r="G3861" s="10">
        <v>44958</v>
      </c>
      <c r="H3861" s="11">
        <v>9</v>
      </c>
      <c r="I3861" s="20" t="s">
        <v>259</v>
      </c>
      <c r="J3861" s="11" t="s">
        <v>261</v>
      </c>
      <c r="K3861" s="11" t="s">
        <v>12387</v>
      </c>
      <c r="L3861" s="11">
        <v>2</v>
      </c>
    </row>
    <row r="3862" spans="1:12">
      <c r="A3862" s="11" t="s">
        <v>7612</v>
      </c>
      <c r="D3862" s="11" t="s">
        <v>260</v>
      </c>
      <c r="E3862" s="19" t="s">
        <v>7862</v>
      </c>
      <c r="F3862" s="10">
        <v>42036</v>
      </c>
      <c r="G3862" s="10">
        <v>44958</v>
      </c>
      <c r="H3862" s="11">
        <v>9</v>
      </c>
      <c r="I3862" s="20" t="s">
        <v>259</v>
      </c>
      <c r="J3862" s="11" t="s">
        <v>261</v>
      </c>
      <c r="K3862" s="11" t="s">
        <v>12387</v>
      </c>
      <c r="L3862" s="11">
        <v>2</v>
      </c>
    </row>
    <row r="3863" spans="1:12">
      <c r="A3863" s="11" t="s">
        <v>7613</v>
      </c>
      <c r="D3863" s="11" t="s">
        <v>260</v>
      </c>
      <c r="E3863" s="19" t="s">
        <v>7863</v>
      </c>
      <c r="F3863" s="10">
        <v>42036</v>
      </c>
      <c r="G3863" s="10">
        <v>44958</v>
      </c>
      <c r="H3863" s="11">
        <v>9</v>
      </c>
      <c r="I3863" s="20" t="s">
        <v>259</v>
      </c>
      <c r="J3863" s="11" t="s">
        <v>261</v>
      </c>
      <c r="K3863" s="11" t="s">
        <v>12387</v>
      </c>
      <c r="L3863" s="11">
        <v>2</v>
      </c>
    </row>
    <row r="3864" spans="1:12">
      <c r="A3864" s="11" t="s">
        <v>7614</v>
      </c>
      <c r="D3864" s="11" t="s">
        <v>260</v>
      </c>
      <c r="E3864" s="19" t="s">
        <v>7864</v>
      </c>
      <c r="F3864" s="10">
        <v>42036</v>
      </c>
      <c r="G3864" s="10">
        <v>44958</v>
      </c>
      <c r="H3864" s="11">
        <v>9</v>
      </c>
      <c r="I3864" s="20" t="s">
        <v>259</v>
      </c>
      <c r="J3864" s="11" t="s">
        <v>261</v>
      </c>
      <c r="K3864" s="11" t="s">
        <v>12387</v>
      </c>
      <c r="L3864" s="11">
        <v>2</v>
      </c>
    </row>
    <row r="3865" spans="1:12">
      <c r="A3865" s="11" t="s">
        <v>7615</v>
      </c>
      <c r="D3865" s="11" t="s">
        <v>260</v>
      </c>
      <c r="E3865" s="19" t="s">
        <v>7865</v>
      </c>
      <c r="F3865" s="10">
        <v>42036</v>
      </c>
      <c r="G3865" s="10">
        <v>44958</v>
      </c>
      <c r="H3865" s="11">
        <v>9</v>
      </c>
      <c r="I3865" s="20" t="s">
        <v>259</v>
      </c>
      <c r="J3865" s="11" t="s">
        <v>261</v>
      </c>
      <c r="K3865" s="11" t="s">
        <v>12387</v>
      </c>
      <c r="L3865" s="11">
        <v>2</v>
      </c>
    </row>
    <row r="3866" spans="1:12">
      <c r="A3866" s="11" t="s">
        <v>7616</v>
      </c>
      <c r="D3866" s="11" t="s">
        <v>260</v>
      </c>
      <c r="E3866" s="19" t="s">
        <v>7866</v>
      </c>
      <c r="F3866" s="10">
        <v>42036</v>
      </c>
      <c r="G3866" s="10">
        <v>44958</v>
      </c>
      <c r="H3866" s="11">
        <v>9</v>
      </c>
      <c r="I3866" s="20" t="s">
        <v>259</v>
      </c>
      <c r="J3866" s="11" t="s">
        <v>261</v>
      </c>
      <c r="K3866" s="11" t="s">
        <v>12387</v>
      </c>
      <c r="L3866" s="11">
        <v>2</v>
      </c>
    </row>
    <row r="3867" spans="1:12">
      <c r="A3867" s="11" t="s">
        <v>7617</v>
      </c>
      <c r="D3867" s="11" t="s">
        <v>260</v>
      </c>
      <c r="E3867" s="19" t="s">
        <v>7867</v>
      </c>
      <c r="F3867" s="10">
        <v>42036</v>
      </c>
      <c r="G3867" s="10">
        <v>44958</v>
      </c>
      <c r="H3867" s="11">
        <v>9</v>
      </c>
      <c r="I3867" s="20" t="s">
        <v>259</v>
      </c>
      <c r="J3867" s="11" t="s">
        <v>261</v>
      </c>
      <c r="K3867" s="11" t="s">
        <v>12387</v>
      </c>
      <c r="L3867" s="11">
        <v>2</v>
      </c>
    </row>
    <row r="3868" spans="1:12">
      <c r="A3868" s="11" t="s">
        <v>7618</v>
      </c>
      <c r="D3868" s="11" t="s">
        <v>260</v>
      </c>
      <c r="E3868" s="19" t="s">
        <v>7868</v>
      </c>
      <c r="F3868" s="10">
        <v>42036</v>
      </c>
      <c r="G3868" s="10">
        <v>44958</v>
      </c>
      <c r="H3868" s="11">
        <v>9</v>
      </c>
      <c r="I3868" s="20" t="s">
        <v>259</v>
      </c>
      <c r="J3868" s="11" t="s">
        <v>261</v>
      </c>
      <c r="K3868" s="11" t="s">
        <v>12387</v>
      </c>
      <c r="L3868" s="11">
        <v>2</v>
      </c>
    </row>
    <row r="3869" spans="1:12">
      <c r="A3869" s="11" t="s">
        <v>7619</v>
      </c>
      <c r="D3869" s="11" t="s">
        <v>260</v>
      </c>
      <c r="E3869" s="19" t="s">
        <v>7869</v>
      </c>
      <c r="F3869" s="10">
        <v>42036</v>
      </c>
      <c r="G3869" s="10">
        <v>44958</v>
      </c>
      <c r="H3869" s="11">
        <v>9</v>
      </c>
      <c r="I3869" s="20" t="s">
        <v>259</v>
      </c>
      <c r="J3869" s="11" t="s">
        <v>261</v>
      </c>
      <c r="K3869" s="11" t="s">
        <v>12387</v>
      </c>
      <c r="L3869" s="11">
        <v>2</v>
      </c>
    </row>
    <row r="3870" spans="1:12">
      <c r="A3870" s="11" t="s">
        <v>7620</v>
      </c>
      <c r="D3870" s="11" t="s">
        <v>260</v>
      </c>
      <c r="E3870" s="19" t="s">
        <v>7870</v>
      </c>
      <c r="F3870" s="10">
        <v>42036</v>
      </c>
      <c r="G3870" s="10">
        <v>44958</v>
      </c>
      <c r="H3870" s="11">
        <v>9</v>
      </c>
      <c r="I3870" s="20" t="s">
        <v>259</v>
      </c>
      <c r="J3870" s="11" t="s">
        <v>261</v>
      </c>
      <c r="K3870" s="11" t="s">
        <v>12387</v>
      </c>
      <c r="L3870" s="11">
        <v>2</v>
      </c>
    </row>
    <row r="3871" spans="1:12">
      <c r="A3871" s="11" t="s">
        <v>7621</v>
      </c>
      <c r="D3871" s="11" t="s">
        <v>260</v>
      </c>
      <c r="E3871" s="19" t="s">
        <v>7871</v>
      </c>
      <c r="F3871" s="10">
        <v>42036</v>
      </c>
      <c r="G3871" s="10">
        <v>44958</v>
      </c>
      <c r="H3871" s="11">
        <v>9</v>
      </c>
      <c r="I3871" s="20" t="s">
        <v>259</v>
      </c>
      <c r="J3871" s="11" t="s">
        <v>261</v>
      </c>
      <c r="K3871" s="11" t="s">
        <v>12387</v>
      </c>
      <c r="L3871" s="11">
        <v>2</v>
      </c>
    </row>
    <row r="3872" spans="1:12">
      <c r="A3872" s="11" t="s">
        <v>7622</v>
      </c>
      <c r="D3872" s="11" t="s">
        <v>260</v>
      </c>
      <c r="E3872" s="19" t="s">
        <v>7872</v>
      </c>
      <c r="F3872" s="10">
        <v>42036</v>
      </c>
      <c r="G3872" s="10">
        <v>44958</v>
      </c>
      <c r="H3872" s="11">
        <v>9</v>
      </c>
      <c r="I3872" s="20" t="s">
        <v>259</v>
      </c>
      <c r="J3872" s="11" t="s">
        <v>261</v>
      </c>
      <c r="K3872" s="11" t="s">
        <v>12387</v>
      </c>
      <c r="L3872" s="11">
        <v>2</v>
      </c>
    </row>
    <row r="3873" spans="1:12">
      <c r="A3873" s="11" t="s">
        <v>7623</v>
      </c>
      <c r="D3873" s="11" t="s">
        <v>260</v>
      </c>
      <c r="E3873" s="19" t="s">
        <v>7873</v>
      </c>
      <c r="F3873" s="10">
        <v>42036</v>
      </c>
      <c r="G3873" s="10">
        <v>44958</v>
      </c>
      <c r="H3873" s="11">
        <v>9</v>
      </c>
      <c r="I3873" s="20" t="s">
        <v>259</v>
      </c>
      <c r="J3873" s="11" t="s">
        <v>261</v>
      </c>
      <c r="K3873" s="11" t="s">
        <v>12387</v>
      </c>
      <c r="L3873" s="11">
        <v>2</v>
      </c>
    </row>
    <row r="3874" spans="1:12">
      <c r="A3874" s="11" t="s">
        <v>7624</v>
      </c>
      <c r="D3874" s="11" t="s">
        <v>260</v>
      </c>
      <c r="E3874" s="19" t="s">
        <v>7874</v>
      </c>
      <c r="F3874" s="10">
        <v>42036</v>
      </c>
      <c r="G3874" s="10">
        <v>44958</v>
      </c>
      <c r="H3874" s="11">
        <v>9</v>
      </c>
      <c r="I3874" s="20" t="s">
        <v>259</v>
      </c>
      <c r="J3874" s="11" t="s">
        <v>261</v>
      </c>
      <c r="K3874" s="11" t="s">
        <v>12387</v>
      </c>
      <c r="L3874" s="11">
        <v>2</v>
      </c>
    </row>
    <row r="3875" spans="1:12">
      <c r="A3875" s="11" t="s">
        <v>7625</v>
      </c>
      <c r="D3875" s="11" t="s">
        <v>260</v>
      </c>
      <c r="E3875" s="19" t="s">
        <v>7875</v>
      </c>
      <c r="F3875" s="10">
        <v>42036</v>
      </c>
      <c r="G3875" s="10">
        <v>44958</v>
      </c>
      <c r="H3875" s="11">
        <v>9</v>
      </c>
      <c r="I3875" s="20" t="s">
        <v>259</v>
      </c>
      <c r="J3875" s="11" t="s">
        <v>261</v>
      </c>
      <c r="K3875" s="11" t="s">
        <v>12387</v>
      </c>
      <c r="L3875" s="11">
        <v>2</v>
      </c>
    </row>
    <row r="3876" spans="1:12">
      <c r="A3876" s="11" t="s">
        <v>7626</v>
      </c>
      <c r="D3876" s="11" t="s">
        <v>260</v>
      </c>
      <c r="E3876" s="19" t="s">
        <v>7876</v>
      </c>
      <c r="F3876" s="10">
        <v>42036</v>
      </c>
      <c r="G3876" s="10">
        <v>44958</v>
      </c>
      <c r="H3876" s="11">
        <v>9</v>
      </c>
      <c r="I3876" s="20" t="s">
        <v>259</v>
      </c>
      <c r="J3876" s="11" t="s">
        <v>261</v>
      </c>
      <c r="K3876" s="11" t="s">
        <v>12387</v>
      </c>
      <c r="L3876" s="11">
        <v>2</v>
      </c>
    </row>
    <row r="3877" spans="1:12">
      <c r="A3877" s="11" t="s">
        <v>7627</v>
      </c>
      <c r="D3877" s="11" t="s">
        <v>260</v>
      </c>
      <c r="E3877" s="19" t="s">
        <v>7877</v>
      </c>
      <c r="F3877" s="10">
        <v>42036</v>
      </c>
      <c r="G3877" s="10">
        <v>44958</v>
      </c>
      <c r="H3877" s="11">
        <v>9</v>
      </c>
      <c r="I3877" s="20" t="s">
        <v>259</v>
      </c>
      <c r="J3877" s="11" t="s">
        <v>261</v>
      </c>
      <c r="K3877" s="11" t="s">
        <v>12387</v>
      </c>
      <c r="L3877" s="11">
        <v>2</v>
      </c>
    </row>
    <row r="3878" spans="1:12">
      <c r="A3878" s="11" t="s">
        <v>7628</v>
      </c>
      <c r="D3878" s="11" t="s">
        <v>260</v>
      </c>
      <c r="E3878" s="19" t="s">
        <v>7878</v>
      </c>
      <c r="F3878" s="10">
        <v>42036</v>
      </c>
      <c r="G3878" s="10">
        <v>44958</v>
      </c>
      <c r="H3878" s="11">
        <v>9</v>
      </c>
      <c r="I3878" s="20" t="s">
        <v>259</v>
      </c>
      <c r="J3878" s="11" t="s">
        <v>261</v>
      </c>
      <c r="K3878" s="11" t="s">
        <v>12387</v>
      </c>
      <c r="L3878" s="11">
        <v>2</v>
      </c>
    </row>
    <row r="3879" spans="1:12">
      <c r="A3879" s="11" t="s">
        <v>7629</v>
      </c>
      <c r="D3879" s="11" t="s">
        <v>260</v>
      </c>
      <c r="E3879" s="19" t="s">
        <v>7879</v>
      </c>
      <c r="F3879" s="10">
        <v>42036</v>
      </c>
      <c r="G3879" s="10">
        <v>44958</v>
      </c>
      <c r="H3879" s="11">
        <v>9</v>
      </c>
      <c r="I3879" s="20" t="s">
        <v>259</v>
      </c>
      <c r="J3879" s="11" t="s">
        <v>261</v>
      </c>
      <c r="K3879" s="11" t="s">
        <v>12387</v>
      </c>
      <c r="L3879" s="11">
        <v>2</v>
      </c>
    </row>
    <row r="3880" spans="1:12">
      <c r="A3880" s="11" t="s">
        <v>7630</v>
      </c>
      <c r="D3880" s="11" t="s">
        <v>260</v>
      </c>
      <c r="E3880" s="19" t="s">
        <v>7880</v>
      </c>
      <c r="F3880" s="10">
        <v>42036</v>
      </c>
      <c r="G3880" s="10">
        <v>44958</v>
      </c>
      <c r="H3880" s="11">
        <v>9</v>
      </c>
      <c r="I3880" s="20" t="s">
        <v>259</v>
      </c>
      <c r="J3880" s="11" t="s">
        <v>261</v>
      </c>
      <c r="K3880" s="11" t="s">
        <v>12387</v>
      </c>
      <c r="L3880" s="11">
        <v>2</v>
      </c>
    </row>
    <row r="3881" spans="1:12">
      <c r="A3881" s="11" t="s">
        <v>7631</v>
      </c>
      <c r="D3881" s="11" t="s">
        <v>260</v>
      </c>
      <c r="E3881" s="19" t="s">
        <v>7881</v>
      </c>
      <c r="F3881" s="10">
        <v>42036</v>
      </c>
      <c r="G3881" s="10">
        <v>44958</v>
      </c>
      <c r="H3881" s="11">
        <v>9</v>
      </c>
      <c r="I3881" s="20" t="s">
        <v>259</v>
      </c>
      <c r="J3881" s="11" t="s">
        <v>261</v>
      </c>
      <c r="K3881" s="11" t="s">
        <v>12387</v>
      </c>
      <c r="L3881" s="11">
        <v>2</v>
      </c>
    </row>
    <row r="3882" spans="1:12">
      <c r="A3882" s="11" t="s">
        <v>7632</v>
      </c>
      <c r="D3882" s="11" t="s">
        <v>260</v>
      </c>
      <c r="E3882" s="19" t="s">
        <v>7882</v>
      </c>
      <c r="F3882" s="10">
        <v>42036</v>
      </c>
      <c r="G3882" s="10">
        <v>44958</v>
      </c>
      <c r="H3882" s="11">
        <v>9</v>
      </c>
      <c r="I3882" s="20" t="s">
        <v>259</v>
      </c>
      <c r="J3882" s="11" t="s">
        <v>261</v>
      </c>
      <c r="K3882" s="11" t="s">
        <v>12387</v>
      </c>
      <c r="L3882" s="11">
        <v>2</v>
      </c>
    </row>
    <row r="3883" spans="1:12">
      <c r="A3883" s="11" t="s">
        <v>7633</v>
      </c>
      <c r="D3883" s="11" t="s">
        <v>260</v>
      </c>
      <c r="E3883" s="19" t="s">
        <v>7883</v>
      </c>
      <c r="F3883" s="10">
        <v>42036</v>
      </c>
      <c r="G3883" s="10">
        <v>44958</v>
      </c>
      <c r="H3883" s="11">
        <v>9</v>
      </c>
      <c r="I3883" s="20" t="s">
        <v>259</v>
      </c>
      <c r="J3883" s="11" t="s">
        <v>261</v>
      </c>
      <c r="K3883" s="11" t="s">
        <v>12387</v>
      </c>
      <c r="L3883" s="11">
        <v>2</v>
      </c>
    </row>
    <row r="3884" spans="1:12">
      <c r="A3884" s="11" t="s">
        <v>7634</v>
      </c>
      <c r="D3884" s="11" t="s">
        <v>260</v>
      </c>
      <c r="E3884" s="19" t="s">
        <v>7884</v>
      </c>
      <c r="F3884" s="10">
        <v>42036</v>
      </c>
      <c r="G3884" s="10">
        <v>44958</v>
      </c>
      <c r="H3884" s="11">
        <v>9</v>
      </c>
      <c r="I3884" s="20" t="s">
        <v>259</v>
      </c>
      <c r="J3884" s="11" t="s">
        <v>261</v>
      </c>
      <c r="K3884" s="11" t="s">
        <v>12387</v>
      </c>
      <c r="L3884" s="11">
        <v>2</v>
      </c>
    </row>
    <row r="3885" spans="1:12">
      <c r="A3885" s="11" t="s">
        <v>7635</v>
      </c>
      <c r="D3885" s="11" t="s">
        <v>260</v>
      </c>
      <c r="E3885" s="19" t="s">
        <v>7885</v>
      </c>
      <c r="F3885" s="10">
        <v>42036</v>
      </c>
      <c r="G3885" s="10">
        <v>44958</v>
      </c>
      <c r="H3885" s="11">
        <v>9</v>
      </c>
      <c r="I3885" s="20" t="s">
        <v>259</v>
      </c>
      <c r="J3885" s="11" t="s">
        <v>261</v>
      </c>
      <c r="K3885" s="11" t="s">
        <v>12387</v>
      </c>
      <c r="L3885" s="11">
        <v>2</v>
      </c>
    </row>
    <row r="3886" spans="1:12">
      <c r="A3886" s="11" t="s">
        <v>7636</v>
      </c>
      <c r="D3886" s="11" t="s">
        <v>260</v>
      </c>
      <c r="E3886" s="19" t="s">
        <v>7886</v>
      </c>
      <c r="F3886" s="10">
        <v>42036</v>
      </c>
      <c r="G3886" s="10">
        <v>44958</v>
      </c>
      <c r="H3886" s="11">
        <v>9</v>
      </c>
      <c r="I3886" s="20" t="s">
        <v>259</v>
      </c>
      <c r="J3886" s="11" t="s">
        <v>261</v>
      </c>
      <c r="K3886" s="11" t="s">
        <v>12387</v>
      </c>
      <c r="L3886" s="11">
        <v>2</v>
      </c>
    </row>
    <row r="3887" spans="1:12">
      <c r="A3887" s="11" t="s">
        <v>7637</v>
      </c>
      <c r="D3887" s="11" t="s">
        <v>260</v>
      </c>
      <c r="E3887" s="19" t="s">
        <v>7887</v>
      </c>
      <c r="F3887" s="10">
        <v>42036</v>
      </c>
      <c r="G3887" s="10">
        <v>44958</v>
      </c>
      <c r="H3887" s="11">
        <v>9</v>
      </c>
      <c r="I3887" s="20" t="s">
        <v>259</v>
      </c>
      <c r="J3887" s="11" t="s">
        <v>261</v>
      </c>
      <c r="K3887" s="11" t="s">
        <v>12387</v>
      </c>
      <c r="L3887" s="11">
        <v>2</v>
      </c>
    </row>
    <row r="3888" spans="1:12">
      <c r="A3888" s="11" t="s">
        <v>7638</v>
      </c>
      <c r="D3888" s="11" t="s">
        <v>260</v>
      </c>
      <c r="E3888" s="19" t="s">
        <v>7888</v>
      </c>
      <c r="F3888" s="10">
        <v>42036</v>
      </c>
      <c r="G3888" s="10">
        <v>44958</v>
      </c>
      <c r="H3888" s="11">
        <v>9</v>
      </c>
      <c r="I3888" s="20" t="s">
        <v>259</v>
      </c>
      <c r="J3888" s="11" t="s">
        <v>261</v>
      </c>
      <c r="K3888" s="11" t="s">
        <v>12387</v>
      </c>
      <c r="L3888" s="11">
        <v>2</v>
      </c>
    </row>
    <row r="3889" spans="1:12">
      <c r="A3889" s="11" t="s">
        <v>7639</v>
      </c>
      <c r="D3889" s="11" t="s">
        <v>260</v>
      </c>
      <c r="E3889" s="19" t="s">
        <v>7889</v>
      </c>
      <c r="F3889" s="10">
        <v>42036</v>
      </c>
      <c r="G3889" s="10">
        <v>44958</v>
      </c>
      <c r="H3889" s="11">
        <v>9</v>
      </c>
      <c r="I3889" s="20" t="s">
        <v>259</v>
      </c>
      <c r="J3889" s="11" t="s">
        <v>261</v>
      </c>
      <c r="K3889" s="11" t="s">
        <v>12387</v>
      </c>
      <c r="L3889" s="11">
        <v>2</v>
      </c>
    </row>
    <row r="3890" spans="1:12">
      <c r="A3890" s="11" t="s">
        <v>7640</v>
      </c>
      <c r="D3890" s="11" t="s">
        <v>260</v>
      </c>
      <c r="E3890" s="19" t="s">
        <v>7890</v>
      </c>
      <c r="F3890" s="10">
        <v>42036</v>
      </c>
      <c r="G3890" s="10">
        <v>44958</v>
      </c>
      <c r="H3890" s="11">
        <v>9</v>
      </c>
      <c r="I3890" s="20" t="s">
        <v>259</v>
      </c>
      <c r="J3890" s="11" t="s">
        <v>261</v>
      </c>
      <c r="K3890" s="11" t="s">
        <v>12387</v>
      </c>
      <c r="L3890" s="11">
        <v>2</v>
      </c>
    </row>
    <row r="3891" spans="1:12">
      <c r="A3891" s="11" t="s">
        <v>7641</v>
      </c>
      <c r="D3891" s="11" t="s">
        <v>260</v>
      </c>
      <c r="E3891" s="19" t="s">
        <v>7891</v>
      </c>
      <c r="F3891" s="10">
        <v>42036</v>
      </c>
      <c r="G3891" s="10">
        <v>44958</v>
      </c>
      <c r="H3891" s="11">
        <v>9</v>
      </c>
      <c r="I3891" s="20" t="s">
        <v>259</v>
      </c>
      <c r="J3891" s="11" t="s">
        <v>261</v>
      </c>
      <c r="K3891" s="11" t="s">
        <v>12387</v>
      </c>
      <c r="L3891" s="11">
        <v>2</v>
      </c>
    </row>
    <row r="3892" spans="1:12">
      <c r="A3892" s="11" t="s">
        <v>7642</v>
      </c>
      <c r="D3892" s="11" t="s">
        <v>260</v>
      </c>
      <c r="E3892" s="19" t="s">
        <v>7892</v>
      </c>
      <c r="F3892" s="10">
        <v>42036</v>
      </c>
      <c r="G3892" s="10">
        <v>44958</v>
      </c>
      <c r="H3892" s="11">
        <v>9</v>
      </c>
      <c r="I3892" s="20" t="s">
        <v>259</v>
      </c>
      <c r="J3892" s="11" t="s">
        <v>261</v>
      </c>
      <c r="K3892" s="11" t="s">
        <v>12387</v>
      </c>
      <c r="L3892" s="11">
        <v>2</v>
      </c>
    </row>
    <row r="3893" spans="1:12">
      <c r="A3893" s="11" t="s">
        <v>7643</v>
      </c>
      <c r="D3893" s="11" t="s">
        <v>260</v>
      </c>
      <c r="E3893" s="19" t="s">
        <v>7893</v>
      </c>
      <c r="F3893" s="10">
        <v>42036</v>
      </c>
      <c r="G3893" s="10">
        <v>44958</v>
      </c>
      <c r="H3893" s="11">
        <v>9</v>
      </c>
      <c r="I3893" s="20" t="s">
        <v>259</v>
      </c>
      <c r="J3893" s="11" t="s">
        <v>261</v>
      </c>
      <c r="K3893" s="11" t="s">
        <v>12387</v>
      </c>
      <c r="L3893" s="11">
        <v>2</v>
      </c>
    </row>
    <row r="3894" spans="1:12">
      <c r="A3894" s="11" t="s">
        <v>7644</v>
      </c>
      <c r="D3894" s="11" t="s">
        <v>260</v>
      </c>
      <c r="E3894" s="19" t="s">
        <v>7894</v>
      </c>
      <c r="F3894" s="10">
        <v>42036</v>
      </c>
      <c r="G3894" s="10">
        <v>44958</v>
      </c>
      <c r="H3894" s="11">
        <v>9</v>
      </c>
      <c r="I3894" s="20" t="s">
        <v>259</v>
      </c>
      <c r="J3894" s="11" t="s">
        <v>261</v>
      </c>
      <c r="K3894" s="11" t="s">
        <v>12387</v>
      </c>
      <c r="L3894" s="11">
        <v>2</v>
      </c>
    </row>
    <row r="3895" spans="1:12">
      <c r="A3895" s="11" t="s">
        <v>7645</v>
      </c>
      <c r="D3895" s="11" t="s">
        <v>260</v>
      </c>
      <c r="E3895" s="19" t="s">
        <v>7895</v>
      </c>
      <c r="F3895" s="10">
        <v>42036</v>
      </c>
      <c r="G3895" s="10">
        <v>44958</v>
      </c>
      <c r="H3895" s="11">
        <v>9</v>
      </c>
      <c r="I3895" s="20" t="s">
        <v>259</v>
      </c>
      <c r="J3895" s="11" t="s">
        <v>261</v>
      </c>
      <c r="K3895" s="11" t="s">
        <v>12387</v>
      </c>
      <c r="L3895" s="11">
        <v>2</v>
      </c>
    </row>
    <row r="3896" spans="1:12">
      <c r="A3896" s="11" t="s">
        <v>7646</v>
      </c>
      <c r="D3896" s="11" t="s">
        <v>260</v>
      </c>
      <c r="E3896" s="19" t="s">
        <v>7896</v>
      </c>
      <c r="F3896" s="10">
        <v>42036</v>
      </c>
      <c r="G3896" s="10">
        <v>44958</v>
      </c>
      <c r="H3896" s="11">
        <v>9</v>
      </c>
      <c r="I3896" s="20" t="s">
        <v>259</v>
      </c>
      <c r="J3896" s="11" t="s">
        <v>261</v>
      </c>
      <c r="K3896" s="11" t="s">
        <v>12387</v>
      </c>
      <c r="L3896" s="11">
        <v>2</v>
      </c>
    </row>
    <row r="3897" spans="1:12">
      <c r="A3897" s="11" t="s">
        <v>7647</v>
      </c>
      <c r="D3897" s="11" t="s">
        <v>260</v>
      </c>
      <c r="E3897" s="19" t="s">
        <v>7897</v>
      </c>
      <c r="F3897" s="10">
        <v>42036</v>
      </c>
      <c r="G3897" s="10">
        <v>44958</v>
      </c>
      <c r="H3897" s="11">
        <v>9</v>
      </c>
      <c r="I3897" s="20" t="s">
        <v>259</v>
      </c>
      <c r="J3897" s="11" t="s">
        <v>261</v>
      </c>
      <c r="K3897" s="11" t="s">
        <v>12387</v>
      </c>
      <c r="L3897" s="11">
        <v>2</v>
      </c>
    </row>
    <row r="3898" spans="1:12">
      <c r="A3898" s="11" t="s">
        <v>7648</v>
      </c>
      <c r="D3898" s="11" t="s">
        <v>260</v>
      </c>
      <c r="E3898" s="19" t="s">
        <v>7898</v>
      </c>
      <c r="F3898" s="10">
        <v>42036</v>
      </c>
      <c r="G3898" s="10">
        <v>44958</v>
      </c>
      <c r="H3898" s="11">
        <v>9</v>
      </c>
      <c r="I3898" s="20" t="s">
        <v>259</v>
      </c>
      <c r="J3898" s="11" t="s">
        <v>261</v>
      </c>
      <c r="K3898" s="11" t="s">
        <v>12387</v>
      </c>
      <c r="L3898" s="11">
        <v>2</v>
      </c>
    </row>
    <row r="3899" spans="1:12">
      <c r="A3899" s="11" t="s">
        <v>7649</v>
      </c>
      <c r="D3899" s="11" t="s">
        <v>260</v>
      </c>
      <c r="E3899" s="19" t="s">
        <v>7899</v>
      </c>
      <c r="F3899" s="10">
        <v>42036</v>
      </c>
      <c r="G3899" s="10">
        <v>44958</v>
      </c>
      <c r="H3899" s="11">
        <v>9</v>
      </c>
      <c r="I3899" s="20" t="s">
        <v>259</v>
      </c>
      <c r="J3899" s="11" t="s">
        <v>261</v>
      </c>
      <c r="K3899" s="11" t="s">
        <v>12387</v>
      </c>
      <c r="L3899" s="11">
        <v>2</v>
      </c>
    </row>
    <row r="3900" spans="1:12">
      <c r="A3900" s="11" t="s">
        <v>7650</v>
      </c>
      <c r="D3900" s="11" t="s">
        <v>260</v>
      </c>
      <c r="E3900" s="19" t="s">
        <v>7900</v>
      </c>
      <c r="F3900" s="10">
        <v>42036</v>
      </c>
      <c r="G3900" s="10">
        <v>44958</v>
      </c>
      <c r="H3900" s="11">
        <v>9</v>
      </c>
      <c r="I3900" s="20" t="s">
        <v>259</v>
      </c>
      <c r="J3900" s="11" t="s">
        <v>261</v>
      </c>
      <c r="K3900" s="11" t="s">
        <v>12387</v>
      </c>
      <c r="L3900" s="11">
        <v>2</v>
      </c>
    </row>
    <row r="3901" spans="1:12">
      <c r="A3901" s="11" t="s">
        <v>7651</v>
      </c>
      <c r="D3901" s="11" t="s">
        <v>260</v>
      </c>
      <c r="E3901" s="19" t="s">
        <v>7901</v>
      </c>
      <c r="F3901" s="10">
        <v>42036</v>
      </c>
      <c r="G3901" s="10">
        <v>44958</v>
      </c>
      <c r="H3901" s="11">
        <v>9</v>
      </c>
      <c r="I3901" s="20" t="s">
        <v>259</v>
      </c>
      <c r="J3901" s="11" t="s">
        <v>261</v>
      </c>
      <c r="K3901" s="11" t="s">
        <v>12387</v>
      </c>
      <c r="L3901" s="11">
        <v>2</v>
      </c>
    </row>
    <row r="3902" spans="1:12">
      <c r="A3902" s="11" t="s">
        <v>7652</v>
      </c>
      <c r="D3902" s="11" t="s">
        <v>260</v>
      </c>
      <c r="E3902" s="19" t="s">
        <v>7902</v>
      </c>
      <c r="F3902" s="10">
        <v>42036</v>
      </c>
      <c r="G3902" s="10">
        <v>44958</v>
      </c>
      <c r="H3902" s="11">
        <v>9</v>
      </c>
      <c r="I3902" s="20" t="s">
        <v>259</v>
      </c>
      <c r="J3902" s="11" t="s">
        <v>261</v>
      </c>
      <c r="K3902" s="11" t="s">
        <v>12387</v>
      </c>
      <c r="L3902" s="11">
        <v>2</v>
      </c>
    </row>
    <row r="3903" spans="1:12">
      <c r="A3903" s="11" t="s">
        <v>7653</v>
      </c>
      <c r="D3903" s="11" t="s">
        <v>260</v>
      </c>
      <c r="E3903" s="19" t="s">
        <v>7903</v>
      </c>
      <c r="F3903" s="10">
        <v>42036</v>
      </c>
      <c r="G3903" s="10">
        <v>44958</v>
      </c>
      <c r="H3903" s="11">
        <v>9</v>
      </c>
      <c r="I3903" s="20" t="s">
        <v>259</v>
      </c>
      <c r="J3903" s="11" t="s">
        <v>261</v>
      </c>
      <c r="K3903" s="11" t="s">
        <v>12387</v>
      </c>
      <c r="L3903" s="11">
        <v>2</v>
      </c>
    </row>
    <row r="3904" spans="1:12">
      <c r="A3904" s="11" t="s">
        <v>7654</v>
      </c>
      <c r="D3904" s="11" t="s">
        <v>260</v>
      </c>
      <c r="E3904" s="19" t="s">
        <v>7904</v>
      </c>
      <c r="F3904" s="10">
        <v>42036</v>
      </c>
      <c r="G3904" s="10">
        <v>44958</v>
      </c>
      <c r="H3904" s="11">
        <v>9</v>
      </c>
      <c r="I3904" s="20" t="s">
        <v>259</v>
      </c>
      <c r="J3904" s="11" t="s">
        <v>261</v>
      </c>
      <c r="K3904" s="11" t="s">
        <v>12387</v>
      </c>
      <c r="L3904" s="11">
        <v>2</v>
      </c>
    </row>
    <row r="3905" spans="1:12">
      <c r="A3905" s="11" t="s">
        <v>7655</v>
      </c>
      <c r="D3905" s="11" t="s">
        <v>260</v>
      </c>
      <c r="E3905" s="19" t="s">
        <v>7905</v>
      </c>
      <c r="F3905" s="10">
        <v>42036</v>
      </c>
      <c r="G3905" s="10">
        <v>44958</v>
      </c>
      <c r="H3905" s="11">
        <v>9</v>
      </c>
      <c r="I3905" s="20" t="s">
        <v>259</v>
      </c>
      <c r="J3905" s="11" t="s">
        <v>261</v>
      </c>
      <c r="K3905" s="11" t="s">
        <v>12387</v>
      </c>
      <c r="L3905" s="11">
        <v>2</v>
      </c>
    </row>
    <row r="3906" spans="1:12">
      <c r="A3906" s="11" t="s">
        <v>7656</v>
      </c>
      <c r="D3906" s="11" t="s">
        <v>260</v>
      </c>
      <c r="E3906" s="19" t="s">
        <v>7906</v>
      </c>
      <c r="F3906" s="10">
        <v>42036</v>
      </c>
      <c r="G3906" s="10">
        <v>44958</v>
      </c>
      <c r="H3906" s="11">
        <v>9</v>
      </c>
      <c r="I3906" s="20" t="s">
        <v>259</v>
      </c>
      <c r="J3906" s="11" t="s">
        <v>261</v>
      </c>
      <c r="K3906" s="11" t="s">
        <v>12387</v>
      </c>
      <c r="L3906" s="11">
        <v>2</v>
      </c>
    </row>
    <row r="3907" spans="1:12">
      <c r="A3907" s="11" t="s">
        <v>7657</v>
      </c>
      <c r="D3907" s="11" t="s">
        <v>260</v>
      </c>
      <c r="E3907" s="19" t="s">
        <v>7907</v>
      </c>
      <c r="F3907" s="10">
        <v>42036</v>
      </c>
      <c r="G3907" s="10">
        <v>44958</v>
      </c>
      <c r="H3907" s="11">
        <v>9</v>
      </c>
      <c r="I3907" s="20" t="s">
        <v>259</v>
      </c>
      <c r="J3907" s="11" t="s">
        <v>261</v>
      </c>
      <c r="K3907" s="11" t="s">
        <v>12387</v>
      </c>
      <c r="L3907" s="11">
        <v>2</v>
      </c>
    </row>
    <row r="3908" spans="1:12">
      <c r="A3908" s="11" t="s">
        <v>7658</v>
      </c>
      <c r="D3908" s="11" t="s">
        <v>260</v>
      </c>
      <c r="E3908" s="19" t="s">
        <v>7908</v>
      </c>
      <c r="F3908" s="10">
        <v>42036</v>
      </c>
      <c r="G3908" s="10">
        <v>44958</v>
      </c>
      <c r="H3908" s="11">
        <v>9</v>
      </c>
      <c r="I3908" s="20" t="s">
        <v>259</v>
      </c>
      <c r="J3908" s="11" t="s">
        <v>261</v>
      </c>
      <c r="K3908" s="11" t="s">
        <v>12387</v>
      </c>
      <c r="L3908" s="11">
        <v>2</v>
      </c>
    </row>
    <row r="3909" spans="1:12">
      <c r="A3909" s="11" t="s">
        <v>7659</v>
      </c>
      <c r="D3909" s="11" t="s">
        <v>260</v>
      </c>
      <c r="E3909" s="19" t="s">
        <v>7909</v>
      </c>
      <c r="F3909" s="10">
        <v>42036</v>
      </c>
      <c r="G3909" s="10">
        <v>44958</v>
      </c>
      <c r="H3909" s="11">
        <v>9</v>
      </c>
      <c r="I3909" s="20" t="s">
        <v>259</v>
      </c>
      <c r="J3909" s="11" t="s">
        <v>261</v>
      </c>
      <c r="K3909" s="11" t="s">
        <v>12387</v>
      </c>
      <c r="L3909" s="11">
        <v>2</v>
      </c>
    </row>
    <row r="3910" spans="1:12">
      <c r="A3910" s="11" t="s">
        <v>7660</v>
      </c>
      <c r="D3910" s="11" t="s">
        <v>260</v>
      </c>
      <c r="E3910" s="19" t="s">
        <v>7910</v>
      </c>
      <c r="F3910" s="10">
        <v>42036</v>
      </c>
      <c r="G3910" s="10">
        <v>44958</v>
      </c>
      <c r="H3910" s="11">
        <v>9</v>
      </c>
      <c r="I3910" s="20" t="s">
        <v>259</v>
      </c>
      <c r="J3910" s="11" t="s">
        <v>261</v>
      </c>
      <c r="K3910" s="11" t="s">
        <v>12387</v>
      </c>
      <c r="L3910" s="11">
        <v>2</v>
      </c>
    </row>
    <row r="3911" spans="1:12">
      <c r="A3911" s="11" t="s">
        <v>7661</v>
      </c>
      <c r="D3911" s="11" t="s">
        <v>260</v>
      </c>
      <c r="E3911" s="19" t="s">
        <v>7911</v>
      </c>
      <c r="F3911" s="10">
        <v>42036</v>
      </c>
      <c r="G3911" s="10">
        <v>44958</v>
      </c>
      <c r="H3911" s="11">
        <v>9</v>
      </c>
      <c r="I3911" s="20" t="s">
        <v>259</v>
      </c>
      <c r="J3911" s="11" t="s">
        <v>261</v>
      </c>
      <c r="K3911" s="11" t="s">
        <v>12387</v>
      </c>
      <c r="L3911" s="11">
        <v>2</v>
      </c>
    </row>
    <row r="3912" spans="1:12">
      <c r="A3912" s="11" t="s">
        <v>7662</v>
      </c>
      <c r="D3912" s="11" t="s">
        <v>260</v>
      </c>
      <c r="E3912" s="19" t="s">
        <v>7912</v>
      </c>
      <c r="F3912" s="10">
        <v>42036</v>
      </c>
      <c r="G3912" s="10">
        <v>44958</v>
      </c>
      <c r="H3912" s="11">
        <v>9</v>
      </c>
      <c r="I3912" s="20" t="s">
        <v>259</v>
      </c>
      <c r="J3912" s="11" t="s">
        <v>261</v>
      </c>
      <c r="K3912" s="11" t="s">
        <v>12387</v>
      </c>
      <c r="L3912" s="11">
        <v>2</v>
      </c>
    </row>
    <row r="3913" spans="1:12">
      <c r="A3913" s="11" t="s">
        <v>7663</v>
      </c>
      <c r="D3913" s="11" t="s">
        <v>260</v>
      </c>
      <c r="E3913" s="19" t="s">
        <v>7913</v>
      </c>
      <c r="F3913" s="10">
        <v>42036</v>
      </c>
      <c r="G3913" s="10">
        <v>44958</v>
      </c>
      <c r="H3913" s="11">
        <v>9</v>
      </c>
      <c r="I3913" s="20" t="s">
        <v>259</v>
      </c>
      <c r="J3913" s="11" t="s">
        <v>261</v>
      </c>
      <c r="K3913" s="11" t="s">
        <v>12387</v>
      </c>
      <c r="L3913" s="11">
        <v>2</v>
      </c>
    </row>
    <row r="3914" spans="1:12">
      <c r="A3914" s="11" t="s">
        <v>7664</v>
      </c>
      <c r="D3914" s="11" t="s">
        <v>260</v>
      </c>
      <c r="E3914" s="19" t="s">
        <v>7914</v>
      </c>
      <c r="F3914" s="10">
        <v>42036</v>
      </c>
      <c r="G3914" s="10">
        <v>44958</v>
      </c>
      <c r="H3914" s="11">
        <v>9</v>
      </c>
      <c r="I3914" s="20" t="s">
        <v>259</v>
      </c>
      <c r="J3914" s="11" t="s">
        <v>261</v>
      </c>
      <c r="K3914" s="11" t="s">
        <v>12387</v>
      </c>
      <c r="L3914" s="11">
        <v>2</v>
      </c>
    </row>
    <row r="3915" spans="1:12">
      <c r="A3915" s="11" t="s">
        <v>7665</v>
      </c>
      <c r="D3915" s="11" t="s">
        <v>260</v>
      </c>
      <c r="E3915" s="19" t="s">
        <v>7915</v>
      </c>
      <c r="F3915" s="10">
        <v>42036</v>
      </c>
      <c r="G3915" s="10">
        <v>44958</v>
      </c>
      <c r="H3915" s="11">
        <v>9</v>
      </c>
      <c r="I3915" s="20" t="s">
        <v>259</v>
      </c>
      <c r="J3915" s="11" t="s">
        <v>261</v>
      </c>
      <c r="K3915" s="11" t="s">
        <v>12387</v>
      </c>
      <c r="L3915" s="11">
        <v>2</v>
      </c>
    </row>
    <row r="3916" spans="1:12">
      <c r="A3916" s="11" t="s">
        <v>7666</v>
      </c>
      <c r="D3916" s="11" t="s">
        <v>260</v>
      </c>
      <c r="E3916" s="19" t="s">
        <v>7916</v>
      </c>
      <c r="F3916" s="10">
        <v>42036</v>
      </c>
      <c r="G3916" s="10">
        <v>44958</v>
      </c>
      <c r="H3916" s="11">
        <v>9</v>
      </c>
      <c r="I3916" s="20" t="s">
        <v>259</v>
      </c>
      <c r="J3916" s="11" t="s">
        <v>261</v>
      </c>
      <c r="K3916" s="11" t="s">
        <v>12387</v>
      </c>
      <c r="L3916" s="11">
        <v>2</v>
      </c>
    </row>
    <row r="3917" spans="1:12">
      <c r="A3917" s="11" t="s">
        <v>7667</v>
      </c>
      <c r="D3917" s="11" t="s">
        <v>260</v>
      </c>
      <c r="E3917" s="19" t="s">
        <v>7917</v>
      </c>
      <c r="F3917" s="10">
        <v>42036</v>
      </c>
      <c r="G3917" s="10">
        <v>44958</v>
      </c>
      <c r="H3917" s="11">
        <v>9</v>
      </c>
      <c r="I3917" s="20" t="s">
        <v>259</v>
      </c>
      <c r="J3917" s="11" t="s">
        <v>261</v>
      </c>
      <c r="K3917" s="11" t="s">
        <v>12387</v>
      </c>
      <c r="L3917" s="11">
        <v>2</v>
      </c>
    </row>
    <row r="3918" spans="1:12">
      <c r="A3918" s="11" t="s">
        <v>7668</v>
      </c>
      <c r="D3918" s="11" t="s">
        <v>260</v>
      </c>
      <c r="E3918" s="19" t="s">
        <v>7918</v>
      </c>
      <c r="F3918" s="10">
        <v>42036</v>
      </c>
      <c r="G3918" s="10">
        <v>44958</v>
      </c>
      <c r="H3918" s="11">
        <v>9</v>
      </c>
      <c r="I3918" s="20" t="s">
        <v>259</v>
      </c>
      <c r="J3918" s="11" t="s">
        <v>261</v>
      </c>
      <c r="K3918" s="11" t="s">
        <v>12387</v>
      </c>
      <c r="L3918" s="11">
        <v>2</v>
      </c>
    </row>
    <row r="3919" spans="1:12">
      <c r="A3919" s="11" t="s">
        <v>7669</v>
      </c>
      <c r="D3919" s="11" t="s">
        <v>260</v>
      </c>
      <c r="E3919" s="19" t="s">
        <v>7919</v>
      </c>
      <c r="F3919" s="10">
        <v>42036</v>
      </c>
      <c r="G3919" s="10">
        <v>44958</v>
      </c>
      <c r="H3919" s="11">
        <v>9</v>
      </c>
      <c r="I3919" s="20" t="s">
        <v>259</v>
      </c>
      <c r="J3919" s="11" t="s">
        <v>261</v>
      </c>
      <c r="K3919" s="11" t="s">
        <v>12387</v>
      </c>
      <c r="L3919" s="11">
        <v>2</v>
      </c>
    </row>
    <row r="3920" spans="1:12">
      <c r="A3920" s="11" t="s">
        <v>7670</v>
      </c>
      <c r="D3920" s="11" t="s">
        <v>260</v>
      </c>
      <c r="E3920" s="19" t="s">
        <v>7920</v>
      </c>
      <c r="F3920" s="10">
        <v>42036</v>
      </c>
      <c r="G3920" s="10">
        <v>44958</v>
      </c>
      <c r="H3920" s="11">
        <v>9</v>
      </c>
      <c r="I3920" s="20" t="s">
        <v>259</v>
      </c>
      <c r="J3920" s="11" t="s">
        <v>261</v>
      </c>
      <c r="K3920" s="11" t="s">
        <v>12387</v>
      </c>
      <c r="L3920" s="11">
        <v>2</v>
      </c>
    </row>
    <row r="3921" spans="1:12">
      <c r="A3921" s="11" t="s">
        <v>7671</v>
      </c>
      <c r="D3921" s="11" t="s">
        <v>260</v>
      </c>
      <c r="E3921" s="19" t="s">
        <v>7921</v>
      </c>
      <c r="F3921" s="10">
        <v>42036</v>
      </c>
      <c r="G3921" s="10">
        <v>44958</v>
      </c>
      <c r="H3921" s="11">
        <v>9</v>
      </c>
      <c r="I3921" s="20" t="s">
        <v>259</v>
      </c>
      <c r="J3921" s="11" t="s">
        <v>261</v>
      </c>
      <c r="K3921" s="11" t="s">
        <v>12387</v>
      </c>
      <c r="L3921" s="11">
        <v>2</v>
      </c>
    </row>
    <row r="3922" spans="1:12">
      <c r="A3922" s="11" t="s">
        <v>7672</v>
      </c>
      <c r="D3922" s="11" t="s">
        <v>260</v>
      </c>
      <c r="E3922" s="19" t="s">
        <v>7922</v>
      </c>
      <c r="F3922" s="10">
        <v>42036</v>
      </c>
      <c r="G3922" s="10">
        <v>44958</v>
      </c>
      <c r="H3922" s="11">
        <v>9</v>
      </c>
      <c r="I3922" s="20" t="s">
        <v>259</v>
      </c>
      <c r="J3922" s="11" t="s">
        <v>261</v>
      </c>
      <c r="K3922" s="11" t="s">
        <v>12387</v>
      </c>
      <c r="L3922" s="11">
        <v>2</v>
      </c>
    </row>
    <row r="3923" spans="1:12">
      <c r="A3923" s="11" t="s">
        <v>7673</v>
      </c>
      <c r="D3923" s="11" t="s">
        <v>260</v>
      </c>
      <c r="E3923" s="19" t="s">
        <v>7923</v>
      </c>
      <c r="F3923" s="10">
        <v>42036</v>
      </c>
      <c r="G3923" s="10">
        <v>44958</v>
      </c>
      <c r="H3923" s="11">
        <v>9</v>
      </c>
      <c r="I3923" s="20" t="s">
        <v>259</v>
      </c>
      <c r="J3923" s="11" t="s">
        <v>261</v>
      </c>
      <c r="K3923" s="11" t="s">
        <v>12387</v>
      </c>
      <c r="L3923" s="11">
        <v>2</v>
      </c>
    </row>
    <row r="3924" spans="1:12">
      <c r="A3924" s="11" t="s">
        <v>7674</v>
      </c>
      <c r="D3924" s="11" t="s">
        <v>260</v>
      </c>
      <c r="E3924" s="19" t="s">
        <v>7924</v>
      </c>
      <c r="F3924" s="10">
        <v>42036</v>
      </c>
      <c r="G3924" s="10">
        <v>44958</v>
      </c>
      <c r="H3924" s="11">
        <v>9</v>
      </c>
      <c r="I3924" s="20" t="s">
        <v>259</v>
      </c>
      <c r="J3924" s="11" t="s">
        <v>261</v>
      </c>
      <c r="K3924" s="11" t="s">
        <v>12387</v>
      </c>
      <c r="L3924" s="11">
        <v>2</v>
      </c>
    </row>
    <row r="3925" spans="1:12">
      <c r="A3925" s="11" t="s">
        <v>7675</v>
      </c>
      <c r="D3925" s="11" t="s">
        <v>260</v>
      </c>
      <c r="E3925" s="19" t="s">
        <v>7925</v>
      </c>
      <c r="F3925" s="10">
        <v>42036</v>
      </c>
      <c r="G3925" s="10">
        <v>44958</v>
      </c>
      <c r="H3925" s="11">
        <v>9</v>
      </c>
      <c r="I3925" s="20" t="s">
        <v>259</v>
      </c>
      <c r="J3925" s="11" t="s">
        <v>261</v>
      </c>
      <c r="K3925" s="11" t="s">
        <v>12387</v>
      </c>
      <c r="L3925" s="11">
        <v>2</v>
      </c>
    </row>
    <row r="3926" spans="1:12">
      <c r="A3926" s="11" t="s">
        <v>7676</v>
      </c>
      <c r="D3926" s="11" t="s">
        <v>260</v>
      </c>
      <c r="E3926" s="19" t="s">
        <v>7926</v>
      </c>
      <c r="F3926" s="10">
        <v>42036</v>
      </c>
      <c r="G3926" s="10">
        <v>44958</v>
      </c>
      <c r="H3926" s="11">
        <v>9</v>
      </c>
      <c r="I3926" s="20" t="s">
        <v>259</v>
      </c>
      <c r="J3926" s="11" t="s">
        <v>261</v>
      </c>
      <c r="K3926" s="11" t="s">
        <v>12387</v>
      </c>
      <c r="L3926" s="11">
        <v>2</v>
      </c>
    </row>
    <row r="3927" spans="1:12">
      <c r="A3927" s="11" t="s">
        <v>7677</v>
      </c>
      <c r="D3927" s="11" t="s">
        <v>260</v>
      </c>
      <c r="E3927" s="19" t="s">
        <v>7927</v>
      </c>
      <c r="F3927" s="10">
        <v>42036</v>
      </c>
      <c r="G3927" s="10">
        <v>44958</v>
      </c>
      <c r="H3927" s="11">
        <v>9</v>
      </c>
      <c r="I3927" s="20" t="s">
        <v>259</v>
      </c>
      <c r="J3927" s="11" t="s">
        <v>261</v>
      </c>
      <c r="K3927" s="11" t="s">
        <v>12387</v>
      </c>
      <c r="L3927" s="11">
        <v>2</v>
      </c>
    </row>
    <row r="3928" spans="1:12">
      <c r="A3928" s="11" t="s">
        <v>7678</v>
      </c>
      <c r="D3928" s="11" t="s">
        <v>260</v>
      </c>
      <c r="E3928" s="19" t="s">
        <v>7928</v>
      </c>
      <c r="F3928" s="10">
        <v>42036</v>
      </c>
      <c r="G3928" s="10">
        <v>44958</v>
      </c>
      <c r="H3928" s="11">
        <v>9</v>
      </c>
      <c r="I3928" s="20" t="s">
        <v>259</v>
      </c>
      <c r="J3928" s="11" t="s">
        <v>261</v>
      </c>
      <c r="K3928" s="11" t="s">
        <v>12387</v>
      </c>
      <c r="L3928" s="11">
        <v>2</v>
      </c>
    </row>
    <row r="3929" spans="1:12">
      <c r="A3929" s="11" t="s">
        <v>7679</v>
      </c>
      <c r="D3929" s="11" t="s">
        <v>260</v>
      </c>
      <c r="E3929" s="19" t="s">
        <v>7929</v>
      </c>
      <c r="F3929" s="10">
        <v>42036</v>
      </c>
      <c r="G3929" s="10">
        <v>44958</v>
      </c>
      <c r="H3929" s="11">
        <v>9</v>
      </c>
      <c r="I3929" s="20" t="s">
        <v>259</v>
      </c>
      <c r="J3929" s="11" t="s">
        <v>261</v>
      </c>
      <c r="K3929" s="11" t="s">
        <v>12387</v>
      </c>
      <c r="L3929" s="11">
        <v>2</v>
      </c>
    </row>
    <row r="3930" spans="1:12">
      <c r="A3930" s="11" t="s">
        <v>7680</v>
      </c>
      <c r="D3930" s="11" t="s">
        <v>260</v>
      </c>
      <c r="E3930" s="19" t="s">
        <v>7930</v>
      </c>
      <c r="F3930" s="10">
        <v>42036</v>
      </c>
      <c r="G3930" s="10">
        <v>44958</v>
      </c>
      <c r="H3930" s="11">
        <v>9</v>
      </c>
      <c r="I3930" s="20" t="s">
        <v>259</v>
      </c>
      <c r="J3930" s="11" t="s">
        <v>261</v>
      </c>
      <c r="K3930" s="11" t="s">
        <v>12387</v>
      </c>
      <c r="L3930" s="11">
        <v>2</v>
      </c>
    </row>
    <row r="3931" spans="1:12">
      <c r="A3931" s="11" t="s">
        <v>7681</v>
      </c>
      <c r="D3931" s="11" t="s">
        <v>260</v>
      </c>
      <c r="E3931" s="19" t="s">
        <v>7931</v>
      </c>
      <c r="F3931" s="10">
        <v>42036</v>
      </c>
      <c r="G3931" s="10">
        <v>44958</v>
      </c>
      <c r="H3931" s="11">
        <v>9</v>
      </c>
      <c r="I3931" s="20" t="s">
        <v>259</v>
      </c>
      <c r="J3931" s="11" t="s">
        <v>261</v>
      </c>
      <c r="K3931" s="11" t="s">
        <v>12387</v>
      </c>
      <c r="L3931" s="11">
        <v>2</v>
      </c>
    </row>
    <row r="3932" spans="1:12">
      <c r="A3932" s="11" t="s">
        <v>7682</v>
      </c>
      <c r="D3932" s="11" t="s">
        <v>260</v>
      </c>
      <c r="E3932" s="19" t="s">
        <v>7932</v>
      </c>
      <c r="F3932" s="10">
        <v>42036</v>
      </c>
      <c r="G3932" s="10">
        <v>44958</v>
      </c>
      <c r="H3932" s="11">
        <v>9</v>
      </c>
      <c r="I3932" s="20" t="s">
        <v>259</v>
      </c>
      <c r="J3932" s="11" t="s">
        <v>261</v>
      </c>
      <c r="K3932" s="11" t="s">
        <v>12387</v>
      </c>
      <c r="L3932" s="11">
        <v>2</v>
      </c>
    </row>
    <row r="3933" spans="1:12">
      <c r="A3933" s="11" t="s">
        <v>7683</v>
      </c>
      <c r="D3933" s="11" t="s">
        <v>260</v>
      </c>
      <c r="E3933" s="19" t="s">
        <v>7933</v>
      </c>
      <c r="F3933" s="10">
        <v>42036</v>
      </c>
      <c r="G3933" s="10">
        <v>44958</v>
      </c>
      <c r="H3933" s="11">
        <v>9</v>
      </c>
      <c r="I3933" s="20" t="s">
        <v>259</v>
      </c>
      <c r="J3933" s="11" t="s">
        <v>261</v>
      </c>
      <c r="K3933" s="11" t="s">
        <v>12387</v>
      </c>
      <c r="L3933" s="11">
        <v>2</v>
      </c>
    </row>
    <row r="3934" spans="1:12">
      <c r="A3934" s="11" t="s">
        <v>7684</v>
      </c>
      <c r="D3934" s="11" t="s">
        <v>260</v>
      </c>
      <c r="E3934" s="19" t="s">
        <v>7934</v>
      </c>
      <c r="F3934" s="10">
        <v>42036</v>
      </c>
      <c r="G3934" s="10">
        <v>44958</v>
      </c>
      <c r="H3934" s="11">
        <v>9</v>
      </c>
      <c r="I3934" s="20" t="s">
        <v>259</v>
      </c>
      <c r="J3934" s="11" t="s">
        <v>261</v>
      </c>
      <c r="K3934" s="11" t="s">
        <v>12387</v>
      </c>
      <c r="L3934" s="11">
        <v>2</v>
      </c>
    </row>
    <row r="3935" spans="1:12">
      <c r="A3935" s="11" t="s">
        <v>7685</v>
      </c>
      <c r="D3935" s="11" t="s">
        <v>260</v>
      </c>
      <c r="E3935" s="19" t="s">
        <v>7935</v>
      </c>
      <c r="F3935" s="10">
        <v>42036</v>
      </c>
      <c r="G3935" s="10">
        <v>44958</v>
      </c>
      <c r="H3935" s="11">
        <v>9</v>
      </c>
      <c r="I3935" s="20" t="s">
        <v>259</v>
      </c>
      <c r="J3935" s="11" t="s">
        <v>261</v>
      </c>
      <c r="K3935" s="11" t="s">
        <v>12387</v>
      </c>
      <c r="L3935" s="11">
        <v>2</v>
      </c>
    </row>
    <row r="3936" spans="1:12">
      <c r="A3936" s="11" t="s">
        <v>7686</v>
      </c>
      <c r="D3936" s="11" t="s">
        <v>260</v>
      </c>
      <c r="E3936" s="19" t="s">
        <v>7936</v>
      </c>
      <c r="F3936" s="10">
        <v>42036</v>
      </c>
      <c r="G3936" s="10">
        <v>44958</v>
      </c>
      <c r="H3936" s="11">
        <v>9</v>
      </c>
      <c r="I3936" s="20" t="s">
        <v>259</v>
      </c>
      <c r="J3936" s="11" t="s">
        <v>261</v>
      </c>
      <c r="K3936" s="11" t="s">
        <v>12387</v>
      </c>
      <c r="L3936" s="11">
        <v>2</v>
      </c>
    </row>
    <row r="3937" spans="1:12">
      <c r="A3937" s="11" t="s">
        <v>7687</v>
      </c>
      <c r="D3937" s="11" t="s">
        <v>260</v>
      </c>
      <c r="E3937" s="19" t="s">
        <v>7937</v>
      </c>
      <c r="F3937" s="10">
        <v>42036</v>
      </c>
      <c r="G3937" s="10">
        <v>44958</v>
      </c>
      <c r="H3937" s="11">
        <v>9</v>
      </c>
      <c r="I3937" s="20" t="s">
        <v>259</v>
      </c>
      <c r="J3937" s="11" t="s">
        <v>261</v>
      </c>
      <c r="K3937" s="11" t="s">
        <v>12387</v>
      </c>
      <c r="L3937" s="11">
        <v>2</v>
      </c>
    </row>
    <row r="3938" spans="1:12">
      <c r="A3938" s="11" t="s">
        <v>7688</v>
      </c>
      <c r="D3938" s="11" t="s">
        <v>260</v>
      </c>
      <c r="E3938" s="19" t="s">
        <v>7938</v>
      </c>
      <c r="F3938" s="10">
        <v>42036</v>
      </c>
      <c r="G3938" s="10">
        <v>44958</v>
      </c>
      <c r="H3938" s="11">
        <v>9</v>
      </c>
      <c r="I3938" s="20" t="s">
        <v>259</v>
      </c>
      <c r="J3938" s="11" t="s">
        <v>261</v>
      </c>
      <c r="K3938" s="11" t="s">
        <v>12387</v>
      </c>
      <c r="L3938" s="11">
        <v>2</v>
      </c>
    </row>
    <row r="3939" spans="1:12">
      <c r="A3939" s="11" t="s">
        <v>7689</v>
      </c>
      <c r="D3939" s="11" t="s">
        <v>260</v>
      </c>
      <c r="E3939" s="19" t="s">
        <v>7939</v>
      </c>
      <c r="F3939" s="10">
        <v>42036</v>
      </c>
      <c r="G3939" s="10">
        <v>44958</v>
      </c>
      <c r="H3939" s="11">
        <v>9</v>
      </c>
      <c r="I3939" s="20" t="s">
        <v>259</v>
      </c>
      <c r="J3939" s="11" t="s">
        <v>261</v>
      </c>
      <c r="K3939" s="11" t="s">
        <v>12387</v>
      </c>
      <c r="L3939" s="11">
        <v>2</v>
      </c>
    </row>
    <row r="3940" spans="1:12">
      <c r="A3940" s="11" t="s">
        <v>7690</v>
      </c>
      <c r="D3940" s="11" t="s">
        <v>260</v>
      </c>
      <c r="E3940" s="19" t="s">
        <v>7940</v>
      </c>
      <c r="F3940" s="10">
        <v>42036</v>
      </c>
      <c r="G3940" s="10">
        <v>44958</v>
      </c>
      <c r="H3940" s="11">
        <v>9</v>
      </c>
      <c r="I3940" s="20" t="s">
        <v>259</v>
      </c>
      <c r="J3940" s="11" t="s">
        <v>261</v>
      </c>
      <c r="K3940" s="11" t="s">
        <v>12387</v>
      </c>
      <c r="L3940" s="11">
        <v>2</v>
      </c>
    </row>
    <row r="3941" spans="1:12">
      <c r="A3941" s="11" t="s">
        <v>7691</v>
      </c>
      <c r="D3941" s="11" t="s">
        <v>260</v>
      </c>
      <c r="E3941" s="19" t="s">
        <v>7941</v>
      </c>
      <c r="F3941" s="10">
        <v>42036</v>
      </c>
      <c r="G3941" s="10">
        <v>44958</v>
      </c>
      <c r="H3941" s="11">
        <v>9</v>
      </c>
      <c r="I3941" s="20" t="s">
        <v>259</v>
      </c>
      <c r="J3941" s="11" t="s">
        <v>261</v>
      </c>
      <c r="K3941" s="11" t="s">
        <v>12387</v>
      </c>
      <c r="L3941" s="11">
        <v>2</v>
      </c>
    </row>
    <row r="3942" spans="1:12">
      <c r="A3942" s="11" t="s">
        <v>7692</v>
      </c>
      <c r="D3942" s="11" t="s">
        <v>260</v>
      </c>
      <c r="E3942" s="19" t="s">
        <v>7942</v>
      </c>
      <c r="F3942" s="10">
        <v>42036</v>
      </c>
      <c r="G3942" s="10">
        <v>44958</v>
      </c>
      <c r="H3942" s="11">
        <v>9</v>
      </c>
      <c r="I3942" s="20" t="s">
        <v>259</v>
      </c>
      <c r="J3942" s="11" t="s">
        <v>261</v>
      </c>
      <c r="K3942" s="11" t="s">
        <v>12387</v>
      </c>
      <c r="L3942" s="11">
        <v>2</v>
      </c>
    </row>
    <row r="3943" spans="1:12">
      <c r="A3943" s="11" t="s">
        <v>7693</v>
      </c>
      <c r="D3943" s="11" t="s">
        <v>260</v>
      </c>
      <c r="E3943" s="19" t="s">
        <v>7943</v>
      </c>
      <c r="F3943" s="10">
        <v>42036</v>
      </c>
      <c r="G3943" s="10">
        <v>44958</v>
      </c>
      <c r="H3943" s="11">
        <v>9</v>
      </c>
      <c r="I3943" s="20" t="s">
        <v>259</v>
      </c>
      <c r="J3943" s="11" t="s">
        <v>261</v>
      </c>
      <c r="K3943" s="11" t="s">
        <v>12387</v>
      </c>
      <c r="L3943" s="11">
        <v>2</v>
      </c>
    </row>
    <row r="3944" spans="1:12">
      <c r="A3944" s="11" t="s">
        <v>7694</v>
      </c>
      <c r="D3944" s="11" t="s">
        <v>260</v>
      </c>
      <c r="E3944" s="19" t="s">
        <v>7944</v>
      </c>
      <c r="F3944" s="10">
        <v>42036</v>
      </c>
      <c r="G3944" s="10">
        <v>44958</v>
      </c>
      <c r="H3944" s="11">
        <v>9</v>
      </c>
      <c r="I3944" s="20" t="s">
        <v>259</v>
      </c>
      <c r="J3944" s="11" t="s">
        <v>261</v>
      </c>
      <c r="K3944" s="11" t="s">
        <v>12387</v>
      </c>
      <c r="L3944" s="11">
        <v>2</v>
      </c>
    </row>
    <row r="3945" spans="1:12">
      <c r="A3945" s="11" t="s">
        <v>7695</v>
      </c>
      <c r="D3945" s="11" t="s">
        <v>260</v>
      </c>
      <c r="E3945" s="19" t="s">
        <v>7945</v>
      </c>
      <c r="F3945" s="10">
        <v>42036</v>
      </c>
      <c r="G3945" s="10">
        <v>44958</v>
      </c>
      <c r="H3945" s="11">
        <v>9</v>
      </c>
      <c r="I3945" s="20" t="s">
        <v>259</v>
      </c>
      <c r="J3945" s="11" t="s">
        <v>261</v>
      </c>
      <c r="K3945" s="11" t="s">
        <v>12387</v>
      </c>
      <c r="L3945" s="11">
        <v>2</v>
      </c>
    </row>
    <row r="3946" spans="1:12">
      <c r="A3946" s="11" t="s">
        <v>7696</v>
      </c>
      <c r="D3946" s="11" t="s">
        <v>260</v>
      </c>
      <c r="E3946" s="19" t="s">
        <v>7946</v>
      </c>
      <c r="F3946" s="10">
        <v>42036</v>
      </c>
      <c r="G3946" s="10">
        <v>44958</v>
      </c>
      <c r="H3946" s="11">
        <v>9</v>
      </c>
      <c r="I3946" s="20" t="s">
        <v>259</v>
      </c>
      <c r="J3946" s="11" t="s">
        <v>261</v>
      </c>
      <c r="K3946" s="11" t="s">
        <v>12387</v>
      </c>
      <c r="L3946" s="11">
        <v>2</v>
      </c>
    </row>
    <row r="3947" spans="1:12">
      <c r="A3947" s="11" t="s">
        <v>7697</v>
      </c>
      <c r="D3947" s="11" t="s">
        <v>260</v>
      </c>
      <c r="E3947" s="19" t="s">
        <v>7947</v>
      </c>
      <c r="F3947" s="10">
        <v>42036</v>
      </c>
      <c r="G3947" s="10">
        <v>44958</v>
      </c>
      <c r="H3947" s="11">
        <v>9</v>
      </c>
      <c r="I3947" s="20" t="s">
        <v>259</v>
      </c>
      <c r="J3947" s="11" t="s">
        <v>261</v>
      </c>
      <c r="K3947" s="11" t="s">
        <v>12387</v>
      </c>
      <c r="L3947" s="11">
        <v>2</v>
      </c>
    </row>
    <row r="3948" spans="1:12">
      <c r="A3948" s="11" t="s">
        <v>7698</v>
      </c>
      <c r="D3948" s="11" t="s">
        <v>260</v>
      </c>
      <c r="E3948" s="19" t="s">
        <v>7948</v>
      </c>
      <c r="F3948" s="10">
        <v>42036</v>
      </c>
      <c r="G3948" s="10">
        <v>44958</v>
      </c>
      <c r="H3948" s="11">
        <v>9</v>
      </c>
      <c r="I3948" s="20" t="s">
        <v>259</v>
      </c>
      <c r="J3948" s="11" t="s">
        <v>261</v>
      </c>
      <c r="K3948" s="11" t="s">
        <v>12387</v>
      </c>
      <c r="L3948" s="11">
        <v>2</v>
      </c>
    </row>
    <row r="3949" spans="1:12">
      <c r="A3949" s="11" t="s">
        <v>7699</v>
      </c>
      <c r="D3949" s="11" t="s">
        <v>260</v>
      </c>
      <c r="E3949" s="19" t="s">
        <v>7949</v>
      </c>
      <c r="F3949" s="10">
        <v>42036</v>
      </c>
      <c r="G3949" s="10">
        <v>44958</v>
      </c>
      <c r="H3949" s="11">
        <v>9</v>
      </c>
      <c r="I3949" s="20" t="s">
        <v>259</v>
      </c>
      <c r="J3949" s="11" t="s">
        <v>261</v>
      </c>
      <c r="K3949" s="11" t="s">
        <v>12387</v>
      </c>
      <c r="L3949" s="11">
        <v>2</v>
      </c>
    </row>
    <row r="3950" spans="1:12">
      <c r="A3950" s="11" t="s">
        <v>7700</v>
      </c>
      <c r="D3950" s="11" t="s">
        <v>260</v>
      </c>
      <c r="E3950" s="19" t="s">
        <v>7950</v>
      </c>
      <c r="F3950" s="10">
        <v>42036</v>
      </c>
      <c r="G3950" s="10">
        <v>44958</v>
      </c>
      <c r="H3950" s="11">
        <v>9</v>
      </c>
      <c r="I3950" s="20" t="s">
        <v>259</v>
      </c>
      <c r="J3950" s="11" t="s">
        <v>261</v>
      </c>
      <c r="K3950" s="11" t="s">
        <v>12387</v>
      </c>
      <c r="L3950" s="11">
        <v>2</v>
      </c>
    </row>
    <row r="3951" spans="1:12">
      <c r="A3951" s="11" t="s">
        <v>7701</v>
      </c>
      <c r="D3951" s="11" t="s">
        <v>260</v>
      </c>
      <c r="E3951" s="19" t="s">
        <v>7951</v>
      </c>
      <c r="F3951" s="10">
        <v>42036</v>
      </c>
      <c r="G3951" s="10">
        <v>44958</v>
      </c>
      <c r="H3951" s="11">
        <v>9</v>
      </c>
      <c r="I3951" s="20" t="s">
        <v>259</v>
      </c>
      <c r="J3951" s="11" t="s">
        <v>261</v>
      </c>
      <c r="K3951" s="11" t="s">
        <v>12387</v>
      </c>
      <c r="L3951" s="11">
        <v>2</v>
      </c>
    </row>
    <row r="3952" spans="1:12">
      <c r="A3952" s="11" t="s">
        <v>7702</v>
      </c>
      <c r="D3952" s="11" t="s">
        <v>260</v>
      </c>
      <c r="E3952" s="19" t="s">
        <v>7952</v>
      </c>
      <c r="F3952" s="10">
        <v>42036</v>
      </c>
      <c r="G3952" s="10">
        <v>44958</v>
      </c>
      <c r="H3952" s="11">
        <v>9</v>
      </c>
      <c r="I3952" s="20" t="s">
        <v>259</v>
      </c>
      <c r="J3952" s="11" t="s">
        <v>261</v>
      </c>
      <c r="K3952" s="11" t="s">
        <v>12387</v>
      </c>
      <c r="L3952" s="11">
        <v>2</v>
      </c>
    </row>
    <row r="3953" spans="1:12">
      <c r="A3953" s="11" t="s">
        <v>7703</v>
      </c>
      <c r="D3953" s="11" t="s">
        <v>260</v>
      </c>
      <c r="E3953" s="19" t="s">
        <v>7953</v>
      </c>
      <c r="F3953" s="10">
        <v>42036</v>
      </c>
      <c r="G3953" s="10">
        <v>44958</v>
      </c>
      <c r="H3953" s="11">
        <v>9</v>
      </c>
      <c r="I3953" s="20" t="s">
        <v>259</v>
      </c>
      <c r="J3953" s="11" t="s">
        <v>261</v>
      </c>
      <c r="K3953" s="11" t="s">
        <v>12387</v>
      </c>
      <c r="L3953" s="11">
        <v>2</v>
      </c>
    </row>
    <row r="3954" spans="1:12">
      <c r="A3954" s="11" t="s">
        <v>7704</v>
      </c>
      <c r="D3954" s="11" t="s">
        <v>260</v>
      </c>
      <c r="E3954" s="19" t="s">
        <v>7954</v>
      </c>
      <c r="F3954" s="10">
        <v>42036</v>
      </c>
      <c r="G3954" s="10">
        <v>44958</v>
      </c>
      <c r="H3954" s="11">
        <v>9</v>
      </c>
      <c r="I3954" s="20" t="s">
        <v>259</v>
      </c>
      <c r="J3954" s="11" t="s">
        <v>261</v>
      </c>
      <c r="K3954" s="11" t="s">
        <v>12387</v>
      </c>
      <c r="L3954" s="11">
        <v>2</v>
      </c>
    </row>
    <row r="3955" spans="1:12">
      <c r="A3955" s="11" t="s">
        <v>7705</v>
      </c>
      <c r="D3955" s="11" t="s">
        <v>260</v>
      </c>
      <c r="E3955" s="19" t="s">
        <v>7955</v>
      </c>
      <c r="F3955" s="10">
        <v>42036</v>
      </c>
      <c r="G3955" s="10">
        <v>44958</v>
      </c>
      <c r="H3955" s="11">
        <v>9</v>
      </c>
      <c r="I3955" s="20" t="s">
        <v>259</v>
      </c>
      <c r="J3955" s="11" t="s">
        <v>261</v>
      </c>
      <c r="K3955" s="11" t="s">
        <v>12387</v>
      </c>
      <c r="L3955" s="11">
        <v>2</v>
      </c>
    </row>
    <row r="3956" spans="1:12">
      <c r="A3956" s="11" t="s">
        <v>7706</v>
      </c>
      <c r="D3956" s="11" t="s">
        <v>260</v>
      </c>
      <c r="E3956" s="19" t="s">
        <v>7956</v>
      </c>
      <c r="F3956" s="10">
        <v>42036</v>
      </c>
      <c r="G3956" s="10">
        <v>44958</v>
      </c>
      <c r="H3956" s="11">
        <v>9</v>
      </c>
      <c r="I3956" s="20" t="s">
        <v>259</v>
      </c>
      <c r="J3956" s="11" t="s">
        <v>261</v>
      </c>
      <c r="K3956" s="11" t="s">
        <v>12387</v>
      </c>
      <c r="L3956" s="11">
        <v>2</v>
      </c>
    </row>
    <row r="3957" spans="1:12">
      <c r="A3957" s="11" t="s">
        <v>7707</v>
      </c>
      <c r="D3957" s="11" t="s">
        <v>260</v>
      </c>
      <c r="E3957" s="19" t="s">
        <v>7957</v>
      </c>
      <c r="F3957" s="10">
        <v>42036</v>
      </c>
      <c r="G3957" s="10">
        <v>44958</v>
      </c>
      <c r="H3957" s="11">
        <v>9</v>
      </c>
      <c r="I3957" s="20" t="s">
        <v>259</v>
      </c>
      <c r="J3957" s="11" t="s">
        <v>261</v>
      </c>
      <c r="K3957" s="11" t="s">
        <v>12387</v>
      </c>
      <c r="L3957" s="11">
        <v>2</v>
      </c>
    </row>
    <row r="3958" spans="1:12">
      <c r="A3958" s="11" t="s">
        <v>7708</v>
      </c>
      <c r="D3958" s="11" t="s">
        <v>260</v>
      </c>
      <c r="E3958" s="19" t="s">
        <v>7958</v>
      </c>
      <c r="F3958" s="10">
        <v>42036</v>
      </c>
      <c r="G3958" s="10">
        <v>44958</v>
      </c>
      <c r="H3958" s="11">
        <v>9</v>
      </c>
      <c r="I3958" s="20" t="s">
        <v>259</v>
      </c>
      <c r="J3958" s="11" t="s">
        <v>261</v>
      </c>
      <c r="K3958" s="11" t="s">
        <v>12387</v>
      </c>
      <c r="L3958" s="11">
        <v>2</v>
      </c>
    </row>
    <row r="3959" spans="1:12">
      <c r="A3959" s="11" t="s">
        <v>7709</v>
      </c>
      <c r="D3959" s="11" t="s">
        <v>260</v>
      </c>
      <c r="E3959" s="19" t="s">
        <v>7959</v>
      </c>
      <c r="F3959" s="10">
        <v>42036</v>
      </c>
      <c r="G3959" s="10">
        <v>44958</v>
      </c>
      <c r="H3959" s="11">
        <v>9</v>
      </c>
      <c r="I3959" s="20" t="s">
        <v>259</v>
      </c>
      <c r="J3959" s="11" t="s">
        <v>261</v>
      </c>
      <c r="K3959" s="11" t="s">
        <v>12387</v>
      </c>
      <c r="L3959" s="11">
        <v>2</v>
      </c>
    </row>
    <row r="3960" spans="1:12">
      <c r="A3960" s="11" t="s">
        <v>7710</v>
      </c>
      <c r="D3960" s="11" t="s">
        <v>260</v>
      </c>
      <c r="E3960" s="19" t="s">
        <v>7960</v>
      </c>
      <c r="F3960" s="10">
        <v>42036</v>
      </c>
      <c r="G3960" s="10">
        <v>44958</v>
      </c>
      <c r="H3960" s="11">
        <v>9</v>
      </c>
      <c r="I3960" s="20" t="s">
        <v>259</v>
      </c>
      <c r="J3960" s="11" t="s">
        <v>261</v>
      </c>
      <c r="K3960" s="11" t="s">
        <v>12387</v>
      </c>
      <c r="L3960" s="11">
        <v>2</v>
      </c>
    </row>
    <row r="3961" spans="1:12">
      <c r="A3961" s="11" t="s">
        <v>7711</v>
      </c>
      <c r="D3961" s="11" t="s">
        <v>260</v>
      </c>
      <c r="E3961" s="19" t="s">
        <v>7961</v>
      </c>
      <c r="F3961" s="10">
        <v>42036</v>
      </c>
      <c r="G3961" s="10">
        <v>44958</v>
      </c>
      <c r="H3961" s="11">
        <v>9</v>
      </c>
      <c r="I3961" s="20" t="s">
        <v>259</v>
      </c>
      <c r="J3961" s="11" t="s">
        <v>261</v>
      </c>
      <c r="K3961" s="11" t="s">
        <v>12387</v>
      </c>
      <c r="L3961" s="11">
        <v>2</v>
      </c>
    </row>
    <row r="3962" spans="1:12">
      <c r="A3962" s="11" t="s">
        <v>7712</v>
      </c>
      <c r="D3962" s="11" t="s">
        <v>260</v>
      </c>
      <c r="E3962" s="19" t="s">
        <v>7962</v>
      </c>
      <c r="F3962" s="10">
        <v>42036</v>
      </c>
      <c r="G3962" s="10">
        <v>44958</v>
      </c>
      <c r="H3962" s="11">
        <v>9</v>
      </c>
      <c r="I3962" s="20" t="s">
        <v>259</v>
      </c>
      <c r="J3962" s="11" t="s">
        <v>261</v>
      </c>
      <c r="K3962" s="11" t="s">
        <v>12387</v>
      </c>
      <c r="L3962" s="11">
        <v>2</v>
      </c>
    </row>
    <row r="3963" spans="1:12">
      <c r="A3963" s="11" t="s">
        <v>7713</v>
      </c>
      <c r="D3963" s="11" t="s">
        <v>260</v>
      </c>
      <c r="E3963" s="19" t="s">
        <v>7963</v>
      </c>
      <c r="F3963" s="10">
        <v>42036</v>
      </c>
      <c r="G3963" s="10">
        <v>44958</v>
      </c>
      <c r="H3963" s="11">
        <v>9</v>
      </c>
      <c r="I3963" s="20" t="s">
        <v>259</v>
      </c>
      <c r="J3963" s="11" t="s">
        <v>261</v>
      </c>
      <c r="K3963" s="11" t="s">
        <v>12387</v>
      </c>
      <c r="L3963" s="11">
        <v>2</v>
      </c>
    </row>
    <row r="3964" spans="1:12">
      <c r="A3964" s="11" t="s">
        <v>7714</v>
      </c>
      <c r="D3964" s="11" t="s">
        <v>260</v>
      </c>
      <c r="E3964" s="19" t="s">
        <v>7964</v>
      </c>
      <c r="F3964" s="10">
        <v>42036</v>
      </c>
      <c r="G3964" s="10">
        <v>44958</v>
      </c>
      <c r="H3964" s="11">
        <v>9</v>
      </c>
      <c r="I3964" s="20" t="s">
        <v>259</v>
      </c>
      <c r="J3964" s="11" t="s">
        <v>261</v>
      </c>
      <c r="K3964" s="11" t="s">
        <v>12387</v>
      </c>
      <c r="L3964" s="11">
        <v>2</v>
      </c>
    </row>
    <row r="3965" spans="1:12">
      <c r="A3965" s="11" t="s">
        <v>7715</v>
      </c>
      <c r="D3965" s="11" t="s">
        <v>260</v>
      </c>
      <c r="E3965" s="19" t="s">
        <v>7965</v>
      </c>
      <c r="F3965" s="10">
        <v>42036</v>
      </c>
      <c r="G3965" s="10">
        <v>44958</v>
      </c>
      <c r="H3965" s="11">
        <v>9</v>
      </c>
      <c r="I3965" s="20" t="s">
        <v>259</v>
      </c>
      <c r="J3965" s="11" t="s">
        <v>261</v>
      </c>
      <c r="K3965" s="11" t="s">
        <v>12387</v>
      </c>
      <c r="L3965" s="11">
        <v>2</v>
      </c>
    </row>
    <row r="3966" spans="1:12">
      <c r="A3966" s="11" t="s">
        <v>7716</v>
      </c>
      <c r="D3966" s="11" t="s">
        <v>260</v>
      </c>
      <c r="E3966" s="19" t="s">
        <v>7966</v>
      </c>
      <c r="F3966" s="10">
        <v>42036</v>
      </c>
      <c r="G3966" s="10">
        <v>44958</v>
      </c>
      <c r="H3966" s="11">
        <v>9</v>
      </c>
      <c r="I3966" s="20" t="s">
        <v>259</v>
      </c>
      <c r="J3966" s="11" t="s">
        <v>261</v>
      </c>
      <c r="K3966" s="11" t="s">
        <v>12387</v>
      </c>
      <c r="L3966" s="11">
        <v>2</v>
      </c>
    </row>
    <row r="3967" spans="1:12">
      <c r="A3967" s="11" t="s">
        <v>7717</v>
      </c>
      <c r="D3967" s="11" t="s">
        <v>260</v>
      </c>
      <c r="E3967" s="19" t="s">
        <v>7967</v>
      </c>
      <c r="F3967" s="10">
        <v>42036</v>
      </c>
      <c r="G3967" s="10">
        <v>44958</v>
      </c>
      <c r="H3967" s="11">
        <v>9</v>
      </c>
      <c r="I3967" s="20" t="s">
        <v>259</v>
      </c>
      <c r="J3967" s="11" t="s">
        <v>261</v>
      </c>
      <c r="K3967" s="11" t="s">
        <v>12387</v>
      </c>
      <c r="L3967" s="11">
        <v>2</v>
      </c>
    </row>
    <row r="3968" spans="1:12">
      <c r="A3968" s="11" t="s">
        <v>7718</v>
      </c>
      <c r="D3968" s="11" t="s">
        <v>260</v>
      </c>
      <c r="E3968" s="19" t="s">
        <v>7968</v>
      </c>
      <c r="F3968" s="10">
        <v>42036</v>
      </c>
      <c r="G3968" s="10">
        <v>44958</v>
      </c>
      <c r="H3968" s="11">
        <v>9</v>
      </c>
      <c r="I3968" s="20" t="s">
        <v>259</v>
      </c>
      <c r="J3968" s="11" t="s">
        <v>261</v>
      </c>
      <c r="K3968" s="11" t="s">
        <v>12387</v>
      </c>
      <c r="L3968" s="11">
        <v>2</v>
      </c>
    </row>
    <row r="3969" spans="1:12">
      <c r="A3969" s="11" t="s">
        <v>7719</v>
      </c>
      <c r="D3969" s="11" t="s">
        <v>260</v>
      </c>
      <c r="E3969" s="19" t="s">
        <v>7969</v>
      </c>
      <c r="F3969" s="10">
        <v>42036</v>
      </c>
      <c r="G3969" s="10">
        <v>44958</v>
      </c>
      <c r="H3969" s="11">
        <v>9</v>
      </c>
      <c r="I3969" s="20" t="s">
        <v>259</v>
      </c>
      <c r="J3969" s="11" t="s">
        <v>261</v>
      </c>
      <c r="K3969" s="11" t="s">
        <v>12387</v>
      </c>
      <c r="L3969" s="11">
        <v>2</v>
      </c>
    </row>
    <row r="3970" spans="1:12">
      <c r="A3970" s="11" t="s">
        <v>7720</v>
      </c>
      <c r="D3970" s="11" t="s">
        <v>260</v>
      </c>
      <c r="E3970" s="19" t="s">
        <v>7970</v>
      </c>
      <c r="F3970" s="10">
        <v>42036</v>
      </c>
      <c r="G3970" s="10">
        <v>44958</v>
      </c>
      <c r="H3970" s="11">
        <v>9</v>
      </c>
      <c r="I3970" s="20" t="s">
        <v>259</v>
      </c>
      <c r="J3970" s="11" t="s">
        <v>261</v>
      </c>
      <c r="K3970" s="11" t="s">
        <v>12387</v>
      </c>
      <c r="L3970" s="11">
        <v>2</v>
      </c>
    </row>
    <row r="3971" spans="1:12">
      <c r="A3971" s="11" t="s">
        <v>7721</v>
      </c>
      <c r="D3971" s="11" t="s">
        <v>260</v>
      </c>
      <c r="E3971" s="19" t="s">
        <v>7971</v>
      </c>
      <c r="F3971" s="10">
        <v>42036</v>
      </c>
      <c r="G3971" s="10">
        <v>44958</v>
      </c>
      <c r="H3971" s="11">
        <v>9</v>
      </c>
      <c r="I3971" s="20" t="s">
        <v>259</v>
      </c>
      <c r="J3971" s="11" t="s">
        <v>261</v>
      </c>
      <c r="K3971" s="11" t="s">
        <v>12387</v>
      </c>
      <c r="L3971" s="11">
        <v>2</v>
      </c>
    </row>
    <row r="3972" spans="1:12">
      <c r="A3972" s="11" t="s">
        <v>7722</v>
      </c>
      <c r="D3972" s="11" t="s">
        <v>260</v>
      </c>
      <c r="E3972" s="19" t="s">
        <v>7972</v>
      </c>
      <c r="F3972" s="10">
        <v>42036</v>
      </c>
      <c r="G3972" s="10">
        <v>44958</v>
      </c>
      <c r="H3972" s="11">
        <v>9</v>
      </c>
      <c r="I3972" s="20" t="s">
        <v>259</v>
      </c>
      <c r="J3972" s="11" t="s">
        <v>261</v>
      </c>
      <c r="K3972" s="11" t="s">
        <v>12387</v>
      </c>
      <c r="L3972" s="11">
        <v>2</v>
      </c>
    </row>
    <row r="3973" spans="1:12">
      <c r="A3973" s="11" t="s">
        <v>7723</v>
      </c>
      <c r="D3973" s="11" t="s">
        <v>260</v>
      </c>
      <c r="E3973" s="19" t="s">
        <v>7973</v>
      </c>
      <c r="F3973" s="10">
        <v>42036</v>
      </c>
      <c r="G3973" s="10">
        <v>44958</v>
      </c>
      <c r="H3973" s="11">
        <v>9</v>
      </c>
      <c r="I3973" s="20" t="s">
        <v>259</v>
      </c>
      <c r="J3973" s="11" t="s">
        <v>261</v>
      </c>
      <c r="K3973" s="11" t="s">
        <v>12387</v>
      </c>
      <c r="L3973" s="11">
        <v>2</v>
      </c>
    </row>
    <row r="3974" spans="1:12">
      <c r="A3974" s="11" t="s">
        <v>7724</v>
      </c>
      <c r="D3974" s="11" t="s">
        <v>260</v>
      </c>
      <c r="E3974" s="19" t="s">
        <v>7974</v>
      </c>
      <c r="F3974" s="10">
        <v>42036</v>
      </c>
      <c r="G3974" s="10">
        <v>44958</v>
      </c>
      <c r="H3974" s="11">
        <v>9</v>
      </c>
      <c r="I3974" s="20" t="s">
        <v>259</v>
      </c>
      <c r="J3974" s="11" t="s">
        <v>261</v>
      </c>
      <c r="K3974" s="11" t="s">
        <v>12387</v>
      </c>
      <c r="L3974" s="11">
        <v>2</v>
      </c>
    </row>
    <row r="3975" spans="1:12">
      <c r="A3975" s="11" t="s">
        <v>7725</v>
      </c>
      <c r="D3975" s="11" t="s">
        <v>260</v>
      </c>
      <c r="E3975" s="19" t="s">
        <v>7975</v>
      </c>
      <c r="F3975" s="10">
        <v>42036</v>
      </c>
      <c r="G3975" s="10">
        <v>44958</v>
      </c>
      <c r="H3975" s="11">
        <v>9</v>
      </c>
      <c r="I3975" s="20" t="s">
        <v>259</v>
      </c>
      <c r="J3975" s="11" t="s">
        <v>261</v>
      </c>
      <c r="K3975" s="11" t="s">
        <v>12387</v>
      </c>
      <c r="L3975" s="11">
        <v>2</v>
      </c>
    </row>
    <row r="3976" spans="1:12">
      <c r="A3976" s="11" t="s">
        <v>7726</v>
      </c>
      <c r="D3976" s="11" t="s">
        <v>260</v>
      </c>
      <c r="E3976" s="19" t="s">
        <v>7976</v>
      </c>
      <c r="F3976" s="10">
        <v>42036</v>
      </c>
      <c r="G3976" s="10">
        <v>44958</v>
      </c>
      <c r="H3976" s="11">
        <v>9</v>
      </c>
      <c r="I3976" s="20" t="s">
        <v>259</v>
      </c>
      <c r="J3976" s="11" t="s">
        <v>261</v>
      </c>
      <c r="K3976" s="11" t="s">
        <v>12387</v>
      </c>
      <c r="L3976" s="11">
        <v>2</v>
      </c>
    </row>
    <row r="3977" spans="1:12">
      <c r="A3977" s="11" t="s">
        <v>7727</v>
      </c>
      <c r="D3977" s="11" t="s">
        <v>260</v>
      </c>
      <c r="E3977" s="19" t="s">
        <v>7977</v>
      </c>
      <c r="F3977" s="10">
        <v>42036</v>
      </c>
      <c r="G3977" s="10">
        <v>44958</v>
      </c>
      <c r="H3977" s="11">
        <v>9</v>
      </c>
      <c r="I3977" s="20" t="s">
        <v>259</v>
      </c>
      <c r="J3977" s="11" t="s">
        <v>261</v>
      </c>
      <c r="K3977" s="11" t="s">
        <v>12387</v>
      </c>
      <c r="L3977" s="11">
        <v>2</v>
      </c>
    </row>
    <row r="3978" spans="1:12">
      <c r="A3978" s="11" t="s">
        <v>7728</v>
      </c>
      <c r="D3978" s="11" t="s">
        <v>260</v>
      </c>
      <c r="E3978" s="19" t="s">
        <v>7978</v>
      </c>
      <c r="F3978" s="10">
        <v>42036</v>
      </c>
      <c r="G3978" s="10">
        <v>44958</v>
      </c>
      <c r="H3978" s="11">
        <v>9</v>
      </c>
      <c r="I3978" s="20" t="s">
        <v>259</v>
      </c>
      <c r="J3978" s="11" t="s">
        <v>261</v>
      </c>
      <c r="K3978" s="11" t="s">
        <v>12387</v>
      </c>
      <c r="L3978" s="11">
        <v>2</v>
      </c>
    </row>
    <row r="3979" spans="1:12">
      <c r="A3979" s="11" t="s">
        <v>7729</v>
      </c>
      <c r="D3979" s="11" t="s">
        <v>260</v>
      </c>
      <c r="E3979" s="19" t="s">
        <v>7979</v>
      </c>
      <c r="F3979" s="10">
        <v>42036</v>
      </c>
      <c r="G3979" s="10">
        <v>44958</v>
      </c>
      <c r="H3979" s="11">
        <v>9</v>
      </c>
      <c r="I3979" s="20" t="s">
        <v>259</v>
      </c>
      <c r="J3979" s="11" t="s">
        <v>261</v>
      </c>
      <c r="K3979" s="11" t="s">
        <v>12387</v>
      </c>
      <c r="L3979" s="11">
        <v>2</v>
      </c>
    </row>
    <row r="3980" spans="1:12">
      <c r="A3980" s="11" t="s">
        <v>7730</v>
      </c>
      <c r="D3980" s="11" t="s">
        <v>260</v>
      </c>
      <c r="E3980" s="19" t="s">
        <v>7980</v>
      </c>
      <c r="F3980" s="10">
        <v>42036</v>
      </c>
      <c r="G3980" s="10">
        <v>44958</v>
      </c>
      <c r="H3980" s="11">
        <v>9</v>
      </c>
      <c r="I3980" s="20" t="s">
        <v>259</v>
      </c>
      <c r="J3980" s="11" t="s">
        <v>261</v>
      </c>
      <c r="K3980" s="11" t="s">
        <v>12387</v>
      </c>
      <c r="L3980" s="11">
        <v>2</v>
      </c>
    </row>
    <row r="3981" spans="1:12">
      <c r="A3981" s="11" t="s">
        <v>7731</v>
      </c>
      <c r="D3981" s="11" t="s">
        <v>260</v>
      </c>
      <c r="E3981" s="19" t="s">
        <v>7981</v>
      </c>
      <c r="F3981" s="10">
        <v>42036</v>
      </c>
      <c r="G3981" s="10">
        <v>44958</v>
      </c>
      <c r="H3981" s="11">
        <v>9</v>
      </c>
      <c r="I3981" s="20" t="s">
        <v>259</v>
      </c>
      <c r="J3981" s="11" t="s">
        <v>261</v>
      </c>
      <c r="K3981" s="11" t="s">
        <v>12387</v>
      </c>
      <c r="L3981" s="11">
        <v>2</v>
      </c>
    </row>
    <row r="3982" spans="1:12">
      <c r="A3982" s="11" t="s">
        <v>7732</v>
      </c>
      <c r="D3982" s="11" t="s">
        <v>260</v>
      </c>
      <c r="E3982" s="19" t="s">
        <v>7982</v>
      </c>
      <c r="F3982" s="10">
        <v>42036</v>
      </c>
      <c r="G3982" s="10">
        <v>44958</v>
      </c>
      <c r="H3982" s="11">
        <v>9</v>
      </c>
      <c r="I3982" s="20" t="s">
        <v>259</v>
      </c>
      <c r="J3982" s="11" t="s">
        <v>261</v>
      </c>
      <c r="K3982" s="11" t="s">
        <v>12387</v>
      </c>
      <c r="L3982" s="11">
        <v>2</v>
      </c>
    </row>
    <row r="3983" spans="1:12">
      <c r="A3983" s="11" t="s">
        <v>7733</v>
      </c>
      <c r="D3983" s="11" t="s">
        <v>260</v>
      </c>
      <c r="E3983" s="19" t="s">
        <v>7983</v>
      </c>
      <c r="F3983" s="10">
        <v>42036</v>
      </c>
      <c r="G3983" s="10">
        <v>44958</v>
      </c>
      <c r="H3983" s="11">
        <v>9</v>
      </c>
      <c r="I3983" s="20" t="s">
        <v>259</v>
      </c>
      <c r="J3983" s="11" t="s">
        <v>261</v>
      </c>
      <c r="K3983" s="11" t="s">
        <v>12387</v>
      </c>
      <c r="L3983" s="11">
        <v>2</v>
      </c>
    </row>
    <row r="3984" spans="1:12">
      <c r="A3984" s="11" t="s">
        <v>7734</v>
      </c>
      <c r="D3984" s="11" t="s">
        <v>260</v>
      </c>
      <c r="E3984" s="19" t="s">
        <v>7984</v>
      </c>
      <c r="F3984" s="10">
        <v>42036</v>
      </c>
      <c r="G3984" s="10">
        <v>44958</v>
      </c>
      <c r="H3984" s="11">
        <v>9</v>
      </c>
      <c r="I3984" s="20" t="s">
        <v>259</v>
      </c>
      <c r="J3984" s="11" t="s">
        <v>261</v>
      </c>
      <c r="K3984" s="11" t="s">
        <v>12387</v>
      </c>
      <c r="L3984" s="11">
        <v>2</v>
      </c>
    </row>
    <row r="3985" spans="1:12">
      <c r="A3985" s="11" t="s">
        <v>7735</v>
      </c>
      <c r="D3985" s="11" t="s">
        <v>260</v>
      </c>
      <c r="E3985" s="19" t="s">
        <v>7985</v>
      </c>
      <c r="F3985" s="10">
        <v>42036</v>
      </c>
      <c r="G3985" s="10">
        <v>44958</v>
      </c>
      <c r="H3985" s="11">
        <v>9</v>
      </c>
      <c r="I3985" s="20" t="s">
        <v>259</v>
      </c>
      <c r="J3985" s="11" t="s">
        <v>261</v>
      </c>
      <c r="K3985" s="11" t="s">
        <v>12387</v>
      </c>
      <c r="L3985" s="11">
        <v>2</v>
      </c>
    </row>
    <row r="3986" spans="1:12">
      <c r="A3986" s="11" t="s">
        <v>7736</v>
      </c>
      <c r="D3986" s="11" t="s">
        <v>260</v>
      </c>
      <c r="E3986" s="19" t="s">
        <v>7986</v>
      </c>
      <c r="F3986" s="10">
        <v>42036</v>
      </c>
      <c r="G3986" s="10">
        <v>44958</v>
      </c>
      <c r="H3986" s="11">
        <v>9</v>
      </c>
      <c r="I3986" s="20" t="s">
        <v>259</v>
      </c>
      <c r="J3986" s="11" t="s">
        <v>261</v>
      </c>
      <c r="K3986" s="11" t="s">
        <v>12387</v>
      </c>
      <c r="L3986" s="11">
        <v>2</v>
      </c>
    </row>
    <row r="3987" spans="1:12">
      <c r="A3987" s="11" t="s">
        <v>7737</v>
      </c>
      <c r="D3987" s="11" t="s">
        <v>260</v>
      </c>
      <c r="E3987" s="19" t="s">
        <v>7987</v>
      </c>
      <c r="F3987" s="10">
        <v>42036</v>
      </c>
      <c r="G3987" s="10">
        <v>44958</v>
      </c>
      <c r="H3987" s="11">
        <v>9</v>
      </c>
      <c r="I3987" s="20" t="s">
        <v>259</v>
      </c>
      <c r="J3987" s="11" t="s">
        <v>261</v>
      </c>
      <c r="K3987" s="11" t="s">
        <v>12387</v>
      </c>
      <c r="L3987" s="11">
        <v>2</v>
      </c>
    </row>
    <row r="3988" spans="1:12">
      <c r="A3988" s="11" t="s">
        <v>7738</v>
      </c>
      <c r="D3988" s="11" t="s">
        <v>260</v>
      </c>
      <c r="E3988" s="19" t="s">
        <v>7988</v>
      </c>
      <c r="F3988" s="10">
        <v>42036</v>
      </c>
      <c r="G3988" s="10">
        <v>44958</v>
      </c>
      <c r="H3988" s="11">
        <v>9</v>
      </c>
      <c r="I3988" s="20" t="s">
        <v>259</v>
      </c>
      <c r="J3988" s="11" t="s">
        <v>261</v>
      </c>
      <c r="K3988" s="11" t="s">
        <v>12387</v>
      </c>
      <c r="L3988" s="11">
        <v>2</v>
      </c>
    </row>
    <row r="3989" spans="1:12">
      <c r="A3989" s="11" t="s">
        <v>7739</v>
      </c>
      <c r="D3989" s="11" t="s">
        <v>260</v>
      </c>
      <c r="E3989" s="19" t="s">
        <v>7989</v>
      </c>
      <c r="F3989" s="10">
        <v>42036</v>
      </c>
      <c r="G3989" s="10">
        <v>44958</v>
      </c>
      <c r="H3989" s="11">
        <v>9</v>
      </c>
      <c r="I3989" s="20" t="s">
        <v>259</v>
      </c>
      <c r="J3989" s="11" t="s">
        <v>261</v>
      </c>
      <c r="K3989" s="11" t="s">
        <v>12387</v>
      </c>
      <c r="L3989" s="11">
        <v>2</v>
      </c>
    </row>
    <row r="3990" spans="1:12">
      <c r="A3990" s="11" t="s">
        <v>7740</v>
      </c>
      <c r="D3990" s="11" t="s">
        <v>260</v>
      </c>
      <c r="E3990" s="19" t="s">
        <v>7990</v>
      </c>
      <c r="F3990" s="10">
        <v>42036</v>
      </c>
      <c r="G3990" s="10">
        <v>44958</v>
      </c>
      <c r="H3990" s="11">
        <v>9</v>
      </c>
      <c r="I3990" s="20" t="s">
        <v>259</v>
      </c>
      <c r="J3990" s="11" t="s">
        <v>261</v>
      </c>
      <c r="K3990" s="11" t="s">
        <v>12387</v>
      </c>
      <c r="L3990" s="11">
        <v>2</v>
      </c>
    </row>
    <row r="3991" spans="1:12">
      <c r="A3991" s="11" t="s">
        <v>7741</v>
      </c>
      <c r="D3991" s="11" t="s">
        <v>260</v>
      </c>
      <c r="E3991" s="19" t="s">
        <v>7991</v>
      </c>
      <c r="F3991" s="10">
        <v>42036</v>
      </c>
      <c r="G3991" s="10">
        <v>44958</v>
      </c>
      <c r="H3991" s="11">
        <v>9</v>
      </c>
      <c r="I3991" s="20" t="s">
        <v>259</v>
      </c>
      <c r="J3991" s="11" t="s">
        <v>261</v>
      </c>
      <c r="K3991" s="11" t="s">
        <v>12387</v>
      </c>
      <c r="L3991" s="11">
        <v>2</v>
      </c>
    </row>
    <row r="3992" spans="1:12">
      <c r="A3992" s="11" t="s">
        <v>7742</v>
      </c>
      <c r="D3992" s="11" t="s">
        <v>260</v>
      </c>
      <c r="E3992" s="19" t="s">
        <v>7992</v>
      </c>
      <c r="F3992" s="10">
        <v>42036</v>
      </c>
      <c r="G3992" s="10">
        <v>44958</v>
      </c>
      <c r="H3992" s="11">
        <v>9</v>
      </c>
      <c r="I3992" s="20" t="s">
        <v>259</v>
      </c>
      <c r="J3992" s="11" t="s">
        <v>261</v>
      </c>
      <c r="K3992" s="11" t="s">
        <v>12387</v>
      </c>
      <c r="L3992" s="11">
        <v>2</v>
      </c>
    </row>
    <row r="3993" spans="1:12">
      <c r="A3993" s="11" t="s">
        <v>7743</v>
      </c>
      <c r="D3993" s="11" t="s">
        <v>260</v>
      </c>
      <c r="E3993" s="19" t="s">
        <v>7993</v>
      </c>
      <c r="F3993" s="10">
        <v>42036</v>
      </c>
      <c r="G3993" s="10">
        <v>44958</v>
      </c>
      <c r="H3993" s="11">
        <v>9</v>
      </c>
      <c r="I3993" s="20" t="s">
        <v>259</v>
      </c>
      <c r="J3993" s="11" t="s">
        <v>261</v>
      </c>
      <c r="K3993" s="11" t="s">
        <v>12387</v>
      </c>
      <c r="L3993" s="11">
        <v>2</v>
      </c>
    </row>
    <row r="3994" spans="1:12">
      <c r="A3994" s="11" t="s">
        <v>7744</v>
      </c>
      <c r="D3994" s="11" t="s">
        <v>260</v>
      </c>
      <c r="E3994" s="19" t="s">
        <v>7994</v>
      </c>
      <c r="F3994" s="10">
        <v>42036</v>
      </c>
      <c r="G3994" s="10">
        <v>44958</v>
      </c>
      <c r="H3994" s="11">
        <v>9</v>
      </c>
      <c r="I3994" s="20" t="s">
        <v>259</v>
      </c>
      <c r="J3994" s="11" t="s">
        <v>261</v>
      </c>
      <c r="K3994" s="11" t="s">
        <v>12387</v>
      </c>
      <c r="L3994" s="11">
        <v>2</v>
      </c>
    </row>
    <row r="3995" spans="1:12">
      <c r="A3995" s="11" t="s">
        <v>7745</v>
      </c>
      <c r="D3995" s="11" t="s">
        <v>260</v>
      </c>
      <c r="E3995" s="19" t="s">
        <v>7995</v>
      </c>
      <c r="F3995" s="10">
        <v>42036</v>
      </c>
      <c r="G3995" s="10">
        <v>44958</v>
      </c>
      <c r="H3995" s="11">
        <v>9</v>
      </c>
      <c r="I3995" s="20" t="s">
        <v>259</v>
      </c>
      <c r="J3995" s="11" t="s">
        <v>261</v>
      </c>
      <c r="K3995" s="11" t="s">
        <v>12387</v>
      </c>
      <c r="L3995" s="11">
        <v>2</v>
      </c>
    </row>
    <row r="3996" spans="1:12">
      <c r="A3996" s="11" t="s">
        <v>7746</v>
      </c>
      <c r="D3996" s="11" t="s">
        <v>260</v>
      </c>
      <c r="E3996" s="19" t="s">
        <v>7996</v>
      </c>
      <c r="F3996" s="10">
        <v>42036</v>
      </c>
      <c r="G3996" s="10">
        <v>44958</v>
      </c>
      <c r="H3996" s="11">
        <v>9</v>
      </c>
      <c r="I3996" s="20" t="s">
        <v>259</v>
      </c>
      <c r="J3996" s="11" t="s">
        <v>261</v>
      </c>
      <c r="K3996" s="11" t="s">
        <v>12387</v>
      </c>
      <c r="L3996" s="11">
        <v>2</v>
      </c>
    </row>
    <row r="3997" spans="1:12">
      <c r="A3997" s="11" t="s">
        <v>7747</v>
      </c>
      <c r="D3997" s="11" t="s">
        <v>260</v>
      </c>
      <c r="E3997" s="19" t="s">
        <v>7997</v>
      </c>
      <c r="F3997" s="10">
        <v>42036</v>
      </c>
      <c r="G3997" s="10">
        <v>44958</v>
      </c>
      <c r="H3997" s="11">
        <v>9</v>
      </c>
      <c r="I3997" s="20" t="s">
        <v>259</v>
      </c>
      <c r="J3997" s="11" t="s">
        <v>261</v>
      </c>
      <c r="K3997" s="11" t="s">
        <v>12387</v>
      </c>
      <c r="L3997" s="11">
        <v>2</v>
      </c>
    </row>
    <row r="3998" spans="1:12">
      <c r="A3998" s="11" t="s">
        <v>7748</v>
      </c>
      <c r="D3998" s="11" t="s">
        <v>260</v>
      </c>
      <c r="E3998" s="19" t="s">
        <v>7998</v>
      </c>
      <c r="F3998" s="10">
        <v>42036</v>
      </c>
      <c r="G3998" s="10">
        <v>44958</v>
      </c>
      <c r="H3998" s="11">
        <v>9</v>
      </c>
      <c r="I3998" s="20" t="s">
        <v>259</v>
      </c>
      <c r="J3998" s="11" t="s">
        <v>261</v>
      </c>
      <c r="K3998" s="11" t="s">
        <v>12387</v>
      </c>
      <c r="L3998" s="11">
        <v>2</v>
      </c>
    </row>
    <row r="3999" spans="1:12">
      <c r="A3999" s="11" t="s">
        <v>7749</v>
      </c>
      <c r="D3999" s="11" t="s">
        <v>260</v>
      </c>
      <c r="E3999" s="19" t="s">
        <v>7999</v>
      </c>
      <c r="F3999" s="10">
        <v>42036</v>
      </c>
      <c r="G3999" s="10">
        <v>44958</v>
      </c>
      <c r="H3999" s="11">
        <v>9</v>
      </c>
      <c r="I3999" s="20" t="s">
        <v>259</v>
      </c>
      <c r="J3999" s="11" t="s">
        <v>261</v>
      </c>
      <c r="K3999" s="11" t="s">
        <v>12387</v>
      </c>
      <c r="L3999" s="11">
        <v>2</v>
      </c>
    </row>
    <row r="4000" spans="1:12">
      <c r="A4000" s="11" t="s">
        <v>7750</v>
      </c>
      <c r="D4000" s="11" t="s">
        <v>260</v>
      </c>
      <c r="E4000" s="19" t="s">
        <v>8000</v>
      </c>
      <c r="F4000" s="10">
        <v>42036</v>
      </c>
      <c r="G4000" s="10">
        <v>44958</v>
      </c>
      <c r="H4000" s="11">
        <v>9</v>
      </c>
      <c r="I4000" s="20" t="s">
        <v>259</v>
      </c>
      <c r="J4000" s="11" t="s">
        <v>261</v>
      </c>
      <c r="K4000" s="11" t="s">
        <v>12387</v>
      </c>
      <c r="L4000" s="11">
        <v>2</v>
      </c>
    </row>
    <row r="4001" spans="1:12">
      <c r="A4001" s="11" t="s">
        <v>7751</v>
      </c>
      <c r="D4001" s="11" t="s">
        <v>260</v>
      </c>
      <c r="E4001" s="19" t="s">
        <v>8001</v>
      </c>
      <c r="F4001" s="10">
        <v>42036</v>
      </c>
      <c r="G4001" s="10">
        <v>44958</v>
      </c>
      <c r="H4001" s="11">
        <v>9</v>
      </c>
      <c r="I4001" s="20" t="s">
        <v>259</v>
      </c>
      <c r="J4001" s="11" t="s">
        <v>261</v>
      </c>
      <c r="K4001" s="11" t="s">
        <v>12387</v>
      </c>
      <c r="L4001" s="11">
        <v>2</v>
      </c>
    </row>
    <row r="4002" spans="1:12">
      <c r="A4002" s="11" t="s">
        <v>7752</v>
      </c>
      <c r="D4002" s="11" t="s">
        <v>260</v>
      </c>
      <c r="E4002" s="19" t="s">
        <v>8002</v>
      </c>
      <c r="F4002" s="10">
        <v>42036</v>
      </c>
      <c r="G4002" s="10">
        <v>44958</v>
      </c>
      <c r="H4002" s="11">
        <v>9</v>
      </c>
      <c r="I4002" s="20" t="s">
        <v>259</v>
      </c>
      <c r="J4002" s="11" t="s">
        <v>261</v>
      </c>
      <c r="K4002" s="11" t="s">
        <v>12387</v>
      </c>
      <c r="L4002" s="11">
        <v>2</v>
      </c>
    </row>
    <row r="4003" spans="1:12">
      <c r="A4003" s="11" t="s">
        <v>7753</v>
      </c>
      <c r="D4003" s="11" t="s">
        <v>260</v>
      </c>
      <c r="E4003" s="19" t="s">
        <v>8003</v>
      </c>
      <c r="F4003" s="10">
        <v>42036</v>
      </c>
      <c r="G4003" s="10">
        <v>44958</v>
      </c>
      <c r="H4003" s="11">
        <v>9</v>
      </c>
      <c r="I4003" s="20" t="s">
        <v>259</v>
      </c>
      <c r="J4003" s="11" t="s">
        <v>261</v>
      </c>
      <c r="K4003" s="11" t="s">
        <v>12387</v>
      </c>
      <c r="L4003" s="11">
        <v>2</v>
      </c>
    </row>
    <row r="4004" spans="1:12">
      <c r="A4004" s="11" t="s">
        <v>7754</v>
      </c>
      <c r="D4004" s="11" t="s">
        <v>260</v>
      </c>
      <c r="E4004" s="19" t="s">
        <v>8004</v>
      </c>
      <c r="F4004" s="10">
        <v>42036</v>
      </c>
      <c r="G4004" s="10">
        <v>44958</v>
      </c>
      <c r="H4004" s="11">
        <v>9</v>
      </c>
      <c r="I4004" s="20" t="s">
        <v>259</v>
      </c>
      <c r="J4004" s="11" t="s">
        <v>261</v>
      </c>
      <c r="K4004" s="11" t="s">
        <v>12387</v>
      </c>
      <c r="L4004" s="11">
        <v>2</v>
      </c>
    </row>
    <row r="4005" spans="1:12">
      <c r="A4005" s="11" t="s">
        <v>7755</v>
      </c>
      <c r="D4005" s="11" t="s">
        <v>260</v>
      </c>
      <c r="E4005" s="19" t="s">
        <v>8005</v>
      </c>
      <c r="F4005" s="10">
        <v>42036</v>
      </c>
      <c r="G4005" s="10">
        <v>44958</v>
      </c>
      <c r="H4005" s="11">
        <v>9</v>
      </c>
      <c r="I4005" s="20" t="s">
        <v>259</v>
      </c>
      <c r="J4005" s="11" t="s">
        <v>261</v>
      </c>
      <c r="K4005" s="11" t="s">
        <v>12387</v>
      </c>
      <c r="L4005" s="11">
        <v>2</v>
      </c>
    </row>
    <row r="4006" spans="1:12">
      <c r="A4006" s="11" t="s">
        <v>7756</v>
      </c>
      <c r="D4006" s="11" t="s">
        <v>260</v>
      </c>
      <c r="E4006" s="19" t="s">
        <v>8006</v>
      </c>
      <c r="F4006" s="10">
        <v>42036</v>
      </c>
      <c r="G4006" s="10">
        <v>44958</v>
      </c>
      <c r="H4006" s="11">
        <v>9</v>
      </c>
      <c r="I4006" s="20" t="s">
        <v>259</v>
      </c>
      <c r="J4006" s="11" t="s">
        <v>261</v>
      </c>
      <c r="K4006" s="11" t="s">
        <v>12387</v>
      </c>
      <c r="L4006" s="11">
        <v>2</v>
      </c>
    </row>
    <row r="4007" spans="1:12">
      <c r="A4007" s="11" t="s">
        <v>7757</v>
      </c>
      <c r="D4007" s="11" t="s">
        <v>260</v>
      </c>
      <c r="E4007" s="19" t="s">
        <v>8007</v>
      </c>
      <c r="F4007" s="10">
        <v>42036</v>
      </c>
      <c r="G4007" s="10">
        <v>44958</v>
      </c>
      <c r="H4007" s="11">
        <v>9</v>
      </c>
      <c r="I4007" s="20" t="s">
        <v>259</v>
      </c>
      <c r="J4007" s="11" t="s">
        <v>261</v>
      </c>
      <c r="K4007" s="11" t="s">
        <v>12387</v>
      </c>
      <c r="L4007" s="11">
        <v>2</v>
      </c>
    </row>
    <row r="4008" spans="1:12">
      <c r="A4008" s="11" t="s">
        <v>7758</v>
      </c>
      <c r="D4008" s="11" t="s">
        <v>260</v>
      </c>
      <c r="E4008" s="19" t="s">
        <v>8008</v>
      </c>
      <c r="F4008" s="10">
        <v>42036</v>
      </c>
      <c r="G4008" s="10">
        <v>44958</v>
      </c>
      <c r="H4008" s="11">
        <v>9</v>
      </c>
      <c r="I4008" s="20" t="s">
        <v>259</v>
      </c>
      <c r="J4008" s="11" t="s">
        <v>261</v>
      </c>
      <c r="K4008" s="11" t="s">
        <v>12387</v>
      </c>
      <c r="L4008" s="11">
        <v>2</v>
      </c>
    </row>
    <row r="4009" spans="1:12">
      <c r="A4009" s="11" t="s">
        <v>7759</v>
      </c>
      <c r="D4009" s="11" t="s">
        <v>260</v>
      </c>
      <c r="E4009" s="19" t="s">
        <v>8009</v>
      </c>
      <c r="F4009" s="10">
        <v>42036</v>
      </c>
      <c r="G4009" s="10">
        <v>44958</v>
      </c>
      <c r="H4009" s="11">
        <v>9</v>
      </c>
      <c r="I4009" s="20" t="s">
        <v>259</v>
      </c>
      <c r="J4009" s="11" t="s">
        <v>261</v>
      </c>
      <c r="K4009" s="11" t="s">
        <v>12387</v>
      </c>
      <c r="L4009" s="11">
        <v>2</v>
      </c>
    </row>
    <row r="4010" spans="1:12">
      <c r="A4010" s="11" t="s">
        <v>7760</v>
      </c>
      <c r="D4010" s="11" t="s">
        <v>260</v>
      </c>
      <c r="E4010" s="19" t="s">
        <v>8010</v>
      </c>
      <c r="F4010" s="10">
        <v>42036</v>
      </c>
      <c r="G4010" s="10">
        <v>44958</v>
      </c>
      <c r="H4010" s="11">
        <v>9</v>
      </c>
      <c r="I4010" s="20" t="s">
        <v>259</v>
      </c>
      <c r="J4010" s="11" t="s">
        <v>261</v>
      </c>
      <c r="K4010" s="11" t="s">
        <v>12387</v>
      </c>
      <c r="L4010" s="11">
        <v>2</v>
      </c>
    </row>
    <row r="4011" spans="1:12">
      <c r="A4011" s="11" t="s">
        <v>7761</v>
      </c>
      <c r="D4011" s="11" t="s">
        <v>260</v>
      </c>
      <c r="E4011" s="19" t="s">
        <v>8011</v>
      </c>
      <c r="F4011" s="10">
        <v>42036</v>
      </c>
      <c r="G4011" s="10">
        <v>44958</v>
      </c>
      <c r="H4011" s="11">
        <v>9</v>
      </c>
      <c r="I4011" s="20" t="s">
        <v>259</v>
      </c>
      <c r="J4011" s="11" t="s">
        <v>261</v>
      </c>
      <c r="K4011" s="11" t="s">
        <v>12387</v>
      </c>
      <c r="L4011" s="11">
        <v>2</v>
      </c>
    </row>
    <row r="4012" spans="1:12">
      <c r="A4012" s="11" t="s">
        <v>8012</v>
      </c>
      <c r="D4012" s="11" t="s">
        <v>260</v>
      </c>
      <c r="E4012" s="19" t="s">
        <v>8262</v>
      </c>
      <c r="F4012" s="10">
        <v>42036</v>
      </c>
      <c r="G4012" s="10">
        <v>44958</v>
      </c>
      <c r="H4012" s="11">
        <v>9</v>
      </c>
      <c r="I4012" s="20" t="s">
        <v>259</v>
      </c>
      <c r="J4012" s="11" t="s">
        <v>261</v>
      </c>
      <c r="K4012" s="11" t="s">
        <v>12387</v>
      </c>
      <c r="L4012" s="11">
        <v>2</v>
      </c>
    </row>
    <row r="4013" spans="1:12">
      <c r="A4013" s="11" t="s">
        <v>8013</v>
      </c>
      <c r="D4013" s="11" t="s">
        <v>260</v>
      </c>
      <c r="E4013" s="19" t="s">
        <v>8263</v>
      </c>
      <c r="F4013" s="10">
        <v>42036</v>
      </c>
      <c r="G4013" s="10">
        <v>44958</v>
      </c>
      <c r="H4013" s="11">
        <v>9</v>
      </c>
      <c r="I4013" s="20" t="s">
        <v>259</v>
      </c>
      <c r="J4013" s="11" t="s">
        <v>261</v>
      </c>
      <c r="K4013" s="11" t="s">
        <v>12387</v>
      </c>
      <c r="L4013" s="11">
        <v>2</v>
      </c>
    </row>
    <row r="4014" spans="1:12">
      <c r="A4014" s="11" t="s">
        <v>8014</v>
      </c>
      <c r="D4014" s="11" t="s">
        <v>260</v>
      </c>
      <c r="E4014" s="19" t="s">
        <v>8264</v>
      </c>
      <c r="F4014" s="10">
        <v>42036</v>
      </c>
      <c r="G4014" s="10">
        <v>44958</v>
      </c>
      <c r="H4014" s="11">
        <v>9</v>
      </c>
      <c r="I4014" s="20" t="s">
        <v>259</v>
      </c>
      <c r="J4014" s="11" t="s">
        <v>261</v>
      </c>
      <c r="K4014" s="11" t="s">
        <v>12387</v>
      </c>
      <c r="L4014" s="11">
        <v>2</v>
      </c>
    </row>
    <row r="4015" spans="1:12">
      <c r="A4015" s="11" t="s">
        <v>8015</v>
      </c>
      <c r="D4015" s="11" t="s">
        <v>260</v>
      </c>
      <c r="E4015" s="19" t="s">
        <v>8265</v>
      </c>
      <c r="F4015" s="10">
        <v>42036</v>
      </c>
      <c r="G4015" s="10">
        <v>44958</v>
      </c>
      <c r="H4015" s="11">
        <v>9</v>
      </c>
      <c r="I4015" s="20" t="s">
        <v>259</v>
      </c>
      <c r="J4015" s="11" t="s">
        <v>261</v>
      </c>
      <c r="K4015" s="11" t="s">
        <v>12387</v>
      </c>
      <c r="L4015" s="11">
        <v>2</v>
      </c>
    </row>
    <row r="4016" spans="1:12">
      <c r="A4016" s="11" t="s">
        <v>8016</v>
      </c>
      <c r="D4016" s="11" t="s">
        <v>260</v>
      </c>
      <c r="E4016" s="19" t="s">
        <v>8266</v>
      </c>
      <c r="F4016" s="10">
        <v>42036</v>
      </c>
      <c r="G4016" s="10">
        <v>44958</v>
      </c>
      <c r="H4016" s="11">
        <v>9</v>
      </c>
      <c r="I4016" s="20" t="s">
        <v>259</v>
      </c>
      <c r="J4016" s="11" t="s">
        <v>261</v>
      </c>
      <c r="K4016" s="11" t="s">
        <v>12387</v>
      </c>
      <c r="L4016" s="11">
        <v>2</v>
      </c>
    </row>
    <row r="4017" spans="1:12">
      <c r="A4017" s="11" t="s">
        <v>8017</v>
      </c>
      <c r="D4017" s="11" t="s">
        <v>260</v>
      </c>
      <c r="E4017" s="19" t="s">
        <v>8267</v>
      </c>
      <c r="F4017" s="10">
        <v>42036</v>
      </c>
      <c r="G4017" s="10">
        <v>44958</v>
      </c>
      <c r="H4017" s="11">
        <v>9</v>
      </c>
      <c r="I4017" s="20" t="s">
        <v>259</v>
      </c>
      <c r="J4017" s="11" t="s">
        <v>261</v>
      </c>
      <c r="K4017" s="11" t="s">
        <v>12387</v>
      </c>
      <c r="L4017" s="11">
        <v>2</v>
      </c>
    </row>
    <row r="4018" spans="1:12">
      <c r="A4018" s="11" t="s">
        <v>8018</v>
      </c>
      <c r="D4018" s="11" t="s">
        <v>260</v>
      </c>
      <c r="E4018" s="19" t="s">
        <v>8268</v>
      </c>
      <c r="F4018" s="10">
        <v>42036</v>
      </c>
      <c r="G4018" s="10">
        <v>44958</v>
      </c>
      <c r="H4018" s="11">
        <v>9</v>
      </c>
      <c r="I4018" s="20" t="s">
        <v>259</v>
      </c>
      <c r="J4018" s="11" t="s">
        <v>261</v>
      </c>
      <c r="K4018" s="11" t="s">
        <v>12387</v>
      </c>
      <c r="L4018" s="11">
        <v>2</v>
      </c>
    </row>
    <row r="4019" spans="1:12">
      <c r="A4019" s="11" t="s">
        <v>8019</v>
      </c>
      <c r="D4019" s="11" t="s">
        <v>260</v>
      </c>
      <c r="E4019" s="19" t="s">
        <v>8269</v>
      </c>
      <c r="F4019" s="10">
        <v>42036</v>
      </c>
      <c r="G4019" s="10">
        <v>44958</v>
      </c>
      <c r="H4019" s="11">
        <v>9</v>
      </c>
      <c r="I4019" s="20" t="s">
        <v>259</v>
      </c>
      <c r="J4019" s="11" t="s">
        <v>261</v>
      </c>
      <c r="K4019" s="11" t="s">
        <v>12387</v>
      </c>
      <c r="L4019" s="11">
        <v>2</v>
      </c>
    </row>
    <row r="4020" spans="1:12">
      <c r="A4020" s="11" t="s">
        <v>8020</v>
      </c>
      <c r="D4020" s="11" t="s">
        <v>260</v>
      </c>
      <c r="E4020" s="19" t="s">
        <v>8270</v>
      </c>
      <c r="F4020" s="10">
        <v>42036</v>
      </c>
      <c r="G4020" s="10">
        <v>44958</v>
      </c>
      <c r="H4020" s="11">
        <v>9</v>
      </c>
      <c r="I4020" s="20" t="s">
        <v>259</v>
      </c>
      <c r="J4020" s="11" t="s">
        <v>261</v>
      </c>
      <c r="K4020" s="11" t="s">
        <v>12387</v>
      </c>
      <c r="L4020" s="11">
        <v>2</v>
      </c>
    </row>
    <row r="4021" spans="1:12">
      <c r="A4021" s="11" t="s">
        <v>8021</v>
      </c>
      <c r="D4021" s="11" t="s">
        <v>260</v>
      </c>
      <c r="E4021" s="19" t="s">
        <v>8271</v>
      </c>
      <c r="F4021" s="10">
        <v>42036</v>
      </c>
      <c r="G4021" s="10">
        <v>44958</v>
      </c>
      <c r="H4021" s="11">
        <v>9</v>
      </c>
      <c r="I4021" s="20" t="s">
        <v>259</v>
      </c>
      <c r="J4021" s="11" t="s">
        <v>261</v>
      </c>
      <c r="K4021" s="11" t="s">
        <v>12387</v>
      </c>
      <c r="L4021" s="11">
        <v>2</v>
      </c>
    </row>
    <row r="4022" spans="1:12">
      <c r="A4022" s="11" t="s">
        <v>8022</v>
      </c>
      <c r="D4022" s="11" t="s">
        <v>260</v>
      </c>
      <c r="E4022" s="19" t="s">
        <v>8272</v>
      </c>
      <c r="F4022" s="10">
        <v>42036</v>
      </c>
      <c r="G4022" s="10">
        <v>44958</v>
      </c>
      <c r="H4022" s="11">
        <v>9</v>
      </c>
      <c r="I4022" s="20" t="s">
        <v>259</v>
      </c>
      <c r="J4022" s="11" t="s">
        <v>261</v>
      </c>
      <c r="K4022" s="11" t="s">
        <v>12387</v>
      </c>
      <c r="L4022" s="11">
        <v>2</v>
      </c>
    </row>
    <row r="4023" spans="1:12">
      <c r="A4023" s="11" t="s">
        <v>8023</v>
      </c>
      <c r="D4023" s="11" t="s">
        <v>260</v>
      </c>
      <c r="E4023" s="19" t="s">
        <v>8273</v>
      </c>
      <c r="F4023" s="10">
        <v>42036</v>
      </c>
      <c r="G4023" s="10">
        <v>44958</v>
      </c>
      <c r="H4023" s="11">
        <v>9</v>
      </c>
      <c r="I4023" s="20" t="s">
        <v>259</v>
      </c>
      <c r="J4023" s="11" t="s">
        <v>261</v>
      </c>
      <c r="K4023" s="11" t="s">
        <v>12387</v>
      </c>
      <c r="L4023" s="11">
        <v>2</v>
      </c>
    </row>
    <row r="4024" spans="1:12">
      <c r="A4024" s="11" t="s">
        <v>8024</v>
      </c>
      <c r="D4024" s="11" t="s">
        <v>260</v>
      </c>
      <c r="E4024" s="19" t="s">
        <v>8274</v>
      </c>
      <c r="F4024" s="10">
        <v>42036</v>
      </c>
      <c r="G4024" s="10">
        <v>44958</v>
      </c>
      <c r="H4024" s="11">
        <v>9</v>
      </c>
      <c r="I4024" s="20" t="s">
        <v>259</v>
      </c>
      <c r="J4024" s="11" t="s">
        <v>261</v>
      </c>
      <c r="K4024" s="11" t="s">
        <v>12387</v>
      </c>
      <c r="L4024" s="11">
        <v>2</v>
      </c>
    </row>
    <row r="4025" spans="1:12">
      <c r="A4025" s="11" t="s">
        <v>8025</v>
      </c>
      <c r="D4025" s="11" t="s">
        <v>260</v>
      </c>
      <c r="E4025" s="19" t="s">
        <v>8275</v>
      </c>
      <c r="F4025" s="10">
        <v>42036</v>
      </c>
      <c r="G4025" s="10">
        <v>44958</v>
      </c>
      <c r="H4025" s="11">
        <v>9</v>
      </c>
      <c r="I4025" s="20" t="s">
        <v>259</v>
      </c>
      <c r="J4025" s="11" t="s">
        <v>261</v>
      </c>
      <c r="K4025" s="11" t="s">
        <v>12387</v>
      </c>
      <c r="L4025" s="11">
        <v>2</v>
      </c>
    </row>
    <row r="4026" spans="1:12">
      <c r="A4026" s="11" t="s">
        <v>8026</v>
      </c>
      <c r="D4026" s="11" t="s">
        <v>260</v>
      </c>
      <c r="E4026" s="19" t="s">
        <v>8276</v>
      </c>
      <c r="F4026" s="10">
        <v>42036</v>
      </c>
      <c r="G4026" s="10">
        <v>44958</v>
      </c>
      <c r="H4026" s="11">
        <v>9</v>
      </c>
      <c r="I4026" s="20" t="s">
        <v>259</v>
      </c>
      <c r="J4026" s="11" t="s">
        <v>261</v>
      </c>
      <c r="K4026" s="11" t="s">
        <v>12387</v>
      </c>
      <c r="L4026" s="11">
        <v>2</v>
      </c>
    </row>
    <row r="4027" spans="1:12">
      <c r="A4027" s="11" t="s">
        <v>8027</v>
      </c>
      <c r="D4027" s="11" t="s">
        <v>260</v>
      </c>
      <c r="E4027" s="19" t="s">
        <v>8277</v>
      </c>
      <c r="F4027" s="10">
        <v>42036</v>
      </c>
      <c r="G4027" s="10">
        <v>44958</v>
      </c>
      <c r="H4027" s="11">
        <v>9</v>
      </c>
      <c r="I4027" s="20" t="s">
        <v>259</v>
      </c>
      <c r="J4027" s="11" t="s">
        <v>261</v>
      </c>
      <c r="K4027" s="11" t="s">
        <v>12387</v>
      </c>
      <c r="L4027" s="11">
        <v>2</v>
      </c>
    </row>
    <row r="4028" spans="1:12">
      <c r="A4028" s="11" t="s">
        <v>8028</v>
      </c>
      <c r="D4028" s="11" t="s">
        <v>260</v>
      </c>
      <c r="E4028" s="19" t="s">
        <v>8278</v>
      </c>
      <c r="F4028" s="10">
        <v>42036</v>
      </c>
      <c r="G4028" s="10">
        <v>44958</v>
      </c>
      <c r="H4028" s="11">
        <v>9</v>
      </c>
      <c r="I4028" s="20" t="s">
        <v>259</v>
      </c>
      <c r="J4028" s="11" t="s">
        <v>261</v>
      </c>
      <c r="K4028" s="11" t="s">
        <v>12387</v>
      </c>
      <c r="L4028" s="11">
        <v>2</v>
      </c>
    </row>
    <row r="4029" spans="1:12">
      <c r="A4029" s="11" t="s">
        <v>8029</v>
      </c>
      <c r="D4029" s="11" t="s">
        <v>260</v>
      </c>
      <c r="E4029" s="19" t="s">
        <v>8279</v>
      </c>
      <c r="F4029" s="10">
        <v>42036</v>
      </c>
      <c r="G4029" s="10">
        <v>44958</v>
      </c>
      <c r="H4029" s="11">
        <v>9</v>
      </c>
      <c r="I4029" s="20" t="s">
        <v>259</v>
      </c>
      <c r="J4029" s="11" t="s">
        <v>261</v>
      </c>
      <c r="K4029" s="11" t="s">
        <v>12387</v>
      </c>
      <c r="L4029" s="11">
        <v>2</v>
      </c>
    </row>
    <row r="4030" spans="1:12">
      <c r="A4030" s="11" t="s">
        <v>8030</v>
      </c>
      <c r="D4030" s="11" t="s">
        <v>260</v>
      </c>
      <c r="E4030" s="19" t="s">
        <v>8280</v>
      </c>
      <c r="F4030" s="10">
        <v>42036</v>
      </c>
      <c r="G4030" s="10">
        <v>44958</v>
      </c>
      <c r="H4030" s="11">
        <v>9</v>
      </c>
      <c r="I4030" s="20" t="s">
        <v>259</v>
      </c>
      <c r="J4030" s="11" t="s">
        <v>261</v>
      </c>
      <c r="K4030" s="11" t="s">
        <v>12387</v>
      </c>
      <c r="L4030" s="11">
        <v>2</v>
      </c>
    </row>
    <row r="4031" spans="1:12">
      <c r="A4031" s="11" t="s">
        <v>8031</v>
      </c>
      <c r="D4031" s="11" t="s">
        <v>260</v>
      </c>
      <c r="E4031" s="19" t="s">
        <v>8281</v>
      </c>
      <c r="F4031" s="10">
        <v>42036</v>
      </c>
      <c r="G4031" s="10">
        <v>44958</v>
      </c>
      <c r="H4031" s="11">
        <v>9</v>
      </c>
      <c r="I4031" s="20" t="s">
        <v>259</v>
      </c>
      <c r="J4031" s="11" t="s">
        <v>261</v>
      </c>
      <c r="K4031" s="11" t="s">
        <v>12387</v>
      </c>
      <c r="L4031" s="11">
        <v>2</v>
      </c>
    </row>
    <row r="4032" spans="1:12">
      <c r="A4032" s="11" t="s">
        <v>8032</v>
      </c>
      <c r="D4032" s="11" t="s">
        <v>260</v>
      </c>
      <c r="E4032" s="19" t="s">
        <v>8282</v>
      </c>
      <c r="F4032" s="10">
        <v>42036</v>
      </c>
      <c r="G4032" s="10">
        <v>44958</v>
      </c>
      <c r="H4032" s="11">
        <v>9</v>
      </c>
      <c r="I4032" s="20" t="s">
        <v>259</v>
      </c>
      <c r="J4032" s="11" t="s">
        <v>261</v>
      </c>
      <c r="K4032" s="11" t="s">
        <v>12387</v>
      </c>
      <c r="L4032" s="11">
        <v>2</v>
      </c>
    </row>
    <row r="4033" spans="1:12">
      <c r="A4033" s="11" t="s">
        <v>8033</v>
      </c>
      <c r="D4033" s="11" t="s">
        <v>260</v>
      </c>
      <c r="E4033" s="19" t="s">
        <v>8283</v>
      </c>
      <c r="F4033" s="10">
        <v>42036</v>
      </c>
      <c r="G4033" s="10">
        <v>44958</v>
      </c>
      <c r="H4033" s="11">
        <v>9</v>
      </c>
      <c r="I4033" s="20" t="s">
        <v>259</v>
      </c>
      <c r="J4033" s="11" t="s">
        <v>261</v>
      </c>
      <c r="K4033" s="11" t="s">
        <v>12387</v>
      </c>
      <c r="L4033" s="11">
        <v>2</v>
      </c>
    </row>
    <row r="4034" spans="1:12">
      <c r="A4034" s="11" t="s">
        <v>8034</v>
      </c>
      <c r="D4034" s="11" t="s">
        <v>260</v>
      </c>
      <c r="E4034" s="19" t="s">
        <v>8284</v>
      </c>
      <c r="F4034" s="10">
        <v>42036</v>
      </c>
      <c r="G4034" s="10">
        <v>44958</v>
      </c>
      <c r="H4034" s="11">
        <v>9</v>
      </c>
      <c r="I4034" s="20" t="s">
        <v>259</v>
      </c>
      <c r="J4034" s="11" t="s">
        <v>261</v>
      </c>
      <c r="K4034" s="11" t="s">
        <v>12387</v>
      </c>
      <c r="L4034" s="11">
        <v>2</v>
      </c>
    </row>
    <row r="4035" spans="1:12">
      <c r="A4035" s="11" t="s">
        <v>8035</v>
      </c>
      <c r="D4035" s="11" t="s">
        <v>260</v>
      </c>
      <c r="E4035" s="19" t="s">
        <v>8285</v>
      </c>
      <c r="F4035" s="10">
        <v>42036</v>
      </c>
      <c r="G4035" s="10">
        <v>44958</v>
      </c>
      <c r="H4035" s="11">
        <v>9</v>
      </c>
      <c r="I4035" s="20" t="s">
        <v>259</v>
      </c>
      <c r="J4035" s="11" t="s">
        <v>261</v>
      </c>
      <c r="K4035" s="11" t="s">
        <v>12387</v>
      </c>
      <c r="L4035" s="11">
        <v>2</v>
      </c>
    </row>
    <row r="4036" spans="1:12">
      <c r="A4036" s="11" t="s">
        <v>8036</v>
      </c>
      <c r="D4036" s="11" t="s">
        <v>260</v>
      </c>
      <c r="E4036" s="19" t="s">
        <v>8286</v>
      </c>
      <c r="F4036" s="10">
        <v>42036</v>
      </c>
      <c r="G4036" s="10">
        <v>44958</v>
      </c>
      <c r="H4036" s="11">
        <v>9</v>
      </c>
      <c r="I4036" s="20" t="s">
        <v>259</v>
      </c>
      <c r="J4036" s="11" t="s">
        <v>261</v>
      </c>
      <c r="K4036" s="11" t="s">
        <v>12387</v>
      </c>
      <c r="L4036" s="11">
        <v>2</v>
      </c>
    </row>
    <row r="4037" spans="1:12">
      <c r="A4037" s="11" t="s">
        <v>8037</v>
      </c>
      <c r="D4037" s="11" t="s">
        <v>260</v>
      </c>
      <c r="E4037" s="19" t="s">
        <v>8287</v>
      </c>
      <c r="F4037" s="10">
        <v>42036</v>
      </c>
      <c r="G4037" s="10">
        <v>44958</v>
      </c>
      <c r="H4037" s="11">
        <v>9</v>
      </c>
      <c r="I4037" s="20" t="s">
        <v>259</v>
      </c>
      <c r="J4037" s="11" t="s">
        <v>261</v>
      </c>
      <c r="K4037" s="11" t="s">
        <v>12387</v>
      </c>
      <c r="L4037" s="11">
        <v>2</v>
      </c>
    </row>
    <row r="4038" spans="1:12">
      <c r="A4038" s="11" t="s">
        <v>8038</v>
      </c>
      <c r="D4038" s="11" t="s">
        <v>260</v>
      </c>
      <c r="E4038" s="19" t="s">
        <v>8288</v>
      </c>
      <c r="F4038" s="10">
        <v>42036</v>
      </c>
      <c r="G4038" s="10">
        <v>44958</v>
      </c>
      <c r="H4038" s="11">
        <v>9</v>
      </c>
      <c r="I4038" s="20" t="s">
        <v>259</v>
      </c>
      <c r="J4038" s="11" t="s">
        <v>261</v>
      </c>
      <c r="K4038" s="11" t="s">
        <v>12387</v>
      </c>
      <c r="L4038" s="11">
        <v>2</v>
      </c>
    </row>
    <row r="4039" spans="1:12">
      <c r="A4039" s="11" t="s">
        <v>8039</v>
      </c>
      <c r="D4039" s="11" t="s">
        <v>260</v>
      </c>
      <c r="E4039" s="19" t="s">
        <v>8289</v>
      </c>
      <c r="F4039" s="10">
        <v>42036</v>
      </c>
      <c r="G4039" s="10">
        <v>44958</v>
      </c>
      <c r="H4039" s="11">
        <v>9</v>
      </c>
      <c r="I4039" s="20" t="s">
        <v>259</v>
      </c>
      <c r="J4039" s="11" t="s">
        <v>261</v>
      </c>
      <c r="K4039" s="11" t="s">
        <v>12387</v>
      </c>
      <c r="L4039" s="11">
        <v>2</v>
      </c>
    </row>
    <row r="4040" spans="1:12">
      <c r="A4040" s="11" t="s">
        <v>8040</v>
      </c>
      <c r="D4040" s="11" t="s">
        <v>260</v>
      </c>
      <c r="E4040" s="19" t="s">
        <v>8290</v>
      </c>
      <c r="F4040" s="10">
        <v>42036</v>
      </c>
      <c r="G4040" s="10">
        <v>44958</v>
      </c>
      <c r="H4040" s="11">
        <v>9</v>
      </c>
      <c r="I4040" s="20" t="s">
        <v>259</v>
      </c>
      <c r="J4040" s="11" t="s">
        <v>261</v>
      </c>
      <c r="K4040" s="11" t="s">
        <v>12387</v>
      </c>
      <c r="L4040" s="11">
        <v>2</v>
      </c>
    </row>
    <row r="4041" spans="1:12">
      <c r="A4041" s="11" t="s">
        <v>8041</v>
      </c>
      <c r="D4041" s="11" t="s">
        <v>260</v>
      </c>
      <c r="E4041" s="19" t="s">
        <v>8291</v>
      </c>
      <c r="F4041" s="10">
        <v>42036</v>
      </c>
      <c r="G4041" s="10">
        <v>44958</v>
      </c>
      <c r="H4041" s="11">
        <v>9</v>
      </c>
      <c r="I4041" s="20" t="s">
        <v>259</v>
      </c>
      <c r="J4041" s="11" t="s">
        <v>261</v>
      </c>
      <c r="K4041" s="11" t="s">
        <v>12387</v>
      </c>
      <c r="L4041" s="11">
        <v>2</v>
      </c>
    </row>
    <row r="4042" spans="1:12">
      <c r="A4042" s="11" t="s">
        <v>8042</v>
      </c>
      <c r="D4042" s="11" t="s">
        <v>260</v>
      </c>
      <c r="E4042" s="19" t="s">
        <v>8292</v>
      </c>
      <c r="F4042" s="10">
        <v>42036</v>
      </c>
      <c r="G4042" s="10">
        <v>44958</v>
      </c>
      <c r="H4042" s="11">
        <v>9</v>
      </c>
      <c r="I4042" s="20" t="s">
        <v>259</v>
      </c>
      <c r="J4042" s="11" t="s">
        <v>261</v>
      </c>
      <c r="K4042" s="11" t="s">
        <v>12387</v>
      </c>
      <c r="L4042" s="11">
        <v>2</v>
      </c>
    </row>
    <row r="4043" spans="1:12">
      <c r="A4043" s="11" t="s">
        <v>8043</v>
      </c>
      <c r="D4043" s="11" t="s">
        <v>260</v>
      </c>
      <c r="E4043" s="19" t="s">
        <v>8293</v>
      </c>
      <c r="F4043" s="10">
        <v>42036</v>
      </c>
      <c r="G4043" s="10">
        <v>44958</v>
      </c>
      <c r="H4043" s="11">
        <v>9</v>
      </c>
      <c r="I4043" s="20" t="s">
        <v>259</v>
      </c>
      <c r="J4043" s="11" t="s">
        <v>261</v>
      </c>
      <c r="K4043" s="11" t="s">
        <v>12387</v>
      </c>
      <c r="L4043" s="11">
        <v>2</v>
      </c>
    </row>
    <row r="4044" spans="1:12">
      <c r="A4044" s="11" t="s">
        <v>8044</v>
      </c>
      <c r="D4044" s="11" t="s">
        <v>260</v>
      </c>
      <c r="E4044" s="19" t="s">
        <v>8294</v>
      </c>
      <c r="F4044" s="10">
        <v>42036</v>
      </c>
      <c r="G4044" s="10">
        <v>44958</v>
      </c>
      <c r="H4044" s="11">
        <v>9</v>
      </c>
      <c r="I4044" s="20" t="s">
        <v>259</v>
      </c>
      <c r="J4044" s="11" t="s">
        <v>261</v>
      </c>
      <c r="K4044" s="11" t="s">
        <v>12387</v>
      </c>
      <c r="L4044" s="11">
        <v>2</v>
      </c>
    </row>
    <row r="4045" spans="1:12">
      <c r="A4045" s="11" t="s">
        <v>8045</v>
      </c>
      <c r="D4045" s="11" t="s">
        <v>260</v>
      </c>
      <c r="E4045" s="19" t="s">
        <v>8295</v>
      </c>
      <c r="F4045" s="10">
        <v>42036</v>
      </c>
      <c r="G4045" s="10">
        <v>44958</v>
      </c>
      <c r="H4045" s="11">
        <v>9</v>
      </c>
      <c r="I4045" s="20" t="s">
        <v>259</v>
      </c>
      <c r="J4045" s="11" t="s">
        <v>261</v>
      </c>
      <c r="K4045" s="11" t="s">
        <v>12387</v>
      </c>
      <c r="L4045" s="11">
        <v>2</v>
      </c>
    </row>
    <row r="4046" spans="1:12">
      <c r="A4046" s="11" t="s">
        <v>8046</v>
      </c>
      <c r="D4046" s="11" t="s">
        <v>260</v>
      </c>
      <c r="E4046" s="19" t="s">
        <v>8296</v>
      </c>
      <c r="F4046" s="10">
        <v>42036</v>
      </c>
      <c r="G4046" s="10">
        <v>44958</v>
      </c>
      <c r="H4046" s="11">
        <v>9</v>
      </c>
      <c r="I4046" s="20" t="s">
        <v>259</v>
      </c>
      <c r="J4046" s="11" t="s">
        <v>261</v>
      </c>
      <c r="K4046" s="11" t="s">
        <v>12387</v>
      </c>
      <c r="L4046" s="11">
        <v>2</v>
      </c>
    </row>
    <row r="4047" spans="1:12">
      <c r="A4047" s="11" t="s">
        <v>8047</v>
      </c>
      <c r="D4047" s="11" t="s">
        <v>260</v>
      </c>
      <c r="E4047" s="19" t="s">
        <v>8297</v>
      </c>
      <c r="F4047" s="10">
        <v>42036</v>
      </c>
      <c r="G4047" s="10">
        <v>44958</v>
      </c>
      <c r="H4047" s="11">
        <v>9</v>
      </c>
      <c r="I4047" s="20" t="s">
        <v>259</v>
      </c>
      <c r="J4047" s="11" t="s">
        <v>261</v>
      </c>
      <c r="K4047" s="11" t="s">
        <v>12387</v>
      </c>
      <c r="L4047" s="11">
        <v>2</v>
      </c>
    </row>
    <row r="4048" spans="1:12">
      <c r="A4048" s="11" t="s">
        <v>8048</v>
      </c>
      <c r="D4048" s="11" t="s">
        <v>260</v>
      </c>
      <c r="E4048" s="19" t="s">
        <v>8298</v>
      </c>
      <c r="F4048" s="10">
        <v>42036</v>
      </c>
      <c r="G4048" s="10">
        <v>44958</v>
      </c>
      <c r="H4048" s="11">
        <v>9</v>
      </c>
      <c r="I4048" s="20" t="s">
        <v>259</v>
      </c>
      <c r="J4048" s="11" t="s">
        <v>261</v>
      </c>
      <c r="K4048" s="11" t="s">
        <v>12387</v>
      </c>
      <c r="L4048" s="11">
        <v>2</v>
      </c>
    </row>
    <row r="4049" spans="1:12">
      <c r="A4049" s="11" t="s">
        <v>8049</v>
      </c>
      <c r="D4049" s="11" t="s">
        <v>260</v>
      </c>
      <c r="E4049" s="19" t="s">
        <v>8299</v>
      </c>
      <c r="F4049" s="10">
        <v>42036</v>
      </c>
      <c r="G4049" s="10">
        <v>44958</v>
      </c>
      <c r="H4049" s="11">
        <v>9</v>
      </c>
      <c r="I4049" s="20" t="s">
        <v>259</v>
      </c>
      <c r="J4049" s="11" t="s">
        <v>261</v>
      </c>
      <c r="K4049" s="11" t="s">
        <v>12387</v>
      </c>
      <c r="L4049" s="11">
        <v>2</v>
      </c>
    </row>
    <row r="4050" spans="1:12">
      <c r="A4050" s="11" t="s">
        <v>8050</v>
      </c>
      <c r="D4050" s="11" t="s">
        <v>260</v>
      </c>
      <c r="E4050" s="19" t="s">
        <v>8300</v>
      </c>
      <c r="F4050" s="10">
        <v>42036</v>
      </c>
      <c r="G4050" s="10">
        <v>44958</v>
      </c>
      <c r="H4050" s="11">
        <v>9</v>
      </c>
      <c r="I4050" s="20" t="s">
        <v>259</v>
      </c>
      <c r="J4050" s="11" t="s">
        <v>261</v>
      </c>
      <c r="K4050" s="11" t="s">
        <v>12387</v>
      </c>
      <c r="L4050" s="11">
        <v>2</v>
      </c>
    </row>
    <row r="4051" spans="1:12">
      <c r="A4051" s="11" t="s">
        <v>8051</v>
      </c>
      <c r="D4051" s="11" t="s">
        <v>260</v>
      </c>
      <c r="E4051" s="19" t="s">
        <v>8301</v>
      </c>
      <c r="F4051" s="10">
        <v>42036</v>
      </c>
      <c r="G4051" s="10">
        <v>44958</v>
      </c>
      <c r="H4051" s="11">
        <v>9</v>
      </c>
      <c r="I4051" s="20" t="s">
        <v>259</v>
      </c>
      <c r="J4051" s="11" t="s">
        <v>261</v>
      </c>
      <c r="K4051" s="11" t="s">
        <v>12387</v>
      </c>
      <c r="L4051" s="11">
        <v>2</v>
      </c>
    </row>
    <row r="4052" spans="1:12">
      <c r="A4052" s="11" t="s">
        <v>8052</v>
      </c>
      <c r="D4052" s="11" t="s">
        <v>260</v>
      </c>
      <c r="E4052" s="19" t="s">
        <v>8302</v>
      </c>
      <c r="F4052" s="10">
        <v>42036</v>
      </c>
      <c r="G4052" s="10">
        <v>44958</v>
      </c>
      <c r="H4052" s="11">
        <v>9</v>
      </c>
      <c r="I4052" s="20" t="s">
        <v>259</v>
      </c>
      <c r="J4052" s="11" t="s">
        <v>261</v>
      </c>
      <c r="K4052" s="11" t="s">
        <v>12387</v>
      </c>
      <c r="L4052" s="11">
        <v>2</v>
      </c>
    </row>
    <row r="4053" spans="1:12">
      <c r="A4053" s="11" t="s">
        <v>8053</v>
      </c>
      <c r="D4053" s="11" t="s">
        <v>260</v>
      </c>
      <c r="E4053" s="19" t="s">
        <v>8303</v>
      </c>
      <c r="F4053" s="10">
        <v>42036</v>
      </c>
      <c r="G4053" s="10">
        <v>44958</v>
      </c>
      <c r="H4053" s="11">
        <v>9</v>
      </c>
      <c r="I4053" s="20" t="s">
        <v>259</v>
      </c>
      <c r="J4053" s="11" t="s">
        <v>261</v>
      </c>
      <c r="K4053" s="11" t="s">
        <v>12387</v>
      </c>
      <c r="L4053" s="11">
        <v>2</v>
      </c>
    </row>
    <row r="4054" spans="1:12">
      <c r="A4054" s="11" t="s">
        <v>8054</v>
      </c>
      <c r="D4054" s="11" t="s">
        <v>260</v>
      </c>
      <c r="E4054" s="19" t="s">
        <v>8304</v>
      </c>
      <c r="F4054" s="10">
        <v>42036</v>
      </c>
      <c r="G4054" s="10">
        <v>44958</v>
      </c>
      <c r="H4054" s="11">
        <v>9</v>
      </c>
      <c r="I4054" s="20" t="s">
        <v>259</v>
      </c>
      <c r="J4054" s="11" t="s">
        <v>261</v>
      </c>
      <c r="K4054" s="11" t="s">
        <v>12387</v>
      </c>
      <c r="L4054" s="11">
        <v>2</v>
      </c>
    </row>
    <row r="4055" spans="1:12">
      <c r="A4055" s="11" t="s">
        <v>8055</v>
      </c>
      <c r="D4055" s="11" t="s">
        <v>260</v>
      </c>
      <c r="E4055" s="19" t="s">
        <v>8305</v>
      </c>
      <c r="F4055" s="10">
        <v>42036</v>
      </c>
      <c r="G4055" s="10">
        <v>44958</v>
      </c>
      <c r="H4055" s="11">
        <v>9</v>
      </c>
      <c r="I4055" s="20" t="s">
        <v>259</v>
      </c>
      <c r="J4055" s="11" t="s">
        <v>261</v>
      </c>
      <c r="K4055" s="11" t="s">
        <v>12387</v>
      </c>
      <c r="L4055" s="11">
        <v>2</v>
      </c>
    </row>
    <row r="4056" spans="1:12">
      <c r="A4056" s="11" t="s">
        <v>8056</v>
      </c>
      <c r="D4056" s="11" t="s">
        <v>260</v>
      </c>
      <c r="E4056" s="19" t="s">
        <v>8306</v>
      </c>
      <c r="F4056" s="10">
        <v>42036</v>
      </c>
      <c r="G4056" s="10">
        <v>44958</v>
      </c>
      <c r="H4056" s="11">
        <v>9</v>
      </c>
      <c r="I4056" s="20" t="s">
        <v>259</v>
      </c>
      <c r="J4056" s="11" t="s">
        <v>261</v>
      </c>
      <c r="K4056" s="11" t="s">
        <v>12387</v>
      </c>
      <c r="L4056" s="11">
        <v>2</v>
      </c>
    </row>
    <row r="4057" spans="1:12">
      <c r="A4057" s="11" t="s">
        <v>8057</v>
      </c>
      <c r="D4057" s="11" t="s">
        <v>260</v>
      </c>
      <c r="E4057" s="19" t="s">
        <v>8307</v>
      </c>
      <c r="F4057" s="10">
        <v>42036</v>
      </c>
      <c r="G4057" s="10">
        <v>44958</v>
      </c>
      <c r="H4057" s="11">
        <v>9</v>
      </c>
      <c r="I4057" s="20" t="s">
        <v>259</v>
      </c>
      <c r="J4057" s="11" t="s">
        <v>261</v>
      </c>
      <c r="K4057" s="11" t="s">
        <v>12387</v>
      </c>
      <c r="L4057" s="11">
        <v>2</v>
      </c>
    </row>
    <row r="4058" spans="1:12">
      <c r="A4058" s="11" t="s">
        <v>8058</v>
      </c>
      <c r="D4058" s="11" t="s">
        <v>260</v>
      </c>
      <c r="E4058" s="19" t="s">
        <v>8308</v>
      </c>
      <c r="F4058" s="10">
        <v>42036</v>
      </c>
      <c r="G4058" s="10">
        <v>44958</v>
      </c>
      <c r="H4058" s="11">
        <v>9</v>
      </c>
      <c r="I4058" s="20" t="s">
        <v>259</v>
      </c>
      <c r="J4058" s="11" t="s">
        <v>261</v>
      </c>
      <c r="K4058" s="11" t="s">
        <v>12387</v>
      </c>
      <c r="L4058" s="11">
        <v>2</v>
      </c>
    </row>
    <row r="4059" spans="1:12">
      <c r="A4059" s="11" t="s">
        <v>8059</v>
      </c>
      <c r="D4059" s="11" t="s">
        <v>260</v>
      </c>
      <c r="E4059" s="19" t="s">
        <v>8309</v>
      </c>
      <c r="F4059" s="10">
        <v>42036</v>
      </c>
      <c r="G4059" s="10">
        <v>44958</v>
      </c>
      <c r="H4059" s="11">
        <v>9</v>
      </c>
      <c r="I4059" s="20" t="s">
        <v>259</v>
      </c>
      <c r="J4059" s="11" t="s">
        <v>261</v>
      </c>
      <c r="K4059" s="11" t="s">
        <v>12387</v>
      </c>
      <c r="L4059" s="11">
        <v>2</v>
      </c>
    </row>
    <row r="4060" spans="1:12">
      <c r="A4060" s="11" t="s">
        <v>8060</v>
      </c>
      <c r="D4060" s="11" t="s">
        <v>260</v>
      </c>
      <c r="E4060" s="19" t="s">
        <v>8310</v>
      </c>
      <c r="F4060" s="10">
        <v>42036</v>
      </c>
      <c r="G4060" s="10">
        <v>44958</v>
      </c>
      <c r="H4060" s="11">
        <v>9</v>
      </c>
      <c r="I4060" s="20" t="s">
        <v>259</v>
      </c>
      <c r="J4060" s="11" t="s">
        <v>261</v>
      </c>
      <c r="K4060" s="11" t="s">
        <v>12387</v>
      </c>
      <c r="L4060" s="11">
        <v>2</v>
      </c>
    </row>
    <row r="4061" spans="1:12">
      <c r="A4061" s="11" t="s">
        <v>8061</v>
      </c>
      <c r="D4061" s="11" t="s">
        <v>260</v>
      </c>
      <c r="E4061" s="19" t="s">
        <v>8311</v>
      </c>
      <c r="F4061" s="10">
        <v>42036</v>
      </c>
      <c r="G4061" s="10">
        <v>44958</v>
      </c>
      <c r="H4061" s="11">
        <v>9</v>
      </c>
      <c r="I4061" s="20" t="s">
        <v>259</v>
      </c>
      <c r="J4061" s="11" t="s">
        <v>261</v>
      </c>
      <c r="K4061" s="11" t="s">
        <v>12387</v>
      </c>
      <c r="L4061" s="11">
        <v>2</v>
      </c>
    </row>
    <row r="4062" spans="1:12">
      <c r="A4062" s="11" t="s">
        <v>8062</v>
      </c>
      <c r="D4062" s="11" t="s">
        <v>260</v>
      </c>
      <c r="E4062" s="19" t="s">
        <v>8312</v>
      </c>
      <c r="F4062" s="10">
        <v>42036</v>
      </c>
      <c r="G4062" s="10">
        <v>44958</v>
      </c>
      <c r="H4062" s="11">
        <v>9</v>
      </c>
      <c r="I4062" s="20" t="s">
        <v>259</v>
      </c>
      <c r="J4062" s="11" t="s">
        <v>261</v>
      </c>
      <c r="K4062" s="11" t="s">
        <v>12387</v>
      </c>
      <c r="L4062" s="11">
        <v>2</v>
      </c>
    </row>
    <row r="4063" spans="1:12">
      <c r="A4063" s="11" t="s">
        <v>8063</v>
      </c>
      <c r="D4063" s="11" t="s">
        <v>260</v>
      </c>
      <c r="E4063" s="19" t="s">
        <v>8313</v>
      </c>
      <c r="F4063" s="10">
        <v>42036</v>
      </c>
      <c r="G4063" s="10">
        <v>44958</v>
      </c>
      <c r="H4063" s="11">
        <v>9</v>
      </c>
      <c r="I4063" s="20" t="s">
        <v>259</v>
      </c>
      <c r="J4063" s="11" t="s">
        <v>261</v>
      </c>
      <c r="K4063" s="11" t="s">
        <v>12387</v>
      </c>
      <c r="L4063" s="11">
        <v>2</v>
      </c>
    </row>
    <row r="4064" spans="1:12">
      <c r="A4064" s="11" t="s">
        <v>8064</v>
      </c>
      <c r="D4064" s="11" t="s">
        <v>260</v>
      </c>
      <c r="E4064" s="19" t="s">
        <v>8314</v>
      </c>
      <c r="F4064" s="10">
        <v>42036</v>
      </c>
      <c r="G4064" s="10">
        <v>44958</v>
      </c>
      <c r="H4064" s="11">
        <v>9</v>
      </c>
      <c r="I4064" s="20" t="s">
        <v>259</v>
      </c>
      <c r="J4064" s="11" t="s">
        <v>261</v>
      </c>
      <c r="K4064" s="11" t="s">
        <v>12387</v>
      </c>
      <c r="L4064" s="11">
        <v>2</v>
      </c>
    </row>
    <row r="4065" spans="1:12">
      <c r="A4065" s="11" t="s">
        <v>8065</v>
      </c>
      <c r="D4065" s="11" t="s">
        <v>260</v>
      </c>
      <c r="E4065" s="19" t="s">
        <v>8315</v>
      </c>
      <c r="F4065" s="10">
        <v>42036</v>
      </c>
      <c r="G4065" s="10">
        <v>44958</v>
      </c>
      <c r="H4065" s="11">
        <v>9</v>
      </c>
      <c r="I4065" s="20" t="s">
        <v>259</v>
      </c>
      <c r="J4065" s="11" t="s">
        <v>261</v>
      </c>
      <c r="K4065" s="11" t="s">
        <v>12387</v>
      </c>
      <c r="L4065" s="11">
        <v>2</v>
      </c>
    </row>
    <row r="4066" spans="1:12">
      <c r="A4066" s="11" t="s">
        <v>8066</v>
      </c>
      <c r="D4066" s="11" t="s">
        <v>260</v>
      </c>
      <c r="E4066" s="19" t="s">
        <v>8316</v>
      </c>
      <c r="F4066" s="10">
        <v>42036</v>
      </c>
      <c r="G4066" s="10">
        <v>44958</v>
      </c>
      <c r="H4066" s="11">
        <v>9</v>
      </c>
      <c r="I4066" s="20" t="s">
        <v>259</v>
      </c>
      <c r="J4066" s="11" t="s">
        <v>261</v>
      </c>
      <c r="K4066" s="11" t="s">
        <v>12387</v>
      </c>
      <c r="L4066" s="11">
        <v>2</v>
      </c>
    </row>
    <row r="4067" spans="1:12">
      <c r="A4067" s="11" t="s">
        <v>8067</v>
      </c>
      <c r="D4067" s="11" t="s">
        <v>260</v>
      </c>
      <c r="E4067" s="19" t="s">
        <v>8317</v>
      </c>
      <c r="F4067" s="10">
        <v>42036</v>
      </c>
      <c r="G4067" s="10">
        <v>44958</v>
      </c>
      <c r="H4067" s="11">
        <v>9</v>
      </c>
      <c r="I4067" s="20" t="s">
        <v>259</v>
      </c>
      <c r="J4067" s="11" t="s">
        <v>261</v>
      </c>
      <c r="K4067" s="11" t="s">
        <v>12387</v>
      </c>
      <c r="L4067" s="11">
        <v>2</v>
      </c>
    </row>
    <row r="4068" spans="1:12">
      <c r="A4068" s="11" t="s">
        <v>8068</v>
      </c>
      <c r="D4068" s="11" t="s">
        <v>260</v>
      </c>
      <c r="E4068" s="19" t="s">
        <v>8318</v>
      </c>
      <c r="F4068" s="10">
        <v>42036</v>
      </c>
      <c r="G4068" s="10">
        <v>44958</v>
      </c>
      <c r="H4068" s="11">
        <v>9</v>
      </c>
      <c r="I4068" s="20" t="s">
        <v>259</v>
      </c>
      <c r="J4068" s="11" t="s">
        <v>261</v>
      </c>
      <c r="K4068" s="11" t="s">
        <v>12387</v>
      </c>
      <c r="L4068" s="11">
        <v>2</v>
      </c>
    </row>
    <row r="4069" spans="1:12">
      <c r="A4069" s="11" t="s">
        <v>8069</v>
      </c>
      <c r="D4069" s="11" t="s">
        <v>260</v>
      </c>
      <c r="E4069" s="19" t="s">
        <v>8319</v>
      </c>
      <c r="F4069" s="10">
        <v>42036</v>
      </c>
      <c r="G4069" s="10">
        <v>44958</v>
      </c>
      <c r="H4069" s="11">
        <v>9</v>
      </c>
      <c r="I4069" s="20" t="s">
        <v>259</v>
      </c>
      <c r="J4069" s="11" t="s">
        <v>261</v>
      </c>
      <c r="K4069" s="11" t="s">
        <v>12387</v>
      </c>
      <c r="L4069" s="11">
        <v>2</v>
      </c>
    </row>
    <row r="4070" spans="1:12">
      <c r="A4070" s="11" t="s">
        <v>8070</v>
      </c>
      <c r="D4070" s="11" t="s">
        <v>260</v>
      </c>
      <c r="E4070" s="19" t="s">
        <v>8320</v>
      </c>
      <c r="F4070" s="10">
        <v>42036</v>
      </c>
      <c r="G4070" s="10">
        <v>44958</v>
      </c>
      <c r="H4070" s="11">
        <v>9</v>
      </c>
      <c r="I4070" s="20" t="s">
        <v>259</v>
      </c>
      <c r="J4070" s="11" t="s">
        <v>261</v>
      </c>
      <c r="K4070" s="11" t="s">
        <v>12387</v>
      </c>
      <c r="L4070" s="11">
        <v>2</v>
      </c>
    </row>
    <row r="4071" spans="1:12">
      <c r="A4071" s="11" t="s">
        <v>8071</v>
      </c>
      <c r="D4071" s="11" t="s">
        <v>260</v>
      </c>
      <c r="E4071" s="19" t="s">
        <v>8321</v>
      </c>
      <c r="F4071" s="10">
        <v>42036</v>
      </c>
      <c r="G4071" s="10">
        <v>44958</v>
      </c>
      <c r="H4071" s="11">
        <v>9</v>
      </c>
      <c r="I4071" s="20" t="s">
        <v>259</v>
      </c>
      <c r="J4071" s="11" t="s">
        <v>261</v>
      </c>
      <c r="K4071" s="11" t="s">
        <v>12387</v>
      </c>
      <c r="L4071" s="11">
        <v>2</v>
      </c>
    </row>
    <row r="4072" spans="1:12">
      <c r="A4072" s="11" t="s">
        <v>8072</v>
      </c>
      <c r="D4072" s="11" t="s">
        <v>260</v>
      </c>
      <c r="E4072" s="19" t="s">
        <v>8322</v>
      </c>
      <c r="F4072" s="10">
        <v>42036</v>
      </c>
      <c r="G4072" s="10">
        <v>44958</v>
      </c>
      <c r="H4072" s="11">
        <v>9</v>
      </c>
      <c r="I4072" s="20" t="s">
        <v>259</v>
      </c>
      <c r="J4072" s="11" t="s">
        <v>261</v>
      </c>
      <c r="K4072" s="11" t="s">
        <v>12387</v>
      </c>
      <c r="L4072" s="11">
        <v>2</v>
      </c>
    </row>
    <row r="4073" spans="1:12">
      <c r="A4073" s="11" t="s">
        <v>8073</v>
      </c>
      <c r="D4073" s="11" t="s">
        <v>260</v>
      </c>
      <c r="E4073" s="19" t="s">
        <v>8323</v>
      </c>
      <c r="F4073" s="10">
        <v>42036</v>
      </c>
      <c r="G4073" s="10">
        <v>44958</v>
      </c>
      <c r="H4073" s="11">
        <v>9</v>
      </c>
      <c r="I4073" s="20" t="s">
        <v>259</v>
      </c>
      <c r="J4073" s="11" t="s">
        <v>261</v>
      </c>
      <c r="K4073" s="11" t="s">
        <v>12387</v>
      </c>
      <c r="L4073" s="11">
        <v>2</v>
      </c>
    </row>
    <row r="4074" spans="1:12">
      <c r="A4074" s="11" t="s">
        <v>8074</v>
      </c>
      <c r="D4074" s="11" t="s">
        <v>260</v>
      </c>
      <c r="E4074" s="19" t="s">
        <v>8324</v>
      </c>
      <c r="F4074" s="10">
        <v>42036</v>
      </c>
      <c r="G4074" s="10">
        <v>44958</v>
      </c>
      <c r="H4074" s="11">
        <v>9</v>
      </c>
      <c r="I4074" s="20" t="s">
        <v>259</v>
      </c>
      <c r="J4074" s="11" t="s">
        <v>261</v>
      </c>
      <c r="K4074" s="11" t="s">
        <v>12387</v>
      </c>
      <c r="L4074" s="11">
        <v>2</v>
      </c>
    </row>
    <row r="4075" spans="1:12">
      <c r="A4075" s="11" t="s">
        <v>8075</v>
      </c>
      <c r="D4075" s="11" t="s">
        <v>260</v>
      </c>
      <c r="E4075" s="19" t="s">
        <v>8325</v>
      </c>
      <c r="F4075" s="10">
        <v>42036</v>
      </c>
      <c r="G4075" s="10">
        <v>44958</v>
      </c>
      <c r="H4075" s="11">
        <v>9</v>
      </c>
      <c r="I4075" s="20" t="s">
        <v>259</v>
      </c>
      <c r="J4075" s="11" t="s">
        <v>261</v>
      </c>
      <c r="K4075" s="11" t="s">
        <v>12387</v>
      </c>
      <c r="L4075" s="11">
        <v>2</v>
      </c>
    </row>
    <row r="4076" spans="1:12">
      <c r="A4076" s="11" t="s">
        <v>8076</v>
      </c>
      <c r="D4076" s="11" t="s">
        <v>260</v>
      </c>
      <c r="E4076" s="19" t="s">
        <v>8326</v>
      </c>
      <c r="F4076" s="10">
        <v>42036</v>
      </c>
      <c r="G4076" s="10">
        <v>44958</v>
      </c>
      <c r="H4076" s="11">
        <v>9</v>
      </c>
      <c r="I4076" s="20" t="s">
        <v>259</v>
      </c>
      <c r="J4076" s="11" t="s">
        <v>261</v>
      </c>
      <c r="K4076" s="11" t="s">
        <v>12387</v>
      </c>
      <c r="L4076" s="11">
        <v>2</v>
      </c>
    </row>
    <row r="4077" spans="1:12">
      <c r="A4077" s="11" t="s">
        <v>8077</v>
      </c>
      <c r="D4077" s="11" t="s">
        <v>260</v>
      </c>
      <c r="E4077" s="19" t="s">
        <v>8327</v>
      </c>
      <c r="F4077" s="10">
        <v>42036</v>
      </c>
      <c r="G4077" s="10">
        <v>44958</v>
      </c>
      <c r="H4077" s="11">
        <v>9</v>
      </c>
      <c r="I4077" s="20" t="s">
        <v>259</v>
      </c>
      <c r="J4077" s="11" t="s">
        <v>261</v>
      </c>
      <c r="K4077" s="11" t="s">
        <v>12387</v>
      </c>
      <c r="L4077" s="11">
        <v>2</v>
      </c>
    </row>
    <row r="4078" spans="1:12">
      <c r="A4078" s="11" t="s">
        <v>8078</v>
      </c>
      <c r="D4078" s="11" t="s">
        <v>260</v>
      </c>
      <c r="E4078" s="19" t="s">
        <v>8328</v>
      </c>
      <c r="F4078" s="10">
        <v>42036</v>
      </c>
      <c r="G4078" s="10">
        <v>44958</v>
      </c>
      <c r="H4078" s="11">
        <v>9</v>
      </c>
      <c r="I4078" s="20" t="s">
        <v>259</v>
      </c>
      <c r="J4078" s="11" t="s">
        <v>261</v>
      </c>
      <c r="K4078" s="11" t="s">
        <v>12387</v>
      </c>
      <c r="L4078" s="11">
        <v>2</v>
      </c>
    </row>
    <row r="4079" spans="1:12">
      <c r="A4079" s="11" t="s">
        <v>8079</v>
      </c>
      <c r="D4079" s="11" t="s">
        <v>260</v>
      </c>
      <c r="E4079" s="19" t="s">
        <v>8329</v>
      </c>
      <c r="F4079" s="10">
        <v>42036</v>
      </c>
      <c r="G4079" s="10">
        <v>44958</v>
      </c>
      <c r="H4079" s="11">
        <v>9</v>
      </c>
      <c r="I4079" s="20" t="s">
        <v>259</v>
      </c>
      <c r="J4079" s="11" t="s">
        <v>261</v>
      </c>
      <c r="K4079" s="11" t="s">
        <v>12387</v>
      </c>
      <c r="L4079" s="11">
        <v>2</v>
      </c>
    </row>
    <row r="4080" spans="1:12">
      <c r="A4080" s="11" t="s">
        <v>8080</v>
      </c>
      <c r="D4080" s="11" t="s">
        <v>260</v>
      </c>
      <c r="E4080" s="19" t="s">
        <v>8330</v>
      </c>
      <c r="F4080" s="10">
        <v>42036</v>
      </c>
      <c r="G4080" s="10">
        <v>44958</v>
      </c>
      <c r="H4080" s="11">
        <v>9</v>
      </c>
      <c r="I4080" s="20" t="s">
        <v>259</v>
      </c>
      <c r="J4080" s="11" t="s">
        <v>261</v>
      </c>
      <c r="K4080" s="11" t="s">
        <v>12387</v>
      </c>
      <c r="L4080" s="11">
        <v>2</v>
      </c>
    </row>
    <row r="4081" spans="1:12">
      <c r="A4081" s="11" t="s">
        <v>8081</v>
      </c>
      <c r="D4081" s="11" t="s">
        <v>260</v>
      </c>
      <c r="E4081" s="19" t="s">
        <v>8331</v>
      </c>
      <c r="F4081" s="10">
        <v>42036</v>
      </c>
      <c r="G4081" s="10">
        <v>44958</v>
      </c>
      <c r="H4081" s="11">
        <v>9</v>
      </c>
      <c r="I4081" s="20" t="s">
        <v>259</v>
      </c>
      <c r="J4081" s="11" t="s">
        <v>261</v>
      </c>
      <c r="K4081" s="11" t="s">
        <v>12387</v>
      </c>
      <c r="L4081" s="11">
        <v>2</v>
      </c>
    </row>
    <row r="4082" spans="1:12">
      <c r="A4082" s="11" t="s">
        <v>8082</v>
      </c>
      <c r="D4082" s="11" t="s">
        <v>260</v>
      </c>
      <c r="E4082" s="19" t="s">
        <v>8332</v>
      </c>
      <c r="F4082" s="10">
        <v>42036</v>
      </c>
      <c r="G4082" s="10">
        <v>44958</v>
      </c>
      <c r="H4082" s="11">
        <v>9</v>
      </c>
      <c r="I4082" s="20" t="s">
        <v>259</v>
      </c>
      <c r="J4082" s="11" t="s">
        <v>261</v>
      </c>
      <c r="K4082" s="11" t="s">
        <v>12387</v>
      </c>
      <c r="L4082" s="11">
        <v>2</v>
      </c>
    </row>
    <row r="4083" spans="1:12">
      <c r="A4083" s="11" t="s">
        <v>8083</v>
      </c>
      <c r="D4083" s="11" t="s">
        <v>260</v>
      </c>
      <c r="E4083" s="19" t="s">
        <v>8333</v>
      </c>
      <c r="F4083" s="10">
        <v>42036</v>
      </c>
      <c r="G4083" s="10">
        <v>44958</v>
      </c>
      <c r="H4083" s="11">
        <v>9</v>
      </c>
      <c r="I4083" s="20" t="s">
        <v>259</v>
      </c>
      <c r="J4083" s="11" t="s">
        <v>261</v>
      </c>
      <c r="K4083" s="11" t="s">
        <v>12387</v>
      </c>
      <c r="L4083" s="11">
        <v>2</v>
      </c>
    </row>
    <row r="4084" spans="1:12">
      <c r="A4084" s="11" t="s">
        <v>8084</v>
      </c>
      <c r="D4084" s="11" t="s">
        <v>260</v>
      </c>
      <c r="E4084" s="19" t="s">
        <v>8334</v>
      </c>
      <c r="F4084" s="10">
        <v>42036</v>
      </c>
      <c r="G4084" s="10">
        <v>44958</v>
      </c>
      <c r="H4084" s="11">
        <v>9</v>
      </c>
      <c r="I4084" s="20" t="s">
        <v>259</v>
      </c>
      <c r="J4084" s="11" t="s">
        <v>261</v>
      </c>
      <c r="K4084" s="11" t="s">
        <v>12387</v>
      </c>
      <c r="L4084" s="11">
        <v>2</v>
      </c>
    </row>
    <row r="4085" spans="1:12">
      <c r="A4085" s="11" t="s">
        <v>8085</v>
      </c>
      <c r="D4085" s="11" t="s">
        <v>260</v>
      </c>
      <c r="E4085" s="19" t="s">
        <v>8335</v>
      </c>
      <c r="F4085" s="10">
        <v>42036</v>
      </c>
      <c r="G4085" s="10">
        <v>44958</v>
      </c>
      <c r="H4085" s="11">
        <v>9</v>
      </c>
      <c r="I4085" s="20" t="s">
        <v>259</v>
      </c>
      <c r="J4085" s="11" t="s">
        <v>261</v>
      </c>
      <c r="K4085" s="11" t="s">
        <v>12387</v>
      </c>
      <c r="L4085" s="11">
        <v>2</v>
      </c>
    </row>
    <row r="4086" spans="1:12">
      <c r="A4086" s="11" t="s">
        <v>8086</v>
      </c>
      <c r="D4086" s="11" t="s">
        <v>260</v>
      </c>
      <c r="E4086" s="19" t="s">
        <v>8336</v>
      </c>
      <c r="F4086" s="10">
        <v>42036</v>
      </c>
      <c r="G4086" s="10">
        <v>44958</v>
      </c>
      <c r="H4086" s="11">
        <v>9</v>
      </c>
      <c r="I4086" s="20" t="s">
        <v>259</v>
      </c>
      <c r="J4086" s="11" t="s">
        <v>261</v>
      </c>
      <c r="K4086" s="11" t="s">
        <v>12387</v>
      </c>
      <c r="L4086" s="11">
        <v>2</v>
      </c>
    </row>
    <row r="4087" spans="1:12">
      <c r="A4087" s="11" t="s">
        <v>8087</v>
      </c>
      <c r="D4087" s="11" t="s">
        <v>260</v>
      </c>
      <c r="E4087" s="19" t="s">
        <v>8337</v>
      </c>
      <c r="F4087" s="10">
        <v>42036</v>
      </c>
      <c r="G4087" s="10">
        <v>44958</v>
      </c>
      <c r="H4087" s="11">
        <v>9</v>
      </c>
      <c r="I4087" s="20" t="s">
        <v>259</v>
      </c>
      <c r="J4087" s="11" t="s">
        <v>261</v>
      </c>
      <c r="K4087" s="11" t="s">
        <v>12387</v>
      </c>
      <c r="L4087" s="11">
        <v>2</v>
      </c>
    </row>
    <row r="4088" spans="1:12">
      <c r="A4088" s="11" t="s">
        <v>8088</v>
      </c>
      <c r="D4088" s="11" t="s">
        <v>260</v>
      </c>
      <c r="E4088" s="19" t="s">
        <v>8338</v>
      </c>
      <c r="F4088" s="10">
        <v>42036</v>
      </c>
      <c r="G4088" s="10">
        <v>44958</v>
      </c>
      <c r="H4088" s="11">
        <v>9</v>
      </c>
      <c r="I4088" s="20" t="s">
        <v>259</v>
      </c>
      <c r="J4088" s="11" t="s">
        <v>261</v>
      </c>
      <c r="K4088" s="11" t="s">
        <v>12387</v>
      </c>
      <c r="L4088" s="11">
        <v>2</v>
      </c>
    </row>
    <row r="4089" spans="1:12">
      <c r="A4089" s="11" t="s">
        <v>8089</v>
      </c>
      <c r="D4089" s="11" t="s">
        <v>260</v>
      </c>
      <c r="E4089" s="19" t="s">
        <v>8339</v>
      </c>
      <c r="F4089" s="10">
        <v>42036</v>
      </c>
      <c r="G4089" s="10">
        <v>44958</v>
      </c>
      <c r="H4089" s="11">
        <v>9</v>
      </c>
      <c r="I4089" s="20" t="s">
        <v>259</v>
      </c>
      <c r="J4089" s="11" t="s">
        <v>261</v>
      </c>
      <c r="K4089" s="11" t="s">
        <v>12387</v>
      </c>
      <c r="L4089" s="11">
        <v>2</v>
      </c>
    </row>
    <row r="4090" spans="1:12">
      <c r="A4090" s="11" t="s">
        <v>8090</v>
      </c>
      <c r="D4090" s="11" t="s">
        <v>260</v>
      </c>
      <c r="E4090" s="19" t="s">
        <v>8340</v>
      </c>
      <c r="F4090" s="10">
        <v>42036</v>
      </c>
      <c r="G4090" s="10">
        <v>44958</v>
      </c>
      <c r="H4090" s="11">
        <v>9</v>
      </c>
      <c r="I4090" s="20" t="s">
        <v>259</v>
      </c>
      <c r="J4090" s="11" t="s">
        <v>261</v>
      </c>
      <c r="K4090" s="11" t="s">
        <v>12387</v>
      </c>
      <c r="L4090" s="11">
        <v>2</v>
      </c>
    </row>
    <row r="4091" spans="1:12">
      <c r="A4091" s="11" t="s">
        <v>8091</v>
      </c>
      <c r="D4091" s="11" t="s">
        <v>260</v>
      </c>
      <c r="E4091" s="19" t="s">
        <v>8341</v>
      </c>
      <c r="F4091" s="10">
        <v>42036</v>
      </c>
      <c r="G4091" s="10">
        <v>44958</v>
      </c>
      <c r="H4091" s="11">
        <v>9</v>
      </c>
      <c r="I4091" s="20" t="s">
        <v>259</v>
      </c>
      <c r="J4091" s="11" t="s">
        <v>261</v>
      </c>
      <c r="K4091" s="11" t="s">
        <v>12387</v>
      </c>
      <c r="L4091" s="11">
        <v>2</v>
      </c>
    </row>
    <row r="4092" spans="1:12">
      <c r="A4092" s="11" t="s">
        <v>8092</v>
      </c>
      <c r="D4092" s="11" t="s">
        <v>260</v>
      </c>
      <c r="E4092" s="19" t="s">
        <v>8342</v>
      </c>
      <c r="F4092" s="10">
        <v>42036</v>
      </c>
      <c r="G4092" s="10">
        <v>44958</v>
      </c>
      <c r="H4092" s="11">
        <v>9</v>
      </c>
      <c r="I4092" s="20" t="s">
        <v>259</v>
      </c>
      <c r="J4092" s="11" t="s">
        <v>261</v>
      </c>
      <c r="K4092" s="11" t="s">
        <v>12387</v>
      </c>
      <c r="L4092" s="11">
        <v>2</v>
      </c>
    </row>
    <row r="4093" spans="1:12">
      <c r="A4093" s="11" t="s">
        <v>8093</v>
      </c>
      <c r="D4093" s="11" t="s">
        <v>260</v>
      </c>
      <c r="E4093" s="19" t="s">
        <v>8343</v>
      </c>
      <c r="F4093" s="10">
        <v>42036</v>
      </c>
      <c r="G4093" s="10">
        <v>44958</v>
      </c>
      <c r="H4093" s="11">
        <v>9</v>
      </c>
      <c r="I4093" s="20" t="s">
        <v>259</v>
      </c>
      <c r="J4093" s="11" t="s">
        <v>261</v>
      </c>
      <c r="K4093" s="11" t="s">
        <v>12387</v>
      </c>
      <c r="L4093" s="11">
        <v>2</v>
      </c>
    </row>
    <row r="4094" spans="1:12">
      <c r="A4094" s="11" t="s">
        <v>8094</v>
      </c>
      <c r="D4094" s="11" t="s">
        <v>260</v>
      </c>
      <c r="E4094" s="19" t="s">
        <v>8344</v>
      </c>
      <c r="F4094" s="10">
        <v>42036</v>
      </c>
      <c r="G4094" s="10">
        <v>44958</v>
      </c>
      <c r="H4094" s="11">
        <v>9</v>
      </c>
      <c r="I4094" s="20" t="s">
        <v>259</v>
      </c>
      <c r="J4094" s="11" t="s">
        <v>261</v>
      </c>
      <c r="K4094" s="11" t="s">
        <v>12387</v>
      </c>
      <c r="L4094" s="11">
        <v>2</v>
      </c>
    </row>
    <row r="4095" spans="1:12">
      <c r="A4095" s="11" t="s">
        <v>8095</v>
      </c>
      <c r="D4095" s="11" t="s">
        <v>260</v>
      </c>
      <c r="E4095" s="19" t="s">
        <v>8345</v>
      </c>
      <c r="F4095" s="10">
        <v>42036</v>
      </c>
      <c r="G4095" s="10">
        <v>44958</v>
      </c>
      <c r="H4095" s="11">
        <v>9</v>
      </c>
      <c r="I4095" s="20" t="s">
        <v>259</v>
      </c>
      <c r="J4095" s="11" t="s">
        <v>261</v>
      </c>
      <c r="K4095" s="11" t="s">
        <v>12387</v>
      </c>
      <c r="L4095" s="11">
        <v>2</v>
      </c>
    </row>
    <row r="4096" spans="1:12">
      <c r="A4096" s="11" t="s">
        <v>8096</v>
      </c>
      <c r="D4096" s="11" t="s">
        <v>260</v>
      </c>
      <c r="E4096" s="19" t="s">
        <v>8346</v>
      </c>
      <c r="F4096" s="10">
        <v>42036</v>
      </c>
      <c r="G4096" s="10">
        <v>44958</v>
      </c>
      <c r="H4096" s="11">
        <v>9</v>
      </c>
      <c r="I4096" s="20" t="s">
        <v>259</v>
      </c>
      <c r="J4096" s="11" t="s">
        <v>261</v>
      </c>
      <c r="K4096" s="11" t="s">
        <v>12387</v>
      </c>
      <c r="L4096" s="11">
        <v>2</v>
      </c>
    </row>
    <row r="4097" spans="1:12">
      <c r="A4097" s="11" t="s">
        <v>8097</v>
      </c>
      <c r="D4097" s="11" t="s">
        <v>260</v>
      </c>
      <c r="E4097" s="19" t="s">
        <v>8347</v>
      </c>
      <c r="F4097" s="10">
        <v>42036</v>
      </c>
      <c r="G4097" s="10">
        <v>44958</v>
      </c>
      <c r="H4097" s="11">
        <v>9</v>
      </c>
      <c r="I4097" s="20" t="s">
        <v>259</v>
      </c>
      <c r="J4097" s="11" t="s">
        <v>261</v>
      </c>
      <c r="K4097" s="11" t="s">
        <v>12387</v>
      </c>
      <c r="L4097" s="11">
        <v>2</v>
      </c>
    </row>
    <row r="4098" spans="1:12">
      <c r="A4098" s="11" t="s">
        <v>8098</v>
      </c>
      <c r="D4098" s="11" t="s">
        <v>260</v>
      </c>
      <c r="E4098" s="19" t="s">
        <v>8348</v>
      </c>
      <c r="F4098" s="10">
        <v>42036</v>
      </c>
      <c r="G4098" s="10">
        <v>44958</v>
      </c>
      <c r="H4098" s="11">
        <v>9</v>
      </c>
      <c r="I4098" s="20" t="s">
        <v>259</v>
      </c>
      <c r="J4098" s="11" t="s">
        <v>261</v>
      </c>
      <c r="K4098" s="11" t="s">
        <v>12387</v>
      </c>
      <c r="L4098" s="11">
        <v>2</v>
      </c>
    </row>
    <row r="4099" spans="1:12">
      <c r="A4099" s="11" t="s">
        <v>8099</v>
      </c>
      <c r="D4099" s="11" t="s">
        <v>260</v>
      </c>
      <c r="E4099" s="19" t="s">
        <v>8349</v>
      </c>
      <c r="F4099" s="10">
        <v>42036</v>
      </c>
      <c r="G4099" s="10">
        <v>44958</v>
      </c>
      <c r="H4099" s="11">
        <v>9</v>
      </c>
      <c r="I4099" s="20" t="s">
        <v>259</v>
      </c>
      <c r="J4099" s="11" t="s">
        <v>261</v>
      </c>
      <c r="K4099" s="11" t="s">
        <v>12387</v>
      </c>
      <c r="L4099" s="11">
        <v>2</v>
      </c>
    </row>
    <row r="4100" spans="1:12">
      <c r="A4100" s="11" t="s">
        <v>8100</v>
      </c>
      <c r="D4100" s="11" t="s">
        <v>260</v>
      </c>
      <c r="E4100" s="19" t="s">
        <v>8350</v>
      </c>
      <c r="F4100" s="10">
        <v>42036</v>
      </c>
      <c r="G4100" s="10">
        <v>44958</v>
      </c>
      <c r="H4100" s="11">
        <v>9</v>
      </c>
      <c r="I4100" s="20" t="s">
        <v>259</v>
      </c>
      <c r="J4100" s="11" t="s">
        <v>261</v>
      </c>
      <c r="K4100" s="11" t="s">
        <v>12387</v>
      </c>
      <c r="L4100" s="11">
        <v>2</v>
      </c>
    </row>
    <row r="4101" spans="1:12">
      <c r="A4101" s="11" t="s">
        <v>8101</v>
      </c>
      <c r="D4101" s="11" t="s">
        <v>260</v>
      </c>
      <c r="E4101" s="19" t="s">
        <v>8351</v>
      </c>
      <c r="F4101" s="10">
        <v>42036</v>
      </c>
      <c r="G4101" s="10">
        <v>44958</v>
      </c>
      <c r="H4101" s="11">
        <v>9</v>
      </c>
      <c r="I4101" s="20" t="s">
        <v>259</v>
      </c>
      <c r="J4101" s="11" t="s">
        <v>261</v>
      </c>
      <c r="K4101" s="11" t="s">
        <v>12387</v>
      </c>
      <c r="L4101" s="11">
        <v>2</v>
      </c>
    </row>
    <row r="4102" spans="1:12">
      <c r="A4102" s="11" t="s">
        <v>8102</v>
      </c>
      <c r="D4102" s="11" t="s">
        <v>260</v>
      </c>
      <c r="E4102" s="19" t="s">
        <v>8352</v>
      </c>
      <c r="F4102" s="10">
        <v>42036</v>
      </c>
      <c r="G4102" s="10">
        <v>44958</v>
      </c>
      <c r="H4102" s="11">
        <v>9</v>
      </c>
      <c r="I4102" s="20" t="s">
        <v>259</v>
      </c>
      <c r="J4102" s="11" t="s">
        <v>261</v>
      </c>
      <c r="K4102" s="11" t="s">
        <v>12387</v>
      </c>
      <c r="L4102" s="11">
        <v>2</v>
      </c>
    </row>
    <row r="4103" spans="1:12">
      <c r="A4103" s="11" t="s">
        <v>8103</v>
      </c>
      <c r="D4103" s="11" t="s">
        <v>260</v>
      </c>
      <c r="E4103" s="19" t="s">
        <v>8353</v>
      </c>
      <c r="F4103" s="10">
        <v>42036</v>
      </c>
      <c r="G4103" s="10">
        <v>44958</v>
      </c>
      <c r="H4103" s="11">
        <v>9</v>
      </c>
      <c r="I4103" s="20" t="s">
        <v>259</v>
      </c>
      <c r="J4103" s="11" t="s">
        <v>261</v>
      </c>
      <c r="K4103" s="11" t="s">
        <v>12387</v>
      </c>
      <c r="L4103" s="11">
        <v>2</v>
      </c>
    </row>
    <row r="4104" spans="1:12">
      <c r="A4104" s="11" t="s">
        <v>8104</v>
      </c>
      <c r="D4104" s="11" t="s">
        <v>260</v>
      </c>
      <c r="E4104" s="19" t="s">
        <v>8354</v>
      </c>
      <c r="F4104" s="10">
        <v>42036</v>
      </c>
      <c r="G4104" s="10">
        <v>44958</v>
      </c>
      <c r="H4104" s="11">
        <v>9</v>
      </c>
      <c r="I4104" s="20" t="s">
        <v>259</v>
      </c>
      <c r="J4104" s="11" t="s">
        <v>261</v>
      </c>
      <c r="K4104" s="11" t="s">
        <v>12387</v>
      </c>
      <c r="L4104" s="11">
        <v>2</v>
      </c>
    </row>
    <row r="4105" spans="1:12">
      <c r="A4105" s="11" t="s">
        <v>8105</v>
      </c>
      <c r="D4105" s="11" t="s">
        <v>260</v>
      </c>
      <c r="E4105" s="19" t="s">
        <v>8355</v>
      </c>
      <c r="F4105" s="10">
        <v>42036</v>
      </c>
      <c r="G4105" s="10">
        <v>44958</v>
      </c>
      <c r="H4105" s="11">
        <v>9</v>
      </c>
      <c r="I4105" s="20" t="s">
        <v>259</v>
      </c>
      <c r="J4105" s="11" t="s">
        <v>261</v>
      </c>
      <c r="K4105" s="11" t="s">
        <v>12387</v>
      </c>
      <c r="L4105" s="11">
        <v>2</v>
      </c>
    </row>
    <row r="4106" spans="1:12">
      <c r="A4106" s="11" t="s">
        <v>8106</v>
      </c>
      <c r="D4106" s="11" t="s">
        <v>260</v>
      </c>
      <c r="E4106" s="19" t="s">
        <v>8356</v>
      </c>
      <c r="F4106" s="10">
        <v>42036</v>
      </c>
      <c r="G4106" s="10">
        <v>44958</v>
      </c>
      <c r="H4106" s="11">
        <v>9</v>
      </c>
      <c r="I4106" s="20" t="s">
        <v>259</v>
      </c>
      <c r="J4106" s="11" t="s">
        <v>261</v>
      </c>
      <c r="K4106" s="11" t="s">
        <v>12387</v>
      </c>
      <c r="L4106" s="11">
        <v>2</v>
      </c>
    </row>
    <row r="4107" spans="1:12">
      <c r="A4107" s="11" t="s">
        <v>8107</v>
      </c>
      <c r="D4107" s="11" t="s">
        <v>260</v>
      </c>
      <c r="E4107" s="19" t="s">
        <v>8357</v>
      </c>
      <c r="F4107" s="10">
        <v>42036</v>
      </c>
      <c r="G4107" s="10">
        <v>44958</v>
      </c>
      <c r="H4107" s="11">
        <v>9</v>
      </c>
      <c r="I4107" s="20" t="s">
        <v>259</v>
      </c>
      <c r="J4107" s="11" t="s">
        <v>261</v>
      </c>
      <c r="K4107" s="11" t="s">
        <v>12387</v>
      </c>
      <c r="L4107" s="11">
        <v>2</v>
      </c>
    </row>
    <row r="4108" spans="1:12">
      <c r="A4108" s="11" t="s">
        <v>8108</v>
      </c>
      <c r="D4108" s="11" t="s">
        <v>260</v>
      </c>
      <c r="E4108" s="19" t="s">
        <v>8358</v>
      </c>
      <c r="F4108" s="10">
        <v>42036</v>
      </c>
      <c r="G4108" s="10">
        <v>44958</v>
      </c>
      <c r="H4108" s="11">
        <v>9</v>
      </c>
      <c r="I4108" s="20" t="s">
        <v>259</v>
      </c>
      <c r="J4108" s="11" t="s">
        <v>261</v>
      </c>
      <c r="K4108" s="11" t="s">
        <v>12387</v>
      </c>
      <c r="L4108" s="11">
        <v>2</v>
      </c>
    </row>
    <row r="4109" spans="1:12">
      <c r="A4109" s="11" t="s">
        <v>8109</v>
      </c>
      <c r="D4109" s="11" t="s">
        <v>260</v>
      </c>
      <c r="E4109" s="19" t="s">
        <v>8359</v>
      </c>
      <c r="F4109" s="10">
        <v>42036</v>
      </c>
      <c r="G4109" s="10">
        <v>44958</v>
      </c>
      <c r="H4109" s="11">
        <v>9</v>
      </c>
      <c r="I4109" s="20" t="s">
        <v>259</v>
      </c>
      <c r="J4109" s="11" t="s">
        <v>261</v>
      </c>
      <c r="K4109" s="11" t="s">
        <v>12387</v>
      </c>
      <c r="L4109" s="11">
        <v>2</v>
      </c>
    </row>
    <row r="4110" spans="1:12">
      <c r="A4110" s="11" t="s">
        <v>8110</v>
      </c>
      <c r="D4110" s="11" t="s">
        <v>260</v>
      </c>
      <c r="E4110" s="19" t="s">
        <v>8360</v>
      </c>
      <c r="F4110" s="10">
        <v>42036</v>
      </c>
      <c r="G4110" s="10">
        <v>44958</v>
      </c>
      <c r="H4110" s="11">
        <v>9</v>
      </c>
      <c r="I4110" s="20" t="s">
        <v>259</v>
      </c>
      <c r="J4110" s="11" t="s">
        <v>261</v>
      </c>
      <c r="K4110" s="11" t="s">
        <v>12387</v>
      </c>
      <c r="L4110" s="11">
        <v>2</v>
      </c>
    </row>
    <row r="4111" spans="1:12">
      <c r="A4111" s="11" t="s">
        <v>8111</v>
      </c>
      <c r="D4111" s="11" t="s">
        <v>260</v>
      </c>
      <c r="E4111" s="19" t="s">
        <v>8361</v>
      </c>
      <c r="F4111" s="10">
        <v>42036</v>
      </c>
      <c r="G4111" s="10">
        <v>44958</v>
      </c>
      <c r="H4111" s="11">
        <v>9</v>
      </c>
      <c r="I4111" s="20" t="s">
        <v>259</v>
      </c>
      <c r="J4111" s="11" t="s">
        <v>261</v>
      </c>
      <c r="K4111" s="11" t="s">
        <v>12387</v>
      </c>
      <c r="L4111" s="11">
        <v>2</v>
      </c>
    </row>
    <row r="4112" spans="1:12">
      <c r="A4112" s="11" t="s">
        <v>8112</v>
      </c>
      <c r="D4112" s="11" t="s">
        <v>260</v>
      </c>
      <c r="E4112" s="19" t="s">
        <v>8362</v>
      </c>
      <c r="F4112" s="10">
        <v>42036</v>
      </c>
      <c r="G4112" s="10">
        <v>44958</v>
      </c>
      <c r="H4112" s="11">
        <v>9</v>
      </c>
      <c r="I4112" s="20" t="s">
        <v>259</v>
      </c>
      <c r="J4112" s="11" t="s">
        <v>261</v>
      </c>
      <c r="K4112" s="11" t="s">
        <v>12387</v>
      </c>
      <c r="L4112" s="11">
        <v>2</v>
      </c>
    </row>
    <row r="4113" spans="1:12">
      <c r="A4113" s="11" t="s">
        <v>8113</v>
      </c>
      <c r="D4113" s="11" t="s">
        <v>260</v>
      </c>
      <c r="E4113" s="19" t="s">
        <v>8363</v>
      </c>
      <c r="F4113" s="10">
        <v>42036</v>
      </c>
      <c r="G4113" s="10">
        <v>44958</v>
      </c>
      <c r="H4113" s="11">
        <v>9</v>
      </c>
      <c r="I4113" s="20" t="s">
        <v>259</v>
      </c>
      <c r="J4113" s="11" t="s">
        <v>261</v>
      </c>
      <c r="K4113" s="11" t="s">
        <v>12387</v>
      </c>
      <c r="L4113" s="11">
        <v>2</v>
      </c>
    </row>
    <row r="4114" spans="1:12">
      <c r="A4114" s="11" t="s">
        <v>8114</v>
      </c>
      <c r="D4114" s="11" t="s">
        <v>260</v>
      </c>
      <c r="E4114" s="19" t="s">
        <v>8364</v>
      </c>
      <c r="F4114" s="10">
        <v>42036</v>
      </c>
      <c r="G4114" s="10">
        <v>44958</v>
      </c>
      <c r="H4114" s="11">
        <v>9</v>
      </c>
      <c r="I4114" s="20" t="s">
        <v>259</v>
      </c>
      <c r="J4114" s="11" t="s">
        <v>261</v>
      </c>
      <c r="K4114" s="11" t="s">
        <v>12387</v>
      </c>
      <c r="L4114" s="11">
        <v>2</v>
      </c>
    </row>
    <row r="4115" spans="1:12">
      <c r="A4115" s="11" t="s">
        <v>8115</v>
      </c>
      <c r="D4115" s="11" t="s">
        <v>260</v>
      </c>
      <c r="E4115" s="19" t="s">
        <v>8365</v>
      </c>
      <c r="F4115" s="10">
        <v>42036</v>
      </c>
      <c r="G4115" s="10">
        <v>44958</v>
      </c>
      <c r="H4115" s="11">
        <v>9</v>
      </c>
      <c r="I4115" s="20" t="s">
        <v>259</v>
      </c>
      <c r="J4115" s="11" t="s">
        <v>261</v>
      </c>
      <c r="K4115" s="11" t="s">
        <v>12387</v>
      </c>
      <c r="L4115" s="11">
        <v>2</v>
      </c>
    </row>
    <row r="4116" spans="1:12">
      <c r="A4116" s="11" t="s">
        <v>8116</v>
      </c>
      <c r="D4116" s="11" t="s">
        <v>260</v>
      </c>
      <c r="E4116" s="19" t="s">
        <v>8366</v>
      </c>
      <c r="F4116" s="10">
        <v>42036</v>
      </c>
      <c r="G4116" s="10">
        <v>44958</v>
      </c>
      <c r="H4116" s="11">
        <v>9</v>
      </c>
      <c r="I4116" s="20" t="s">
        <v>259</v>
      </c>
      <c r="J4116" s="11" t="s">
        <v>261</v>
      </c>
      <c r="K4116" s="11" t="s">
        <v>12387</v>
      </c>
      <c r="L4116" s="11">
        <v>2</v>
      </c>
    </row>
    <row r="4117" spans="1:12">
      <c r="A4117" s="11" t="s">
        <v>8117</v>
      </c>
      <c r="D4117" s="11" t="s">
        <v>260</v>
      </c>
      <c r="E4117" s="19" t="s">
        <v>8367</v>
      </c>
      <c r="F4117" s="10">
        <v>42036</v>
      </c>
      <c r="G4117" s="10">
        <v>44958</v>
      </c>
      <c r="H4117" s="11">
        <v>9</v>
      </c>
      <c r="I4117" s="20" t="s">
        <v>259</v>
      </c>
      <c r="J4117" s="11" t="s">
        <v>261</v>
      </c>
      <c r="K4117" s="11" t="s">
        <v>12387</v>
      </c>
      <c r="L4117" s="11">
        <v>2</v>
      </c>
    </row>
    <row r="4118" spans="1:12">
      <c r="A4118" s="11" t="s">
        <v>8118</v>
      </c>
      <c r="D4118" s="11" t="s">
        <v>260</v>
      </c>
      <c r="E4118" s="19" t="s">
        <v>8368</v>
      </c>
      <c r="F4118" s="10">
        <v>42036</v>
      </c>
      <c r="G4118" s="10">
        <v>44958</v>
      </c>
      <c r="H4118" s="11">
        <v>9</v>
      </c>
      <c r="I4118" s="20" t="s">
        <v>259</v>
      </c>
      <c r="J4118" s="11" t="s">
        <v>261</v>
      </c>
      <c r="K4118" s="11" t="s">
        <v>12387</v>
      </c>
      <c r="L4118" s="11">
        <v>2</v>
      </c>
    </row>
    <row r="4119" spans="1:12">
      <c r="A4119" s="11" t="s">
        <v>8119</v>
      </c>
      <c r="D4119" s="11" t="s">
        <v>260</v>
      </c>
      <c r="E4119" s="19" t="s">
        <v>8369</v>
      </c>
      <c r="F4119" s="10">
        <v>42036</v>
      </c>
      <c r="G4119" s="10">
        <v>44958</v>
      </c>
      <c r="H4119" s="11">
        <v>9</v>
      </c>
      <c r="I4119" s="20" t="s">
        <v>259</v>
      </c>
      <c r="J4119" s="11" t="s">
        <v>261</v>
      </c>
      <c r="K4119" s="11" t="s">
        <v>12387</v>
      </c>
      <c r="L4119" s="11">
        <v>2</v>
      </c>
    </row>
    <row r="4120" spans="1:12">
      <c r="A4120" s="11" t="s">
        <v>8120</v>
      </c>
      <c r="D4120" s="11" t="s">
        <v>260</v>
      </c>
      <c r="E4120" s="19" t="s">
        <v>8370</v>
      </c>
      <c r="F4120" s="10">
        <v>42036</v>
      </c>
      <c r="G4120" s="10">
        <v>44958</v>
      </c>
      <c r="H4120" s="11">
        <v>9</v>
      </c>
      <c r="I4120" s="20" t="s">
        <v>259</v>
      </c>
      <c r="J4120" s="11" t="s">
        <v>261</v>
      </c>
      <c r="K4120" s="11" t="s">
        <v>12387</v>
      </c>
      <c r="L4120" s="11">
        <v>2</v>
      </c>
    </row>
    <row r="4121" spans="1:12">
      <c r="A4121" s="11" t="s">
        <v>8121</v>
      </c>
      <c r="D4121" s="11" t="s">
        <v>260</v>
      </c>
      <c r="E4121" s="19" t="s">
        <v>8371</v>
      </c>
      <c r="F4121" s="10">
        <v>42036</v>
      </c>
      <c r="G4121" s="10">
        <v>44958</v>
      </c>
      <c r="H4121" s="11">
        <v>9</v>
      </c>
      <c r="I4121" s="20" t="s">
        <v>259</v>
      </c>
      <c r="J4121" s="11" t="s">
        <v>261</v>
      </c>
      <c r="K4121" s="11" t="s">
        <v>12387</v>
      </c>
      <c r="L4121" s="11">
        <v>2</v>
      </c>
    </row>
    <row r="4122" spans="1:12">
      <c r="A4122" s="11" t="s">
        <v>8122</v>
      </c>
      <c r="D4122" s="11" t="s">
        <v>260</v>
      </c>
      <c r="E4122" s="19" t="s">
        <v>8372</v>
      </c>
      <c r="F4122" s="10">
        <v>42036</v>
      </c>
      <c r="G4122" s="10">
        <v>44958</v>
      </c>
      <c r="H4122" s="11">
        <v>9</v>
      </c>
      <c r="I4122" s="20" t="s">
        <v>259</v>
      </c>
      <c r="J4122" s="11" t="s">
        <v>261</v>
      </c>
      <c r="K4122" s="11" t="s">
        <v>12387</v>
      </c>
      <c r="L4122" s="11">
        <v>2</v>
      </c>
    </row>
    <row r="4123" spans="1:12">
      <c r="A4123" s="11" t="s">
        <v>8123</v>
      </c>
      <c r="D4123" s="11" t="s">
        <v>260</v>
      </c>
      <c r="E4123" s="19" t="s">
        <v>8373</v>
      </c>
      <c r="F4123" s="10">
        <v>42036</v>
      </c>
      <c r="G4123" s="10">
        <v>44958</v>
      </c>
      <c r="H4123" s="11">
        <v>9</v>
      </c>
      <c r="I4123" s="20" t="s">
        <v>259</v>
      </c>
      <c r="J4123" s="11" t="s">
        <v>261</v>
      </c>
      <c r="K4123" s="11" t="s">
        <v>12387</v>
      </c>
      <c r="L4123" s="11">
        <v>2</v>
      </c>
    </row>
    <row r="4124" spans="1:12">
      <c r="A4124" s="11" t="s">
        <v>8124</v>
      </c>
      <c r="D4124" s="11" t="s">
        <v>260</v>
      </c>
      <c r="E4124" s="19" t="s">
        <v>8374</v>
      </c>
      <c r="F4124" s="10">
        <v>42036</v>
      </c>
      <c r="G4124" s="10">
        <v>44958</v>
      </c>
      <c r="H4124" s="11">
        <v>9</v>
      </c>
      <c r="I4124" s="20" t="s">
        <v>259</v>
      </c>
      <c r="J4124" s="11" t="s">
        <v>261</v>
      </c>
      <c r="K4124" s="11" t="s">
        <v>12387</v>
      </c>
      <c r="L4124" s="11">
        <v>2</v>
      </c>
    </row>
    <row r="4125" spans="1:12">
      <c r="A4125" s="11" t="s">
        <v>8125</v>
      </c>
      <c r="D4125" s="11" t="s">
        <v>260</v>
      </c>
      <c r="E4125" s="19" t="s">
        <v>8375</v>
      </c>
      <c r="F4125" s="10">
        <v>42036</v>
      </c>
      <c r="G4125" s="10">
        <v>44958</v>
      </c>
      <c r="H4125" s="11">
        <v>9</v>
      </c>
      <c r="I4125" s="20" t="s">
        <v>259</v>
      </c>
      <c r="J4125" s="11" t="s">
        <v>261</v>
      </c>
      <c r="K4125" s="11" t="s">
        <v>12387</v>
      </c>
      <c r="L4125" s="11">
        <v>2</v>
      </c>
    </row>
    <row r="4126" spans="1:12">
      <c r="A4126" s="11" t="s">
        <v>8126</v>
      </c>
      <c r="D4126" s="11" t="s">
        <v>260</v>
      </c>
      <c r="E4126" s="19" t="s">
        <v>8376</v>
      </c>
      <c r="F4126" s="10">
        <v>42036</v>
      </c>
      <c r="G4126" s="10">
        <v>44958</v>
      </c>
      <c r="H4126" s="11">
        <v>9</v>
      </c>
      <c r="I4126" s="20" t="s">
        <v>259</v>
      </c>
      <c r="J4126" s="11" t="s">
        <v>261</v>
      </c>
      <c r="K4126" s="11" t="s">
        <v>12387</v>
      </c>
      <c r="L4126" s="11">
        <v>2</v>
      </c>
    </row>
    <row r="4127" spans="1:12">
      <c r="A4127" s="11" t="s">
        <v>8127</v>
      </c>
      <c r="D4127" s="11" t="s">
        <v>260</v>
      </c>
      <c r="E4127" s="19" t="s">
        <v>8377</v>
      </c>
      <c r="F4127" s="10">
        <v>42036</v>
      </c>
      <c r="G4127" s="10">
        <v>44958</v>
      </c>
      <c r="H4127" s="11">
        <v>9</v>
      </c>
      <c r="I4127" s="20" t="s">
        <v>259</v>
      </c>
      <c r="J4127" s="11" t="s">
        <v>261</v>
      </c>
      <c r="K4127" s="11" t="s">
        <v>12387</v>
      </c>
      <c r="L4127" s="11">
        <v>2</v>
      </c>
    </row>
    <row r="4128" spans="1:12">
      <c r="A4128" s="11" t="s">
        <v>8128</v>
      </c>
      <c r="D4128" s="11" t="s">
        <v>260</v>
      </c>
      <c r="E4128" s="19" t="s">
        <v>8378</v>
      </c>
      <c r="F4128" s="10">
        <v>42036</v>
      </c>
      <c r="G4128" s="10">
        <v>44958</v>
      </c>
      <c r="H4128" s="11">
        <v>9</v>
      </c>
      <c r="I4128" s="20" t="s">
        <v>259</v>
      </c>
      <c r="J4128" s="11" t="s">
        <v>261</v>
      </c>
      <c r="K4128" s="11" t="s">
        <v>12387</v>
      </c>
      <c r="L4128" s="11">
        <v>2</v>
      </c>
    </row>
    <row r="4129" spans="1:12">
      <c r="A4129" s="11" t="s">
        <v>8129</v>
      </c>
      <c r="D4129" s="11" t="s">
        <v>260</v>
      </c>
      <c r="E4129" s="19" t="s">
        <v>8379</v>
      </c>
      <c r="F4129" s="10">
        <v>42036</v>
      </c>
      <c r="G4129" s="10">
        <v>44958</v>
      </c>
      <c r="H4129" s="11">
        <v>9</v>
      </c>
      <c r="I4129" s="20" t="s">
        <v>259</v>
      </c>
      <c r="J4129" s="11" t="s">
        <v>261</v>
      </c>
      <c r="K4129" s="11" t="s">
        <v>12387</v>
      </c>
      <c r="L4129" s="11">
        <v>2</v>
      </c>
    </row>
    <row r="4130" spans="1:12">
      <c r="A4130" s="11" t="s">
        <v>8130</v>
      </c>
      <c r="D4130" s="11" t="s">
        <v>260</v>
      </c>
      <c r="E4130" s="19" t="s">
        <v>8380</v>
      </c>
      <c r="F4130" s="10">
        <v>42036</v>
      </c>
      <c r="G4130" s="10">
        <v>44958</v>
      </c>
      <c r="H4130" s="11">
        <v>9</v>
      </c>
      <c r="I4130" s="20" t="s">
        <v>259</v>
      </c>
      <c r="J4130" s="11" t="s">
        <v>261</v>
      </c>
      <c r="K4130" s="11" t="s">
        <v>12387</v>
      </c>
      <c r="L4130" s="11">
        <v>2</v>
      </c>
    </row>
    <row r="4131" spans="1:12">
      <c r="A4131" s="11" t="s">
        <v>8131</v>
      </c>
      <c r="D4131" s="11" t="s">
        <v>260</v>
      </c>
      <c r="E4131" s="19" t="s">
        <v>8381</v>
      </c>
      <c r="F4131" s="10">
        <v>42036</v>
      </c>
      <c r="G4131" s="10">
        <v>44958</v>
      </c>
      <c r="H4131" s="11">
        <v>9</v>
      </c>
      <c r="I4131" s="20" t="s">
        <v>259</v>
      </c>
      <c r="J4131" s="11" t="s">
        <v>261</v>
      </c>
      <c r="K4131" s="11" t="s">
        <v>12387</v>
      </c>
      <c r="L4131" s="11">
        <v>2</v>
      </c>
    </row>
    <row r="4132" spans="1:12">
      <c r="A4132" s="11" t="s">
        <v>8132</v>
      </c>
      <c r="D4132" s="11" t="s">
        <v>260</v>
      </c>
      <c r="E4132" s="19" t="s">
        <v>8382</v>
      </c>
      <c r="F4132" s="10">
        <v>42036</v>
      </c>
      <c r="G4132" s="10">
        <v>44958</v>
      </c>
      <c r="H4132" s="11">
        <v>9</v>
      </c>
      <c r="I4132" s="20" t="s">
        <v>259</v>
      </c>
      <c r="J4132" s="11" t="s">
        <v>261</v>
      </c>
      <c r="K4132" s="11" t="s">
        <v>12387</v>
      </c>
      <c r="L4132" s="11">
        <v>2</v>
      </c>
    </row>
    <row r="4133" spans="1:12">
      <c r="A4133" s="11" t="s">
        <v>8133</v>
      </c>
      <c r="D4133" s="11" t="s">
        <v>260</v>
      </c>
      <c r="E4133" s="19" t="s">
        <v>8383</v>
      </c>
      <c r="F4133" s="10">
        <v>42036</v>
      </c>
      <c r="G4133" s="10">
        <v>44958</v>
      </c>
      <c r="H4133" s="11">
        <v>9</v>
      </c>
      <c r="I4133" s="20" t="s">
        <v>259</v>
      </c>
      <c r="J4133" s="11" t="s">
        <v>261</v>
      </c>
      <c r="K4133" s="11" t="s">
        <v>12387</v>
      </c>
      <c r="L4133" s="11">
        <v>2</v>
      </c>
    </row>
    <row r="4134" spans="1:12">
      <c r="A4134" s="11" t="s">
        <v>8134</v>
      </c>
      <c r="D4134" s="11" t="s">
        <v>260</v>
      </c>
      <c r="E4134" s="19" t="s">
        <v>8384</v>
      </c>
      <c r="F4134" s="10">
        <v>42036</v>
      </c>
      <c r="G4134" s="10">
        <v>44958</v>
      </c>
      <c r="H4134" s="11">
        <v>9</v>
      </c>
      <c r="I4134" s="20" t="s">
        <v>259</v>
      </c>
      <c r="J4134" s="11" t="s">
        <v>261</v>
      </c>
      <c r="K4134" s="11" t="s">
        <v>12387</v>
      </c>
      <c r="L4134" s="11">
        <v>2</v>
      </c>
    </row>
    <row r="4135" spans="1:12">
      <c r="A4135" s="11" t="s">
        <v>8135</v>
      </c>
      <c r="D4135" s="11" t="s">
        <v>260</v>
      </c>
      <c r="E4135" s="19" t="s">
        <v>8385</v>
      </c>
      <c r="F4135" s="10">
        <v>42036</v>
      </c>
      <c r="G4135" s="10">
        <v>44958</v>
      </c>
      <c r="H4135" s="11">
        <v>9</v>
      </c>
      <c r="I4135" s="20" t="s">
        <v>259</v>
      </c>
      <c r="J4135" s="11" t="s">
        <v>261</v>
      </c>
      <c r="K4135" s="11" t="s">
        <v>12387</v>
      </c>
      <c r="L4135" s="11">
        <v>2</v>
      </c>
    </row>
    <row r="4136" spans="1:12">
      <c r="A4136" s="11" t="s">
        <v>8136</v>
      </c>
      <c r="D4136" s="11" t="s">
        <v>260</v>
      </c>
      <c r="E4136" s="19" t="s">
        <v>8386</v>
      </c>
      <c r="F4136" s="10">
        <v>42036</v>
      </c>
      <c r="G4136" s="10">
        <v>44958</v>
      </c>
      <c r="H4136" s="11">
        <v>9</v>
      </c>
      <c r="I4136" s="20" t="s">
        <v>259</v>
      </c>
      <c r="J4136" s="11" t="s">
        <v>261</v>
      </c>
      <c r="K4136" s="11" t="s">
        <v>12387</v>
      </c>
      <c r="L4136" s="11">
        <v>2</v>
      </c>
    </row>
    <row r="4137" spans="1:12">
      <c r="A4137" s="11" t="s">
        <v>8137</v>
      </c>
      <c r="D4137" s="11" t="s">
        <v>260</v>
      </c>
      <c r="E4137" s="19" t="s">
        <v>8387</v>
      </c>
      <c r="F4137" s="10">
        <v>42036</v>
      </c>
      <c r="G4137" s="10">
        <v>44958</v>
      </c>
      <c r="H4137" s="11">
        <v>9</v>
      </c>
      <c r="I4137" s="20" t="s">
        <v>259</v>
      </c>
      <c r="J4137" s="11" t="s">
        <v>261</v>
      </c>
      <c r="K4137" s="11" t="s">
        <v>12387</v>
      </c>
      <c r="L4137" s="11">
        <v>2</v>
      </c>
    </row>
    <row r="4138" spans="1:12">
      <c r="A4138" s="11" t="s">
        <v>8138</v>
      </c>
      <c r="D4138" s="11" t="s">
        <v>260</v>
      </c>
      <c r="E4138" s="19" t="s">
        <v>8388</v>
      </c>
      <c r="F4138" s="10">
        <v>42036</v>
      </c>
      <c r="G4138" s="10">
        <v>44958</v>
      </c>
      <c r="H4138" s="11">
        <v>9</v>
      </c>
      <c r="I4138" s="20" t="s">
        <v>259</v>
      </c>
      <c r="J4138" s="11" t="s">
        <v>261</v>
      </c>
      <c r="K4138" s="11" t="s">
        <v>12387</v>
      </c>
      <c r="L4138" s="11">
        <v>2</v>
      </c>
    </row>
    <row r="4139" spans="1:12">
      <c r="A4139" s="11" t="s">
        <v>8139</v>
      </c>
      <c r="D4139" s="11" t="s">
        <v>260</v>
      </c>
      <c r="E4139" s="19" t="s">
        <v>8389</v>
      </c>
      <c r="F4139" s="10">
        <v>42036</v>
      </c>
      <c r="G4139" s="10">
        <v>44958</v>
      </c>
      <c r="H4139" s="11">
        <v>9</v>
      </c>
      <c r="I4139" s="20" t="s">
        <v>259</v>
      </c>
      <c r="J4139" s="11" t="s">
        <v>261</v>
      </c>
      <c r="K4139" s="11" t="s">
        <v>12387</v>
      </c>
      <c r="L4139" s="11">
        <v>2</v>
      </c>
    </row>
    <row r="4140" spans="1:12">
      <c r="A4140" s="11" t="s">
        <v>8140</v>
      </c>
      <c r="D4140" s="11" t="s">
        <v>260</v>
      </c>
      <c r="E4140" s="19" t="s">
        <v>8390</v>
      </c>
      <c r="F4140" s="10">
        <v>42036</v>
      </c>
      <c r="G4140" s="10">
        <v>44958</v>
      </c>
      <c r="H4140" s="11">
        <v>9</v>
      </c>
      <c r="I4140" s="20" t="s">
        <v>259</v>
      </c>
      <c r="J4140" s="11" t="s">
        <v>261</v>
      </c>
      <c r="K4140" s="11" t="s">
        <v>12387</v>
      </c>
      <c r="L4140" s="11">
        <v>2</v>
      </c>
    </row>
    <row r="4141" spans="1:12">
      <c r="A4141" s="11" t="s">
        <v>8141</v>
      </c>
      <c r="D4141" s="11" t="s">
        <v>260</v>
      </c>
      <c r="E4141" s="19" t="s">
        <v>8391</v>
      </c>
      <c r="F4141" s="10">
        <v>42036</v>
      </c>
      <c r="G4141" s="10">
        <v>44958</v>
      </c>
      <c r="H4141" s="11">
        <v>9</v>
      </c>
      <c r="I4141" s="20" t="s">
        <v>259</v>
      </c>
      <c r="J4141" s="11" t="s">
        <v>261</v>
      </c>
      <c r="K4141" s="11" t="s">
        <v>12387</v>
      </c>
      <c r="L4141" s="11">
        <v>2</v>
      </c>
    </row>
    <row r="4142" spans="1:12">
      <c r="A4142" s="11" t="s">
        <v>8142</v>
      </c>
      <c r="D4142" s="11" t="s">
        <v>260</v>
      </c>
      <c r="E4142" s="19" t="s">
        <v>8392</v>
      </c>
      <c r="F4142" s="10">
        <v>42036</v>
      </c>
      <c r="G4142" s="10">
        <v>44958</v>
      </c>
      <c r="H4142" s="11">
        <v>9</v>
      </c>
      <c r="I4142" s="20" t="s">
        <v>259</v>
      </c>
      <c r="J4142" s="11" t="s">
        <v>261</v>
      </c>
      <c r="K4142" s="11" t="s">
        <v>12387</v>
      </c>
      <c r="L4142" s="11">
        <v>2</v>
      </c>
    </row>
    <row r="4143" spans="1:12">
      <c r="A4143" s="11" t="s">
        <v>8143</v>
      </c>
      <c r="D4143" s="11" t="s">
        <v>260</v>
      </c>
      <c r="E4143" s="19" t="s">
        <v>8393</v>
      </c>
      <c r="F4143" s="10">
        <v>42036</v>
      </c>
      <c r="G4143" s="10">
        <v>44958</v>
      </c>
      <c r="H4143" s="11">
        <v>9</v>
      </c>
      <c r="I4143" s="20" t="s">
        <v>259</v>
      </c>
      <c r="J4143" s="11" t="s">
        <v>261</v>
      </c>
      <c r="K4143" s="11" t="s">
        <v>12387</v>
      </c>
      <c r="L4143" s="11">
        <v>2</v>
      </c>
    </row>
    <row r="4144" spans="1:12">
      <c r="A4144" s="11" t="s">
        <v>8144</v>
      </c>
      <c r="D4144" s="11" t="s">
        <v>260</v>
      </c>
      <c r="E4144" s="19" t="s">
        <v>8394</v>
      </c>
      <c r="F4144" s="10">
        <v>42036</v>
      </c>
      <c r="G4144" s="10">
        <v>44958</v>
      </c>
      <c r="H4144" s="11">
        <v>9</v>
      </c>
      <c r="I4144" s="20" t="s">
        <v>259</v>
      </c>
      <c r="J4144" s="11" t="s">
        <v>261</v>
      </c>
      <c r="K4144" s="11" t="s">
        <v>12387</v>
      </c>
      <c r="L4144" s="11">
        <v>2</v>
      </c>
    </row>
    <row r="4145" spans="1:12">
      <c r="A4145" s="11" t="s">
        <v>8145</v>
      </c>
      <c r="D4145" s="11" t="s">
        <v>260</v>
      </c>
      <c r="E4145" s="19" t="s">
        <v>8395</v>
      </c>
      <c r="F4145" s="10">
        <v>42036</v>
      </c>
      <c r="G4145" s="10">
        <v>44958</v>
      </c>
      <c r="H4145" s="11">
        <v>9</v>
      </c>
      <c r="I4145" s="20" t="s">
        <v>259</v>
      </c>
      <c r="J4145" s="11" t="s">
        <v>261</v>
      </c>
      <c r="K4145" s="11" t="s">
        <v>12387</v>
      </c>
      <c r="L4145" s="11">
        <v>2</v>
      </c>
    </row>
    <row r="4146" spans="1:12">
      <c r="A4146" s="11" t="s">
        <v>8146</v>
      </c>
      <c r="D4146" s="11" t="s">
        <v>260</v>
      </c>
      <c r="E4146" s="19" t="s">
        <v>8396</v>
      </c>
      <c r="F4146" s="10">
        <v>42036</v>
      </c>
      <c r="G4146" s="10">
        <v>44958</v>
      </c>
      <c r="H4146" s="11">
        <v>9</v>
      </c>
      <c r="I4146" s="20" t="s">
        <v>259</v>
      </c>
      <c r="J4146" s="11" t="s">
        <v>261</v>
      </c>
      <c r="K4146" s="11" t="s">
        <v>12387</v>
      </c>
      <c r="L4146" s="11">
        <v>2</v>
      </c>
    </row>
    <row r="4147" spans="1:12">
      <c r="A4147" s="11" t="s">
        <v>8147</v>
      </c>
      <c r="D4147" s="11" t="s">
        <v>260</v>
      </c>
      <c r="E4147" s="19" t="s">
        <v>8397</v>
      </c>
      <c r="F4147" s="10">
        <v>42036</v>
      </c>
      <c r="G4147" s="10">
        <v>44958</v>
      </c>
      <c r="H4147" s="11">
        <v>9</v>
      </c>
      <c r="I4147" s="20" t="s">
        <v>259</v>
      </c>
      <c r="J4147" s="11" t="s">
        <v>261</v>
      </c>
      <c r="K4147" s="11" t="s">
        <v>12387</v>
      </c>
      <c r="L4147" s="11">
        <v>2</v>
      </c>
    </row>
    <row r="4148" spans="1:12">
      <c r="A4148" s="11" t="s">
        <v>8148</v>
      </c>
      <c r="D4148" s="11" t="s">
        <v>260</v>
      </c>
      <c r="E4148" s="19" t="s">
        <v>8398</v>
      </c>
      <c r="F4148" s="10">
        <v>42036</v>
      </c>
      <c r="G4148" s="10">
        <v>44958</v>
      </c>
      <c r="H4148" s="11">
        <v>9</v>
      </c>
      <c r="I4148" s="20" t="s">
        <v>259</v>
      </c>
      <c r="J4148" s="11" t="s">
        <v>261</v>
      </c>
      <c r="K4148" s="11" t="s">
        <v>12387</v>
      </c>
      <c r="L4148" s="11">
        <v>2</v>
      </c>
    </row>
    <row r="4149" spans="1:12">
      <c r="A4149" s="11" t="s">
        <v>8149</v>
      </c>
      <c r="D4149" s="11" t="s">
        <v>260</v>
      </c>
      <c r="E4149" s="19" t="s">
        <v>8399</v>
      </c>
      <c r="F4149" s="10">
        <v>42036</v>
      </c>
      <c r="G4149" s="10">
        <v>44958</v>
      </c>
      <c r="H4149" s="11">
        <v>9</v>
      </c>
      <c r="I4149" s="20" t="s">
        <v>259</v>
      </c>
      <c r="J4149" s="11" t="s">
        <v>261</v>
      </c>
      <c r="K4149" s="11" t="s">
        <v>12387</v>
      </c>
      <c r="L4149" s="11">
        <v>2</v>
      </c>
    </row>
    <row r="4150" spans="1:12">
      <c r="A4150" s="11" t="s">
        <v>8150</v>
      </c>
      <c r="D4150" s="11" t="s">
        <v>260</v>
      </c>
      <c r="E4150" s="19" t="s">
        <v>8400</v>
      </c>
      <c r="F4150" s="10">
        <v>42036</v>
      </c>
      <c r="G4150" s="10">
        <v>44958</v>
      </c>
      <c r="H4150" s="11">
        <v>9</v>
      </c>
      <c r="I4150" s="20" t="s">
        <v>259</v>
      </c>
      <c r="J4150" s="11" t="s">
        <v>261</v>
      </c>
      <c r="K4150" s="11" t="s">
        <v>12387</v>
      </c>
      <c r="L4150" s="11">
        <v>2</v>
      </c>
    </row>
    <row r="4151" spans="1:12">
      <c r="A4151" s="11" t="s">
        <v>8151</v>
      </c>
      <c r="D4151" s="11" t="s">
        <v>260</v>
      </c>
      <c r="E4151" s="19" t="s">
        <v>8401</v>
      </c>
      <c r="F4151" s="10">
        <v>42036</v>
      </c>
      <c r="G4151" s="10">
        <v>44958</v>
      </c>
      <c r="H4151" s="11">
        <v>9</v>
      </c>
      <c r="I4151" s="20" t="s">
        <v>259</v>
      </c>
      <c r="J4151" s="11" t="s">
        <v>261</v>
      </c>
      <c r="K4151" s="11" t="s">
        <v>12387</v>
      </c>
      <c r="L4151" s="11">
        <v>2</v>
      </c>
    </row>
    <row r="4152" spans="1:12">
      <c r="A4152" s="11" t="s">
        <v>8152</v>
      </c>
      <c r="D4152" s="11" t="s">
        <v>260</v>
      </c>
      <c r="E4152" s="19" t="s">
        <v>8402</v>
      </c>
      <c r="F4152" s="10">
        <v>42036</v>
      </c>
      <c r="G4152" s="10">
        <v>44958</v>
      </c>
      <c r="H4152" s="11">
        <v>9</v>
      </c>
      <c r="I4152" s="20" t="s">
        <v>259</v>
      </c>
      <c r="J4152" s="11" t="s">
        <v>261</v>
      </c>
      <c r="K4152" s="11" t="s">
        <v>12387</v>
      </c>
      <c r="L4152" s="11">
        <v>2</v>
      </c>
    </row>
    <row r="4153" spans="1:12">
      <c r="A4153" s="11" t="s">
        <v>8153</v>
      </c>
      <c r="D4153" s="11" t="s">
        <v>260</v>
      </c>
      <c r="E4153" s="19" t="s">
        <v>8403</v>
      </c>
      <c r="F4153" s="10">
        <v>42036</v>
      </c>
      <c r="G4153" s="10">
        <v>44958</v>
      </c>
      <c r="H4153" s="11">
        <v>9</v>
      </c>
      <c r="I4153" s="20" t="s">
        <v>259</v>
      </c>
      <c r="J4153" s="11" t="s">
        <v>261</v>
      </c>
      <c r="K4153" s="11" t="s">
        <v>12387</v>
      </c>
      <c r="L4153" s="11">
        <v>2</v>
      </c>
    </row>
    <row r="4154" spans="1:12">
      <c r="A4154" s="11" t="s">
        <v>8154</v>
      </c>
      <c r="D4154" s="11" t="s">
        <v>260</v>
      </c>
      <c r="E4154" s="19" t="s">
        <v>8404</v>
      </c>
      <c r="F4154" s="10">
        <v>42036</v>
      </c>
      <c r="G4154" s="10">
        <v>44958</v>
      </c>
      <c r="H4154" s="11">
        <v>9</v>
      </c>
      <c r="I4154" s="20" t="s">
        <v>259</v>
      </c>
      <c r="J4154" s="11" t="s">
        <v>261</v>
      </c>
      <c r="K4154" s="11" t="s">
        <v>12387</v>
      </c>
      <c r="L4154" s="11">
        <v>2</v>
      </c>
    </row>
    <row r="4155" spans="1:12">
      <c r="A4155" s="11" t="s">
        <v>8155</v>
      </c>
      <c r="D4155" s="11" t="s">
        <v>260</v>
      </c>
      <c r="E4155" s="19" t="s">
        <v>8405</v>
      </c>
      <c r="F4155" s="10">
        <v>42036</v>
      </c>
      <c r="G4155" s="10">
        <v>44958</v>
      </c>
      <c r="H4155" s="11">
        <v>9</v>
      </c>
      <c r="I4155" s="20" t="s">
        <v>259</v>
      </c>
      <c r="J4155" s="11" t="s">
        <v>261</v>
      </c>
      <c r="K4155" s="11" t="s">
        <v>12387</v>
      </c>
      <c r="L4155" s="11">
        <v>2</v>
      </c>
    </row>
    <row r="4156" spans="1:12">
      <c r="A4156" s="11" t="s">
        <v>8156</v>
      </c>
      <c r="D4156" s="11" t="s">
        <v>260</v>
      </c>
      <c r="E4156" s="19" t="s">
        <v>8406</v>
      </c>
      <c r="F4156" s="10">
        <v>42036</v>
      </c>
      <c r="G4156" s="10">
        <v>44958</v>
      </c>
      <c r="H4156" s="11">
        <v>9</v>
      </c>
      <c r="I4156" s="20" t="s">
        <v>259</v>
      </c>
      <c r="J4156" s="11" t="s">
        <v>261</v>
      </c>
      <c r="K4156" s="11" t="s">
        <v>12387</v>
      </c>
      <c r="L4156" s="11">
        <v>2</v>
      </c>
    </row>
    <row r="4157" spans="1:12">
      <c r="A4157" s="11" t="s">
        <v>8157</v>
      </c>
      <c r="D4157" s="11" t="s">
        <v>260</v>
      </c>
      <c r="E4157" s="19" t="s">
        <v>8407</v>
      </c>
      <c r="F4157" s="10">
        <v>42036</v>
      </c>
      <c r="G4157" s="10">
        <v>44958</v>
      </c>
      <c r="H4157" s="11">
        <v>9</v>
      </c>
      <c r="I4157" s="20" t="s">
        <v>259</v>
      </c>
      <c r="J4157" s="11" t="s">
        <v>261</v>
      </c>
      <c r="K4157" s="11" t="s">
        <v>12387</v>
      </c>
      <c r="L4157" s="11">
        <v>2</v>
      </c>
    </row>
    <row r="4158" spans="1:12">
      <c r="A4158" s="11" t="s">
        <v>8158</v>
      </c>
      <c r="D4158" s="11" t="s">
        <v>260</v>
      </c>
      <c r="E4158" s="19" t="s">
        <v>8408</v>
      </c>
      <c r="F4158" s="10">
        <v>42036</v>
      </c>
      <c r="G4158" s="10">
        <v>44958</v>
      </c>
      <c r="H4158" s="11">
        <v>9</v>
      </c>
      <c r="I4158" s="20" t="s">
        <v>259</v>
      </c>
      <c r="J4158" s="11" t="s">
        <v>261</v>
      </c>
      <c r="K4158" s="11" t="s">
        <v>12387</v>
      </c>
      <c r="L4158" s="11">
        <v>2</v>
      </c>
    </row>
    <row r="4159" spans="1:12">
      <c r="A4159" s="11" t="s">
        <v>8159</v>
      </c>
      <c r="D4159" s="11" t="s">
        <v>260</v>
      </c>
      <c r="E4159" s="19" t="s">
        <v>8409</v>
      </c>
      <c r="F4159" s="10">
        <v>42036</v>
      </c>
      <c r="G4159" s="10">
        <v>44958</v>
      </c>
      <c r="H4159" s="11">
        <v>9</v>
      </c>
      <c r="I4159" s="20" t="s">
        <v>259</v>
      </c>
      <c r="J4159" s="11" t="s">
        <v>261</v>
      </c>
      <c r="K4159" s="11" t="s">
        <v>12387</v>
      </c>
      <c r="L4159" s="11">
        <v>2</v>
      </c>
    </row>
    <row r="4160" spans="1:12">
      <c r="A4160" s="11" t="s">
        <v>8160</v>
      </c>
      <c r="D4160" s="11" t="s">
        <v>260</v>
      </c>
      <c r="E4160" s="19" t="s">
        <v>8410</v>
      </c>
      <c r="F4160" s="10">
        <v>42036</v>
      </c>
      <c r="G4160" s="10">
        <v>44958</v>
      </c>
      <c r="H4160" s="11">
        <v>9</v>
      </c>
      <c r="I4160" s="20" t="s">
        <v>259</v>
      </c>
      <c r="J4160" s="11" t="s">
        <v>261</v>
      </c>
      <c r="K4160" s="11" t="s">
        <v>12387</v>
      </c>
      <c r="L4160" s="11">
        <v>2</v>
      </c>
    </row>
    <row r="4161" spans="1:12">
      <c r="A4161" s="11" t="s">
        <v>8161</v>
      </c>
      <c r="D4161" s="11" t="s">
        <v>260</v>
      </c>
      <c r="E4161" s="19" t="s">
        <v>8411</v>
      </c>
      <c r="F4161" s="10">
        <v>42036</v>
      </c>
      <c r="G4161" s="10">
        <v>44958</v>
      </c>
      <c r="H4161" s="11">
        <v>9</v>
      </c>
      <c r="I4161" s="20" t="s">
        <v>259</v>
      </c>
      <c r="J4161" s="11" t="s">
        <v>261</v>
      </c>
      <c r="K4161" s="11" t="s">
        <v>12387</v>
      </c>
      <c r="L4161" s="11">
        <v>2</v>
      </c>
    </row>
    <row r="4162" spans="1:12">
      <c r="A4162" s="11" t="s">
        <v>8162</v>
      </c>
      <c r="D4162" s="11" t="s">
        <v>260</v>
      </c>
      <c r="E4162" s="19" t="s">
        <v>8412</v>
      </c>
      <c r="F4162" s="10">
        <v>42036</v>
      </c>
      <c r="G4162" s="10">
        <v>44958</v>
      </c>
      <c r="H4162" s="11">
        <v>9</v>
      </c>
      <c r="I4162" s="20" t="s">
        <v>259</v>
      </c>
      <c r="J4162" s="11" t="s">
        <v>261</v>
      </c>
      <c r="K4162" s="11" t="s">
        <v>12387</v>
      </c>
      <c r="L4162" s="11">
        <v>2</v>
      </c>
    </row>
    <row r="4163" spans="1:12">
      <c r="A4163" s="11" t="s">
        <v>8163</v>
      </c>
      <c r="D4163" s="11" t="s">
        <v>260</v>
      </c>
      <c r="E4163" s="19" t="s">
        <v>8413</v>
      </c>
      <c r="F4163" s="10">
        <v>42036</v>
      </c>
      <c r="G4163" s="10">
        <v>44958</v>
      </c>
      <c r="H4163" s="11">
        <v>9</v>
      </c>
      <c r="I4163" s="20" t="s">
        <v>259</v>
      </c>
      <c r="J4163" s="11" t="s">
        <v>261</v>
      </c>
      <c r="K4163" s="11" t="s">
        <v>12387</v>
      </c>
      <c r="L4163" s="11">
        <v>2</v>
      </c>
    </row>
    <row r="4164" spans="1:12">
      <c r="A4164" s="11" t="s">
        <v>8164</v>
      </c>
      <c r="D4164" s="11" t="s">
        <v>260</v>
      </c>
      <c r="E4164" s="19" t="s">
        <v>8414</v>
      </c>
      <c r="F4164" s="10">
        <v>42036</v>
      </c>
      <c r="G4164" s="10">
        <v>44958</v>
      </c>
      <c r="H4164" s="11">
        <v>9</v>
      </c>
      <c r="I4164" s="20" t="s">
        <v>259</v>
      </c>
      <c r="J4164" s="11" t="s">
        <v>261</v>
      </c>
      <c r="K4164" s="11" t="s">
        <v>12387</v>
      </c>
      <c r="L4164" s="11">
        <v>2</v>
      </c>
    </row>
    <row r="4165" spans="1:12">
      <c r="A4165" s="11" t="s">
        <v>8165</v>
      </c>
      <c r="D4165" s="11" t="s">
        <v>260</v>
      </c>
      <c r="E4165" s="19" t="s">
        <v>8415</v>
      </c>
      <c r="F4165" s="10">
        <v>42036</v>
      </c>
      <c r="G4165" s="10">
        <v>44958</v>
      </c>
      <c r="H4165" s="11">
        <v>9</v>
      </c>
      <c r="I4165" s="20" t="s">
        <v>259</v>
      </c>
      <c r="J4165" s="11" t="s">
        <v>261</v>
      </c>
      <c r="K4165" s="11" t="s">
        <v>12387</v>
      </c>
      <c r="L4165" s="11">
        <v>2</v>
      </c>
    </row>
    <row r="4166" spans="1:12">
      <c r="A4166" s="11" t="s">
        <v>8166</v>
      </c>
      <c r="D4166" s="11" t="s">
        <v>260</v>
      </c>
      <c r="E4166" s="19" t="s">
        <v>8416</v>
      </c>
      <c r="F4166" s="10">
        <v>42036</v>
      </c>
      <c r="G4166" s="10">
        <v>44958</v>
      </c>
      <c r="H4166" s="11">
        <v>9</v>
      </c>
      <c r="I4166" s="20" t="s">
        <v>259</v>
      </c>
      <c r="J4166" s="11" t="s">
        <v>261</v>
      </c>
      <c r="K4166" s="11" t="s">
        <v>12387</v>
      </c>
      <c r="L4166" s="11">
        <v>2</v>
      </c>
    </row>
    <row r="4167" spans="1:12">
      <c r="A4167" s="11" t="s">
        <v>8167</v>
      </c>
      <c r="D4167" s="11" t="s">
        <v>260</v>
      </c>
      <c r="E4167" s="19" t="s">
        <v>8417</v>
      </c>
      <c r="F4167" s="10">
        <v>42036</v>
      </c>
      <c r="G4167" s="10">
        <v>44958</v>
      </c>
      <c r="H4167" s="11">
        <v>9</v>
      </c>
      <c r="I4167" s="20" t="s">
        <v>259</v>
      </c>
      <c r="J4167" s="11" t="s">
        <v>261</v>
      </c>
      <c r="K4167" s="11" t="s">
        <v>12387</v>
      </c>
      <c r="L4167" s="11">
        <v>2</v>
      </c>
    </row>
    <row r="4168" spans="1:12">
      <c r="A4168" s="11" t="s">
        <v>8168</v>
      </c>
      <c r="D4168" s="11" t="s">
        <v>260</v>
      </c>
      <c r="E4168" s="19" t="s">
        <v>8418</v>
      </c>
      <c r="F4168" s="10">
        <v>42036</v>
      </c>
      <c r="G4168" s="10">
        <v>44958</v>
      </c>
      <c r="H4168" s="11">
        <v>9</v>
      </c>
      <c r="I4168" s="20" t="s">
        <v>259</v>
      </c>
      <c r="J4168" s="11" t="s">
        <v>261</v>
      </c>
      <c r="K4168" s="11" t="s">
        <v>12387</v>
      </c>
      <c r="L4168" s="11">
        <v>2</v>
      </c>
    </row>
    <row r="4169" spans="1:12">
      <c r="A4169" s="11" t="s">
        <v>8169</v>
      </c>
      <c r="D4169" s="11" t="s">
        <v>260</v>
      </c>
      <c r="E4169" s="19" t="s">
        <v>8419</v>
      </c>
      <c r="F4169" s="10">
        <v>42036</v>
      </c>
      <c r="G4169" s="10">
        <v>44958</v>
      </c>
      <c r="H4169" s="11">
        <v>9</v>
      </c>
      <c r="I4169" s="20" t="s">
        <v>259</v>
      </c>
      <c r="J4169" s="11" t="s">
        <v>261</v>
      </c>
      <c r="K4169" s="11" t="s">
        <v>12387</v>
      </c>
      <c r="L4169" s="11">
        <v>2</v>
      </c>
    </row>
    <row r="4170" spans="1:12">
      <c r="A4170" s="11" t="s">
        <v>8170</v>
      </c>
      <c r="D4170" s="11" t="s">
        <v>260</v>
      </c>
      <c r="E4170" s="19" t="s">
        <v>8420</v>
      </c>
      <c r="F4170" s="10">
        <v>42036</v>
      </c>
      <c r="G4170" s="10">
        <v>44958</v>
      </c>
      <c r="H4170" s="11">
        <v>9</v>
      </c>
      <c r="I4170" s="20" t="s">
        <v>259</v>
      </c>
      <c r="J4170" s="11" t="s">
        <v>261</v>
      </c>
      <c r="K4170" s="11" t="s">
        <v>12387</v>
      </c>
      <c r="L4170" s="11">
        <v>2</v>
      </c>
    </row>
    <row r="4171" spans="1:12">
      <c r="A4171" s="11" t="s">
        <v>8171</v>
      </c>
      <c r="D4171" s="11" t="s">
        <v>260</v>
      </c>
      <c r="E4171" s="19" t="s">
        <v>8421</v>
      </c>
      <c r="F4171" s="10">
        <v>42036</v>
      </c>
      <c r="G4171" s="10">
        <v>44958</v>
      </c>
      <c r="H4171" s="11">
        <v>9</v>
      </c>
      <c r="I4171" s="20" t="s">
        <v>259</v>
      </c>
      <c r="J4171" s="11" t="s">
        <v>261</v>
      </c>
      <c r="K4171" s="11" t="s">
        <v>12387</v>
      </c>
      <c r="L4171" s="11">
        <v>2</v>
      </c>
    </row>
    <row r="4172" spans="1:12">
      <c r="A4172" s="11" t="s">
        <v>8172</v>
      </c>
      <c r="D4172" s="11" t="s">
        <v>260</v>
      </c>
      <c r="E4172" s="19" t="s">
        <v>8422</v>
      </c>
      <c r="F4172" s="10">
        <v>42036</v>
      </c>
      <c r="G4172" s="10">
        <v>44958</v>
      </c>
      <c r="H4172" s="11">
        <v>9</v>
      </c>
      <c r="I4172" s="20" t="s">
        <v>259</v>
      </c>
      <c r="J4172" s="11" t="s">
        <v>261</v>
      </c>
      <c r="K4172" s="11" t="s">
        <v>12387</v>
      </c>
      <c r="L4172" s="11">
        <v>2</v>
      </c>
    </row>
    <row r="4173" spans="1:12">
      <c r="A4173" s="11" t="s">
        <v>8173</v>
      </c>
      <c r="D4173" s="11" t="s">
        <v>260</v>
      </c>
      <c r="E4173" s="19" t="s">
        <v>8423</v>
      </c>
      <c r="F4173" s="10">
        <v>42036</v>
      </c>
      <c r="G4173" s="10">
        <v>44958</v>
      </c>
      <c r="H4173" s="11">
        <v>9</v>
      </c>
      <c r="I4173" s="20" t="s">
        <v>259</v>
      </c>
      <c r="J4173" s="11" t="s">
        <v>261</v>
      </c>
      <c r="K4173" s="11" t="s">
        <v>12387</v>
      </c>
      <c r="L4173" s="11">
        <v>2</v>
      </c>
    </row>
    <row r="4174" spans="1:12">
      <c r="A4174" s="11" t="s">
        <v>8174</v>
      </c>
      <c r="D4174" s="11" t="s">
        <v>260</v>
      </c>
      <c r="E4174" s="19" t="s">
        <v>8424</v>
      </c>
      <c r="F4174" s="10">
        <v>42036</v>
      </c>
      <c r="G4174" s="10">
        <v>44958</v>
      </c>
      <c r="H4174" s="11">
        <v>9</v>
      </c>
      <c r="I4174" s="20" t="s">
        <v>259</v>
      </c>
      <c r="J4174" s="11" t="s">
        <v>261</v>
      </c>
      <c r="K4174" s="11" t="s">
        <v>12387</v>
      </c>
      <c r="L4174" s="11">
        <v>2</v>
      </c>
    </row>
    <row r="4175" spans="1:12">
      <c r="A4175" s="11" t="s">
        <v>8175</v>
      </c>
      <c r="D4175" s="11" t="s">
        <v>260</v>
      </c>
      <c r="E4175" s="19" t="s">
        <v>8425</v>
      </c>
      <c r="F4175" s="10">
        <v>42036</v>
      </c>
      <c r="G4175" s="10">
        <v>44958</v>
      </c>
      <c r="H4175" s="11">
        <v>9</v>
      </c>
      <c r="I4175" s="20" t="s">
        <v>259</v>
      </c>
      <c r="J4175" s="11" t="s">
        <v>261</v>
      </c>
      <c r="K4175" s="11" t="s">
        <v>12387</v>
      </c>
      <c r="L4175" s="11">
        <v>2</v>
      </c>
    </row>
    <row r="4176" spans="1:12">
      <c r="A4176" s="11" t="s">
        <v>8176</v>
      </c>
      <c r="D4176" s="11" t="s">
        <v>260</v>
      </c>
      <c r="E4176" s="19" t="s">
        <v>8426</v>
      </c>
      <c r="F4176" s="10">
        <v>42036</v>
      </c>
      <c r="G4176" s="10">
        <v>44958</v>
      </c>
      <c r="H4176" s="11">
        <v>9</v>
      </c>
      <c r="I4176" s="20" t="s">
        <v>259</v>
      </c>
      <c r="J4176" s="11" t="s">
        <v>261</v>
      </c>
      <c r="K4176" s="11" t="s">
        <v>12387</v>
      </c>
      <c r="L4176" s="11">
        <v>2</v>
      </c>
    </row>
    <row r="4177" spans="1:12">
      <c r="A4177" s="11" t="s">
        <v>8177</v>
      </c>
      <c r="D4177" s="11" t="s">
        <v>260</v>
      </c>
      <c r="E4177" s="19" t="s">
        <v>8427</v>
      </c>
      <c r="F4177" s="10">
        <v>42036</v>
      </c>
      <c r="G4177" s="10">
        <v>44958</v>
      </c>
      <c r="H4177" s="11">
        <v>9</v>
      </c>
      <c r="I4177" s="20" t="s">
        <v>259</v>
      </c>
      <c r="J4177" s="11" t="s">
        <v>261</v>
      </c>
      <c r="K4177" s="11" t="s">
        <v>12387</v>
      </c>
      <c r="L4177" s="11">
        <v>2</v>
      </c>
    </row>
    <row r="4178" spans="1:12">
      <c r="A4178" s="11" t="s">
        <v>8178</v>
      </c>
      <c r="D4178" s="11" t="s">
        <v>260</v>
      </c>
      <c r="E4178" s="19" t="s">
        <v>8428</v>
      </c>
      <c r="F4178" s="10">
        <v>42036</v>
      </c>
      <c r="G4178" s="10">
        <v>44958</v>
      </c>
      <c r="H4178" s="11">
        <v>9</v>
      </c>
      <c r="I4178" s="20" t="s">
        <v>259</v>
      </c>
      <c r="J4178" s="11" t="s">
        <v>261</v>
      </c>
      <c r="K4178" s="11" t="s">
        <v>12387</v>
      </c>
      <c r="L4178" s="11">
        <v>2</v>
      </c>
    </row>
    <row r="4179" spans="1:12">
      <c r="A4179" s="11" t="s">
        <v>8179</v>
      </c>
      <c r="D4179" s="11" t="s">
        <v>260</v>
      </c>
      <c r="E4179" s="19" t="s">
        <v>8429</v>
      </c>
      <c r="F4179" s="10">
        <v>42036</v>
      </c>
      <c r="G4179" s="10">
        <v>44958</v>
      </c>
      <c r="H4179" s="11">
        <v>9</v>
      </c>
      <c r="I4179" s="20" t="s">
        <v>259</v>
      </c>
      <c r="J4179" s="11" t="s">
        <v>261</v>
      </c>
      <c r="K4179" s="11" t="s">
        <v>12387</v>
      </c>
      <c r="L4179" s="11">
        <v>2</v>
      </c>
    </row>
    <row r="4180" spans="1:12">
      <c r="A4180" s="11" t="s">
        <v>8180</v>
      </c>
      <c r="D4180" s="11" t="s">
        <v>260</v>
      </c>
      <c r="E4180" s="19" t="s">
        <v>8430</v>
      </c>
      <c r="F4180" s="10">
        <v>42036</v>
      </c>
      <c r="G4180" s="10">
        <v>44958</v>
      </c>
      <c r="H4180" s="11">
        <v>9</v>
      </c>
      <c r="I4180" s="20" t="s">
        <v>259</v>
      </c>
      <c r="J4180" s="11" t="s">
        <v>261</v>
      </c>
      <c r="K4180" s="11" t="s">
        <v>12387</v>
      </c>
      <c r="L4180" s="11">
        <v>2</v>
      </c>
    </row>
    <row r="4181" spans="1:12">
      <c r="A4181" s="11" t="s">
        <v>8181</v>
      </c>
      <c r="D4181" s="11" t="s">
        <v>260</v>
      </c>
      <c r="E4181" s="19" t="s">
        <v>8431</v>
      </c>
      <c r="F4181" s="10">
        <v>42036</v>
      </c>
      <c r="G4181" s="10">
        <v>44958</v>
      </c>
      <c r="H4181" s="11">
        <v>9</v>
      </c>
      <c r="I4181" s="20" t="s">
        <v>259</v>
      </c>
      <c r="J4181" s="11" t="s">
        <v>261</v>
      </c>
      <c r="K4181" s="11" t="s">
        <v>12387</v>
      </c>
      <c r="L4181" s="11">
        <v>2</v>
      </c>
    </row>
    <row r="4182" spans="1:12">
      <c r="A4182" s="11" t="s">
        <v>8182</v>
      </c>
      <c r="D4182" s="11" t="s">
        <v>260</v>
      </c>
      <c r="E4182" s="19" t="s">
        <v>8432</v>
      </c>
      <c r="F4182" s="10">
        <v>42036</v>
      </c>
      <c r="G4182" s="10">
        <v>44958</v>
      </c>
      <c r="H4182" s="11">
        <v>9</v>
      </c>
      <c r="I4182" s="20" t="s">
        <v>259</v>
      </c>
      <c r="J4182" s="11" t="s">
        <v>261</v>
      </c>
      <c r="K4182" s="11" t="s">
        <v>12387</v>
      </c>
      <c r="L4182" s="11">
        <v>2</v>
      </c>
    </row>
    <row r="4183" spans="1:12">
      <c r="A4183" s="11" t="s">
        <v>8183</v>
      </c>
      <c r="D4183" s="11" t="s">
        <v>260</v>
      </c>
      <c r="E4183" s="19" t="s">
        <v>8433</v>
      </c>
      <c r="F4183" s="10">
        <v>42036</v>
      </c>
      <c r="G4183" s="10">
        <v>44958</v>
      </c>
      <c r="H4183" s="11">
        <v>9</v>
      </c>
      <c r="I4183" s="20" t="s">
        <v>259</v>
      </c>
      <c r="J4183" s="11" t="s">
        <v>261</v>
      </c>
      <c r="K4183" s="11" t="s">
        <v>12387</v>
      </c>
      <c r="L4183" s="11">
        <v>2</v>
      </c>
    </row>
    <row r="4184" spans="1:12">
      <c r="A4184" s="11" t="s">
        <v>8184</v>
      </c>
      <c r="D4184" s="11" t="s">
        <v>260</v>
      </c>
      <c r="E4184" s="19" t="s">
        <v>8434</v>
      </c>
      <c r="F4184" s="10">
        <v>42036</v>
      </c>
      <c r="G4184" s="10">
        <v>44958</v>
      </c>
      <c r="H4184" s="11">
        <v>9</v>
      </c>
      <c r="I4184" s="20" t="s">
        <v>259</v>
      </c>
      <c r="J4184" s="11" t="s">
        <v>261</v>
      </c>
      <c r="K4184" s="11" t="s">
        <v>12387</v>
      </c>
      <c r="L4184" s="11">
        <v>2</v>
      </c>
    </row>
    <row r="4185" spans="1:12">
      <c r="A4185" s="11" t="s">
        <v>8185</v>
      </c>
      <c r="D4185" s="11" t="s">
        <v>260</v>
      </c>
      <c r="E4185" s="19" t="s">
        <v>8435</v>
      </c>
      <c r="F4185" s="10">
        <v>42036</v>
      </c>
      <c r="G4185" s="10">
        <v>44958</v>
      </c>
      <c r="H4185" s="11">
        <v>9</v>
      </c>
      <c r="I4185" s="20" t="s">
        <v>259</v>
      </c>
      <c r="J4185" s="11" t="s">
        <v>261</v>
      </c>
      <c r="K4185" s="11" t="s">
        <v>12387</v>
      </c>
      <c r="L4185" s="11">
        <v>2</v>
      </c>
    </row>
    <row r="4186" spans="1:12">
      <c r="A4186" s="11" t="s">
        <v>8186</v>
      </c>
      <c r="D4186" s="11" t="s">
        <v>260</v>
      </c>
      <c r="E4186" s="19" t="s">
        <v>8436</v>
      </c>
      <c r="F4186" s="10">
        <v>42036</v>
      </c>
      <c r="G4186" s="10">
        <v>44958</v>
      </c>
      <c r="H4186" s="11">
        <v>9</v>
      </c>
      <c r="I4186" s="20" t="s">
        <v>259</v>
      </c>
      <c r="J4186" s="11" t="s">
        <v>261</v>
      </c>
      <c r="K4186" s="11" t="s">
        <v>12387</v>
      </c>
      <c r="L4186" s="11">
        <v>2</v>
      </c>
    </row>
    <row r="4187" spans="1:12">
      <c r="A4187" s="11" t="s">
        <v>8187</v>
      </c>
      <c r="D4187" s="11" t="s">
        <v>260</v>
      </c>
      <c r="E4187" s="19" t="s">
        <v>8437</v>
      </c>
      <c r="F4187" s="10">
        <v>42036</v>
      </c>
      <c r="G4187" s="10">
        <v>44958</v>
      </c>
      <c r="H4187" s="11">
        <v>9</v>
      </c>
      <c r="I4187" s="20" t="s">
        <v>259</v>
      </c>
      <c r="J4187" s="11" t="s">
        <v>261</v>
      </c>
      <c r="K4187" s="11" t="s">
        <v>12387</v>
      </c>
      <c r="L4187" s="11">
        <v>2</v>
      </c>
    </row>
    <row r="4188" spans="1:12">
      <c r="A4188" s="11" t="s">
        <v>8188</v>
      </c>
      <c r="D4188" s="11" t="s">
        <v>260</v>
      </c>
      <c r="E4188" s="19" t="s">
        <v>8438</v>
      </c>
      <c r="F4188" s="10">
        <v>42036</v>
      </c>
      <c r="G4188" s="10">
        <v>44958</v>
      </c>
      <c r="H4188" s="11">
        <v>9</v>
      </c>
      <c r="I4188" s="20" t="s">
        <v>259</v>
      </c>
      <c r="J4188" s="11" t="s">
        <v>261</v>
      </c>
      <c r="K4188" s="11" t="s">
        <v>12387</v>
      </c>
      <c r="L4188" s="11">
        <v>2</v>
      </c>
    </row>
    <row r="4189" spans="1:12">
      <c r="A4189" s="11" t="s">
        <v>8189</v>
      </c>
      <c r="D4189" s="11" t="s">
        <v>260</v>
      </c>
      <c r="E4189" s="19" t="s">
        <v>8439</v>
      </c>
      <c r="F4189" s="10">
        <v>42036</v>
      </c>
      <c r="G4189" s="10">
        <v>44958</v>
      </c>
      <c r="H4189" s="11">
        <v>9</v>
      </c>
      <c r="I4189" s="20" t="s">
        <v>259</v>
      </c>
      <c r="J4189" s="11" t="s">
        <v>261</v>
      </c>
      <c r="K4189" s="11" t="s">
        <v>12387</v>
      </c>
      <c r="L4189" s="11">
        <v>2</v>
      </c>
    </row>
    <row r="4190" spans="1:12">
      <c r="A4190" s="11" t="s">
        <v>8190</v>
      </c>
      <c r="D4190" s="11" t="s">
        <v>260</v>
      </c>
      <c r="E4190" s="19" t="s">
        <v>8440</v>
      </c>
      <c r="F4190" s="10">
        <v>42036</v>
      </c>
      <c r="G4190" s="10">
        <v>44958</v>
      </c>
      <c r="H4190" s="11">
        <v>9</v>
      </c>
      <c r="I4190" s="20" t="s">
        <v>259</v>
      </c>
      <c r="J4190" s="11" t="s">
        <v>261</v>
      </c>
      <c r="K4190" s="11" t="s">
        <v>12387</v>
      </c>
      <c r="L4190" s="11">
        <v>2</v>
      </c>
    </row>
    <row r="4191" spans="1:12">
      <c r="A4191" s="11" t="s">
        <v>8191</v>
      </c>
      <c r="D4191" s="11" t="s">
        <v>260</v>
      </c>
      <c r="E4191" s="19" t="s">
        <v>8441</v>
      </c>
      <c r="F4191" s="10">
        <v>42036</v>
      </c>
      <c r="G4191" s="10">
        <v>44958</v>
      </c>
      <c r="H4191" s="11">
        <v>9</v>
      </c>
      <c r="I4191" s="20" t="s">
        <v>259</v>
      </c>
      <c r="J4191" s="11" t="s">
        <v>261</v>
      </c>
      <c r="K4191" s="11" t="s">
        <v>12387</v>
      </c>
      <c r="L4191" s="11">
        <v>2</v>
      </c>
    </row>
    <row r="4192" spans="1:12">
      <c r="A4192" s="11" t="s">
        <v>8192</v>
      </c>
      <c r="D4192" s="11" t="s">
        <v>260</v>
      </c>
      <c r="E4192" s="19" t="s">
        <v>8442</v>
      </c>
      <c r="F4192" s="10">
        <v>42036</v>
      </c>
      <c r="G4192" s="10">
        <v>44958</v>
      </c>
      <c r="H4192" s="11">
        <v>9</v>
      </c>
      <c r="I4192" s="20" t="s">
        <v>259</v>
      </c>
      <c r="J4192" s="11" t="s">
        <v>261</v>
      </c>
      <c r="K4192" s="11" t="s">
        <v>12387</v>
      </c>
      <c r="L4192" s="11">
        <v>2</v>
      </c>
    </row>
    <row r="4193" spans="1:12">
      <c r="A4193" s="11" t="s">
        <v>8193</v>
      </c>
      <c r="D4193" s="11" t="s">
        <v>260</v>
      </c>
      <c r="E4193" s="19" t="s">
        <v>8443</v>
      </c>
      <c r="F4193" s="10">
        <v>42036</v>
      </c>
      <c r="G4193" s="10">
        <v>44958</v>
      </c>
      <c r="H4193" s="11">
        <v>9</v>
      </c>
      <c r="I4193" s="20" t="s">
        <v>259</v>
      </c>
      <c r="J4193" s="11" t="s">
        <v>261</v>
      </c>
      <c r="K4193" s="11" t="s">
        <v>12387</v>
      </c>
      <c r="L4193" s="11">
        <v>2</v>
      </c>
    </row>
    <row r="4194" spans="1:12">
      <c r="A4194" s="11" t="s">
        <v>8194</v>
      </c>
      <c r="D4194" s="11" t="s">
        <v>260</v>
      </c>
      <c r="E4194" s="19" t="s">
        <v>8444</v>
      </c>
      <c r="F4194" s="10">
        <v>42036</v>
      </c>
      <c r="G4194" s="10">
        <v>44958</v>
      </c>
      <c r="H4194" s="11">
        <v>9</v>
      </c>
      <c r="I4194" s="20" t="s">
        <v>259</v>
      </c>
      <c r="J4194" s="11" t="s">
        <v>261</v>
      </c>
      <c r="K4194" s="11" t="s">
        <v>12387</v>
      </c>
      <c r="L4194" s="11">
        <v>2</v>
      </c>
    </row>
    <row r="4195" spans="1:12">
      <c r="A4195" s="11" t="s">
        <v>8195</v>
      </c>
      <c r="D4195" s="11" t="s">
        <v>260</v>
      </c>
      <c r="E4195" s="19" t="s">
        <v>8445</v>
      </c>
      <c r="F4195" s="10">
        <v>42036</v>
      </c>
      <c r="G4195" s="10">
        <v>44958</v>
      </c>
      <c r="H4195" s="11">
        <v>9</v>
      </c>
      <c r="I4195" s="20" t="s">
        <v>259</v>
      </c>
      <c r="J4195" s="11" t="s">
        <v>261</v>
      </c>
      <c r="K4195" s="11" t="s">
        <v>12387</v>
      </c>
      <c r="L4195" s="11">
        <v>2</v>
      </c>
    </row>
    <row r="4196" spans="1:12">
      <c r="A4196" s="11" t="s">
        <v>8196</v>
      </c>
      <c r="D4196" s="11" t="s">
        <v>260</v>
      </c>
      <c r="E4196" s="19" t="s">
        <v>8446</v>
      </c>
      <c r="F4196" s="10">
        <v>42036</v>
      </c>
      <c r="G4196" s="10">
        <v>44958</v>
      </c>
      <c r="H4196" s="11">
        <v>9</v>
      </c>
      <c r="I4196" s="20" t="s">
        <v>259</v>
      </c>
      <c r="J4196" s="11" t="s">
        <v>261</v>
      </c>
      <c r="K4196" s="11" t="s">
        <v>12387</v>
      </c>
      <c r="L4196" s="11">
        <v>2</v>
      </c>
    </row>
    <row r="4197" spans="1:12">
      <c r="A4197" s="11" t="s">
        <v>8197</v>
      </c>
      <c r="D4197" s="11" t="s">
        <v>260</v>
      </c>
      <c r="E4197" s="19" t="s">
        <v>8447</v>
      </c>
      <c r="F4197" s="10">
        <v>42036</v>
      </c>
      <c r="G4197" s="10">
        <v>44958</v>
      </c>
      <c r="H4197" s="11">
        <v>9</v>
      </c>
      <c r="I4197" s="20" t="s">
        <v>259</v>
      </c>
      <c r="J4197" s="11" t="s">
        <v>261</v>
      </c>
      <c r="K4197" s="11" t="s">
        <v>12387</v>
      </c>
      <c r="L4197" s="11">
        <v>2</v>
      </c>
    </row>
    <row r="4198" spans="1:12">
      <c r="A4198" s="11" t="s">
        <v>8198</v>
      </c>
      <c r="D4198" s="11" t="s">
        <v>260</v>
      </c>
      <c r="E4198" s="19" t="s">
        <v>8448</v>
      </c>
      <c r="F4198" s="10">
        <v>42036</v>
      </c>
      <c r="G4198" s="10">
        <v>44958</v>
      </c>
      <c r="H4198" s="11">
        <v>9</v>
      </c>
      <c r="I4198" s="20" t="s">
        <v>259</v>
      </c>
      <c r="J4198" s="11" t="s">
        <v>261</v>
      </c>
      <c r="K4198" s="11" t="s">
        <v>12387</v>
      </c>
      <c r="L4198" s="11">
        <v>2</v>
      </c>
    </row>
    <row r="4199" spans="1:12">
      <c r="A4199" s="11" t="s">
        <v>8199</v>
      </c>
      <c r="D4199" s="11" t="s">
        <v>260</v>
      </c>
      <c r="E4199" s="19" t="s">
        <v>8449</v>
      </c>
      <c r="F4199" s="10">
        <v>42036</v>
      </c>
      <c r="G4199" s="10">
        <v>44958</v>
      </c>
      <c r="H4199" s="11">
        <v>9</v>
      </c>
      <c r="I4199" s="20" t="s">
        <v>259</v>
      </c>
      <c r="J4199" s="11" t="s">
        <v>261</v>
      </c>
      <c r="K4199" s="11" t="s">
        <v>12387</v>
      </c>
      <c r="L4199" s="11">
        <v>2</v>
      </c>
    </row>
    <row r="4200" spans="1:12">
      <c r="A4200" s="11" t="s">
        <v>8200</v>
      </c>
      <c r="D4200" s="11" t="s">
        <v>260</v>
      </c>
      <c r="E4200" s="19" t="s">
        <v>8450</v>
      </c>
      <c r="F4200" s="10">
        <v>42036</v>
      </c>
      <c r="G4200" s="10">
        <v>44958</v>
      </c>
      <c r="H4200" s="11">
        <v>9</v>
      </c>
      <c r="I4200" s="20" t="s">
        <v>259</v>
      </c>
      <c r="J4200" s="11" t="s">
        <v>261</v>
      </c>
      <c r="K4200" s="11" t="s">
        <v>12387</v>
      </c>
      <c r="L4200" s="11">
        <v>2</v>
      </c>
    </row>
    <row r="4201" spans="1:12">
      <c r="A4201" s="11" t="s">
        <v>8201</v>
      </c>
      <c r="D4201" s="11" t="s">
        <v>260</v>
      </c>
      <c r="E4201" s="19" t="s">
        <v>8451</v>
      </c>
      <c r="F4201" s="10">
        <v>42036</v>
      </c>
      <c r="G4201" s="10">
        <v>44958</v>
      </c>
      <c r="H4201" s="11">
        <v>9</v>
      </c>
      <c r="I4201" s="20" t="s">
        <v>259</v>
      </c>
      <c r="J4201" s="11" t="s">
        <v>261</v>
      </c>
      <c r="K4201" s="11" t="s">
        <v>12387</v>
      </c>
      <c r="L4201" s="11">
        <v>2</v>
      </c>
    </row>
    <row r="4202" spans="1:12">
      <c r="A4202" s="11" t="s">
        <v>8202</v>
      </c>
      <c r="D4202" s="11" t="s">
        <v>260</v>
      </c>
      <c r="E4202" s="19" t="s">
        <v>8452</v>
      </c>
      <c r="F4202" s="10">
        <v>42036</v>
      </c>
      <c r="G4202" s="10">
        <v>44958</v>
      </c>
      <c r="H4202" s="11">
        <v>9</v>
      </c>
      <c r="I4202" s="20" t="s">
        <v>259</v>
      </c>
      <c r="J4202" s="11" t="s">
        <v>261</v>
      </c>
      <c r="K4202" s="11" t="s">
        <v>12387</v>
      </c>
      <c r="L4202" s="11">
        <v>2</v>
      </c>
    </row>
    <row r="4203" spans="1:12">
      <c r="A4203" s="11" t="s">
        <v>8203</v>
      </c>
      <c r="D4203" s="11" t="s">
        <v>260</v>
      </c>
      <c r="E4203" s="19" t="s">
        <v>8453</v>
      </c>
      <c r="F4203" s="10">
        <v>42036</v>
      </c>
      <c r="G4203" s="10">
        <v>44958</v>
      </c>
      <c r="H4203" s="11">
        <v>9</v>
      </c>
      <c r="I4203" s="20" t="s">
        <v>259</v>
      </c>
      <c r="J4203" s="11" t="s">
        <v>261</v>
      </c>
      <c r="K4203" s="11" t="s">
        <v>12387</v>
      </c>
      <c r="L4203" s="11">
        <v>2</v>
      </c>
    </row>
    <row r="4204" spans="1:12">
      <c r="A4204" s="11" t="s">
        <v>8204</v>
      </c>
      <c r="D4204" s="11" t="s">
        <v>260</v>
      </c>
      <c r="E4204" s="19" t="s">
        <v>8454</v>
      </c>
      <c r="F4204" s="10">
        <v>42036</v>
      </c>
      <c r="G4204" s="10">
        <v>44958</v>
      </c>
      <c r="H4204" s="11">
        <v>9</v>
      </c>
      <c r="I4204" s="20" t="s">
        <v>259</v>
      </c>
      <c r="J4204" s="11" t="s">
        <v>261</v>
      </c>
      <c r="K4204" s="11" t="s">
        <v>12387</v>
      </c>
      <c r="L4204" s="11">
        <v>2</v>
      </c>
    </row>
    <row r="4205" spans="1:12">
      <c r="A4205" s="11" t="s">
        <v>8205</v>
      </c>
      <c r="D4205" s="11" t="s">
        <v>260</v>
      </c>
      <c r="E4205" s="19" t="s">
        <v>8455</v>
      </c>
      <c r="F4205" s="10">
        <v>42036</v>
      </c>
      <c r="G4205" s="10">
        <v>44958</v>
      </c>
      <c r="H4205" s="11">
        <v>9</v>
      </c>
      <c r="I4205" s="20" t="s">
        <v>259</v>
      </c>
      <c r="J4205" s="11" t="s">
        <v>261</v>
      </c>
      <c r="K4205" s="11" t="s">
        <v>12387</v>
      </c>
      <c r="L4205" s="11">
        <v>2</v>
      </c>
    </row>
    <row r="4206" spans="1:12">
      <c r="A4206" s="11" t="s">
        <v>8206</v>
      </c>
      <c r="D4206" s="11" t="s">
        <v>260</v>
      </c>
      <c r="E4206" s="19" t="s">
        <v>8456</v>
      </c>
      <c r="F4206" s="10">
        <v>42036</v>
      </c>
      <c r="G4206" s="10">
        <v>44958</v>
      </c>
      <c r="H4206" s="11">
        <v>9</v>
      </c>
      <c r="I4206" s="20" t="s">
        <v>259</v>
      </c>
      <c r="J4206" s="11" t="s">
        <v>261</v>
      </c>
      <c r="K4206" s="11" t="s">
        <v>12387</v>
      </c>
      <c r="L4206" s="11">
        <v>2</v>
      </c>
    </row>
    <row r="4207" spans="1:12">
      <c r="A4207" s="11" t="s">
        <v>8207</v>
      </c>
      <c r="D4207" s="11" t="s">
        <v>260</v>
      </c>
      <c r="E4207" s="19" t="s">
        <v>8457</v>
      </c>
      <c r="F4207" s="10">
        <v>42036</v>
      </c>
      <c r="G4207" s="10">
        <v>44958</v>
      </c>
      <c r="H4207" s="11">
        <v>9</v>
      </c>
      <c r="I4207" s="20" t="s">
        <v>259</v>
      </c>
      <c r="J4207" s="11" t="s">
        <v>261</v>
      </c>
      <c r="K4207" s="11" t="s">
        <v>12387</v>
      </c>
      <c r="L4207" s="11">
        <v>2</v>
      </c>
    </row>
    <row r="4208" spans="1:12">
      <c r="A4208" s="11" t="s">
        <v>8208</v>
      </c>
      <c r="D4208" s="11" t="s">
        <v>260</v>
      </c>
      <c r="E4208" s="19" t="s">
        <v>8458</v>
      </c>
      <c r="F4208" s="10">
        <v>42036</v>
      </c>
      <c r="G4208" s="10">
        <v>44958</v>
      </c>
      <c r="H4208" s="11">
        <v>9</v>
      </c>
      <c r="I4208" s="20" t="s">
        <v>259</v>
      </c>
      <c r="J4208" s="11" t="s">
        <v>261</v>
      </c>
      <c r="K4208" s="11" t="s">
        <v>12387</v>
      </c>
      <c r="L4208" s="11">
        <v>2</v>
      </c>
    </row>
    <row r="4209" spans="1:12">
      <c r="A4209" s="11" t="s">
        <v>8209</v>
      </c>
      <c r="D4209" s="11" t="s">
        <v>260</v>
      </c>
      <c r="E4209" s="19" t="s">
        <v>8459</v>
      </c>
      <c r="F4209" s="10">
        <v>42036</v>
      </c>
      <c r="G4209" s="10">
        <v>44958</v>
      </c>
      <c r="H4209" s="11">
        <v>9</v>
      </c>
      <c r="I4209" s="20" t="s">
        <v>259</v>
      </c>
      <c r="J4209" s="11" t="s">
        <v>261</v>
      </c>
      <c r="K4209" s="11" t="s">
        <v>12387</v>
      </c>
      <c r="L4209" s="11">
        <v>2</v>
      </c>
    </row>
    <row r="4210" spans="1:12">
      <c r="A4210" s="11" t="s">
        <v>8210</v>
      </c>
      <c r="D4210" s="11" t="s">
        <v>260</v>
      </c>
      <c r="E4210" s="19" t="s">
        <v>8460</v>
      </c>
      <c r="F4210" s="10">
        <v>42036</v>
      </c>
      <c r="G4210" s="10">
        <v>44958</v>
      </c>
      <c r="H4210" s="11">
        <v>9</v>
      </c>
      <c r="I4210" s="20" t="s">
        <v>259</v>
      </c>
      <c r="J4210" s="11" t="s">
        <v>261</v>
      </c>
      <c r="K4210" s="11" t="s">
        <v>12387</v>
      </c>
      <c r="L4210" s="11">
        <v>2</v>
      </c>
    </row>
    <row r="4211" spans="1:12">
      <c r="A4211" s="11" t="s">
        <v>8211</v>
      </c>
      <c r="D4211" s="11" t="s">
        <v>260</v>
      </c>
      <c r="E4211" s="19" t="s">
        <v>8461</v>
      </c>
      <c r="F4211" s="10">
        <v>42036</v>
      </c>
      <c r="G4211" s="10">
        <v>44958</v>
      </c>
      <c r="H4211" s="11">
        <v>9</v>
      </c>
      <c r="I4211" s="20" t="s">
        <v>259</v>
      </c>
      <c r="J4211" s="11" t="s">
        <v>261</v>
      </c>
      <c r="K4211" s="11" t="s">
        <v>12387</v>
      </c>
      <c r="L4211" s="11">
        <v>2</v>
      </c>
    </row>
    <row r="4212" spans="1:12">
      <c r="A4212" s="11" t="s">
        <v>8212</v>
      </c>
      <c r="D4212" s="11" t="s">
        <v>260</v>
      </c>
      <c r="E4212" s="19" t="s">
        <v>8462</v>
      </c>
      <c r="F4212" s="10">
        <v>42036</v>
      </c>
      <c r="G4212" s="10">
        <v>44958</v>
      </c>
      <c r="H4212" s="11">
        <v>9</v>
      </c>
      <c r="I4212" s="20" t="s">
        <v>259</v>
      </c>
      <c r="J4212" s="11" t="s">
        <v>261</v>
      </c>
      <c r="K4212" s="11" t="s">
        <v>12387</v>
      </c>
      <c r="L4212" s="11">
        <v>2</v>
      </c>
    </row>
    <row r="4213" spans="1:12">
      <c r="A4213" s="11" t="s">
        <v>8213</v>
      </c>
      <c r="D4213" s="11" t="s">
        <v>260</v>
      </c>
      <c r="E4213" s="19" t="s">
        <v>8463</v>
      </c>
      <c r="F4213" s="10">
        <v>42036</v>
      </c>
      <c r="G4213" s="10">
        <v>44958</v>
      </c>
      <c r="H4213" s="11">
        <v>9</v>
      </c>
      <c r="I4213" s="20" t="s">
        <v>259</v>
      </c>
      <c r="J4213" s="11" t="s">
        <v>261</v>
      </c>
      <c r="K4213" s="11" t="s">
        <v>12387</v>
      </c>
      <c r="L4213" s="11">
        <v>2</v>
      </c>
    </row>
    <row r="4214" spans="1:12">
      <c r="A4214" s="11" t="s">
        <v>8214</v>
      </c>
      <c r="D4214" s="11" t="s">
        <v>260</v>
      </c>
      <c r="E4214" s="19" t="s">
        <v>8464</v>
      </c>
      <c r="F4214" s="10">
        <v>42036</v>
      </c>
      <c r="G4214" s="10">
        <v>44958</v>
      </c>
      <c r="H4214" s="11">
        <v>9</v>
      </c>
      <c r="I4214" s="20" t="s">
        <v>259</v>
      </c>
      <c r="J4214" s="11" t="s">
        <v>261</v>
      </c>
      <c r="K4214" s="11" t="s">
        <v>12387</v>
      </c>
      <c r="L4214" s="11">
        <v>2</v>
      </c>
    </row>
    <row r="4215" spans="1:12">
      <c r="A4215" s="11" t="s">
        <v>8215</v>
      </c>
      <c r="D4215" s="11" t="s">
        <v>260</v>
      </c>
      <c r="E4215" s="19" t="s">
        <v>8465</v>
      </c>
      <c r="F4215" s="10">
        <v>42036</v>
      </c>
      <c r="G4215" s="10">
        <v>44958</v>
      </c>
      <c r="H4215" s="11">
        <v>9</v>
      </c>
      <c r="I4215" s="20" t="s">
        <v>259</v>
      </c>
      <c r="J4215" s="11" t="s">
        <v>261</v>
      </c>
      <c r="K4215" s="11" t="s">
        <v>12387</v>
      </c>
      <c r="L4215" s="11">
        <v>2</v>
      </c>
    </row>
    <row r="4216" spans="1:12">
      <c r="A4216" s="11" t="s">
        <v>8216</v>
      </c>
      <c r="D4216" s="11" t="s">
        <v>260</v>
      </c>
      <c r="E4216" s="19" t="s">
        <v>8466</v>
      </c>
      <c r="F4216" s="10">
        <v>42036</v>
      </c>
      <c r="G4216" s="10">
        <v>44958</v>
      </c>
      <c r="H4216" s="11">
        <v>9</v>
      </c>
      <c r="I4216" s="20" t="s">
        <v>259</v>
      </c>
      <c r="J4216" s="11" t="s">
        <v>261</v>
      </c>
      <c r="K4216" s="11" t="s">
        <v>12387</v>
      </c>
      <c r="L4216" s="11">
        <v>2</v>
      </c>
    </row>
    <row r="4217" spans="1:12">
      <c r="A4217" s="11" t="s">
        <v>8217</v>
      </c>
      <c r="D4217" s="11" t="s">
        <v>260</v>
      </c>
      <c r="E4217" s="19" t="s">
        <v>8467</v>
      </c>
      <c r="F4217" s="10">
        <v>42036</v>
      </c>
      <c r="G4217" s="10">
        <v>44958</v>
      </c>
      <c r="H4217" s="11">
        <v>9</v>
      </c>
      <c r="I4217" s="20" t="s">
        <v>259</v>
      </c>
      <c r="J4217" s="11" t="s">
        <v>261</v>
      </c>
      <c r="K4217" s="11" t="s">
        <v>12387</v>
      </c>
      <c r="L4217" s="11">
        <v>2</v>
      </c>
    </row>
    <row r="4218" spans="1:12">
      <c r="A4218" s="11" t="s">
        <v>8218</v>
      </c>
      <c r="D4218" s="11" t="s">
        <v>260</v>
      </c>
      <c r="E4218" s="19" t="s">
        <v>8468</v>
      </c>
      <c r="F4218" s="10">
        <v>42036</v>
      </c>
      <c r="G4218" s="10">
        <v>44958</v>
      </c>
      <c r="H4218" s="11">
        <v>9</v>
      </c>
      <c r="I4218" s="20" t="s">
        <v>259</v>
      </c>
      <c r="J4218" s="11" t="s">
        <v>261</v>
      </c>
      <c r="K4218" s="11" t="s">
        <v>12387</v>
      </c>
      <c r="L4218" s="11">
        <v>2</v>
      </c>
    </row>
    <row r="4219" spans="1:12">
      <c r="A4219" s="11" t="s">
        <v>8219</v>
      </c>
      <c r="D4219" s="11" t="s">
        <v>260</v>
      </c>
      <c r="E4219" s="19" t="s">
        <v>8469</v>
      </c>
      <c r="F4219" s="10">
        <v>42036</v>
      </c>
      <c r="G4219" s="10">
        <v>44958</v>
      </c>
      <c r="H4219" s="11">
        <v>9</v>
      </c>
      <c r="I4219" s="20" t="s">
        <v>259</v>
      </c>
      <c r="J4219" s="11" t="s">
        <v>261</v>
      </c>
      <c r="K4219" s="11" t="s">
        <v>12387</v>
      </c>
      <c r="L4219" s="11">
        <v>2</v>
      </c>
    </row>
    <row r="4220" spans="1:12">
      <c r="A4220" s="11" t="s">
        <v>8220</v>
      </c>
      <c r="D4220" s="11" t="s">
        <v>260</v>
      </c>
      <c r="E4220" s="19" t="s">
        <v>8470</v>
      </c>
      <c r="F4220" s="10">
        <v>42036</v>
      </c>
      <c r="G4220" s="10">
        <v>44958</v>
      </c>
      <c r="H4220" s="11">
        <v>9</v>
      </c>
      <c r="I4220" s="20" t="s">
        <v>259</v>
      </c>
      <c r="J4220" s="11" t="s">
        <v>261</v>
      </c>
      <c r="K4220" s="11" t="s">
        <v>12387</v>
      </c>
      <c r="L4220" s="11">
        <v>2</v>
      </c>
    </row>
    <row r="4221" spans="1:12">
      <c r="A4221" s="11" t="s">
        <v>8221</v>
      </c>
      <c r="D4221" s="11" t="s">
        <v>260</v>
      </c>
      <c r="E4221" s="19" t="s">
        <v>8471</v>
      </c>
      <c r="F4221" s="10">
        <v>42036</v>
      </c>
      <c r="G4221" s="10">
        <v>44958</v>
      </c>
      <c r="H4221" s="11">
        <v>9</v>
      </c>
      <c r="I4221" s="20" t="s">
        <v>259</v>
      </c>
      <c r="J4221" s="11" t="s">
        <v>261</v>
      </c>
      <c r="K4221" s="11" t="s">
        <v>12387</v>
      </c>
      <c r="L4221" s="11">
        <v>2</v>
      </c>
    </row>
    <row r="4222" spans="1:12">
      <c r="A4222" s="11" t="s">
        <v>8222</v>
      </c>
      <c r="D4222" s="11" t="s">
        <v>260</v>
      </c>
      <c r="E4222" s="19" t="s">
        <v>8472</v>
      </c>
      <c r="F4222" s="10">
        <v>42036</v>
      </c>
      <c r="G4222" s="10">
        <v>44958</v>
      </c>
      <c r="H4222" s="11">
        <v>9</v>
      </c>
      <c r="I4222" s="20" t="s">
        <v>259</v>
      </c>
      <c r="J4222" s="11" t="s">
        <v>261</v>
      </c>
      <c r="K4222" s="11" t="s">
        <v>12387</v>
      </c>
      <c r="L4222" s="11">
        <v>2</v>
      </c>
    </row>
    <row r="4223" spans="1:12">
      <c r="A4223" s="11" t="s">
        <v>8223</v>
      </c>
      <c r="D4223" s="11" t="s">
        <v>260</v>
      </c>
      <c r="E4223" s="19" t="s">
        <v>8473</v>
      </c>
      <c r="F4223" s="10">
        <v>42036</v>
      </c>
      <c r="G4223" s="10">
        <v>44958</v>
      </c>
      <c r="H4223" s="11">
        <v>9</v>
      </c>
      <c r="I4223" s="20" t="s">
        <v>259</v>
      </c>
      <c r="J4223" s="11" t="s">
        <v>261</v>
      </c>
      <c r="K4223" s="11" t="s">
        <v>12387</v>
      </c>
      <c r="L4223" s="11">
        <v>2</v>
      </c>
    </row>
    <row r="4224" spans="1:12">
      <c r="A4224" s="11" t="s">
        <v>8224</v>
      </c>
      <c r="D4224" s="11" t="s">
        <v>260</v>
      </c>
      <c r="E4224" s="19" t="s">
        <v>8474</v>
      </c>
      <c r="F4224" s="10">
        <v>42036</v>
      </c>
      <c r="G4224" s="10">
        <v>44958</v>
      </c>
      <c r="H4224" s="11">
        <v>9</v>
      </c>
      <c r="I4224" s="20" t="s">
        <v>259</v>
      </c>
      <c r="J4224" s="11" t="s">
        <v>261</v>
      </c>
      <c r="K4224" s="11" t="s">
        <v>12387</v>
      </c>
      <c r="L4224" s="11">
        <v>2</v>
      </c>
    </row>
    <row r="4225" spans="1:12">
      <c r="A4225" s="11" t="s">
        <v>8225</v>
      </c>
      <c r="D4225" s="11" t="s">
        <v>260</v>
      </c>
      <c r="E4225" s="19" t="s">
        <v>8475</v>
      </c>
      <c r="F4225" s="10">
        <v>42036</v>
      </c>
      <c r="G4225" s="10">
        <v>44958</v>
      </c>
      <c r="H4225" s="11">
        <v>9</v>
      </c>
      <c r="I4225" s="20" t="s">
        <v>259</v>
      </c>
      <c r="J4225" s="11" t="s">
        <v>261</v>
      </c>
      <c r="K4225" s="11" t="s">
        <v>12387</v>
      </c>
      <c r="L4225" s="11">
        <v>2</v>
      </c>
    </row>
    <row r="4226" spans="1:12">
      <c r="A4226" s="11" t="s">
        <v>8226</v>
      </c>
      <c r="D4226" s="11" t="s">
        <v>260</v>
      </c>
      <c r="E4226" s="19" t="s">
        <v>8476</v>
      </c>
      <c r="F4226" s="10">
        <v>42036</v>
      </c>
      <c r="G4226" s="10">
        <v>44958</v>
      </c>
      <c r="H4226" s="11">
        <v>9</v>
      </c>
      <c r="I4226" s="20" t="s">
        <v>259</v>
      </c>
      <c r="J4226" s="11" t="s">
        <v>261</v>
      </c>
      <c r="K4226" s="11" t="s">
        <v>12387</v>
      </c>
      <c r="L4226" s="11">
        <v>2</v>
      </c>
    </row>
    <row r="4227" spans="1:12">
      <c r="A4227" s="11" t="s">
        <v>8227</v>
      </c>
      <c r="D4227" s="11" t="s">
        <v>260</v>
      </c>
      <c r="E4227" s="19" t="s">
        <v>8477</v>
      </c>
      <c r="F4227" s="10">
        <v>42036</v>
      </c>
      <c r="G4227" s="10">
        <v>44958</v>
      </c>
      <c r="H4227" s="11">
        <v>9</v>
      </c>
      <c r="I4227" s="20" t="s">
        <v>259</v>
      </c>
      <c r="J4227" s="11" t="s">
        <v>261</v>
      </c>
      <c r="K4227" s="11" t="s">
        <v>12387</v>
      </c>
      <c r="L4227" s="11">
        <v>2</v>
      </c>
    </row>
    <row r="4228" spans="1:12">
      <c r="A4228" s="11" t="s">
        <v>8228</v>
      </c>
      <c r="D4228" s="11" t="s">
        <v>260</v>
      </c>
      <c r="E4228" s="19" t="s">
        <v>8478</v>
      </c>
      <c r="F4228" s="10">
        <v>42036</v>
      </c>
      <c r="G4228" s="10">
        <v>44958</v>
      </c>
      <c r="H4228" s="11">
        <v>9</v>
      </c>
      <c r="I4228" s="20" t="s">
        <v>259</v>
      </c>
      <c r="J4228" s="11" t="s">
        <v>261</v>
      </c>
      <c r="K4228" s="11" t="s">
        <v>12387</v>
      </c>
      <c r="L4228" s="11">
        <v>2</v>
      </c>
    </row>
    <row r="4229" spans="1:12">
      <c r="A4229" s="11" t="s">
        <v>8229</v>
      </c>
      <c r="D4229" s="11" t="s">
        <v>260</v>
      </c>
      <c r="E4229" s="19" t="s">
        <v>8479</v>
      </c>
      <c r="F4229" s="10">
        <v>42036</v>
      </c>
      <c r="G4229" s="10">
        <v>44958</v>
      </c>
      <c r="H4229" s="11">
        <v>9</v>
      </c>
      <c r="I4229" s="20" t="s">
        <v>259</v>
      </c>
      <c r="J4229" s="11" t="s">
        <v>261</v>
      </c>
      <c r="K4229" s="11" t="s">
        <v>12387</v>
      </c>
      <c r="L4229" s="11">
        <v>2</v>
      </c>
    </row>
    <row r="4230" spans="1:12">
      <c r="A4230" s="11" t="s">
        <v>8230</v>
      </c>
      <c r="D4230" s="11" t="s">
        <v>260</v>
      </c>
      <c r="E4230" s="19" t="s">
        <v>8480</v>
      </c>
      <c r="F4230" s="10">
        <v>42036</v>
      </c>
      <c r="G4230" s="10">
        <v>44958</v>
      </c>
      <c r="H4230" s="11">
        <v>9</v>
      </c>
      <c r="I4230" s="20" t="s">
        <v>259</v>
      </c>
      <c r="J4230" s="11" t="s">
        <v>261</v>
      </c>
      <c r="K4230" s="11" t="s">
        <v>12387</v>
      </c>
      <c r="L4230" s="11">
        <v>2</v>
      </c>
    </row>
    <row r="4231" spans="1:12">
      <c r="A4231" s="11" t="s">
        <v>8231</v>
      </c>
      <c r="D4231" s="11" t="s">
        <v>260</v>
      </c>
      <c r="E4231" s="19" t="s">
        <v>8481</v>
      </c>
      <c r="F4231" s="10">
        <v>42036</v>
      </c>
      <c r="G4231" s="10">
        <v>44958</v>
      </c>
      <c r="H4231" s="11">
        <v>9</v>
      </c>
      <c r="I4231" s="20" t="s">
        <v>259</v>
      </c>
      <c r="J4231" s="11" t="s">
        <v>261</v>
      </c>
      <c r="K4231" s="11" t="s">
        <v>12387</v>
      </c>
      <c r="L4231" s="11">
        <v>2</v>
      </c>
    </row>
    <row r="4232" spans="1:12">
      <c r="A4232" s="11" t="s">
        <v>8232</v>
      </c>
      <c r="D4232" s="11" t="s">
        <v>260</v>
      </c>
      <c r="E4232" s="19" t="s">
        <v>8482</v>
      </c>
      <c r="F4232" s="10">
        <v>42036</v>
      </c>
      <c r="G4232" s="10">
        <v>44958</v>
      </c>
      <c r="H4232" s="11">
        <v>9</v>
      </c>
      <c r="I4232" s="20" t="s">
        <v>259</v>
      </c>
      <c r="J4232" s="11" t="s">
        <v>261</v>
      </c>
      <c r="K4232" s="11" t="s">
        <v>12387</v>
      </c>
      <c r="L4232" s="11">
        <v>2</v>
      </c>
    </row>
    <row r="4233" spans="1:12">
      <c r="A4233" s="11" t="s">
        <v>8233</v>
      </c>
      <c r="D4233" s="11" t="s">
        <v>260</v>
      </c>
      <c r="E4233" s="19" t="s">
        <v>8483</v>
      </c>
      <c r="F4233" s="10">
        <v>42036</v>
      </c>
      <c r="G4233" s="10">
        <v>44958</v>
      </c>
      <c r="H4233" s="11">
        <v>9</v>
      </c>
      <c r="I4233" s="20" t="s">
        <v>259</v>
      </c>
      <c r="J4233" s="11" t="s">
        <v>261</v>
      </c>
      <c r="K4233" s="11" t="s">
        <v>12387</v>
      </c>
      <c r="L4233" s="11">
        <v>2</v>
      </c>
    </row>
    <row r="4234" spans="1:12">
      <c r="A4234" s="11" t="s">
        <v>8234</v>
      </c>
      <c r="D4234" s="11" t="s">
        <v>260</v>
      </c>
      <c r="E4234" s="19" t="s">
        <v>8484</v>
      </c>
      <c r="F4234" s="10">
        <v>42036</v>
      </c>
      <c r="G4234" s="10">
        <v>44958</v>
      </c>
      <c r="H4234" s="11">
        <v>9</v>
      </c>
      <c r="I4234" s="20" t="s">
        <v>259</v>
      </c>
      <c r="J4234" s="11" t="s">
        <v>261</v>
      </c>
      <c r="K4234" s="11" t="s">
        <v>12387</v>
      </c>
      <c r="L4234" s="11">
        <v>2</v>
      </c>
    </row>
    <row r="4235" spans="1:12">
      <c r="A4235" s="11" t="s">
        <v>8235</v>
      </c>
      <c r="D4235" s="11" t="s">
        <v>260</v>
      </c>
      <c r="E4235" s="19" t="s">
        <v>8485</v>
      </c>
      <c r="F4235" s="10">
        <v>42036</v>
      </c>
      <c r="G4235" s="10">
        <v>44958</v>
      </c>
      <c r="H4235" s="11">
        <v>9</v>
      </c>
      <c r="I4235" s="20" t="s">
        <v>259</v>
      </c>
      <c r="J4235" s="11" t="s">
        <v>261</v>
      </c>
      <c r="K4235" s="11" t="s">
        <v>12387</v>
      </c>
      <c r="L4235" s="11">
        <v>2</v>
      </c>
    </row>
    <row r="4236" spans="1:12">
      <c r="A4236" s="11" t="s">
        <v>8236</v>
      </c>
      <c r="D4236" s="11" t="s">
        <v>260</v>
      </c>
      <c r="E4236" s="19" t="s">
        <v>8486</v>
      </c>
      <c r="F4236" s="10">
        <v>42036</v>
      </c>
      <c r="G4236" s="10">
        <v>44958</v>
      </c>
      <c r="H4236" s="11">
        <v>9</v>
      </c>
      <c r="I4236" s="20" t="s">
        <v>259</v>
      </c>
      <c r="J4236" s="11" t="s">
        <v>261</v>
      </c>
      <c r="K4236" s="11" t="s">
        <v>12387</v>
      </c>
      <c r="L4236" s="11">
        <v>2</v>
      </c>
    </row>
    <row r="4237" spans="1:12">
      <c r="A4237" s="11" t="s">
        <v>8237</v>
      </c>
      <c r="D4237" s="11" t="s">
        <v>260</v>
      </c>
      <c r="E4237" s="19" t="s">
        <v>8487</v>
      </c>
      <c r="F4237" s="10">
        <v>42036</v>
      </c>
      <c r="G4237" s="10">
        <v>44958</v>
      </c>
      <c r="H4237" s="11">
        <v>9</v>
      </c>
      <c r="I4237" s="20" t="s">
        <v>259</v>
      </c>
      <c r="J4237" s="11" t="s">
        <v>261</v>
      </c>
      <c r="K4237" s="11" t="s">
        <v>12387</v>
      </c>
      <c r="L4237" s="11">
        <v>2</v>
      </c>
    </row>
    <row r="4238" spans="1:12">
      <c r="A4238" s="11" t="s">
        <v>8238</v>
      </c>
      <c r="D4238" s="11" t="s">
        <v>260</v>
      </c>
      <c r="E4238" s="19" t="s">
        <v>8488</v>
      </c>
      <c r="F4238" s="10">
        <v>42036</v>
      </c>
      <c r="G4238" s="10">
        <v>44958</v>
      </c>
      <c r="H4238" s="11">
        <v>9</v>
      </c>
      <c r="I4238" s="20" t="s">
        <v>259</v>
      </c>
      <c r="J4238" s="11" t="s">
        <v>261</v>
      </c>
      <c r="K4238" s="11" t="s">
        <v>12387</v>
      </c>
      <c r="L4238" s="11">
        <v>2</v>
      </c>
    </row>
    <row r="4239" spans="1:12">
      <c r="A4239" s="11" t="s">
        <v>8239</v>
      </c>
      <c r="D4239" s="11" t="s">
        <v>260</v>
      </c>
      <c r="E4239" s="19" t="s">
        <v>8489</v>
      </c>
      <c r="F4239" s="10">
        <v>42036</v>
      </c>
      <c r="G4239" s="10">
        <v>44958</v>
      </c>
      <c r="H4239" s="11">
        <v>9</v>
      </c>
      <c r="I4239" s="20" t="s">
        <v>259</v>
      </c>
      <c r="J4239" s="11" t="s">
        <v>261</v>
      </c>
      <c r="K4239" s="11" t="s">
        <v>12387</v>
      </c>
      <c r="L4239" s="11">
        <v>2</v>
      </c>
    </row>
    <row r="4240" spans="1:12">
      <c r="A4240" s="11" t="s">
        <v>8240</v>
      </c>
      <c r="D4240" s="11" t="s">
        <v>260</v>
      </c>
      <c r="E4240" s="19" t="s">
        <v>8490</v>
      </c>
      <c r="F4240" s="10">
        <v>42036</v>
      </c>
      <c r="G4240" s="10">
        <v>44958</v>
      </c>
      <c r="H4240" s="11">
        <v>9</v>
      </c>
      <c r="I4240" s="20" t="s">
        <v>259</v>
      </c>
      <c r="J4240" s="11" t="s">
        <v>261</v>
      </c>
      <c r="K4240" s="11" t="s">
        <v>12387</v>
      </c>
      <c r="L4240" s="11">
        <v>2</v>
      </c>
    </row>
    <row r="4241" spans="1:12">
      <c r="A4241" s="11" t="s">
        <v>8241</v>
      </c>
      <c r="D4241" s="11" t="s">
        <v>260</v>
      </c>
      <c r="E4241" s="19" t="s">
        <v>8491</v>
      </c>
      <c r="F4241" s="10">
        <v>42036</v>
      </c>
      <c r="G4241" s="10">
        <v>44958</v>
      </c>
      <c r="H4241" s="11">
        <v>9</v>
      </c>
      <c r="I4241" s="20" t="s">
        <v>259</v>
      </c>
      <c r="J4241" s="11" t="s">
        <v>261</v>
      </c>
      <c r="K4241" s="11" t="s">
        <v>12387</v>
      </c>
      <c r="L4241" s="11">
        <v>2</v>
      </c>
    </row>
    <row r="4242" spans="1:12">
      <c r="A4242" s="11" t="s">
        <v>8242</v>
      </c>
      <c r="D4242" s="11" t="s">
        <v>260</v>
      </c>
      <c r="E4242" s="19" t="s">
        <v>8492</v>
      </c>
      <c r="F4242" s="10">
        <v>42036</v>
      </c>
      <c r="G4242" s="10">
        <v>44958</v>
      </c>
      <c r="H4242" s="11">
        <v>9</v>
      </c>
      <c r="I4242" s="20" t="s">
        <v>259</v>
      </c>
      <c r="J4242" s="11" t="s">
        <v>261</v>
      </c>
      <c r="K4242" s="11" t="s">
        <v>12387</v>
      </c>
      <c r="L4242" s="11">
        <v>2</v>
      </c>
    </row>
    <row r="4243" spans="1:12">
      <c r="A4243" s="11" t="s">
        <v>8243</v>
      </c>
      <c r="D4243" s="11" t="s">
        <v>260</v>
      </c>
      <c r="E4243" s="19" t="s">
        <v>8493</v>
      </c>
      <c r="F4243" s="10">
        <v>42036</v>
      </c>
      <c r="G4243" s="10">
        <v>44958</v>
      </c>
      <c r="H4243" s="11">
        <v>9</v>
      </c>
      <c r="I4243" s="20" t="s">
        <v>259</v>
      </c>
      <c r="J4243" s="11" t="s">
        <v>261</v>
      </c>
      <c r="K4243" s="11" t="s">
        <v>12387</v>
      </c>
      <c r="L4243" s="11">
        <v>2</v>
      </c>
    </row>
    <row r="4244" spans="1:12">
      <c r="A4244" s="11" t="s">
        <v>8244</v>
      </c>
      <c r="D4244" s="11" t="s">
        <v>260</v>
      </c>
      <c r="E4244" s="19" t="s">
        <v>8494</v>
      </c>
      <c r="F4244" s="10">
        <v>42036</v>
      </c>
      <c r="G4244" s="10">
        <v>44958</v>
      </c>
      <c r="H4244" s="11">
        <v>9</v>
      </c>
      <c r="I4244" s="20" t="s">
        <v>259</v>
      </c>
      <c r="J4244" s="11" t="s">
        <v>261</v>
      </c>
      <c r="K4244" s="11" t="s">
        <v>12387</v>
      </c>
      <c r="L4244" s="11">
        <v>2</v>
      </c>
    </row>
    <row r="4245" spans="1:12">
      <c r="A4245" s="11" t="s">
        <v>8245</v>
      </c>
      <c r="D4245" s="11" t="s">
        <v>260</v>
      </c>
      <c r="E4245" s="19" t="s">
        <v>8495</v>
      </c>
      <c r="F4245" s="10">
        <v>42036</v>
      </c>
      <c r="G4245" s="10">
        <v>44958</v>
      </c>
      <c r="H4245" s="11">
        <v>9</v>
      </c>
      <c r="I4245" s="20" t="s">
        <v>259</v>
      </c>
      <c r="J4245" s="11" t="s">
        <v>261</v>
      </c>
      <c r="K4245" s="11" t="s">
        <v>12387</v>
      </c>
      <c r="L4245" s="11">
        <v>2</v>
      </c>
    </row>
    <row r="4246" spans="1:12">
      <c r="A4246" s="11" t="s">
        <v>8246</v>
      </c>
      <c r="D4246" s="11" t="s">
        <v>260</v>
      </c>
      <c r="E4246" s="19" t="s">
        <v>8496</v>
      </c>
      <c r="F4246" s="10">
        <v>42036</v>
      </c>
      <c r="G4246" s="10">
        <v>44958</v>
      </c>
      <c r="H4246" s="11">
        <v>9</v>
      </c>
      <c r="I4246" s="20" t="s">
        <v>259</v>
      </c>
      <c r="J4246" s="11" t="s">
        <v>261</v>
      </c>
      <c r="K4246" s="11" t="s">
        <v>12387</v>
      </c>
      <c r="L4246" s="11">
        <v>2</v>
      </c>
    </row>
    <row r="4247" spans="1:12">
      <c r="A4247" s="11" t="s">
        <v>8247</v>
      </c>
      <c r="D4247" s="11" t="s">
        <v>260</v>
      </c>
      <c r="E4247" s="19" t="s">
        <v>8497</v>
      </c>
      <c r="F4247" s="10">
        <v>42036</v>
      </c>
      <c r="G4247" s="10">
        <v>44958</v>
      </c>
      <c r="H4247" s="11">
        <v>9</v>
      </c>
      <c r="I4247" s="20" t="s">
        <v>259</v>
      </c>
      <c r="J4247" s="11" t="s">
        <v>261</v>
      </c>
      <c r="K4247" s="11" t="s">
        <v>12387</v>
      </c>
      <c r="L4247" s="11">
        <v>2</v>
      </c>
    </row>
    <row r="4248" spans="1:12">
      <c r="A4248" s="11" t="s">
        <v>8248</v>
      </c>
      <c r="D4248" s="11" t="s">
        <v>260</v>
      </c>
      <c r="E4248" s="19" t="s">
        <v>8498</v>
      </c>
      <c r="F4248" s="10">
        <v>42036</v>
      </c>
      <c r="G4248" s="10">
        <v>44958</v>
      </c>
      <c r="H4248" s="11">
        <v>9</v>
      </c>
      <c r="I4248" s="20" t="s">
        <v>259</v>
      </c>
      <c r="J4248" s="11" t="s">
        <v>261</v>
      </c>
      <c r="K4248" s="11" t="s">
        <v>12387</v>
      </c>
      <c r="L4248" s="11">
        <v>2</v>
      </c>
    </row>
    <row r="4249" spans="1:12">
      <c r="A4249" s="11" t="s">
        <v>8249</v>
      </c>
      <c r="D4249" s="11" t="s">
        <v>260</v>
      </c>
      <c r="E4249" s="19" t="s">
        <v>8499</v>
      </c>
      <c r="F4249" s="10">
        <v>42036</v>
      </c>
      <c r="G4249" s="10">
        <v>44958</v>
      </c>
      <c r="H4249" s="11">
        <v>9</v>
      </c>
      <c r="I4249" s="20" t="s">
        <v>259</v>
      </c>
      <c r="J4249" s="11" t="s">
        <v>261</v>
      </c>
      <c r="K4249" s="11" t="s">
        <v>12387</v>
      </c>
      <c r="L4249" s="11">
        <v>2</v>
      </c>
    </row>
    <row r="4250" spans="1:12">
      <c r="A4250" s="11" t="s">
        <v>8250</v>
      </c>
      <c r="D4250" s="11" t="s">
        <v>260</v>
      </c>
      <c r="E4250" s="19" t="s">
        <v>8500</v>
      </c>
      <c r="F4250" s="10">
        <v>42036</v>
      </c>
      <c r="G4250" s="10">
        <v>44958</v>
      </c>
      <c r="H4250" s="11">
        <v>9</v>
      </c>
      <c r="I4250" s="20" t="s">
        <v>259</v>
      </c>
      <c r="J4250" s="11" t="s">
        <v>261</v>
      </c>
      <c r="K4250" s="11" t="s">
        <v>12387</v>
      </c>
      <c r="L4250" s="11">
        <v>2</v>
      </c>
    </row>
    <row r="4251" spans="1:12">
      <c r="A4251" s="11" t="s">
        <v>8251</v>
      </c>
      <c r="D4251" s="11" t="s">
        <v>260</v>
      </c>
      <c r="E4251" s="19" t="s">
        <v>8501</v>
      </c>
      <c r="F4251" s="10">
        <v>42036</v>
      </c>
      <c r="G4251" s="10">
        <v>44958</v>
      </c>
      <c r="H4251" s="11">
        <v>9</v>
      </c>
      <c r="I4251" s="20" t="s">
        <v>259</v>
      </c>
      <c r="J4251" s="11" t="s">
        <v>261</v>
      </c>
      <c r="K4251" s="11" t="s">
        <v>12387</v>
      </c>
      <c r="L4251" s="11">
        <v>2</v>
      </c>
    </row>
    <row r="4252" spans="1:12">
      <c r="A4252" s="11" t="s">
        <v>8252</v>
      </c>
      <c r="D4252" s="11" t="s">
        <v>260</v>
      </c>
      <c r="E4252" s="19" t="s">
        <v>8502</v>
      </c>
      <c r="F4252" s="10">
        <v>42036</v>
      </c>
      <c r="G4252" s="10">
        <v>44958</v>
      </c>
      <c r="H4252" s="11">
        <v>9</v>
      </c>
      <c r="I4252" s="20" t="s">
        <v>259</v>
      </c>
      <c r="J4252" s="11" t="s">
        <v>261</v>
      </c>
      <c r="K4252" s="11" t="s">
        <v>12387</v>
      </c>
      <c r="L4252" s="11">
        <v>2</v>
      </c>
    </row>
    <row r="4253" spans="1:12">
      <c r="A4253" s="11" t="s">
        <v>8253</v>
      </c>
      <c r="D4253" s="11" t="s">
        <v>260</v>
      </c>
      <c r="E4253" s="19" t="s">
        <v>8503</v>
      </c>
      <c r="F4253" s="10">
        <v>42036</v>
      </c>
      <c r="G4253" s="10">
        <v>44958</v>
      </c>
      <c r="H4253" s="11">
        <v>9</v>
      </c>
      <c r="I4253" s="20" t="s">
        <v>259</v>
      </c>
      <c r="J4253" s="11" t="s">
        <v>261</v>
      </c>
      <c r="K4253" s="11" t="s">
        <v>12387</v>
      </c>
      <c r="L4253" s="11">
        <v>2</v>
      </c>
    </row>
    <row r="4254" spans="1:12">
      <c r="A4254" s="11" t="s">
        <v>8254</v>
      </c>
      <c r="D4254" s="11" t="s">
        <v>260</v>
      </c>
      <c r="E4254" s="19" t="s">
        <v>8504</v>
      </c>
      <c r="F4254" s="10">
        <v>42036</v>
      </c>
      <c r="G4254" s="10">
        <v>44958</v>
      </c>
      <c r="H4254" s="11">
        <v>9</v>
      </c>
      <c r="I4254" s="20" t="s">
        <v>259</v>
      </c>
      <c r="J4254" s="11" t="s">
        <v>261</v>
      </c>
      <c r="K4254" s="11" t="s">
        <v>12387</v>
      </c>
      <c r="L4254" s="11">
        <v>2</v>
      </c>
    </row>
    <row r="4255" spans="1:12">
      <c r="A4255" s="11" t="s">
        <v>8255</v>
      </c>
      <c r="D4255" s="11" t="s">
        <v>260</v>
      </c>
      <c r="E4255" s="19" t="s">
        <v>8505</v>
      </c>
      <c r="F4255" s="10">
        <v>42036</v>
      </c>
      <c r="G4255" s="10">
        <v>44958</v>
      </c>
      <c r="H4255" s="11">
        <v>9</v>
      </c>
      <c r="I4255" s="20" t="s">
        <v>259</v>
      </c>
      <c r="J4255" s="11" t="s">
        <v>261</v>
      </c>
      <c r="K4255" s="11" t="s">
        <v>12387</v>
      </c>
      <c r="L4255" s="11">
        <v>2</v>
      </c>
    </row>
    <row r="4256" spans="1:12">
      <c r="A4256" s="11" t="s">
        <v>8256</v>
      </c>
      <c r="D4256" s="11" t="s">
        <v>260</v>
      </c>
      <c r="E4256" s="19" t="s">
        <v>8506</v>
      </c>
      <c r="F4256" s="10">
        <v>42036</v>
      </c>
      <c r="G4256" s="10">
        <v>44958</v>
      </c>
      <c r="H4256" s="11">
        <v>9</v>
      </c>
      <c r="I4256" s="20" t="s">
        <v>259</v>
      </c>
      <c r="J4256" s="11" t="s">
        <v>261</v>
      </c>
      <c r="K4256" s="11" t="s">
        <v>12387</v>
      </c>
      <c r="L4256" s="11">
        <v>2</v>
      </c>
    </row>
    <row r="4257" spans="1:12">
      <c r="A4257" s="11" t="s">
        <v>8257</v>
      </c>
      <c r="D4257" s="11" t="s">
        <v>260</v>
      </c>
      <c r="E4257" s="19" t="s">
        <v>8507</v>
      </c>
      <c r="F4257" s="10">
        <v>42036</v>
      </c>
      <c r="G4257" s="10">
        <v>44958</v>
      </c>
      <c r="H4257" s="11">
        <v>9</v>
      </c>
      <c r="I4257" s="20" t="s">
        <v>259</v>
      </c>
      <c r="J4257" s="11" t="s">
        <v>261</v>
      </c>
      <c r="K4257" s="11" t="s">
        <v>12387</v>
      </c>
      <c r="L4257" s="11">
        <v>2</v>
      </c>
    </row>
    <row r="4258" spans="1:12">
      <c r="A4258" s="11" t="s">
        <v>8258</v>
      </c>
      <c r="D4258" s="11" t="s">
        <v>260</v>
      </c>
      <c r="E4258" s="19" t="s">
        <v>8508</v>
      </c>
      <c r="F4258" s="10">
        <v>42036</v>
      </c>
      <c r="G4258" s="10">
        <v>44958</v>
      </c>
      <c r="H4258" s="11">
        <v>9</v>
      </c>
      <c r="I4258" s="20" t="s">
        <v>259</v>
      </c>
      <c r="J4258" s="11" t="s">
        <v>261</v>
      </c>
      <c r="K4258" s="11" t="s">
        <v>12387</v>
      </c>
      <c r="L4258" s="11">
        <v>2</v>
      </c>
    </row>
    <row r="4259" spans="1:12">
      <c r="A4259" s="11" t="s">
        <v>8259</v>
      </c>
      <c r="D4259" s="11" t="s">
        <v>260</v>
      </c>
      <c r="E4259" s="19" t="s">
        <v>8509</v>
      </c>
      <c r="F4259" s="10">
        <v>42036</v>
      </c>
      <c r="G4259" s="10">
        <v>44958</v>
      </c>
      <c r="H4259" s="11">
        <v>9</v>
      </c>
      <c r="I4259" s="20" t="s">
        <v>259</v>
      </c>
      <c r="J4259" s="11" t="s">
        <v>261</v>
      </c>
      <c r="K4259" s="11" t="s">
        <v>12387</v>
      </c>
      <c r="L4259" s="11">
        <v>2</v>
      </c>
    </row>
    <row r="4260" spans="1:12">
      <c r="A4260" s="11" t="s">
        <v>8260</v>
      </c>
      <c r="D4260" s="11" t="s">
        <v>260</v>
      </c>
      <c r="E4260" s="19" t="s">
        <v>8510</v>
      </c>
      <c r="F4260" s="10">
        <v>42036</v>
      </c>
      <c r="G4260" s="10">
        <v>44958</v>
      </c>
      <c r="H4260" s="11">
        <v>9</v>
      </c>
      <c r="I4260" s="20" t="s">
        <v>259</v>
      </c>
      <c r="J4260" s="11" t="s">
        <v>261</v>
      </c>
      <c r="K4260" s="11" t="s">
        <v>12387</v>
      </c>
      <c r="L4260" s="11">
        <v>2</v>
      </c>
    </row>
    <row r="4261" spans="1:12">
      <c r="A4261" s="11" t="s">
        <v>8261</v>
      </c>
      <c r="D4261" s="11" t="s">
        <v>260</v>
      </c>
      <c r="E4261" s="19" t="s">
        <v>8511</v>
      </c>
      <c r="F4261" s="10">
        <v>42036</v>
      </c>
      <c r="G4261" s="10">
        <v>44958</v>
      </c>
      <c r="H4261" s="11">
        <v>9</v>
      </c>
      <c r="I4261" s="20" t="s">
        <v>259</v>
      </c>
      <c r="J4261" s="11" t="s">
        <v>261</v>
      </c>
      <c r="K4261" s="11" t="s">
        <v>12387</v>
      </c>
      <c r="L4261" s="11">
        <v>2</v>
      </c>
    </row>
    <row r="4262" spans="1:12">
      <c r="A4262" s="11" t="s">
        <v>8512</v>
      </c>
      <c r="D4262" s="11" t="s">
        <v>260</v>
      </c>
      <c r="E4262" s="19" t="s">
        <v>8762</v>
      </c>
      <c r="F4262" s="10">
        <v>42036</v>
      </c>
      <c r="G4262" s="10">
        <v>44958</v>
      </c>
      <c r="H4262" s="11">
        <v>9</v>
      </c>
      <c r="I4262" s="20" t="s">
        <v>259</v>
      </c>
      <c r="J4262" s="11" t="s">
        <v>261</v>
      </c>
      <c r="K4262" s="11" t="s">
        <v>12387</v>
      </c>
      <c r="L4262" s="11">
        <v>2</v>
      </c>
    </row>
    <row r="4263" spans="1:12">
      <c r="A4263" s="11" t="s">
        <v>8513</v>
      </c>
      <c r="D4263" s="11" t="s">
        <v>260</v>
      </c>
      <c r="E4263" s="19" t="s">
        <v>8763</v>
      </c>
      <c r="F4263" s="10">
        <v>42036</v>
      </c>
      <c r="G4263" s="10">
        <v>44958</v>
      </c>
      <c r="H4263" s="11">
        <v>9</v>
      </c>
      <c r="I4263" s="20" t="s">
        <v>259</v>
      </c>
      <c r="J4263" s="11" t="s">
        <v>261</v>
      </c>
      <c r="K4263" s="11" t="s">
        <v>12387</v>
      </c>
      <c r="L4263" s="11">
        <v>2</v>
      </c>
    </row>
    <row r="4264" spans="1:12">
      <c r="A4264" s="11" t="s">
        <v>8514</v>
      </c>
      <c r="D4264" s="11" t="s">
        <v>260</v>
      </c>
      <c r="E4264" s="19" t="s">
        <v>8764</v>
      </c>
      <c r="F4264" s="10">
        <v>42036</v>
      </c>
      <c r="G4264" s="10">
        <v>44958</v>
      </c>
      <c r="H4264" s="11">
        <v>9</v>
      </c>
      <c r="I4264" s="20" t="s">
        <v>259</v>
      </c>
      <c r="J4264" s="11" t="s">
        <v>261</v>
      </c>
      <c r="K4264" s="11" t="s">
        <v>12387</v>
      </c>
      <c r="L4264" s="11">
        <v>2</v>
      </c>
    </row>
    <row r="4265" spans="1:12">
      <c r="A4265" s="11" t="s">
        <v>8515</v>
      </c>
      <c r="D4265" s="11" t="s">
        <v>260</v>
      </c>
      <c r="E4265" s="19" t="s">
        <v>8765</v>
      </c>
      <c r="F4265" s="10">
        <v>42036</v>
      </c>
      <c r="G4265" s="10">
        <v>44958</v>
      </c>
      <c r="H4265" s="11">
        <v>9</v>
      </c>
      <c r="I4265" s="20" t="s">
        <v>259</v>
      </c>
      <c r="J4265" s="11" t="s">
        <v>261</v>
      </c>
      <c r="K4265" s="11" t="s">
        <v>12387</v>
      </c>
      <c r="L4265" s="11">
        <v>2</v>
      </c>
    </row>
    <row r="4266" spans="1:12">
      <c r="A4266" s="11" t="s">
        <v>8516</v>
      </c>
      <c r="D4266" s="11" t="s">
        <v>260</v>
      </c>
      <c r="E4266" s="19" t="s">
        <v>8766</v>
      </c>
      <c r="F4266" s="10">
        <v>42036</v>
      </c>
      <c r="G4266" s="10">
        <v>44958</v>
      </c>
      <c r="H4266" s="11">
        <v>9</v>
      </c>
      <c r="I4266" s="20" t="s">
        <v>259</v>
      </c>
      <c r="J4266" s="11" t="s">
        <v>261</v>
      </c>
      <c r="K4266" s="11" t="s">
        <v>12387</v>
      </c>
      <c r="L4266" s="11">
        <v>2</v>
      </c>
    </row>
    <row r="4267" spans="1:12">
      <c r="A4267" s="11" t="s">
        <v>8517</v>
      </c>
      <c r="D4267" s="11" t="s">
        <v>260</v>
      </c>
      <c r="E4267" s="19" t="s">
        <v>8767</v>
      </c>
      <c r="F4267" s="10">
        <v>42036</v>
      </c>
      <c r="G4267" s="10">
        <v>44958</v>
      </c>
      <c r="H4267" s="11">
        <v>9</v>
      </c>
      <c r="I4267" s="20" t="s">
        <v>259</v>
      </c>
      <c r="J4267" s="11" t="s">
        <v>261</v>
      </c>
      <c r="K4267" s="11" t="s">
        <v>12387</v>
      </c>
      <c r="L4267" s="11">
        <v>2</v>
      </c>
    </row>
    <row r="4268" spans="1:12">
      <c r="A4268" s="11" t="s">
        <v>8518</v>
      </c>
      <c r="D4268" s="11" t="s">
        <v>260</v>
      </c>
      <c r="E4268" s="19" t="s">
        <v>8768</v>
      </c>
      <c r="F4268" s="10">
        <v>42036</v>
      </c>
      <c r="G4268" s="10">
        <v>44958</v>
      </c>
      <c r="H4268" s="11">
        <v>9</v>
      </c>
      <c r="I4268" s="20" t="s">
        <v>259</v>
      </c>
      <c r="J4268" s="11" t="s">
        <v>261</v>
      </c>
      <c r="K4268" s="11" t="s">
        <v>12387</v>
      </c>
      <c r="L4268" s="11">
        <v>2</v>
      </c>
    </row>
    <row r="4269" spans="1:12">
      <c r="A4269" s="11" t="s">
        <v>8519</v>
      </c>
      <c r="D4269" s="11" t="s">
        <v>260</v>
      </c>
      <c r="E4269" s="19" t="s">
        <v>8769</v>
      </c>
      <c r="F4269" s="10">
        <v>42036</v>
      </c>
      <c r="G4269" s="10">
        <v>44958</v>
      </c>
      <c r="H4269" s="11">
        <v>9</v>
      </c>
      <c r="I4269" s="20" t="s">
        <v>259</v>
      </c>
      <c r="J4269" s="11" t="s">
        <v>261</v>
      </c>
      <c r="K4269" s="11" t="s">
        <v>12387</v>
      </c>
      <c r="L4269" s="11">
        <v>2</v>
      </c>
    </row>
    <row r="4270" spans="1:12">
      <c r="A4270" s="11" t="s">
        <v>8520</v>
      </c>
      <c r="D4270" s="11" t="s">
        <v>260</v>
      </c>
      <c r="E4270" s="19" t="s">
        <v>8770</v>
      </c>
      <c r="F4270" s="10">
        <v>42036</v>
      </c>
      <c r="G4270" s="10">
        <v>44958</v>
      </c>
      <c r="H4270" s="11">
        <v>9</v>
      </c>
      <c r="I4270" s="20" t="s">
        <v>259</v>
      </c>
      <c r="J4270" s="11" t="s">
        <v>261</v>
      </c>
      <c r="K4270" s="11" t="s">
        <v>12387</v>
      </c>
      <c r="L4270" s="11">
        <v>2</v>
      </c>
    </row>
    <row r="4271" spans="1:12">
      <c r="A4271" s="11" t="s">
        <v>8521</v>
      </c>
      <c r="D4271" s="11" t="s">
        <v>260</v>
      </c>
      <c r="E4271" s="19" t="s">
        <v>8771</v>
      </c>
      <c r="F4271" s="10">
        <v>42036</v>
      </c>
      <c r="G4271" s="10">
        <v>44958</v>
      </c>
      <c r="H4271" s="11">
        <v>9</v>
      </c>
      <c r="I4271" s="20" t="s">
        <v>259</v>
      </c>
      <c r="J4271" s="11" t="s">
        <v>261</v>
      </c>
      <c r="K4271" s="11" t="s">
        <v>12387</v>
      </c>
      <c r="L4271" s="11">
        <v>2</v>
      </c>
    </row>
    <row r="4272" spans="1:12">
      <c r="A4272" s="11" t="s">
        <v>8522</v>
      </c>
      <c r="D4272" s="11" t="s">
        <v>260</v>
      </c>
      <c r="E4272" s="19" t="s">
        <v>8772</v>
      </c>
      <c r="F4272" s="10">
        <v>42036</v>
      </c>
      <c r="G4272" s="10">
        <v>44958</v>
      </c>
      <c r="H4272" s="11">
        <v>9</v>
      </c>
      <c r="I4272" s="20" t="s">
        <v>259</v>
      </c>
      <c r="J4272" s="11" t="s">
        <v>261</v>
      </c>
      <c r="K4272" s="11" t="s">
        <v>12387</v>
      </c>
      <c r="L4272" s="11">
        <v>2</v>
      </c>
    </row>
    <row r="4273" spans="1:12">
      <c r="A4273" s="11" t="s">
        <v>8523</v>
      </c>
      <c r="D4273" s="11" t="s">
        <v>260</v>
      </c>
      <c r="E4273" s="19" t="s">
        <v>8773</v>
      </c>
      <c r="F4273" s="10">
        <v>42036</v>
      </c>
      <c r="G4273" s="10">
        <v>44958</v>
      </c>
      <c r="H4273" s="11">
        <v>9</v>
      </c>
      <c r="I4273" s="20" t="s">
        <v>259</v>
      </c>
      <c r="J4273" s="11" t="s">
        <v>261</v>
      </c>
      <c r="K4273" s="11" t="s">
        <v>12387</v>
      </c>
      <c r="L4273" s="11">
        <v>2</v>
      </c>
    </row>
    <row r="4274" spans="1:12">
      <c r="A4274" s="11" t="s">
        <v>8524</v>
      </c>
      <c r="D4274" s="11" t="s">
        <v>260</v>
      </c>
      <c r="E4274" s="19" t="s">
        <v>8774</v>
      </c>
      <c r="F4274" s="10">
        <v>42036</v>
      </c>
      <c r="G4274" s="10">
        <v>44958</v>
      </c>
      <c r="H4274" s="11">
        <v>9</v>
      </c>
      <c r="I4274" s="20" t="s">
        <v>259</v>
      </c>
      <c r="J4274" s="11" t="s">
        <v>261</v>
      </c>
      <c r="K4274" s="11" t="s">
        <v>12387</v>
      </c>
      <c r="L4274" s="11">
        <v>2</v>
      </c>
    </row>
    <row r="4275" spans="1:12">
      <c r="A4275" s="11" t="s">
        <v>8525</v>
      </c>
      <c r="D4275" s="11" t="s">
        <v>260</v>
      </c>
      <c r="E4275" s="19" t="s">
        <v>8775</v>
      </c>
      <c r="F4275" s="10">
        <v>42036</v>
      </c>
      <c r="G4275" s="10">
        <v>44958</v>
      </c>
      <c r="H4275" s="11">
        <v>9</v>
      </c>
      <c r="I4275" s="20" t="s">
        <v>259</v>
      </c>
      <c r="J4275" s="11" t="s">
        <v>261</v>
      </c>
      <c r="K4275" s="11" t="s">
        <v>12387</v>
      </c>
      <c r="L4275" s="11">
        <v>2</v>
      </c>
    </row>
    <row r="4276" spans="1:12">
      <c r="A4276" s="11" t="s">
        <v>8526</v>
      </c>
      <c r="D4276" s="11" t="s">
        <v>260</v>
      </c>
      <c r="E4276" s="19" t="s">
        <v>8776</v>
      </c>
      <c r="F4276" s="10">
        <v>42036</v>
      </c>
      <c r="G4276" s="10">
        <v>44958</v>
      </c>
      <c r="H4276" s="11">
        <v>9</v>
      </c>
      <c r="I4276" s="20" t="s">
        <v>259</v>
      </c>
      <c r="J4276" s="11" t="s">
        <v>261</v>
      </c>
      <c r="K4276" s="11" t="s">
        <v>12387</v>
      </c>
      <c r="L4276" s="11">
        <v>2</v>
      </c>
    </row>
    <row r="4277" spans="1:12">
      <c r="A4277" s="11" t="s">
        <v>8527</v>
      </c>
      <c r="D4277" s="11" t="s">
        <v>260</v>
      </c>
      <c r="E4277" s="19" t="s">
        <v>8777</v>
      </c>
      <c r="F4277" s="10">
        <v>42036</v>
      </c>
      <c r="G4277" s="10">
        <v>44958</v>
      </c>
      <c r="H4277" s="11">
        <v>9</v>
      </c>
      <c r="I4277" s="20" t="s">
        <v>259</v>
      </c>
      <c r="J4277" s="11" t="s">
        <v>261</v>
      </c>
      <c r="K4277" s="11" t="s">
        <v>12387</v>
      </c>
      <c r="L4277" s="11">
        <v>2</v>
      </c>
    </row>
    <row r="4278" spans="1:12">
      <c r="A4278" s="11" t="s">
        <v>8528</v>
      </c>
      <c r="D4278" s="11" t="s">
        <v>260</v>
      </c>
      <c r="E4278" s="19" t="s">
        <v>8778</v>
      </c>
      <c r="F4278" s="10">
        <v>42036</v>
      </c>
      <c r="G4278" s="10">
        <v>44958</v>
      </c>
      <c r="H4278" s="11">
        <v>9</v>
      </c>
      <c r="I4278" s="20" t="s">
        <v>259</v>
      </c>
      <c r="J4278" s="11" t="s">
        <v>261</v>
      </c>
      <c r="K4278" s="11" t="s">
        <v>12387</v>
      </c>
      <c r="L4278" s="11">
        <v>2</v>
      </c>
    </row>
    <row r="4279" spans="1:12">
      <c r="A4279" s="11" t="s">
        <v>8529</v>
      </c>
      <c r="D4279" s="11" t="s">
        <v>260</v>
      </c>
      <c r="E4279" s="19" t="s">
        <v>8779</v>
      </c>
      <c r="F4279" s="10">
        <v>42036</v>
      </c>
      <c r="G4279" s="10">
        <v>44958</v>
      </c>
      <c r="H4279" s="11">
        <v>9</v>
      </c>
      <c r="I4279" s="20" t="s">
        <v>259</v>
      </c>
      <c r="J4279" s="11" t="s">
        <v>261</v>
      </c>
      <c r="K4279" s="11" t="s">
        <v>12387</v>
      </c>
      <c r="L4279" s="11">
        <v>2</v>
      </c>
    </row>
    <row r="4280" spans="1:12">
      <c r="A4280" s="11" t="s">
        <v>8530</v>
      </c>
      <c r="D4280" s="11" t="s">
        <v>260</v>
      </c>
      <c r="E4280" s="19" t="s">
        <v>8780</v>
      </c>
      <c r="F4280" s="10">
        <v>42036</v>
      </c>
      <c r="G4280" s="10">
        <v>44958</v>
      </c>
      <c r="H4280" s="11">
        <v>9</v>
      </c>
      <c r="I4280" s="20" t="s">
        <v>259</v>
      </c>
      <c r="J4280" s="11" t="s">
        <v>261</v>
      </c>
      <c r="K4280" s="11" t="s">
        <v>12387</v>
      </c>
      <c r="L4280" s="11">
        <v>2</v>
      </c>
    </row>
    <row r="4281" spans="1:12">
      <c r="A4281" s="11" t="s">
        <v>8531</v>
      </c>
      <c r="D4281" s="11" t="s">
        <v>260</v>
      </c>
      <c r="E4281" s="19" t="s">
        <v>8781</v>
      </c>
      <c r="F4281" s="10">
        <v>42036</v>
      </c>
      <c r="G4281" s="10">
        <v>44958</v>
      </c>
      <c r="H4281" s="11">
        <v>9</v>
      </c>
      <c r="I4281" s="20" t="s">
        <v>259</v>
      </c>
      <c r="J4281" s="11" t="s">
        <v>261</v>
      </c>
      <c r="K4281" s="11" t="s">
        <v>12387</v>
      </c>
      <c r="L4281" s="11">
        <v>2</v>
      </c>
    </row>
    <row r="4282" spans="1:12">
      <c r="A4282" s="11" t="s">
        <v>8532</v>
      </c>
      <c r="D4282" s="11" t="s">
        <v>260</v>
      </c>
      <c r="E4282" s="19" t="s">
        <v>8782</v>
      </c>
      <c r="F4282" s="10">
        <v>42036</v>
      </c>
      <c r="G4282" s="10">
        <v>44958</v>
      </c>
      <c r="H4282" s="11">
        <v>9</v>
      </c>
      <c r="I4282" s="20" t="s">
        <v>259</v>
      </c>
      <c r="J4282" s="11" t="s">
        <v>261</v>
      </c>
      <c r="K4282" s="11" t="s">
        <v>12387</v>
      </c>
      <c r="L4282" s="11">
        <v>2</v>
      </c>
    </row>
    <row r="4283" spans="1:12">
      <c r="A4283" s="11" t="s">
        <v>8533</v>
      </c>
      <c r="D4283" s="11" t="s">
        <v>260</v>
      </c>
      <c r="E4283" s="19" t="s">
        <v>8783</v>
      </c>
      <c r="F4283" s="10">
        <v>42036</v>
      </c>
      <c r="G4283" s="10">
        <v>44958</v>
      </c>
      <c r="H4283" s="11">
        <v>9</v>
      </c>
      <c r="I4283" s="20" t="s">
        <v>259</v>
      </c>
      <c r="J4283" s="11" t="s">
        <v>261</v>
      </c>
      <c r="K4283" s="11" t="s">
        <v>12387</v>
      </c>
      <c r="L4283" s="11">
        <v>2</v>
      </c>
    </row>
    <row r="4284" spans="1:12">
      <c r="A4284" s="11" t="s">
        <v>8534</v>
      </c>
      <c r="D4284" s="11" t="s">
        <v>260</v>
      </c>
      <c r="E4284" s="19" t="s">
        <v>8784</v>
      </c>
      <c r="F4284" s="10">
        <v>42036</v>
      </c>
      <c r="G4284" s="10">
        <v>44958</v>
      </c>
      <c r="H4284" s="11">
        <v>9</v>
      </c>
      <c r="I4284" s="20" t="s">
        <v>259</v>
      </c>
      <c r="J4284" s="11" t="s">
        <v>261</v>
      </c>
      <c r="K4284" s="11" t="s">
        <v>12387</v>
      </c>
      <c r="L4284" s="11">
        <v>2</v>
      </c>
    </row>
    <row r="4285" spans="1:12">
      <c r="A4285" s="11" t="s">
        <v>8535</v>
      </c>
      <c r="D4285" s="11" t="s">
        <v>260</v>
      </c>
      <c r="E4285" s="19" t="s">
        <v>8785</v>
      </c>
      <c r="F4285" s="10">
        <v>42036</v>
      </c>
      <c r="G4285" s="10">
        <v>44958</v>
      </c>
      <c r="H4285" s="11">
        <v>9</v>
      </c>
      <c r="I4285" s="20" t="s">
        <v>259</v>
      </c>
      <c r="J4285" s="11" t="s">
        <v>261</v>
      </c>
      <c r="K4285" s="11" t="s">
        <v>12387</v>
      </c>
      <c r="L4285" s="11">
        <v>2</v>
      </c>
    </row>
    <row r="4286" spans="1:12">
      <c r="A4286" s="11" t="s">
        <v>8536</v>
      </c>
      <c r="D4286" s="11" t="s">
        <v>260</v>
      </c>
      <c r="E4286" s="19" t="s">
        <v>8786</v>
      </c>
      <c r="F4286" s="10">
        <v>42036</v>
      </c>
      <c r="G4286" s="10">
        <v>44958</v>
      </c>
      <c r="H4286" s="11">
        <v>9</v>
      </c>
      <c r="I4286" s="20" t="s">
        <v>259</v>
      </c>
      <c r="J4286" s="11" t="s">
        <v>261</v>
      </c>
      <c r="K4286" s="11" t="s">
        <v>12387</v>
      </c>
      <c r="L4286" s="11">
        <v>2</v>
      </c>
    </row>
    <row r="4287" spans="1:12">
      <c r="A4287" s="11" t="s">
        <v>8537</v>
      </c>
      <c r="D4287" s="11" t="s">
        <v>260</v>
      </c>
      <c r="E4287" s="19" t="s">
        <v>8787</v>
      </c>
      <c r="F4287" s="10">
        <v>42036</v>
      </c>
      <c r="G4287" s="10">
        <v>44958</v>
      </c>
      <c r="H4287" s="11">
        <v>9</v>
      </c>
      <c r="I4287" s="20" t="s">
        <v>259</v>
      </c>
      <c r="J4287" s="11" t="s">
        <v>261</v>
      </c>
      <c r="K4287" s="11" t="s">
        <v>12387</v>
      </c>
      <c r="L4287" s="11">
        <v>2</v>
      </c>
    </row>
    <row r="4288" spans="1:12">
      <c r="A4288" s="11" t="s">
        <v>8538</v>
      </c>
      <c r="D4288" s="11" t="s">
        <v>260</v>
      </c>
      <c r="E4288" s="19" t="s">
        <v>8788</v>
      </c>
      <c r="F4288" s="10">
        <v>42036</v>
      </c>
      <c r="G4288" s="10">
        <v>44958</v>
      </c>
      <c r="H4288" s="11">
        <v>9</v>
      </c>
      <c r="I4288" s="20" t="s">
        <v>259</v>
      </c>
      <c r="J4288" s="11" t="s">
        <v>261</v>
      </c>
      <c r="K4288" s="11" t="s">
        <v>12387</v>
      </c>
      <c r="L4288" s="11">
        <v>2</v>
      </c>
    </row>
    <row r="4289" spans="1:12">
      <c r="A4289" s="11" t="s">
        <v>8539</v>
      </c>
      <c r="D4289" s="11" t="s">
        <v>260</v>
      </c>
      <c r="E4289" s="19" t="s">
        <v>8789</v>
      </c>
      <c r="F4289" s="10">
        <v>42036</v>
      </c>
      <c r="G4289" s="10">
        <v>44958</v>
      </c>
      <c r="H4289" s="11">
        <v>9</v>
      </c>
      <c r="I4289" s="20" t="s">
        <v>259</v>
      </c>
      <c r="J4289" s="11" t="s">
        <v>261</v>
      </c>
      <c r="K4289" s="11" t="s">
        <v>12387</v>
      </c>
      <c r="L4289" s="11">
        <v>2</v>
      </c>
    </row>
    <row r="4290" spans="1:12">
      <c r="A4290" s="11" t="s">
        <v>8540</v>
      </c>
      <c r="D4290" s="11" t="s">
        <v>260</v>
      </c>
      <c r="E4290" s="19" t="s">
        <v>8790</v>
      </c>
      <c r="F4290" s="10">
        <v>42036</v>
      </c>
      <c r="G4290" s="10">
        <v>44958</v>
      </c>
      <c r="H4290" s="11">
        <v>9</v>
      </c>
      <c r="I4290" s="20" t="s">
        <v>259</v>
      </c>
      <c r="J4290" s="11" t="s">
        <v>261</v>
      </c>
      <c r="K4290" s="11" t="s">
        <v>12387</v>
      </c>
      <c r="L4290" s="11">
        <v>2</v>
      </c>
    </row>
    <row r="4291" spans="1:12">
      <c r="A4291" s="11" t="s">
        <v>8541</v>
      </c>
      <c r="D4291" s="11" t="s">
        <v>260</v>
      </c>
      <c r="E4291" s="19" t="s">
        <v>8791</v>
      </c>
      <c r="F4291" s="10">
        <v>42036</v>
      </c>
      <c r="G4291" s="10">
        <v>44958</v>
      </c>
      <c r="H4291" s="11">
        <v>9</v>
      </c>
      <c r="I4291" s="20" t="s">
        <v>259</v>
      </c>
      <c r="J4291" s="11" t="s">
        <v>261</v>
      </c>
      <c r="K4291" s="11" t="s">
        <v>12387</v>
      </c>
      <c r="L4291" s="11">
        <v>2</v>
      </c>
    </row>
    <row r="4292" spans="1:12">
      <c r="A4292" s="11" t="s">
        <v>8542</v>
      </c>
      <c r="D4292" s="11" t="s">
        <v>260</v>
      </c>
      <c r="E4292" s="19" t="s">
        <v>8792</v>
      </c>
      <c r="F4292" s="10">
        <v>42036</v>
      </c>
      <c r="G4292" s="10">
        <v>44958</v>
      </c>
      <c r="H4292" s="11">
        <v>9</v>
      </c>
      <c r="I4292" s="20" t="s">
        <v>259</v>
      </c>
      <c r="J4292" s="11" t="s">
        <v>261</v>
      </c>
      <c r="K4292" s="11" t="s">
        <v>12387</v>
      </c>
      <c r="L4292" s="11">
        <v>2</v>
      </c>
    </row>
    <row r="4293" spans="1:12">
      <c r="A4293" s="11" t="s">
        <v>8543</v>
      </c>
      <c r="D4293" s="11" t="s">
        <v>260</v>
      </c>
      <c r="E4293" s="19" t="s">
        <v>8793</v>
      </c>
      <c r="F4293" s="10">
        <v>42036</v>
      </c>
      <c r="G4293" s="10">
        <v>44958</v>
      </c>
      <c r="H4293" s="11">
        <v>9</v>
      </c>
      <c r="I4293" s="20" t="s">
        <v>259</v>
      </c>
      <c r="J4293" s="11" t="s">
        <v>261</v>
      </c>
      <c r="K4293" s="11" t="s">
        <v>12387</v>
      </c>
      <c r="L4293" s="11">
        <v>2</v>
      </c>
    </row>
    <row r="4294" spans="1:12">
      <c r="A4294" s="11" t="s">
        <v>8544</v>
      </c>
      <c r="D4294" s="11" t="s">
        <v>260</v>
      </c>
      <c r="E4294" s="19" t="s">
        <v>8794</v>
      </c>
      <c r="F4294" s="10">
        <v>42036</v>
      </c>
      <c r="G4294" s="10">
        <v>44958</v>
      </c>
      <c r="H4294" s="11">
        <v>9</v>
      </c>
      <c r="I4294" s="20" t="s">
        <v>259</v>
      </c>
      <c r="J4294" s="11" t="s">
        <v>261</v>
      </c>
      <c r="K4294" s="11" t="s">
        <v>12387</v>
      </c>
      <c r="L4294" s="11">
        <v>2</v>
      </c>
    </row>
    <row r="4295" spans="1:12">
      <c r="A4295" s="11" t="s">
        <v>8545</v>
      </c>
      <c r="D4295" s="11" t="s">
        <v>260</v>
      </c>
      <c r="E4295" s="19" t="s">
        <v>8795</v>
      </c>
      <c r="F4295" s="10">
        <v>42036</v>
      </c>
      <c r="G4295" s="10">
        <v>44958</v>
      </c>
      <c r="H4295" s="11">
        <v>9</v>
      </c>
      <c r="I4295" s="20" t="s">
        <v>259</v>
      </c>
      <c r="J4295" s="11" t="s">
        <v>261</v>
      </c>
      <c r="K4295" s="11" t="s">
        <v>12387</v>
      </c>
      <c r="L4295" s="11">
        <v>2</v>
      </c>
    </row>
    <row r="4296" spans="1:12">
      <c r="A4296" s="11" t="s">
        <v>8546</v>
      </c>
      <c r="D4296" s="11" t="s">
        <v>260</v>
      </c>
      <c r="E4296" s="19" t="s">
        <v>8796</v>
      </c>
      <c r="F4296" s="10">
        <v>42036</v>
      </c>
      <c r="G4296" s="10">
        <v>44958</v>
      </c>
      <c r="H4296" s="11">
        <v>9</v>
      </c>
      <c r="I4296" s="20" t="s">
        <v>259</v>
      </c>
      <c r="J4296" s="11" t="s">
        <v>261</v>
      </c>
      <c r="K4296" s="11" t="s">
        <v>12387</v>
      </c>
      <c r="L4296" s="11">
        <v>2</v>
      </c>
    </row>
    <row r="4297" spans="1:12">
      <c r="A4297" s="11" t="s">
        <v>8547</v>
      </c>
      <c r="D4297" s="11" t="s">
        <v>260</v>
      </c>
      <c r="E4297" s="19" t="s">
        <v>8797</v>
      </c>
      <c r="F4297" s="10">
        <v>42036</v>
      </c>
      <c r="G4297" s="10">
        <v>44958</v>
      </c>
      <c r="H4297" s="11">
        <v>9</v>
      </c>
      <c r="I4297" s="20" t="s">
        <v>259</v>
      </c>
      <c r="J4297" s="11" t="s">
        <v>261</v>
      </c>
      <c r="K4297" s="11" t="s">
        <v>12387</v>
      </c>
      <c r="L4297" s="11">
        <v>2</v>
      </c>
    </row>
    <row r="4298" spans="1:12">
      <c r="A4298" s="11" t="s">
        <v>8548</v>
      </c>
      <c r="D4298" s="11" t="s">
        <v>260</v>
      </c>
      <c r="E4298" s="19" t="s">
        <v>8798</v>
      </c>
      <c r="F4298" s="10">
        <v>42036</v>
      </c>
      <c r="G4298" s="10">
        <v>44958</v>
      </c>
      <c r="H4298" s="11">
        <v>9</v>
      </c>
      <c r="I4298" s="20" t="s">
        <v>259</v>
      </c>
      <c r="J4298" s="11" t="s">
        <v>261</v>
      </c>
      <c r="K4298" s="11" t="s">
        <v>12387</v>
      </c>
      <c r="L4298" s="11">
        <v>2</v>
      </c>
    </row>
    <row r="4299" spans="1:12">
      <c r="A4299" s="11" t="s">
        <v>8549</v>
      </c>
      <c r="D4299" s="11" t="s">
        <v>260</v>
      </c>
      <c r="E4299" s="19" t="s">
        <v>8799</v>
      </c>
      <c r="F4299" s="10">
        <v>42036</v>
      </c>
      <c r="G4299" s="10">
        <v>44958</v>
      </c>
      <c r="H4299" s="11">
        <v>9</v>
      </c>
      <c r="I4299" s="20" t="s">
        <v>259</v>
      </c>
      <c r="J4299" s="11" t="s">
        <v>261</v>
      </c>
      <c r="K4299" s="11" t="s">
        <v>12387</v>
      </c>
      <c r="L4299" s="11">
        <v>2</v>
      </c>
    </row>
    <row r="4300" spans="1:12">
      <c r="A4300" s="11" t="s">
        <v>8550</v>
      </c>
      <c r="D4300" s="11" t="s">
        <v>260</v>
      </c>
      <c r="E4300" s="19" t="s">
        <v>8800</v>
      </c>
      <c r="F4300" s="10">
        <v>42036</v>
      </c>
      <c r="G4300" s="10">
        <v>44958</v>
      </c>
      <c r="H4300" s="11">
        <v>9</v>
      </c>
      <c r="I4300" s="20" t="s">
        <v>259</v>
      </c>
      <c r="J4300" s="11" t="s">
        <v>261</v>
      </c>
      <c r="K4300" s="11" t="s">
        <v>12387</v>
      </c>
      <c r="L4300" s="11">
        <v>2</v>
      </c>
    </row>
    <row r="4301" spans="1:12">
      <c r="A4301" s="11" t="s">
        <v>8551</v>
      </c>
      <c r="D4301" s="11" t="s">
        <v>260</v>
      </c>
      <c r="E4301" s="19" t="s">
        <v>8801</v>
      </c>
      <c r="F4301" s="10">
        <v>42036</v>
      </c>
      <c r="G4301" s="10">
        <v>44958</v>
      </c>
      <c r="H4301" s="11">
        <v>9</v>
      </c>
      <c r="I4301" s="20" t="s">
        <v>259</v>
      </c>
      <c r="J4301" s="11" t="s">
        <v>261</v>
      </c>
      <c r="K4301" s="11" t="s">
        <v>12387</v>
      </c>
      <c r="L4301" s="11">
        <v>2</v>
      </c>
    </row>
    <row r="4302" spans="1:12">
      <c r="A4302" s="11" t="s">
        <v>8552</v>
      </c>
      <c r="D4302" s="11" t="s">
        <v>260</v>
      </c>
      <c r="E4302" s="19" t="s">
        <v>8802</v>
      </c>
      <c r="F4302" s="10">
        <v>42036</v>
      </c>
      <c r="G4302" s="10">
        <v>44958</v>
      </c>
      <c r="H4302" s="11">
        <v>9</v>
      </c>
      <c r="I4302" s="20" t="s">
        <v>259</v>
      </c>
      <c r="J4302" s="11" t="s">
        <v>261</v>
      </c>
      <c r="K4302" s="11" t="s">
        <v>12387</v>
      </c>
      <c r="L4302" s="11">
        <v>2</v>
      </c>
    </row>
    <row r="4303" spans="1:12">
      <c r="A4303" s="11" t="s">
        <v>8553</v>
      </c>
      <c r="D4303" s="11" t="s">
        <v>260</v>
      </c>
      <c r="E4303" s="19" t="s">
        <v>8803</v>
      </c>
      <c r="F4303" s="10">
        <v>42036</v>
      </c>
      <c r="G4303" s="10">
        <v>44958</v>
      </c>
      <c r="H4303" s="11">
        <v>9</v>
      </c>
      <c r="I4303" s="20" t="s">
        <v>259</v>
      </c>
      <c r="J4303" s="11" t="s">
        <v>261</v>
      </c>
      <c r="K4303" s="11" t="s">
        <v>12387</v>
      </c>
      <c r="L4303" s="11">
        <v>2</v>
      </c>
    </row>
    <row r="4304" spans="1:12">
      <c r="A4304" s="11" t="s">
        <v>8554</v>
      </c>
      <c r="D4304" s="11" t="s">
        <v>260</v>
      </c>
      <c r="E4304" s="19" t="s">
        <v>8804</v>
      </c>
      <c r="F4304" s="10">
        <v>42036</v>
      </c>
      <c r="G4304" s="10">
        <v>44958</v>
      </c>
      <c r="H4304" s="11">
        <v>9</v>
      </c>
      <c r="I4304" s="20" t="s">
        <v>259</v>
      </c>
      <c r="J4304" s="11" t="s">
        <v>261</v>
      </c>
      <c r="K4304" s="11" t="s">
        <v>12387</v>
      </c>
      <c r="L4304" s="11">
        <v>2</v>
      </c>
    </row>
    <row r="4305" spans="1:12">
      <c r="A4305" s="11" t="s">
        <v>8555</v>
      </c>
      <c r="D4305" s="11" t="s">
        <v>260</v>
      </c>
      <c r="E4305" s="19" t="s">
        <v>8805</v>
      </c>
      <c r="F4305" s="10">
        <v>42036</v>
      </c>
      <c r="G4305" s="10">
        <v>44958</v>
      </c>
      <c r="H4305" s="11">
        <v>9</v>
      </c>
      <c r="I4305" s="20" t="s">
        <v>259</v>
      </c>
      <c r="J4305" s="11" t="s">
        <v>261</v>
      </c>
      <c r="K4305" s="11" t="s">
        <v>12387</v>
      </c>
      <c r="L4305" s="11">
        <v>2</v>
      </c>
    </row>
    <row r="4306" spans="1:12">
      <c r="A4306" s="11" t="s">
        <v>8556</v>
      </c>
      <c r="D4306" s="11" t="s">
        <v>260</v>
      </c>
      <c r="E4306" s="19" t="s">
        <v>8806</v>
      </c>
      <c r="F4306" s="10">
        <v>42036</v>
      </c>
      <c r="G4306" s="10">
        <v>44958</v>
      </c>
      <c r="H4306" s="11">
        <v>9</v>
      </c>
      <c r="I4306" s="20" t="s">
        <v>259</v>
      </c>
      <c r="J4306" s="11" t="s">
        <v>261</v>
      </c>
      <c r="K4306" s="11" t="s">
        <v>12387</v>
      </c>
      <c r="L4306" s="11">
        <v>2</v>
      </c>
    </row>
    <row r="4307" spans="1:12">
      <c r="A4307" s="11" t="s">
        <v>8557</v>
      </c>
      <c r="D4307" s="11" t="s">
        <v>260</v>
      </c>
      <c r="E4307" s="19" t="s">
        <v>8807</v>
      </c>
      <c r="F4307" s="10">
        <v>42036</v>
      </c>
      <c r="G4307" s="10">
        <v>44958</v>
      </c>
      <c r="H4307" s="11">
        <v>9</v>
      </c>
      <c r="I4307" s="20" t="s">
        <v>259</v>
      </c>
      <c r="J4307" s="11" t="s">
        <v>261</v>
      </c>
      <c r="K4307" s="11" t="s">
        <v>12387</v>
      </c>
      <c r="L4307" s="11">
        <v>2</v>
      </c>
    </row>
    <row r="4308" spans="1:12">
      <c r="A4308" s="11" t="s">
        <v>8558</v>
      </c>
      <c r="D4308" s="11" t="s">
        <v>260</v>
      </c>
      <c r="E4308" s="19" t="s">
        <v>8808</v>
      </c>
      <c r="F4308" s="10">
        <v>42036</v>
      </c>
      <c r="G4308" s="10">
        <v>44958</v>
      </c>
      <c r="H4308" s="11">
        <v>9</v>
      </c>
      <c r="I4308" s="20" t="s">
        <v>259</v>
      </c>
      <c r="J4308" s="11" t="s">
        <v>261</v>
      </c>
      <c r="K4308" s="11" t="s">
        <v>12387</v>
      </c>
      <c r="L4308" s="11">
        <v>2</v>
      </c>
    </row>
    <row r="4309" spans="1:12">
      <c r="A4309" s="11" t="s">
        <v>8559</v>
      </c>
      <c r="D4309" s="11" t="s">
        <v>260</v>
      </c>
      <c r="E4309" s="19" t="s">
        <v>8809</v>
      </c>
      <c r="F4309" s="10">
        <v>42036</v>
      </c>
      <c r="G4309" s="10">
        <v>44958</v>
      </c>
      <c r="H4309" s="11">
        <v>9</v>
      </c>
      <c r="I4309" s="20" t="s">
        <v>259</v>
      </c>
      <c r="J4309" s="11" t="s">
        <v>261</v>
      </c>
      <c r="K4309" s="11" t="s">
        <v>12387</v>
      </c>
      <c r="L4309" s="11">
        <v>2</v>
      </c>
    </row>
    <row r="4310" spans="1:12">
      <c r="A4310" s="11" t="s">
        <v>8560</v>
      </c>
      <c r="D4310" s="11" t="s">
        <v>260</v>
      </c>
      <c r="E4310" s="19" t="s">
        <v>8810</v>
      </c>
      <c r="F4310" s="10">
        <v>42036</v>
      </c>
      <c r="G4310" s="10">
        <v>44958</v>
      </c>
      <c r="H4310" s="11">
        <v>9</v>
      </c>
      <c r="I4310" s="20" t="s">
        <v>259</v>
      </c>
      <c r="J4310" s="11" t="s">
        <v>261</v>
      </c>
      <c r="K4310" s="11" t="s">
        <v>12387</v>
      </c>
      <c r="L4310" s="11">
        <v>2</v>
      </c>
    </row>
    <row r="4311" spans="1:12">
      <c r="A4311" s="11" t="s">
        <v>8561</v>
      </c>
      <c r="D4311" s="11" t="s">
        <v>260</v>
      </c>
      <c r="E4311" s="19" t="s">
        <v>8811</v>
      </c>
      <c r="F4311" s="10">
        <v>42036</v>
      </c>
      <c r="G4311" s="10">
        <v>44958</v>
      </c>
      <c r="H4311" s="11">
        <v>9</v>
      </c>
      <c r="I4311" s="20" t="s">
        <v>259</v>
      </c>
      <c r="J4311" s="11" t="s">
        <v>261</v>
      </c>
      <c r="K4311" s="11" t="s">
        <v>12387</v>
      </c>
      <c r="L4311" s="11">
        <v>2</v>
      </c>
    </row>
    <row r="4312" spans="1:12">
      <c r="A4312" s="11" t="s">
        <v>8562</v>
      </c>
      <c r="D4312" s="11" t="s">
        <v>260</v>
      </c>
      <c r="E4312" s="19" t="s">
        <v>8812</v>
      </c>
      <c r="F4312" s="10">
        <v>42036</v>
      </c>
      <c r="G4312" s="10">
        <v>44958</v>
      </c>
      <c r="H4312" s="11">
        <v>9</v>
      </c>
      <c r="I4312" s="20" t="s">
        <v>259</v>
      </c>
      <c r="J4312" s="11" t="s">
        <v>261</v>
      </c>
      <c r="K4312" s="11" t="s">
        <v>12387</v>
      </c>
      <c r="L4312" s="11">
        <v>2</v>
      </c>
    </row>
    <row r="4313" spans="1:12">
      <c r="A4313" s="11" t="s">
        <v>8563</v>
      </c>
      <c r="D4313" s="11" t="s">
        <v>260</v>
      </c>
      <c r="E4313" s="19" t="s">
        <v>8813</v>
      </c>
      <c r="F4313" s="10">
        <v>42036</v>
      </c>
      <c r="G4313" s="10">
        <v>44958</v>
      </c>
      <c r="H4313" s="11">
        <v>9</v>
      </c>
      <c r="I4313" s="20" t="s">
        <v>259</v>
      </c>
      <c r="J4313" s="11" t="s">
        <v>261</v>
      </c>
      <c r="K4313" s="11" t="s">
        <v>12387</v>
      </c>
      <c r="L4313" s="11">
        <v>2</v>
      </c>
    </row>
    <row r="4314" spans="1:12">
      <c r="A4314" s="11" t="s">
        <v>8564</v>
      </c>
      <c r="D4314" s="11" t="s">
        <v>260</v>
      </c>
      <c r="E4314" s="19" t="s">
        <v>8814</v>
      </c>
      <c r="F4314" s="10">
        <v>42036</v>
      </c>
      <c r="G4314" s="10">
        <v>44958</v>
      </c>
      <c r="H4314" s="11">
        <v>9</v>
      </c>
      <c r="I4314" s="20" t="s">
        <v>259</v>
      </c>
      <c r="J4314" s="11" t="s">
        <v>261</v>
      </c>
      <c r="K4314" s="11" t="s">
        <v>12387</v>
      </c>
      <c r="L4314" s="11">
        <v>2</v>
      </c>
    </row>
    <row r="4315" spans="1:12">
      <c r="A4315" s="11" t="s">
        <v>8565</v>
      </c>
      <c r="D4315" s="11" t="s">
        <v>260</v>
      </c>
      <c r="E4315" s="19" t="s">
        <v>8815</v>
      </c>
      <c r="F4315" s="10">
        <v>42036</v>
      </c>
      <c r="G4315" s="10">
        <v>44958</v>
      </c>
      <c r="H4315" s="11">
        <v>9</v>
      </c>
      <c r="I4315" s="20" t="s">
        <v>259</v>
      </c>
      <c r="J4315" s="11" t="s">
        <v>261</v>
      </c>
      <c r="K4315" s="11" t="s">
        <v>12387</v>
      </c>
      <c r="L4315" s="11">
        <v>2</v>
      </c>
    </row>
    <row r="4316" spans="1:12">
      <c r="A4316" s="11" t="s">
        <v>8566</v>
      </c>
      <c r="D4316" s="11" t="s">
        <v>260</v>
      </c>
      <c r="E4316" s="19" t="s">
        <v>8816</v>
      </c>
      <c r="F4316" s="10">
        <v>42036</v>
      </c>
      <c r="G4316" s="10">
        <v>44958</v>
      </c>
      <c r="H4316" s="11">
        <v>9</v>
      </c>
      <c r="I4316" s="20" t="s">
        <v>259</v>
      </c>
      <c r="J4316" s="11" t="s">
        <v>261</v>
      </c>
      <c r="K4316" s="11" t="s">
        <v>12387</v>
      </c>
      <c r="L4316" s="11">
        <v>2</v>
      </c>
    </row>
    <row r="4317" spans="1:12">
      <c r="A4317" s="11" t="s">
        <v>8567</v>
      </c>
      <c r="D4317" s="11" t="s">
        <v>260</v>
      </c>
      <c r="E4317" s="19" t="s">
        <v>8817</v>
      </c>
      <c r="F4317" s="10">
        <v>42036</v>
      </c>
      <c r="G4317" s="10">
        <v>44958</v>
      </c>
      <c r="H4317" s="11">
        <v>9</v>
      </c>
      <c r="I4317" s="20" t="s">
        <v>259</v>
      </c>
      <c r="J4317" s="11" t="s">
        <v>261</v>
      </c>
      <c r="K4317" s="11" t="s">
        <v>12387</v>
      </c>
      <c r="L4317" s="11">
        <v>2</v>
      </c>
    </row>
    <row r="4318" spans="1:12">
      <c r="A4318" s="11" t="s">
        <v>8568</v>
      </c>
      <c r="D4318" s="11" t="s">
        <v>260</v>
      </c>
      <c r="E4318" s="19" t="s">
        <v>8818</v>
      </c>
      <c r="F4318" s="10">
        <v>42036</v>
      </c>
      <c r="G4318" s="10">
        <v>44958</v>
      </c>
      <c r="H4318" s="11">
        <v>9</v>
      </c>
      <c r="I4318" s="20" t="s">
        <v>259</v>
      </c>
      <c r="J4318" s="11" t="s">
        <v>261</v>
      </c>
      <c r="K4318" s="11" t="s">
        <v>12387</v>
      </c>
      <c r="L4318" s="11">
        <v>2</v>
      </c>
    </row>
    <row r="4319" spans="1:12">
      <c r="A4319" s="11" t="s">
        <v>8569</v>
      </c>
      <c r="D4319" s="11" t="s">
        <v>260</v>
      </c>
      <c r="E4319" s="19" t="s">
        <v>8819</v>
      </c>
      <c r="F4319" s="10">
        <v>42036</v>
      </c>
      <c r="G4319" s="10">
        <v>44958</v>
      </c>
      <c r="H4319" s="11">
        <v>9</v>
      </c>
      <c r="I4319" s="20" t="s">
        <v>259</v>
      </c>
      <c r="J4319" s="11" t="s">
        <v>261</v>
      </c>
      <c r="K4319" s="11" t="s">
        <v>12387</v>
      </c>
      <c r="L4319" s="11">
        <v>2</v>
      </c>
    </row>
    <row r="4320" spans="1:12">
      <c r="A4320" s="11" t="s">
        <v>8570</v>
      </c>
      <c r="D4320" s="11" t="s">
        <v>260</v>
      </c>
      <c r="E4320" s="19" t="s">
        <v>8820</v>
      </c>
      <c r="F4320" s="10">
        <v>42036</v>
      </c>
      <c r="G4320" s="10">
        <v>44958</v>
      </c>
      <c r="H4320" s="11">
        <v>9</v>
      </c>
      <c r="I4320" s="20" t="s">
        <v>259</v>
      </c>
      <c r="J4320" s="11" t="s">
        <v>261</v>
      </c>
      <c r="K4320" s="11" t="s">
        <v>12387</v>
      </c>
      <c r="L4320" s="11">
        <v>2</v>
      </c>
    </row>
    <row r="4321" spans="1:12">
      <c r="A4321" s="11" t="s">
        <v>8571</v>
      </c>
      <c r="D4321" s="11" t="s">
        <v>260</v>
      </c>
      <c r="E4321" s="19" t="s">
        <v>8821</v>
      </c>
      <c r="F4321" s="10">
        <v>42036</v>
      </c>
      <c r="G4321" s="10">
        <v>44958</v>
      </c>
      <c r="H4321" s="11">
        <v>9</v>
      </c>
      <c r="I4321" s="20" t="s">
        <v>259</v>
      </c>
      <c r="J4321" s="11" t="s">
        <v>261</v>
      </c>
      <c r="K4321" s="11" t="s">
        <v>12387</v>
      </c>
      <c r="L4321" s="11">
        <v>2</v>
      </c>
    </row>
    <row r="4322" spans="1:12">
      <c r="A4322" s="11" t="s">
        <v>8572</v>
      </c>
      <c r="D4322" s="11" t="s">
        <v>260</v>
      </c>
      <c r="E4322" s="19" t="s">
        <v>8822</v>
      </c>
      <c r="F4322" s="10">
        <v>42036</v>
      </c>
      <c r="G4322" s="10">
        <v>44958</v>
      </c>
      <c r="H4322" s="11">
        <v>9</v>
      </c>
      <c r="I4322" s="20" t="s">
        <v>259</v>
      </c>
      <c r="J4322" s="11" t="s">
        <v>261</v>
      </c>
      <c r="K4322" s="11" t="s">
        <v>12387</v>
      </c>
      <c r="L4322" s="11">
        <v>2</v>
      </c>
    </row>
    <row r="4323" spans="1:12">
      <c r="A4323" s="11" t="s">
        <v>8573</v>
      </c>
      <c r="D4323" s="11" t="s">
        <v>260</v>
      </c>
      <c r="E4323" s="19" t="s">
        <v>8823</v>
      </c>
      <c r="F4323" s="10">
        <v>42036</v>
      </c>
      <c r="G4323" s="10">
        <v>44958</v>
      </c>
      <c r="H4323" s="11">
        <v>9</v>
      </c>
      <c r="I4323" s="20" t="s">
        <v>259</v>
      </c>
      <c r="J4323" s="11" t="s">
        <v>261</v>
      </c>
      <c r="K4323" s="11" t="s">
        <v>12387</v>
      </c>
      <c r="L4323" s="11">
        <v>2</v>
      </c>
    </row>
    <row r="4324" spans="1:12">
      <c r="A4324" s="11" t="s">
        <v>8574</v>
      </c>
      <c r="D4324" s="11" t="s">
        <v>260</v>
      </c>
      <c r="E4324" s="19" t="s">
        <v>8824</v>
      </c>
      <c r="F4324" s="10">
        <v>42036</v>
      </c>
      <c r="G4324" s="10">
        <v>44958</v>
      </c>
      <c r="H4324" s="11">
        <v>9</v>
      </c>
      <c r="I4324" s="20" t="s">
        <v>259</v>
      </c>
      <c r="J4324" s="11" t="s">
        <v>261</v>
      </c>
      <c r="K4324" s="11" t="s">
        <v>12387</v>
      </c>
      <c r="L4324" s="11">
        <v>2</v>
      </c>
    </row>
    <row r="4325" spans="1:12">
      <c r="A4325" s="11" t="s">
        <v>8575</v>
      </c>
      <c r="D4325" s="11" t="s">
        <v>260</v>
      </c>
      <c r="E4325" s="19" t="s">
        <v>8825</v>
      </c>
      <c r="F4325" s="10">
        <v>42036</v>
      </c>
      <c r="G4325" s="10">
        <v>44958</v>
      </c>
      <c r="H4325" s="11">
        <v>9</v>
      </c>
      <c r="I4325" s="20" t="s">
        <v>259</v>
      </c>
      <c r="J4325" s="11" t="s">
        <v>261</v>
      </c>
      <c r="K4325" s="11" t="s">
        <v>12387</v>
      </c>
      <c r="L4325" s="11">
        <v>2</v>
      </c>
    </row>
    <row r="4326" spans="1:12">
      <c r="A4326" s="11" t="s">
        <v>8576</v>
      </c>
      <c r="D4326" s="11" t="s">
        <v>260</v>
      </c>
      <c r="E4326" s="19" t="s">
        <v>8826</v>
      </c>
      <c r="F4326" s="10">
        <v>42036</v>
      </c>
      <c r="G4326" s="10">
        <v>44958</v>
      </c>
      <c r="H4326" s="11">
        <v>9</v>
      </c>
      <c r="I4326" s="20" t="s">
        <v>259</v>
      </c>
      <c r="J4326" s="11" t="s">
        <v>261</v>
      </c>
      <c r="K4326" s="11" t="s">
        <v>12387</v>
      </c>
      <c r="L4326" s="11">
        <v>2</v>
      </c>
    </row>
    <row r="4327" spans="1:12">
      <c r="A4327" s="11" t="s">
        <v>8577</v>
      </c>
      <c r="D4327" s="11" t="s">
        <v>260</v>
      </c>
      <c r="E4327" s="19" t="s">
        <v>8827</v>
      </c>
      <c r="F4327" s="10">
        <v>42036</v>
      </c>
      <c r="G4327" s="10">
        <v>44958</v>
      </c>
      <c r="H4327" s="11">
        <v>9</v>
      </c>
      <c r="I4327" s="20" t="s">
        <v>259</v>
      </c>
      <c r="J4327" s="11" t="s">
        <v>261</v>
      </c>
      <c r="K4327" s="11" t="s">
        <v>12387</v>
      </c>
      <c r="L4327" s="11">
        <v>2</v>
      </c>
    </row>
    <row r="4328" spans="1:12">
      <c r="A4328" s="11" t="s">
        <v>8578</v>
      </c>
      <c r="D4328" s="11" t="s">
        <v>260</v>
      </c>
      <c r="E4328" s="19" t="s">
        <v>8828</v>
      </c>
      <c r="F4328" s="10">
        <v>42036</v>
      </c>
      <c r="G4328" s="10">
        <v>44958</v>
      </c>
      <c r="H4328" s="11">
        <v>9</v>
      </c>
      <c r="I4328" s="20" t="s">
        <v>259</v>
      </c>
      <c r="J4328" s="11" t="s">
        <v>261</v>
      </c>
      <c r="K4328" s="11" t="s">
        <v>12387</v>
      </c>
      <c r="L4328" s="11">
        <v>2</v>
      </c>
    </row>
    <row r="4329" spans="1:12">
      <c r="A4329" s="11" t="s">
        <v>8579</v>
      </c>
      <c r="D4329" s="11" t="s">
        <v>260</v>
      </c>
      <c r="E4329" s="19" t="s">
        <v>8829</v>
      </c>
      <c r="F4329" s="10">
        <v>42036</v>
      </c>
      <c r="G4329" s="10">
        <v>44958</v>
      </c>
      <c r="H4329" s="11">
        <v>9</v>
      </c>
      <c r="I4329" s="20" t="s">
        <v>259</v>
      </c>
      <c r="J4329" s="11" t="s">
        <v>261</v>
      </c>
      <c r="K4329" s="11" t="s">
        <v>12387</v>
      </c>
      <c r="L4329" s="11">
        <v>2</v>
      </c>
    </row>
    <row r="4330" spans="1:12">
      <c r="A4330" s="11" t="s">
        <v>8580</v>
      </c>
      <c r="D4330" s="11" t="s">
        <v>260</v>
      </c>
      <c r="E4330" s="19" t="s">
        <v>8830</v>
      </c>
      <c r="F4330" s="10">
        <v>42036</v>
      </c>
      <c r="G4330" s="10">
        <v>44958</v>
      </c>
      <c r="H4330" s="11">
        <v>9</v>
      </c>
      <c r="I4330" s="20" t="s">
        <v>259</v>
      </c>
      <c r="J4330" s="11" t="s">
        <v>261</v>
      </c>
      <c r="K4330" s="11" t="s">
        <v>12387</v>
      </c>
      <c r="L4330" s="11">
        <v>2</v>
      </c>
    </row>
    <row r="4331" spans="1:12">
      <c r="A4331" s="11" t="s">
        <v>8581</v>
      </c>
      <c r="D4331" s="11" t="s">
        <v>260</v>
      </c>
      <c r="E4331" s="19" t="s">
        <v>8831</v>
      </c>
      <c r="F4331" s="10">
        <v>42036</v>
      </c>
      <c r="G4331" s="10">
        <v>44958</v>
      </c>
      <c r="H4331" s="11">
        <v>9</v>
      </c>
      <c r="I4331" s="20" t="s">
        <v>259</v>
      </c>
      <c r="J4331" s="11" t="s">
        <v>261</v>
      </c>
      <c r="K4331" s="11" t="s">
        <v>12387</v>
      </c>
      <c r="L4331" s="11">
        <v>2</v>
      </c>
    </row>
    <row r="4332" spans="1:12">
      <c r="A4332" s="11" t="s">
        <v>8582</v>
      </c>
      <c r="D4332" s="11" t="s">
        <v>260</v>
      </c>
      <c r="E4332" s="19" t="s">
        <v>8832</v>
      </c>
      <c r="F4332" s="10">
        <v>42036</v>
      </c>
      <c r="G4332" s="10">
        <v>44958</v>
      </c>
      <c r="H4332" s="11">
        <v>9</v>
      </c>
      <c r="I4332" s="20" t="s">
        <v>259</v>
      </c>
      <c r="J4332" s="11" t="s">
        <v>261</v>
      </c>
      <c r="K4332" s="11" t="s">
        <v>12387</v>
      </c>
      <c r="L4332" s="11">
        <v>2</v>
      </c>
    </row>
    <row r="4333" spans="1:12">
      <c r="A4333" s="11" t="s">
        <v>8583</v>
      </c>
      <c r="D4333" s="11" t="s">
        <v>260</v>
      </c>
      <c r="E4333" s="19" t="s">
        <v>8833</v>
      </c>
      <c r="F4333" s="10">
        <v>42036</v>
      </c>
      <c r="G4333" s="10">
        <v>44958</v>
      </c>
      <c r="H4333" s="11">
        <v>9</v>
      </c>
      <c r="I4333" s="20" t="s">
        <v>259</v>
      </c>
      <c r="J4333" s="11" t="s">
        <v>261</v>
      </c>
      <c r="K4333" s="11" t="s">
        <v>12387</v>
      </c>
      <c r="L4333" s="11">
        <v>2</v>
      </c>
    </row>
    <row r="4334" spans="1:12">
      <c r="A4334" s="11" t="s">
        <v>8584</v>
      </c>
      <c r="D4334" s="11" t="s">
        <v>260</v>
      </c>
      <c r="E4334" s="19" t="s">
        <v>8834</v>
      </c>
      <c r="F4334" s="10">
        <v>42036</v>
      </c>
      <c r="G4334" s="10">
        <v>44958</v>
      </c>
      <c r="H4334" s="11">
        <v>9</v>
      </c>
      <c r="I4334" s="20" t="s">
        <v>259</v>
      </c>
      <c r="J4334" s="11" t="s">
        <v>261</v>
      </c>
      <c r="K4334" s="11" t="s">
        <v>12387</v>
      </c>
      <c r="L4334" s="11">
        <v>2</v>
      </c>
    </row>
    <row r="4335" spans="1:12">
      <c r="A4335" s="11" t="s">
        <v>8585</v>
      </c>
      <c r="D4335" s="11" t="s">
        <v>260</v>
      </c>
      <c r="E4335" s="19" t="s">
        <v>8835</v>
      </c>
      <c r="F4335" s="10">
        <v>42036</v>
      </c>
      <c r="G4335" s="10">
        <v>44958</v>
      </c>
      <c r="H4335" s="11">
        <v>9</v>
      </c>
      <c r="I4335" s="20" t="s">
        <v>259</v>
      </c>
      <c r="J4335" s="11" t="s">
        <v>261</v>
      </c>
      <c r="K4335" s="11" t="s">
        <v>12387</v>
      </c>
      <c r="L4335" s="11">
        <v>2</v>
      </c>
    </row>
    <row r="4336" spans="1:12">
      <c r="A4336" s="11" t="s">
        <v>8586</v>
      </c>
      <c r="D4336" s="11" t="s">
        <v>260</v>
      </c>
      <c r="E4336" s="19" t="s">
        <v>8836</v>
      </c>
      <c r="F4336" s="10">
        <v>42036</v>
      </c>
      <c r="G4336" s="10">
        <v>44958</v>
      </c>
      <c r="H4336" s="11">
        <v>9</v>
      </c>
      <c r="I4336" s="20" t="s">
        <v>259</v>
      </c>
      <c r="J4336" s="11" t="s">
        <v>261</v>
      </c>
      <c r="K4336" s="11" t="s">
        <v>12387</v>
      </c>
      <c r="L4336" s="11">
        <v>2</v>
      </c>
    </row>
    <row r="4337" spans="1:12">
      <c r="A4337" s="11" t="s">
        <v>8587</v>
      </c>
      <c r="D4337" s="11" t="s">
        <v>260</v>
      </c>
      <c r="E4337" s="19" t="s">
        <v>8837</v>
      </c>
      <c r="F4337" s="10">
        <v>42036</v>
      </c>
      <c r="G4337" s="10">
        <v>44958</v>
      </c>
      <c r="H4337" s="11">
        <v>9</v>
      </c>
      <c r="I4337" s="20" t="s">
        <v>259</v>
      </c>
      <c r="J4337" s="11" t="s">
        <v>261</v>
      </c>
      <c r="K4337" s="11" t="s">
        <v>12387</v>
      </c>
      <c r="L4337" s="11">
        <v>2</v>
      </c>
    </row>
    <row r="4338" spans="1:12">
      <c r="A4338" s="11" t="s">
        <v>8588</v>
      </c>
      <c r="D4338" s="11" t="s">
        <v>260</v>
      </c>
      <c r="E4338" s="19" t="s">
        <v>8838</v>
      </c>
      <c r="F4338" s="10">
        <v>42036</v>
      </c>
      <c r="G4338" s="10">
        <v>44958</v>
      </c>
      <c r="H4338" s="11">
        <v>9</v>
      </c>
      <c r="I4338" s="20" t="s">
        <v>259</v>
      </c>
      <c r="J4338" s="11" t="s">
        <v>261</v>
      </c>
      <c r="K4338" s="11" t="s">
        <v>12387</v>
      </c>
      <c r="L4338" s="11">
        <v>2</v>
      </c>
    </row>
    <row r="4339" spans="1:12">
      <c r="A4339" s="11" t="s">
        <v>8589</v>
      </c>
      <c r="D4339" s="11" t="s">
        <v>260</v>
      </c>
      <c r="E4339" s="19" t="s">
        <v>8839</v>
      </c>
      <c r="F4339" s="10">
        <v>42036</v>
      </c>
      <c r="G4339" s="10">
        <v>44958</v>
      </c>
      <c r="H4339" s="11">
        <v>9</v>
      </c>
      <c r="I4339" s="20" t="s">
        <v>259</v>
      </c>
      <c r="J4339" s="11" t="s">
        <v>261</v>
      </c>
      <c r="K4339" s="11" t="s">
        <v>12387</v>
      </c>
      <c r="L4339" s="11">
        <v>2</v>
      </c>
    </row>
    <row r="4340" spans="1:12">
      <c r="A4340" s="11" t="s">
        <v>8590</v>
      </c>
      <c r="D4340" s="11" t="s">
        <v>260</v>
      </c>
      <c r="E4340" s="19" t="s">
        <v>8840</v>
      </c>
      <c r="F4340" s="10">
        <v>42036</v>
      </c>
      <c r="G4340" s="10">
        <v>44958</v>
      </c>
      <c r="H4340" s="11">
        <v>9</v>
      </c>
      <c r="I4340" s="20" t="s">
        <v>259</v>
      </c>
      <c r="J4340" s="11" t="s">
        <v>261</v>
      </c>
      <c r="K4340" s="11" t="s">
        <v>12387</v>
      </c>
      <c r="L4340" s="11">
        <v>2</v>
      </c>
    </row>
    <row r="4341" spans="1:12">
      <c r="A4341" s="11" t="s">
        <v>8591</v>
      </c>
      <c r="D4341" s="11" t="s">
        <v>260</v>
      </c>
      <c r="E4341" s="19" t="s">
        <v>8841</v>
      </c>
      <c r="F4341" s="10">
        <v>42036</v>
      </c>
      <c r="G4341" s="10">
        <v>44958</v>
      </c>
      <c r="H4341" s="11">
        <v>9</v>
      </c>
      <c r="I4341" s="20" t="s">
        <v>259</v>
      </c>
      <c r="J4341" s="11" t="s">
        <v>261</v>
      </c>
      <c r="K4341" s="11" t="s">
        <v>12387</v>
      </c>
      <c r="L4341" s="11">
        <v>2</v>
      </c>
    </row>
    <row r="4342" spans="1:12">
      <c r="A4342" s="11" t="s">
        <v>8592</v>
      </c>
      <c r="D4342" s="11" t="s">
        <v>260</v>
      </c>
      <c r="E4342" s="19" t="s">
        <v>8842</v>
      </c>
      <c r="F4342" s="10">
        <v>42036</v>
      </c>
      <c r="G4342" s="10">
        <v>44958</v>
      </c>
      <c r="H4342" s="11">
        <v>9</v>
      </c>
      <c r="I4342" s="20" t="s">
        <v>259</v>
      </c>
      <c r="J4342" s="11" t="s">
        <v>261</v>
      </c>
      <c r="K4342" s="11" t="s">
        <v>12387</v>
      </c>
      <c r="L4342" s="11">
        <v>2</v>
      </c>
    </row>
    <row r="4343" spans="1:12">
      <c r="A4343" s="11" t="s">
        <v>8593</v>
      </c>
      <c r="D4343" s="11" t="s">
        <v>260</v>
      </c>
      <c r="E4343" s="19" t="s">
        <v>8843</v>
      </c>
      <c r="F4343" s="10">
        <v>42036</v>
      </c>
      <c r="G4343" s="10">
        <v>44958</v>
      </c>
      <c r="H4343" s="11">
        <v>9</v>
      </c>
      <c r="I4343" s="20" t="s">
        <v>259</v>
      </c>
      <c r="J4343" s="11" t="s">
        <v>261</v>
      </c>
      <c r="K4343" s="11" t="s">
        <v>12387</v>
      </c>
      <c r="L4343" s="11">
        <v>2</v>
      </c>
    </row>
    <row r="4344" spans="1:12">
      <c r="A4344" s="11" t="s">
        <v>8594</v>
      </c>
      <c r="D4344" s="11" t="s">
        <v>260</v>
      </c>
      <c r="E4344" s="19" t="s">
        <v>8844</v>
      </c>
      <c r="F4344" s="10">
        <v>42036</v>
      </c>
      <c r="G4344" s="10">
        <v>44958</v>
      </c>
      <c r="H4344" s="11">
        <v>9</v>
      </c>
      <c r="I4344" s="20" t="s">
        <v>259</v>
      </c>
      <c r="J4344" s="11" t="s">
        <v>261</v>
      </c>
      <c r="K4344" s="11" t="s">
        <v>12387</v>
      </c>
      <c r="L4344" s="11">
        <v>2</v>
      </c>
    </row>
    <row r="4345" spans="1:12">
      <c r="A4345" s="11" t="s">
        <v>8595</v>
      </c>
      <c r="D4345" s="11" t="s">
        <v>260</v>
      </c>
      <c r="E4345" s="19" t="s">
        <v>8845</v>
      </c>
      <c r="F4345" s="10">
        <v>42036</v>
      </c>
      <c r="G4345" s="10">
        <v>44958</v>
      </c>
      <c r="H4345" s="11">
        <v>9</v>
      </c>
      <c r="I4345" s="20" t="s">
        <v>259</v>
      </c>
      <c r="J4345" s="11" t="s">
        <v>261</v>
      </c>
      <c r="K4345" s="11" t="s">
        <v>12387</v>
      </c>
      <c r="L4345" s="11">
        <v>2</v>
      </c>
    </row>
    <row r="4346" spans="1:12">
      <c r="A4346" s="11" t="s">
        <v>8596</v>
      </c>
      <c r="D4346" s="11" t="s">
        <v>260</v>
      </c>
      <c r="E4346" s="19" t="s">
        <v>8846</v>
      </c>
      <c r="F4346" s="10">
        <v>42036</v>
      </c>
      <c r="G4346" s="10">
        <v>44958</v>
      </c>
      <c r="H4346" s="11">
        <v>9</v>
      </c>
      <c r="I4346" s="20" t="s">
        <v>259</v>
      </c>
      <c r="J4346" s="11" t="s">
        <v>261</v>
      </c>
      <c r="K4346" s="11" t="s">
        <v>12387</v>
      </c>
      <c r="L4346" s="11">
        <v>2</v>
      </c>
    </row>
    <row r="4347" spans="1:12">
      <c r="A4347" s="11" t="s">
        <v>8597</v>
      </c>
      <c r="D4347" s="11" t="s">
        <v>260</v>
      </c>
      <c r="E4347" s="19" t="s">
        <v>8847</v>
      </c>
      <c r="F4347" s="10">
        <v>42036</v>
      </c>
      <c r="G4347" s="10">
        <v>44958</v>
      </c>
      <c r="H4347" s="11">
        <v>9</v>
      </c>
      <c r="I4347" s="20" t="s">
        <v>259</v>
      </c>
      <c r="J4347" s="11" t="s">
        <v>261</v>
      </c>
      <c r="K4347" s="11" t="s">
        <v>12387</v>
      </c>
      <c r="L4347" s="11">
        <v>2</v>
      </c>
    </row>
    <row r="4348" spans="1:12">
      <c r="A4348" s="11" t="s">
        <v>8598</v>
      </c>
      <c r="D4348" s="11" t="s">
        <v>260</v>
      </c>
      <c r="E4348" s="19" t="s">
        <v>8848</v>
      </c>
      <c r="F4348" s="10">
        <v>42036</v>
      </c>
      <c r="G4348" s="10">
        <v>44958</v>
      </c>
      <c r="H4348" s="11">
        <v>9</v>
      </c>
      <c r="I4348" s="20" t="s">
        <v>259</v>
      </c>
      <c r="J4348" s="11" t="s">
        <v>261</v>
      </c>
      <c r="K4348" s="11" t="s">
        <v>12387</v>
      </c>
      <c r="L4348" s="11">
        <v>2</v>
      </c>
    </row>
    <row r="4349" spans="1:12">
      <c r="A4349" s="11" t="s">
        <v>8599</v>
      </c>
      <c r="D4349" s="11" t="s">
        <v>260</v>
      </c>
      <c r="E4349" s="19" t="s">
        <v>8849</v>
      </c>
      <c r="F4349" s="10">
        <v>42036</v>
      </c>
      <c r="G4349" s="10">
        <v>44958</v>
      </c>
      <c r="H4349" s="11">
        <v>9</v>
      </c>
      <c r="I4349" s="20" t="s">
        <v>259</v>
      </c>
      <c r="J4349" s="11" t="s">
        <v>261</v>
      </c>
      <c r="K4349" s="11" t="s">
        <v>12387</v>
      </c>
      <c r="L4349" s="11">
        <v>2</v>
      </c>
    </row>
    <row r="4350" spans="1:12">
      <c r="A4350" s="11" t="s">
        <v>8600</v>
      </c>
      <c r="D4350" s="11" t="s">
        <v>260</v>
      </c>
      <c r="E4350" s="19" t="s">
        <v>8850</v>
      </c>
      <c r="F4350" s="10">
        <v>42036</v>
      </c>
      <c r="G4350" s="10">
        <v>44958</v>
      </c>
      <c r="H4350" s="11">
        <v>9</v>
      </c>
      <c r="I4350" s="20" t="s">
        <v>259</v>
      </c>
      <c r="J4350" s="11" t="s">
        <v>261</v>
      </c>
      <c r="K4350" s="11" t="s">
        <v>12387</v>
      </c>
      <c r="L4350" s="11">
        <v>2</v>
      </c>
    </row>
    <row r="4351" spans="1:12">
      <c r="A4351" s="11" t="s">
        <v>8601</v>
      </c>
      <c r="D4351" s="11" t="s">
        <v>260</v>
      </c>
      <c r="E4351" s="19" t="s">
        <v>8851</v>
      </c>
      <c r="F4351" s="10">
        <v>42036</v>
      </c>
      <c r="G4351" s="10">
        <v>44958</v>
      </c>
      <c r="H4351" s="11">
        <v>9</v>
      </c>
      <c r="I4351" s="20" t="s">
        <v>259</v>
      </c>
      <c r="J4351" s="11" t="s">
        <v>261</v>
      </c>
      <c r="K4351" s="11" t="s">
        <v>12387</v>
      </c>
      <c r="L4351" s="11">
        <v>2</v>
      </c>
    </row>
    <row r="4352" spans="1:12">
      <c r="A4352" s="11" t="s">
        <v>8602</v>
      </c>
      <c r="D4352" s="11" t="s">
        <v>260</v>
      </c>
      <c r="E4352" s="19" t="s">
        <v>8852</v>
      </c>
      <c r="F4352" s="10">
        <v>42036</v>
      </c>
      <c r="G4352" s="10">
        <v>44958</v>
      </c>
      <c r="H4352" s="11">
        <v>9</v>
      </c>
      <c r="I4352" s="20" t="s">
        <v>259</v>
      </c>
      <c r="J4352" s="11" t="s">
        <v>261</v>
      </c>
      <c r="K4352" s="11" t="s">
        <v>12387</v>
      </c>
      <c r="L4352" s="11">
        <v>2</v>
      </c>
    </row>
    <row r="4353" spans="1:12">
      <c r="A4353" s="11" t="s">
        <v>8603</v>
      </c>
      <c r="D4353" s="11" t="s">
        <v>260</v>
      </c>
      <c r="E4353" s="19" t="s">
        <v>8853</v>
      </c>
      <c r="F4353" s="10">
        <v>42036</v>
      </c>
      <c r="G4353" s="10">
        <v>44958</v>
      </c>
      <c r="H4353" s="11">
        <v>9</v>
      </c>
      <c r="I4353" s="20" t="s">
        <v>259</v>
      </c>
      <c r="J4353" s="11" t="s">
        <v>261</v>
      </c>
      <c r="K4353" s="11" t="s">
        <v>12387</v>
      </c>
      <c r="L4353" s="11">
        <v>2</v>
      </c>
    </row>
    <row r="4354" spans="1:12">
      <c r="A4354" s="11" t="s">
        <v>8604</v>
      </c>
      <c r="D4354" s="11" t="s">
        <v>260</v>
      </c>
      <c r="E4354" s="19" t="s">
        <v>8854</v>
      </c>
      <c r="F4354" s="10">
        <v>42036</v>
      </c>
      <c r="G4354" s="10">
        <v>44958</v>
      </c>
      <c r="H4354" s="11">
        <v>9</v>
      </c>
      <c r="I4354" s="20" t="s">
        <v>259</v>
      </c>
      <c r="J4354" s="11" t="s">
        <v>261</v>
      </c>
      <c r="K4354" s="11" t="s">
        <v>12387</v>
      </c>
      <c r="L4354" s="11">
        <v>2</v>
      </c>
    </row>
    <row r="4355" spans="1:12">
      <c r="A4355" s="11" t="s">
        <v>8605</v>
      </c>
      <c r="D4355" s="11" t="s">
        <v>260</v>
      </c>
      <c r="E4355" s="19" t="s">
        <v>8855</v>
      </c>
      <c r="F4355" s="10">
        <v>42036</v>
      </c>
      <c r="G4355" s="10">
        <v>44958</v>
      </c>
      <c r="H4355" s="11">
        <v>9</v>
      </c>
      <c r="I4355" s="20" t="s">
        <v>259</v>
      </c>
      <c r="J4355" s="11" t="s">
        <v>261</v>
      </c>
      <c r="K4355" s="11" t="s">
        <v>12387</v>
      </c>
      <c r="L4355" s="11">
        <v>2</v>
      </c>
    </row>
    <row r="4356" spans="1:12">
      <c r="A4356" s="11" t="s">
        <v>8606</v>
      </c>
      <c r="D4356" s="11" t="s">
        <v>260</v>
      </c>
      <c r="E4356" s="19" t="s">
        <v>8856</v>
      </c>
      <c r="F4356" s="10">
        <v>42036</v>
      </c>
      <c r="G4356" s="10">
        <v>44958</v>
      </c>
      <c r="H4356" s="11">
        <v>9</v>
      </c>
      <c r="I4356" s="20" t="s">
        <v>259</v>
      </c>
      <c r="J4356" s="11" t="s">
        <v>261</v>
      </c>
      <c r="K4356" s="11" t="s">
        <v>12387</v>
      </c>
      <c r="L4356" s="11">
        <v>2</v>
      </c>
    </row>
    <row r="4357" spans="1:12">
      <c r="A4357" s="11" t="s">
        <v>8607</v>
      </c>
      <c r="D4357" s="11" t="s">
        <v>260</v>
      </c>
      <c r="E4357" s="19" t="s">
        <v>8857</v>
      </c>
      <c r="F4357" s="10">
        <v>42036</v>
      </c>
      <c r="G4357" s="10">
        <v>44958</v>
      </c>
      <c r="H4357" s="11">
        <v>9</v>
      </c>
      <c r="I4357" s="20" t="s">
        <v>259</v>
      </c>
      <c r="J4357" s="11" t="s">
        <v>261</v>
      </c>
      <c r="K4357" s="11" t="s">
        <v>12387</v>
      </c>
      <c r="L4357" s="11">
        <v>2</v>
      </c>
    </row>
    <row r="4358" spans="1:12">
      <c r="A4358" s="11" t="s">
        <v>8608</v>
      </c>
      <c r="D4358" s="11" t="s">
        <v>260</v>
      </c>
      <c r="E4358" s="19" t="s">
        <v>8858</v>
      </c>
      <c r="F4358" s="10">
        <v>42036</v>
      </c>
      <c r="G4358" s="10">
        <v>44958</v>
      </c>
      <c r="H4358" s="11">
        <v>9</v>
      </c>
      <c r="I4358" s="20" t="s">
        <v>259</v>
      </c>
      <c r="J4358" s="11" t="s">
        <v>261</v>
      </c>
      <c r="K4358" s="11" t="s">
        <v>12387</v>
      </c>
      <c r="L4358" s="11">
        <v>2</v>
      </c>
    </row>
    <row r="4359" spans="1:12">
      <c r="A4359" s="11" t="s">
        <v>8609</v>
      </c>
      <c r="D4359" s="11" t="s">
        <v>260</v>
      </c>
      <c r="E4359" s="19" t="s">
        <v>8859</v>
      </c>
      <c r="F4359" s="10">
        <v>42036</v>
      </c>
      <c r="G4359" s="10">
        <v>44958</v>
      </c>
      <c r="H4359" s="11">
        <v>9</v>
      </c>
      <c r="I4359" s="20" t="s">
        <v>259</v>
      </c>
      <c r="J4359" s="11" t="s">
        <v>261</v>
      </c>
      <c r="K4359" s="11" t="s">
        <v>12387</v>
      </c>
      <c r="L4359" s="11">
        <v>2</v>
      </c>
    </row>
    <row r="4360" spans="1:12">
      <c r="A4360" s="11" t="s">
        <v>8610</v>
      </c>
      <c r="D4360" s="11" t="s">
        <v>260</v>
      </c>
      <c r="E4360" s="19" t="s">
        <v>8860</v>
      </c>
      <c r="F4360" s="10">
        <v>42036</v>
      </c>
      <c r="G4360" s="10">
        <v>44958</v>
      </c>
      <c r="H4360" s="11">
        <v>9</v>
      </c>
      <c r="I4360" s="20" t="s">
        <v>259</v>
      </c>
      <c r="J4360" s="11" t="s">
        <v>261</v>
      </c>
      <c r="K4360" s="11" t="s">
        <v>12387</v>
      </c>
      <c r="L4360" s="11">
        <v>2</v>
      </c>
    </row>
    <row r="4361" spans="1:12">
      <c r="A4361" s="11" t="s">
        <v>8611</v>
      </c>
      <c r="D4361" s="11" t="s">
        <v>260</v>
      </c>
      <c r="E4361" s="19" t="s">
        <v>8861</v>
      </c>
      <c r="F4361" s="10">
        <v>42036</v>
      </c>
      <c r="G4361" s="10">
        <v>44958</v>
      </c>
      <c r="H4361" s="11">
        <v>9</v>
      </c>
      <c r="I4361" s="20" t="s">
        <v>259</v>
      </c>
      <c r="J4361" s="11" t="s">
        <v>261</v>
      </c>
      <c r="K4361" s="11" t="s">
        <v>12387</v>
      </c>
      <c r="L4361" s="11">
        <v>2</v>
      </c>
    </row>
    <row r="4362" spans="1:12">
      <c r="A4362" s="11" t="s">
        <v>8612</v>
      </c>
      <c r="D4362" s="11" t="s">
        <v>260</v>
      </c>
      <c r="E4362" s="19" t="s">
        <v>8862</v>
      </c>
      <c r="F4362" s="10">
        <v>42036</v>
      </c>
      <c r="G4362" s="10">
        <v>44958</v>
      </c>
      <c r="H4362" s="11">
        <v>9</v>
      </c>
      <c r="I4362" s="20" t="s">
        <v>259</v>
      </c>
      <c r="J4362" s="11" t="s">
        <v>261</v>
      </c>
      <c r="K4362" s="11" t="s">
        <v>12387</v>
      </c>
      <c r="L4362" s="11">
        <v>2</v>
      </c>
    </row>
    <row r="4363" spans="1:12">
      <c r="A4363" s="11" t="s">
        <v>8613</v>
      </c>
      <c r="D4363" s="11" t="s">
        <v>260</v>
      </c>
      <c r="E4363" s="19" t="s">
        <v>8863</v>
      </c>
      <c r="F4363" s="10">
        <v>42036</v>
      </c>
      <c r="G4363" s="10">
        <v>44958</v>
      </c>
      <c r="H4363" s="11">
        <v>9</v>
      </c>
      <c r="I4363" s="20" t="s">
        <v>259</v>
      </c>
      <c r="J4363" s="11" t="s">
        <v>261</v>
      </c>
      <c r="K4363" s="11" t="s">
        <v>12387</v>
      </c>
      <c r="L4363" s="11">
        <v>2</v>
      </c>
    </row>
    <row r="4364" spans="1:12">
      <c r="A4364" s="11" t="s">
        <v>8614</v>
      </c>
      <c r="D4364" s="11" t="s">
        <v>260</v>
      </c>
      <c r="E4364" s="19" t="s">
        <v>8864</v>
      </c>
      <c r="F4364" s="10">
        <v>42036</v>
      </c>
      <c r="G4364" s="10">
        <v>44958</v>
      </c>
      <c r="H4364" s="11">
        <v>9</v>
      </c>
      <c r="I4364" s="20" t="s">
        <v>259</v>
      </c>
      <c r="J4364" s="11" t="s">
        <v>261</v>
      </c>
      <c r="K4364" s="11" t="s">
        <v>12387</v>
      </c>
      <c r="L4364" s="11">
        <v>2</v>
      </c>
    </row>
    <row r="4365" spans="1:12">
      <c r="A4365" s="11" t="s">
        <v>8615</v>
      </c>
      <c r="D4365" s="11" t="s">
        <v>260</v>
      </c>
      <c r="E4365" s="19" t="s">
        <v>8865</v>
      </c>
      <c r="F4365" s="10">
        <v>42036</v>
      </c>
      <c r="G4365" s="10">
        <v>44958</v>
      </c>
      <c r="H4365" s="11">
        <v>9</v>
      </c>
      <c r="I4365" s="20" t="s">
        <v>259</v>
      </c>
      <c r="J4365" s="11" t="s">
        <v>261</v>
      </c>
      <c r="K4365" s="11" t="s">
        <v>12387</v>
      </c>
      <c r="L4365" s="11">
        <v>2</v>
      </c>
    </row>
    <row r="4366" spans="1:12">
      <c r="A4366" s="11" t="s">
        <v>8616</v>
      </c>
      <c r="D4366" s="11" t="s">
        <v>260</v>
      </c>
      <c r="E4366" s="19" t="s">
        <v>8866</v>
      </c>
      <c r="F4366" s="10">
        <v>42036</v>
      </c>
      <c r="G4366" s="10">
        <v>44958</v>
      </c>
      <c r="H4366" s="11">
        <v>9</v>
      </c>
      <c r="I4366" s="20" t="s">
        <v>259</v>
      </c>
      <c r="J4366" s="11" t="s">
        <v>261</v>
      </c>
      <c r="K4366" s="11" t="s">
        <v>12387</v>
      </c>
      <c r="L4366" s="11">
        <v>2</v>
      </c>
    </row>
    <row r="4367" spans="1:12">
      <c r="A4367" s="11" t="s">
        <v>8617</v>
      </c>
      <c r="D4367" s="11" t="s">
        <v>260</v>
      </c>
      <c r="E4367" s="19" t="s">
        <v>8867</v>
      </c>
      <c r="F4367" s="10">
        <v>42036</v>
      </c>
      <c r="G4367" s="10">
        <v>44958</v>
      </c>
      <c r="H4367" s="11">
        <v>9</v>
      </c>
      <c r="I4367" s="20" t="s">
        <v>259</v>
      </c>
      <c r="J4367" s="11" t="s">
        <v>261</v>
      </c>
      <c r="K4367" s="11" t="s">
        <v>12387</v>
      </c>
      <c r="L4367" s="11">
        <v>2</v>
      </c>
    </row>
    <row r="4368" spans="1:12">
      <c r="A4368" s="11" t="s">
        <v>8618</v>
      </c>
      <c r="D4368" s="11" t="s">
        <v>260</v>
      </c>
      <c r="E4368" s="19" t="s">
        <v>8868</v>
      </c>
      <c r="F4368" s="10">
        <v>42036</v>
      </c>
      <c r="G4368" s="10">
        <v>44958</v>
      </c>
      <c r="H4368" s="11">
        <v>9</v>
      </c>
      <c r="I4368" s="20" t="s">
        <v>259</v>
      </c>
      <c r="J4368" s="11" t="s">
        <v>261</v>
      </c>
      <c r="K4368" s="11" t="s">
        <v>12387</v>
      </c>
      <c r="L4368" s="11">
        <v>2</v>
      </c>
    </row>
    <row r="4369" spans="1:12">
      <c r="A4369" s="11" t="s">
        <v>8619</v>
      </c>
      <c r="D4369" s="11" t="s">
        <v>260</v>
      </c>
      <c r="E4369" s="19" t="s">
        <v>8869</v>
      </c>
      <c r="F4369" s="10">
        <v>42036</v>
      </c>
      <c r="G4369" s="10">
        <v>44958</v>
      </c>
      <c r="H4369" s="11">
        <v>9</v>
      </c>
      <c r="I4369" s="20" t="s">
        <v>259</v>
      </c>
      <c r="J4369" s="11" t="s">
        <v>261</v>
      </c>
      <c r="K4369" s="11" t="s">
        <v>12387</v>
      </c>
      <c r="L4369" s="11">
        <v>2</v>
      </c>
    </row>
    <row r="4370" spans="1:12">
      <c r="A4370" s="11" t="s">
        <v>8620</v>
      </c>
      <c r="D4370" s="11" t="s">
        <v>260</v>
      </c>
      <c r="E4370" s="19" t="s">
        <v>8870</v>
      </c>
      <c r="F4370" s="10">
        <v>42036</v>
      </c>
      <c r="G4370" s="10">
        <v>44958</v>
      </c>
      <c r="H4370" s="11">
        <v>9</v>
      </c>
      <c r="I4370" s="20" t="s">
        <v>259</v>
      </c>
      <c r="J4370" s="11" t="s">
        <v>261</v>
      </c>
      <c r="K4370" s="11" t="s">
        <v>12387</v>
      </c>
      <c r="L4370" s="11">
        <v>2</v>
      </c>
    </row>
    <row r="4371" spans="1:12">
      <c r="A4371" s="11" t="s">
        <v>8621</v>
      </c>
      <c r="D4371" s="11" t="s">
        <v>260</v>
      </c>
      <c r="E4371" s="19" t="s">
        <v>8871</v>
      </c>
      <c r="F4371" s="10">
        <v>42036</v>
      </c>
      <c r="G4371" s="10">
        <v>44958</v>
      </c>
      <c r="H4371" s="11">
        <v>9</v>
      </c>
      <c r="I4371" s="20" t="s">
        <v>259</v>
      </c>
      <c r="J4371" s="11" t="s">
        <v>261</v>
      </c>
      <c r="K4371" s="11" t="s">
        <v>12387</v>
      </c>
      <c r="L4371" s="11">
        <v>2</v>
      </c>
    </row>
    <row r="4372" spans="1:12">
      <c r="A4372" s="11" t="s">
        <v>8622</v>
      </c>
      <c r="D4372" s="11" t="s">
        <v>260</v>
      </c>
      <c r="E4372" s="19" t="s">
        <v>8872</v>
      </c>
      <c r="F4372" s="10">
        <v>42036</v>
      </c>
      <c r="G4372" s="10">
        <v>44958</v>
      </c>
      <c r="H4372" s="11">
        <v>9</v>
      </c>
      <c r="I4372" s="20" t="s">
        <v>259</v>
      </c>
      <c r="J4372" s="11" t="s">
        <v>261</v>
      </c>
      <c r="K4372" s="11" t="s">
        <v>12387</v>
      </c>
      <c r="L4372" s="11">
        <v>2</v>
      </c>
    </row>
    <row r="4373" spans="1:12">
      <c r="A4373" s="11" t="s">
        <v>8623</v>
      </c>
      <c r="D4373" s="11" t="s">
        <v>260</v>
      </c>
      <c r="E4373" s="19" t="s">
        <v>8873</v>
      </c>
      <c r="F4373" s="10">
        <v>42036</v>
      </c>
      <c r="G4373" s="10">
        <v>44958</v>
      </c>
      <c r="H4373" s="11">
        <v>9</v>
      </c>
      <c r="I4373" s="20" t="s">
        <v>259</v>
      </c>
      <c r="J4373" s="11" t="s">
        <v>261</v>
      </c>
      <c r="K4373" s="11" t="s">
        <v>12387</v>
      </c>
      <c r="L4373" s="11">
        <v>2</v>
      </c>
    </row>
    <row r="4374" spans="1:12">
      <c r="A4374" s="11" t="s">
        <v>8624</v>
      </c>
      <c r="D4374" s="11" t="s">
        <v>260</v>
      </c>
      <c r="E4374" s="19" t="s">
        <v>8874</v>
      </c>
      <c r="F4374" s="10">
        <v>42036</v>
      </c>
      <c r="G4374" s="10">
        <v>44958</v>
      </c>
      <c r="H4374" s="11">
        <v>9</v>
      </c>
      <c r="I4374" s="20" t="s">
        <v>259</v>
      </c>
      <c r="J4374" s="11" t="s">
        <v>261</v>
      </c>
      <c r="K4374" s="11" t="s">
        <v>12387</v>
      </c>
      <c r="L4374" s="11">
        <v>2</v>
      </c>
    </row>
    <row r="4375" spans="1:12">
      <c r="A4375" s="11" t="s">
        <v>8625</v>
      </c>
      <c r="D4375" s="11" t="s">
        <v>260</v>
      </c>
      <c r="E4375" s="19" t="s">
        <v>8875</v>
      </c>
      <c r="F4375" s="10">
        <v>42036</v>
      </c>
      <c r="G4375" s="10">
        <v>44958</v>
      </c>
      <c r="H4375" s="11">
        <v>9</v>
      </c>
      <c r="I4375" s="20" t="s">
        <v>259</v>
      </c>
      <c r="J4375" s="11" t="s">
        <v>261</v>
      </c>
      <c r="K4375" s="11" t="s">
        <v>12387</v>
      </c>
      <c r="L4375" s="11">
        <v>2</v>
      </c>
    </row>
    <row r="4376" spans="1:12">
      <c r="A4376" s="11" t="s">
        <v>8626</v>
      </c>
      <c r="D4376" s="11" t="s">
        <v>260</v>
      </c>
      <c r="E4376" s="19" t="s">
        <v>8876</v>
      </c>
      <c r="F4376" s="10">
        <v>42036</v>
      </c>
      <c r="G4376" s="10">
        <v>44958</v>
      </c>
      <c r="H4376" s="11">
        <v>9</v>
      </c>
      <c r="I4376" s="20" t="s">
        <v>259</v>
      </c>
      <c r="J4376" s="11" t="s">
        <v>261</v>
      </c>
      <c r="K4376" s="11" t="s">
        <v>12387</v>
      </c>
      <c r="L4376" s="11">
        <v>2</v>
      </c>
    </row>
    <row r="4377" spans="1:12">
      <c r="A4377" s="11" t="s">
        <v>8627</v>
      </c>
      <c r="D4377" s="11" t="s">
        <v>260</v>
      </c>
      <c r="E4377" s="19" t="s">
        <v>8877</v>
      </c>
      <c r="F4377" s="10">
        <v>42036</v>
      </c>
      <c r="G4377" s="10">
        <v>44958</v>
      </c>
      <c r="H4377" s="11">
        <v>9</v>
      </c>
      <c r="I4377" s="20" t="s">
        <v>259</v>
      </c>
      <c r="J4377" s="11" t="s">
        <v>261</v>
      </c>
      <c r="K4377" s="11" t="s">
        <v>12387</v>
      </c>
      <c r="L4377" s="11">
        <v>2</v>
      </c>
    </row>
    <row r="4378" spans="1:12">
      <c r="A4378" s="11" t="s">
        <v>8628</v>
      </c>
      <c r="D4378" s="11" t="s">
        <v>260</v>
      </c>
      <c r="E4378" s="19" t="s">
        <v>8878</v>
      </c>
      <c r="F4378" s="10">
        <v>42036</v>
      </c>
      <c r="G4378" s="10">
        <v>44958</v>
      </c>
      <c r="H4378" s="11">
        <v>9</v>
      </c>
      <c r="I4378" s="20" t="s">
        <v>259</v>
      </c>
      <c r="J4378" s="11" t="s">
        <v>261</v>
      </c>
      <c r="K4378" s="11" t="s">
        <v>12387</v>
      </c>
      <c r="L4378" s="11">
        <v>2</v>
      </c>
    </row>
    <row r="4379" spans="1:12">
      <c r="A4379" s="11" t="s">
        <v>8629</v>
      </c>
      <c r="D4379" s="11" t="s">
        <v>260</v>
      </c>
      <c r="E4379" s="19" t="s">
        <v>8879</v>
      </c>
      <c r="F4379" s="10">
        <v>42036</v>
      </c>
      <c r="G4379" s="10">
        <v>44958</v>
      </c>
      <c r="H4379" s="11">
        <v>9</v>
      </c>
      <c r="I4379" s="20" t="s">
        <v>259</v>
      </c>
      <c r="J4379" s="11" t="s">
        <v>261</v>
      </c>
      <c r="K4379" s="11" t="s">
        <v>12387</v>
      </c>
      <c r="L4379" s="11">
        <v>2</v>
      </c>
    </row>
    <row r="4380" spans="1:12">
      <c r="A4380" s="11" t="s">
        <v>8630</v>
      </c>
      <c r="D4380" s="11" t="s">
        <v>260</v>
      </c>
      <c r="E4380" s="19" t="s">
        <v>8880</v>
      </c>
      <c r="F4380" s="10">
        <v>42036</v>
      </c>
      <c r="G4380" s="10">
        <v>44958</v>
      </c>
      <c r="H4380" s="11">
        <v>9</v>
      </c>
      <c r="I4380" s="20" t="s">
        <v>259</v>
      </c>
      <c r="J4380" s="11" t="s">
        <v>261</v>
      </c>
      <c r="K4380" s="11" t="s">
        <v>12387</v>
      </c>
      <c r="L4380" s="11">
        <v>2</v>
      </c>
    </row>
    <row r="4381" spans="1:12">
      <c r="A4381" s="11" t="s">
        <v>8631</v>
      </c>
      <c r="D4381" s="11" t="s">
        <v>260</v>
      </c>
      <c r="E4381" s="19" t="s">
        <v>8881</v>
      </c>
      <c r="F4381" s="10">
        <v>42036</v>
      </c>
      <c r="G4381" s="10">
        <v>44958</v>
      </c>
      <c r="H4381" s="11">
        <v>9</v>
      </c>
      <c r="I4381" s="20" t="s">
        <v>259</v>
      </c>
      <c r="J4381" s="11" t="s">
        <v>261</v>
      </c>
      <c r="K4381" s="11" t="s">
        <v>12387</v>
      </c>
      <c r="L4381" s="11">
        <v>2</v>
      </c>
    </row>
    <row r="4382" spans="1:12">
      <c r="A4382" s="11" t="s">
        <v>8632</v>
      </c>
      <c r="D4382" s="11" t="s">
        <v>260</v>
      </c>
      <c r="E4382" s="19" t="s">
        <v>8882</v>
      </c>
      <c r="F4382" s="10">
        <v>42036</v>
      </c>
      <c r="G4382" s="10">
        <v>44958</v>
      </c>
      <c r="H4382" s="11">
        <v>9</v>
      </c>
      <c r="I4382" s="20" t="s">
        <v>259</v>
      </c>
      <c r="J4382" s="11" t="s">
        <v>261</v>
      </c>
      <c r="K4382" s="11" t="s">
        <v>12387</v>
      </c>
      <c r="L4382" s="11">
        <v>2</v>
      </c>
    </row>
    <row r="4383" spans="1:12">
      <c r="A4383" s="11" t="s">
        <v>8633</v>
      </c>
      <c r="D4383" s="11" t="s">
        <v>260</v>
      </c>
      <c r="E4383" s="19" t="s">
        <v>8883</v>
      </c>
      <c r="F4383" s="10">
        <v>42036</v>
      </c>
      <c r="G4383" s="10">
        <v>44958</v>
      </c>
      <c r="H4383" s="11">
        <v>9</v>
      </c>
      <c r="I4383" s="20" t="s">
        <v>259</v>
      </c>
      <c r="J4383" s="11" t="s">
        <v>261</v>
      </c>
      <c r="K4383" s="11" t="s">
        <v>12387</v>
      </c>
      <c r="L4383" s="11">
        <v>2</v>
      </c>
    </row>
    <row r="4384" spans="1:12">
      <c r="A4384" s="11" t="s">
        <v>8634</v>
      </c>
      <c r="D4384" s="11" t="s">
        <v>260</v>
      </c>
      <c r="E4384" s="19" t="s">
        <v>8884</v>
      </c>
      <c r="F4384" s="10">
        <v>42036</v>
      </c>
      <c r="G4384" s="10">
        <v>44958</v>
      </c>
      <c r="H4384" s="11">
        <v>9</v>
      </c>
      <c r="I4384" s="20" t="s">
        <v>259</v>
      </c>
      <c r="J4384" s="11" t="s">
        <v>261</v>
      </c>
      <c r="K4384" s="11" t="s">
        <v>12387</v>
      </c>
      <c r="L4384" s="11">
        <v>2</v>
      </c>
    </row>
    <row r="4385" spans="1:12">
      <c r="A4385" s="11" t="s">
        <v>8635</v>
      </c>
      <c r="D4385" s="11" t="s">
        <v>260</v>
      </c>
      <c r="E4385" s="19" t="s">
        <v>8885</v>
      </c>
      <c r="F4385" s="10">
        <v>42036</v>
      </c>
      <c r="G4385" s="10">
        <v>44958</v>
      </c>
      <c r="H4385" s="11">
        <v>9</v>
      </c>
      <c r="I4385" s="20" t="s">
        <v>259</v>
      </c>
      <c r="J4385" s="11" t="s">
        <v>261</v>
      </c>
      <c r="K4385" s="11" t="s">
        <v>12387</v>
      </c>
      <c r="L4385" s="11">
        <v>2</v>
      </c>
    </row>
    <row r="4386" spans="1:12">
      <c r="A4386" s="11" t="s">
        <v>8636</v>
      </c>
      <c r="D4386" s="11" t="s">
        <v>260</v>
      </c>
      <c r="E4386" s="19" t="s">
        <v>8886</v>
      </c>
      <c r="F4386" s="10">
        <v>42036</v>
      </c>
      <c r="G4386" s="10">
        <v>44958</v>
      </c>
      <c r="H4386" s="11">
        <v>9</v>
      </c>
      <c r="I4386" s="20" t="s">
        <v>259</v>
      </c>
      <c r="J4386" s="11" t="s">
        <v>261</v>
      </c>
      <c r="K4386" s="11" t="s">
        <v>12387</v>
      </c>
      <c r="L4386" s="11">
        <v>2</v>
      </c>
    </row>
    <row r="4387" spans="1:12">
      <c r="A4387" s="11" t="s">
        <v>8637</v>
      </c>
      <c r="D4387" s="11" t="s">
        <v>260</v>
      </c>
      <c r="E4387" s="19" t="s">
        <v>8887</v>
      </c>
      <c r="F4387" s="10">
        <v>42036</v>
      </c>
      <c r="G4387" s="10">
        <v>44958</v>
      </c>
      <c r="H4387" s="11">
        <v>9</v>
      </c>
      <c r="I4387" s="20" t="s">
        <v>259</v>
      </c>
      <c r="J4387" s="11" t="s">
        <v>261</v>
      </c>
      <c r="K4387" s="11" t="s">
        <v>12387</v>
      </c>
      <c r="L4387" s="11">
        <v>2</v>
      </c>
    </row>
    <row r="4388" spans="1:12">
      <c r="A4388" s="11" t="s">
        <v>8638</v>
      </c>
      <c r="D4388" s="11" t="s">
        <v>260</v>
      </c>
      <c r="E4388" s="19" t="s">
        <v>8888</v>
      </c>
      <c r="F4388" s="10">
        <v>42036</v>
      </c>
      <c r="G4388" s="10">
        <v>44958</v>
      </c>
      <c r="H4388" s="11">
        <v>9</v>
      </c>
      <c r="I4388" s="20" t="s">
        <v>259</v>
      </c>
      <c r="J4388" s="11" t="s">
        <v>261</v>
      </c>
      <c r="K4388" s="11" t="s">
        <v>12387</v>
      </c>
      <c r="L4388" s="11">
        <v>2</v>
      </c>
    </row>
    <row r="4389" spans="1:12">
      <c r="A4389" s="11" t="s">
        <v>8639</v>
      </c>
      <c r="D4389" s="11" t="s">
        <v>260</v>
      </c>
      <c r="E4389" s="19" t="s">
        <v>8889</v>
      </c>
      <c r="F4389" s="10">
        <v>42036</v>
      </c>
      <c r="G4389" s="10">
        <v>44958</v>
      </c>
      <c r="H4389" s="11">
        <v>9</v>
      </c>
      <c r="I4389" s="20" t="s">
        <v>259</v>
      </c>
      <c r="J4389" s="11" t="s">
        <v>261</v>
      </c>
      <c r="K4389" s="11" t="s">
        <v>12387</v>
      </c>
      <c r="L4389" s="11">
        <v>2</v>
      </c>
    </row>
    <row r="4390" spans="1:12">
      <c r="A4390" s="11" t="s">
        <v>8640</v>
      </c>
      <c r="D4390" s="11" t="s">
        <v>260</v>
      </c>
      <c r="E4390" s="19" t="s">
        <v>8890</v>
      </c>
      <c r="F4390" s="10">
        <v>42036</v>
      </c>
      <c r="G4390" s="10">
        <v>44958</v>
      </c>
      <c r="H4390" s="11">
        <v>9</v>
      </c>
      <c r="I4390" s="20" t="s">
        <v>259</v>
      </c>
      <c r="J4390" s="11" t="s">
        <v>261</v>
      </c>
      <c r="K4390" s="11" t="s">
        <v>12387</v>
      </c>
      <c r="L4390" s="11">
        <v>2</v>
      </c>
    </row>
    <row r="4391" spans="1:12">
      <c r="A4391" s="11" t="s">
        <v>8641</v>
      </c>
      <c r="D4391" s="11" t="s">
        <v>260</v>
      </c>
      <c r="E4391" s="19" t="s">
        <v>8891</v>
      </c>
      <c r="F4391" s="10">
        <v>42036</v>
      </c>
      <c r="G4391" s="10">
        <v>44958</v>
      </c>
      <c r="H4391" s="11">
        <v>9</v>
      </c>
      <c r="I4391" s="20" t="s">
        <v>259</v>
      </c>
      <c r="J4391" s="11" t="s">
        <v>261</v>
      </c>
      <c r="K4391" s="11" t="s">
        <v>12387</v>
      </c>
      <c r="L4391" s="11">
        <v>2</v>
      </c>
    </row>
    <row r="4392" spans="1:12">
      <c r="A4392" s="11" t="s">
        <v>8642</v>
      </c>
      <c r="D4392" s="11" t="s">
        <v>260</v>
      </c>
      <c r="E4392" s="19" t="s">
        <v>8892</v>
      </c>
      <c r="F4392" s="10">
        <v>42036</v>
      </c>
      <c r="G4392" s="10">
        <v>44958</v>
      </c>
      <c r="H4392" s="11">
        <v>9</v>
      </c>
      <c r="I4392" s="20" t="s">
        <v>259</v>
      </c>
      <c r="J4392" s="11" t="s">
        <v>261</v>
      </c>
      <c r="K4392" s="11" t="s">
        <v>12387</v>
      </c>
      <c r="L4392" s="11">
        <v>2</v>
      </c>
    </row>
    <row r="4393" spans="1:12">
      <c r="A4393" s="11" t="s">
        <v>8643</v>
      </c>
      <c r="D4393" s="11" t="s">
        <v>260</v>
      </c>
      <c r="E4393" s="19" t="s">
        <v>8893</v>
      </c>
      <c r="F4393" s="10">
        <v>42036</v>
      </c>
      <c r="G4393" s="10">
        <v>44958</v>
      </c>
      <c r="H4393" s="11">
        <v>9</v>
      </c>
      <c r="I4393" s="20" t="s">
        <v>259</v>
      </c>
      <c r="J4393" s="11" t="s">
        <v>261</v>
      </c>
      <c r="K4393" s="11" t="s">
        <v>12387</v>
      </c>
      <c r="L4393" s="11">
        <v>2</v>
      </c>
    </row>
    <row r="4394" spans="1:12">
      <c r="A4394" s="11" t="s">
        <v>8644</v>
      </c>
      <c r="D4394" s="11" t="s">
        <v>260</v>
      </c>
      <c r="E4394" s="19" t="s">
        <v>8894</v>
      </c>
      <c r="F4394" s="10">
        <v>42036</v>
      </c>
      <c r="G4394" s="10">
        <v>44958</v>
      </c>
      <c r="H4394" s="11">
        <v>9</v>
      </c>
      <c r="I4394" s="20" t="s">
        <v>259</v>
      </c>
      <c r="J4394" s="11" t="s">
        <v>261</v>
      </c>
      <c r="K4394" s="11" t="s">
        <v>12387</v>
      </c>
      <c r="L4394" s="11">
        <v>2</v>
      </c>
    </row>
    <row r="4395" spans="1:12">
      <c r="A4395" s="11" t="s">
        <v>8645</v>
      </c>
      <c r="D4395" s="11" t="s">
        <v>260</v>
      </c>
      <c r="E4395" s="19" t="s">
        <v>8895</v>
      </c>
      <c r="F4395" s="10">
        <v>42036</v>
      </c>
      <c r="G4395" s="10">
        <v>44958</v>
      </c>
      <c r="H4395" s="11">
        <v>9</v>
      </c>
      <c r="I4395" s="20" t="s">
        <v>259</v>
      </c>
      <c r="J4395" s="11" t="s">
        <v>261</v>
      </c>
      <c r="K4395" s="11" t="s">
        <v>12387</v>
      </c>
      <c r="L4395" s="11">
        <v>2</v>
      </c>
    </row>
    <row r="4396" spans="1:12">
      <c r="A4396" s="11" t="s">
        <v>8646</v>
      </c>
      <c r="D4396" s="11" t="s">
        <v>260</v>
      </c>
      <c r="E4396" s="19" t="s">
        <v>8896</v>
      </c>
      <c r="F4396" s="10">
        <v>42036</v>
      </c>
      <c r="G4396" s="10">
        <v>44958</v>
      </c>
      <c r="H4396" s="11">
        <v>9</v>
      </c>
      <c r="I4396" s="20" t="s">
        <v>259</v>
      </c>
      <c r="J4396" s="11" t="s">
        <v>261</v>
      </c>
      <c r="K4396" s="11" t="s">
        <v>12387</v>
      </c>
      <c r="L4396" s="11">
        <v>2</v>
      </c>
    </row>
    <row r="4397" spans="1:12">
      <c r="A4397" s="11" t="s">
        <v>8647</v>
      </c>
      <c r="D4397" s="11" t="s">
        <v>260</v>
      </c>
      <c r="E4397" s="19" t="s">
        <v>8897</v>
      </c>
      <c r="F4397" s="10">
        <v>42036</v>
      </c>
      <c r="G4397" s="10">
        <v>44958</v>
      </c>
      <c r="H4397" s="11">
        <v>9</v>
      </c>
      <c r="I4397" s="20" t="s">
        <v>259</v>
      </c>
      <c r="J4397" s="11" t="s">
        <v>261</v>
      </c>
      <c r="K4397" s="11" t="s">
        <v>12387</v>
      </c>
      <c r="L4397" s="11">
        <v>2</v>
      </c>
    </row>
    <row r="4398" spans="1:12">
      <c r="A4398" s="11" t="s">
        <v>8648</v>
      </c>
      <c r="D4398" s="11" t="s">
        <v>260</v>
      </c>
      <c r="E4398" s="19" t="s">
        <v>8898</v>
      </c>
      <c r="F4398" s="10">
        <v>42036</v>
      </c>
      <c r="G4398" s="10">
        <v>44958</v>
      </c>
      <c r="H4398" s="11">
        <v>9</v>
      </c>
      <c r="I4398" s="20" t="s">
        <v>259</v>
      </c>
      <c r="J4398" s="11" t="s">
        <v>261</v>
      </c>
      <c r="K4398" s="11" t="s">
        <v>12387</v>
      </c>
      <c r="L4398" s="11">
        <v>2</v>
      </c>
    </row>
    <row r="4399" spans="1:12">
      <c r="A4399" s="11" t="s">
        <v>8649</v>
      </c>
      <c r="D4399" s="11" t="s">
        <v>260</v>
      </c>
      <c r="E4399" s="19" t="s">
        <v>8899</v>
      </c>
      <c r="F4399" s="10">
        <v>42036</v>
      </c>
      <c r="G4399" s="10">
        <v>44958</v>
      </c>
      <c r="H4399" s="11">
        <v>9</v>
      </c>
      <c r="I4399" s="20" t="s">
        <v>259</v>
      </c>
      <c r="J4399" s="11" t="s">
        <v>261</v>
      </c>
      <c r="K4399" s="11" t="s">
        <v>12387</v>
      </c>
      <c r="L4399" s="11">
        <v>2</v>
      </c>
    </row>
    <row r="4400" spans="1:12">
      <c r="A4400" s="11" t="s">
        <v>8650</v>
      </c>
      <c r="D4400" s="11" t="s">
        <v>260</v>
      </c>
      <c r="E4400" s="19" t="s">
        <v>8900</v>
      </c>
      <c r="F4400" s="10">
        <v>42036</v>
      </c>
      <c r="G4400" s="10">
        <v>44958</v>
      </c>
      <c r="H4400" s="11">
        <v>9</v>
      </c>
      <c r="I4400" s="20" t="s">
        <v>259</v>
      </c>
      <c r="J4400" s="11" t="s">
        <v>261</v>
      </c>
      <c r="K4400" s="11" t="s">
        <v>12387</v>
      </c>
      <c r="L4400" s="11">
        <v>2</v>
      </c>
    </row>
    <row r="4401" spans="1:12">
      <c r="A4401" s="11" t="s">
        <v>8651</v>
      </c>
      <c r="D4401" s="11" t="s">
        <v>260</v>
      </c>
      <c r="E4401" s="19" t="s">
        <v>8901</v>
      </c>
      <c r="F4401" s="10">
        <v>42036</v>
      </c>
      <c r="G4401" s="10">
        <v>44958</v>
      </c>
      <c r="H4401" s="11">
        <v>9</v>
      </c>
      <c r="I4401" s="20" t="s">
        <v>259</v>
      </c>
      <c r="J4401" s="11" t="s">
        <v>261</v>
      </c>
      <c r="K4401" s="11" t="s">
        <v>12387</v>
      </c>
      <c r="L4401" s="11">
        <v>2</v>
      </c>
    </row>
    <row r="4402" spans="1:12">
      <c r="A4402" s="11" t="s">
        <v>8652</v>
      </c>
      <c r="D4402" s="11" t="s">
        <v>260</v>
      </c>
      <c r="E4402" s="19" t="s">
        <v>8902</v>
      </c>
      <c r="F4402" s="10">
        <v>42036</v>
      </c>
      <c r="G4402" s="10">
        <v>44958</v>
      </c>
      <c r="H4402" s="11">
        <v>9</v>
      </c>
      <c r="I4402" s="20" t="s">
        <v>259</v>
      </c>
      <c r="J4402" s="11" t="s">
        <v>261</v>
      </c>
      <c r="K4402" s="11" t="s">
        <v>12387</v>
      </c>
      <c r="L4402" s="11">
        <v>2</v>
      </c>
    </row>
    <row r="4403" spans="1:12">
      <c r="A4403" s="11" t="s">
        <v>8653</v>
      </c>
      <c r="D4403" s="11" t="s">
        <v>260</v>
      </c>
      <c r="E4403" s="19" t="s">
        <v>8903</v>
      </c>
      <c r="F4403" s="10">
        <v>42036</v>
      </c>
      <c r="G4403" s="10">
        <v>44958</v>
      </c>
      <c r="H4403" s="11">
        <v>9</v>
      </c>
      <c r="I4403" s="20" t="s">
        <v>259</v>
      </c>
      <c r="J4403" s="11" t="s">
        <v>261</v>
      </c>
      <c r="K4403" s="11" t="s">
        <v>12387</v>
      </c>
      <c r="L4403" s="11">
        <v>2</v>
      </c>
    </row>
    <row r="4404" spans="1:12">
      <c r="A4404" s="11" t="s">
        <v>8654</v>
      </c>
      <c r="D4404" s="11" t="s">
        <v>260</v>
      </c>
      <c r="E4404" s="19" t="s">
        <v>8904</v>
      </c>
      <c r="F4404" s="10">
        <v>42036</v>
      </c>
      <c r="G4404" s="10">
        <v>44958</v>
      </c>
      <c r="H4404" s="11">
        <v>9</v>
      </c>
      <c r="I4404" s="20" t="s">
        <v>259</v>
      </c>
      <c r="J4404" s="11" t="s">
        <v>261</v>
      </c>
      <c r="K4404" s="11" t="s">
        <v>12387</v>
      </c>
      <c r="L4404" s="11">
        <v>2</v>
      </c>
    </row>
    <row r="4405" spans="1:12">
      <c r="A4405" s="11" t="s">
        <v>8655</v>
      </c>
      <c r="D4405" s="11" t="s">
        <v>260</v>
      </c>
      <c r="E4405" s="19" t="s">
        <v>8905</v>
      </c>
      <c r="F4405" s="10">
        <v>42036</v>
      </c>
      <c r="G4405" s="10">
        <v>44958</v>
      </c>
      <c r="H4405" s="11">
        <v>9</v>
      </c>
      <c r="I4405" s="20" t="s">
        <v>259</v>
      </c>
      <c r="J4405" s="11" t="s">
        <v>261</v>
      </c>
      <c r="K4405" s="11" t="s">
        <v>12387</v>
      </c>
      <c r="L4405" s="11">
        <v>2</v>
      </c>
    </row>
    <row r="4406" spans="1:12">
      <c r="A4406" s="11" t="s">
        <v>8656</v>
      </c>
      <c r="D4406" s="11" t="s">
        <v>260</v>
      </c>
      <c r="E4406" s="19" t="s">
        <v>8906</v>
      </c>
      <c r="F4406" s="10">
        <v>42036</v>
      </c>
      <c r="G4406" s="10">
        <v>44958</v>
      </c>
      <c r="H4406" s="11">
        <v>9</v>
      </c>
      <c r="I4406" s="20" t="s">
        <v>259</v>
      </c>
      <c r="J4406" s="11" t="s">
        <v>261</v>
      </c>
      <c r="K4406" s="11" t="s">
        <v>12387</v>
      </c>
      <c r="L4406" s="11">
        <v>2</v>
      </c>
    </row>
    <row r="4407" spans="1:12">
      <c r="A4407" s="11" t="s">
        <v>8657</v>
      </c>
      <c r="D4407" s="11" t="s">
        <v>260</v>
      </c>
      <c r="E4407" s="19" t="s">
        <v>8907</v>
      </c>
      <c r="F4407" s="10">
        <v>42036</v>
      </c>
      <c r="G4407" s="10">
        <v>44958</v>
      </c>
      <c r="H4407" s="11">
        <v>9</v>
      </c>
      <c r="I4407" s="20" t="s">
        <v>259</v>
      </c>
      <c r="J4407" s="11" t="s">
        <v>261</v>
      </c>
      <c r="K4407" s="11" t="s">
        <v>12387</v>
      </c>
      <c r="L4407" s="11">
        <v>2</v>
      </c>
    </row>
    <row r="4408" spans="1:12">
      <c r="A4408" s="11" t="s">
        <v>8658</v>
      </c>
      <c r="D4408" s="11" t="s">
        <v>260</v>
      </c>
      <c r="E4408" s="19" t="s">
        <v>8908</v>
      </c>
      <c r="F4408" s="10">
        <v>42036</v>
      </c>
      <c r="G4408" s="10">
        <v>44958</v>
      </c>
      <c r="H4408" s="11">
        <v>9</v>
      </c>
      <c r="I4408" s="20" t="s">
        <v>259</v>
      </c>
      <c r="J4408" s="11" t="s">
        <v>261</v>
      </c>
      <c r="K4408" s="11" t="s">
        <v>12387</v>
      </c>
      <c r="L4408" s="11">
        <v>2</v>
      </c>
    </row>
    <row r="4409" spans="1:12">
      <c r="A4409" s="11" t="s">
        <v>8659</v>
      </c>
      <c r="D4409" s="11" t="s">
        <v>260</v>
      </c>
      <c r="E4409" s="19" t="s">
        <v>8909</v>
      </c>
      <c r="F4409" s="10">
        <v>42036</v>
      </c>
      <c r="G4409" s="10">
        <v>44958</v>
      </c>
      <c r="H4409" s="11">
        <v>9</v>
      </c>
      <c r="I4409" s="20" t="s">
        <v>259</v>
      </c>
      <c r="J4409" s="11" t="s">
        <v>261</v>
      </c>
      <c r="K4409" s="11" t="s">
        <v>12387</v>
      </c>
      <c r="L4409" s="11">
        <v>2</v>
      </c>
    </row>
    <row r="4410" spans="1:12">
      <c r="A4410" s="11" t="s">
        <v>8660</v>
      </c>
      <c r="D4410" s="11" t="s">
        <v>260</v>
      </c>
      <c r="E4410" s="19" t="s">
        <v>8910</v>
      </c>
      <c r="F4410" s="10">
        <v>42036</v>
      </c>
      <c r="G4410" s="10">
        <v>44958</v>
      </c>
      <c r="H4410" s="11">
        <v>9</v>
      </c>
      <c r="I4410" s="20" t="s">
        <v>259</v>
      </c>
      <c r="J4410" s="11" t="s">
        <v>261</v>
      </c>
      <c r="K4410" s="11" t="s">
        <v>12387</v>
      </c>
      <c r="L4410" s="11">
        <v>2</v>
      </c>
    </row>
    <row r="4411" spans="1:12">
      <c r="A4411" s="11" t="s">
        <v>8661</v>
      </c>
      <c r="D4411" s="11" t="s">
        <v>260</v>
      </c>
      <c r="E4411" s="19" t="s">
        <v>8911</v>
      </c>
      <c r="F4411" s="10">
        <v>42036</v>
      </c>
      <c r="G4411" s="10">
        <v>44958</v>
      </c>
      <c r="H4411" s="11">
        <v>9</v>
      </c>
      <c r="I4411" s="20" t="s">
        <v>259</v>
      </c>
      <c r="J4411" s="11" t="s">
        <v>261</v>
      </c>
      <c r="K4411" s="11" t="s">
        <v>12387</v>
      </c>
      <c r="L4411" s="11">
        <v>2</v>
      </c>
    </row>
    <row r="4412" spans="1:12">
      <c r="A4412" s="11" t="s">
        <v>8662</v>
      </c>
      <c r="D4412" s="11" t="s">
        <v>260</v>
      </c>
      <c r="E4412" s="19" t="s">
        <v>8912</v>
      </c>
      <c r="F4412" s="10">
        <v>42036</v>
      </c>
      <c r="G4412" s="10">
        <v>44958</v>
      </c>
      <c r="H4412" s="11">
        <v>9</v>
      </c>
      <c r="I4412" s="20" t="s">
        <v>259</v>
      </c>
      <c r="J4412" s="11" t="s">
        <v>261</v>
      </c>
      <c r="K4412" s="11" t="s">
        <v>12387</v>
      </c>
      <c r="L4412" s="11">
        <v>2</v>
      </c>
    </row>
    <row r="4413" spans="1:12">
      <c r="A4413" s="11" t="s">
        <v>8663</v>
      </c>
      <c r="D4413" s="11" t="s">
        <v>260</v>
      </c>
      <c r="E4413" s="19" t="s">
        <v>8913</v>
      </c>
      <c r="F4413" s="10">
        <v>42036</v>
      </c>
      <c r="G4413" s="10">
        <v>44958</v>
      </c>
      <c r="H4413" s="11">
        <v>9</v>
      </c>
      <c r="I4413" s="20" t="s">
        <v>259</v>
      </c>
      <c r="J4413" s="11" t="s">
        <v>261</v>
      </c>
      <c r="K4413" s="11" t="s">
        <v>12387</v>
      </c>
      <c r="L4413" s="11">
        <v>2</v>
      </c>
    </row>
    <row r="4414" spans="1:12">
      <c r="A4414" s="11" t="s">
        <v>8664</v>
      </c>
      <c r="D4414" s="11" t="s">
        <v>260</v>
      </c>
      <c r="E4414" s="19" t="s">
        <v>8914</v>
      </c>
      <c r="F4414" s="10">
        <v>42036</v>
      </c>
      <c r="G4414" s="10">
        <v>44958</v>
      </c>
      <c r="H4414" s="11">
        <v>9</v>
      </c>
      <c r="I4414" s="20" t="s">
        <v>259</v>
      </c>
      <c r="J4414" s="11" t="s">
        <v>261</v>
      </c>
      <c r="K4414" s="11" t="s">
        <v>12387</v>
      </c>
      <c r="L4414" s="11">
        <v>2</v>
      </c>
    </row>
    <row r="4415" spans="1:12">
      <c r="A4415" s="11" t="s">
        <v>8665</v>
      </c>
      <c r="D4415" s="11" t="s">
        <v>260</v>
      </c>
      <c r="E4415" s="19" t="s">
        <v>8915</v>
      </c>
      <c r="F4415" s="10">
        <v>42036</v>
      </c>
      <c r="G4415" s="10">
        <v>44958</v>
      </c>
      <c r="H4415" s="11">
        <v>9</v>
      </c>
      <c r="I4415" s="20" t="s">
        <v>259</v>
      </c>
      <c r="J4415" s="11" t="s">
        <v>261</v>
      </c>
      <c r="K4415" s="11" t="s">
        <v>12387</v>
      </c>
      <c r="L4415" s="11">
        <v>2</v>
      </c>
    </row>
    <row r="4416" spans="1:12">
      <c r="A4416" s="11" t="s">
        <v>8666</v>
      </c>
      <c r="D4416" s="11" t="s">
        <v>260</v>
      </c>
      <c r="E4416" s="19" t="s">
        <v>8916</v>
      </c>
      <c r="F4416" s="10">
        <v>42036</v>
      </c>
      <c r="G4416" s="10">
        <v>44958</v>
      </c>
      <c r="H4416" s="11">
        <v>9</v>
      </c>
      <c r="I4416" s="20" t="s">
        <v>259</v>
      </c>
      <c r="J4416" s="11" t="s">
        <v>261</v>
      </c>
      <c r="K4416" s="11" t="s">
        <v>12387</v>
      </c>
      <c r="L4416" s="11">
        <v>2</v>
      </c>
    </row>
    <row r="4417" spans="1:12">
      <c r="A4417" s="11" t="s">
        <v>8667</v>
      </c>
      <c r="D4417" s="11" t="s">
        <v>260</v>
      </c>
      <c r="E4417" s="19" t="s">
        <v>8917</v>
      </c>
      <c r="F4417" s="10">
        <v>42036</v>
      </c>
      <c r="G4417" s="10">
        <v>44958</v>
      </c>
      <c r="H4417" s="11">
        <v>9</v>
      </c>
      <c r="I4417" s="20" t="s">
        <v>259</v>
      </c>
      <c r="J4417" s="11" t="s">
        <v>261</v>
      </c>
      <c r="K4417" s="11" t="s">
        <v>12387</v>
      </c>
      <c r="L4417" s="11">
        <v>2</v>
      </c>
    </row>
    <row r="4418" spans="1:12">
      <c r="A4418" s="11" t="s">
        <v>8668</v>
      </c>
      <c r="D4418" s="11" t="s">
        <v>260</v>
      </c>
      <c r="E4418" s="19" t="s">
        <v>8918</v>
      </c>
      <c r="F4418" s="10">
        <v>42036</v>
      </c>
      <c r="G4418" s="10">
        <v>44958</v>
      </c>
      <c r="H4418" s="11">
        <v>9</v>
      </c>
      <c r="I4418" s="20" t="s">
        <v>259</v>
      </c>
      <c r="J4418" s="11" t="s">
        <v>261</v>
      </c>
      <c r="K4418" s="11" t="s">
        <v>12387</v>
      </c>
      <c r="L4418" s="11">
        <v>2</v>
      </c>
    </row>
    <row r="4419" spans="1:12">
      <c r="A4419" s="11" t="s">
        <v>8669</v>
      </c>
      <c r="D4419" s="11" t="s">
        <v>260</v>
      </c>
      <c r="E4419" s="19" t="s">
        <v>8919</v>
      </c>
      <c r="F4419" s="10">
        <v>42036</v>
      </c>
      <c r="G4419" s="10">
        <v>44958</v>
      </c>
      <c r="H4419" s="11">
        <v>9</v>
      </c>
      <c r="I4419" s="20" t="s">
        <v>259</v>
      </c>
      <c r="J4419" s="11" t="s">
        <v>261</v>
      </c>
      <c r="K4419" s="11" t="s">
        <v>12387</v>
      </c>
      <c r="L4419" s="11">
        <v>2</v>
      </c>
    </row>
    <row r="4420" spans="1:12">
      <c r="A4420" s="11" t="s">
        <v>8670</v>
      </c>
      <c r="D4420" s="11" t="s">
        <v>260</v>
      </c>
      <c r="E4420" s="19" t="s">
        <v>8920</v>
      </c>
      <c r="F4420" s="10">
        <v>42036</v>
      </c>
      <c r="G4420" s="10">
        <v>44958</v>
      </c>
      <c r="H4420" s="11">
        <v>9</v>
      </c>
      <c r="I4420" s="20" t="s">
        <v>259</v>
      </c>
      <c r="J4420" s="11" t="s">
        <v>261</v>
      </c>
      <c r="K4420" s="11" t="s">
        <v>12387</v>
      </c>
      <c r="L4420" s="11">
        <v>2</v>
      </c>
    </row>
    <row r="4421" spans="1:12">
      <c r="A4421" s="11" t="s">
        <v>8671</v>
      </c>
      <c r="D4421" s="11" t="s">
        <v>260</v>
      </c>
      <c r="E4421" s="19" t="s">
        <v>8921</v>
      </c>
      <c r="F4421" s="10">
        <v>42036</v>
      </c>
      <c r="G4421" s="10">
        <v>44958</v>
      </c>
      <c r="H4421" s="11">
        <v>9</v>
      </c>
      <c r="I4421" s="20" t="s">
        <v>259</v>
      </c>
      <c r="J4421" s="11" t="s">
        <v>261</v>
      </c>
      <c r="K4421" s="11" t="s">
        <v>12387</v>
      </c>
      <c r="L4421" s="11">
        <v>2</v>
      </c>
    </row>
    <row r="4422" spans="1:12">
      <c r="A4422" s="11" t="s">
        <v>8672</v>
      </c>
      <c r="D4422" s="11" t="s">
        <v>260</v>
      </c>
      <c r="E4422" s="19" t="s">
        <v>8922</v>
      </c>
      <c r="F4422" s="10">
        <v>42036</v>
      </c>
      <c r="G4422" s="10">
        <v>44958</v>
      </c>
      <c r="H4422" s="11">
        <v>9</v>
      </c>
      <c r="I4422" s="20" t="s">
        <v>259</v>
      </c>
      <c r="J4422" s="11" t="s">
        <v>261</v>
      </c>
      <c r="K4422" s="11" t="s">
        <v>12387</v>
      </c>
      <c r="L4422" s="11">
        <v>2</v>
      </c>
    </row>
    <row r="4423" spans="1:12">
      <c r="A4423" s="11" t="s">
        <v>8673</v>
      </c>
      <c r="D4423" s="11" t="s">
        <v>260</v>
      </c>
      <c r="E4423" s="19" t="s">
        <v>8923</v>
      </c>
      <c r="F4423" s="10">
        <v>42036</v>
      </c>
      <c r="G4423" s="10">
        <v>44958</v>
      </c>
      <c r="H4423" s="11">
        <v>9</v>
      </c>
      <c r="I4423" s="20" t="s">
        <v>259</v>
      </c>
      <c r="J4423" s="11" t="s">
        <v>261</v>
      </c>
      <c r="K4423" s="11" t="s">
        <v>12387</v>
      </c>
      <c r="L4423" s="11">
        <v>2</v>
      </c>
    </row>
    <row r="4424" spans="1:12">
      <c r="A4424" s="11" t="s">
        <v>8674</v>
      </c>
      <c r="D4424" s="11" t="s">
        <v>260</v>
      </c>
      <c r="E4424" s="19" t="s">
        <v>8924</v>
      </c>
      <c r="F4424" s="10">
        <v>42036</v>
      </c>
      <c r="G4424" s="10">
        <v>44958</v>
      </c>
      <c r="H4424" s="11">
        <v>9</v>
      </c>
      <c r="I4424" s="20" t="s">
        <v>259</v>
      </c>
      <c r="J4424" s="11" t="s">
        <v>261</v>
      </c>
      <c r="K4424" s="11" t="s">
        <v>12387</v>
      </c>
      <c r="L4424" s="11">
        <v>2</v>
      </c>
    </row>
    <row r="4425" spans="1:12">
      <c r="A4425" s="11" t="s">
        <v>8675</v>
      </c>
      <c r="D4425" s="11" t="s">
        <v>260</v>
      </c>
      <c r="E4425" s="19" t="s">
        <v>8925</v>
      </c>
      <c r="F4425" s="10">
        <v>42036</v>
      </c>
      <c r="G4425" s="10">
        <v>44958</v>
      </c>
      <c r="H4425" s="11">
        <v>9</v>
      </c>
      <c r="I4425" s="20" t="s">
        <v>259</v>
      </c>
      <c r="J4425" s="11" t="s">
        <v>261</v>
      </c>
      <c r="K4425" s="11" t="s">
        <v>12387</v>
      </c>
      <c r="L4425" s="11">
        <v>2</v>
      </c>
    </row>
    <row r="4426" spans="1:12">
      <c r="A4426" s="11" t="s">
        <v>8676</v>
      </c>
      <c r="D4426" s="11" t="s">
        <v>260</v>
      </c>
      <c r="E4426" s="19" t="s">
        <v>8926</v>
      </c>
      <c r="F4426" s="10">
        <v>42036</v>
      </c>
      <c r="G4426" s="10">
        <v>44958</v>
      </c>
      <c r="H4426" s="11">
        <v>9</v>
      </c>
      <c r="I4426" s="20" t="s">
        <v>259</v>
      </c>
      <c r="J4426" s="11" t="s">
        <v>261</v>
      </c>
      <c r="K4426" s="11" t="s">
        <v>12387</v>
      </c>
      <c r="L4426" s="11">
        <v>2</v>
      </c>
    </row>
    <row r="4427" spans="1:12">
      <c r="A4427" s="11" t="s">
        <v>8677</v>
      </c>
      <c r="D4427" s="11" t="s">
        <v>260</v>
      </c>
      <c r="E4427" s="19" t="s">
        <v>8927</v>
      </c>
      <c r="F4427" s="10">
        <v>42036</v>
      </c>
      <c r="G4427" s="10">
        <v>44958</v>
      </c>
      <c r="H4427" s="11">
        <v>9</v>
      </c>
      <c r="I4427" s="20" t="s">
        <v>259</v>
      </c>
      <c r="J4427" s="11" t="s">
        <v>261</v>
      </c>
      <c r="K4427" s="11" t="s">
        <v>12387</v>
      </c>
      <c r="L4427" s="11">
        <v>2</v>
      </c>
    </row>
    <row r="4428" spans="1:12">
      <c r="A4428" s="11" t="s">
        <v>8678</v>
      </c>
      <c r="D4428" s="11" t="s">
        <v>260</v>
      </c>
      <c r="E4428" s="19" t="s">
        <v>8928</v>
      </c>
      <c r="F4428" s="10">
        <v>42036</v>
      </c>
      <c r="G4428" s="10">
        <v>44958</v>
      </c>
      <c r="H4428" s="11">
        <v>9</v>
      </c>
      <c r="I4428" s="20" t="s">
        <v>259</v>
      </c>
      <c r="J4428" s="11" t="s">
        <v>261</v>
      </c>
      <c r="K4428" s="11" t="s">
        <v>12387</v>
      </c>
      <c r="L4428" s="11">
        <v>2</v>
      </c>
    </row>
    <row r="4429" spans="1:12">
      <c r="A4429" s="11" t="s">
        <v>8679</v>
      </c>
      <c r="D4429" s="11" t="s">
        <v>260</v>
      </c>
      <c r="E4429" s="19" t="s">
        <v>8929</v>
      </c>
      <c r="F4429" s="10">
        <v>42036</v>
      </c>
      <c r="G4429" s="10">
        <v>44958</v>
      </c>
      <c r="H4429" s="11">
        <v>9</v>
      </c>
      <c r="I4429" s="20" t="s">
        <v>259</v>
      </c>
      <c r="J4429" s="11" t="s">
        <v>261</v>
      </c>
      <c r="K4429" s="11" t="s">
        <v>12387</v>
      </c>
      <c r="L4429" s="11">
        <v>2</v>
      </c>
    </row>
    <row r="4430" spans="1:12">
      <c r="A4430" s="11" t="s">
        <v>8680</v>
      </c>
      <c r="D4430" s="11" t="s">
        <v>260</v>
      </c>
      <c r="E4430" s="19" t="s">
        <v>8930</v>
      </c>
      <c r="F4430" s="10">
        <v>42036</v>
      </c>
      <c r="G4430" s="10">
        <v>44958</v>
      </c>
      <c r="H4430" s="11">
        <v>9</v>
      </c>
      <c r="I4430" s="20" t="s">
        <v>259</v>
      </c>
      <c r="J4430" s="11" t="s">
        <v>261</v>
      </c>
      <c r="K4430" s="11" t="s">
        <v>12387</v>
      </c>
      <c r="L4430" s="11">
        <v>2</v>
      </c>
    </row>
    <row r="4431" spans="1:12">
      <c r="A4431" s="11" t="s">
        <v>8681</v>
      </c>
      <c r="D4431" s="11" t="s">
        <v>260</v>
      </c>
      <c r="E4431" s="19" t="s">
        <v>8931</v>
      </c>
      <c r="F4431" s="10">
        <v>42036</v>
      </c>
      <c r="G4431" s="10">
        <v>44958</v>
      </c>
      <c r="H4431" s="11">
        <v>9</v>
      </c>
      <c r="I4431" s="20" t="s">
        <v>259</v>
      </c>
      <c r="J4431" s="11" t="s">
        <v>261</v>
      </c>
      <c r="K4431" s="11" t="s">
        <v>12387</v>
      </c>
      <c r="L4431" s="11">
        <v>2</v>
      </c>
    </row>
    <row r="4432" spans="1:12">
      <c r="A4432" s="11" t="s">
        <v>8682</v>
      </c>
      <c r="D4432" s="11" t="s">
        <v>260</v>
      </c>
      <c r="E4432" s="19" t="s">
        <v>8932</v>
      </c>
      <c r="F4432" s="10">
        <v>42036</v>
      </c>
      <c r="G4432" s="10">
        <v>44958</v>
      </c>
      <c r="H4432" s="11">
        <v>9</v>
      </c>
      <c r="I4432" s="20" t="s">
        <v>259</v>
      </c>
      <c r="J4432" s="11" t="s">
        <v>261</v>
      </c>
      <c r="K4432" s="11" t="s">
        <v>12387</v>
      </c>
      <c r="L4432" s="11">
        <v>2</v>
      </c>
    </row>
    <row r="4433" spans="1:12">
      <c r="A4433" s="11" t="s">
        <v>8683</v>
      </c>
      <c r="D4433" s="11" t="s">
        <v>260</v>
      </c>
      <c r="E4433" s="19" t="s">
        <v>8933</v>
      </c>
      <c r="F4433" s="10">
        <v>42036</v>
      </c>
      <c r="G4433" s="10">
        <v>44958</v>
      </c>
      <c r="H4433" s="11">
        <v>9</v>
      </c>
      <c r="I4433" s="20" t="s">
        <v>259</v>
      </c>
      <c r="J4433" s="11" t="s">
        <v>261</v>
      </c>
      <c r="K4433" s="11" t="s">
        <v>12387</v>
      </c>
      <c r="L4433" s="11">
        <v>2</v>
      </c>
    </row>
    <row r="4434" spans="1:12">
      <c r="A4434" s="11" t="s">
        <v>8684</v>
      </c>
      <c r="D4434" s="11" t="s">
        <v>260</v>
      </c>
      <c r="E4434" s="19" t="s">
        <v>8934</v>
      </c>
      <c r="F4434" s="10">
        <v>42036</v>
      </c>
      <c r="G4434" s="10">
        <v>44958</v>
      </c>
      <c r="H4434" s="11">
        <v>9</v>
      </c>
      <c r="I4434" s="20" t="s">
        <v>259</v>
      </c>
      <c r="J4434" s="11" t="s">
        <v>261</v>
      </c>
      <c r="K4434" s="11" t="s">
        <v>12387</v>
      </c>
      <c r="L4434" s="11">
        <v>2</v>
      </c>
    </row>
    <row r="4435" spans="1:12">
      <c r="A4435" s="11" t="s">
        <v>8685</v>
      </c>
      <c r="D4435" s="11" t="s">
        <v>260</v>
      </c>
      <c r="E4435" s="19" t="s">
        <v>8935</v>
      </c>
      <c r="F4435" s="10">
        <v>42036</v>
      </c>
      <c r="G4435" s="10">
        <v>44958</v>
      </c>
      <c r="H4435" s="11">
        <v>9</v>
      </c>
      <c r="I4435" s="20" t="s">
        <v>259</v>
      </c>
      <c r="J4435" s="11" t="s">
        <v>261</v>
      </c>
      <c r="K4435" s="11" t="s">
        <v>12387</v>
      </c>
      <c r="L4435" s="11">
        <v>2</v>
      </c>
    </row>
    <row r="4436" spans="1:12">
      <c r="A4436" s="11" t="s">
        <v>8686</v>
      </c>
      <c r="D4436" s="11" t="s">
        <v>260</v>
      </c>
      <c r="E4436" s="19" t="s">
        <v>8936</v>
      </c>
      <c r="F4436" s="10">
        <v>42036</v>
      </c>
      <c r="G4436" s="10">
        <v>44958</v>
      </c>
      <c r="H4436" s="11">
        <v>9</v>
      </c>
      <c r="I4436" s="20" t="s">
        <v>259</v>
      </c>
      <c r="J4436" s="11" t="s">
        <v>261</v>
      </c>
      <c r="K4436" s="11" t="s">
        <v>12387</v>
      </c>
      <c r="L4436" s="11">
        <v>2</v>
      </c>
    </row>
    <row r="4437" spans="1:12">
      <c r="A4437" s="11" t="s">
        <v>8687</v>
      </c>
      <c r="D4437" s="11" t="s">
        <v>260</v>
      </c>
      <c r="E4437" s="19" t="s">
        <v>8937</v>
      </c>
      <c r="F4437" s="10">
        <v>42036</v>
      </c>
      <c r="G4437" s="10">
        <v>44958</v>
      </c>
      <c r="H4437" s="11">
        <v>9</v>
      </c>
      <c r="I4437" s="20" t="s">
        <v>259</v>
      </c>
      <c r="J4437" s="11" t="s">
        <v>261</v>
      </c>
      <c r="K4437" s="11" t="s">
        <v>12387</v>
      </c>
      <c r="L4437" s="11">
        <v>2</v>
      </c>
    </row>
    <row r="4438" spans="1:12">
      <c r="A4438" s="11" t="s">
        <v>8688</v>
      </c>
      <c r="D4438" s="11" t="s">
        <v>260</v>
      </c>
      <c r="E4438" s="19" t="s">
        <v>8938</v>
      </c>
      <c r="F4438" s="10">
        <v>42036</v>
      </c>
      <c r="G4438" s="10">
        <v>44958</v>
      </c>
      <c r="H4438" s="11">
        <v>9</v>
      </c>
      <c r="I4438" s="20" t="s">
        <v>259</v>
      </c>
      <c r="J4438" s="11" t="s">
        <v>261</v>
      </c>
      <c r="K4438" s="11" t="s">
        <v>12387</v>
      </c>
      <c r="L4438" s="11">
        <v>2</v>
      </c>
    </row>
    <row r="4439" spans="1:12">
      <c r="A4439" s="11" t="s">
        <v>8689</v>
      </c>
      <c r="D4439" s="11" t="s">
        <v>260</v>
      </c>
      <c r="E4439" s="19" t="s">
        <v>8939</v>
      </c>
      <c r="F4439" s="10">
        <v>42036</v>
      </c>
      <c r="G4439" s="10">
        <v>44958</v>
      </c>
      <c r="H4439" s="11">
        <v>9</v>
      </c>
      <c r="I4439" s="20" t="s">
        <v>259</v>
      </c>
      <c r="J4439" s="11" t="s">
        <v>261</v>
      </c>
      <c r="K4439" s="11" t="s">
        <v>12387</v>
      </c>
      <c r="L4439" s="11">
        <v>2</v>
      </c>
    </row>
    <row r="4440" spans="1:12">
      <c r="A4440" s="11" t="s">
        <v>8690</v>
      </c>
      <c r="D4440" s="11" t="s">
        <v>260</v>
      </c>
      <c r="E4440" s="19" t="s">
        <v>8940</v>
      </c>
      <c r="F4440" s="10">
        <v>42036</v>
      </c>
      <c r="G4440" s="10">
        <v>44958</v>
      </c>
      <c r="H4440" s="11">
        <v>9</v>
      </c>
      <c r="I4440" s="20" t="s">
        <v>259</v>
      </c>
      <c r="J4440" s="11" t="s">
        <v>261</v>
      </c>
      <c r="K4440" s="11" t="s">
        <v>12387</v>
      </c>
      <c r="L4440" s="11">
        <v>2</v>
      </c>
    </row>
    <row r="4441" spans="1:12">
      <c r="A4441" s="11" t="s">
        <v>8691</v>
      </c>
      <c r="D4441" s="11" t="s">
        <v>260</v>
      </c>
      <c r="E4441" s="19" t="s">
        <v>8941</v>
      </c>
      <c r="F4441" s="10">
        <v>42036</v>
      </c>
      <c r="G4441" s="10">
        <v>44958</v>
      </c>
      <c r="H4441" s="11">
        <v>9</v>
      </c>
      <c r="I4441" s="20" t="s">
        <v>259</v>
      </c>
      <c r="J4441" s="11" t="s">
        <v>261</v>
      </c>
      <c r="K4441" s="11" t="s">
        <v>12387</v>
      </c>
      <c r="L4441" s="11">
        <v>2</v>
      </c>
    </row>
    <row r="4442" spans="1:12">
      <c r="A4442" s="11" t="s">
        <v>8692</v>
      </c>
      <c r="D4442" s="11" t="s">
        <v>260</v>
      </c>
      <c r="E4442" s="19" t="s">
        <v>8942</v>
      </c>
      <c r="F4442" s="10">
        <v>42036</v>
      </c>
      <c r="G4442" s="10">
        <v>44958</v>
      </c>
      <c r="H4442" s="11">
        <v>9</v>
      </c>
      <c r="I4442" s="20" t="s">
        <v>259</v>
      </c>
      <c r="J4442" s="11" t="s">
        <v>261</v>
      </c>
      <c r="K4442" s="11" t="s">
        <v>12387</v>
      </c>
      <c r="L4442" s="11">
        <v>2</v>
      </c>
    </row>
    <row r="4443" spans="1:12">
      <c r="A4443" s="11" t="s">
        <v>8693</v>
      </c>
      <c r="D4443" s="11" t="s">
        <v>260</v>
      </c>
      <c r="E4443" s="19" t="s">
        <v>8943</v>
      </c>
      <c r="F4443" s="10">
        <v>42036</v>
      </c>
      <c r="G4443" s="10">
        <v>44958</v>
      </c>
      <c r="H4443" s="11">
        <v>9</v>
      </c>
      <c r="I4443" s="20" t="s">
        <v>259</v>
      </c>
      <c r="J4443" s="11" t="s">
        <v>261</v>
      </c>
      <c r="K4443" s="11" t="s">
        <v>12387</v>
      </c>
      <c r="L4443" s="11">
        <v>2</v>
      </c>
    </row>
    <row r="4444" spans="1:12">
      <c r="A4444" s="11" t="s">
        <v>8694</v>
      </c>
      <c r="D4444" s="11" t="s">
        <v>260</v>
      </c>
      <c r="E4444" s="19" t="s">
        <v>8944</v>
      </c>
      <c r="F4444" s="10">
        <v>42036</v>
      </c>
      <c r="G4444" s="10">
        <v>44958</v>
      </c>
      <c r="H4444" s="11">
        <v>9</v>
      </c>
      <c r="I4444" s="20" t="s">
        <v>259</v>
      </c>
      <c r="J4444" s="11" t="s">
        <v>261</v>
      </c>
      <c r="K4444" s="11" t="s">
        <v>12387</v>
      </c>
      <c r="L4444" s="11">
        <v>2</v>
      </c>
    </row>
    <row r="4445" spans="1:12">
      <c r="A4445" s="11" t="s">
        <v>8695</v>
      </c>
      <c r="D4445" s="11" t="s">
        <v>260</v>
      </c>
      <c r="E4445" s="19" t="s">
        <v>8945</v>
      </c>
      <c r="F4445" s="10">
        <v>42036</v>
      </c>
      <c r="G4445" s="10">
        <v>44958</v>
      </c>
      <c r="H4445" s="11">
        <v>9</v>
      </c>
      <c r="I4445" s="20" t="s">
        <v>259</v>
      </c>
      <c r="J4445" s="11" t="s">
        <v>261</v>
      </c>
      <c r="K4445" s="11" t="s">
        <v>12387</v>
      </c>
      <c r="L4445" s="11">
        <v>2</v>
      </c>
    </row>
    <row r="4446" spans="1:12">
      <c r="A4446" s="11" t="s">
        <v>8696</v>
      </c>
      <c r="D4446" s="11" t="s">
        <v>260</v>
      </c>
      <c r="E4446" s="19" t="s">
        <v>8946</v>
      </c>
      <c r="F4446" s="10">
        <v>42036</v>
      </c>
      <c r="G4446" s="10">
        <v>44958</v>
      </c>
      <c r="H4446" s="11">
        <v>9</v>
      </c>
      <c r="I4446" s="20" t="s">
        <v>259</v>
      </c>
      <c r="J4446" s="11" t="s">
        <v>261</v>
      </c>
      <c r="K4446" s="11" t="s">
        <v>12387</v>
      </c>
      <c r="L4446" s="11">
        <v>2</v>
      </c>
    </row>
    <row r="4447" spans="1:12">
      <c r="A4447" s="11" t="s">
        <v>8697</v>
      </c>
      <c r="D4447" s="11" t="s">
        <v>260</v>
      </c>
      <c r="E4447" s="19" t="s">
        <v>8947</v>
      </c>
      <c r="F4447" s="10">
        <v>42036</v>
      </c>
      <c r="G4447" s="10">
        <v>44958</v>
      </c>
      <c r="H4447" s="11">
        <v>9</v>
      </c>
      <c r="I4447" s="20" t="s">
        <v>259</v>
      </c>
      <c r="J4447" s="11" t="s">
        <v>261</v>
      </c>
      <c r="K4447" s="11" t="s">
        <v>12387</v>
      </c>
      <c r="L4447" s="11">
        <v>2</v>
      </c>
    </row>
    <row r="4448" spans="1:12">
      <c r="A4448" s="11" t="s">
        <v>8698</v>
      </c>
      <c r="D4448" s="11" t="s">
        <v>260</v>
      </c>
      <c r="E4448" s="19" t="s">
        <v>8948</v>
      </c>
      <c r="F4448" s="10">
        <v>42036</v>
      </c>
      <c r="G4448" s="10">
        <v>44958</v>
      </c>
      <c r="H4448" s="11">
        <v>9</v>
      </c>
      <c r="I4448" s="20" t="s">
        <v>259</v>
      </c>
      <c r="J4448" s="11" t="s">
        <v>261</v>
      </c>
      <c r="K4448" s="11" t="s">
        <v>12387</v>
      </c>
      <c r="L4448" s="11">
        <v>2</v>
      </c>
    </row>
    <row r="4449" spans="1:12">
      <c r="A4449" s="11" t="s">
        <v>8699</v>
      </c>
      <c r="D4449" s="11" t="s">
        <v>260</v>
      </c>
      <c r="E4449" s="19" t="s">
        <v>8949</v>
      </c>
      <c r="F4449" s="10">
        <v>42036</v>
      </c>
      <c r="G4449" s="10">
        <v>44958</v>
      </c>
      <c r="H4449" s="11">
        <v>9</v>
      </c>
      <c r="I4449" s="20" t="s">
        <v>259</v>
      </c>
      <c r="J4449" s="11" t="s">
        <v>261</v>
      </c>
      <c r="K4449" s="11" t="s">
        <v>12387</v>
      </c>
      <c r="L4449" s="11">
        <v>2</v>
      </c>
    </row>
    <row r="4450" spans="1:12">
      <c r="A4450" s="11" t="s">
        <v>8700</v>
      </c>
      <c r="D4450" s="11" t="s">
        <v>260</v>
      </c>
      <c r="E4450" s="19" t="s">
        <v>8950</v>
      </c>
      <c r="F4450" s="10">
        <v>42036</v>
      </c>
      <c r="G4450" s="10">
        <v>44958</v>
      </c>
      <c r="H4450" s="11">
        <v>9</v>
      </c>
      <c r="I4450" s="20" t="s">
        <v>259</v>
      </c>
      <c r="J4450" s="11" t="s">
        <v>261</v>
      </c>
      <c r="K4450" s="11" t="s">
        <v>12387</v>
      </c>
      <c r="L4450" s="11">
        <v>2</v>
      </c>
    </row>
    <row r="4451" spans="1:12">
      <c r="A4451" s="11" t="s">
        <v>8701</v>
      </c>
      <c r="D4451" s="11" t="s">
        <v>260</v>
      </c>
      <c r="E4451" s="19" t="s">
        <v>8951</v>
      </c>
      <c r="F4451" s="10">
        <v>42036</v>
      </c>
      <c r="G4451" s="10">
        <v>44958</v>
      </c>
      <c r="H4451" s="11">
        <v>9</v>
      </c>
      <c r="I4451" s="20" t="s">
        <v>259</v>
      </c>
      <c r="J4451" s="11" t="s">
        <v>261</v>
      </c>
      <c r="K4451" s="11" t="s">
        <v>12387</v>
      </c>
      <c r="L4451" s="11">
        <v>2</v>
      </c>
    </row>
    <row r="4452" spans="1:12">
      <c r="A4452" s="11" t="s">
        <v>8702</v>
      </c>
      <c r="D4452" s="11" t="s">
        <v>260</v>
      </c>
      <c r="E4452" s="19" t="s">
        <v>8952</v>
      </c>
      <c r="F4452" s="10">
        <v>42036</v>
      </c>
      <c r="G4452" s="10">
        <v>44958</v>
      </c>
      <c r="H4452" s="11">
        <v>9</v>
      </c>
      <c r="I4452" s="20" t="s">
        <v>259</v>
      </c>
      <c r="J4452" s="11" t="s">
        <v>261</v>
      </c>
      <c r="K4452" s="11" t="s">
        <v>12387</v>
      </c>
      <c r="L4452" s="11">
        <v>2</v>
      </c>
    </row>
    <row r="4453" spans="1:12">
      <c r="A4453" s="11" t="s">
        <v>8703</v>
      </c>
      <c r="D4453" s="11" t="s">
        <v>260</v>
      </c>
      <c r="E4453" s="19" t="s">
        <v>8953</v>
      </c>
      <c r="F4453" s="10">
        <v>42036</v>
      </c>
      <c r="G4453" s="10">
        <v>44958</v>
      </c>
      <c r="H4453" s="11">
        <v>9</v>
      </c>
      <c r="I4453" s="20" t="s">
        <v>259</v>
      </c>
      <c r="J4453" s="11" t="s">
        <v>261</v>
      </c>
      <c r="K4453" s="11" t="s">
        <v>12387</v>
      </c>
      <c r="L4453" s="11">
        <v>2</v>
      </c>
    </row>
    <row r="4454" spans="1:12">
      <c r="A4454" s="11" t="s">
        <v>8704</v>
      </c>
      <c r="D4454" s="11" t="s">
        <v>260</v>
      </c>
      <c r="E4454" s="19" t="s">
        <v>8954</v>
      </c>
      <c r="F4454" s="10">
        <v>42036</v>
      </c>
      <c r="G4454" s="10">
        <v>44958</v>
      </c>
      <c r="H4454" s="11">
        <v>9</v>
      </c>
      <c r="I4454" s="20" t="s">
        <v>259</v>
      </c>
      <c r="J4454" s="11" t="s">
        <v>261</v>
      </c>
      <c r="K4454" s="11" t="s">
        <v>12387</v>
      </c>
      <c r="L4454" s="11">
        <v>2</v>
      </c>
    </row>
    <row r="4455" spans="1:12">
      <c r="A4455" s="11" t="s">
        <v>8705</v>
      </c>
      <c r="D4455" s="11" t="s">
        <v>260</v>
      </c>
      <c r="E4455" s="19" t="s">
        <v>8955</v>
      </c>
      <c r="F4455" s="10">
        <v>42036</v>
      </c>
      <c r="G4455" s="10">
        <v>44958</v>
      </c>
      <c r="H4455" s="11">
        <v>9</v>
      </c>
      <c r="I4455" s="20" t="s">
        <v>259</v>
      </c>
      <c r="J4455" s="11" t="s">
        <v>261</v>
      </c>
      <c r="K4455" s="11" t="s">
        <v>12387</v>
      </c>
      <c r="L4455" s="11">
        <v>2</v>
      </c>
    </row>
    <row r="4456" spans="1:12">
      <c r="A4456" s="11" t="s">
        <v>8706</v>
      </c>
      <c r="D4456" s="11" t="s">
        <v>260</v>
      </c>
      <c r="E4456" s="19" t="s">
        <v>8956</v>
      </c>
      <c r="F4456" s="10">
        <v>42036</v>
      </c>
      <c r="G4456" s="10">
        <v>44958</v>
      </c>
      <c r="H4456" s="11">
        <v>9</v>
      </c>
      <c r="I4456" s="20" t="s">
        <v>259</v>
      </c>
      <c r="J4456" s="11" t="s">
        <v>261</v>
      </c>
      <c r="K4456" s="11" t="s">
        <v>12387</v>
      </c>
      <c r="L4456" s="11">
        <v>2</v>
      </c>
    </row>
    <row r="4457" spans="1:12">
      <c r="A4457" s="11" t="s">
        <v>8707</v>
      </c>
      <c r="D4457" s="11" t="s">
        <v>260</v>
      </c>
      <c r="E4457" s="19" t="s">
        <v>8957</v>
      </c>
      <c r="F4457" s="10">
        <v>42036</v>
      </c>
      <c r="G4457" s="10">
        <v>44958</v>
      </c>
      <c r="H4457" s="11">
        <v>9</v>
      </c>
      <c r="I4457" s="20" t="s">
        <v>259</v>
      </c>
      <c r="J4457" s="11" t="s">
        <v>261</v>
      </c>
      <c r="K4457" s="11" t="s">
        <v>12387</v>
      </c>
      <c r="L4457" s="11">
        <v>2</v>
      </c>
    </row>
    <row r="4458" spans="1:12">
      <c r="A4458" s="11" t="s">
        <v>8708</v>
      </c>
      <c r="D4458" s="11" t="s">
        <v>260</v>
      </c>
      <c r="E4458" s="19" t="s">
        <v>8958</v>
      </c>
      <c r="F4458" s="10">
        <v>42036</v>
      </c>
      <c r="G4458" s="10">
        <v>44958</v>
      </c>
      <c r="H4458" s="11">
        <v>9</v>
      </c>
      <c r="I4458" s="20" t="s">
        <v>259</v>
      </c>
      <c r="J4458" s="11" t="s">
        <v>261</v>
      </c>
      <c r="K4458" s="11" t="s">
        <v>12387</v>
      </c>
      <c r="L4458" s="11">
        <v>2</v>
      </c>
    </row>
    <row r="4459" spans="1:12">
      <c r="A4459" s="11" t="s">
        <v>8709</v>
      </c>
      <c r="D4459" s="11" t="s">
        <v>260</v>
      </c>
      <c r="E4459" s="19" t="s">
        <v>8959</v>
      </c>
      <c r="F4459" s="10">
        <v>42036</v>
      </c>
      <c r="G4459" s="10">
        <v>44958</v>
      </c>
      <c r="H4459" s="11">
        <v>9</v>
      </c>
      <c r="I4459" s="20" t="s">
        <v>259</v>
      </c>
      <c r="J4459" s="11" t="s">
        <v>261</v>
      </c>
      <c r="K4459" s="11" t="s">
        <v>12387</v>
      </c>
      <c r="L4459" s="11">
        <v>2</v>
      </c>
    </row>
    <row r="4460" spans="1:12">
      <c r="A4460" s="11" t="s">
        <v>8710</v>
      </c>
      <c r="D4460" s="11" t="s">
        <v>260</v>
      </c>
      <c r="E4460" s="19" t="s">
        <v>8960</v>
      </c>
      <c r="F4460" s="10">
        <v>42036</v>
      </c>
      <c r="G4460" s="10">
        <v>44958</v>
      </c>
      <c r="H4460" s="11">
        <v>9</v>
      </c>
      <c r="I4460" s="20" t="s">
        <v>259</v>
      </c>
      <c r="J4460" s="11" t="s">
        <v>261</v>
      </c>
      <c r="K4460" s="11" t="s">
        <v>12387</v>
      </c>
      <c r="L4460" s="11">
        <v>2</v>
      </c>
    </row>
    <row r="4461" spans="1:12">
      <c r="A4461" s="11" t="s">
        <v>8711</v>
      </c>
      <c r="D4461" s="11" t="s">
        <v>260</v>
      </c>
      <c r="E4461" s="19" t="s">
        <v>8961</v>
      </c>
      <c r="F4461" s="10">
        <v>42036</v>
      </c>
      <c r="G4461" s="10">
        <v>44958</v>
      </c>
      <c r="H4461" s="11">
        <v>9</v>
      </c>
      <c r="I4461" s="20" t="s">
        <v>259</v>
      </c>
      <c r="J4461" s="11" t="s">
        <v>261</v>
      </c>
      <c r="K4461" s="11" t="s">
        <v>12387</v>
      </c>
      <c r="L4461" s="11">
        <v>2</v>
      </c>
    </row>
    <row r="4462" spans="1:12">
      <c r="A4462" s="11" t="s">
        <v>8712</v>
      </c>
      <c r="D4462" s="11" t="s">
        <v>260</v>
      </c>
      <c r="E4462" s="19" t="s">
        <v>8962</v>
      </c>
      <c r="F4462" s="10">
        <v>42036</v>
      </c>
      <c r="G4462" s="10">
        <v>44958</v>
      </c>
      <c r="H4462" s="11">
        <v>9</v>
      </c>
      <c r="I4462" s="20" t="s">
        <v>259</v>
      </c>
      <c r="J4462" s="11" t="s">
        <v>261</v>
      </c>
      <c r="K4462" s="11" t="s">
        <v>12387</v>
      </c>
      <c r="L4462" s="11">
        <v>2</v>
      </c>
    </row>
    <row r="4463" spans="1:12">
      <c r="A4463" s="11" t="s">
        <v>8713</v>
      </c>
      <c r="D4463" s="11" t="s">
        <v>260</v>
      </c>
      <c r="E4463" s="19" t="s">
        <v>8963</v>
      </c>
      <c r="F4463" s="10">
        <v>42036</v>
      </c>
      <c r="G4463" s="10">
        <v>44958</v>
      </c>
      <c r="H4463" s="11">
        <v>9</v>
      </c>
      <c r="I4463" s="20" t="s">
        <v>259</v>
      </c>
      <c r="J4463" s="11" t="s">
        <v>261</v>
      </c>
      <c r="K4463" s="11" t="s">
        <v>12387</v>
      </c>
      <c r="L4463" s="11">
        <v>2</v>
      </c>
    </row>
    <row r="4464" spans="1:12">
      <c r="A4464" s="11" t="s">
        <v>8714</v>
      </c>
      <c r="D4464" s="11" t="s">
        <v>260</v>
      </c>
      <c r="E4464" s="19" t="s">
        <v>8964</v>
      </c>
      <c r="F4464" s="10">
        <v>42036</v>
      </c>
      <c r="G4464" s="10">
        <v>44958</v>
      </c>
      <c r="H4464" s="11">
        <v>9</v>
      </c>
      <c r="I4464" s="20" t="s">
        <v>259</v>
      </c>
      <c r="J4464" s="11" t="s">
        <v>261</v>
      </c>
      <c r="K4464" s="11" t="s">
        <v>12387</v>
      </c>
      <c r="L4464" s="11">
        <v>2</v>
      </c>
    </row>
    <row r="4465" spans="1:12">
      <c r="A4465" s="11" t="s">
        <v>8715</v>
      </c>
      <c r="D4465" s="11" t="s">
        <v>260</v>
      </c>
      <c r="E4465" s="19" t="s">
        <v>8965</v>
      </c>
      <c r="F4465" s="10">
        <v>42036</v>
      </c>
      <c r="G4465" s="10">
        <v>44958</v>
      </c>
      <c r="H4465" s="11">
        <v>9</v>
      </c>
      <c r="I4465" s="20" t="s">
        <v>259</v>
      </c>
      <c r="J4465" s="11" t="s">
        <v>261</v>
      </c>
      <c r="K4465" s="11" t="s">
        <v>12387</v>
      </c>
      <c r="L4465" s="11">
        <v>2</v>
      </c>
    </row>
    <row r="4466" spans="1:12">
      <c r="A4466" s="11" t="s">
        <v>8716</v>
      </c>
      <c r="D4466" s="11" t="s">
        <v>260</v>
      </c>
      <c r="E4466" s="19" t="s">
        <v>8966</v>
      </c>
      <c r="F4466" s="10">
        <v>42036</v>
      </c>
      <c r="G4466" s="10">
        <v>44958</v>
      </c>
      <c r="H4466" s="11">
        <v>9</v>
      </c>
      <c r="I4466" s="20" t="s">
        <v>259</v>
      </c>
      <c r="J4466" s="11" t="s">
        <v>261</v>
      </c>
      <c r="K4466" s="11" t="s">
        <v>12387</v>
      </c>
      <c r="L4466" s="11">
        <v>2</v>
      </c>
    </row>
    <row r="4467" spans="1:12">
      <c r="A4467" s="11" t="s">
        <v>8717</v>
      </c>
      <c r="D4467" s="11" t="s">
        <v>260</v>
      </c>
      <c r="E4467" s="19" t="s">
        <v>8967</v>
      </c>
      <c r="F4467" s="10">
        <v>42036</v>
      </c>
      <c r="G4467" s="10">
        <v>44958</v>
      </c>
      <c r="H4467" s="11">
        <v>9</v>
      </c>
      <c r="I4467" s="20" t="s">
        <v>259</v>
      </c>
      <c r="J4467" s="11" t="s">
        <v>261</v>
      </c>
      <c r="K4467" s="11" t="s">
        <v>12387</v>
      </c>
      <c r="L4467" s="11">
        <v>2</v>
      </c>
    </row>
    <row r="4468" spans="1:12">
      <c r="A4468" s="11" t="s">
        <v>8718</v>
      </c>
      <c r="D4468" s="11" t="s">
        <v>260</v>
      </c>
      <c r="E4468" s="19" t="s">
        <v>8968</v>
      </c>
      <c r="F4468" s="10">
        <v>42036</v>
      </c>
      <c r="G4468" s="10">
        <v>44958</v>
      </c>
      <c r="H4468" s="11">
        <v>9</v>
      </c>
      <c r="I4468" s="20" t="s">
        <v>259</v>
      </c>
      <c r="J4468" s="11" t="s">
        <v>261</v>
      </c>
      <c r="K4468" s="11" t="s">
        <v>12387</v>
      </c>
      <c r="L4468" s="11">
        <v>2</v>
      </c>
    </row>
    <row r="4469" spans="1:12">
      <c r="A4469" s="11" t="s">
        <v>8719</v>
      </c>
      <c r="D4469" s="11" t="s">
        <v>260</v>
      </c>
      <c r="E4469" s="19" t="s">
        <v>8969</v>
      </c>
      <c r="F4469" s="10">
        <v>42036</v>
      </c>
      <c r="G4469" s="10">
        <v>44958</v>
      </c>
      <c r="H4469" s="11">
        <v>9</v>
      </c>
      <c r="I4469" s="20" t="s">
        <v>259</v>
      </c>
      <c r="J4469" s="11" t="s">
        <v>261</v>
      </c>
      <c r="K4469" s="11" t="s">
        <v>12387</v>
      </c>
      <c r="L4469" s="11">
        <v>2</v>
      </c>
    </row>
    <row r="4470" spans="1:12">
      <c r="A4470" s="11" t="s">
        <v>8720</v>
      </c>
      <c r="D4470" s="11" t="s">
        <v>260</v>
      </c>
      <c r="E4470" s="19" t="s">
        <v>8970</v>
      </c>
      <c r="F4470" s="10">
        <v>42036</v>
      </c>
      <c r="G4470" s="10">
        <v>44958</v>
      </c>
      <c r="H4470" s="11">
        <v>9</v>
      </c>
      <c r="I4470" s="20" t="s">
        <v>259</v>
      </c>
      <c r="J4470" s="11" t="s">
        <v>261</v>
      </c>
      <c r="K4470" s="11" t="s">
        <v>12387</v>
      </c>
      <c r="L4470" s="11">
        <v>2</v>
      </c>
    </row>
    <row r="4471" spans="1:12">
      <c r="A4471" s="11" t="s">
        <v>8721</v>
      </c>
      <c r="D4471" s="11" t="s">
        <v>260</v>
      </c>
      <c r="E4471" s="19" t="s">
        <v>8971</v>
      </c>
      <c r="F4471" s="10">
        <v>42036</v>
      </c>
      <c r="G4471" s="10">
        <v>44958</v>
      </c>
      <c r="H4471" s="11">
        <v>9</v>
      </c>
      <c r="I4471" s="20" t="s">
        <v>259</v>
      </c>
      <c r="J4471" s="11" t="s">
        <v>261</v>
      </c>
      <c r="K4471" s="11" t="s">
        <v>12387</v>
      </c>
      <c r="L4471" s="11">
        <v>2</v>
      </c>
    </row>
    <row r="4472" spans="1:12">
      <c r="A4472" s="11" t="s">
        <v>8722</v>
      </c>
      <c r="D4472" s="11" t="s">
        <v>260</v>
      </c>
      <c r="E4472" s="19" t="s">
        <v>8972</v>
      </c>
      <c r="F4472" s="10">
        <v>42036</v>
      </c>
      <c r="G4472" s="10">
        <v>44958</v>
      </c>
      <c r="H4472" s="11">
        <v>9</v>
      </c>
      <c r="I4472" s="20" t="s">
        <v>259</v>
      </c>
      <c r="J4472" s="11" t="s">
        <v>261</v>
      </c>
      <c r="K4472" s="11" t="s">
        <v>12387</v>
      </c>
      <c r="L4472" s="11">
        <v>2</v>
      </c>
    </row>
    <row r="4473" spans="1:12">
      <c r="A4473" s="11" t="s">
        <v>8723</v>
      </c>
      <c r="D4473" s="11" t="s">
        <v>260</v>
      </c>
      <c r="E4473" s="19" t="s">
        <v>8973</v>
      </c>
      <c r="F4473" s="10">
        <v>42036</v>
      </c>
      <c r="G4473" s="10">
        <v>44958</v>
      </c>
      <c r="H4473" s="11">
        <v>9</v>
      </c>
      <c r="I4473" s="20" t="s">
        <v>259</v>
      </c>
      <c r="J4473" s="11" t="s">
        <v>261</v>
      </c>
      <c r="K4473" s="11" t="s">
        <v>12387</v>
      </c>
      <c r="L4473" s="11">
        <v>2</v>
      </c>
    </row>
    <row r="4474" spans="1:12">
      <c r="A4474" s="11" t="s">
        <v>8724</v>
      </c>
      <c r="D4474" s="11" t="s">
        <v>260</v>
      </c>
      <c r="E4474" s="19" t="s">
        <v>8974</v>
      </c>
      <c r="F4474" s="10">
        <v>42036</v>
      </c>
      <c r="G4474" s="10">
        <v>44958</v>
      </c>
      <c r="H4474" s="11">
        <v>9</v>
      </c>
      <c r="I4474" s="20" t="s">
        <v>259</v>
      </c>
      <c r="J4474" s="11" t="s">
        <v>261</v>
      </c>
      <c r="K4474" s="11" t="s">
        <v>12387</v>
      </c>
      <c r="L4474" s="11">
        <v>2</v>
      </c>
    </row>
    <row r="4475" spans="1:12">
      <c r="A4475" s="11" t="s">
        <v>8725</v>
      </c>
      <c r="D4475" s="11" t="s">
        <v>260</v>
      </c>
      <c r="E4475" s="19" t="s">
        <v>8975</v>
      </c>
      <c r="F4475" s="10">
        <v>42036</v>
      </c>
      <c r="G4475" s="10">
        <v>44958</v>
      </c>
      <c r="H4475" s="11">
        <v>9</v>
      </c>
      <c r="I4475" s="20" t="s">
        <v>259</v>
      </c>
      <c r="J4475" s="11" t="s">
        <v>261</v>
      </c>
      <c r="K4475" s="11" t="s">
        <v>12387</v>
      </c>
      <c r="L4475" s="11">
        <v>2</v>
      </c>
    </row>
    <row r="4476" spans="1:12">
      <c r="A4476" s="11" t="s">
        <v>8726</v>
      </c>
      <c r="D4476" s="11" t="s">
        <v>260</v>
      </c>
      <c r="E4476" s="19" t="s">
        <v>8976</v>
      </c>
      <c r="F4476" s="10">
        <v>42036</v>
      </c>
      <c r="G4476" s="10">
        <v>44958</v>
      </c>
      <c r="H4476" s="11">
        <v>9</v>
      </c>
      <c r="I4476" s="20" t="s">
        <v>259</v>
      </c>
      <c r="J4476" s="11" t="s">
        <v>261</v>
      </c>
      <c r="K4476" s="11" t="s">
        <v>12387</v>
      </c>
      <c r="L4476" s="11">
        <v>2</v>
      </c>
    </row>
    <row r="4477" spans="1:12">
      <c r="A4477" s="11" t="s">
        <v>8727</v>
      </c>
      <c r="D4477" s="11" t="s">
        <v>260</v>
      </c>
      <c r="E4477" s="19" t="s">
        <v>8977</v>
      </c>
      <c r="F4477" s="10">
        <v>42036</v>
      </c>
      <c r="G4477" s="10">
        <v>44958</v>
      </c>
      <c r="H4477" s="11">
        <v>9</v>
      </c>
      <c r="I4477" s="20" t="s">
        <v>259</v>
      </c>
      <c r="J4477" s="11" t="s">
        <v>261</v>
      </c>
      <c r="K4477" s="11" t="s">
        <v>12387</v>
      </c>
      <c r="L4477" s="11">
        <v>2</v>
      </c>
    </row>
    <row r="4478" spans="1:12">
      <c r="A4478" s="11" t="s">
        <v>8728</v>
      </c>
      <c r="D4478" s="11" t="s">
        <v>260</v>
      </c>
      <c r="E4478" s="19" t="s">
        <v>8978</v>
      </c>
      <c r="F4478" s="10">
        <v>42036</v>
      </c>
      <c r="G4478" s="10">
        <v>44958</v>
      </c>
      <c r="H4478" s="11">
        <v>9</v>
      </c>
      <c r="I4478" s="20" t="s">
        <v>259</v>
      </c>
      <c r="J4478" s="11" t="s">
        <v>261</v>
      </c>
      <c r="K4478" s="11" t="s">
        <v>12387</v>
      </c>
      <c r="L4478" s="11">
        <v>2</v>
      </c>
    </row>
    <row r="4479" spans="1:12">
      <c r="A4479" s="11" t="s">
        <v>8729</v>
      </c>
      <c r="D4479" s="11" t="s">
        <v>260</v>
      </c>
      <c r="E4479" s="19" t="s">
        <v>8979</v>
      </c>
      <c r="F4479" s="10">
        <v>42036</v>
      </c>
      <c r="G4479" s="10">
        <v>44958</v>
      </c>
      <c r="H4479" s="11">
        <v>9</v>
      </c>
      <c r="I4479" s="20" t="s">
        <v>259</v>
      </c>
      <c r="J4479" s="11" t="s">
        <v>261</v>
      </c>
      <c r="K4479" s="11" t="s">
        <v>12387</v>
      </c>
      <c r="L4479" s="11">
        <v>2</v>
      </c>
    </row>
    <row r="4480" spans="1:12">
      <c r="A4480" s="11" t="s">
        <v>8730</v>
      </c>
      <c r="D4480" s="11" t="s">
        <v>260</v>
      </c>
      <c r="E4480" s="19" t="s">
        <v>8980</v>
      </c>
      <c r="F4480" s="10">
        <v>42036</v>
      </c>
      <c r="G4480" s="10">
        <v>44958</v>
      </c>
      <c r="H4480" s="11">
        <v>9</v>
      </c>
      <c r="I4480" s="20" t="s">
        <v>259</v>
      </c>
      <c r="J4480" s="11" t="s">
        <v>261</v>
      </c>
      <c r="K4480" s="11" t="s">
        <v>12387</v>
      </c>
      <c r="L4480" s="11">
        <v>2</v>
      </c>
    </row>
    <row r="4481" spans="1:12">
      <c r="A4481" s="11" t="s">
        <v>8731</v>
      </c>
      <c r="D4481" s="11" t="s">
        <v>260</v>
      </c>
      <c r="E4481" s="19" t="s">
        <v>8981</v>
      </c>
      <c r="F4481" s="10">
        <v>42036</v>
      </c>
      <c r="G4481" s="10">
        <v>44958</v>
      </c>
      <c r="H4481" s="11">
        <v>9</v>
      </c>
      <c r="I4481" s="20" t="s">
        <v>259</v>
      </c>
      <c r="J4481" s="11" t="s">
        <v>261</v>
      </c>
      <c r="K4481" s="11" t="s">
        <v>12387</v>
      </c>
      <c r="L4481" s="11">
        <v>2</v>
      </c>
    </row>
    <row r="4482" spans="1:12">
      <c r="A4482" s="11" t="s">
        <v>8732</v>
      </c>
      <c r="D4482" s="11" t="s">
        <v>260</v>
      </c>
      <c r="E4482" s="19" t="s">
        <v>8982</v>
      </c>
      <c r="F4482" s="10">
        <v>42036</v>
      </c>
      <c r="G4482" s="10">
        <v>44958</v>
      </c>
      <c r="H4482" s="11">
        <v>9</v>
      </c>
      <c r="I4482" s="20" t="s">
        <v>259</v>
      </c>
      <c r="J4482" s="11" t="s">
        <v>261</v>
      </c>
      <c r="K4482" s="11" t="s">
        <v>12387</v>
      </c>
      <c r="L4482" s="11">
        <v>2</v>
      </c>
    </row>
    <row r="4483" spans="1:12">
      <c r="A4483" s="11" t="s">
        <v>8733</v>
      </c>
      <c r="D4483" s="11" t="s">
        <v>260</v>
      </c>
      <c r="E4483" s="19" t="s">
        <v>8983</v>
      </c>
      <c r="F4483" s="10">
        <v>42036</v>
      </c>
      <c r="G4483" s="10">
        <v>44958</v>
      </c>
      <c r="H4483" s="11">
        <v>9</v>
      </c>
      <c r="I4483" s="20" t="s">
        <v>259</v>
      </c>
      <c r="J4483" s="11" t="s">
        <v>261</v>
      </c>
      <c r="K4483" s="11" t="s">
        <v>12387</v>
      </c>
      <c r="L4483" s="11">
        <v>2</v>
      </c>
    </row>
    <row r="4484" spans="1:12">
      <c r="A4484" s="11" t="s">
        <v>8734</v>
      </c>
      <c r="D4484" s="11" t="s">
        <v>260</v>
      </c>
      <c r="E4484" s="19" t="s">
        <v>8984</v>
      </c>
      <c r="F4484" s="10">
        <v>42036</v>
      </c>
      <c r="G4484" s="10">
        <v>44958</v>
      </c>
      <c r="H4484" s="11">
        <v>9</v>
      </c>
      <c r="I4484" s="20" t="s">
        <v>259</v>
      </c>
      <c r="J4484" s="11" t="s">
        <v>261</v>
      </c>
      <c r="K4484" s="11" t="s">
        <v>12387</v>
      </c>
      <c r="L4484" s="11">
        <v>2</v>
      </c>
    </row>
    <row r="4485" spans="1:12">
      <c r="A4485" s="11" t="s">
        <v>8735</v>
      </c>
      <c r="D4485" s="11" t="s">
        <v>260</v>
      </c>
      <c r="E4485" s="19" t="s">
        <v>8985</v>
      </c>
      <c r="F4485" s="10">
        <v>42036</v>
      </c>
      <c r="G4485" s="10">
        <v>44958</v>
      </c>
      <c r="H4485" s="11">
        <v>9</v>
      </c>
      <c r="I4485" s="20" t="s">
        <v>259</v>
      </c>
      <c r="J4485" s="11" t="s">
        <v>261</v>
      </c>
      <c r="K4485" s="11" t="s">
        <v>12387</v>
      </c>
      <c r="L4485" s="11">
        <v>2</v>
      </c>
    </row>
    <row r="4486" spans="1:12">
      <c r="A4486" s="11" t="s">
        <v>8736</v>
      </c>
      <c r="D4486" s="11" t="s">
        <v>260</v>
      </c>
      <c r="E4486" s="19" t="s">
        <v>8986</v>
      </c>
      <c r="F4486" s="10">
        <v>42036</v>
      </c>
      <c r="G4486" s="10">
        <v>44958</v>
      </c>
      <c r="H4486" s="11">
        <v>9</v>
      </c>
      <c r="I4486" s="20" t="s">
        <v>259</v>
      </c>
      <c r="J4486" s="11" t="s">
        <v>261</v>
      </c>
      <c r="K4486" s="11" t="s">
        <v>12387</v>
      </c>
      <c r="L4486" s="11">
        <v>2</v>
      </c>
    </row>
    <row r="4487" spans="1:12">
      <c r="A4487" s="11" t="s">
        <v>8737</v>
      </c>
      <c r="D4487" s="11" t="s">
        <v>260</v>
      </c>
      <c r="E4487" s="19" t="s">
        <v>8987</v>
      </c>
      <c r="F4487" s="10">
        <v>42036</v>
      </c>
      <c r="G4487" s="10">
        <v>44958</v>
      </c>
      <c r="H4487" s="11">
        <v>9</v>
      </c>
      <c r="I4487" s="20" t="s">
        <v>259</v>
      </c>
      <c r="J4487" s="11" t="s">
        <v>261</v>
      </c>
      <c r="K4487" s="11" t="s">
        <v>12387</v>
      </c>
      <c r="L4487" s="11">
        <v>2</v>
      </c>
    </row>
    <row r="4488" spans="1:12">
      <c r="A4488" s="11" t="s">
        <v>8738</v>
      </c>
      <c r="D4488" s="11" t="s">
        <v>260</v>
      </c>
      <c r="E4488" s="19" t="s">
        <v>8988</v>
      </c>
      <c r="F4488" s="10">
        <v>42036</v>
      </c>
      <c r="G4488" s="10">
        <v>44958</v>
      </c>
      <c r="H4488" s="11">
        <v>9</v>
      </c>
      <c r="I4488" s="20" t="s">
        <v>259</v>
      </c>
      <c r="J4488" s="11" t="s">
        <v>261</v>
      </c>
      <c r="K4488" s="11" t="s">
        <v>12387</v>
      </c>
      <c r="L4488" s="11">
        <v>2</v>
      </c>
    </row>
    <row r="4489" spans="1:12">
      <c r="A4489" s="11" t="s">
        <v>8739</v>
      </c>
      <c r="D4489" s="11" t="s">
        <v>260</v>
      </c>
      <c r="E4489" s="19" t="s">
        <v>8989</v>
      </c>
      <c r="F4489" s="10">
        <v>42036</v>
      </c>
      <c r="G4489" s="10">
        <v>44958</v>
      </c>
      <c r="H4489" s="11">
        <v>9</v>
      </c>
      <c r="I4489" s="20" t="s">
        <v>259</v>
      </c>
      <c r="J4489" s="11" t="s">
        <v>261</v>
      </c>
      <c r="K4489" s="11" t="s">
        <v>12387</v>
      </c>
      <c r="L4489" s="11">
        <v>2</v>
      </c>
    </row>
    <row r="4490" spans="1:12">
      <c r="A4490" s="11" t="s">
        <v>8740</v>
      </c>
      <c r="D4490" s="11" t="s">
        <v>260</v>
      </c>
      <c r="E4490" s="19" t="s">
        <v>8990</v>
      </c>
      <c r="F4490" s="10">
        <v>42036</v>
      </c>
      <c r="G4490" s="10">
        <v>44958</v>
      </c>
      <c r="H4490" s="11">
        <v>9</v>
      </c>
      <c r="I4490" s="20" t="s">
        <v>259</v>
      </c>
      <c r="J4490" s="11" t="s">
        <v>261</v>
      </c>
      <c r="K4490" s="11" t="s">
        <v>12387</v>
      </c>
      <c r="L4490" s="11">
        <v>2</v>
      </c>
    </row>
    <row r="4491" spans="1:12">
      <c r="A4491" s="11" t="s">
        <v>8741</v>
      </c>
      <c r="D4491" s="11" t="s">
        <v>260</v>
      </c>
      <c r="E4491" s="19" t="s">
        <v>8991</v>
      </c>
      <c r="F4491" s="10">
        <v>42036</v>
      </c>
      <c r="G4491" s="10">
        <v>44958</v>
      </c>
      <c r="H4491" s="11">
        <v>9</v>
      </c>
      <c r="I4491" s="20" t="s">
        <v>259</v>
      </c>
      <c r="J4491" s="11" t="s">
        <v>261</v>
      </c>
      <c r="K4491" s="11" t="s">
        <v>12387</v>
      </c>
      <c r="L4491" s="11">
        <v>2</v>
      </c>
    </row>
    <row r="4492" spans="1:12">
      <c r="A4492" s="11" t="s">
        <v>8742</v>
      </c>
      <c r="D4492" s="11" t="s">
        <v>260</v>
      </c>
      <c r="E4492" s="19" t="s">
        <v>8992</v>
      </c>
      <c r="F4492" s="10">
        <v>42036</v>
      </c>
      <c r="G4492" s="10">
        <v>44958</v>
      </c>
      <c r="H4492" s="11">
        <v>9</v>
      </c>
      <c r="I4492" s="20" t="s">
        <v>259</v>
      </c>
      <c r="J4492" s="11" t="s">
        <v>261</v>
      </c>
      <c r="K4492" s="11" t="s">
        <v>12387</v>
      </c>
      <c r="L4492" s="11">
        <v>2</v>
      </c>
    </row>
    <row r="4493" spans="1:12">
      <c r="A4493" s="11" t="s">
        <v>8743</v>
      </c>
      <c r="D4493" s="11" t="s">
        <v>260</v>
      </c>
      <c r="E4493" s="19" t="s">
        <v>8993</v>
      </c>
      <c r="F4493" s="10">
        <v>42036</v>
      </c>
      <c r="G4493" s="10">
        <v>44958</v>
      </c>
      <c r="H4493" s="11">
        <v>9</v>
      </c>
      <c r="I4493" s="20" t="s">
        <v>259</v>
      </c>
      <c r="J4493" s="11" t="s">
        <v>261</v>
      </c>
      <c r="K4493" s="11" t="s">
        <v>12387</v>
      </c>
      <c r="L4493" s="11">
        <v>2</v>
      </c>
    </row>
    <row r="4494" spans="1:12">
      <c r="A4494" s="11" t="s">
        <v>8744</v>
      </c>
      <c r="D4494" s="11" t="s">
        <v>260</v>
      </c>
      <c r="E4494" s="19" t="s">
        <v>8994</v>
      </c>
      <c r="F4494" s="10">
        <v>42036</v>
      </c>
      <c r="G4494" s="10">
        <v>44958</v>
      </c>
      <c r="H4494" s="11">
        <v>9</v>
      </c>
      <c r="I4494" s="20" t="s">
        <v>259</v>
      </c>
      <c r="J4494" s="11" t="s">
        <v>261</v>
      </c>
      <c r="K4494" s="11" t="s">
        <v>12387</v>
      </c>
      <c r="L4494" s="11">
        <v>2</v>
      </c>
    </row>
    <row r="4495" spans="1:12">
      <c r="A4495" s="11" t="s">
        <v>8745</v>
      </c>
      <c r="D4495" s="11" t="s">
        <v>260</v>
      </c>
      <c r="E4495" s="19" t="s">
        <v>8995</v>
      </c>
      <c r="F4495" s="10">
        <v>42036</v>
      </c>
      <c r="G4495" s="10">
        <v>44958</v>
      </c>
      <c r="H4495" s="11">
        <v>9</v>
      </c>
      <c r="I4495" s="20" t="s">
        <v>259</v>
      </c>
      <c r="J4495" s="11" t="s">
        <v>261</v>
      </c>
      <c r="K4495" s="11" t="s">
        <v>12387</v>
      </c>
      <c r="L4495" s="11">
        <v>2</v>
      </c>
    </row>
    <row r="4496" spans="1:12">
      <c r="A4496" s="11" t="s">
        <v>8746</v>
      </c>
      <c r="D4496" s="11" t="s">
        <v>260</v>
      </c>
      <c r="E4496" s="19" t="s">
        <v>8996</v>
      </c>
      <c r="F4496" s="10">
        <v>42036</v>
      </c>
      <c r="G4496" s="10">
        <v>44958</v>
      </c>
      <c r="H4496" s="11">
        <v>9</v>
      </c>
      <c r="I4496" s="20" t="s">
        <v>259</v>
      </c>
      <c r="J4496" s="11" t="s">
        <v>261</v>
      </c>
      <c r="K4496" s="11" t="s">
        <v>12387</v>
      </c>
      <c r="L4496" s="11">
        <v>2</v>
      </c>
    </row>
    <row r="4497" spans="1:12">
      <c r="A4497" s="11" t="s">
        <v>8747</v>
      </c>
      <c r="D4497" s="11" t="s">
        <v>260</v>
      </c>
      <c r="E4497" s="19" t="s">
        <v>8997</v>
      </c>
      <c r="F4497" s="10">
        <v>42036</v>
      </c>
      <c r="G4497" s="10">
        <v>44958</v>
      </c>
      <c r="H4497" s="11">
        <v>9</v>
      </c>
      <c r="I4497" s="20" t="s">
        <v>259</v>
      </c>
      <c r="J4497" s="11" t="s">
        <v>261</v>
      </c>
      <c r="K4497" s="11" t="s">
        <v>12387</v>
      </c>
      <c r="L4497" s="11">
        <v>2</v>
      </c>
    </row>
    <row r="4498" spans="1:12">
      <c r="A4498" s="11" t="s">
        <v>8748</v>
      </c>
      <c r="D4498" s="11" t="s">
        <v>260</v>
      </c>
      <c r="E4498" s="19" t="s">
        <v>8998</v>
      </c>
      <c r="F4498" s="10">
        <v>42036</v>
      </c>
      <c r="G4498" s="10">
        <v>44958</v>
      </c>
      <c r="H4498" s="11">
        <v>9</v>
      </c>
      <c r="I4498" s="20" t="s">
        <v>259</v>
      </c>
      <c r="J4498" s="11" t="s">
        <v>261</v>
      </c>
      <c r="K4498" s="11" t="s">
        <v>12387</v>
      </c>
      <c r="L4498" s="11">
        <v>2</v>
      </c>
    </row>
    <row r="4499" spans="1:12">
      <c r="A4499" s="11" t="s">
        <v>8749</v>
      </c>
      <c r="D4499" s="11" t="s">
        <v>260</v>
      </c>
      <c r="E4499" s="19" t="s">
        <v>8999</v>
      </c>
      <c r="F4499" s="10">
        <v>42036</v>
      </c>
      <c r="G4499" s="10">
        <v>44958</v>
      </c>
      <c r="H4499" s="11">
        <v>9</v>
      </c>
      <c r="I4499" s="20" t="s">
        <v>259</v>
      </c>
      <c r="J4499" s="11" t="s">
        <v>261</v>
      </c>
      <c r="K4499" s="11" t="s">
        <v>12387</v>
      </c>
      <c r="L4499" s="11">
        <v>2</v>
      </c>
    </row>
    <row r="4500" spans="1:12">
      <c r="A4500" s="11" t="s">
        <v>8750</v>
      </c>
      <c r="D4500" s="11" t="s">
        <v>260</v>
      </c>
      <c r="E4500" s="19" t="s">
        <v>9000</v>
      </c>
      <c r="F4500" s="10">
        <v>42036</v>
      </c>
      <c r="G4500" s="10">
        <v>44958</v>
      </c>
      <c r="H4500" s="11">
        <v>9</v>
      </c>
      <c r="I4500" s="20" t="s">
        <v>259</v>
      </c>
      <c r="J4500" s="11" t="s">
        <v>261</v>
      </c>
      <c r="K4500" s="11" t="s">
        <v>12387</v>
      </c>
      <c r="L4500" s="11">
        <v>2</v>
      </c>
    </row>
    <row r="4501" spans="1:12">
      <c r="A4501" s="11" t="s">
        <v>8751</v>
      </c>
      <c r="D4501" s="11" t="s">
        <v>260</v>
      </c>
      <c r="E4501" s="19" t="s">
        <v>9001</v>
      </c>
      <c r="F4501" s="10">
        <v>42036</v>
      </c>
      <c r="G4501" s="10">
        <v>44958</v>
      </c>
      <c r="H4501" s="11">
        <v>9</v>
      </c>
      <c r="I4501" s="20" t="s">
        <v>259</v>
      </c>
      <c r="J4501" s="11" t="s">
        <v>261</v>
      </c>
      <c r="K4501" s="11" t="s">
        <v>12387</v>
      </c>
      <c r="L4501" s="11">
        <v>2</v>
      </c>
    </row>
    <row r="4502" spans="1:12">
      <c r="A4502" s="11" t="s">
        <v>8752</v>
      </c>
      <c r="D4502" s="11" t="s">
        <v>260</v>
      </c>
      <c r="E4502" s="19" t="s">
        <v>9002</v>
      </c>
      <c r="F4502" s="10">
        <v>42036</v>
      </c>
      <c r="G4502" s="10">
        <v>44958</v>
      </c>
      <c r="H4502" s="11">
        <v>9</v>
      </c>
      <c r="I4502" s="20" t="s">
        <v>259</v>
      </c>
      <c r="J4502" s="11" t="s">
        <v>261</v>
      </c>
      <c r="K4502" s="11" t="s">
        <v>12387</v>
      </c>
      <c r="L4502" s="11">
        <v>2</v>
      </c>
    </row>
    <row r="4503" spans="1:12">
      <c r="A4503" s="11" t="s">
        <v>8753</v>
      </c>
      <c r="D4503" s="11" t="s">
        <v>260</v>
      </c>
      <c r="E4503" s="19" t="s">
        <v>9003</v>
      </c>
      <c r="F4503" s="10">
        <v>42036</v>
      </c>
      <c r="G4503" s="10">
        <v>44958</v>
      </c>
      <c r="H4503" s="11">
        <v>9</v>
      </c>
      <c r="I4503" s="20" t="s">
        <v>259</v>
      </c>
      <c r="J4503" s="11" t="s">
        <v>261</v>
      </c>
      <c r="K4503" s="11" t="s">
        <v>12387</v>
      </c>
      <c r="L4503" s="11">
        <v>2</v>
      </c>
    </row>
    <row r="4504" spans="1:12">
      <c r="A4504" s="11" t="s">
        <v>8754</v>
      </c>
      <c r="D4504" s="11" t="s">
        <v>260</v>
      </c>
      <c r="E4504" s="19" t="s">
        <v>9004</v>
      </c>
      <c r="F4504" s="10">
        <v>42036</v>
      </c>
      <c r="G4504" s="10">
        <v>44958</v>
      </c>
      <c r="H4504" s="11">
        <v>9</v>
      </c>
      <c r="I4504" s="20" t="s">
        <v>259</v>
      </c>
      <c r="J4504" s="11" t="s">
        <v>261</v>
      </c>
      <c r="K4504" s="11" t="s">
        <v>12387</v>
      </c>
      <c r="L4504" s="11">
        <v>2</v>
      </c>
    </row>
    <row r="4505" spans="1:12">
      <c r="A4505" s="11" t="s">
        <v>8755</v>
      </c>
      <c r="D4505" s="11" t="s">
        <v>260</v>
      </c>
      <c r="E4505" s="19" t="s">
        <v>9005</v>
      </c>
      <c r="F4505" s="10">
        <v>42036</v>
      </c>
      <c r="G4505" s="10">
        <v>44958</v>
      </c>
      <c r="H4505" s="11">
        <v>9</v>
      </c>
      <c r="I4505" s="20" t="s">
        <v>259</v>
      </c>
      <c r="J4505" s="11" t="s">
        <v>261</v>
      </c>
      <c r="K4505" s="11" t="s">
        <v>12387</v>
      </c>
      <c r="L4505" s="11">
        <v>2</v>
      </c>
    </row>
    <row r="4506" spans="1:12">
      <c r="A4506" s="11" t="s">
        <v>8756</v>
      </c>
      <c r="D4506" s="11" t="s">
        <v>260</v>
      </c>
      <c r="E4506" s="19" t="s">
        <v>9006</v>
      </c>
      <c r="F4506" s="10">
        <v>42036</v>
      </c>
      <c r="G4506" s="10">
        <v>44958</v>
      </c>
      <c r="H4506" s="11">
        <v>9</v>
      </c>
      <c r="I4506" s="20" t="s">
        <v>259</v>
      </c>
      <c r="J4506" s="11" t="s">
        <v>261</v>
      </c>
      <c r="K4506" s="11" t="s">
        <v>12387</v>
      </c>
      <c r="L4506" s="11">
        <v>2</v>
      </c>
    </row>
    <row r="4507" spans="1:12">
      <c r="A4507" s="11" t="s">
        <v>8757</v>
      </c>
      <c r="D4507" s="11" t="s">
        <v>260</v>
      </c>
      <c r="E4507" s="19" t="s">
        <v>9007</v>
      </c>
      <c r="F4507" s="10">
        <v>42036</v>
      </c>
      <c r="G4507" s="10">
        <v>44958</v>
      </c>
      <c r="H4507" s="11">
        <v>9</v>
      </c>
      <c r="I4507" s="20" t="s">
        <v>259</v>
      </c>
      <c r="J4507" s="11" t="s">
        <v>261</v>
      </c>
      <c r="K4507" s="11" t="s">
        <v>12387</v>
      </c>
      <c r="L4507" s="11">
        <v>2</v>
      </c>
    </row>
    <row r="4508" spans="1:12">
      <c r="A4508" s="11" t="s">
        <v>8758</v>
      </c>
      <c r="D4508" s="11" t="s">
        <v>260</v>
      </c>
      <c r="E4508" s="19" t="s">
        <v>9008</v>
      </c>
      <c r="F4508" s="10">
        <v>42036</v>
      </c>
      <c r="G4508" s="10">
        <v>44958</v>
      </c>
      <c r="H4508" s="11">
        <v>9</v>
      </c>
      <c r="I4508" s="20" t="s">
        <v>259</v>
      </c>
      <c r="J4508" s="11" t="s">
        <v>261</v>
      </c>
      <c r="K4508" s="11" t="s">
        <v>12387</v>
      </c>
      <c r="L4508" s="11">
        <v>2</v>
      </c>
    </row>
    <row r="4509" spans="1:12">
      <c r="A4509" s="11" t="s">
        <v>8759</v>
      </c>
      <c r="D4509" s="11" t="s">
        <v>260</v>
      </c>
      <c r="E4509" s="19" t="s">
        <v>9009</v>
      </c>
      <c r="F4509" s="10">
        <v>42036</v>
      </c>
      <c r="G4509" s="10">
        <v>44958</v>
      </c>
      <c r="H4509" s="11">
        <v>9</v>
      </c>
      <c r="I4509" s="20" t="s">
        <v>259</v>
      </c>
      <c r="J4509" s="11" t="s">
        <v>261</v>
      </c>
      <c r="K4509" s="11" t="s">
        <v>12387</v>
      </c>
      <c r="L4509" s="11">
        <v>2</v>
      </c>
    </row>
    <row r="4510" spans="1:12">
      <c r="A4510" s="11" t="s">
        <v>8760</v>
      </c>
      <c r="D4510" s="11" t="s">
        <v>260</v>
      </c>
      <c r="E4510" s="19" t="s">
        <v>9010</v>
      </c>
      <c r="F4510" s="10">
        <v>42036</v>
      </c>
      <c r="G4510" s="10">
        <v>44958</v>
      </c>
      <c r="H4510" s="11">
        <v>9</v>
      </c>
      <c r="I4510" s="20" t="s">
        <v>259</v>
      </c>
      <c r="J4510" s="11" t="s">
        <v>261</v>
      </c>
      <c r="K4510" s="11" t="s">
        <v>12387</v>
      </c>
      <c r="L4510" s="11">
        <v>2</v>
      </c>
    </row>
    <row r="4511" spans="1:12">
      <c r="A4511" s="11" t="s">
        <v>8761</v>
      </c>
      <c r="D4511" s="11" t="s">
        <v>260</v>
      </c>
      <c r="E4511" s="19" t="s">
        <v>9011</v>
      </c>
      <c r="F4511" s="10">
        <v>42036</v>
      </c>
      <c r="G4511" s="10">
        <v>44958</v>
      </c>
      <c r="H4511" s="11">
        <v>9</v>
      </c>
      <c r="I4511" s="20" t="s">
        <v>259</v>
      </c>
      <c r="J4511" s="11" t="s">
        <v>261</v>
      </c>
      <c r="K4511" s="11" t="s">
        <v>12387</v>
      </c>
      <c r="L4511" s="11">
        <v>2</v>
      </c>
    </row>
    <row r="4512" spans="1:12">
      <c r="A4512" s="11" t="s">
        <v>9012</v>
      </c>
      <c r="D4512" s="11" t="s">
        <v>260</v>
      </c>
      <c r="E4512" s="19" t="s">
        <v>9262</v>
      </c>
      <c r="F4512" s="10">
        <v>42036</v>
      </c>
      <c r="G4512" s="10">
        <v>44958</v>
      </c>
      <c r="H4512" s="11">
        <v>9</v>
      </c>
      <c r="I4512" s="20" t="s">
        <v>259</v>
      </c>
      <c r="J4512" s="11" t="s">
        <v>261</v>
      </c>
      <c r="K4512" s="11" t="s">
        <v>12387</v>
      </c>
      <c r="L4512" s="11">
        <v>2</v>
      </c>
    </row>
    <row r="4513" spans="1:12">
      <c r="A4513" s="11" t="s">
        <v>9013</v>
      </c>
      <c r="D4513" s="11" t="s">
        <v>260</v>
      </c>
      <c r="E4513" s="19" t="s">
        <v>9263</v>
      </c>
      <c r="F4513" s="10">
        <v>42036</v>
      </c>
      <c r="G4513" s="10">
        <v>44958</v>
      </c>
      <c r="H4513" s="11">
        <v>9</v>
      </c>
      <c r="I4513" s="20" t="s">
        <v>259</v>
      </c>
      <c r="J4513" s="11" t="s">
        <v>261</v>
      </c>
      <c r="K4513" s="11" t="s">
        <v>12387</v>
      </c>
      <c r="L4513" s="11">
        <v>2</v>
      </c>
    </row>
    <row r="4514" spans="1:12">
      <c r="A4514" s="11" t="s">
        <v>9014</v>
      </c>
      <c r="D4514" s="11" t="s">
        <v>260</v>
      </c>
      <c r="E4514" s="19" t="s">
        <v>9264</v>
      </c>
      <c r="F4514" s="10">
        <v>42036</v>
      </c>
      <c r="G4514" s="10">
        <v>44958</v>
      </c>
      <c r="H4514" s="11">
        <v>9</v>
      </c>
      <c r="I4514" s="20" t="s">
        <v>259</v>
      </c>
      <c r="J4514" s="11" t="s">
        <v>261</v>
      </c>
      <c r="K4514" s="11" t="s">
        <v>12387</v>
      </c>
      <c r="L4514" s="11">
        <v>2</v>
      </c>
    </row>
    <row r="4515" spans="1:12">
      <c r="A4515" s="11" t="s">
        <v>9015</v>
      </c>
      <c r="D4515" s="11" t="s">
        <v>260</v>
      </c>
      <c r="E4515" s="19" t="s">
        <v>9265</v>
      </c>
      <c r="F4515" s="10">
        <v>42036</v>
      </c>
      <c r="G4515" s="10">
        <v>44958</v>
      </c>
      <c r="H4515" s="11">
        <v>9</v>
      </c>
      <c r="I4515" s="20" t="s">
        <v>259</v>
      </c>
      <c r="J4515" s="11" t="s">
        <v>261</v>
      </c>
      <c r="K4515" s="11" t="s">
        <v>12387</v>
      </c>
      <c r="L4515" s="11">
        <v>2</v>
      </c>
    </row>
    <row r="4516" spans="1:12">
      <c r="A4516" s="11" t="s">
        <v>9016</v>
      </c>
      <c r="D4516" s="11" t="s">
        <v>260</v>
      </c>
      <c r="E4516" s="19" t="s">
        <v>9266</v>
      </c>
      <c r="F4516" s="10">
        <v>42036</v>
      </c>
      <c r="G4516" s="10">
        <v>44958</v>
      </c>
      <c r="H4516" s="11">
        <v>9</v>
      </c>
      <c r="I4516" s="20" t="s">
        <v>259</v>
      </c>
      <c r="J4516" s="11" t="s">
        <v>261</v>
      </c>
      <c r="K4516" s="11" t="s">
        <v>12387</v>
      </c>
      <c r="L4516" s="11">
        <v>2</v>
      </c>
    </row>
    <row r="4517" spans="1:12">
      <c r="A4517" s="11" t="s">
        <v>9017</v>
      </c>
      <c r="D4517" s="11" t="s">
        <v>260</v>
      </c>
      <c r="E4517" s="19" t="s">
        <v>9267</v>
      </c>
      <c r="F4517" s="10">
        <v>42036</v>
      </c>
      <c r="G4517" s="10">
        <v>44958</v>
      </c>
      <c r="H4517" s="11">
        <v>9</v>
      </c>
      <c r="I4517" s="20" t="s">
        <v>259</v>
      </c>
      <c r="J4517" s="11" t="s">
        <v>261</v>
      </c>
      <c r="K4517" s="11" t="s">
        <v>12387</v>
      </c>
      <c r="L4517" s="11">
        <v>2</v>
      </c>
    </row>
    <row r="4518" spans="1:12">
      <c r="A4518" s="11" t="s">
        <v>9018</v>
      </c>
      <c r="D4518" s="11" t="s">
        <v>260</v>
      </c>
      <c r="E4518" s="19" t="s">
        <v>9268</v>
      </c>
      <c r="F4518" s="10">
        <v>42036</v>
      </c>
      <c r="G4518" s="10">
        <v>44958</v>
      </c>
      <c r="H4518" s="11">
        <v>9</v>
      </c>
      <c r="I4518" s="20" t="s">
        <v>259</v>
      </c>
      <c r="J4518" s="11" t="s">
        <v>261</v>
      </c>
      <c r="K4518" s="11" t="s">
        <v>12387</v>
      </c>
      <c r="L4518" s="11">
        <v>2</v>
      </c>
    </row>
    <row r="4519" spans="1:12">
      <c r="A4519" s="11" t="s">
        <v>9019</v>
      </c>
      <c r="D4519" s="11" t="s">
        <v>260</v>
      </c>
      <c r="E4519" s="19" t="s">
        <v>9269</v>
      </c>
      <c r="F4519" s="10">
        <v>42036</v>
      </c>
      <c r="G4519" s="10">
        <v>44958</v>
      </c>
      <c r="H4519" s="11">
        <v>9</v>
      </c>
      <c r="I4519" s="20" t="s">
        <v>259</v>
      </c>
      <c r="J4519" s="11" t="s">
        <v>261</v>
      </c>
      <c r="K4519" s="11" t="s">
        <v>12387</v>
      </c>
      <c r="L4519" s="11">
        <v>2</v>
      </c>
    </row>
    <row r="4520" spans="1:12">
      <c r="A4520" s="11" t="s">
        <v>9020</v>
      </c>
      <c r="D4520" s="11" t="s">
        <v>260</v>
      </c>
      <c r="E4520" s="19" t="s">
        <v>9270</v>
      </c>
      <c r="F4520" s="10">
        <v>42036</v>
      </c>
      <c r="G4520" s="10">
        <v>44958</v>
      </c>
      <c r="H4520" s="11">
        <v>9</v>
      </c>
      <c r="I4520" s="20" t="s">
        <v>259</v>
      </c>
      <c r="J4520" s="11" t="s">
        <v>261</v>
      </c>
      <c r="K4520" s="11" t="s">
        <v>12387</v>
      </c>
      <c r="L4520" s="11">
        <v>2</v>
      </c>
    </row>
    <row r="4521" spans="1:12">
      <c r="A4521" s="11" t="s">
        <v>9021</v>
      </c>
      <c r="D4521" s="11" t="s">
        <v>260</v>
      </c>
      <c r="E4521" s="19" t="s">
        <v>9271</v>
      </c>
      <c r="F4521" s="10">
        <v>42036</v>
      </c>
      <c r="G4521" s="10">
        <v>44958</v>
      </c>
      <c r="H4521" s="11">
        <v>9</v>
      </c>
      <c r="I4521" s="20" t="s">
        <v>259</v>
      </c>
      <c r="J4521" s="11" t="s">
        <v>261</v>
      </c>
      <c r="K4521" s="11" t="s">
        <v>12387</v>
      </c>
      <c r="L4521" s="11">
        <v>2</v>
      </c>
    </row>
    <row r="4522" spans="1:12">
      <c r="A4522" s="11" t="s">
        <v>9022</v>
      </c>
      <c r="D4522" s="11" t="s">
        <v>260</v>
      </c>
      <c r="E4522" s="19" t="s">
        <v>9272</v>
      </c>
      <c r="F4522" s="10">
        <v>42036</v>
      </c>
      <c r="G4522" s="10">
        <v>44958</v>
      </c>
      <c r="H4522" s="11">
        <v>9</v>
      </c>
      <c r="I4522" s="20" t="s">
        <v>259</v>
      </c>
      <c r="J4522" s="11" t="s">
        <v>261</v>
      </c>
      <c r="K4522" s="11" t="s">
        <v>12387</v>
      </c>
      <c r="L4522" s="11">
        <v>2</v>
      </c>
    </row>
    <row r="4523" spans="1:12">
      <c r="A4523" s="11" t="s">
        <v>9023</v>
      </c>
      <c r="D4523" s="11" t="s">
        <v>260</v>
      </c>
      <c r="E4523" s="19" t="s">
        <v>9273</v>
      </c>
      <c r="F4523" s="10">
        <v>42036</v>
      </c>
      <c r="G4523" s="10">
        <v>44958</v>
      </c>
      <c r="H4523" s="11">
        <v>9</v>
      </c>
      <c r="I4523" s="20" t="s">
        <v>259</v>
      </c>
      <c r="J4523" s="11" t="s">
        <v>261</v>
      </c>
      <c r="K4523" s="11" t="s">
        <v>12387</v>
      </c>
      <c r="L4523" s="11">
        <v>2</v>
      </c>
    </row>
    <row r="4524" spans="1:12">
      <c r="A4524" s="11" t="s">
        <v>9024</v>
      </c>
      <c r="D4524" s="11" t="s">
        <v>260</v>
      </c>
      <c r="E4524" s="19" t="s">
        <v>9274</v>
      </c>
      <c r="F4524" s="10">
        <v>42036</v>
      </c>
      <c r="G4524" s="10">
        <v>44958</v>
      </c>
      <c r="H4524" s="11">
        <v>9</v>
      </c>
      <c r="I4524" s="20" t="s">
        <v>259</v>
      </c>
      <c r="J4524" s="11" t="s">
        <v>261</v>
      </c>
      <c r="K4524" s="11" t="s">
        <v>12387</v>
      </c>
      <c r="L4524" s="11">
        <v>2</v>
      </c>
    </row>
    <row r="4525" spans="1:12">
      <c r="A4525" s="11" t="s">
        <v>9025</v>
      </c>
      <c r="D4525" s="11" t="s">
        <v>260</v>
      </c>
      <c r="E4525" s="19" t="s">
        <v>9275</v>
      </c>
      <c r="F4525" s="10">
        <v>42036</v>
      </c>
      <c r="G4525" s="10">
        <v>44958</v>
      </c>
      <c r="H4525" s="11">
        <v>9</v>
      </c>
      <c r="I4525" s="20" t="s">
        <v>259</v>
      </c>
      <c r="J4525" s="11" t="s">
        <v>261</v>
      </c>
      <c r="K4525" s="11" t="s">
        <v>12387</v>
      </c>
      <c r="L4525" s="11">
        <v>2</v>
      </c>
    </row>
    <row r="4526" spans="1:12">
      <c r="A4526" s="11" t="s">
        <v>9026</v>
      </c>
      <c r="D4526" s="11" t="s">
        <v>260</v>
      </c>
      <c r="E4526" s="19" t="s">
        <v>9276</v>
      </c>
      <c r="F4526" s="10">
        <v>42036</v>
      </c>
      <c r="G4526" s="10">
        <v>44958</v>
      </c>
      <c r="H4526" s="11">
        <v>9</v>
      </c>
      <c r="I4526" s="20" t="s">
        <v>259</v>
      </c>
      <c r="J4526" s="11" t="s">
        <v>261</v>
      </c>
      <c r="K4526" s="11" t="s">
        <v>12387</v>
      </c>
      <c r="L4526" s="11">
        <v>2</v>
      </c>
    </row>
    <row r="4527" spans="1:12">
      <c r="A4527" s="11" t="s">
        <v>9027</v>
      </c>
      <c r="D4527" s="11" t="s">
        <v>260</v>
      </c>
      <c r="E4527" s="19" t="s">
        <v>9277</v>
      </c>
      <c r="F4527" s="10">
        <v>42036</v>
      </c>
      <c r="G4527" s="10">
        <v>44958</v>
      </c>
      <c r="H4527" s="11">
        <v>9</v>
      </c>
      <c r="I4527" s="20" t="s">
        <v>259</v>
      </c>
      <c r="J4527" s="11" t="s">
        <v>261</v>
      </c>
      <c r="K4527" s="11" t="s">
        <v>12387</v>
      </c>
      <c r="L4527" s="11">
        <v>2</v>
      </c>
    </row>
    <row r="4528" spans="1:12">
      <c r="A4528" s="11" t="s">
        <v>9028</v>
      </c>
      <c r="D4528" s="11" t="s">
        <v>260</v>
      </c>
      <c r="E4528" s="19" t="s">
        <v>9278</v>
      </c>
      <c r="F4528" s="10">
        <v>42036</v>
      </c>
      <c r="G4528" s="10">
        <v>44958</v>
      </c>
      <c r="H4528" s="11">
        <v>9</v>
      </c>
      <c r="I4528" s="20" t="s">
        <v>259</v>
      </c>
      <c r="J4528" s="11" t="s">
        <v>261</v>
      </c>
      <c r="K4528" s="11" t="s">
        <v>12387</v>
      </c>
      <c r="L4528" s="11">
        <v>2</v>
      </c>
    </row>
    <row r="4529" spans="1:12">
      <c r="A4529" s="11" t="s">
        <v>9029</v>
      </c>
      <c r="D4529" s="11" t="s">
        <v>260</v>
      </c>
      <c r="E4529" s="19" t="s">
        <v>9279</v>
      </c>
      <c r="F4529" s="10">
        <v>42036</v>
      </c>
      <c r="G4529" s="10">
        <v>44958</v>
      </c>
      <c r="H4529" s="11">
        <v>9</v>
      </c>
      <c r="I4529" s="20" t="s">
        <v>259</v>
      </c>
      <c r="J4529" s="11" t="s">
        <v>261</v>
      </c>
      <c r="K4529" s="11" t="s">
        <v>12387</v>
      </c>
      <c r="L4529" s="11">
        <v>2</v>
      </c>
    </row>
    <row r="4530" spans="1:12">
      <c r="A4530" s="11" t="s">
        <v>9030</v>
      </c>
      <c r="D4530" s="11" t="s">
        <v>260</v>
      </c>
      <c r="E4530" s="19" t="s">
        <v>9280</v>
      </c>
      <c r="F4530" s="10">
        <v>42036</v>
      </c>
      <c r="G4530" s="10">
        <v>44958</v>
      </c>
      <c r="H4530" s="11">
        <v>9</v>
      </c>
      <c r="I4530" s="20" t="s">
        <v>259</v>
      </c>
      <c r="J4530" s="11" t="s">
        <v>261</v>
      </c>
      <c r="K4530" s="11" t="s">
        <v>12387</v>
      </c>
      <c r="L4530" s="11">
        <v>2</v>
      </c>
    </row>
    <row r="4531" spans="1:12">
      <c r="A4531" s="11" t="s">
        <v>9031</v>
      </c>
      <c r="D4531" s="11" t="s">
        <v>260</v>
      </c>
      <c r="E4531" s="19" t="s">
        <v>9281</v>
      </c>
      <c r="F4531" s="10">
        <v>42036</v>
      </c>
      <c r="G4531" s="10">
        <v>44958</v>
      </c>
      <c r="H4531" s="11">
        <v>9</v>
      </c>
      <c r="I4531" s="20" t="s">
        <v>259</v>
      </c>
      <c r="J4531" s="11" t="s">
        <v>261</v>
      </c>
      <c r="K4531" s="11" t="s">
        <v>12387</v>
      </c>
      <c r="L4531" s="11">
        <v>2</v>
      </c>
    </row>
    <row r="4532" spans="1:12">
      <c r="A4532" s="11" t="s">
        <v>9032</v>
      </c>
      <c r="D4532" s="11" t="s">
        <v>260</v>
      </c>
      <c r="E4532" s="19" t="s">
        <v>9282</v>
      </c>
      <c r="F4532" s="10">
        <v>42036</v>
      </c>
      <c r="G4532" s="10">
        <v>44958</v>
      </c>
      <c r="H4532" s="11">
        <v>9</v>
      </c>
      <c r="I4532" s="20" t="s">
        <v>259</v>
      </c>
      <c r="J4532" s="11" t="s">
        <v>261</v>
      </c>
      <c r="K4532" s="11" t="s">
        <v>12387</v>
      </c>
      <c r="L4532" s="11">
        <v>2</v>
      </c>
    </row>
    <row r="4533" spans="1:12">
      <c r="A4533" s="11" t="s">
        <v>9033</v>
      </c>
      <c r="D4533" s="11" t="s">
        <v>260</v>
      </c>
      <c r="E4533" s="19" t="s">
        <v>9283</v>
      </c>
      <c r="F4533" s="10">
        <v>42036</v>
      </c>
      <c r="G4533" s="10">
        <v>44958</v>
      </c>
      <c r="H4533" s="11">
        <v>9</v>
      </c>
      <c r="I4533" s="20" t="s">
        <v>259</v>
      </c>
      <c r="J4533" s="11" t="s">
        <v>261</v>
      </c>
      <c r="K4533" s="11" t="s">
        <v>12387</v>
      </c>
      <c r="L4533" s="11">
        <v>2</v>
      </c>
    </row>
    <row r="4534" spans="1:12">
      <c r="A4534" s="11" t="s">
        <v>9034</v>
      </c>
      <c r="D4534" s="11" t="s">
        <v>260</v>
      </c>
      <c r="E4534" s="19" t="s">
        <v>9284</v>
      </c>
      <c r="F4534" s="10">
        <v>42036</v>
      </c>
      <c r="G4534" s="10">
        <v>44958</v>
      </c>
      <c r="H4534" s="11">
        <v>9</v>
      </c>
      <c r="I4534" s="20" t="s">
        <v>259</v>
      </c>
      <c r="J4534" s="11" t="s">
        <v>261</v>
      </c>
      <c r="K4534" s="11" t="s">
        <v>12387</v>
      </c>
      <c r="L4534" s="11">
        <v>2</v>
      </c>
    </row>
    <row r="4535" spans="1:12">
      <c r="A4535" s="11" t="s">
        <v>9035</v>
      </c>
      <c r="D4535" s="11" t="s">
        <v>260</v>
      </c>
      <c r="E4535" s="19" t="s">
        <v>9285</v>
      </c>
      <c r="F4535" s="10">
        <v>42036</v>
      </c>
      <c r="G4535" s="10">
        <v>44958</v>
      </c>
      <c r="H4535" s="11">
        <v>9</v>
      </c>
      <c r="I4535" s="20" t="s">
        <v>259</v>
      </c>
      <c r="J4535" s="11" t="s">
        <v>261</v>
      </c>
      <c r="K4535" s="11" t="s">
        <v>12387</v>
      </c>
      <c r="L4535" s="11">
        <v>2</v>
      </c>
    </row>
    <row r="4536" spans="1:12">
      <c r="A4536" s="11" t="s">
        <v>9036</v>
      </c>
      <c r="D4536" s="11" t="s">
        <v>260</v>
      </c>
      <c r="E4536" s="19" t="s">
        <v>9286</v>
      </c>
      <c r="F4536" s="10">
        <v>42036</v>
      </c>
      <c r="G4536" s="10">
        <v>44958</v>
      </c>
      <c r="H4536" s="11">
        <v>9</v>
      </c>
      <c r="I4536" s="20" t="s">
        <v>259</v>
      </c>
      <c r="J4536" s="11" t="s">
        <v>261</v>
      </c>
      <c r="K4536" s="11" t="s">
        <v>12387</v>
      </c>
      <c r="L4536" s="11">
        <v>2</v>
      </c>
    </row>
    <row r="4537" spans="1:12">
      <c r="A4537" s="11" t="s">
        <v>9037</v>
      </c>
      <c r="D4537" s="11" t="s">
        <v>260</v>
      </c>
      <c r="E4537" s="19" t="s">
        <v>9287</v>
      </c>
      <c r="F4537" s="10">
        <v>42036</v>
      </c>
      <c r="G4537" s="10">
        <v>44958</v>
      </c>
      <c r="H4537" s="11">
        <v>9</v>
      </c>
      <c r="I4537" s="20" t="s">
        <v>259</v>
      </c>
      <c r="J4537" s="11" t="s">
        <v>261</v>
      </c>
      <c r="K4537" s="11" t="s">
        <v>12387</v>
      </c>
      <c r="L4537" s="11">
        <v>2</v>
      </c>
    </row>
    <row r="4538" spans="1:12">
      <c r="A4538" s="11" t="s">
        <v>9038</v>
      </c>
      <c r="D4538" s="11" t="s">
        <v>260</v>
      </c>
      <c r="E4538" s="19" t="s">
        <v>9288</v>
      </c>
      <c r="F4538" s="10">
        <v>42036</v>
      </c>
      <c r="G4538" s="10">
        <v>44958</v>
      </c>
      <c r="H4538" s="11">
        <v>9</v>
      </c>
      <c r="I4538" s="20" t="s">
        <v>259</v>
      </c>
      <c r="J4538" s="11" t="s">
        <v>261</v>
      </c>
      <c r="K4538" s="11" t="s">
        <v>12387</v>
      </c>
      <c r="L4538" s="11">
        <v>2</v>
      </c>
    </row>
    <row r="4539" spans="1:12">
      <c r="A4539" s="11" t="s">
        <v>9039</v>
      </c>
      <c r="D4539" s="11" t="s">
        <v>260</v>
      </c>
      <c r="E4539" s="19" t="s">
        <v>9289</v>
      </c>
      <c r="F4539" s="10">
        <v>42036</v>
      </c>
      <c r="G4539" s="10">
        <v>44958</v>
      </c>
      <c r="H4539" s="11">
        <v>9</v>
      </c>
      <c r="I4539" s="20" t="s">
        <v>259</v>
      </c>
      <c r="J4539" s="11" t="s">
        <v>261</v>
      </c>
      <c r="K4539" s="11" t="s">
        <v>12387</v>
      </c>
      <c r="L4539" s="11">
        <v>2</v>
      </c>
    </row>
    <row r="4540" spans="1:12">
      <c r="A4540" s="11" t="s">
        <v>9040</v>
      </c>
      <c r="D4540" s="11" t="s">
        <v>260</v>
      </c>
      <c r="E4540" s="19" t="s">
        <v>9290</v>
      </c>
      <c r="F4540" s="10">
        <v>42036</v>
      </c>
      <c r="G4540" s="10">
        <v>44958</v>
      </c>
      <c r="H4540" s="11">
        <v>9</v>
      </c>
      <c r="I4540" s="20" t="s">
        <v>259</v>
      </c>
      <c r="J4540" s="11" t="s">
        <v>261</v>
      </c>
      <c r="K4540" s="11" t="s">
        <v>12387</v>
      </c>
      <c r="L4540" s="11">
        <v>2</v>
      </c>
    </row>
    <row r="4541" spans="1:12">
      <c r="A4541" s="11" t="s">
        <v>9041</v>
      </c>
      <c r="D4541" s="11" t="s">
        <v>260</v>
      </c>
      <c r="E4541" s="19" t="s">
        <v>9291</v>
      </c>
      <c r="F4541" s="10">
        <v>42036</v>
      </c>
      <c r="G4541" s="10">
        <v>44958</v>
      </c>
      <c r="H4541" s="11">
        <v>9</v>
      </c>
      <c r="I4541" s="20" t="s">
        <v>259</v>
      </c>
      <c r="J4541" s="11" t="s">
        <v>261</v>
      </c>
      <c r="K4541" s="11" t="s">
        <v>12387</v>
      </c>
      <c r="L4541" s="11">
        <v>2</v>
      </c>
    </row>
    <row r="4542" spans="1:12">
      <c r="A4542" s="11" t="s">
        <v>9042</v>
      </c>
      <c r="D4542" s="11" t="s">
        <v>260</v>
      </c>
      <c r="E4542" s="19" t="s">
        <v>9292</v>
      </c>
      <c r="F4542" s="10">
        <v>42036</v>
      </c>
      <c r="G4542" s="10">
        <v>44958</v>
      </c>
      <c r="H4542" s="11">
        <v>9</v>
      </c>
      <c r="I4542" s="20" t="s">
        <v>259</v>
      </c>
      <c r="J4542" s="11" t="s">
        <v>261</v>
      </c>
      <c r="K4542" s="11" t="s">
        <v>12387</v>
      </c>
      <c r="L4542" s="11">
        <v>2</v>
      </c>
    </row>
    <row r="4543" spans="1:12">
      <c r="A4543" s="11" t="s">
        <v>9043</v>
      </c>
      <c r="D4543" s="11" t="s">
        <v>260</v>
      </c>
      <c r="E4543" s="19" t="s">
        <v>9293</v>
      </c>
      <c r="F4543" s="10">
        <v>42036</v>
      </c>
      <c r="G4543" s="10">
        <v>44958</v>
      </c>
      <c r="H4543" s="11">
        <v>9</v>
      </c>
      <c r="I4543" s="20" t="s">
        <v>259</v>
      </c>
      <c r="J4543" s="11" t="s">
        <v>261</v>
      </c>
      <c r="K4543" s="11" t="s">
        <v>12387</v>
      </c>
      <c r="L4543" s="11">
        <v>2</v>
      </c>
    </row>
    <row r="4544" spans="1:12">
      <c r="A4544" s="11" t="s">
        <v>9044</v>
      </c>
      <c r="D4544" s="11" t="s">
        <v>260</v>
      </c>
      <c r="E4544" s="19" t="s">
        <v>9294</v>
      </c>
      <c r="F4544" s="10">
        <v>42036</v>
      </c>
      <c r="G4544" s="10">
        <v>44958</v>
      </c>
      <c r="H4544" s="11">
        <v>9</v>
      </c>
      <c r="I4544" s="20" t="s">
        <v>259</v>
      </c>
      <c r="J4544" s="11" t="s">
        <v>261</v>
      </c>
      <c r="K4544" s="11" t="s">
        <v>12387</v>
      </c>
      <c r="L4544" s="11">
        <v>2</v>
      </c>
    </row>
    <row r="4545" spans="1:12">
      <c r="A4545" s="11" t="s">
        <v>9045</v>
      </c>
      <c r="D4545" s="11" t="s">
        <v>260</v>
      </c>
      <c r="E4545" s="19" t="s">
        <v>9295</v>
      </c>
      <c r="F4545" s="10">
        <v>42036</v>
      </c>
      <c r="G4545" s="10">
        <v>44958</v>
      </c>
      <c r="H4545" s="11">
        <v>9</v>
      </c>
      <c r="I4545" s="20" t="s">
        <v>259</v>
      </c>
      <c r="J4545" s="11" t="s">
        <v>261</v>
      </c>
      <c r="K4545" s="11" t="s">
        <v>12387</v>
      </c>
      <c r="L4545" s="11">
        <v>2</v>
      </c>
    </row>
    <row r="4546" spans="1:12">
      <c r="A4546" s="11" t="s">
        <v>9046</v>
      </c>
      <c r="D4546" s="11" t="s">
        <v>260</v>
      </c>
      <c r="E4546" s="19" t="s">
        <v>9296</v>
      </c>
      <c r="F4546" s="10">
        <v>42036</v>
      </c>
      <c r="G4546" s="10">
        <v>44958</v>
      </c>
      <c r="H4546" s="11">
        <v>9</v>
      </c>
      <c r="I4546" s="20" t="s">
        <v>259</v>
      </c>
      <c r="J4546" s="11" t="s">
        <v>261</v>
      </c>
      <c r="K4546" s="11" t="s">
        <v>12387</v>
      </c>
      <c r="L4546" s="11">
        <v>2</v>
      </c>
    </row>
    <row r="4547" spans="1:12">
      <c r="A4547" s="11" t="s">
        <v>9047</v>
      </c>
      <c r="D4547" s="11" t="s">
        <v>260</v>
      </c>
      <c r="E4547" s="19" t="s">
        <v>9297</v>
      </c>
      <c r="F4547" s="10">
        <v>42036</v>
      </c>
      <c r="G4547" s="10">
        <v>44958</v>
      </c>
      <c r="H4547" s="11">
        <v>9</v>
      </c>
      <c r="I4547" s="20" t="s">
        <v>259</v>
      </c>
      <c r="J4547" s="11" t="s">
        <v>261</v>
      </c>
      <c r="K4547" s="11" t="s">
        <v>12387</v>
      </c>
      <c r="L4547" s="11">
        <v>2</v>
      </c>
    </row>
    <row r="4548" spans="1:12">
      <c r="A4548" s="11" t="s">
        <v>9048</v>
      </c>
      <c r="D4548" s="11" t="s">
        <v>260</v>
      </c>
      <c r="E4548" s="19" t="s">
        <v>9298</v>
      </c>
      <c r="F4548" s="10">
        <v>42036</v>
      </c>
      <c r="G4548" s="10">
        <v>44958</v>
      </c>
      <c r="H4548" s="11">
        <v>9</v>
      </c>
      <c r="I4548" s="20" t="s">
        <v>259</v>
      </c>
      <c r="J4548" s="11" t="s">
        <v>261</v>
      </c>
      <c r="K4548" s="11" t="s">
        <v>12387</v>
      </c>
      <c r="L4548" s="11">
        <v>2</v>
      </c>
    </row>
    <row r="4549" spans="1:12">
      <c r="A4549" s="11" t="s">
        <v>9049</v>
      </c>
      <c r="D4549" s="11" t="s">
        <v>260</v>
      </c>
      <c r="E4549" s="19" t="s">
        <v>9299</v>
      </c>
      <c r="F4549" s="10">
        <v>42036</v>
      </c>
      <c r="G4549" s="10">
        <v>44958</v>
      </c>
      <c r="H4549" s="11">
        <v>9</v>
      </c>
      <c r="I4549" s="20" t="s">
        <v>259</v>
      </c>
      <c r="J4549" s="11" t="s">
        <v>261</v>
      </c>
      <c r="K4549" s="11" t="s">
        <v>12387</v>
      </c>
      <c r="L4549" s="11">
        <v>2</v>
      </c>
    </row>
    <row r="4550" spans="1:12">
      <c r="A4550" s="11" t="s">
        <v>9050</v>
      </c>
      <c r="D4550" s="11" t="s">
        <v>260</v>
      </c>
      <c r="E4550" s="19" t="s">
        <v>9300</v>
      </c>
      <c r="F4550" s="10">
        <v>42036</v>
      </c>
      <c r="G4550" s="10">
        <v>44958</v>
      </c>
      <c r="H4550" s="11">
        <v>9</v>
      </c>
      <c r="I4550" s="20" t="s">
        <v>259</v>
      </c>
      <c r="J4550" s="11" t="s">
        <v>261</v>
      </c>
      <c r="K4550" s="11" t="s">
        <v>12387</v>
      </c>
      <c r="L4550" s="11">
        <v>2</v>
      </c>
    </row>
    <row r="4551" spans="1:12">
      <c r="A4551" s="11" t="s">
        <v>9051</v>
      </c>
      <c r="D4551" s="11" t="s">
        <v>260</v>
      </c>
      <c r="E4551" s="19" t="s">
        <v>9301</v>
      </c>
      <c r="F4551" s="10">
        <v>42036</v>
      </c>
      <c r="G4551" s="10">
        <v>44958</v>
      </c>
      <c r="H4551" s="11">
        <v>9</v>
      </c>
      <c r="I4551" s="20" t="s">
        <v>259</v>
      </c>
      <c r="J4551" s="11" t="s">
        <v>261</v>
      </c>
      <c r="K4551" s="11" t="s">
        <v>12387</v>
      </c>
      <c r="L4551" s="11">
        <v>2</v>
      </c>
    </row>
    <row r="4552" spans="1:12">
      <c r="A4552" s="11" t="s">
        <v>9052</v>
      </c>
      <c r="D4552" s="11" t="s">
        <v>260</v>
      </c>
      <c r="E4552" s="19" t="s">
        <v>9302</v>
      </c>
      <c r="F4552" s="10">
        <v>42036</v>
      </c>
      <c r="G4552" s="10">
        <v>44958</v>
      </c>
      <c r="H4552" s="11">
        <v>9</v>
      </c>
      <c r="I4552" s="20" t="s">
        <v>259</v>
      </c>
      <c r="J4552" s="11" t="s">
        <v>261</v>
      </c>
      <c r="K4552" s="11" t="s">
        <v>12387</v>
      </c>
      <c r="L4552" s="11">
        <v>2</v>
      </c>
    </row>
    <row r="4553" spans="1:12">
      <c r="A4553" s="11" t="s">
        <v>9053</v>
      </c>
      <c r="D4553" s="11" t="s">
        <v>260</v>
      </c>
      <c r="E4553" s="19" t="s">
        <v>9303</v>
      </c>
      <c r="F4553" s="10">
        <v>42036</v>
      </c>
      <c r="G4553" s="10">
        <v>44958</v>
      </c>
      <c r="H4553" s="11">
        <v>9</v>
      </c>
      <c r="I4553" s="20" t="s">
        <v>259</v>
      </c>
      <c r="J4553" s="11" t="s">
        <v>261</v>
      </c>
      <c r="K4553" s="11" t="s">
        <v>12387</v>
      </c>
      <c r="L4553" s="11">
        <v>2</v>
      </c>
    </row>
    <row r="4554" spans="1:12">
      <c r="A4554" s="11" t="s">
        <v>9054</v>
      </c>
      <c r="D4554" s="11" t="s">
        <v>260</v>
      </c>
      <c r="E4554" s="19" t="s">
        <v>9304</v>
      </c>
      <c r="F4554" s="10">
        <v>42036</v>
      </c>
      <c r="G4554" s="10">
        <v>44958</v>
      </c>
      <c r="H4554" s="11">
        <v>9</v>
      </c>
      <c r="I4554" s="20" t="s">
        <v>259</v>
      </c>
      <c r="J4554" s="11" t="s">
        <v>261</v>
      </c>
      <c r="K4554" s="11" t="s">
        <v>12387</v>
      </c>
      <c r="L4554" s="11">
        <v>2</v>
      </c>
    </row>
    <row r="4555" spans="1:12">
      <c r="A4555" s="11" t="s">
        <v>9055</v>
      </c>
      <c r="D4555" s="11" t="s">
        <v>260</v>
      </c>
      <c r="E4555" s="19" t="s">
        <v>9305</v>
      </c>
      <c r="F4555" s="10">
        <v>42036</v>
      </c>
      <c r="G4555" s="10">
        <v>44958</v>
      </c>
      <c r="H4555" s="11">
        <v>9</v>
      </c>
      <c r="I4555" s="20" t="s">
        <v>259</v>
      </c>
      <c r="J4555" s="11" t="s">
        <v>261</v>
      </c>
      <c r="K4555" s="11" t="s">
        <v>12387</v>
      </c>
      <c r="L4555" s="11">
        <v>2</v>
      </c>
    </row>
    <row r="4556" spans="1:12">
      <c r="A4556" s="11" t="s">
        <v>9056</v>
      </c>
      <c r="D4556" s="11" t="s">
        <v>260</v>
      </c>
      <c r="E4556" s="19" t="s">
        <v>9306</v>
      </c>
      <c r="F4556" s="10">
        <v>42036</v>
      </c>
      <c r="G4556" s="10">
        <v>44958</v>
      </c>
      <c r="H4556" s="11">
        <v>9</v>
      </c>
      <c r="I4556" s="20" t="s">
        <v>259</v>
      </c>
      <c r="J4556" s="11" t="s">
        <v>261</v>
      </c>
      <c r="K4556" s="11" t="s">
        <v>12387</v>
      </c>
      <c r="L4556" s="11">
        <v>2</v>
      </c>
    </row>
    <row r="4557" spans="1:12">
      <c r="A4557" s="11" t="s">
        <v>9057</v>
      </c>
      <c r="D4557" s="11" t="s">
        <v>260</v>
      </c>
      <c r="E4557" s="19" t="s">
        <v>9307</v>
      </c>
      <c r="F4557" s="10">
        <v>42036</v>
      </c>
      <c r="G4557" s="10">
        <v>44958</v>
      </c>
      <c r="H4557" s="11">
        <v>9</v>
      </c>
      <c r="I4557" s="20" t="s">
        <v>259</v>
      </c>
      <c r="J4557" s="11" t="s">
        <v>261</v>
      </c>
      <c r="K4557" s="11" t="s">
        <v>12387</v>
      </c>
      <c r="L4557" s="11">
        <v>2</v>
      </c>
    </row>
    <row r="4558" spans="1:12">
      <c r="A4558" s="11" t="s">
        <v>9058</v>
      </c>
      <c r="D4558" s="11" t="s">
        <v>260</v>
      </c>
      <c r="E4558" s="19" t="s">
        <v>9308</v>
      </c>
      <c r="F4558" s="10">
        <v>42036</v>
      </c>
      <c r="G4558" s="10">
        <v>44958</v>
      </c>
      <c r="H4558" s="11">
        <v>9</v>
      </c>
      <c r="I4558" s="20" t="s">
        <v>259</v>
      </c>
      <c r="J4558" s="11" t="s">
        <v>261</v>
      </c>
      <c r="K4558" s="11" t="s">
        <v>12387</v>
      </c>
      <c r="L4558" s="11">
        <v>2</v>
      </c>
    </row>
    <row r="4559" spans="1:12">
      <c r="A4559" s="11" t="s">
        <v>9059</v>
      </c>
      <c r="D4559" s="11" t="s">
        <v>260</v>
      </c>
      <c r="E4559" s="19" t="s">
        <v>9309</v>
      </c>
      <c r="F4559" s="10">
        <v>42036</v>
      </c>
      <c r="G4559" s="10">
        <v>44958</v>
      </c>
      <c r="H4559" s="11">
        <v>9</v>
      </c>
      <c r="I4559" s="20" t="s">
        <v>259</v>
      </c>
      <c r="J4559" s="11" t="s">
        <v>261</v>
      </c>
      <c r="K4559" s="11" t="s">
        <v>12387</v>
      </c>
      <c r="L4559" s="11">
        <v>2</v>
      </c>
    </row>
    <row r="4560" spans="1:12">
      <c r="A4560" s="11" t="s">
        <v>9060</v>
      </c>
      <c r="D4560" s="11" t="s">
        <v>260</v>
      </c>
      <c r="E4560" s="19" t="s">
        <v>9310</v>
      </c>
      <c r="F4560" s="10">
        <v>42036</v>
      </c>
      <c r="G4560" s="10">
        <v>44958</v>
      </c>
      <c r="H4560" s="11">
        <v>9</v>
      </c>
      <c r="I4560" s="20" t="s">
        <v>259</v>
      </c>
      <c r="J4560" s="11" t="s">
        <v>261</v>
      </c>
      <c r="K4560" s="11" t="s">
        <v>12387</v>
      </c>
      <c r="L4560" s="11">
        <v>2</v>
      </c>
    </row>
    <row r="4561" spans="1:12">
      <c r="A4561" s="11" t="s">
        <v>9061</v>
      </c>
      <c r="D4561" s="11" t="s">
        <v>260</v>
      </c>
      <c r="E4561" s="19" t="s">
        <v>9311</v>
      </c>
      <c r="F4561" s="10">
        <v>42036</v>
      </c>
      <c r="G4561" s="10">
        <v>44958</v>
      </c>
      <c r="H4561" s="11">
        <v>9</v>
      </c>
      <c r="I4561" s="20" t="s">
        <v>259</v>
      </c>
      <c r="J4561" s="11" t="s">
        <v>261</v>
      </c>
      <c r="K4561" s="11" t="s">
        <v>12387</v>
      </c>
      <c r="L4561" s="11">
        <v>2</v>
      </c>
    </row>
    <row r="4562" spans="1:12">
      <c r="A4562" s="11" t="s">
        <v>9062</v>
      </c>
      <c r="D4562" s="11" t="s">
        <v>260</v>
      </c>
      <c r="E4562" s="19" t="s">
        <v>9312</v>
      </c>
      <c r="F4562" s="10">
        <v>42036</v>
      </c>
      <c r="G4562" s="10">
        <v>44958</v>
      </c>
      <c r="H4562" s="11">
        <v>9</v>
      </c>
      <c r="I4562" s="20" t="s">
        <v>259</v>
      </c>
      <c r="J4562" s="11" t="s">
        <v>261</v>
      </c>
      <c r="K4562" s="11" t="s">
        <v>12387</v>
      </c>
      <c r="L4562" s="11">
        <v>2</v>
      </c>
    </row>
    <row r="4563" spans="1:12">
      <c r="A4563" s="11" t="s">
        <v>9063</v>
      </c>
      <c r="D4563" s="11" t="s">
        <v>260</v>
      </c>
      <c r="E4563" s="19" t="s">
        <v>9313</v>
      </c>
      <c r="F4563" s="10">
        <v>42036</v>
      </c>
      <c r="G4563" s="10">
        <v>44958</v>
      </c>
      <c r="H4563" s="11">
        <v>9</v>
      </c>
      <c r="I4563" s="20" t="s">
        <v>259</v>
      </c>
      <c r="J4563" s="11" t="s">
        <v>261</v>
      </c>
      <c r="K4563" s="11" t="s">
        <v>12387</v>
      </c>
      <c r="L4563" s="11">
        <v>2</v>
      </c>
    </row>
    <row r="4564" spans="1:12">
      <c r="A4564" s="11" t="s">
        <v>9064</v>
      </c>
      <c r="D4564" s="11" t="s">
        <v>260</v>
      </c>
      <c r="E4564" s="19" t="s">
        <v>9314</v>
      </c>
      <c r="F4564" s="10">
        <v>42036</v>
      </c>
      <c r="G4564" s="10">
        <v>44958</v>
      </c>
      <c r="H4564" s="11">
        <v>9</v>
      </c>
      <c r="I4564" s="20" t="s">
        <v>259</v>
      </c>
      <c r="J4564" s="11" t="s">
        <v>261</v>
      </c>
      <c r="K4564" s="11" t="s">
        <v>12387</v>
      </c>
      <c r="L4564" s="11">
        <v>2</v>
      </c>
    </row>
    <row r="4565" spans="1:12">
      <c r="A4565" s="11" t="s">
        <v>9065</v>
      </c>
      <c r="D4565" s="11" t="s">
        <v>260</v>
      </c>
      <c r="E4565" s="19" t="s">
        <v>9315</v>
      </c>
      <c r="F4565" s="10">
        <v>42036</v>
      </c>
      <c r="G4565" s="10">
        <v>44958</v>
      </c>
      <c r="H4565" s="11">
        <v>9</v>
      </c>
      <c r="I4565" s="20" t="s">
        <v>259</v>
      </c>
      <c r="J4565" s="11" t="s">
        <v>261</v>
      </c>
      <c r="K4565" s="11" t="s">
        <v>12387</v>
      </c>
      <c r="L4565" s="11">
        <v>2</v>
      </c>
    </row>
    <row r="4566" spans="1:12">
      <c r="A4566" s="11" t="s">
        <v>9066</v>
      </c>
      <c r="D4566" s="11" t="s">
        <v>260</v>
      </c>
      <c r="E4566" s="19" t="s">
        <v>9316</v>
      </c>
      <c r="F4566" s="10">
        <v>42036</v>
      </c>
      <c r="G4566" s="10">
        <v>44958</v>
      </c>
      <c r="H4566" s="11">
        <v>9</v>
      </c>
      <c r="I4566" s="20" t="s">
        <v>259</v>
      </c>
      <c r="J4566" s="11" t="s">
        <v>261</v>
      </c>
      <c r="K4566" s="11" t="s">
        <v>12387</v>
      </c>
      <c r="L4566" s="11">
        <v>2</v>
      </c>
    </row>
    <row r="4567" spans="1:12">
      <c r="A4567" s="11" t="s">
        <v>9067</v>
      </c>
      <c r="D4567" s="11" t="s">
        <v>260</v>
      </c>
      <c r="E4567" s="19" t="s">
        <v>9317</v>
      </c>
      <c r="F4567" s="10">
        <v>42036</v>
      </c>
      <c r="G4567" s="10">
        <v>44958</v>
      </c>
      <c r="H4567" s="11">
        <v>9</v>
      </c>
      <c r="I4567" s="20" t="s">
        <v>259</v>
      </c>
      <c r="J4567" s="11" t="s">
        <v>261</v>
      </c>
      <c r="K4567" s="11" t="s">
        <v>12387</v>
      </c>
      <c r="L4567" s="11">
        <v>2</v>
      </c>
    </row>
    <row r="4568" spans="1:12">
      <c r="A4568" s="11" t="s">
        <v>9068</v>
      </c>
      <c r="D4568" s="11" t="s">
        <v>260</v>
      </c>
      <c r="E4568" s="19" t="s">
        <v>9318</v>
      </c>
      <c r="F4568" s="10">
        <v>42036</v>
      </c>
      <c r="G4568" s="10">
        <v>44958</v>
      </c>
      <c r="H4568" s="11">
        <v>9</v>
      </c>
      <c r="I4568" s="20" t="s">
        <v>259</v>
      </c>
      <c r="J4568" s="11" t="s">
        <v>261</v>
      </c>
      <c r="K4568" s="11" t="s">
        <v>12387</v>
      </c>
      <c r="L4568" s="11">
        <v>2</v>
      </c>
    </row>
    <row r="4569" spans="1:12">
      <c r="A4569" s="11" t="s">
        <v>9069</v>
      </c>
      <c r="D4569" s="11" t="s">
        <v>260</v>
      </c>
      <c r="E4569" s="19" t="s">
        <v>9319</v>
      </c>
      <c r="F4569" s="10">
        <v>42036</v>
      </c>
      <c r="G4569" s="10">
        <v>44958</v>
      </c>
      <c r="H4569" s="11">
        <v>9</v>
      </c>
      <c r="I4569" s="20" t="s">
        <v>259</v>
      </c>
      <c r="J4569" s="11" t="s">
        <v>261</v>
      </c>
      <c r="K4569" s="11" t="s">
        <v>12387</v>
      </c>
      <c r="L4569" s="11">
        <v>2</v>
      </c>
    </row>
    <row r="4570" spans="1:12">
      <c r="A4570" s="11" t="s">
        <v>9070</v>
      </c>
      <c r="D4570" s="11" t="s">
        <v>260</v>
      </c>
      <c r="E4570" s="19" t="s">
        <v>9320</v>
      </c>
      <c r="F4570" s="10">
        <v>42036</v>
      </c>
      <c r="G4570" s="10">
        <v>44958</v>
      </c>
      <c r="H4570" s="11">
        <v>9</v>
      </c>
      <c r="I4570" s="20" t="s">
        <v>259</v>
      </c>
      <c r="J4570" s="11" t="s">
        <v>261</v>
      </c>
      <c r="K4570" s="11" t="s">
        <v>12387</v>
      </c>
      <c r="L4570" s="11">
        <v>2</v>
      </c>
    </row>
    <row r="4571" spans="1:12">
      <c r="A4571" s="11" t="s">
        <v>9071</v>
      </c>
      <c r="D4571" s="11" t="s">
        <v>260</v>
      </c>
      <c r="E4571" s="19" t="s">
        <v>9321</v>
      </c>
      <c r="F4571" s="10">
        <v>42036</v>
      </c>
      <c r="G4571" s="10">
        <v>44958</v>
      </c>
      <c r="H4571" s="11">
        <v>9</v>
      </c>
      <c r="I4571" s="20" t="s">
        <v>259</v>
      </c>
      <c r="J4571" s="11" t="s">
        <v>261</v>
      </c>
      <c r="K4571" s="11" t="s">
        <v>12387</v>
      </c>
      <c r="L4571" s="11">
        <v>2</v>
      </c>
    </row>
    <row r="4572" spans="1:12">
      <c r="A4572" s="11" t="s">
        <v>9072</v>
      </c>
      <c r="D4572" s="11" t="s">
        <v>260</v>
      </c>
      <c r="E4572" s="19" t="s">
        <v>9322</v>
      </c>
      <c r="F4572" s="10">
        <v>42036</v>
      </c>
      <c r="G4572" s="10">
        <v>44958</v>
      </c>
      <c r="H4572" s="11">
        <v>9</v>
      </c>
      <c r="I4572" s="20" t="s">
        <v>259</v>
      </c>
      <c r="J4572" s="11" t="s">
        <v>261</v>
      </c>
      <c r="K4572" s="11" t="s">
        <v>12387</v>
      </c>
      <c r="L4572" s="11">
        <v>2</v>
      </c>
    </row>
    <row r="4573" spans="1:12">
      <c r="A4573" s="11" t="s">
        <v>9073</v>
      </c>
      <c r="D4573" s="11" t="s">
        <v>260</v>
      </c>
      <c r="E4573" s="19" t="s">
        <v>9323</v>
      </c>
      <c r="F4573" s="10">
        <v>42036</v>
      </c>
      <c r="G4573" s="10">
        <v>44958</v>
      </c>
      <c r="H4573" s="11">
        <v>9</v>
      </c>
      <c r="I4573" s="20" t="s">
        <v>259</v>
      </c>
      <c r="J4573" s="11" t="s">
        <v>261</v>
      </c>
      <c r="K4573" s="11" t="s">
        <v>12387</v>
      </c>
      <c r="L4573" s="11">
        <v>2</v>
      </c>
    </row>
    <row r="4574" spans="1:12">
      <c r="A4574" s="11" t="s">
        <v>9074</v>
      </c>
      <c r="D4574" s="11" t="s">
        <v>260</v>
      </c>
      <c r="E4574" s="19" t="s">
        <v>9324</v>
      </c>
      <c r="F4574" s="10">
        <v>42036</v>
      </c>
      <c r="G4574" s="10">
        <v>44958</v>
      </c>
      <c r="H4574" s="11">
        <v>9</v>
      </c>
      <c r="I4574" s="20" t="s">
        <v>259</v>
      </c>
      <c r="J4574" s="11" t="s">
        <v>261</v>
      </c>
      <c r="K4574" s="11" t="s">
        <v>12387</v>
      </c>
      <c r="L4574" s="11">
        <v>2</v>
      </c>
    </row>
    <row r="4575" spans="1:12">
      <c r="A4575" s="11" t="s">
        <v>9075</v>
      </c>
      <c r="D4575" s="11" t="s">
        <v>260</v>
      </c>
      <c r="E4575" s="19" t="s">
        <v>9325</v>
      </c>
      <c r="F4575" s="10">
        <v>42036</v>
      </c>
      <c r="G4575" s="10">
        <v>44958</v>
      </c>
      <c r="H4575" s="11">
        <v>9</v>
      </c>
      <c r="I4575" s="20" t="s">
        <v>259</v>
      </c>
      <c r="J4575" s="11" t="s">
        <v>261</v>
      </c>
      <c r="K4575" s="11" t="s">
        <v>12387</v>
      </c>
      <c r="L4575" s="11">
        <v>2</v>
      </c>
    </row>
    <row r="4576" spans="1:12">
      <c r="A4576" s="11" t="s">
        <v>9076</v>
      </c>
      <c r="D4576" s="11" t="s">
        <v>260</v>
      </c>
      <c r="E4576" s="19" t="s">
        <v>9326</v>
      </c>
      <c r="F4576" s="10">
        <v>42036</v>
      </c>
      <c r="G4576" s="10">
        <v>44958</v>
      </c>
      <c r="H4576" s="11">
        <v>9</v>
      </c>
      <c r="I4576" s="20" t="s">
        <v>259</v>
      </c>
      <c r="J4576" s="11" t="s">
        <v>261</v>
      </c>
      <c r="K4576" s="11" t="s">
        <v>12387</v>
      </c>
      <c r="L4576" s="11">
        <v>2</v>
      </c>
    </row>
    <row r="4577" spans="1:12">
      <c r="A4577" s="11" t="s">
        <v>9077</v>
      </c>
      <c r="D4577" s="11" t="s">
        <v>260</v>
      </c>
      <c r="E4577" s="19" t="s">
        <v>9327</v>
      </c>
      <c r="F4577" s="10">
        <v>42036</v>
      </c>
      <c r="G4577" s="10">
        <v>44958</v>
      </c>
      <c r="H4577" s="11">
        <v>9</v>
      </c>
      <c r="I4577" s="20" t="s">
        <v>259</v>
      </c>
      <c r="J4577" s="11" t="s">
        <v>261</v>
      </c>
      <c r="K4577" s="11" t="s">
        <v>12387</v>
      </c>
      <c r="L4577" s="11">
        <v>2</v>
      </c>
    </row>
    <row r="4578" spans="1:12">
      <c r="A4578" s="11" t="s">
        <v>9078</v>
      </c>
      <c r="D4578" s="11" t="s">
        <v>260</v>
      </c>
      <c r="E4578" s="19" t="s">
        <v>9328</v>
      </c>
      <c r="F4578" s="10">
        <v>42036</v>
      </c>
      <c r="G4578" s="10">
        <v>44958</v>
      </c>
      <c r="H4578" s="11">
        <v>9</v>
      </c>
      <c r="I4578" s="20" t="s">
        <v>259</v>
      </c>
      <c r="J4578" s="11" t="s">
        <v>261</v>
      </c>
      <c r="K4578" s="11" t="s">
        <v>12387</v>
      </c>
      <c r="L4578" s="11">
        <v>2</v>
      </c>
    </row>
    <row r="4579" spans="1:12">
      <c r="A4579" s="11" t="s">
        <v>9079</v>
      </c>
      <c r="D4579" s="11" t="s">
        <v>260</v>
      </c>
      <c r="E4579" s="19" t="s">
        <v>9329</v>
      </c>
      <c r="F4579" s="10">
        <v>42036</v>
      </c>
      <c r="G4579" s="10">
        <v>44958</v>
      </c>
      <c r="H4579" s="11">
        <v>9</v>
      </c>
      <c r="I4579" s="20" t="s">
        <v>259</v>
      </c>
      <c r="J4579" s="11" t="s">
        <v>261</v>
      </c>
      <c r="K4579" s="11" t="s">
        <v>12387</v>
      </c>
      <c r="L4579" s="11">
        <v>2</v>
      </c>
    </row>
    <row r="4580" spans="1:12">
      <c r="A4580" s="11" t="s">
        <v>9080</v>
      </c>
      <c r="D4580" s="11" t="s">
        <v>260</v>
      </c>
      <c r="E4580" s="19" t="s">
        <v>9330</v>
      </c>
      <c r="F4580" s="10">
        <v>42036</v>
      </c>
      <c r="G4580" s="10">
        <v>44958</v>
      </c>
      <c r="H4580" s="11">
        <v>9</v>
      </c>
      <c r="I4580" s="20" t="s">
        <v>259</v>
      </c>
      <c r="J4580" s="11" t="s">
        <v>261</v>
      </c>
      <c r="K4580" s="11" t="s">
        <v>12387</v>
      </c>
      <c r="L4580" s="11">
        <v>2</v>
      </c>
    </row>
    <row r="4581" spans="1:12">
      <c r="A4581" s="11" t="s">
        <v>9081</v>
      </c>
      <c r="D4581" s="11" t="s">
        <v>260</v>
      </c>
      <c r="E4581" s="19" t="s">
        <v>9331</v>
      </c>
      <c r="F4581" s="10">
        <v>42036</v>
      </c>
      <c r="G4581" s="10">
        <v>44958</v>
      </c>
      <c r="H4581" s="11">
        <v>9</v>
      </c>
      <c r="I4581" s="20" t="s">
        <v>259</v>
      </c>
      <c r="J4581" s="11" t="s">
        <v>261</v>
      </c>
      <c r="K4581" s="11" t="s">
        <v>12387</v>
      </c>
      <c r="L4581" s="11">
        <v>2</v>
      </c>
    </row>
    <row r="4582" spans="1:12">
      <c r="A4582" s="11" t="s">
        <v>9082</v>
      </c>
      <c r="D4582" s="11" t="s">
        <v>260</v>
      </c>
      <c r="E4582" s="19" t="s">
        <v>9332</v>
      </c>
      <c r="F4582" s="10">
        <v>42036</v>
      </c>
      <c r="G4582" s="10">
        <v>44958</v>
      </c>
      <c r="H4582" s="11">
        <v>9</v>
      </c>
      <c r="I4582" s="20" t="s">
        <v>259</v>
      </c>
      <c r="J4582" s="11" t="s">
        <v>261</v>
      </c>
      <c r="K4582" s="11" t="s">
        <v>12387</v>
      </c>
      <c r="L4582" s="11">
        <v>2</v>
      </c>
    </row>
    <row r="4583" spans="1:12">
      <c r="A4583" s="11" t="s">
        <v>9083</v>
      </c>
      <c r="D4583" s="11" t="s">
        <v>260</v>
      </c>
      <c r="E4583" s="19" t="s">
        <v>9333</v>
      </c>
      <c r="F4583" s="10">
        <v>42036</v>
      </c>
      <c r="G4583" s="10">
        <v>44958</v>
      </c>
      <c r="H4583" s="11">
        <v>9</v>
      </c>
      <c r="I4583" s="20" t="s">
        <v>259</v>
      </c>
      <c r="J4583" s="11" t="s">
        <v>261</v>
      </c>
      <c r="K4583" s="11" t="s">
        <v>12387</v>
      </c>
      <c r="L4583" s="11">
        <v>2</v>
      </c>
    </row>
    <row r="4584" spans="1:12">
      <c r="A4584" s="11" t="s">
        <v>9084</v>
      </c>
      <c r="D4584" s="11" t="s">
        <v>260</v>
      </c>
      <c r="E4584" s="19" t="s">
        <v>9334</v>
      </c>
      <c r="F4584" s="10">
        <v>42036</v>
      </c>
      <c r="G4584" s="10">
        <v>44958</v>
      </c>
      <c r="H4584" s="11">
        <v>9</v>
      </c>
      <c r="I4584" s="20" t="s">
        <v>259</v>
      </c>
      <c r="J4584" s="11" t="s">
        <v>261</v>
      </c>
      <c r="K4584" s="11" t="s">
        <v>12387</v>
      </c>
      <c r="L4584" s="11">
        <v>2</v>
      </c>
    </row>
    <row r="4585" spans="1:12">
      <c r="A4585" s="11" t="s">
        <v>9085</v>
      </c>
      <c r="D4585" s="11" t="s">
        <v>260</v>
      </c>
      <c r="E4585" s="19" t="s">
        <v>9335</v>
      </c>
      <c r="F4585" s="10">
        <v>42036</v>
      </c>
      <c r="G4585" s="10">
        <v>44958</v>
      </c>
      <c r="H4585" s="11">
        <v>9</v>
      </c>
      <c r="I4585" s="20" t="s">
        <v>259</v>
      </c>
      <c r="J4585" s="11" t="s">
        <v>261</v>
      </c>
      <c r="K4585" s="11" t="s">
        <v>12387</v>
      </c>
      <c r="L4585" s="11">
        <v>2</v>
      </c>
    </row>
    <row r="4586" spans="1:12">
      <c r="A4586" s="11" t="s">
        <v>9086</v>
      </c>
      <c r="D4586" s="11" t="s">
        <v>260</v>
      </c>
      <c r="E4586" s="19" t="s">
        <v>9336</v>
      </c>
      <c r="F4586" s="10">
        <v>42036</v>
      </c>
      <c r="G4586" s="10">
        <v>44958</v>
      </c>
      <c r="H4586" s="11">
        <v>9</v>
      </c>
      <c r="I4586" s="20" t="s">
        <v>259</v>
      </c>
      <c r="J4586" s="11" t="s">
        <v>261</v>
      </c>
      <c r="K4586" s="11" t="s">
        <v>12387</v>
      </c>
      <c r="L4586" s="11">
        <v>2</v>
      </c>
    </row>
    <row r="4587" spans="1:12">
      <c r="A4587" s="11" t="s">
        <v>9087</v>
      </c>
      <c r="D4587" s="11" t="s">
        <v>260</v>
      </c>
      <c r="E4587" s="19" t="s">
        <v>9337</v>
      </c>
      <c r="F4587" s="10">
        <v>42036</v>
      </c>
      <c r="G4587" s="10">
        <v>44958</v>
      </c>
      <c r="H4587" s="11">
        <v>9</v>
      </c>
      <c r="I4587" s="20" t="s">
        <v>259</v>
      </c>
      <c r="J4587" s="11" t="s">
        <v>261</v>
      </c>
      <c r="K4587" s="11" t="s">
        <v>12387</v>
      </c>
      <c r="L4587" s="11">
        <v>2</v>
      </c>
    </row>
    <row r="4588" spans="1:12">
      <c r="A4588" s="11" t="s">
        <v>9088</v>
      </c>
      <c r="D4588" s="11" t="s">
        <v>260</v>
      </c>
      <c r="E4588" s="19" t="s">
        <v>9338</v>
      </c>
      <c r="F4588" s="10">
        <v>42036</v>
      </c>
      <c r="G4588" s="10">
        <v>44958</v>
      </c>
      <c r="H4588" s="11">
        <v>9</v>
      </c>
      <c r="I4588" s="20" t="s">
        <v>259</v>
      </c>
      <c r="J4588" s="11" t="s">
        <v>261</v>
      </c>
      <c r="K4588" s="11" t="s">
        <v>12387</v>
      </c>
      <c r="L4588" s="11">
        <v>2</v>
      </c>
    </row>
    <row r="4589" spans="1:12">
      <c r="A4589" s="11" t="s">
        <v>9089</v>
      </c>
      <c r="D4589" s="11" t="s">
        <v>260</v>
      </c>
      <c r="E4589" s="19" t="s">
        <v>9339</v>
      </c>
      <c r="F4589" s="10">
        <v>42036</v>
      </c>
      <c r="G4589" s="10">
        <v>44958</v>
      </c>
      <c r="H4589" s="11">
        <v>9</v>
      </c>
      <c r="I4589" s="20" t="s">
        <v>259</v>
      </c>
      <c r="J4589" s="11" t="s">
        <v>261</v>
      </c>
      <c r="K4589" s="11" t="s">
        <v>12387</v>
      </c>
      <c r="L4589" s="11">
        <v>2</v>
      </c>
    </row>
    <row r="4590" spans="1:12">
      <c r="A4590" s="11" t="s">
        <v>9090</v>
      </c>
      <c r="D4590" s="11" t="s">
        <v>260</v>
      </c>
      <c r="E4590" s="19" t="s">
        <v>9340</v>
      </c>
      <c r="F4590" s="10">
        <v>42036</v>
      </c>
      <c r="G4590" s="10">
        <v>44958</v>
      </c>
      <c r="H4590" s="11">
        <v>9</v>
      </c>
      <c r="I4590" s="20" t="s">
        <v>259</v>
      </c>
      <c r="J4590" s="11" t="s">
        <v>261</v>
      </c>
      <c r="K4590" s="11" t="s">
        <v>12387</v>
      </c>
      <c r="L4590" s="11">
        <v>2</v>
      </c>
    </row>
    <row r="4591" spans="1:12">
      <c r="A4591" s="11" t="s">
        <v>9091</v>
      </c>
      <c r="D4591" s="11" t="s">
        <v>260</v>
      </c>
      <c r="E4591" s="19" t="s">
        <v>9341</v>
      </c>
      <c r="F4591" s="10">
        <v>42036</v>
      </c>
      <c r="G4591" s="10">
        <v>44958</v>
      </c>
      <c r="H4591" s="11">
        <v>9</v>
      </c>
      <c r="I4591" s="20" t="s">
        <v>259</v>
      </c>
      <c r="J4591" s="11" t="s">
        <v>261</v>
      </c>
      <c r="K4591" s="11" t="s">
        <v>12387</v>
      </c>
      <c r="L4591" s="11">
        <v>2</v>
      </c>
    </row>
    <row r="4592" spans="1:12">
      <c r="A4592" s="11" t="s">
        <v>9092</v>
      </c>
      <c r="D4592" s="11" t="s">
        <v>260</v>
      </c>
      <c r="E4592" s="19" t="s">
        <v>9342</v>
      </c>
      <c r="F4592" s="10">
        <v>42036</v>
      </c>
      <c r="G4592" s="10">
        <v>44958</v>
      </c>
      <c r="H4592" s="11">
        <v>9</v>
      </c>
      <c r="I4592" s="20" t="s">
        <v>259</v>
      </c>
      <c r="J4592" s="11" t="s">
        <v>261</v>
      </c>
      <c r="K4592" s="11" t="s">
        <v>12387</v>
      </c>
      <c r="L4592" s="11">
        <v>2</v>
      </c>
    </row>
    <row r="4593" spans="1:12">
      <c r="A4593" s="11" t="s">
        <v>9093</v>
      </c>
      <c r="D4593" s="11" t="s">
        <v>260</v>
      </c>
      <c r="E4593" s="19" t="s">
        <v>9343</v>
      </c>
      <c r="F4593" s="10">
        <v>42036</v>
      </c>
      <c r="G4593" s="10">
        <v>44958</v>
      </c>
      <c r="H4593" s="11">
        <v>9</v>
      </c>
      <c r="I4593" s="20" t="s">
        <v>259</v>
      </c>
      <c r="J4593" s="11" t="s">
        <v>261</v>
      </c>
      <c r="K4593" s="11" t="s">
        <v>12387</v>
      </c>
      <c r="L4593" s="11">
        <v>2</v>
      </c>
    </row>
    <row r="4594" spans="1:12">
      <c r="A4594" s="11" t="s">
        <v>9094</v>
      </c>
      <c r="D4594" s="11" t="s">
        <v>260</v>
      </c>
      <c r="E4594" s="19" t="s">
        <v>9344</v>
      </c>
      <c r="F4594" s="10">
        <v>42036</v>
      </c>
      <c r="G4594" s="10">
        <v>44958</v>
      </c>
      <c r="H4594" s="11">
        <v>9</v>
      </c>
      <c r="I4594" s="20" t="s">
        <v>259</v>
      </c>
      <c r="J4594" s="11" t="s">
        <v>261</v>
      </c>
      <c r="K4594" s="11" t="s">
        <v>12387</v>
      </c>
      <c r="L4594" s="11">
        <v>2</v>
      </c>
    </row>
    <row r="4595" spans="1:12">
      <c r="A4595" s="11" t="s">
        <v>9095</v>
      </c>
      <c r="D4595" s="11" t="s">
        <v>260</v>
      </c>
      <c r="E4595" s="19" t="s">
        <v>9345</v>
      </c>
      <c r="F4595" s="10">
        <v>42036</v>
      </c>
      <c r="G4595" s="10">
        <v>44958</v>
      </c>
      <c r="H4595" s="11">
        <v>9</v>
      </c>
      <c r="I4595" s="20" t="s">
        <v>259</v>
      </c>
      <c r="J4595" s="11" t="s">
        <v>261</v>
      </c>
      <c r="K4595" s="11" t="s">
        <v>12387</v>
      </c>
      <c r="L4595" s="11">
        <v>2</v>
      </c>
    </row>
    <row r="4596" spans="1:12">
      <c r="A4596" s="11" t="s">
        <v>9096</v>
      </c>
      <c r="D4596" s="11" t="s">
        <v>260</v>
      </c>
      <c r="E4596" s="19" t="s">
        <v>9346</v>
      </c>
      <c r="F4596" s="10">
        <v>42036</v>
      </c>
      <c r="G4596" s="10">
        <v>44958</v>
      </c>
      <c r="H4596" s="11">
        <v>9</v>
      </c>
      <c r="I4596" s="20" t="s">
        <v>259</v>
      </c>
      <c r="J4596" s="11" t="s">
        <v>261</v>
      </c>
      <c r="K4596" s="11" t="s">
        <v>12387</v>
      </c>
      <c r="L4596" s="11">
        <v>2</v>
      </c>
    </row>
    <row r="4597" spans="1:12">
      <c r="A4597" s="11" t="s">
        <v>9097</v>
      </c>
      <c r="D4597" s="11" t="s">
        <v>260</v>
      </c>
      <c r="E4597" s="19" t="s">
        <v>9347</v>
      </c>
      <c r="F4597" s="10">
        <v>42036</v>
      </c>
      <c r="G4597" s="10">
        <v>44958</v>
      </c>
      <c r="H4597" s="11">
        <v>9</v>
      </c>
      <c r="I4597" s="20" t="s">
        <v>259</v>
      </c>
      <c r="J4597" s="11" t="s">
        <v>261</v>
      </c>
      <c r="K4597" s="11" t="s">
        <v>12387</v>
      </c>
      <c r="L4597" s="11">
        <v>2</v>
      </c>
    </row>
    <row r="4598" spans="1:12">
      <c r="A4598" s="11" t="s">
        <v>9098</v>
      </c>
      <c r="D4598" s="11" t="s">
        <v>260</v>
      </c>
      <c r="E4598" s="19" t="s">
        <v>9348</v>
      </c>
      <c r="F4598" s="10">
        <v>42036</v>
      </c>
      <c r="G4598" s="10">
        <v>44958</v>
      </c>
      <c r="H4598" s="11">
        <v>9</v>
      </c>
      <c r="I4598" s="20" t="s">
        <v>259</v>
      </c>
      <c r="J4598" s="11" t="s">
        <v>261</v>
      </c>
      <c r="K4598" s="11" t="s">
        <v>12387</v>
      </c>
      <c r="L4598" s="11">
        <v>2</v>
      </c>
    </row>
    <row r="4599" spans="1:12">
      <c r="A4599" s="11" t="s">
        <v>9099</v>
      </c>
      <c r="D4599" s="11" t="s">
        <v>260</v>
      </c>
      <c r="E4599" s="19" t="s">
        <v>9349</v>
      </c>
      <c r="F4599" s="10">
        <v>42036</v>
      </c>
      <c r="G4599" s="10">
        <v>44958</v>
      </c>
      <c r="H4599" s="11">
        <v>9</v>
      </c>
      <c r="I4599" s="20" t="s">
        <v>259</v>
      </c>
      <c r="J4599" s="11" t="s">
        <v>261</v>
      </c>
      <c r="K4599" s="11" t="s">
        <v>12387</v>
      </c>
      <c r="L4599" s="11">
        <v>2</v>
      </c>
    </row>
    <row r="4600" spans="1:12">
      <c r="A4600" s="11" t="s">
        <v>9100</v>
      </c>
      <c r="D4600" s="11" t="s">
        <v>260</v>
      </c>
      <c r="E4600" s="19" t="s">
        <v>9350</v>
      </c>
      <c r="F4600" s="10">
        <v>42036</v>
      </c>
      <c r="G4600" s="10">
        <v>44958</v>
      </c>
      <c r="H4600" s="11">
        <v>9</v>
      </c>
      <c r="I4600" s="20" t="s">
        <v>259</v>
      </c>
      <c r="J4600" s="11" t="s">
        <v>261</v>
      </c>
      <c r="K4600" s="11" t="s">
        <v>12387</v>
      </c>
      <c r="L4600" s="11">
        <v>2</v>
      </c>
    </row>
    <row r="4601" spans="1:12">
      <c r="A4601" s="11" t="s">
        <v>9101</v>
      </c>
      <c r="D4601" s="11" t="s">
        <v>260</v>
      </c>
      <c r="E4601" s="19" t="s">
        <v>9351</v>
      </c>
      <c r="F4601" s="10">
        <v>42036</v>
      </c>
      <c r="G4601" s="10">
        <v>44958</v>
      </c>
      <c r="H4601" s="11">
        <v>9</v>
      </c>
      <c r="I4601" s="20" t="s">
        <v>259</v>
      </c>
      <c r="J4601" s="11" t="s">
        <v>261</v>
      </c>
      <c r="K4601" s="11" t="s">
        <v>12387</v>
      </c>
      <c r="L4601" s="11">
        <v>2</v>
      </c>
    </row>
    <row r="4602" spans="1:12">
      <c r="A4602" s="11" t="s">
        <v>9102</v>
      </c>
      <c r="D4602" s="11" t="s">
        <v>260</v>
      </c>
      <c r="E4602" s="19" t="s">
        <v>9352</v>
      </c>
      <c r="F4602" s="10">
        <v>42036</v>
      </c>
      <c r="G4602" s="10">
        <v>44958</v>
      </c>
      <c r="H4602" s="11">
        <v>9</v>
      </c>
      <c r="I4602" s="20" t="s">
        <v>259</v>
      </c>
      <c r="J4602" s="11" t="s">
        <v>261</v>
      </c>
      <c r="K4602" s="11" t="s">
        <v>12387</v>
      </c>
      <c r="L4602" s="11">
        <v>2</v>
      </c>
    </row>
    <row r="4603" spans="1:12">
      <c r="A4603" s="11" t="s">
        <v>9103</v>
      </c>
      <c r="D4603" s="11" t="s">
        <v>260</v>
      </c>
      <c r="E4603" s="19" t="s">
        <v>9353</v>
      </c>
      <c r="F4603" s="10">
        <v>42036</v>
      </c>
      <c r="G4603" s="10">
        <v>44958</v>
      </c>
      <c r="H4603" s="11">
        <v>9</v>
      </c>
      <c r="I4603" s="20" t="s">
        <v>259</v>
      </c>
      <c r="J4603" s="11" t="s">
        <v>261</v>
      </c>
      <c r="K4603" s="11" t="s">
        <v>12387</v>
      </c>
      <c r="L4603" s="11">
        <v>2</v>
      </c>
    </row>
    <row r="4604" spans="1:12">
      <c r="A4604" s="11" t="s">
        <v>9104</v>
      </c>
      <c r="D4604" s="11" t="s">
        <v>260</v>
      </c>
      <c r="E4604" s="19" t="s">
        <v>9354</v>
      </c>
      <c r="F4604" s="10">
        <v>42036</v>
      </c>
      <c r="G4604" s="10">
        <v>44958</v>
      </c>
      <c r="H4604" s="11">
        <v>9</v>
      </c>
      <c r="I4604" s="20" t="s">
        <v>259</v>
      </c>
      <c r="J4604" s="11" t="s">
        <v>261</v>
      </c>
      <c r="K4604" s="11" t="s">
        <v>12387</v>
      </c>
      <c r="L4604" s="11">
        <v>2</v>
      </c>
    </row>
    <row r="4605" spans="1:12">
      <c r="A4605" s="11" t="s">
        <v>9105</v>
      </c>
      <c r="D4605" s="11" t="s">
        <v>260</v>
      </c>
      <c r="E4605" s="19" t="s">
        <v>9355</v>
      </c>
      <c r="F4605" s="10">
        <v>42036</v>
      </c>
      <c r="G4605" s="10">
        <v>44958</v>
      </c>
      <c r="H4605" s="11">
        <v>9</v>
      </c>
      <c r="I4605" s="20" t="s">
        <v>259</v>
      </c>
      <c r="J4605" s="11" t="s">
        <v>261</v>
      </c>
      <c r="K4605" s="11" t="s">
        <v>12387</v>
      </c>
      <c r="L4605" s="11">
        <v>2</v>
      </c>
    </row>
    <row r="4606" spans="1:12">
      <c r="A4606" s="11" t="s">
        <v>9106</v>
      </c>
      <c r="D4606" s="11" t="s">
        <v>260</v>
      </c>
      <c r="E4606" s="19" t="s">
        <v>9356</v>
      </c>
      <c r="F4606" s="10">
        <v>42036</v>
      </c>
      <c r="G4606" s="10">
        <v>44958</v>
      </c>
      <c r="H4606" s="11">
        <v>9</v>
      </c>
      <c r="I4606" s="20" t="s">
        <v>259</v>
      </c>
      <c r="J4606" s="11" t="s">
        <v>261</v>
      </c>
      <c r="K4606" s="11" t="s">
        <v>12387</v>
      </c>
      <c r="L4606" s="11">
        <v>2</v>
      </c>
    </row>
    <row r="4607" spans="1:12">
      <c r="A4607" s="11" t="s">
        <v>9107</v>
      </c>
      <c r="D4607" s="11" t="s">
        <v>260</v>
      </c>
      <c r="E4607" s="19" t="s">
        <v>9357</v>
      </c>
      <c r="F4607" s="10">
        <v>42036</v>
      </c>
      <c r="G4607" s="10">
        <v>44958</v>
      </c>
      <c r="H4607" s="11">
        <v>9</v>
      </c>
      <c r="I4607" s="20" t="s">
        <v>259</v>
      </c>
      <c r="J4607" s="11" t="s">
        <v>261</v>
      </c>
      <c r="K4607" s="11" t="s">
        <v>12387</v>
      </c>
      <c r="L4607" s="11">
        <v>2</v>
      </c>
    </row>
    <row r="4608" spans="1:12">
      <c r="A4608" s="11" t="s">
        <v>9108</v>
      </c>
      <c r="D4608" s="11" t="s">
        <v>260</v>
      </c>
      <c r="E4608" s="19" t="s">
        <v>9358</v>
      </c>
      <c r="F4608" s="10">
        <v>42036</v>
      </c>
      <c r="G4608" s="10">
        <v>44958</v>
      </c>
      <c r="H4608" s="11">
        <v>9</v>
      </c>
      <c r="I4608" s="20" t="s">
        <v>259</v>
      </c>
      <c r="J4608" s="11" t="s">
        <v>261</v>
      </c>
      <c r="K4608" s="11" t="s">
        <v>12387</v>
      </c>
      <c r="L4608" s="11">
        <v>2</v>
      </c>
    </row>
    <row r="4609" spans="1:12">
      <c r="A4609" s="11" t="s">
        <v>9109</v>
      </c>
      <c r="D4609" s="11" t="s">
        <v>260</v>
      </c>
      <c r="E4609" s="19" t="s">
        <v>9359</v>
      </c>
      <c r="F4609" s="10">
        <v>42036</v>
      </c>
      <c r="G4609" s="10">
        <v>44958</v>
      </c>
      <c r="H4609" s="11">
        <v>9</v>
      </c>
      <c r="I4609" s="20" t="s">
        <v>259</v>
      </c>
      <c r="J4609" s="11" t="s">
        <v>261</v>
      </c>
      <c r="K4609" s="11" t="s">
        <v>12387</v>
      </c>
      <c r="L4609" s="11">
        <v>2</v>
      </c>
    </row>
    <row r="4610" spans="1:12">
      <c r="A4610" s="11" t="s">
        <v>9110</v>
      </c>
      <c r="D4610" s="11" t="s">
        <v>260</v>
      </c>
      <c r="E4610" s="19" t="s">
        <v>9360</v>
      </c>
      <c r="F4610" s="10">
        <v>42036</v>
      </c>
      <c r="G4610" s="10">
        <v>44958</v>
      </c>
      <c r="H4610" s="11">
        <v>9</v>
      </c>
      <c r="I4610" s="20" t="s">
        <v>259</v>
      </c>
      <c r="J4610" s="11" t="s">
        <v>261</v>
      </c>
      <c r="K4610" s="11" t="s">
        <v>12387</v>
      </c>
      <c r="L4610" s="11">
        <v>2</v>
      </c>
    </row>
    <row r="4611" spans="1:12">
      <c r="A4611" s="11" t="s">
        <v>9111</v>
      </c>
      <c r="D4611" s="11" t="s">
        <v>260</v>
      </c>
      <c r="E4611" s="19" t="s">
        <v>9361</v>
      </c>
      <c r="F4611" s="10">
        <v>42036</v>
      </c>
      <c r="G4611" s="10">
        <v>44958</v>
      </c>
      <c r="H4611" s="11">
        <v>9</v>
      </c>
      <c r="I4611" s="20" t="s">
        <v>259</v>
      </c>
      <c r="J4611" s="11" t="s">
        <v>261</v>
      </c>
      <c r="K4611" s="11" t="s">
        <v>12387</v>
      </c>
      <c r="L4611" s="11">
        <v>2</v>
      </c>
    </row>
    <row r="4612" spans="1:12">
      <c r="A4612" s="11" t="s">
        <v>9112</v>
      </c>
      <c r="D4612" s="11" t="s">
        <v>260</v>
      </c>
      <c r="E4612" s="19" t="s">
        <v>9362</v>
      </c>
      <c r="F4612" s="10">
        <v>42036</v>
      </c>
      <c r="G4612" s="10">
        <v>44958</v>
      </c>
      <c r="H4612" s="11">
        <v>9</v>
      </c>
      <c r="I4612" s="20" t="s">
        <v>259</v>
      </c>
      <c r="J4612" s="11" t="s">
        <v>261</v>
      </c>
      <c r="K4612" s="11" t="s">
        <v>12387</v>
      </c>
      <c r="L4612" s="11">
        <v>2</v>
      </c>
    </row>
    <row r="4613" spans="1:12">
      <c r="A4613" s="11" t="s">
        <v>9113</v>
      </c>
      <c r="D4613" s="11" t="s">
        <v>260</v>
      </c>
      <c r="E4613" s="19" t="s">
        <v>9363</v>
      </c>
      <c r="F4613" s="10">
        <v>42036</v>
      </c>
      <c r="G4613" s="10">
        <v>44958</v>
      </c>
      <c r="H4613" s="11">
        <v>9</v>
      </c>
      <c r="I4613" s="20" t="s">
        <v>259</v>
      </c>
      <c r="J4613" s="11" t="s">
        <v>261</v>
      </c>
      <c r="K4613" s="11" t="s">
        <v>12387</v>
      </c>
      <c r="L4613" s="11">
        <v>2</v>
      </c>
    </row>
    <row r="4614" spans="1:12">
      <c r="A4614" s="11" t="s">
        <v>9114</v>
      </c>
      <c r="D4614" s="11" t="s">
        <v>260</v>
      </c>
      <c r="E4614" s="19" t="s">
        <v>9364</v>
      </c>
      <c r="F4614" s="10">
        <v>42036</v>
      </c>
      <c r="G4614" s="10">
        <v>44958</v>
      </c>
      <c r="H4614" s="11">
        <v>9</v>
      </c>
      <c r="I4614" s="20" t="s">
        <v>259</v>
      </c>
      <c r="J4614" s="11" t="s">
        <v>261</v>
      </c>
      <c r="K4614" s="11" t="s">
        <v>12387</v>
      </c>
      <c r="L4614" s="11">
        <v>2</v>
      </c>
    </row>
    <row r="4615" spans="1:12">
      <c r="A4615" s="11" t="s">
        <v>9115</v>
      </c>
      <c r="D4615" s="11" t="s">
        <v>260</v>
      </c>
      <c r="E4615" s="19" t="s">
        <v>9365</v>
      </c>
      <c r="F4615" s="10">
        <v>42036</v>
      </c>
      <c r="G4615" s="10">
        <v>44958</v>
      </c>
      <c r="H4615" s="11">
        <v>9</v>
      </c>
      <c r="I4615" s="20" t="s">
        <v>259</v>
      </c>
      <c r="J4615" s="11" t="s">
        <v>261</v>
      </c>
      <c r="K4615" s="11" t="s">
        <v>12387</v>
      </c>
      <c r="L4615" s="11">
        <v>2</v>
      </c>
    </row>
    <row r="4616" spans="1:12">
      <c r="A4616" s="11" t="s">
        <v>9116</v>
      </c>
      <c r="D4616" s="11" t="s">
        <v>260</v>
      </c>
      <c r="E4616" s="19" t="s">
        <v>9366</v>
      </c>
      <c r="F4616" s="10">
        <v>42036</v>
      </c>
      <c r="G4616" s="10">
        <v>44958</v>
      </c>
      <c r="H4616" s="11">
        <v>9</v>
      </c>
      <c r="I4616" s="20" t="s">
        <v>259</v>
      </c>
      <c r="J4616" s="11" t="s">
        <v>261</v>
      </c>
      <c r="K4616" s="11" t="s">
        <v>12387</v>
      </c>
      <c r="L4616" s="11">
        <v>2</v>
      </c>
    </row>
    <row r="4617" spans="1:12">
      <c r="A4617" s="11" t="s">
        <v>9117</v>
      </c>
      <c r="D4617" s="11" t="s">
        <v>260</v>
      </c>
      <c r="E4617" s="19" t="s">
        <v>9367</v>
      </c>
      <c r="F4617" s="10">
        <v>42036</v>
      </c>
      <c r="G4617" s="10">
        <v>44958</v>
      </c>
      <c r="H4617" s="11">
        <v>9</v>
      </c>
      <c r="I4617" s="20" t="s">
        <v>259</v>
      </c>
      <c r="J4617" s="11" t="s">
        <v>261</v>
      </c>
      <c r="K4617" s="11" t="s">
        <v>12387</v>
      </c>
      <c r="L4617" s="11">
        <v>2</v>
      </c>
    </row>
    <row r="4618" spans="1:12">
      <c r="A4618" s="11" t="s">
        <v>9118</v>
      </c>
      <c r="D4618" s="11" t="s">
        <v>260</v>
      </c>
      <c r="E4618" s="19" t="s">
        <v>9368</v>
      </c>
      <c r="F4618" s="10">
        <v>42036</v>
      </c>
      <c r="G4618" s="10">
        <v>44958</v>
      </c>
      <c r="H4618" s="11">
        <v>9</v>
      </c>
      <c r="I4618" s="20" t="s">
        <v>259</v>
      </c>
      <c r="J4618" s="11" t="s">
        <v>261</v>
      </c>
      <c r="K4618" s="11" t="s">
        <v>12387</v>
      </c>
      <c r="L4618" s="11">
        <v>2</v>
      </c>
    </row>
    <row r="4619" spans="1:12">
      <c r="A4619" s="11" t="s">
        <v>9119</v>
      </c>
      <c r="D4619" s="11" t="s">
        <v>260</v>
      </c>
      <c r="E4619" s="19" t="s">
        <v>9369</v>
      </c>
      <c r="F4619" s="10">
        <v>42036</v>
      </c>
      <c r="G4619" s="10">
        <v>44958</v>
      </c>
      <c r="H4619" s="11">
        <v>9</v>
      </c>
      <c r="I4619" s="20" t="s">
        <v>259</v>
      </c>
      <c r="J4619" s="11" t="s">
        <v>261</v>
      </c>
      <c r="K4619" s="11" t="s">
        <v>12387</v>
      </c>
      <c r="L4619" s="11">
        <v>2</v>
      </c>
    </row>
    <row r="4620" spans="1:12">
      <c r="A4620" s="11" t="s">
        <v>9120</v>
      </c>
      <c r="D4620" s="11" t="s">
        <v>260</v>
      </c>
      <c r="E4620" s="19" t="s">
        <v>9370</v>
      </c>
      <c r="F4620" s="10">
        <v>42036</v>
      </c>
      <c r="G4620" s="10">
        <v>44958</v>
      </c>
      <c r="H4620" s="11">
        <v>9</v>
      </c>
      <c r="I4620" s="20" t="s">
        <v>259</v>
      </c>
      <c r="J4620" s="11" t="s">
        <v>261</v>
      </c>
      <c r="K4620" s="11" t="s">
        <v>12387</v>
      </c>
      <c r="L4620" s="11">
        <v>2</v>
      </c>
    </row>
    <row r="4621" spans="1:12">
      <c r="A4621" s="11" t="s">
        <v>9121</v>
      </c>
      <c r="D4621" s="11" t="s">
        <v>260</v>
      </c>
      <c r="E4621" s="19" t="s">
        <v>9371</v>
      </c>
      <c r="F4621" s="10">
        <v>42036</v>
      </c>
      <c r="G4621" s="10">
        <v>44958</v>
      </c>
      <c r="H4621" s="11">
        <v>9</v>
      </c>
      <c r="I4621" s="20" t="s">
        <v>259</v>
      </c>
      <c r="J4621" s="11" t="s">
        <v>261</v>
      </c>
      <c r="K4621" s="11" t="s">
        <v>12387</v>
      </c>
      <c r="L4621" s="11">
        <v>2</v>
      </c>
    </row>
    <row r="4622" spans="1:12">
      <c r="A4622" s="11" t="s">
        <v>9122</v>
      </c>
      <c r="D4622" s="11" t="s">
        <v>260</v>
      </c>
      <c r="E4622" s="19" t="s">
        <v>9372</v>
      </c>
      <c r="F4622" s="10">
        <v>42036</v>
      </c>
      <c r="G4622" s="10">
        <v>44958</v>
      </c>
      <c r="H4622" s="11">
        <v>9</v>
      </c>
      <c r="I4622" s="20" t="s">
        <v>259</v>
      </c>
      <c r="J4622" s="11" t="s">
        <v>261</v>
      </c>
      <c r="K4622" s="11" t="s">
        <v>12387</v>
      </c>
      <c r="L4622" s="11">
        <v>2</v>
      </c>
    </row>
    <row r="4623" spans="1:12">
      <c r="A4623" s="11" t="s">
        <v>9123</v>
      </c>
      <c r="D4623" s="11" t="s">
        <v>260</v>
      </c>
      <c r="E4623" s="19" t="s">
        <v>9373</v>
      </c>
      <c r="F4623" s="10">
        <v>42036</v>
      </c>
      <c r="G4623" s="10">
        <v>44958</v>
      </c>
      <c r="H4623" s="11">
        <v>9</v>
      </c>
      <c r="I4623" s="20" t="s">
        <v>259</v>
      </c>
      <c r="J4623" s="11" t="s">
        <v>261</v>
      </c>
      <c r="K4623" s="11" t="s">
        <v>12387</v>
      </c>
      <c r="L4623" s="11">
        <v>2</v>
      </c>
    </row>
    <row r="4624" spans="1:12">
      <c r="A4624" s="11" t="s">
        <v>9124</v>
      </c>
      <c r="D4624" s="11" t="s">
        <v>260</v>
      </c>
      <c r="E4624" s="19" t="s">
        <v>9374</v>
      </c>
      <c r="F4624" s="10">
        <v>42036</v>
      </c>
      <c r="G4624" s="10">
        <v>44958</v>
      </c>
      <c r="H4624" s="11">
        <v>9</v>
      </c>
      <c r="I4624" s="20" t="s">
        <v>259</v>
      </c>
      <c r="J4624" s="11" t="s">
        <v>261</v>
      </c>
      <c r="K4624" s="11" t="s">
        <v>12387</v>
      </c>
      <c r="L4624" s="11">
        <v>2</v>
      </c>
    </row>
    <row r="4625" spans="1:12">
      <c r="A4625" s="11" t="s">
        <v>9125</v>
      </c>
      <c r="D4625" s="11" t="s">
        <v>260</v>
      </c>
      <c r="E4625" s="19" t="s">
        <v>9375</v>
      </c>
      <c r="F4625" s="10">
        <v>42036</v>
      </c>
      <c r="G4625" s="10">
        <v>44958</v>
      </c>
      <c r="H4625" s="11">
        <v>9</v>
      </c>
      <c r="I4625" s="20" t="s">
        <v>259</v>
      </c>
      <c r="J4625" s="11" t="s">
        <v>261</v>
      </c>
      <c r="K4625" s="11" t="s">
        <v>12387</v>
      </c>
      <c r="L4625" s="11">
        <v>2</v>
      </c>
    </row>
    <row r="4626" spans="1:12">
      <c r="A4626" s="11" t="s">
        <v>9126</v>
      </c>
      <c r="D4626" s="11" t="s">
        <v>260</v>
      </c>
      <c r="E4626" s="19" t="s">
        <v>9376</v>
      </c>
      <c r="F4626" s="10">
        <v>42036</v>
      </c>
      <c r="G4626" s="10">
        <v>44958</v>
      </c>
      <c r="H4626" s="11">
        <v>9</v>
      </c>
      <c r="I4626" s="20" t="s">
        <v>259</v>
      </c>
      <c r="J4626" s="11" t="s">
        <v>261</v>
      </c>
      <c r="K4626" s="11" t="s">
        <v>12387</v>
      </c>
      <c r="L4626" s="11">
        <v>2</v>
      </c>
    </row>
    <row r="4627" spans="1:12">
      <c r="A4627" s="11" t="s">
        <v>9127</v>
      </c>
      <c r="D4627" s="11" t="s">
        <v>260</v>
      </c>
      <c r="E4627" s="19" t="s">
        <v>9377</v>
      </c>
      <c r="F4627" s="10">
        <v>42036</v>
      </c>
      <c r="G4627" s="10">
        <v>44958</v>
      </c>
      <c r="H4627" s="11">
        <v>9</v>
      </c>
      <c r="I4627" s="20" t="s">
        <v>259</v>
      </c>
      <c r="J4627" s="11" t="s">
        <v>261</v>
      </c>
      <c r="K4627" s="11" t="s">
        <v>12387</v>
      </c>
      <c r="L4627" s="11">
        <v>2</v>
      </c>
    </row>
    <row r="4628" spans="1:12">
      <c r="A4628" s="11" t="s">
        <v>9128</v>
      </c>
      <c r="D4628" s="11" t="s">
        <v>260</v>
      </c>
      <c r="E4628" s="19" t="s">
        <v>9378</v>
      </c>
      <c r="F4628" s="10">
        <v>42036</v>
      </c>
      <c r="G4628" s="10">
        <v>44958</v>
      </c>
      <c r="H4628" s="11">
        <v>9</v>
      </c>
      <c r="I4628" s="20" t="s">
        <v>259</v>
      </c>
      <c r="J4628" s="11" t="s">
        <v>261</v>
      </c>
      <c r="K4628" s="11" t="s">
        <v>12387</v>
      </c>
      <c r="L4628" s="11">
        <v>2</v>
      </c>
    </row>
    <row r="4629" spans="1:12">
      <c r="A4629" s="11" t="s">
        <v>9129</v>
      </c>
      <c r="D4629" s="11" t="s">
        <v>260</v>
      </c>
      <c r="E4629" s="19" t="s">
        <v>9379</v>
      </c>
      <c r="F4629" s="10">
        <v>42036</v>
      </c>
      <c r="G4629" s="10">
        <v>44958</v>
      </c>
      <c r="H4629" s="11">
        <v>9</v>
      </c>
      <c r="I4629" s="20" t="s">
        <v>259</v>
      </c>
      <c r="J4629" s="11" t="s">
        <v>261</v>
      </c>
      <c r="K4629" s="11" t="s">
        <v>12387</v>
      </c>
      <c r="L4629" s="11">
        <v>2</v>
      </c>
    </row>
    <row r="4630" spans="1:12">
      <c r="A4630" s="11" t="s">
        <v>9130</v>
      </c>
      <c r="D4630" s="11" t="s">
        <v>260</v>
      </c>
      <c r="E4630" s="19" t="s">
        <v>9380</v>
      </c>
      <c r="F4630" s="10">
        <v>42036</v>
      </c>
      <c r="G4630" s="10">
        <v>44958</v>
      </c>
      <c r="H4630" s="11">
        <v>9</v>
      </c>
      <c r="I4630" s="20" t="s">
        <v>259</v>
      </c>
      <c r="J4630" s="11" t="s">
        <v>261</v>
      </c>
      <c r="K4630" s="11" t="s">
        <v>12387</v>
      </c>
      <c r="L4630" s="11">
        <v>2</v>
      </c>
    </row>
    <row r="4631" spans="1:12">
      <c r="A4631" s="11" t="s">
        <v>9131</v>
      </c>
      <c r="D4631" s="11" t="s">
        <v>260</v>
      </c>
      <c r="E4631" s="19" t="s">
        <v>9381</v>
      </c>
      <c r="F4631" s="10">
        <v>42036</v>
      </c>
      <c r="G4631" s="10">
        <v>44958</v>
      </c>
      <c r="H4631" s="11">
        <v>9</v>
      </c>
      <c r="I4631" s="20" t="s">
        <v>259</v>
      </c>
      <c r="J4631" s="11" t="s">
        <v>261</v>
      </c>
      <c r="K4631" s="11" t="s">
        <v>12387</v>
      </c>
      <c r="L4631" s="11">
        <v>2</v>
      </c>
    </row>
    <row r="4632" spans="1:12">
      <c r="A4632" s="11" t="s">
        <v>9132</v>
      </c>
      <c r="D4632" s="11" t="s">
        <v>260</v>
      </c>
      <c r="E4632" s="19" t="s">
        <v>9382</v>
      </c>
      <c r="F4632" s="10">
        <v>42036</v>
      </c>
      <c r="G4632" s="10">
        <v>44958</v>
      </c>
      <c r="H4632" s="11">
        <v>9</v>
      </c>
      <c r="I4632" s="20" t="s">
        <v>259</v>
      </c>
      <c r="J4632" s="11" t="s">
        <v>261</v>
      </c>
      <c r="K4632" s="11" t="s">
        <v>12387</v>
      </c>
      <c r="L4632" s="11">
        <v>2</v>
      </c>
    </row>
    <row r="4633" spans="1:12">
      <c r="A4633" s="11" t="s">
        <v>9133</v>
      </c>
      <c r="D4633" s="11" t="s">
        <v>260</v>
      </c>
      <c r="E4633" s="19" t="s">
        <v>9383</v>
      </c>
      <c r="F4633" s="10">
        <v>42036</v>
      </c>
      <c r="G4633" s="10">
        <v>44958</v>
      </c>
      <c r="H4633" s="11">
        <v>9</v>
      </c>
      <c r="I4633" s="20" t="s">
        <v>259</v>
      </c>
      <c r="J4633" s="11" t="s">
        <v>261</v>
      </c>
      <c r="K4633" s="11" t="s">
        <v>12387</v>
      </c>
      <c r="L4633" s="11">
        <v>2</v>
      </c>
    </row>
    <row r="4634" spans="1:12">
      <c r="A4634" s="11" t="s">
        <v>9134</v>
      </c>
      <c r="D4634" s="11" t="s">
        <v>260</v>
      </c>
      <c r="E4634" s="19" t="s">
        <v>9384</v>
      </c>
      <c r="F4634" s="10">
        <v>42036</v>
      </c>
      <c r="G4634" s="10">
        <v>44958</v>
      </c>
      <c r="H4634" s="11">
        <v>9</v>
      </c>
      <c r="I4634" s="20" t="s">
        <v>259</v>
      </c>
      <c r="J4634" s="11" t="s">
        <v>261</v>
      </c>
      <c r="K4634" s="11" t="s">
        <v>12387</v>
      </c>
      <c r="L4634" s="11">
        <v>2</v>
      </c>
    </row>
    <row r="4635" spans="1:12">
      <c r="A4635" s="11" t="s">
        <v>9135</v>
      </c>
      <c r="D4635" s="11" t="s">
        <v>260</v>
      </c>
      <c r="E4635" s="19" t="s">
        <v>9385</v>
      </c>
      <c r="F4635" s="10">
        <v>42036</v>
      </c>
      <c r="G4635" s="10">
        <v>44958</v>
      </c>
      <c r="H4635" s="11">
        <v>9</v>
      </c>
      <c r="I4635" s="20" t="s">
        <v>259</v>
      </c>
      <c r="J4635" s="11" t="s">
        <v>261</v>
      </c>
      <c r="K4635" s="11" t="s">
        <v>12387</v>
      </c>
      <c r="L4635" s="11">
        <v>2</v>
      </c>
    </row>
    <row r="4636" spans="1:12">
      <c r="A4636" s="11" t="s">
        <v>9136</v>
      </c>
      <c r="D4636" s="11" t="s">
        <v>260</v>
      </c>
      <c r="E4636" s="19" t="s">
        <v>9386</v>
      </c>
      <c r="F4636" s="10">
        <v>42036</v>
      </c>
      <c r="G4636" s="10">
        <v>44958</v>
      </c>
      <c r="H4636" s="11">
        <v>9</v>
      </c>
      <c r="I4636" s="20" t="s">
        <v>259</v>
      </c>
      <c r="J4636" s="11" t="s">
        <v>261</v>
      </c>
      <c r="K4636" s="11" t="s">
        <v>12387</v>
      </c>
      <c r="L4636" s="11">
        <v>2</v>
      </c>
    </row>
    <row r="4637" spans="1:12">
      <c r="A4637" s="11" t="s">
        <v>9137</v>
      </c>
      <c r="D4637" s="11" t="s">
        <v>260</v>
      </c>
      <c r="E4637" s="19" t="s">
        <v>9387</v>
      </c>
      <c r="F4637" s="10">
        <v>42036</v>
      </c>
      <c r="G4637" s="10">
        <v>44958</v>
      </c>
      <c r="H4637" s="11">
        <v>9</v>
      </c>
      <c r="I4637" s="20" t="s">
        <v>259</v>
      </c>
      <c r="J4637" s="11" t="s">
        <v>261</v>
      </c>
      <c r="K4637" s="11" t="s">
        <v>12387</v>
      </c>
      <c r="L4637" s="11">
        <v>2</v>
      </c>
    </row>
    <row r="4638" spans="1:12">
      <c r="A4638" s="11" t="s">
        <v>9138</v>
      </c>
      <c r="D4638" s="11" t="s">
        <v>260</v>
      </c>
      <c r="E4638" s="19" t="s">
        <v>9388</v>
      </c>
      <c r="F4638" s="10">
        <v>42036</v>
      </c>
      <c r="G4638" s="10">
        <v>44958</v>
      </c>
      <c r="H4638" s="11">
        <v>9</v>
      </c>
      <c r="I4638" s="20" t="s">
        <v>259</v>
      </c>
      <c r="J4638" s="11" t="s">
        <v>261</v>
      </c>
      <c r="K4638" s="11" t="s">
        <v>12387</v>
      </c>
      <c r="L4638" s="11">
        <v>2</v>
      </c>
    </row>
    <row r="4639" spans="1:12">
      <c r="A4639" s="11" t="s">
        <v>9139</v>
      </c>
      <c r="D4639" s="11" t="s">
        <v>260</v>
      </c>
      <c r="E4639" s="19" t="s">
        <v>9389</v>
      </c>
      <c r="F4639" s="10">
        <v>42036</v>
      </c>
      <c r="G4639" s="10">
        <v>44958</v>
      </c>
      <c r="H4639" s="11">
        <v>9</v>
      </c>
      <c r="I4639" s="20" t="s">
        <v>259</v>
      </c>
      <c r="J4639" s="11" t="s">
        <v>261</v>
      </c>
      <c r="K4639" s="11" t="s">
        <v>12387</v>
      </c>
      <c r="L4639" s="11">
        <v>2</v>
      </c>
    </row>
    <row r="4640" spans="1:12">
      <c r="A4640" s="11" t="s">
        <v>9140</v>
      </c>
      <c r="D4640" s="11" t="s">
        <v>260</v>
      </c>
      <c r="E4640" s="19" t="s">
        <v>9390</v>
      </c>
      <c r="F4640" s="10">
        <v>42036</v>
      </c>
      <c r="G4640" s="10">
        <v>44958</v>
      </c>
      <c r="H4640" s="11">
        <v>9</v>
      </c>
      <c r="I4640" s="20" t="s">
        <v>259</v>
      </c>
      <c r="J4640" s="11" t="s">
        <v>261</v>
      </c>
      <c r="K4640" s="11" t="s">
        <v>12387</v>
      </c>
      <c r="L4640" s="11">
        <v>2</v>
      </c>
    </row>
    <row r="4641" spans="1:12">
      <c r="A4641" s="11" t="s">
        <v>9141</v>
      </c>
      <c r="D4641" s="11" t="s">
        <v>260</v>
      </c>
      <c r="E4641" s="19" t="s">
        <v>9391</v>
      </c>
      <c r="F4641" s="10">
        <v>42036</v>
      </c>
      <c r="G4641" s="10">
        <v>44958</v>
      </c>
      <c r="H4641" s="11">
        <v>9</v>
      </c>
      <c r="I4641" s="20" t="s">
        <v>259</v>
      </c>
      <c r="J4641" s="11" t="s">
        <v>261</v>
      </c>
      <c r="K4641" s="11" t="s">
        <v>12387</v>
      </c>
      <c r="L4641" s="11">
        <v>2</v>
      </c>
    </row>
    <row r="4642" spans="1:12">
      <c r="A4642" s="11" t="s">
        <v>9142</v>
      </c>
      <c r="D4642" s="11" t="s">
        <v>260</v>
      </c>
      <c r="E4642" s="19" t="s">
        <v>9392</v>
      </c>
      <c r="F4642" s="10">
        <v>42036</v>
      </c>
      <c r="G4642" s="10">
        <v>44958</v>
      </c>
      <c r="H4642" s="11">
        <v>9</v>
      </c>
      <c r="I4642" s="20" t="s">
        <v>259</v>
      </c>
      <c r="J4642" s="11" t="s">
        <v>261</v>
      </c>
      <c r="K4642" s="11" t="s">
        <v>12387</v>
      </c>
      <c r="L4642" s="11">
        <v>2</v>
      </c>
    </row>
    <row r="4643" spans="1:12">
      <c r="A4643" s="11" t="s">
        <v>9143</v>
      </c>
      <c r="D4643" s="11" t="s">
        <v>260</v>
      </c>
      <c r="E4643" s="19" t="s">
        <v>9393</v>
      </c>
      <c r="F4643" s="10">
        <v>42036</v>
      </c>
      <c r="G4643" s="10">
        <v>44958</v>
      </c>
      <c r="H4643" s="11">
        <v>9</v>
      </c>
      <c r="I4643" s="20" t="s">
        <v>259</v>
      </c>
      <c r="J4643" s="11" t="s">
        <v>261</v>
      </c>
      <c r="K4643" s="11" t="s">
        <v>12387</v>
      </c>
      <c r="L4643" s="11">
        <v>2</v>
      </c>
    </row>
    <row r="4644" spans="1:12">
      <c r="A4644" s="11" t="s">
        <v>9144</v>
      </c>
      <c r="D4644" s="11" t="s">
        <v>260</v>
      </c>
      <c r="E4644" s="19" t="s">
        <v>9394</v>
      </c>
      <c r="F4644" s="10">
        <v>42036</v>
      </c>
      <c r="G4644" s="10">
        <v>44958</v>
      </c>
      <c r="H4644" s="11">
        <v>9</v>
      </c>
      <c r="I4644" s="20" t="s">
        <v>259</v>
      </c>
      <c r="J4644" s="11" t="s">
        <v>261</v>
      </c>
      <c r="K4644" s="11" t="s">
        <v>12387</v>
      </c>
      <c r="L4644" s="11">
        <v>2</v>
      </c>
    </row>
    <row r="4645" spans="1:12">
      <c r="A4645" s="11" t="s">
        <v>9145</v>
      </c>
      <c r="D4645" s="11" t="s">
        <v>260</v>
      </c>
      <c r="E4645" s="19" t="s">
        <v>9395</v>
      </c>
      <c r="F4645" s="10">
        <v>42036</v>
      </c>
      <c r="G4645" s="10">
        <v>44958</v>
      </c>
      <c r="H4645" s="11">
        <v>9</v>
      </c>
      <c r="I4645" s="20" t="s">
        <v>259</v>
      </c>
      <c r="J4645" s="11" t="s">
        <v>261</v>
      </c>
      <c r="K4645" s="11" t="s">
        <v>12387</v>
      </c>
      <c r="L4645" s="11">
        <v>2</v>
      </c>
    </row>
    <row r="4646" spans="1:12">
      <c r="A4646" s="11" t="s">
        <v>9146</v>
      </c>
      <c r="D4646" s="11" t="s">
        <v>260</v>
      </c>
      <c r="E4646" s="19" t="s">
        <v>9396</v>
      </c>
      <c r="F4646" s="10">
        <v>42036</v>
      </c>
      <c r="G4646" s="10">
        <v>44958</v>
      </c>
      <c r="H4646" s="11">
        <v>9</v>
      </c>
      <c r="I4646" s="20" t="s">
        <v>259</v>
      </c>
      <c r="J4646" s="11" t="s">
        <v>261</v>
      </c>
      <c r="K4646" s="11" t="s">
        <v>12387</v>
      </c>
      <c r="L4646" s="11">
        <v>2</v>
      </c>
    </row>
    <row r="4647" spans="1:12">
      <c r="A4647" s="11" t="s">
        <v>9147</v>
      </c>
      <c r="D4647" s="11" t="s">
        <v>260</v>
      </c>
      <c r="E4647" s="19" t="s">
        <v>9397</v>
      </c>
      <c r="F4647" s="10">
        <v>42036</v>
      </c>
      <c r="G4647" s="10">
        <v>44958</v>
      </c>
      <c r="H4647" s="11">
        <v>9</v>
      </c>
      <c r="I4647" s="20" t="s">
        <v>259</v>
      </c>
      <c r="J4647" s="11" t="s">
        <v>261</v>
      </c>
      <c r="K4647" s="11" t="s">
        <v>12387</v>
      </c>
      <c r="L4647" s="11">
        <v>2</v>
      </c>
    </row>
    <row r="4648" spans="1:12">
      <c r="A4648" s="11" t="s">
        <v>9148</v>
      </c>
      <c r="D4648" s="11" t="s">
        <v>260</v>
      </c>
      <c r="E4648" s="19" t="s">
        <v>9398</v>
      </c>
      <c r="F4648" s="10">
        <v>42036</v>
      </c>
      <c r="G4648" s="10">
        <v>44958</v>
      </c>
      <c r="H4648" s="11">
        <v>9</v>
      </c>
      <c r="I4648" s="20" t="s">
        <v>259</v>
      </c>
      <c r="J4648" s="11" t="s">
        <v>261</v>
      </c>
      <c r="K4648" s="11" t="s">
        <v>12387</v>
      </c>
      <c r="L4648" s="11">
        <v>2</v>
      </c>
    </row>
    <row r="4649" spans="1:12">
      <c r="A4649" s="11" t="s">
        <v>9149</v>
      </c>
      <c r="D4649" s="11" t="s">
        <v>260</v>
      </c>
      <c r="E4649" s="19" t="s">
        <v>9399</v>
      </c>
      <c r="F4649" s="10">
        <v>42036</v>
      </c>
      <c r="G4649" s="10">
        <v>44958</v>
      </c>
      <c r="H4649" s="11">
        <v>9</v>
      </c>
      <c r="I4649" s="20" t="s">
        <v>259</v>
      </c>
      <c r="J4649" s="11" t="s">
        <v>261</v>
      </c>
      <c r="K4649" s="11" t="s">
        <v>12387</v>
      </c>
      <c r="L4649" s="11">
        <v>2</v>
      </c>
    </row>
    <row r="4650" spans="1:12">
      <c r="A4650" s="11" t="s">
        <v>9150</v>
      </c>
      <c r="D4650" s="11" t="s">
        <v>260</v>
      </c>
      <c r="E4650" s="19" t="s">
        <v>9400</v>
      </c>
      <c r="F4650" s="10">
        <v>42036</v>
      </c>
      <c r="G4650" s="10">
        <v>44958</v>
      </c>
      <c r="H4650" s="11">
        <v>9</v>
      </c>
      <c r="I4650" s="20" t="s">
        <v>259</v>
      </c>
      <c r="J4650" s="11" t="s">
        <v>261</v>
      </c>
      <c r="K4650" s="11" t="s">
        <v>12387</v>
      </c>
      <c r="L4650" s="11">
        <v>2</v>
      </c>
    </row>
    <row r="4651" spans="1:12">
      <c r="A4651" s="11" t="s">
        <v>9151</v>
      </c>
      <c r="D4651" s="11" t="s">
        <v>260</v>
      </c>
      <c r="E4651" s="19" t="s">
        <v>9401</v>
      </c>
      <c r="F4651" s="10">
        <v>42036</v>
      </c>
      <c r="G4651" s="10">
        <v>44958</v>
      </c>
      <c r="H4651" s="11">
        <v>9</v>
      </c>
      <c r="I4651" s="20" t="s">
        <v>259</v>
      </c>
      <c r="J4651" s="11" t="s">
        <v>261</v>
      </c>
      <c r="K4651" s="11" t="s">
        <v>12387</v>
      </c>
      <c r="L4651" s="11">
        <v>2</v>
      </c>
    </row>
    <row r="4652" spans="1:12">
      <c r="A4652" s="11" t="s">
        <v>9152</v>
      </c>
      <c r="D4652" s="11" t="s">
        <v>260</v>
      </c>
      <c r="E4652" s="19" t="s">
        <v>9402</v>
      </c>
      <c r="F4652" s="10">
        <v>42036</v>
      </c>
      <c r="G4652" s="10">
        <v>44958</v>
      </c>
      <c r="H4652" s="11">
        <v>9</v>
      </c>
      <c r="I4652" s="20" t="s">
        <v>259</v>
      </c>
      <c r="J4652" s="11" t="s">
        <v>261</v>
      </c>
      <c r="K4652" s="11" t="s">
        <v>12387</v>
      </c>
      <c r="L4652" s="11">
        <v>2</v>
      </c>
    </row>
    <row r="4653" spans="1:12">
      <c r="A4653" s="11" t="s">
        <v>9153</v>
      </c>
      <c r="D4653" s="11" t="s">
        <v>260</v>
      </c>
      <c r="E4653" s="19" t="s">
        <v>9403</v>
      </c>
      <c r="F4653" s="10">
        <v>42036</v>
      </c>
      <c r="G4653" s="10">
        <v>44958</v>
      </c>
      <c r="H4653" s="11">
        <v>9</v>
      </c>
      <c r="I4653" s="20" t="s">
        <v>259</v>
      </c>
      <c r="J4653" s="11" t="s">
        <v>261</v>
      </c>
      <c r="K4653" s="11" t="s">
        <v>12387</v>
      </c>
      <c r="L4653" s="11">
        <v>2</v>
      </c>
    </row>
    <row r="4654" spans="1:12">
      <c r="A4654" s="11" t="s">
        <v>9154</v>
      </c>
      <c r="D4654" s="11" t="s">
        <v>260</v>
      </c>
      <c r="E4654" s="19" t="s">
        <v>9404</v>
      </c>
      <c r="F4654" s="10">
        <v>42036</v>
      </c>
      <c r="G4654" s="10">
        <v>44958</v>
      </c>
      <c r="H4654" s="11">
        <v>9</v>
      </c>
      <c r="I4654" s="20" t="s">
        <v>259</v>
      </c>
      <c r="J4654" s="11" t="s">
        <v>261</v>
      </c>
      <c r="K4654" s="11" t="s">
        <v>12387</v>
      </c>
      <c r="L4654" s="11">
        <v>2</v>
      </c>
    </row>
    <row r="4655" spans="1:12">
      <c r="A4655" s="11" t="s">
        <v>9155</v>
      </c>
      <c r="D4655" s="11" t="s">
        <v>260</v>
      </c>
      <c r="E4655" s="19" t="s">
        <v>9405</v>
      </c>
      <c r="F4655" s="10">
        <v>42036</v>
      </c>
      <c r="G4655" s="10">
        <v>44958</v>
      </c>
      <c r="H4655" s="11">
        <v>9</v>
      </c>
      <c r="I4655" s="20" t="s">
        <v>259</v>
      </c>
      <c r="J4655" s="11" t="s">
        <v>261</v>
      </c>
      <c r="K4655" s="11" t="s">
        <v>12387</v>
      </c>
      <c r="L4655" s="11">
        <v>2</v>
      </c>
    </row>
    <row r="4656" spans="1:12">
      <c r="A4656" s="11" t="s">
        <v>9156</v>
      </c>
      <c r="D4656" s="11" t="s">
        <v>260</v>
      </c>
      <c r="E4656" s="19" t="s">
        <v>9406</v>
      </c>
      <c r="F4656" s="10">
        <v>42036</v>
      </c>
      <c r="G4656" s="10">
        <v>44958</v>
      </c>
      <c r="H4656" s="11">
        <v>9</v>
      </c>
      <c r="I4656" s="20" t="s">
        <v>259</v>
      </c>
      <c r="J4656" s="11" t="s">
        <v>261</v>
      </c>
      <c r="K4656" s="11" t="s">
        <v>12387</v>
      </c>
      <c r="L4656" s="11">
        <v>2</v>
      </c>
    </row>
    <row r="4657" spans="1:12">
      <c r="A4657" s="11" t="s">
        <v>9157</v>
      </c>
      <c r="D4657" s="11" t="s">
        <v>260</v>
      </c>
      <c r="E4657" s="19" t="s">
        <v>9407</v>
      </c>
      <c r="F4657" s="10">
        <v>42036</v>
      </c>
      <c r="G4657" s="10">
        <v>44958</v>
      </c>
      <c r="H4657" s="11">
        <v>9</v>
      </c>
      <c r="I4657" s="20" t="s">
        <v>259</v>
      </c>
      <c r="J4657" s="11" t="s">
        <v>261</v>
      </c>
      <c r="K4657" s="11" t="s">
        <v>12387</v>
      </c>
      <c r="L4657" s="11">
        <v>2</v>
      </c>
    </row>
    <row r="4658" spans="1:12">
      <c r="A4658" s="11" t="s">
        <v>9158</v>
      </c>
      <c r="D4658" s="11" t="s">
        <v>260</v>
      </c>
      <c r="E4658" s="19" t="s">
        <v>9408</v>
      </c>
      <c r="F4658" s="10">
        <v>42036</v>
      </c>
      <c r="G4658" s="10">
        <v>44958</v>
      </c>
      <c r="H4658" s="11">
        <v>9</v>
      </c>
      <c r="I4658" s="20" t="s">
        <v>259</v>
      </c>
      <c r="J4658" s="11" t="s">
        <v>261</v>
      </c>
      <c r="K4658" s="11" t="s">
        <v>12387</v>
      </c>
      <c r="L4658" s="11">
        <v>2</v>
      </c>
    </row>
    <row r="4659" spans="1:12">
      <c r="A4659" s="11" t="s">
        <v>9159</v>
      </c>
      <c r="D4659" s="11" t="s">
        <v>260</v>
      </c>
      <c r="E4659" s="19" t="s">
        <v>9409</v>
      </c>
      <c r="F4659" s="10">
        <v>42036</v>
      </c>
      <c r="G4659" s="10">
        <v>44958</v>
      </c>
      <c r="H4659" s="11">
        <v>9</v>
      </c>
      <c r="I4659" s="20" t="s">
        <v>259</v>
      </c>
      <c r="J4659" s="11" t="s">
        <v>261</v>
      </c>
      <c r="K4659" s="11" t="s">
        <v>12387</v>
      </c>
      <c r="L4659" s="11">
        <v>2</v>
      </c>
    </row>
    <row r="4660" spans="1:12">
      <c r="A4660" s="11" t="s">
        <v>9160</v>
      </c>
      <c r="D4660" s="11" t="s">
        <v>260</v>
      </c>
      <c r="E4660" s="19" t="s">
        <v>9410</v>
      </c>
      <c r="F4660" s="10">
        <v>42036</v>
      </c>
      <c r="G4660" s="10">
        <v>44958</v>
      </c>
      <c r="H4660" s="11">
        <v>9</v>
      </c>
      <c r="I4660" s="20" t="s">
        <v>259</v>
      </c>
      <c r="J4660" s="11" t="s">
        <v>261</v>
      </c>
      <c r="K4660" s="11" t="s">
        <v>12387</v>
      </c>
      <c r="L4660" s="11">
        <v>2</v>
      </c>
    </row>
    <row r="4661" spans="1:12">
      <c r="A4661" s="11" t="s">
        <v>9161</v>
      </c>
      <c r="D4661" s="11" t="s">
        <v>260</v>
      </c>
      <c r="E4661" s="19" t="s">
        <v>9411</v>
      </c>
      <c r="F4661" s="10">
        <v>42036</v>
      </c>
      <c r="G4661" s="10">
        <v>44958</v>
      </c>
      <c r="H4661" s="11">
        <v>9</v>
      </c>
      <c r="I4661" s="20" t="s">
        <v>259</v>
      </c>
      <c r="J4661" s="11" t="s">
        <v>261</v>
      </c>
      <c r="K4661" s="11" t="s">
        <v>12387</v>
      </c>
      <c r="L4661" s="11">
        <v>2</v>
      </c>
    </row>
    <row r="4662" spans="1:12">
      <c r="A4662" s="11" t="s">
        <v>9162</v>
      </c>
      <c r="D4662" s="11" t="s">
        <v>260</v>
      </c>
      <c r="E4662" s="19" t="s">
        <v>9412</v>
      </c>
      <c r="F4662" s="10">
        <v>42036</v>
      </c>
      <c r="G4662" s="10">
        <v>44958</v>
      </c>
      <c r="H4662" s="11">
        <v>9</v>
      </c>
      <c r="I4662" s="20" t="s">
        <v>259</v>
      </c>
      <c r="J4662" s="11" t="s">
        <v>261</v>
      </c>
      <c r="K4662" s="11" t="s">
        <v>12387</v>
      </c>
      <c r="L4662" s="11">
        <v>2</v>
      </c>
    </row>
    <row r="4663" spans="1:12">
      <c r="A4663" s="11" t="s">
        <v>9163</v>
      </c>
      <c r="D4663" s="11" t="s">
        <v>260</v>
      </c>
      <c r="E4663" s="19" t="s">
        <v>9413</v>
      </c>
      <c r="F4663" s="10">
        <v>42036</v>
      </c>
      <c r="G4663" s="10">
        <v>44958</v>
      </c>
      <c r="H4663" s="11">
        <v>9</v>
      </c>
      <c r="I4663" s="20" t="s">
        <v>259</v>
      </c>
      <c r="J4663" s="11" t="s">
        <v>261</v>
      </c>
      <c r="K4663" s="11" t="s">
        <v>12387</v>
      </c>
      <c r="L4663" s="11">
        <v>2</v>
      </c>
    </row>
    <row r="4664" spans="1:12">
      <c r="A4664" s="11" t="s">
        <v>9164</v>
      </c>
      <c r="D4664" s="11" t="s">
        <v>260</v>
      </c>
      <c r="E4664" s="19" t="s">
        <v>9414</v>
      </c>
      <c r="F4664" s="10">
        <v>42036</v>
      </c>
      <c r="G4664" s="10">
        <v>44958</v>
      </c>
      <c r="H4664" s="11">
        <v>9</v>
      </c>
      <c r="I4664" s="20" t="s">
        <v>259</v>
      </c>
      <c r="J4664" s="11" t="s">
        <v>261</v>
      </c>
      <c r="K4664" s="11" t="s">
        <v>12387</v>
      </c>
      <c r="L4664" s="11">
        <v>2</v>
      </c>
    </row>
    <row r="4665" spans="1:12">
      <c r="A4665" s="11" t="s">
        <v>9165</v>
      </c>
      <c r="D4665" s="11" t="s">
        <v>260</v>
      </c>
      <c r="E4665" s="19" t="s">
        <v>9415</v>
      </c>
      <c r="F4665" s="10">
        <v>42036</v>
      </c>
      <c r="G4665" s="10">
        <v>44958</v>
      </c>
      <c r="H4665" s="11">
        <v>9</v>
      </c>
      <c r="I4665" s="20" t="s">
        <v>259</v>
      </c>
      <c r="J4665" s="11" t="s">
        <v>261</v>
      </c>
      <c r="K4665" s="11" t="s">
        <v>12387</v>
      </c>
      <c r="L4665" s="11">
        <v>2</v>
      </c>
    </row>
    <row r="4666" spans="1:12">
      <c r="A4666" s="11" t="s">
        <v>9166</v>
      </c>
      <c r="D4666" s="11" t="s">
        <v>260</v>
      </c>
      <c r="E4666" s="19" t="s">
        <v>9416</v>
      </c>
      <c r="F4666" s="10">
        <v>42036</v>
      </c>
      <c r="G4666" s="10">
        <v>44958</v>
      </c>
      <c r="H4666" s="11">
        <v>9</v>
      </c>
      <c r="I4666" s="20" t="s">
        <v>259</v>
      </c>
      <c r="J4666" s="11" t="s">
        <v>261</v>
      </c>
      <c r="K4666" s="11" t="s">
        <v>12387</v>
      </c>
      <c r="L4666" s="11">
        <v>2</v>
      </c>
    </row>
    <row r="4667" spans="1:12">
      <c r="A4667" s="11" t="s">
        <v>9167</v>
      </c>
      <c r="D4667" s="11" t="s">
        <v>260</v>
      </c>
      <c r="E4667" s="19" t="s">
        <v>9417</v>
      </c>
      <c r="F4667" s="10">
        <v>42036</v>
      </c>
      <c r="G4667" s="10">
        <v>44958</v>
      </c>
      <c r="H4667" s="11">
        <v>9</v>
      </c>
      <c r="I4667" s="20" t="s">
        <v>259</v>
      </c>
      <c r="J4667" s="11" t="s">
        <v>261</v>
      </c>
      <c r="K4667" s="11" t="s">
        <v>12387</v>
      </c>
      <c r="L4667" s="11">
        <v>2</v>
      </c>
    </row>
    <row r="4668" spans="1:12">
      <c r="A4668" s="11" t="s">
        <v>9168</v>
      </c>
      <c r="D4668" s="11" t="s">
        <v>260</v>
      </c>
      <c r="E4668" s="19" t="s">
        <v>9418</v>
      </c>
      <c r="F4668" s="10">
        <v>42036</v>
      </c>
      <c r="G4668" s="10">
        <v>44958</v>
      </c>
      <c r="H4668" s="11">
        <v>9</v>
      </c>
      <c r="I4668" s="20" t="s">
        <v>259</v>
      </c>
      <c r="J4668" s="11" t="s">
        <v>261</v>
      </c>
      <c r="K4668" s="11" t="s">
        <v>12387</v>
      </c>
      <c r="L4668" s="11">
        <v>2</v>
      </c>
    </row>
    <row r="4669" spans="1:12">
      <c r="A4669" s="11" t="s">
        <v>9169</v>
      </c>
      <c r="D4669" s="11" t="s">
        <v>260</v>
      </c>
      <c r="E4669" s="19" t="s">
        <v>9419</v>
      </c>
      <c r="F4669" s="10">
        <v>42036</v>
      </c>
      <c r="G4669" s="10">
        <v>44958</v>
      </c>
      <c r="H4669" s="11">
        <v>9</v>
      </c>
      <c r="I4669" s="20" t="s">
        <v>259</v>
      </c>
      <c r="J4669" s="11" t="s">
        <v>261</v>
      </c>
      <c r="K4669" s="11" t="s">
        <v>12387</v>
      </c>
      <c r="L4669" s="11">
        <v>2</v>
      </c>
    </row>
    <row r="4670" spans="1:12">
      <c r="A4670" s="11" t="s">
        <v>9170</v>
      </c>
      <c r="D4670" s="11" t="s">
        <v>260</v>
      </c>
      <c r="E4670" s="19" t="s">
        <v>9420</v>
      </c>
      <c r="F4670" s="10">
        <v>42036</v>
      </c>
      <c r="G4670" s="10">
        <v>44958</v>
      </c>
      <c r="H4670" s="11">
        <v>9</v>
      </c>
      <c r="I4670" s="20" t="s">
        <v>259</v>
      </c>
      <c r="J4670" s="11" t="s">
        <v>261</v>
      </c>
      <c r="K4670" s="11" t="s">
        <v>12387</v>
      </c>
      <c r="L4670" s="11">
        <v>2</v>
      </c>
    </row>
    <row r="4671" spans="1:12">
      <c r="A4671" s="11" t="s">
        <v>9171</v>
      </c>
      <c r="D4671" s="11" t="s">
        <v>260</v>
      </c>
      <c r="E4671" s="19" t="s">
        <v>9421</v>
      </c>
      <c r="F4671" s="10">
        <v>42036</v>
      </c>
      <c r="G4671" s="10">
        <v>44958</v>
      </c>
      <c r="H4671" s="11">
        <v>9</v>
      </c>
      <c r="I4671" s="20" t="s">
        <v>259</v>
      </c>
      <c r="J4671" s="11" t="s">
        <v>261</v>
      </c>
      <c r="K4671" s="11" t="s">
        <v>12387</v>
      </c>
      <c r="L4671" s="11">
        <v>2</v>
      </c>
    </row>
    <row r="4672" spans="1:12">
      <c r="A4672" s="11" t="s">
        <v>9172</v>
      </c>
      <c r="D4672" s="11" t="s">
        <v>260</v>
      </c>
      <c r="E4672" s="19" t="s">
        <v>9422</v>
      </c>
      <c r="F4672" s="10">
        <v>42036</v>
      </c>
      <c r="G4672" s="10">
        <v>44958</v>
      </c>
      <c r="H4672" s="11">
        <v>9</v>
      </c>
      <c r="I4672" s="20" t="s">
        <v>259</v>
      </c>
      <c r="J4672" s="11" t="s">
        <v>261</v>
      </c>
      <c r="K4672" s="11" t="s">
        <v>12387</v>
      </c>
      <c r="L4672" s="11">
        <v>2</v>
      </c>
    </row>
    <row r="4673" spans="1:12">
      <c r="A4673" s="11" t="s">
        <v>9173</v>
      </c>
      <c r="D4673" s="11" t="s">
        <v>260</v>
      </c>
      <c r="E4673" s="19" t="s">
        <v>9423</v>
      </c>
      <c r="F4673" s="10">
        <v>42036</v>
      </c>
      <c r="G4673" s="10">
        <v>44958</v>
      </c>
      <c r="H4673" s="11">
        <v>9</v>
      </c>
      <c r="I4673" s="20" t="s">
        <v>259</v>
      </c>
      <c r="J4673" s="11" t="s">
        <v>261</v>
      </c>
      <c r="K4673" s="11" t="s">
        <v>12387</v>
      </c>
      <c r="L4673" s="11">
        <v>2</v>
      </c>
    </row>
    <row r="4674" spans="1:12">
      <c r="A4674" s="11" t="s">
        <v>9174</v>
      </c>
      <c r="D4674" s="11" t="s">
        <v>260</v>
      </c>
      <c r="E4674" s="19" t="s">
        <v>9424</v>
      </c>
      <c r="F4674" s="10">
        <v>42036</v>
      </c>
      <c r="G4674" s="10">
        <v>44958</v>
      </c>
      <c r="H4674" s="11">
        <v>9</v>
      </c>
      <c r="I4674" s="20" t="s">
        <v>259</v>
      </c>
      <c r="J4674" s="11" t="s">
        <v>261</v>
      </c>
      <c r="K4674" s="11" t="s">
        <v>12387</v>
      </c>
      <c r="L4674" s="11">
        <v>2</v>
      </c>
    </row>
    <row r="4675" spans="1:12">
      <c r="A4675" s="11" t="s">
        <v>9175</v>
      </c>
      <c r="D4675" s="11" t="s">
        <v>260</v>
      </c>
      <c r="E4675" s="19" t="s">
        <v>9425</v>
      </c>
      <c r="F4675" s="10">
        <v>42036</v>
      </c>
      <c r="G4675" s="10">
        <v>44958</v>
      </c>
      <c r="H4675" s="11">
        <v>9</v>
      </c>
      <c r="I4675" s="20" t="s">
        <v>259</v>
      </c>
      <c r="J4675" s="11" t="s">
        <v>261</v>
      </c>
      <c r="K4675" s="11" t="s">
        <v>12387</v>
      </c>
      <c r="L4675" s="11">
        <v>2</v>
      </c>
    </row>
    <row r="4676" spans="1:12">
      <c r="A4676" s="11" t="s">
        <v>9176</v>
      </c>
      <c r="D4676" s="11" t="s">
        <v>260</v>
      </c>
      <c r="E4676" s="19" t="s">
        <v>9426</v>
      </c>
      <c r="F4676" s="10">
        <v>42036</v>
      </c>
      <c r="G4676" s="10">
        <v>44958</v>
      </c>
      <c r="H4676" s="11">
        <v>9</v>
      </c>
      <c r="I4676" s="20" t="s">
        <v>259</v>
      </c>
      <c r="J4676" s="11" t="s">
        <v>261</v>
      </c>
      <c r="K4676" s="11" t="s">
        <v>12387</v>
      </c>
      <c r="L4676" s="11">
        <v>2</v>
      </c>
    </row>
    <row r="4677" spans="1:12">
      <c r="A4677" s="11" t="s">
        <v>9177</v>
      </c>
      <c r="D4677" s="11" t="s">
        <v>260</v>
      </c>
      <c r="E4677" s="19" t="s">
        <v>9427</v>
      </c>
      <c r="F4677" s="10">
        <v>42036</v>
      </c>
      <c r="G4677" s="10">
        <v>44958</v>
      </c>
      <c r="H4677" s="11">
        <v>9</v>
      </c>
      <c r="I4677" s="20" t="s">
        <v>259</v>
      </c>
      <c r="J4677" s="11" t="s">
        <v>261</v>
      </c>
      <c r="K4677" s="11" t="s">
        <v>12387</v>
      </c>
      <c r="L4677" s="11">
        <v>2</v>
      </c>
    </row>
    <row r="4678" spans="1:12">
      <c r="A4678" s="11" t="s">
        <v>9178</v>
      </c>
      <c r="D4678" s="11" t="s">
        <v>260</v>
      </c>
      <c r="E4678" s="19" t="s">
        <v>9428</v>
      </c>
      <c r="F4678" s="10">
        <v>42036</v>
      </c>
      <c r="G4678" s="10">
        <v>44958</v>
      </c>
      <c r="H4678" s="11">
        <v>9</v>
      </c>
      <c r="I4678" s="20" t="s">
        <v>259</v>
      </c>
      <c r="J4678" s="11" t="s">
        <v>261</v>
      </c>
      <c r="K4678" s="11" t="s">
        <v>12387</v>
      </c>
      <c r="L4678" s="11">
        <v>2</v>
      </c>
    </row>
    <row r="4679" spans="1:12">
      <c r="A4679" s="11" t="s">
        <v>9179</v>
      </c>
      <c r="D4679" s="11" t="s">
        <v>260</v>
      </c>
      <c r="E4679" s="19" t="s">
        <v>9429</v>
      </c>
      <c r="F4679" s="10">
        <v>42036</v>
      </c>
      <c r="G4679" s="10">
        <v>44958</v>
      </c>
      <c r="H4679" s="11">
        <v>9</v>
      </c>
      <c r="I4679" s="20" t="s">
        <v>259</v>
      </c>
      <c r="J4679" s="11" t="s">
        <v>261</v>
      </c>
      <c r="K4679" s="11" t="s">
        <v>12387</v>
      </c>
      <c r="L4679" s="11">
        <v>2</v>
      </c>
    </row>
    <row r="4680" spans="1:12">
      <c r="A4680" s="11" t="s">
        <v>9180</v>
      </c>
      <c r="D4680" s="11" t="s">
        <v>260</v>
      </c>
      <c r="E4680" s="19" t="s">
        <v>9430</v>
      </c>
      <c r="F4680" s="10">
        <v>42036</v>
      </c>
      <c r="G4680" s="10">
        <v>44958</v>
      </c>
      <c r="H4680" s="11">
        <v>9</v>
      </c>
      <c r="I4680" s="20" t="s">
        <v>259</v>
      </c>
      <c r="J4680" s="11" t="s">
        <v>261</v>
      </c>
      <c r="K4680" s="11" t="s">
        <v>12387</v>
      </c>
      <c r="L4680" s="11">
        <v>2</v>
      </c>
    </row>
    <row r="4681" spans="1:12">
      <c r="A4681" s="11" t="s">
        <v>9181</v>
      </c>
      <c r="D4681" s="11" t="s">
        <v>260</v>
      </c>
      <c r="E4681" s="19" t="s">
        <v>9431</v>
      </c>
      <c r="F4681" s="10">
        <v>42036</v>
      </c>
      <c r="G4681" s="10">
        <v>44958</v>
      </c>
      <c r="H4681" s="11">
        <v>9</v>
      </c>
      <c r="I4681" s="20" t="s">
        <v>259</v>
      </c>
      <c r="J4681" s="11" t="s">
        <v>261</v>
      </c>
      <c r="K4681" s="11" t="s">
        <v>12387</v>
      </c>
      <c r="L4681" s="11">
        <v>2</v>
      </c>
    </row>
    <row r="4682" spans="1:12">
      <c r="A4682" s="11" t="s">
        <v>9182</v>
      </c>
      <c r="D4682" s="11" t="s">
        <v>260</v>
      </c>
      <c r="E4682" s="19" t="s">
        <v>9432</v>
      </c>
      <c r="F4682" s="10">
        <v>42036</v>
      </c>
      <c r="G4682" s="10">
        <v>44958</v>
      </c>
      <c r="H4682" s="11">
        <v>9</v>
      </c>
      <c r="I4682" s="20" t="s">
        <v>259</v>
      </c>
      <c r="J4682" s="11" t="s">
        <v>261</v>
      </c>
      <c r="K4682" s="11" t="s">
        <v>12387</v>
      </c>
      <c r="L4682" s="11">
        <v>2</v>
      </c>
    </row>
    <row r="4683" spans="1:12">
      <c r="A4683" s="11" t="s">
        <v>9183</v>
      </c>
      <c r="D4683" s="11" t="s">
        <v>260</v>
      </c>
      <c r="E4683" s="19" t="s">
        <v>9433</v>
      </c>
      <c r="F4683" s="10">
        <v>42036</v>
      </c>
      <c r="G4683" s="10">
        <v>44958</v>
      </c>
      <c r="H4683" s="11">
        <v>9</v>
      </c>
      <c r="I4683" s="20" t="s">
        <v>259</v>
      </c>
      <c r="J4683" s="11" t="s">
        <v>261</v>
      </c>
      <c r="K4683" s="11" t="s">
        <v>12387</v>
      </c>
      <c r="L4683" s="11">
        <v>2</v>
      </c>
    </row>
    <row r="4684" spans="1:12">
      <c r="A4684" s="11" t="s">
        <v>9184</v>
      </c>
      <c r="D4684" s="11" t="s">
        <v>260</v>
      </c>
      <c r="E4684" s="19" t="s">
        <v>9434</v>
      </c>
      <c r="F4684" s="10">
        <v>42036</v>
      </c>
      <c r="G4684" s="10">
        <v>44958</v>
      </c>
      <c r="H4684" s="11">
        <v>9</v>
      </c>
      <c r="I4684" s="20" t="s">
        <v>259</v>
      </c>
      <c r="J4684" s="11" t="s">
        <v>261</v>
      </c>
      <c r="K4684" s="11" t="s">
        <v>12387</v>
      </c>
      <c r="L4684" s="11">
        <v>2</v>
      </c>
    </row>
    <row r="4685" spans="1:12">
      <c r="A4685" s="11" t="s">
        <v>9185</v>
      </c>
      <c r="D4685" s="11" t="s">
        <v>260</v>
      </c>
      <c r="E4685" s="19" t="s">
        <v>9435</v>
      </c>
      <c r="F4685" s="10">
        <v>42036</v>
      </c>
      <c r="G4685" s="10">
        <v>44958</v>
      </c>
      <c r="H4685" s="11">
        <v>9</v>
      </c>
      <c r="I4685" s="20" t="s">
        <v>259</v>
      </c>
      <c r="J4685" s="11" t="s">
        <v>261</v>
      </c>
      <c r="K4685" s="11" t="s">
        <v>12387</v>
      </c>
      <c r="L4685" s="11">
        <v>2</v>
      </c>
    </row>
    <row r="4686" spans="1:12">
      <c r="A4686" s="11" t="s">
        <v>9186</v>
      </c>
      <c r="D4686" s="11" t="s">
        <v>260</v>
      </c>
      <c r="E4686" s="19" t="s">
        <v>9436</v>
      </c>
      <c r="F4686" s="10">
        <v>42036</v>
      </c>
      <c r="G4686" s="10">
        <v>44958</v>
      </c>
      <c r="H4686" s="11">
        <v>9</v>
      </c>
      <c r="I4686" s="20" t="s">
        <v>259</v>
      </c>
      <c r="J4686" s="11" t="s">
        <v>261</v>
      </c>
      <c r="K4686" s="11" t="s">
        <v>12387</v>
      </c>
      <c r="L4686" s="11">
        <v>2</v>
      </c>
    </row>
    <row r="4687" spans="1:12">
      <c r="A4687" s="11" t="s">
        <v>9187</v>
      </c>
      <c r="D4687" s="11" t="s">
        <v>260</v>
      </c>
      <c r="E4687" s="19" t="s">
        <v>9437</v>
      </c>
      <c r="F4687" s="10">
        <v>42036</v>
      </c>
      <c r="G4687" s="10">
        <v>44958</v>
      </c>
      <c r="H4687" s="11">
        <v>9</v>
      </c>
      <c r="I4687" s="20" t="s">
        <v>259</v>
      </c>
      <c r="J4687" s="11" t="s">
        <v>261</v>
      </c>
      <c r="K4687" s="11" t="s">
        <v>12387</v>
      </c>
      <c r="L4687" s="11">
        <v>2</v>
      </c>
    </row>
    <row r="4688" spans="1:12">
      <c r="A4688" s="11" t="s">
        <v>9188</v>
      </c>
      <c r="D4688" s="11" t="s">
        <v>260</v>
      </c>
      <c r="E4688" s="19" t="s">
        <v>9438</v>
      </c>
      <c r="F4688" s="10">
        <v>42036</v>
      </c>
      <c r="G4688" s="10">
        <v>44958</v>
      </c>
      <c r="H4688" s="11">
        <v>9</v>
      </c>
      <c r="I4688" s="20" t="s">
        <v>259</v>
      </c>
      <c r="J4688" s="11" t="s">
        <v>261</v>
      </c>
      <c r="K4688" s="11" t="s">
        <v>12387</v>
      </c>
      <c r="L4688" s="11">
        <v>2</v>
      </c>
    </row>
    <row r="4689" spans="1:12">
      <c r="A4689" s="11" t="s">
        <v>9189</v>
      </c>
      <c r="D4689" s="11" t="s">
        <v>260</v>
      </c>
      <c r="E4689" s="19" t="s">
        <v>9439</v>
      </c>
      <c r="F4689" s="10">
        <v>42036</v>
      </c>
      <c r="G4689" s="10">
        <v>44958</v>
      </c>
      <c r="H4689" s="11">
        <v>9</v>
      </c>
      <c r="I4689" s="20" t="s">
        <v>259</v>
      </c>
      <c r="J4689" s="11" t="s">
        <v>261</v>
      </c>
      <c r="K4689" s="11" t="s">
        <v>12387</v>
      </c>
      <c r="L4689" s="11">
        <v>2</v>
      </c>
    </row>
    <row r="4690" spans="1:12">
      <c r="A4690" s="11" t="s">
        <v>9190</v>
      </c>
      <c r="D4690" s="11" t="s">
        <v>260</v>
      </c>
      <c r="E4690" s="19" t="s">
        <v>9440</v>
      </c>
      <c r="F4690" s="10">
        <v>42036</v>
      </c>
      <c r="G4690" s="10">
        <v>44958</v>
      </c>
      <c r="H4690" s="11">
        <v>9</v>
      </c>
      <c r="I4690" s="20" t="s">
        <v>259</v>
      </c>
      <c r="J4690" s="11" t="s">
        <v>261</v>
      </c>
      <c r="K4690" s="11" t="s">
        <v>12387</v>
      </c>
      <c r="L4690" s="11">
        <v>2</v>
      </c>
    </row>
    <row r="4691" spans="1:12">
      <c r="A4691" s="11" t="s">
        <v>9191</v>
      </c>
      <c r="D4691" s="11" t="s">
        <v>260</v>
      </c>
      <c r="E4691" s="19" t="s">
        <v>9441</v>
      </c>
      <c r="F4691" s="10">
        <v>42036</v>
      </c>
      <c r="G4691" s="10">
        <v>44958</v>
      </c>
      <c r="H4691" s="11">
        <v>9</v>
      </c>
      <c r="I4691" s="20" t="s">
        <v>259</v>
      </c>
      <c r="J4691" s="11" t="s">
        <v>261</v>
      </c>
      <c r="K4691" s="11" t="s">
        <v>12387</v>
      </c>
      <c r="L4691" s="11">
        <v>2</v>
      </c>
    </row>
    <row r="4692" spans="1:12">
      <c r="A4692" s="11" t="s">
        <v>9192</v>
      </c>
      <c r="D4692" s="11" t="s">
        <v>260</v>
      </c>
      <c r="E4692" s="19" t="s">
        <v>9442</v>
      </c>
      <c r="F4692" s="10">
        <v>42036</v>
      </c>
      <c r="G4692" s="10">
        <v>44958</v>
      </c>
      <c r="H4692" s="11">
        <v>9</v>
      </c>
      <c r="I4692" s="20" t="s">
        <v>259</v>
      </c>
      <c r="J4692" s="11" t="s">
        <v>261</v>
      </c>
      <c r="K4692" s="11" t="s">
        <v>12387</v>
      </c>
      <c r="L4692" s="11">
        <v>2</v>
      </c>
    </row>
    <row r="4693" spans="1:12">
      <c r="A4693" s="11" t="s">
        <v>9193</v>
      </c>
      <c r="D4693" s="11" t="s">
        <v>260</v>
      </c>
      <c r="E4693" s="19" t="s">
        <v>9443</v>
      </c>
      <c r="F4693" s="10">
        <v>42036</v>
      </c>
      <c r="G4693" s="10">
        <v>44958</v>
      </c>
      <c r="H4693" s="11">
        <v>9</v>
      </c>
      <c r="I4693" s="20" t="s">
        <v>259</v>
      </c>
      <c r="J4693" s="11" t="s">
        <v>261</v>
      </c>
      <c r="K4693" s="11" t="s">
        <v>12387</v>
      </c>
      <c r="L4693" s="11">
        <v>2</v>
      </c>
    </row>
    <row r="4694" spans="1:12">
      <c r="A4694" s="11" t="s">
        <v>9194</v>
      </c>
      <c r="D4694" s="11" t="s">
        <v>260</v>
      </c>
      <c r="E4694" s="19" t="s">
        <v>9444</v>
      </c>
      <c r="F4694" s="10">
        <v>42036</v>
      </c>
      <c r="G4694" s="10">
        <v>44958</v>
      </c>
      <c r="H4694" s="11">
        <v>9</v>
      </c>
      <c r="I4694" s="20" t="s">
        <v>259</v>
      </c>
      <c r="J4694" s="11" t="s">
        <v>261</v>
      </c>
      <c r="K4694" s="11" t="s">
        <v>12387</v>
      </c>
      <c r="L4694" s="11">
        <v>2</v>
      </c>
    </row>
    <row r="4695" spans="1:12">
      <c r="A4695" s="11" t="s">
        <v>9195</v>
      </c>
      <c r="D4695" s="11" t="s">
        <v>260</v>
      </c>
      <c r="E4695" s="19" t="s">
        <v>9445</v>
      </c>
      <c r="F4695" s="10">
        <v>42036</v>
      </c>
      <c r="G4695" s="10">
        <v>44958</v>
      </c>
      <c r="H4695" s="11">
        <v>9</v>
      </c>
      <c r="I4695" s="20" t="s">
        <v>259</v>
      </c>
      <c r="J4695" s="11" t="s">
        <v>261</v>
      </c>
      <c r="K4695" s="11" t="s">
        <v>12387</v>
      </c>
      <c r="L4695" s="11">
        <v>2</v>
      </c>
    </row>
    <row r="4696" spans="1:12">
      <c r="A4696" s="11" t="s">
        <v>9196</v>
      </c>
      <c r="D4696" s="11" t="s">
        <v>260</v>
      </c>
      <c r="E4696" s="19" t="s">
        <v>9446</v>
      </c>
      <c r="F4696" s="10">
        <v>42036</v>
      </c>
      <c r="G4696" s="10">
        <v>44958</v>
      </c>
      <c r="H4696" s="11">
        <v>9</v>
      </c>
      <c r="I4696" s="20" t="s">
        <v>259</v>
      </c>
      <c r="J4696" s="11" t="s">
        <v>261</v>
      </c>
      <c r="K4696" s="11" t="s">
        <v>12387</v>
      </c>
      <c r="L4696" s="11">
        <v>2</v>
      </c>
    </row>
    <row r="4697" spans="1:12">
      <c r="A4697" s="11" t="s">
        <v>9197</v>
      </c>
      <c r="D4697" s="11" t="s">
        <v>260</v>
      </c>
      <c r="E4697" s="19" t="s">
        <v>9447</v>
      </c>
      <c r="F4697" s="10">
        <v>42036</v>
      </c>
      <c r="G4697" s="10">
        <v>44958</v>
      </c>
      <c r="H4697" s="11">
        <v>9</v>
      </c>
      <c r="I4697" s="20" t="s">
        <v>259</v>
      </c>
      <c r="J4697" s="11" t="s">
        <v>261</v>
      </c>
      <c r="K4697" s="11" t="s">
        <v>12387</v>
      </c>
      <c r="L4697" s="11">
        <v>2</v>
      </c>
    </row>
    <row r="4698" spans="1:12">
      <c r="A4698" s="11" t="s">
        <v>9198</v>
      </c>
      <c r="D4698" s="11" t="s">
        <v>260</v>
      </c>
      <c r="E4698" s="19" t="s">
        <v>9448</v>
      </c>
      <c r="F4698" s="10">
        <v>42036</v>
      </c>
      <c r="G4698" s="10">
        <v>44958</v>
      </c>
      <c r="H4698" s="11">
        <v>9</v>
      </c>
      <c r="I4698" s="20" t="s">
        <v>259</v>
      </c>
      <c r="J4698" s="11" t="s">
        <v>261</v>
      </c>
      <c r="K4698" s="11" t="s">
        <v>12387</v>
      </c>
      <c r="L4698" s="11">
        <v>2</v>
      </c>
    </row>
    <row r="4699" spans="1:12">
      <c r="A4699" s="11" t="s">
        <v>9199</v>
      </c>
      <c r="D4699" s="11" t="s">
        <v>260</v>
      </c>
      <c r="E4699" s="19" t="s">
        <v>9449</v>
      </c>
      <c r="F4699" s="10">
        <v>42036</v>
      </c>
      <c r="G4699" s="10">
        <v>44958</v>
      </c>
      <c r="H4699" s="11">
        <v>9</v>
      </c>
      <c r="I4699" s="20" t="s">
        <v>259</v>
      </c>
      <c r="J4699" s="11" t="s">
        <v>261</v>
      </c>
      <c r="K4699" s="11" t="s">
        <v>12387</v>
      </c>
      <c r="L4699" s="11">
        <v>2</v>
      </c>
    </row>
    <row r="4700" spans="1:12">
      <c r="A4700" s="11" t="s">
        <v>9200</v>
      </c>
      <c r="D4700" s="11" t="s">
        <v>260</v>
      </c>
      <c r="E4700" s="19" t="s">
        <v>9450</v>
      </c>
      <c r="F4700" s="10">
        <v>42036</v>
      </c>
      <c r="G4700" s="10">
        <v>44958</v>
      </c>
      <c r="H4700" s="11">
        <v>9</v>
      </c>
      <c r="I4700" s="20" t="s">
        <v>259</v>
      </c>
      <c r="J4700" s="11" t="s">
        <v>261</v>
      </c>
      <c r="K4700" s="11" t="s">
        <v>12387</v>
      </c>
      <c r="L4700" s="11">
        <v>2</v>
      </c>
    </row>
    <row r="4701" spans="1:12">
      <c r="A4701" s="11" t="s">
        <v>9201</v>
      </c>
      <c r="D4701" s="11" t="s">
        <v>260</v>
      </c>
      <c r="E4701" s="19" t="s">
        <v>9451</v>
      </c>
      <c r="F4701" s="10">
        <v>42036</v>
      </c>
      <c r="G4701" s="10">
        <v>44958</v>
      </c>
      <c r="H4701" s="11">
        <v>9</v>
      </c>
      <c r="I4701" s="20" t="s">
        <v>259</v>
      </c>
      <c r="J4701" s="11" t="s">
        <v>261</v>
      </c>
      <c r="K4701" s="11" t="s">
        <v>12387</v>
      </c>
      <c r="L4701" s="11">
        <v>2</v>
      </c>
    </row>
    <row r="4702" spans="1:12">
      <c r="A4702" s="11" t="s">
        <v>9202</v>
      </c>
      <c r="D4702" s="11" t="s">
        <v>260</v>
      </c>
      <c r="E4702" s="19" t="s">
        <v>9452</v>
      </c>
      <c r="F4702" s="10">
        <v>42036</v>
      </c>
      <c r="G4702" s="10">
        <v>44958</v>
      </c>
      <c r="H4702" s="11">
        <v>9</v>
      </c>
      <c r="I4702" s="20" t="s">
        <v>259</v>
      </c>
      <c r="J4702" s="11" t="s">
        <v>261</v>
      </c>
      <c r="K4702" s="11" t="s">
        <v>12387</v>
      </c>
      <c r="L4702" s="11">
        <v>2</v>
      </c>
    </row>
    <row r="4703" spans="1:12">
      <c r="A4703" s="11" t="s">
        <v>9203</v>
      </c>
      <c r="D4703" s="11" t="s">
        <v>260</v>
      </c>
      <c r="E4703" s="19" t="s">
        <v>9453</v>
      </c>
      <c r="F4703" s="10">
        <v>42036</v>
      </c>
      <c r="G4703" s="10">
        <v>44958</v>
      </c>
      <c r="H4703" s="11">
        <v>9</v>
      </c>
      <c r="I4703" s="20" t="s">
        <v>259</v>
      </c>
      <c r="J4703" s="11" t="s">
        <v>261</v>
      </c>
      <c r="K4703" s="11" t="s">
        <v>12387</v>
      </c>
      <c r="L4703" s="11">
        <v>2</v>
      </c>
    </row>
    <row r="4704" spans="1:12">
      <c r="A4704" s="11" t="s">
        <v>9204</v>
      </c>
      <c r="D4704" s="11" t="s">
        <v>260</v>
      </c>
      <c r="E4704" s="19" t="s">
        <v>9454</v>
      </c>
      <c r="F4704" s="10">
        <v>42036</v>
      </c>
      <c r="G4704" s="10">
        <v>44958</v>
      </c>
      <c r="H4704" s="11">
        <v>9</v>
      </c>
      <c r="I4704" s="20" t="s">
        <v>259</v>
      </c>
      <c r="J4704" s="11" t="s">
        <v>261</v>
      </c>
      <c r="K4704" s="11" t="s">
        <v>12387</v>
      </c>
      <c r="L4704" s="11">
        <v>2</v>
      </c>
    </row>
    <row r="4705" spans="1:12">
      <c r="A4705" s="11" t="s">
        <v>9205</v>
      </c>
      <c r="D4705" s="11" t="s">
        <v>260</v>
      </c>
      <c r="E4705" s="19" t="s">
        <v>9455</v>
      </c>
      <c r="F4705" s="10">
        <v>42036</v>
      </c>
      <c r="G4705" s="10">
        <v>44958</v>
      </c>
      <c r="H4705" s="11">
        <v>9</v>
      </c>
      <c r="I4705" s="20" t="s">
        <v>259</v>
      </c>
      <c r="J4705" s="11" t="s">
        <v>261</v>
      </c>
      <c r="K4705" s="11" t="s">
        <v>12387</v>
      </c>
      <c r="L4705" s="11">
        <v>2</v>
      </c>
    </row>
    <row r="4706" spans="1:12">
      <c r="A4706" s="11" t="s">
        <v>9206</v>
      </c>
      <c r="D4706" s="11" t="s">
        <v>260</v>
      </c>
      <c r="E4706" s="19" t="s">
        <v>9456</v>
      </c>
      <c r="F4706" s="10">
        <v>42036</v>
      </c>
      <c r="G4706" s="10">
        <v>44958</v>
      </c>
      <c r="H4706" s="11">
        <v>9</v>
      </c>
      <c r="I4706" s="20" t="s">
        <v>259</v>
      </c>
      <c r="J4706" s="11" t="s">
        <v>261</v>
      </c>
      <c r="K4706" s="11" t="s">
        <v>12387</v>
      </c>
      <c r="L4706" s="11">
        <v>2</v>
      </c>
    </row>
    <row r="4707" spans="1:12">
      <c r="A4707" s="11" t="s">
        <v>9207</v>
      </c>
      <c r="D4707" s="11" t="s">
        <v>260</v>
      </c>
      <c r="E4707" s="19" t="s">
        <v>9457</v>
      </c>
      <c r="F4707" s="10">
        <v>42036</v>
      </c>
      <c r="G4707" s="10">
        <v>44958</v>
      </c>
      <c r="H4707" s="11">
        <v>9</v>
      </c>
      <c r="I4707" s="20" t="s">
        <v>259</v>
      </c>
      <c r="J4707" s="11" t="s">
        <v>261</v>
      </c>
      <c r="K4707" s="11" t="s">
        <v>12387</v>
      </c>
      <c r="L4707" s="11">
        <v>2</v>
      </c>
    </row>
    <row r="4708" spans="1:12">
      <c r="A4708" s="11" t="s">
        <v>9208</v>
      </c>
      <c r="D4708" s="11" t="s">
        <v>260</v>
      </c>
      <c r="E4708" s="19" t="s">
        <v>9458</v>
      </c>
      <c r="F4708" s="10">
        <v>42036</v>
      </c>
      <c r="G4708" s="10">
        <v>44958</v>
      </c>
      <c r="H4708" s="11">
        <v>9</v>
      </c>
      <c r="I4708" s="20" t="s">
        <v>259</v>
      </c>
      <c r="J4708" s="11" t="s">
        <v>261</v>
      </c>
      <c r="K4708" s="11" t="s">
        <v>12387</v>
      </c>
      <c r="L4708" s="11">
        <v>2</v>
      </c>
    </row>
    <row r="4709" spans="1:12">
      <c r="A4709" s="11" t="s">
        <v>9209</v>
      </c>
      <c r="D4709" s="11" t="s">
        <v>260</v>
      </c>
      <c r="E4709" s="19" t="s">
        <v>9459</v>
      </c>
      <c r="F4709" s="10">
        <v>42036</v>
      </c>
      <c r="G4709" s="10">
        <v>44958</v>
      </c>
      <c r="H4709" s="11">
        <v>9</v>
      </c>
      <c r="I4709" s="20" t="s">
        <v>259</v>
      </c>
      <c r="J4709" s="11" t="s">
        <v>261</v>
      </c>
      <c r="K4709" s="11" t="s">
        <v>12387</v>
      </c>
      <c r="L4709" s="11">
        <v>2</v>
      </c>
    </row>
    <row r="4710" spans="1:12">
      <c r="A4710" s="11" t="s">
        <v>9210</v>
      </c>
      <c r="D4710" s="11" t="s">
        <v>260</v>
      </c>
      <c r="E4710" s="19" t="s">
        <v>9460</v>
      </c>
      <c r="F4710" s="10">
        <v>42036</v>
      </c>
      <c r="G4710" s="10">
        <v>44958</v>
      </c>
      <c r="H4710" s="11">
        <v>9</v>
      </c>
      <c r="I4710" s="20" t="s">
        <v>259</v>
      </c>
      <c r="J4710" s="11" t="s">
        <v>261</v>
      </c>
      <c r="K4710" s="11" t="s">
        <v>12387</v>
      </c>
      <c r="L4710" s="11">
        <v>2</v>
      </c>
    </row>
    <row r="4711" spans="1:12">
      <c r="A4711" s="11" t="s">
        <v>9211</v>
      </c>
      <c r="D4711" s="11" t="s">
        <v>260</v>
      </c>
      <c r="E4711" s="19" t="s">
        <v>9461</v>
      </c>
      <c r="F4711" s="10">
        <v>42036</v>
      </c>
      <c r="G4711" s="10">
        <v>44958</v>
      </c>
      <c r="H4711" s="11">
        <v>9</v>
      </c>
      <c r="I4711" s="20" t="s">
        <v>259</v>
      </c>
      <c r="J4711" s="11" t="s">
        <v>261</v>
      </c>
      <c r="K4711" s="11" t="s">
        <v>12387</v>
      </c>
      <c r="L4711" s="11">
        <v>2</v>
      </c>
    </row>
    <row r="4712" spans="1:12">
      <c r="A4712" s="11" t="s">
        <v>9212</v>
      </c>
      <c r="D4712" s="11" t="s">
        <v>260</v>
      </c>
      <c r="E4712" s="19" t="s">
        <v>9462</v>
      </c>
      <c r="F4712" s="10">
        <v>42036</v>
      </c>
      <c r="G4712" s="10">
        <v>44958</v>
      </c>
      <c r="H4712" s="11">
        <v>9</v>
      </c>
      <c r="I4712" s="20" t="s">
        <v>259</v>
      </c>
      <c r="J4712" s="11" t="s">
        <v>261</v>
      </c>
      <c r="K4712" s="11" t="s">
        <v>12387</v>
      </c>
      <c r="L4712" s="11">
        <v>2</v>
      </c>
    </row>
    <row r="4713" spans="1:12">
      <c r="A4713" s="11" t="s">
        <v>9213</v>
      </c>
      <c r="D4713" s="11" t="s">
        <v>260</v>
      </c>
      <c r="E4713" s="19" t="s">
        <v>9463</v>
      </c>
      <c r="F4713" s="10">
        <v>42036</v>
      </c>
      <c r="G4713" s="10">
        <v>44958</v>
      </c>
      <c r="H4713" s="11">
        <v>9</v>
      </c>
      <c r="I4713" s="20" t="s">
        <v>259</v>
      </c>
      <c r="J4713" s="11" t="s">
        <v>261</v>
      </c>
      <c r="K4713" s="11" t="s">
        <v>12387</v>
      </c>
      <c r="L4713" s="11">
        <v>2</v>
      </c>
    </row>
    <row r="4714" spans="1:12">
      <c r="A4714" s="11" t="s">
        <v>9214</v>
      </c>
      <c r="D4714" s="11" t="s">
        <v>260</v>
      </c>
      <c r="E4714" s="19" t="s">
        <v>9464</v>
      </c>
      <c r="F4714" s="10">
        <v>42036</v>
      </c>
      <c r="G4714" s="10">
        <v>44958</v>
      </c>
      <c r="H4714" s="11">
        <v>9</v>
      </c>
      <c r="I4714" s="20" t="s">
        <v>259</v>
      </c>
      <c r="J4714" s="11" t="s">
        <v>261</v>
      </c>
      <c r="K4714" s="11" t="s">
        <v>12387</v>
      </c>
      <c r="L4714" s="11">
        <v>2</v>
      </c>
    </row>
    <row r="4715" spans="1:12">
      <c r="A4715" s="11" t="s">
        <v>9215</v>
      </c>
      <c r="D4715" s="11" t="s">
        <v>260</v>
      </c>
      <c r="E4715" s="19" t="s">
        <v>9465</v>
      </c>
      <c r="F4715" s="10">
        <v>42036</v>
      </c>
      <c r="G4715" s="10">
        <v>44958</v>
      </c>
      <c r="H4715" s="11">
        <v>9</v>
      </c>
      <c r="I4715" s="20" t="s">
        <v>259</v>
      </c>
      <c r="J4715" s="11" t="s">
        <v>261</v>
      </c>
      <c r="K4715" s="11" t="s">
        <v>12387</v>
      </c>
      <c r="L4715" s="11">
        <v>2</v>
      </c>
    </row>
    <row r="4716" spans="1:12">
      <c r="A4716" s="11" t="s">
        <v>9216</v>
      </c>
      <c r="D4716" s="11" t="s">
        <v>260</v>
      </c>
      <c r="E4716" s="19" t="s">
        <v>9466</v>
      </c>
      <c r="F4716" s="10">
        <v>42036</v>
      </c>
      <c r="G4716" s="10">
        <v>44958</v>
      </c>
      <c r="H4716" s="11">
        <v>9</v>
      </c>
      <c r="I4716" s="20" t="s">
        <v>259</v>
      </c>
      <c r="J4716" s="11" t="s">
        <v>261</v>
      </c>
      <c r="K4716" s="11" t="s">
        <v>12387</v>
      </c>
      <c r="L4716" s="11">
        <v>2</v>
      </c>
    </row>
    <row r="4717" spans="1:12">
      <c r="A4717" s="11" t="s">
        <v>9217</v>
      </c>
      <c r="D4717" s="11" t="s">
        <v>260</v>
      </c>
      <c r="E4717" s="19" t="s">
        <v>9467</v>
      </c>
      <c r="F4717" s="10">
        <v>42036</v>
      </c>
      <c r="G4717" s="10">
        <v>44958</v>
      </c>
      <c r="H4717" s="11">
        <v>9</v>
      </c>
      <c r="I4717" s="20" t="s">
        <v>259</v>
      </c>
      <c r="J4717" s="11" t="s">
        <v>261</v>
      </c>
      <c r="K4717" s="11" t="s">
        <v>12387</v>
      </c>
      <c r="L4717" s="11">
        <v>2</v>
      </c>
    </row>
    <row r="4718" spans="1:12">
      <c r="A4718" s="11" t="s">
        <v>9218</v>
      </c>
      <c r="D4718" s="11" t="s">
        <v>260</v>
      </c>
      <c r="E4718" s="19" t="s">
        <v>9468</v>
      </c>
      <c r="F4718" s="10">
        <v>42036</v>
      </c>
      <c r="G4718" s="10">
        <v>44958</v>
      </c>
      <c r="H4718" s="11">
        <v>9</v>
      </c>
      <c r="I4718" s="20" t="s">
        <v>259</v>
      </c>
      <c r="J4718" s="11" t="s">
        <v>261</v>
      </c>
      <c r="K4718" s="11" t="s">
        <v>12387</v>
      </c>
      <c r="L4718" s="11">
        <v>2</v>
      </c>
    </row>
    <row r="4719" spans="1:12">
      <c r="A4719" s="11" t="s">
        <v>9219</v>
      </c>
      <c r="D4719" s="11" t="s">
        <v>260</v>
      </c>
      <c r="E4719" s="19" t="s">
        <v>9469</v>
      </c>
      <c r="F4719" s="10">
        <v>42036</v>
      </c>
      <c r="G4719" s="10">
        <v>44958</v>
      </c>
      <c r="H4719" s="11">
        <v>9</v>
      </c>
      <c r="I4719" s="20" t="s">
        <v>259</v>
      </c>
      <c r="J4719" s="11" t="s">
        <v>261</v>
      </c>
      <c r="K4719" s="11" t="s">
        <v>12387</v>
      </c>
      <c r="L4719" s="11">
        <v>2</v>
      </c>
    </row>
    <row r="4720" spans="1:12">
      <c r="A4720" s="11" t="s">
        <v>9220</v>
      </c>
      <c r="D4720" s="11" t="s">
        <v>260</v>
      </c>
      <c r="E4720" s="19" t="s">
        <v>9470</v>
      </c>
      <c r="F4720" s="10">
        <v>42036</v>
      </c>
      <c r="G4720" s="10">
        <v>44958</v>
      </c>
      <c r="H4720" s="11">
        <v>9</v>
      </c>
      <c r="I4720" s="20" t="s">
        <v>259</v>
      </c>
      <c r="J4720" s="11" t="s">
        <v>261</v>
      </c>
      <c r="K4720" s="11" t="s">
        <v>12387</v>
      </c>
      <c r="L4720" s="11">
        <v>2</v>
      </c>
    </row>
    <row r="4721" spans="1:12">
      <c r="A4721" s="11" t="s">
        <v>9221</v>
      </c>
      <c r="D4721" s="11" t="s">
        <v>260</v>
      </c>
      <c r="E4721" s="19" t="s">
        <v>9471</v>
      </c>
      <c r="F4721" s="10">
        <v>42036</v>
      </c>
      <c r="G4721" s="10">
        <v>44958</v>
      </c>
      <c r="H4721" s="11">
        <v>9</v>
      </c>
      <c r="I4721" s="20" t="s">
        <v>259</v>
      </c>
      <c r="J4721" s="11" t="s">
        <v>261</v>
      </c>
      <c r="K4721" s="11" t="s">
        <v>12387</v>
      </c>
      <c r="L4721" s="11">
        <v>2</v>
      </c>
    </row>
    <row r="4722" spans="1:12">
      <c r="A4722" s="11" t="s">
        <v>9222</v>
      </c>
      <c r="D4722" s="11" t="s">
        <v>260</v>
      </c>
      <c r="E4722" s="19" t="s">
        <v>9472</v>
      </c>
      <c r="F4722" s="10">
        <v>42036</v>
      </c>
      <c r="G4722" s="10">
        <v>44958</v>
      </c>
      <c r="H4722" s="11">
        <v>9</v>
      </c>
      <c r="I4722" s="20" t="s">
        <v>259</v>
      </c>
      <c r="J4722" s="11" t="s">
        <v>261</v>
      </c>
      <c r="K4722" s="11" t="s">
        <v>12387</v>
      </c>
      <c r="L4722" s="11">
        <v>2</v>
      </c>
    </row>
    <row r="4723" spans="1:12">
      <c r="A4723" s="11" t="s">
        <v>9223</v>
      </c>
      <c r="D4723" s="11" t="s">
        <v>260</v>
      </c>
      <c r="E4723" s="19" t="s">
        <v>9473</v>
      </c>
      <c r="F4723" s="10">
        <v>42036</v>
      </c>
      <c r="G4723" s="10">
        <v>44958</v>
      </c>
      <c r="H4723" s="11">
        <v>9</v>
      </c>
      <c r="I4723" s="20" t="s">
        <v>259</v>
      </c>
      <c r="J4723" s="11" t="s">
        <v>261</v>
      </c>
      <c r="K4723" s="11" t="s">
        <v>12387</v>
      </c>
      <c r="L4723" s="11">
        <v>2</v>
      </c>
    </row>
    <row r="4724" spans="1:12">
      <c r="A4724" s="11" t="s">
        <v>9224</v>
      </c>
      <c r="D4724" s="11" t="s">
        <v>260</v>
      </c>
      <c r="E4724" s="19" t="s">
        <v>9474</v>
      </c>
      <c r="F4724" s="10">
        <v>42036</v>
      </c>
      <c r="G4724" s="10">
        <v>44958</v>
      </c>
      <c r="H4724" s="11">
        <v>9</v>
      </c>
      <c r="I4724" s="20" t="s">
        <v>259</v>
      </c>
      <c r="J4724" s="11" t="s">
        <v>261</v>
      </c>
      <c r="K4724" s="11" t="s">
        <v>12387</v>
      </c>
      <c r="L4724" s="11">
        <v>2</v>
      </c>
    </row>
    <row r="4725" spans="1:12">
      <c r="A4725" s="11" t="s">
        <v>9225</v>
      </c>
      <c r="D4725" s="11" t="s">
        <v>260</v>
      </c>
      <c r="E4725" s="19" t="s">
        <v>9475</v>
      </c>
      <c r="F4725" s="10">
        <v>42036</v>
      </c>
      <c r="G4725" s="10">
        <v>44958</v>
      </c>
      <c r="H4725" s="11">
        <v>9</v>
      </c>
      <c r="I4725" s="20" t="s">
        <v>259</v>
      </c>
      <c r="J4725" s="11" t="s">
        <v>261</v>
      </c>
      <c r="K4725" s="11" t="s">
        <v>12387</v>
      </c>
      <c r="L4725" s="11">
        <v>2</v>
      </c>
    </row>
    <row r="4726" spans="1:12">
      <c r="A4726" s="11" t="s">
        <v>9226</v>
      </c>
      <c r="D4726" s="11" t="s">
        <v>260</v>
      </c>
      <c r="E4726" s="19" t="s">
        <v>9476</v>
      </c>
      <c r="F4726" s="10">
        <v>42036</v>
      </c>
      <c r="G4726" s="10">
        <v>44958</v>
      </c>
      <c r="H4726" s="11">
        <v>9</v>
      </c>
      <c r="I4726" s="20" t="s">
        <v>259</v>
      </c>
      <c r="J4726" s="11" t="s">
        <v>261</v>
      </c>
      <c r="K4726" s="11" t="s">
        <v>12387</v>
      </c>
      <c r="L4726" s="11">
        <v>2</v>
      </c>
    </row>
    <row r="4727" spans="1:12">
      <c r="A4727" s="11" t="s">
        <v>9227</v>
      </c>
      <c r="D4727" s="11" t="s">
        <v>260</v>
      </c>
      <c r="E4727" s="19" t="s">
        <v>9477</v>
      </c>
      <c r="F4727" s="10">
        <v>42036</v>
      </c>
      <c r="G4727" s="10">
        <v>44958</v>
      </c>
      <c r="H4727" s="11">
        <v>9</v>
      </c>
      <c r="I4727" s="20" t="s">
        <v>259</v>
      </c>
      <c r="J4727" s="11" t="s">
        <v>261</v>
      </c>
      <c r="K4727" s="11" t="s">
        <v>12387</v>
      </c>
      <c r="L4727" s="11">
        <v>2</v>
      </c>
    </row>
    <row r="4728" spans="1:12">
      <c r="A4728" s="11" t="s">
        <v>9228</v>
      </c>
      <c r="D4728" s="11" t="s">
        <v>260</v>
      </c>
      <c r="E4728" s="19" t="s">
        <v>9478</v>
      </c>
      <c r="F4728" s="10">
        <v>42036</v>
      </c>
      <c r="G4728" s="10">
        <v>44958</v>
      </c>
      <c r="H4728" s="11">
        <v>9</v>
      </c>
      <c r="I4728" s="20" t="s">
        <v>259</v>
      </c>
      <c r="J4728" s="11" t="s">
        <v>261</v>
      </c>
      <c r="K4728" s="11" t="s">
        <v>12387</v>
      </c>
      <c r="L4728" s="11">
        <v>2</v>
      </c>
    </row>
    <row r="4729" spans="1:12">
      <c r="A4729" s="11" t="s">
        <v>9229</v>
      </c>
      <c r="D4729" s="11" t="s">
        <v>260</v>
      </c>
      <c r="E4729" s="19" t="s">
        <v>9479</v>
      </c>
      <c r="F4729" s="10">
        <v>42036</v>
      </c>
      <c r="G4729" s="10">
        <v>44958</v>
      </c>
      <c r="H4729" s="11">
        <v>9</v>
      </c>
      <c r="I4729" s="20" t="s">
        <v>259</v>
      </c>
      <c r="J4729" s="11" t="s">
        <v>261</v>
      </c>
      <c r="K4729" s="11" t="s">
        <v>12387</v>
      </c>
      <c r="L4729" s="11">
        <v>2</v>
      </c>
    </row>
    <row r="4730" spans="1:12">
      <c r="A4730" s="11" t="s">
        <v>9230</v>
      </c>
      <c r="D4730" s="11" t="s">
        <v>260</v>
      </c>
      <c r="E4730" s="19" t="s">
        <v>9480</v>
      </c>
      <c r="F4730" s="10">
        <v>42036</v>
      </c>
      <c r="G4730" s="10">
        <v>44958</v>
      </c>
      <c r="H4730" s="11">
        <v>9</v>
      </c>
      <c r="I4730" s="20" t="s">
        <v>259</v>
      </c>
      <c r="J4730" s="11" t="s">
        <v>261</v>
      </c>
      <c r="K4730" s="11" t="s">
        <v>12387</v>
      </c>
      <c r="L4730" s="11">
        <v>2</v>
      </c>
    </row>
    <row r="4731" spans="1:12">
      <c r="A4731" s="11" t="s">
        <v>9231</v>
      </c>
      <c r="D4731" s="11" t="s">
        <v>260</v>
      </c>
      <c r="E4731" s="19" t="s">
        <v>9481</v>
      </c>
      <c r="F4731" s="10">
        <v>42036</v>
      </c>
      <c r="G4731" s="10">
        <v>44958</v>
      </c>
      <c r="H4731" s="11">
        <v>9</v>
      </c>
      <c r="I4731" s="20" t="s">
        <v>259</v>
      </c>
      <c r="J4731" s="11" t="s">
        <v>261</v>
      </c>
      <c r="K4731" s="11" t="s">
        <v>12387</v>
      </c>
      <c r="L4731" s="11">
        <v>2</v>
      </c>
    </row>
    <row r="4732" spans="1:12">
      <c r="A4732" s="11" t="s">
        <v>9232</v>
      </c>
      <c r="D4732" s="11" t="s">
        <v>260</v>
      </c>
      <c r="E4732" s="19" t="s">
        <v>9482</v>
      </c>
      <c r="F4732" s="10">
        <v>42036</v>
      </c>
      <c r="G4732" s="10">
        <v>44958</v>
      </c>
      <c r="H4732" s="11">
        <v>9</v>
      </c>
      <c r="I4732" s="20" t="s">
        <v>259</v>
      </c>
      <c r="J4732" s="11" t="s">
        <v>261</v>
      </c>
      <c r="K4732" s="11" t="s">
        <v>12387</v>
      </c>
      <c r="L4732" s="11">
        <v>2</v>
      </c>
    </row>
    <row r="4733" spans="1:12">
      <c r="A4733" s="11" t="s">
        <v>9233</v>
      </c>
      <c r="D4733" s="11" t="s">
        <v>260</v>
      </c>
      <c r="E4733" s="19" t="s">
        <v>9483</v>
      </c>
      <c r="F4733" s="10">
        <v>42036</v>
      </c>
      <c r="G4733" s="10">
        <v>44958</v>
      </c>
      <c r="H4733" s="11">
        <v>9</v>
      </c>
      <c r="I4733" s="20" t="s">
        <v>259</v>
      </c>
      <c r="J4733" s="11" t="s">
        <v>261</v>
      </c>
      <c r="K4733" s="11" t="s">
        <v>12387</v>
      </c>
      <c r="L4733" s="11">
        <v>2</v>
      </c>
    </row>
    <row r="4734" spans="1:12">
      <c r="A4734" s="11" t="s">
        <v>9234</v>
      </c>
      <c r="D4734" s="11" t="s">
        <v>260</v>
      </c>
      <c r="E4734" s="19" t="s">
        <v>9484</v>
      </c>
      <c r="F4734" s="10">
        <v>42036</v>
      </c>
      <c r="G4734" s="10">
        <v>44958</v>
      </c>
      <c r="H4734" s="11">
        <v>9</v>
      </c>
      <c r="I4734" s="20" t="s">
        <v>259</v>
      </c>
      <c r="J4734" s="11" t="s">
        <v>261</v>
      </c>
      <c r="K4734" s="11" t="s">
        <v>12387</v>
      </c>
      <c r="L4734" s="11">
        <v>2</v>
      </c>
    </row>
    <row r="4735" spans="1:12">
      <c r="A4735" s="11" t="s">
        <v>9235</v>
      </c>
      <c r="D4735" s="11" t="s">
        <v>260</v>
      </c>
      <c r="E4735" s="19" t="s">
        <v>9485</v>
      </c>
      <c r="F4735" s="10">
        <v>42036</v>
      </c>
      <c r="G4735" s="10">
        <v>44958</v>
      </c>
      <c r="H4735" s="11">
        <v>9</v>
      </c>
      <c r="I4735" s="20" t="s">
        <v>259</v>
      </c>
      <c r="J4735" s="11" t="s">
        <v>261</v>
      </c>
      <c r="K4735" s="11" t="s">
        <v>12387</v>
      </c>
      <c r="L4735" s="11">
        <v>2</v>
      </c>
    </row>
    <row r="4736" spans="1:12">
      <c r="A4736" s="11" t="s">
        <v>9236</v>
      </c>
      <c r="D4736" s="11" t="s">
        <v>260</v>
      </c>
      <c r="E4736" s="19" t="s">
        <v>9486</v>
      </c>
      <c r="F4736" s="10">
        <v>42036</v>
      </c>
      <c r="G4736" s="10">
        <v>44958</v>
      </c>
      <c r="H4736" s="11">
        <v>9</v>
      </c>
      <c r="I4736" s="20" t="s">
        <v>259</v>
      </c>
      <c r="J4736" s="11" t="s">
        <v>261</v>
      </c>
      <c r="K4736" s="11" t="s">
        <v>12387</v>
      </c>
      <c r="L4736" s="11">
        <v>2</v>
      </c>
    </row>
    <row r="4737" spans="1:12">
      <c r="A4737" s="11" t="s">
        <v>9237</v>
      </c>
      <c r="D4737" s="11" t="s">
        <v>260</v>
      </c>
      <c r="E4737" s="19" t="s">
        <v>9487</v>
      </c>
      <c r="F4737" s="10">
        <v>42036</v>
      </c>
      <c r="G4737" s="10">
        <v>44958</v>
      </c>
      <c r="H4737" s="11">
        <v>9</v>
      </c>
      <c r="I4737" s="20" t="s">
        <v>259</v>
      </c>
      <c r="J4737" s="11" t="s">
        <v>261</v>
      </c>
      <c r="K4737" s="11" t="s">
        <v>12387</v>
      </c>
      <c r="L4737" s="11">
        <v>2</v>
      </c>
    </row>
    <row r="4738" spans="1:12">
      <c r="A4738" s="11" t="s">
        <v>9238</v>
      </c>
      <c r="D4738" s="11" t="s">
        <v>260</v>
      </c>
      <c r="E4738" s="19" t="s">
        <v>9488</v>
      </c>
      <c r="F4738" s="10">
        <v>42036</v>
      </c>
      <c r="G4738" s="10">
        <v>44958</v>
      </c>
      <c r="H4738" s="11">
        <v>9</v>
      </c>
      <c r="I4738" s="20" t="s">
        <v>259</v>
      </c>
      <c r="J4738" s="11" t="s">
        <v>261</v>
      </c>
      <c r="K4738" s="11" t="s">
        <v>12387</v>
      </c>
      <c r="L4738" s="11">
        <v>2</v>
      </c>
    </row>
    <row r="4739" spans="1:12">
      <c r="A4739" s="11" t="s">
        <v>9239</v>
      </c>
      <c r="D4739" s="11" t="s">
        <v>260</v>
      </c>
      <c r="E4739" s="19" t="s">
        <v>9489</v>
      </c>
      <c r="F4739" s="10">
        <v>42036</v>
      </c>
      <c r="G4739" s="10">
        <v>44958</v>
      </c>
      <c r="H4739" s="11">
        <v>9</v>
      </c>
      <c r="I4739" s="20" t="s">
        <v>259</v>
      </c>
      <c r="J4739" s="11" t="s">
        <v>261</v>
      </c>
      <c r="K4739" s="11" t="s">
        <v>12387</v>
      </c>
      <c r="L4739" s="11">
        <v>2</v>
      </c>
    </row>
    <row r="4740" spans="1:12">
      <c r="A4740" s="11" t="s">
        <v>9240</v>
      </c>
      <c r="D4740" s="11" t="s">
        <v>260</v>
      </c>
      <c r="E4740" s="19" t="s">
        <v>9490</v>
      </c>
      <c r="F4740" s="10">
        <v>42036</v>
      </c>
      <c r="G4740" s="10">
        <v>44958</v>
      </c>
      <c r="H4740" s="11">
        <v>9</v>
      </c>
      <c r="I4740" s="20" t="s">
        <v>259</v>
      </c>
      <c r="J4740" s="11" t="s">
        <v>261</v>
      </c>
      <c r="K4740" s="11" t="s">
        <v>12387</v>
      </c>
      <c r="L4740" s="11">
        <v>2</v>
      </c>
    </row>
    <row r="4741" spans="1:12">
      <c r="A4741" s="11" t="s">
        <v>9241</v>
      </c>
      <c r="D4741" s="11" t="s">
        <v>260</v>
      </c>
      <c r="E4741" s="19" t="s">
        <v>9491</v>
      </c>
      <c r="F4741" s="10">
        <v>42036</v>
      </c>
      <c r="G4741" s="10">
        <v>44958</v>
      </c>
      <c r="H4741" s="11">
        <v>9</v>
      </c>
      <c r="I4741" s="20" t="s">
        <v>259</v>
      </c>
      <c r="J4741" s="11" t="s">
        <v>261</v>
      </c>
      <c r="K4741" s="11" t="s">
        <v>12387</v>
      </c>
      <c r="L4741" s="11">
        <v>2</v>
      </c>
    </row>
    <row r="4742" spans="1:12">
      <c r="A4742" s="11" t="s">
        <v>9242</v>
      </c>
      <c r="D4742" s="11" t="s">
        <v>260</v>
      </c>
      <c r="E4742" s="19" t="s">
        <v>9492</v>
      </c>
      <c r="F4742" s="10">
        <v>42036</v>
      </c>
      <c r="G4742" s="10">
        <v>44958</v>
      </c>
      <c r="H4742" s="11">
        <v>9</v>
      </c>
      <c r="I4742" s="20" t="s">
        <v>259</v>
      </c>
      <c r="J4742" s="11" t="s">
        <v>261</v>
      </c>
      <c r="K4742" s="11" t="s">
        <v>12387</v>
      </c>
      <c r="L4742" s="11">
        <v>2</v>
      </c>
    </row>
    <row r="4743" spans="1:12">
      <c r="A4743" s="11" t="s">
        <v>9243</v>
      </c>
      <c r="D4743" s="11" t="s">
        <v>260</v>
      </c>
      <c r="E4743" s="19" t="s">
        <v>9493</v>
      </c>
      <c r="F4743" s="10">
        <v>42036</v>
      </c>
      <c r="G4743" s="10">
        <v>44958</v>
      </c>
      <c r="H4743" s="11">
        <v>9</v>
      </c>
      <c r="I4743" s="20" t="s">
        <v>259</v>
      </c>
      <c r="J4743" s="11" t="s">
        <v>261</v>
      </c>
      <c r="K4743" s="11" t="s">
        <v>12387</v>
      </c>
      <c r="L4743" s="11">
        <v>2</v>
      </c>
    </row>
    <row r="4744" spans="1:12">
      <c r="A4744" s="11" t="s">
        <v>9244</v>
      </c>
      <c r="D4744" s="11" t="s">
        <v>260</v>
      </c>
      <c r="E4744" s="19" t="s">
        <v>9494</v>
      </c>
      <c r="F4744" s="10">
        <v>42036</v>
      </c>
      <c r="G4744" s="10">
        <v>44958</v>
      </c>
      <c r="H4744" s="11">
        <v>9</v>
      </c>
      <c r="I4744" s="20" t="s">
        <v>259</v>
      </c>
      <c r="J4744" s="11" t="s">
        <v>261</v>
      </c>
      <c r="K4744" s="11" t="s">
        <v>12387</v>
      </c>
      <c r="L4744" s="11">
        <v>2</v>
      </c>
    </row>
    <row r="4745" spans="1:12">
      <c r="A4745" s="11" t="s">
        <v>9245</v>
      </c>
      <c r="D4745" s="11" t="s">
        <v>260</v>
      </c>
      <c r="E4745" s="19" t="s">
        <v>9495</v>
      </c>
      <c r="F4745" s="10">
        <v>42036</v>
      </c>
      <c r="G4745" s="10">
        <v>44958</v>
      </c>
      <c r="H4745" s="11">
        <v>9</v>
      </c>
      <c r="I4745" s="20" t="s">
        <v>259</v>
      </c>
      <c r="J4745" s="11" t="s">
        <v>261</v>
      </c>
      <c r="K4745" s="11" t="s">
        <v>12387</v>
      </c>
      <c r="L4745" s="11">
        <v>2</v>
      </c>
    </row>
    <row r="4746" spans="1:12">
      <c r="A4746" s="11" t="s">
        <v>9246</v>
      </c>
      <c r="D4746" s="11" t="s">
        <v>260</v>
      </c>
      <c r="E4746" s="19" t="s">
        <v>9496</v>
      </c>
      <c r="F4746" s="10">
        <v>42036</v>
      </c>
      <c r="G4746" s="10">
        <v>44958</v>
      </c>
      <c r="H4746" s="11">
        <v>9</v>
      </c>
      <c r="I4746" s="20" t="s">
        <v>259</v>
      </c>
      <c r="J4746" s="11" t="s">
        <v>261</v>
      </c>
      <c r="K4746" s="11" t="s">
        <v>12387</v>
      </c>
      <c r="L4746" s="11">
        <v>2</v>
      </c>
    </row>
    <row r="4747" spans="1:12">
      <c r="A4747" s="11" t="s">
        <v>9247</v>
      </c>
      <c r="D4747" s="11" t="s">
        <v>260</v>
      </c>
      <c r="E4747" s="19" t="s">
        <v>9497</v>
      </c>
      <c r="F4747" s="10">
        <v>42036</v>
      </c>
      <c r="G4747" s="10">
        <v>44958</v>
      </c>
      <c r="H4747" s="11">
        <v>9</v>
      </c>
      <c r="I4747" s="20" t="s">
        <v>259</v>
      </c>
      <c r="J4747" s="11" t="s">
        <v>261</v>
      </c>
      <c r="K4747" s="11" t="s">
        <v>12387</v>
      </c>
      <c r="L4747" s="11">
        <v>2</v>
      </c>
    </row>
    <row r="4748" spans="1:12">
      <c r="A4748" s="11" t="s">
        <v>9248</v>
      </c>
      <c r="D4748" s="11" t="s">
        <v>260</v>
      </c>
      <c r="E4748" s="19" t="s">
        <v>9498</v>
      </c>
      <c r="F4748" s="10">
        <v>42036</v>
      </c>
      <c r="G4748" s="10">
        <v>44958</v>
      </c>
      <c r="H4748" s="11">
        <v>9</v>
      </c>
      <c r="I4748" s="20" t="s">
        <v>259</v>
      </c>
      <c r="J4748" s="11" t="s">
        <v>261</v>
      </c>
      <c r="K4748" s="11" t="s">
        <v>12387</v>
      </c>
      <c r="L4748" s="11">
        <v>2</v>
      </c>
    </row>
    <row r="4749" spans="1:12">
      <c r="A4749" s="11" t="s">
        <v>9249</v>
      </c>
      <c r="D4749" s="11" t="s">
        <v>260</v>
      </c>
      <c r="E4749" s="19" t="s">
        <v>9499</v>
      </c>
      <c r="F4749" s="10">
        <v>42036</v>
      </c>
      <c r="G4749" s="10">
        <v>44958</v>
      </c>
      <c r="H4749" s="11">
        <v>9</v>
      </c>
      <c r="I4749" s="20" t="s">
        <v>259</v>
      </c>
      <c r="J4749" s="11" t="s">
        <v>261</v>
      </c>
      <c r="K4749" s="11" t="s">
        <v>12387</v>
      </c>
      <c r="L4749" s="11">
        <v>2</v>
      </c>
    </row>
    <row r="4750" spans="1:12">
      <c r="A4750" s="11" t="s">
        <v>9250</v>
      </c>
      <c r="D4750" s="11" t="s">
        <v>260</v>
      </c>
      <c r="E4750" s="19" t="s">
        <v>9500</v>
      </c>
      <c r="F4750" s="10">
        <v>42036</v>
      </c>
      <c r="G4750" s="10">
        <v>44958</v>
      </c>
      <c r="H4750" s="11">
        <v>9</v>
      </c>
      <c r="I4750" s="20" t="s">
        <v>259</v>
      </c>
      <c r="J4750" s="11" t="s">
        <v>261</v>
      </c>
      <c r="K4750" s="11" t="s">
        <v>12387</v>
      </c>
      <c r="L4750" s="11">
        <v>2</v>
      </c>
    </row>
    <row r="4751" spans="1:12">
      <c r="A4751" s="11" t="s">
        <v>9251</v>
      </c>
      <c r="D4751" s="11" t="s">
        <v>260</v>
      </c>
      <c r="E4751" s="19" t="s">
        <v>9501</v>
      </c>
      <c r="F4751" s="10">
        <v>42036</v>
      </c>
      <c r="G4751" s="10">
        <v>44958</v>
      </c>
      <c r="H4751" s="11">
        <v>9</v>
      </c>
      <c r="I4751" s="20" t="s">
        <v>259</v>
      </c>
      <c r="J4751" s="11" t="s">
        <v>261</v>
      </c>
      <c r="K4751" s="11" t="s">
        <v>12387</v>
      </c>
      <c r="L4751" s="11">
        <v>2</v>
      </c>
    </row>
    <row r="4752" spans="1:12">
      <c r="A4752" s="11" t="s">
        <v>9252</v>
      </c>
      <c r="D4752" s="11" t="s">
        <v>260</v>
      </c>
      <c r="E4752" s="19" t="s">
        <v>9502</v>
      </c>
      <c r="F4752" s="10">
        <v>42036</v>
      </c>
      <c r="G4752" s="10">
        <v>44958</v>
      </c>
      <c r="H4752" s="11">
        <v>9</v>
      </c>
      <c r="I4752" s="20" t="s">
        <v>259</v>
      </c>
      <c r="J4752" s="11" t="s">
        <v>261</v>
      </c>
      <c r="K4752" s="11" t="s">
        <v>12387</v>
      </c>
      <c r="L4752" s="11">
        <v>2</v>
      </c>
    </row>
    <row r="4753" spans="1:12">
      <c r="A4753" s="11" t="s">
        <v>9253</v>
      </c>
      <c r="D4753" s="11" t="s">
        <v>260</v>
      </c>
      <c r="E4753" s="19" t="s">
        <v>9503</v>
      </c>
      <c r="F4753" s="10">
        <v>42036</v>
      </c>
      <c r="G4753" s="10">
        <v>44958</v>
      </c>
      <c r="H4753" s="11">
        <v>9</v>
      </c>
      <c r="I4753" s="20" t="s">
        <v>259</v>
      </c>
      <c r="J4753" s="11" t="s">
        <v>261</v>
      </c>
      <c r="K4753" s="11" t="s">
        <v>12387</v>
      </c>
      <c r="L4753" s="11">
        <v>2</v>
      </c>
    </row>
    <row r="4754" spans="1:12">
      <c r="A4754" s="11" t="s">
        <v>9254</v>
      </c>
      <c r="D4754" s="11" t="s">
        <v>260</v>
      </c>
      <c r="E4754" s="19" t="s">
        <v>9504</v>
      </c>
      <c r="F4754" s="10">
        <v>42036</v>
      </c>
      <c r="G4754" s="10">
        <v>44958</v>
      </c>
      <c r="H4754" s="11">
        <v>9</v>
      </c>
      <c r="I4754" s="20" t="s">
        <v>259</v>
      </c>
      <c r="J4754" s="11" t="s">
        <v>261</v>
      </c>
      <c r="K4754" s="11" t="s">
        <v>12387</v>
      </c>
      <c r="L4754" s="11">
        <v>2</v>
      </c>
    </row>
    <row r="4755" spans="1:12">
      <c r="A4755" s="11" t="s">
        <v>9255</v>
      </c>
      <c r="D4755" s="11" t="s">
        <v>260</v>
      </c>
      <c r="E4755" s="19" t="s">
        <v>9505</v>
      </c>
      <c r="F4755" s="10">
        <v>42036</v>
      </c>
      <c r="G4755" s="10">
        <v>44958</v>
      </c>
      <c r="H4755" s="11">
        <v>9</v>
      </c>
      <c r="I4755" s="20" t="s">
        <v>259</v>
      </c>
      <c r="J4755" s="11" t="s">
        <v>261</v>
      </c>
      <c r="K4755" s="11" t="s">
        <v>12387</v>
      </c>
      <c r="L4755" s="11">
        <v>2</v>
      </c>
    </row>
    <row r="4756" spans="1:12">
      <c r="A4756" s="11" t="s">
        <v>9256</v>
      </c>
      <c r="D4756" s="11" t="s">
        <v>260</v>
      </c>
      <c r="E4756" s="19" t="s">
        <v>9506</v>
      </c>
      <c r="F4756" s="10">
        <v>42036</v>
      </c>
      <c r="G4756" s="10">
        <v>44958</v>
      </c>
      <c r="H4756" s="11">
        <v>9</v>
      </c>
      <c r="I4756" s="20" t="s">
        <v>259</v>
      </c>
      <c r="J4756" s="11" t="s">
        <v>261</v>
      </c>
      <c r="K4756" s="11" t="s">
        <v>12387</v>
      </c>
      <c r="L4756" s="11">
        <v>2</v>
      </c>
    </row>
    <row r="4757" spans="1:12">
      <c r="A4757" s="11" t="s">
        <v>9257</v>
      </c>
      <c r="D4757" s="11" t="s">
        <v>260</v>
      </c>
      <c r="E4757" s="19" t="s">
        <v>9507</v>
      </c>
      <c r="F4757" s="10">
        <v>42036</v>
      </c>
      <c r="G4757" s="10">
        <v>44958</v>
      </c>
      <c r="H4757" s="11">
        <v>9</v>
      </c>
      <c r="I4757" s="20" t="s">
        <v>259</v>
      </c>
      <c r="J4757" s="11" t="s">
        <v>261</v>
      </c>
      <c r="K4757" s="11" t="s">
        <v>12387</v>
      </c>
      <c r="L4757" s="11">
        <v>2</v>
      </c>
    </row>
    <row r="4758" spans="1:12">
      <c r="A4758" s="11" t="s">
        <v>9258</v>
      </c>
      <c r="D4758" s="11" t="s">
        <v>260</v>
      </c>
      <c r="E4758" s="19" t="s">
        <v>9508</v>
      </c>
      <c r="F4758" s="10">
        <v>42036</v>
      </c>
      <c r="G4758" s="10">
        <v>44958</v>
      </c>
      <c r="H4758" s="11">
        <v>9</v>
      </c>
      <c r="I4758" s="20" t="s">
        <v>259</v>
      </c>
      <c r="J4758" s="11" t="s">
        <v>261</v>
      </c>
      <c r="K4758" s="11" t="s">
        <v>12387</v>
      </c>
      <c r="L4758" s="11">
        <v>2</v>
      </c>
    </row>
    <row r="4759" spans="1:12">
      <c r="A4759" s="11" t="s">
        <v>9259</v>
      </c>
      <c r="D4759" s="11" t="s">
        <v>260</v>
      </c>
      <c r="E4759" s="19" t="s">
        <v>9509</v>
      </c>
      <c r="F4759" s="10">
        <v>42036</v>
      </c>
      <c r="G4759" s="10">
        <v>44958</v>
      </c>
      <c r="H4759" s="11">
        <v>9</v>
      </c>
      <c r="I4759" s="20" t="s">
        <v>259</v>
      </c>
      <c r="J4759" s="11" t="s">
        <v>261</v>
      </c>
      <c r="K4759" s="11" t="s">
        <v>12387</v>
      </c>
      <c r="L4759" s="11">
        <v>2</v>
      </c>
    </row>
    <row r="4760" spans="1:12">
      <c r="A4760" s="11" t="s">
        <v>9260</v>
      </c>
      <c r="D4760" s="11" t="s">
        <v>260</v>
      </c>
      <c r="E4760" s="19" t="s">
        <v>9510</v>
      </c>
      <c r="F4760" s="10">
        <v>42036</v>
      </c>
      <c r="G4760" s="10">
        <v>44958</v>
      </c>
      <c r="H4760" s="11">
        <v>9</v>
      </c>
      <c r="I4760" s="20" t="s">
        <v>259</v>
      </c>
      <c r="J4760" s="11" t="s">
        <v>261</v>
      </c>
      <c r="K4760" s="11" t="s">
        <v>12387</v>
      </c>
      <c r="L4760" s="11">
        <v>2</v>
      </c>
    </row>
    <row r="4761" spans="1:12">
      <c r="A4761" s="11" t="s">
        <v>9261</v>
      </c>
      <c r="D4761" s="11" t="s">
        <v>260</v>
      </c>
      <c r="E4761" s="19" t="s">
        <v>9511</v>
      </c>
      <c r="F4761" s="10">
        <v>42036</v>
      </c>
      <c r="G4761" s="10">
        <v>44958</v>
      </c>
      <c r="H4761" s="11">
        <v>9</v>
      </c>
      <c r="I4761" s="20" t="s">
        <v>259</v>
      </c>
      <c r="J4761" s="11" t="s">
        <v>261</v>
      </c>
      <c r="K4761" s="11" t="s">
        <v>12387</v>
      </c>
      <c r="L4761" s="11">
        <v>2</v>
      </c>
    </row>
    <row r="4762" spans="1:12">
      <c r="A4762" s="11" t="s">
        <v>9512</v>
      </c>
      <c r="D4762" s="11" t="s">
        <v>260</v>
      </c>
      <c r="E4762" s="19" t="s">
        <v>9762</v>
      </c>
      <c r="F4762" s="10">
        <v>42036</v>
      </c>
      <c r="G4762" s="10">
        <v>44958</v>
      </c>
      <c r="H4762" s="11">
        <v>9</v>
      </c>
      <c r="I4762" s="20" t="s">
        <v>259</v>
      </c>
      <c r="J4762" s="11" t="s">
        <v>261</v>
      </c>
      <c r="K4762" s="11" t="s">
        <v>12387</v>
      </c>
      <c r="L4762" s="11">
        <v>2</v>
      </c>
    </row>
    <row r="4763" spans="1:12">
      <c r="A4763" s="11" t="s">
        <v>9513</v>
      </c>
      <c r="D4763" s="11" t="s">
        <v>260</v>
      </c>
      <c r="E4763" s="19" t="s">
        <v>9763</v>
      </c>
      <c r="F4763" s="10">
        <v>42036</v>
      </c>
      <c r="G4763" s="10">
        <v>44958</v>
      </c>
      <c r="H4763" s="11">
        <v>9</v>
      </c>
      <c r="I4763" s="20" t="s">
        <v>259</v>
      </c>
      <c r="J4763" s="11" t="s">
        <v>261</v>
      </c>
      <c r="K4763" s="11" t="s">
        <v>12387</v>
      </c>
      <c r="L4763" s="11">
        <v>2</v>
      </c>
    </row>
    <row r="4764" spans="1:12">
      <c r="A4764" s="11" t="s">
        <v>9514</v>
      </c>
      <c r="D4764" s="11" t="s">
        <v>260</v>
      </c>
      <c r="E4764" s="19" t="s">
        <v>9764</v>
      </c>
      <c r="F4764" s="10">
        <v>42036</v>
      </c>
      <c r="G4764" s="10">
        <v>44958</v>
      </c>
      <c r="H4764" s="11">
        <v>9</v>
      </c>
      <c r="I4764" s="20" t="s">
        <v>259</v>
      </c>
      <c r="J4764" s="11" t="s">
        <v>261</v>
      </c>
      <c r="K4764" s="11" t="s">
        <v>12387</v>
      </c>
      <c r="L4764" s="11">
        <v>2</v>
      </c>
    </row>
    <row r="4765" spans="1:12">
      <c r="A4765" s="11" t="s">
        <v>9515</v>
      </c>
      <c r="D4765" s="11" t="s">
        <v>260</v>
      </c>
      <c r="E4765" s="19" t="s">
        <v>9765</v>
      </c>
      <c r="F4765" s="10">
        <v>42036</v>
      </c>
      <c r="G4765" s="10">
        <v>44958</v>
      </c>
      <c r="H4765" s="11">
        <v>9</v>
      </c>
      <c r="I4765" s="20" t="s">
        <v>259</v>
      </c>
      <c r="J4765" s="11" t="s">
        <v>261</v>
      </c>
      <c r="K4765" s="11" t="s">
        <v>12387</v>
      </c>
      <c r="L4765" s="11">
        <v>2</v>
      </c>
    </row>
    <row r="4766" spans="1:12">
      <c r="A4766" s="11" t="s">
        <v>9516</v>
      </c>
      <c r="D4766" s="11" t="s">
        <v>260</v>
      </c>
      <c r="E4766" s="19" t="s">
        <v>9766</v>
      </c>
      <c r="F4766" s="10">
        <v>42036</v>
      </c>
      <c r="G4766" s="10">
        <v>44958</v>
      </c>
      <c r="H4766" s="11">
        <v>9</v>
      </c>
      <c r="I4766" s="20" t="s">
        <v>259</v>
      </c>
      <c r="J4766" s="11" t="s">
        <v>261</v>
      </c>
      <c r="K4766" s="11" t="s">
        <v>12387</v>
      </c>
      <c r="L4766" s="11">
        <v>2</v>
      </c>
    </row>
    <row r="4767" spans="1:12">
      <c r="A4767" s="11" t="s">
        <v>9517</v>
      </c>
      <c r="D4767" s="11" t="s">
        <v>260</v>
      </c>
      <c r="E4767" s="19" t="s">
        <v>9767</v>
      </c>
      <c r="F4767" s="10">
        <v>42036</v>
      </c>
      <c r="G4767" s="10">
        <v>44958</v>
      </c>
      <c r="H4767" s="11">
        <v>9</v>
      </c>
      <c r="I4767" s="20" t="s">
        <v>259</v>
      </c>
      <c r="J4767" s="11" t="s">
        <v>261</v>
      </c>
      <c r="K4767" s="11" t="s">
        <v>12387</v>
      </c>
      <c r="L4767" s="11">
        <v>2</v>
      </c>
    </row>
    <row r="4768" spans="1:12">
      <c r="A4768" s="11" t="s">
        <v>9518</v>
      </c>
      <c r="D4768" s="11" t="s">
        <v>260</v>
      </c>
      <c r="E4768" s="19" t="s">
        <v>9768</v>
      </c>
      <c r="F4768" s="10">
        <v>42036</v>
      </c>
      <c r="G4768" s="10">
        <v>44958</v>
      </c>
      <c r="H4768" s="11">
        <v>9</v>
      </c>
      <c r="I4768" s="20" t="s">
        <v>259</v>
      </c>
      <c r="J4768" s="11" t="s">
        <v>261</v>
      </c>
      <c r="K4768" s="11" t="s">
        <v>12387</v>
      </c>
      <c r="L4768" s="11">
        <v>2</v>
      </c>
    </row>
    <row r="4769" spans="1:12">
      <c r="A4769" s="11" t="s">
        <v>9519</v>
      </c>
      <c r="D4769" s="11" t="s">
        <v>260</v>
      </c>
      <c r="E4769" s="19" t="s">
        <v>9769</v>
      </c>
      <c r="F4769" s="10">
        <v>42036</v>
      </c>
      <c r="G4769" s="10">
        <v>44958</v>
      </c>
      <c r="H4769" s="11">
        <v>9</v>
      </c>
      <c r="I4769" s="20" t="s">
        <v>259</v>
      </c>
      <c r="J4769" s="11" t="s">
        <v>261</v>
      </c>
      <c r="K4769" s="11" t="s">
        <v>12387</v>
      </c>
      <c r="L4769" s="11">
        <v>2</v>
      </c>
    </row>
    <row r="4770" spans="1:12">
      <c r="A4770" s="11" t="s">
        <v>9520</v>
      </c>
      <c r="D4770" s="11" t="s">
        <v>260</v>
      </c>
      <c r="E4770" s="19" t="s">
        <v>9770</v>
      </c>
      <c r="F4770" s="10">
        <v>42036</v>
      </c>
      <c r="G4770" s="10">
        <v>44958</v>
      </c>
      <c r="H4770" s="11">
        <v>9</v>
      </c>
      <c r="I4770" s="20" t="s">
        <v>259</v>
      </c>
      <c r="J4770" s="11" t="s">
        <v>261</v>
      </c>
      <c r="K4770" s="11" t="s">
        <v>12387</v>
      </c>
      <c r="L4770" s="11">
        <v>2</v>
      </c>
    </row>
    <row r="4771" spans="1:12">
      <c r="A4771" s="11" t="s">
        <v>9521</v>
      </c>
      <c r="D4771" s="11" t="s">
        <v>260</v>
      </c>
      <c r="E4771" s="19" t="s">
        <v>9771</v>
      </c>
      <c r="F4771" s="10">
        <v>42036</v>
      </c>
      <c r="G4771" s="10">
        <v>44958</v>
      </c>
      <c r="H4771" s="11">
        <v>9</v>
      </c>
      <c r="I4771" s="20" t="s">
        <v>259</v>
      </c>
      <c r="J4771" s="11" t="s">
        <v>261</v>
      </c>
      <c r="K4771" s="11" t="s">
        <v>12387</v>
      </c>
      <c r="L4771" s="11">
        <v>2</v>
      </c>
    </row>
    <row r="4772" spans="1:12">
      <c r="A4772" s="11" t="s">
        <v>9522</v>
      </c>
      <c r="D4772" s="11" t="s">
        <v>260</v>
      </c>
      <c r="E4772" s="19" t="s">
        <v>9772</v>
      </c>
      <c r="F4772" s="10">
        <v>42036</v>
      </c>
      <c r="G4772" s="10">
        <v>44958</v>
      </c>
      <c r="H4772" s="11">
        <v>9</v>
      </c>
      <c r="I4772" s="20" t="s">
        <v>259</v>
      </c>
      <c r="J4772" s="11" t="s">
        <v>261</v>
      </c>
      <c r="K4772" s="11" t="s">
        <v>12387</v>
      </c>
      <c r="L4772" s="11">
        <v>2</v>
      </c>
    </row>
    <row r="4773" spans="1:12">
      <c r="A4773" s="11" t="s">
        <v>9523</v>
      </c>
      <c r="D4773" s="11" t="s">
        <v>260</v>
      </c>
      <c r="E4773" s="19" t="s">
        <v>9773</v>
      </c>
      <c r="F4773" s="10">
        <v>42036</v>
      </c>
      <c r="G4773" s="10">
        <v>44958</v>
      </c>
      <c r="H4773" s="11">
        <v>9</v>
      </c>
      <c r="I4773" s="20" t="s">
        <v>259</v>
      </c>
      <c r="J4773" s="11" t="s">
        <v>261</v>
      </c>
      <c r="K4773" s="11" t="s">
        <v>12387</v>
      </c>
      <c r="L4773" s="11">
        <v>2</v>
      </c>
    </row>
    <row r="4774" spans="1:12">
      <c r="A4774" s="11" t="s">
        <v>9524</v>
      </c>
      <c r="D4774" s="11" t="s">
        <v>260</v>
      </c>
      <c r="E4774" s="19" t="s">
        <v>9774</v>
      </c>
      <c r="F4774" s="10">
        <v>42036</v>
      </c>
      <c r="G4774" s="10">
        <v>44958</v>
      </c>
      <c r="H4774" s="11">
        <v>9</v>
      </c>
      <c r="I4774" s="20" t="s">
        <v>259</v>
      </c>
      <c r="J4774" s="11" t="s">
        <v>261</v>
      </c>
      <c r="K4774" s="11" t="s">
        <v>12387</v>
      </c>
      <c r="L4774" s="11">
        <v>2</v>
      </c>
    </row>
    <row r="4775" spans="1:12">
      <c r="A4775" s="11" t="s">
        <v>9525</v>
      </c>
      <c r="D4775" s="11" t="s">
        <v>260</v>
      </c>
      <c r="E4775" s="19" t="s">
        <v>9775</v>
      </c>
      <c r="F4775" s="10">
        <v>42036</v>
      </c>
      <c r="G4775" s="10">
        <v>44958</v>
      </c>
      <c r="H4775" s="11">
        <v>9</v>
      </c>
      <c r="I4775" s="20" t="s">
        <v>259</v>
      </c>
      <c r="J4775" s="11" t="s">
        <v>261</v>
      </c>
      <c r="K4775" s="11" t="s">
        <v>12387</v>
      </c>
      <c r="L4775" s="11">
        <v>2</v>
      </c>
    </row>
    <row r="4776" spans="1:12">
      <c r="A4776" s="11" t="s">
        <v>9526</v>
      </c>
      <c r="D4776" s="11" t="s">
        <v>260</v>
      </c>
      <c r="E4776" s="19" t="s">
        <v>9776</v>
      </c>
      <c r="F4776" s="10">
        <v>42036</v>
      </c>
      <c r="G4776" s="10">
        <v>44958</v>
      </c>
      <c r="H4776" s="11">
        <v>9</v>
      </c>
      <c r="I4776" s="20" t="s">
        <v>259</v>
      </c>
      <c r="J4776" s="11" t="s">
        <v>261</v>
      </c>
      <c r="K4776" s="11" t="s">
        <v>12387</v>
      </c>
      <c r="L4776" s="11">
        <v>2</v>
      </c>
    </row>
    <row r="4777" spans="1:12">
      <c r="A4777" s="11" t="s">
        <v>9527</v>
      </c>
      <c r="D4777" s="11" t="s">
        <v>260</v>
      </c>
      <c r="E4777" s="19" t="s">
        <v>9777</v>
      </c>
      <c r="F4777" s="10">
        <v>42036</v>
      </c>
      <c r="G4777" s="10">
        <v>44958</v>
      </c>
      <c r="H4777" s="11">
        <v>9</v>
      </c>
      <c r="I4777" s="20" t="s">
        <v>259</v>
      </c>
      <c r="J4777" s="11" t="s">
        <v>261</v>
      </c>
      <c r="K4777" s="11" t="s">
        <v>12387</v>
      </c>
      <c r="L4777" s="11">
        <v>2</v>
      </c>
    </row>
    <row r="4778" spans="1:12">
      <c r="A4778" s="11" t="s">
        <v>9528</v>
      </c>
      <c r="D4778" s="11" t="s">
        <v>260</v>
      </c>
      <c r="E4778" s="19" t="s">
        <v>9778</v>
      </c>
      <c r="F4778" s="10">
        <v>42036</v>
      </c>
      <c r="G4778" s="10">
        <v>44958</v>
      </c>
      <c r="H4778" s="11">
        <v>9</v>
      </c>
      <c r="I4778" s="20" t="s">
        <v>259</v>
      </c>
      <c r="J4778" s="11" t="s">
        <v>261</v>
      </c>
      <c r="K4778" s="11" t="s">
        <v>12387</v>
      </c>
      <c r="L4778" s="11">
        <v>2</v>
      </c>
    </row>
    <row r="4779" spans="1:12">
      <c r="A4779" s="11" t="s">
        <v>9529</v>
      </c>
      <c r="D4779" s="11" t="s">
        <v>260</v>
      </c>
      <c r="E4779" s="19" t="s">
        <v>9779</v>
      </c>
      <c r="F4779" s="10">
        <v>42036</v>
      </c>
      <c r="G4779" s="10">
        <v>44958</v>
      </c>
      <c r="H4779" s="11">
        <v>9</v>
      </c>
      <c r="I4779" s="20" t="s">
        <v>259</v>
      </c>
      <c r="J4779" s="11" t="s">
        <v>261</v>
      </c>
      <c r="K4779" s="11" t="s">
        <v>12387</v>
      </c>
      <c r="L4779" s="11">
        <v>2</v>
      </c>
    </row>
    <row r="4780" spans="1:12">
      <c r="A4780" s="11" t="s">
        <v>9530</v>
      </c>
      <c r="D4780" s="11" t="s">
        <v>260</v>
      </c>
      <c r="E4780" s="19" t="s">
        <v>9780</v>
      </c>
      <c r="F4780" s="10">
        <v>42036</v>
      </c>
      <c r="G4780" s="10">
        <v>44958</v>
      </c>
      <c r="H4780" s="11">
        <v>9</v>
      </c>
      <c r="I4780" s="20" t="s">
        <v>259</v>
      </c>
      <c r="J4780" s="11" t="s">
        <v>261</v>
      </c>
      <c r="K4780" s="11" t="s">
        <v>12387</v>
      </c>
      <c r="L4780" s="11">
        <v>2</v>
      </c>
    </row>
    <row r="4781" spans="1:12">
      <c r="A4781" s="11" t="s">
        <v>9531</v>
      </c>
      <c r="D4781" s="11" t="s">
        <v>260</v>
      </c>
      <c r="E4781" s="19" t="s">
        <v>9781</v>
      </c>
      <c r="F4781" s="10">
        <v>42036</v>
      </c>
      <c r="G4781" s="10">
        <v>44958</v>
      </c>
      <c r="H4781" s="11">
        <v>9</v>
      </c>
      <c r="I4781" s="20" t="s">
        <v>259</v>
      </c>
      <c r="J4781" s="11" t="s">
        <v>261</v>
      </c>
      <c r="K4781" s="11" t="s">
        <v>12387</v>
      </c>
      <c r="L4781" s="11">
        <v>2</v>
      </c>
    </row>
    <row r="4782" spans="1:12">
      <c r="A4782" s="11" t="s">
        <v>9532</v>
      </c>
      <c r="D4782" s="11" t="s">
        <v>260</v>
      </c>
      <c r="E4782" s="19" t="s">
        <v>9782</v>
      </c>
      <c r="F4782" s="10">
        <v>42036</v>
      </c>
      <c r="G4782" s="10">
        <v>44958</v>
      </c>
      <c r="H4782" s="11">
        <v>9</v>
      </c>
      <c r="I4782" s="20" t="s">
        <v>259</v>
      </c>
      <c r="J4782" s="11" t="s">
        <v>261</v>
      </c>
      <c r="K4782" s="11" t="s">
        <v>12387</v>
      </c>
      <c r="L4782" s="11">
        <v>2</v>
      </c>
    </row>
    <row r="4783" spans="1:12">
      <c r="A4783" s="11" t="s">
        <v>9533</v>
      </c>
      <c r="D4783" s="11" t="s">
        <v>260</v>
      </c>
      <c r="E4783" s="19" t="s">
        <v>9783</v>
      </c>
      <c r="F4783" s="10">
        <v>42036</v>
      </c>
      <c r="G4783" s="10">
        <v>44958</v>
      </c>
      <c r="H4783" s="11">
        <v>9</v>
      </c>
      <c r="I4783" s="20" t="s">
        <v>259</v>
      </c>
      <c r="J4783" s="11" t="s">
        <v>261</v>
      </c>
      <c r="K4783" s="11" t="s">
        <v>12387</v>
      </c>
      <c r="L4783" s="11">
        <v>2</v>
      </c>
    </row>
    <row r="4784" spans="1:12">
      <c r="A4784" s="11" t="s">
        <v>9534</v>
      </c>
      <c r="D4784" s="11" t="s">
        <v>260</v>
      </c>
      <c r="E4784" s="19" t="s">
        <v>9784</v>
      </c>
      <c r="F4784" s="10">
        <v>42036</v>
      </c>
      <c r="G4784" s="10">
        <v>44958</v>
      </c>
      <c r="H4784" s="11">
        <v>9</v>
      </c>
      <c r="I4784" s="20" t="s">
        <v>259</v>
      </c>
      <c r="J4784" s="11" t="s">
        <v>261</v>
      </c>
      <c r="K4784" s="11" t="s">
        <v>12387</v>
      </c>
      <c r="L4784" s="11">
        <v>2</v>
      </c>
    </row>
    <row r="4785" spans="1:12">
      <c r="A4785" s="11" t="s">
        <v>9535</v>
      </c>
      <c r="D4785" s="11" t="s">
        <v>260</v>
      </c>
      <c r="E4785" s="19" t="s">
        <v>9785</v>
      </c>
      <c r="F4785" s="10">
        <v>42036</v>
      </c>
      <c r="G4785" s="10">
        <v>44958</v>
      </c>
      <c r="H4785" s="11">
        <v>9</v>
      </c>
      <c r="I4785" s="20" t="s">
        <v>259</v>
      </c>
      <c r="J4785" s="11" t="s">
        <v>261</v>
      </c>
      <c r="K4785" s="11" t="s">
        <v>12387</v>
      </c>
      <c r="L4785" s="11">
        <v>2</v>
      </c>
    </row>
    <row r="4786" spans="1:12">
      <c r="A4786" s="11" t="s">
        <v>9536</v>
      </c>
      <c r="D4786" s="11" t="s">
        <v>260</v>
      </c>
      <c r="E4786" s="19" t="s">
        <v>9786</v>
      </c>
      <c r="F4786" s="10">
        <v>42036</v>
      </c>
      <c r="G4786" s="10">
        <v>44958</v>
      </c>
      <c r="H4786" s="11">
        <v>9</v>
      </c>
      <c r="I4786" s="20" t="s">
        <v>259</v>
      </c>
      <c r="J4786" s="11" t="s">
        <v>261</v>
      </c>
      <c r="K4786" s="11" t="s">
        <v>12387</v>
      </c>
      <c r="L4786" s="11">
        <v>2</v>
      </c>
    </row>
    <row r="4787" spans="1:12">
      <c r="A4787" s="11" t="s">
        <v>9537</v>
      </c>
      <c r="D4787" s="11" t="s">
        <v>260</v>
      </c>
      <c r="E4787" s="19" t="s">
        <v>9787</v>
      </c>
      <c r="F4787" s="10">
        <v>42036</v>
      </c>
      <c r="G4787" s="10">
        <v>44958</v>
      </c>
      <c r="H4787" s="11">
        <v>9</v>
      </c>
      <c r="I4787" s="20" t="s">
        <v>259</v>
      </c>
      <c r="J4787" s="11" t="s">
        <v>261</v>
      </c>
      <c r="K4787" s="11" t="s">
        <v>12387</v>
      </c>
      <c r="L4787" s="11">
        <v>2</v>
      </c>
    </row>
    <row r="4788" spans="1:12">
      <c r="A4788" s="11" t="s">
        <v>9538</v>
      </c>
      <c r="D4788" s="11" t="s">
        <v>260</v>
      </c>
      <c r="E4788" s="19" t="s">
        <v>9788</v>
      </c>
      <c r="F4788" s="10">
        <v>42036</v>
      </c>
      <c r="G4788" s="10">
        <v>44958</v>
      </c>
      <c r="H4788" s="11">
        <v>9</v>
      </c>
      <c r="I4788" s="20" t="s">
        <v>259</v>
      </c>
      <c r="J4788" s="11" t="s">
        <v>261</v>
      </c>
      <c r="K4788" s="11" t="s">
        <v>12387</v>
      </c>
      <c r="L4788" s="11">
        <v>2</v>
      </c>
    </row>
    <row r="4789" spans="1:12">
      <c r="A4789" s="11" t="s">
        <v>9539</v>
      </c>
      <c r="D4789" s="11" t="s">
        <v>260</v>
      </c>
      <c r="E4789" s="19" t="s">
        <v>9789</v>
      </c>
      <c r="F4789" s="10">
        <v>42036</v>
      </c>
      <c r="G4789" s="10">
        <v>44958</v>
      </c>
      <c r="H4789" s="11">
        <v>9</v>
      </c>
      <c r="I4789" s="20" t="s">
        <v>259</v>
      </c>
      <c r="J4789" s="11" t="s">
        <v>261</v>
      </c>
      <c r="K4789" s="11" t="s">
        <v>12387</v>
      </c>
      <c r="L4789" s="11">
        <v>2</v>
      </c>
    </row>
    <row r="4790" spans="1:12">
      <c r="A4790" s="11" t="s">
        <v>9540</v>
      </c>
      <c r="D4790" s="11" t="s">
        <v>260</v>
      </c>
      <c r="E4790" s="19" t="s">
        <v>9790</v>
      </c>
      <c r="F4790" s="10">
        <v>42036</v>
      </c>
      <c r="G4790" s="10">
        <v>44958</v>
      </c>
      <c r="H4790" s="11">
        <v>9</v>
      </c>
      <c r="I4790" s="20" t="s">
        <v>259</v>
      </c>
      <c r="J4790" s="11" t="s">
        <v>261</v>
      </c>
      <c r="K4790" s="11" t="s">
        <v>12387</v>
      </c>
      <c r="L4790" s="11">
        <v>2</v>
      </c>
    </row>
    <row r="4791" spans="1:12">
      <c r="A4791" s="11" t="s">
        <v>9541</v>
      </c>
      <c r="D4791" s="11" t="s">
        <v>260</v>
      </c>
      <c r="E4791" s="19" t="s">
        <v>9791</v>
      </c>
      <c r="F4791" s="10">
        <v>42036</v>
      </c>
      <c r="G4791" s="10">
        <v>44958</v>
      </c>
      <c r="H4791" s="11">
        <v>9</v>
      </c>
      <c r="I4791" s="20" t="s">
        <v>259</v>
      </c>
      <c r="J4791" s="11" t="s">
        <v>261</v>
      </c>
      <c r="K4791" s="11" t="s">
        <v>12387</v>
      </c>
      <c r="L4791" s="11">
        <v>2</v>
      </c>
    </row>
    <row r="4792" spans="1:12">
      <c r="A4792" s="11" t="s">
        <v>9542</v>
      </c>
      <c r="D4792" s="11" t="s">
        <v>260</v>
      </c>
      <c r="E4792" s="19" t="s">
        <v>9792</v>
      </c>
      <c r="F4792" s="10">
        <v>42036</v>
      </c>
      <c r="G4792" s="10">
        <v>44958</v>
      </c>
      <c r="H4792" s="11">
        <v>9</v>
      </c>
      <c r="I4792" s="20" t="s">
        <v>259</v>
      </c>
      <c r="J4792" s="11" t="s">
        <v>261</v>
      </c>
      <c r="K4792" s="11" t="s">
        <v>12387</v>
      </c>
      <c r="L4792" s="11">
        <v>2</v>
      </c>
    </row>
    <row r="4793" spans="1:12">
      <c r="A4793" s="11" t="s">
        <v>9543</v>
      </c>
      <c r="D4793" s="11" t="s">
        <v>260</v>
      </c>
      <c r="E4793" s="19" t="s">
        <v>9793</v>
      </c>
      <c r="F4793" s="10">
        <v>42036</v>
      </c>
      <c r="G4793" s="10">
        <v>44958</v>
      </c>
      <c r="H4793" s="11">
        <v>9</v>
      </c>
      <c r="I4793" s="20" t="s">
        <v>259</v>
      </c>
      <c r="J4793" s="11" t="s">
        <v>261</v>
      </c>
      <c r="K4793" s="11" t="s">
        <v>12387</v>
      </c>
      <c r="L4793" s="11">
        <v>2</v>
      </c>
    </row>
    <row r="4794" spans="1:12">
      <c r="A4794" s="11" t="s">
        <v>9544</v>
      </c>
      <c r="D4794" s="11" t="s">
        <v>260</v>
      </c>
      <c r="E4794" s="19" t="s">
        <v>9794</v>
      </c>
      <c r="F4794" s="10">
        <v>42036</v>
      </c>
      <c r="G4794" s="10">
        <v>44958</v>
      </c>
      <c r="H4794" s="11">
        <v>9</v>
      </c>
      <c r="I4794" s="20" t="s">
        <v>259</v>
      </c>
      <c r="J4794" s="11" t="s">
        <v>261</v>
      </c>
      <c r="K4794" s="11" t="s">
        <v>12387</v>
      </c>
      <c r="L4794" s="11">
        <v>2</v>
      </c>
    </row>
    <row r="4795" spans="1:12">
      <c r="A4795" s="11" t="s">
        <v>9545</v>
      </c>
      <c r="D4795" s="11" t="s">
        <v>260</v>
      </c>
      <c r="E4795" s="19" t="s">
        <v>9795</v>
      </c>
      <c r="F4795" s="10">
        <v>42036</v>
      </c>
      <c r="G4795" s="10">
        <v>44958</v>
      </c>
      <c r="H4795" s="11">
        <v>9</v>
      </c>
      <c r="I4795" s="20" t="s">
        <v>259</v>
      </c>
      <c r="J4795" s="11" t="s">
        <v>261</v>
      </c>
      <c r="K4795" s="11" t="s">
        <v>12387</v>
      </c>
      <c r="L4795" s="11">
        <v>2</v>
      </c>
    </row>
    <row r="4796" spans="1:12">
      <c r="A4796" s="11" t="s">
        <v>9546</v>
      </c>
      <c r="D4796" s="11" t="s">
        <v>260</v>
      </c>
      <c r="E4796" s="19" t="s">
        <v>9796</v>
      </c>
      <c r="F4796" s="10">
        <v>42036</v>
      </c>
      <c r="G4796" s="10">
        <v>44958</v>
      </c>
      <c r="H4796" s="11">
        <v>9</v>
      </c>
      <c r="I4796" s="20" t="s">
        <v>259</v>
      </c>
      <c r="J4796" s="11" t="s">
        <v>261</v>
      </c>
      <c r="K4796" s="11" t="s">
        <v>12387</v>
      </c>
      <c r="L4796" s="11">
        <v>2</v>
      </c>
    </row>
    <row r="4797" spans="1:12">
      <c r="A4797" s="11" t="s">
        <v>9547</v>
      </c>
      <c r="D4797" s="11" t="s">
        <v>260</v>
      </c>
      <c r="E4797" s="19" t="s">
        <v>9797</v>
      </c>
      <c r="F4797" s="10">
        <v>42036</v>
      </c>
      <c r="G4797" s="10">
        <v>44958</v>
      </c>
      <c r="H4797" s="11">
        <v>9</v>
      </c>
      <c r="I4797" s="20" t="s">
        <v>259</v>
      </c>
      <c r="J4797" s="11" t="s">
        <v>261</v>
      </c>
      <c r="K4797" s="11" t="s">
        <v>12387</v>
      </c>
      <c r="L4797" s="11">
        <v>2</v>
      </c>
    </row>
    <row r="4798" spans="1:12">
      <c r="A4798" s="11" t="s">
        <v>9548</v>
      </c>
      <c r="D4798" s="11" t="s">
        <v>260</v>
      </c>
      <c r="E4798" s="19" t="s">
        <v>9798</v>
      </c>
      <c r="F4798" s="10">
        <v>42036</v>
      </c>
      <c r="G4798" s="10">
        <v>44958</v>
      </c>
      <c r="H4798" s="11">
        <v>9</v>
      </c>
      <c r="I4798" s="20" t="s">
        <v>259</v>
      </c>
      <c r="J4798" s="11" t="s">
        <v>261</v>
      </c>
      <c r="K4798" s="11" t="s">
        <v>12387</v>
      </c>
      <c r="L4798" s="11">
        <v>2</v>
      </c>
    </row>
    <row r="4799" spans="1:12">
      <c r="A4799" s="11" t="s">
        <v>9549</v>
      </c>
      <c r="D4799" s="11" t="s">
        <v>260</v>
      </c>
      <c r="E4799" s="19" t="s">
        <v>9799</v>
      </c>
      <c r="F4799" s="10">
        <v>42036</v>
      </c>
      <c r="G4799" s="10">
        <v>44958</v>
      </c>
      <c r="H4799" s="11">
        <v>9</v>
      </c>
      <c r="I4799" s="20" t="s">
        <v>259</v>
      </c>
      <c r="J4799" s="11" t="s">
        <v>261</v>
      </c>
      <c r="K4799" s="11" t="s">
        <v>12387</v>
      </c>
      <c r="L4799" s="11">
        <v>2</v>
      </c>
    </row>
    <row r="4800" spans="1:12">
      <c r="A4800" s="11" t="s">
        <v>9550</v>
      </c>
      <c r="D4800" s="11" t="s">
        <v>260</v>
      </c>
      <c r="E4800" s="19" t="s">
        <v>9800</v>
      </c>
      <c r="F4800" s="10">
        <v>42036</v>
      </c>
      <c r="G4800" s="10">
        <v>44958</v>
      </c>
      <c r="H4800" s="11">
        <v>9</v>
      </c>
      <c r="I4800" s="20" t="s">
        <v>259</v>
      </c>
      <c r="J4800" s="11" t="s">
        <v>261</v>
      </c>
      <c r="K4800" s="11" t="s">
        <v>12387</v>
      </c>
      <c r="L4800" s="11">
        <v>2</v>
      </c>
    </row>
    <row r="4801" spans="1:12">
      <c r="A4801" s="11" t="s">
        <v>9551</v>
      </c>
      <c r="D4801" s="11" t="s">
        <v>260</v>
      </c>
      <c r="E4801" s="19" t="s">
        <v>9801</v>
      </c>
      <c r="F4801" s="10">
        <v>42036</v>
      </c>
      <c r="G4801" s="10">
        <v>44958</v>
      </c>
      <c r="H4801" s="11">
        <v>9</v>
      </c>
      <c r="I4801" s="20" t="s">
        <v>259</v>
      </c>
      <c r="J4801" s="11" t="s">
        <v>261</v>
      </c>
      <c r="K4801" s="11" t="s">
        <v>12387</v>
      </c>
      <c r="L4801" s="11">
        <v>2</v>
      </c>
    </row>
    <row r="4802" spans="1:12">
      <c r="A4802" s="11" t="s">
        <v>9552</v>
      </c>
      <c r="D4802" s="11" t="s">
        <v>260</v>
      </c>
      <c r="E4802" s="19" t="s">
        <v>9802</v>
      </c>
      <c r="F4802" s="10">
        <v>42036</v>
      </c>
      <c r="G4802" s="10">
        <v>44958</v>
      </c>
      <c r="H4802" s="11">
        <v>9</v>
      </c>
      <c r="I4802" s="20" t="s">
        <v>259</v>
      </c>
      <c r="J4802" s="11" t="s">
        <v>261</v>
      </c>
      <c r="K4802" s="11" t="s">
        <v>12387</v>
      </c>
      <c r="L4802" s="11">
        <v>2</v>
      </c>
    </row>
    <row r="4803" spans="1:12">
      <c r="A4803" s="11" t="s">
        <v>9553</v>
      </c>
      <c r="D4803" s="11" t="s">
        <v>260</v>
      </c>
      <c r="E4803" s="19" t="s">
        <v>9803</v>
      </c>
      <c r="F4803" s="10">
        <v>42036</v>
      </c>
      <c r="G4803" s="10">
        <v>44958</v>
      </c>
      <c r="H4803" s="11">
        <v>9</v>
      </c>
      <c r="I4803" s="20" t="s">
        <v>259</v>
      </c>
      <c r="J4803" s="11" t="s">
        <v>261</v>
      </c>
      <c r="K4803" s="11" t="s">
        <v>12387</v>
      </c>
      <c r="L4803" s="11">
        <v>2</v>
      </c>
    </row>
    <row r="4804" spans="1:12">
      <c r="A4804" s="11" t="s">
        <v>9554</v>
      </c>
      <c r="D4804" s="11" t="s">
        <v>260</v>
      </c>
      <c r="E4804" s="19" t="s">
        <v>9804</v>
      </c>
      <c r="F4804" s="10">
        <v>42036</v>
      </c>
      <c r="G4804" s="10">
        <v>44958</v>
      </c>
      <c r="H4804" s="11">
        <v>9</v>
      </c>
      <c r="I4804" s="20" t="s">
        <v>259</v>
      </c>
      <c r="J4804" s="11" t="s">
        <v>261</v>
      </c>
      <c r="K4804" s="11" t="s">
        <v>12387</v>
      </c>
      <c r="L4804" s="11">
        <v>2</v>
      </c>
    </row>
    <row r="4805" spans="1:12">
      <c r="A4805" s="11" t="s">
        <v>9555</v>
      </c>
      <c r="D4805" s="11" t="s">
        <v>260</v>
      </c>
      <c r="E4805" s="19" t="s">
        <v>9805</v>
      </c>
      <c r="F4805" s="10">
        <v>42036</v>
      </c>
      <c r="G4805" s="10">
        <v>44958</v>
      </c>
      <c r="H4805" s="11">
        <v>9</v>
      </c>
      <c r="I4805" s="20" t="s">
        <v>259</v>
      </c>
      <c r="J4805" s="11" t="s">
        <v>261</v>
      </c>
      <c r="K4805" s="11" t="s">
        <v>12387</v>
      </c>
      <c r="L4805" s="11">
        <v>2</v>
      </c>
    </row>
    <row r="4806" spans="1:12">
      <c r="A4806" s="11" t="s">
        <v>9556</v>
      </c>
      <c r="D4806" s="11" t="s">
        <v>260</v>
      </c>
      <c r="E4806" s="19" t="s">
        <v>9806</v>
      </c>
      <c r="F4806" s="10">
        <v>42036</v>
      </c>
      <c r="G4806" s="10">
        <v>44958</v>
      </c>
      <c r="H4806" s="11">
        <v>9</v>
      </c>
      <c r="I4806" s="20" t="s">
        <v>259</v>
      </c>
      <c r="J4806" s="11" t="s">
        <v>261</v>
      </c>
      <c r="K4806" s="11" t="s">
        <v>12387</v>
      </c>
      <c r="L4806" s="11">
        <v>2</v>
      </c>
    </row>
    <row r="4807" spans="1:12">
      <c r="A4807" s="11" t="s">
        <v>9557</v>
      </c>
      <c r="D4807" s="11" t="s">
        <v>260</v>
      </c>
      <c r="E4807" s="19" t="s">
        <v>9807</v>
      </c>
      <c r="F4807" s="10">
        <v>42036</v>
      </c>
      <c r="G4807" s="10">
        <v>44958</v>
      </c>
      <c r="H4807" s="11">
        <v>9</v>
      </c>
      <c r="I4807" s="20" t="s">
        <v>259</v>
      </c>
      <c r="J4807" s="11" t="s">
        <v>261</v>
      </c>
      <c r="K4807" s="11" t="s">
        <v>12387</v>
      </c>
      <c r="L4807" s="11">
        <v>2</v>
      </c>
    </row>
    <row r="4808" spans="1:12">
      <c r="A4808" s="11" t="s">
        <v>9558</v>
      </c>
      <c r="D4808" s="11" t="s">
        <v>260</v>
      </c>
      <c r="E4808" s="19" t="s">
        <v>9808</v>
      </c>
      <c r="F4808" s="10">
        <v>42036</v>
      </c>
      <c r="G4808" s="10">
        <v>44958</v>
      </c>
      <c r="H4808" s="11">
        <v>9</v>
      </c>
      <c r="I4808" s="20" t="s">
        <v>259</v>
      </c>
      <c r="J4808" s="11" t="s">
        <v>261</v>
      </c>
      <c r="K4808" s="11" t="s">
        <v>12387</v>
      </c>
      <c r="L4808" s="11">
        <v>2</v>
      </c>
    </row>
    <row r="4809" spans="1:12">
      <c r="A4809" s="11" t="s">
        <v>9559</v>
      </c>
      <c r="D4809" s="11" t="s">
        <v>260</v>
      </c>
      <c r="E4809" s="19" t="s">
        <v>9809</v>
      </c>
      <c r="F4809" s="10">
        <v>42036</v>
      </c>
      <c r="G4809" s="10">
        <v>44958</v>
      </c>
      <c r="H4809" s="11">
        <v>9</v>
      </c>
      <c r="I4809" s="20" t="s">
        <v>259</v>
      </c>
      <c r="J4809" s="11" t="s">
        <v>261</v>
      </c>
      <c r="K4809" s="11" t="s">
        <v>12387</v>
      </c>
      <c r="L4809" s="11">
        <v>2</v>
      </c>
    </row>
    <row r="4810" spans="1:12">
      <c r="A4810" s="11" t="s">
        <v>9560</v>
      </c>
      <c r="D4810" s="11" t="s">
        <v>260</v>
      </c>
      <c r="E4810" s="19" t="s">
        <v>9810</v>
      </c>
      <c r="F4810" s="10">
        <v>42036</v>
      </c>
      <c r="G4810" s="10">
        <v>44958</v>
      </c>
      <c r="H4810" s="11">
        <v>9</v>
      </c>
      <c r="I4810" s="20" t="s">
        <v>259</v>
      </c>
      <c r="J4810" s="11" t="s">
        <v>261</v>
      </c>
      <c r="K4810" s="11" t="s">
        <v>12387</v>
      </c>
      <c r="L4810" s="11">
        <v>2</v>
      </c>
    </row>
    <row r="4811" spans="1:12">
      <c r="A4811" s="11" t="s">
        <v>9561</v>
      </c>
      <c r="D4811" s="11" t="s">
        <v>260</v>
      </c>
      <c r="E4811" s="19" t="s">
        <v>9811</v>
      </c>
      <c r="F4811" s="10">
        <v>42036</v>
      </c>
      <c r="G4811" s="10">
        <v>44958</v>
      </c>
      <c r="H4811" s="11">
        <v>9</v>
      </c>
      <c r="I4811" s="20" t="s">
        <v>259</v>
      </c>
      <c r="J4811" s="11" t="s">
        <v>261</v>
      </c>
      <c r="K4811" s="11" t="s">
        <v>12387</v>
      </c>
      <c r="L4811" s="11">
        <v>2</v>
      </c>
    </row>
    <row r="4812" spans="1:12">
      <c r="A4812" s="11" t="s">
        <v>9562</v>
      </c>
      <c r="D4812" s="11" t="s">
        <v>260</v>
      </c>
      <c r="E4812" s="19" t="s">
        <v>9812</v>
      </c>
      <c r="F4812" s="10">
        <v>42036</v>
      </c>
      <c r="G4812" s="10">
        <v>44958</v>
      </c>
      <c r="H4812" s="11">
        <v>9</v>
      </c>
      <c r="I4812" s="20" t="s">
        <v>259</v>
      </c>
      <c r="J4812" s="11" t="s">
        <v>261</v>
      </c>
      <c r="K4812" s="11" t="s">
        <v>12387</v>
      </c>
      <c r="L4812" s="11">
        <v>2</v>
      </c>
    </row>
    <row r="4813" spans="1:12">
      <c r="A4813" s="11" t="s">
        <v>9563</v>
      </c>
      <c r="D4813" s="11" t="s">
        <v>260</v>
      </c>
      <c r="E4813" s="19" t="s">
        <v>9813</v>
      </c>
      <c r="F4813" s="10">
        <v>42036</v>
      </c>
      <c r="G4813" s="10">
        <v>44958</v>
      </c>
      <c r="H4813" s="11">
        <v>9</v>
      </c>
      <c r="I4813" s="20" t="s">
        <v>259</v>
      </c>
      <c r="J4813" s="11" t="s">
        <v>261</v>
      </c>
      <c r="K4813" s="11" t="s">
        <v>12387</v>
      </c>
      <c r="L4813" s="11">
        <v>2</v>
      </c>
    </row>
    <row r="4814" spans="1:12">
      <c r="A4814" s="11" t="s">
        <v>9564</v>
      </c>
      <c r="D4814" s="11" t="s">
        <v>260</v>
      </c>
      <c r="E4814" s="19" t="s">
        <v>9814</v>
      </c>
      <c r="F4814" s="10">
        <v>42036</v>
      </c>
      <c r="G4814" s="10">
        <v>44958</v>
      </c>
      <c r="H4814" s="11">
        <v>9</v>
      </c>
      <c r="I4814" s="20" t="s">
        <v>259</v>
      </c>
      <c r="J4814" s="11" t="s">
        <v>261</v>
      </c>
      <c r="K4814" s="11" t="s">
        <v>12387</v>
      </c>
      <c r="L4814" s="11">
        <v>2</v>
      </c>
    </row>
    <row r="4815" spans="1:12">
      <c r="A4815" s="11" t="s">
        <v>9565</v>
      </c>
      <c r="D4815" s="11" t="s">
        <v>260</v>
      </c>
      <c r="E4815" s="19" t="s">
        <v>9815</v>
      </c>
      <c r="F4815" s="10">
        <v>42036</v>
      </c>
      <c r="G4815" s="10">
        <v>44958</v>
      </c>
      <c r="H4815" s="11">
        <v>9</v>
      </c>
      <c r="I4815" s="20" t="s">
        <v>259</v>
      </c>
      <c r="J4815" s="11" t="s">
        <v>261</v>
      </c>
      <c r="K4815" s="11" t="s">
        <v>12387</v>
      </c>
      <c r="L4815" s="11">
        <v>2</v>
      </c>
    </row>
    <row r="4816" spans="1:12">
      <c r="A4816" s="11" t="s">
        <v>9566</v>
      </c>
      <c r="D4816" s="11" t="s">
        <v>260</v>
      </c>
      <c r="E4816" s="19" t="s">
        <v>9816</v>
      </c>
      <c r="F4816" s="10">
        <v>42036</v>
      </c>
      <c r="G4816" s="10">
        <v>44958</v>
      </c>
      <c r="H4816" s="11">
        <v>9</v>
      </c>
      <c r="I4816" s="20" t="s">
        <v>259</v>
      </c>
      <c r="J4816" s="11" t="s">
        <v>261</v>
      </c>
      <c r="K4816" s="11" t="s">
        <v>12387</v>
      </c>
      <c r="L4816" s="11">
        <v>2</v>
      </c>
    </row>
    <row r="4817" spans="1:12">
      <c r="A4817" s="11" t="s">
        <v>9567</v>
      </c>
      <c r="D4817" s="11" t="s">
        <v>260</v>
      </c>
      <c r="E4817" s="19" t="s">
        <v>9817</v>
      </c>
      <c r="F4817" s="10">
        <v>42036</v>
      </c>
      <c r="G4817" s="10">
        <v>44958</v>
      </c>
      <c r="H4817" s="11">
        <v>9</v>
      </c>
      <c r="I4817" s="20" t="s">
        <v>259</v>
      </c>
      <c r="J4817" s="11" t="s">
        <v>261</v>
      </c>
      <c r="K4817" s="11" t="s">
        <v>12387</v>
      </c>
      <c r="L4817" s="11">
        <v>2</v>
      </c>
    </row>
    <row r="4818" spans="1:12">
      <c r="A4818" s="11" t="s">
        <v>9568</v>
      </c>
      <c r="D4818" s="11" t="s">
        <v>260</v>
      </c>
      <c r="E4818" s="19" t="s">
        <v>9818</v>
      </c>
      <c r="F4818" s="10">
        <v>42036</v>
      </c>
      <c r="G4818" s="10">
        <v>44958</v>
      </c>
      <c r="H4818" s="11">
        <v>9</v>
      </c>
      <c r="I4818" s="20" t="s">
        <v>259</v>
      </c>
      <c r="J4818" s="11" t="s">
        <v>261</v>
      </c>
      <c r="K4818" s="11" t="s">
        <v>12387</v>
      </c>
      <c r="L4818" s="11">
        <v>2</v>
      </c>
    </row>
    <row r="4819" spans="1:12">
      <c r="A4819" s="11" t="s">
        <v>9569</v>
      </c>
      <c r="D4819" s="11" t="s">
        <v>260</v>
      </c>
      <c r="E4819" s="19" t="s">
        <v>9819</v>
      </c>
      <c r="F4819" s="10">
        <v>42036</v>
      </c>
      <c r="G4819" s="10">
        <v>44958</v>
      </c>
      <c r="H4819" s="11">
        <v>9</v>
      </c>
      <c r="I4819" s="20" t="s">
        <v>259</v>
      </c>
      <c r="J4819" s="11" t="s">
        <v>261</v>
      </c>
      <c r="K4819" s="11" t="s">
        <v>12387</v>
      </c>
      <c r="L4819" s="11">
        <v>2</v>
      </c>
    </row>
    <row r="4820" spans="1:12">
      <c r="A4820" s="11" t="s">
        <v>9570</v>
      </c>
      <c r="D4820" s="11" t="s">
        <v>260</v>
      </c>
      <c r="E4820" s="19" t="s">
        <v>9820</v>
      </c>
      <c r="F4820" s="10">
        <v>42036</v>
      </c>
      <c r="G4820" s="10">
        <v>44958</v>
      </c>
      <c r="H4820" s="11">
        <v>9</v>
      </c>
      <c r="I4820" s="20" t="s">
        <v>259</v>
      </c>
      <c r="J4820" s="11" t="s">
        <v>261</v>
      </c>
      <c r="K4820" s="11" t="s">
        <v>12387</v>
      </c>
      <c r="L4820" s="11">
        <v>2</v>
      </c>
    </row>
    <row r="4821" spans="1:12">
      <c r="A4821" s="11" t="s">
        <v>9571</v>
      </c>
      <c r="D4821" s="11" t="s">
        <v>260</v>
      </c>
      <c r="E4821" s="19" t="s">
        <v>9821</v>
      </c>
      <c r="F4821" s="10">
        <v>42036</v>
      </c>
      <c r="G4821" s="10">
        <v>44958</v>
      </c>
      <c r="H4821" s="11">
        <v>9</v>
      </c>
      <c r="I4821" s="20" t="s">
        <v>259</v>
      </c>
      <c r="J4821" s="11" t="s">
        <v>261</v>
      </c>
      <c r="K4821" s="11" t="s">
        <v>12387</v>
      </c>
      <c r="L4821" s="11">
        <v>2</v>
      </c>
    </row>
    <row r="4822" spans="1:12">
      <c r="A4822" s="11" t="s">
        <v>9572</v>
      </c>
      <c r="D4822" s="11" t="s">
        <v>260</v>
      </c>
      <c r="E4822" s="19" t="s">
        <v>9822</v>
      </c>
      <c r="F4822" s="10">
        <v>42036</v>
      </c>
      <c r="G4822" s="10">
        <v>44958</v>
      </c>
      <c r="H4822" s="11">
        <v>9</v>
      </c>
      <c r="I4822" s="20" t="s">
        <v>259</v>
      </c>
      <c r="J4822" s="11" t="s">
        <v>261</v>
      </c>
      <c r="K4822" s="11" t="s">
        <v>12387</v>
      </c>
      <c r="L4822" s="11">
        <v>2</v>
      </c>
    </row>
    <row r="4823" spans="1:12">
      <c r="A4823" s="11" t="s">
        <v>9573</v>
      </c>
      <c r="D4823" s="11" t="s">
        <v>260</v>
      </c>
      <c r="E4823" s="19" t="s">
        <v>9823</v>
      </c>
      <c r="F4823" s="10">
        <v>42036</v>
      </c>
      <c r="G4823" s="10">
        <v>44958</v>
      </c>
      <c r="H4823" s="11">
        <v>9</v>
      </c>
      <c r="I4823" s="20" t="s">
        <v>259</v>
      </c>
      <c r="J4823" s="11" t="s">
        <v>261</v>
      </c>
      <c r="K4823" s="11" t="s">
        <v>12387</v>
      </c>
      <c r="L4823" s="11">
        <v>2</v>
      </c>
    </row>
    <row r="4824" spans="1:12">
      <c r="A4824" s="11" t="s">
        <v>9574</v>
      </c>
      <c r="D4824" s="11" t="s">
        <v>260</v>
      </c>
      <c r="E4824" s="19" t="s">
        <v>9824</v>
      </c>
      <c r="F4824" s="10">
        <v>42036</v>
      </c>
      <c r="G4824" s="10">
        <v>44958</v>
      </c>
      <c r="H4824" s="11">
        <v>9</v>
      </c>
      <c r="I4824" s="20" t="s">
        <v>259</v>
      </c>
      <c r="J4824" s="11" t="s">
        <v>261</v>
      </c>
      <c r="K4824" s="11" t="s">
        <v>12387</v>
      </c>
      <c r="L4824" s="11">
        <v>2</v>
      </c>
    </row>
    <row r="4825" spans="1:12">
      <c r="A4825" s="11" t="s">
        <v>9575</v>
      </c>
      <c r="D4825" s="11" t="s">
        <v>260</v>
      </c>
      <c r="E4825" s="19" t="s">
        <v>9825</v>
      </c>
      <c r="F4825" s="10">
        <v>42036</v>
      </c>
      <c r="G4825" s="10">
        <v>44958</v>
      </c>
      <c r="H4825" s="11">
        <v>9</v>
      </c>
      <c r="I4825" s="20" t="s">
        <v>259</v>
      </c>
      <c r="J4825" s="11" t="s">
        <v>261</v>
      </c>
      <c r="K4825" s="11" t="s">
        <v>12387</v>
      </c>
      <c r="L4825" s="11">
        <v>2</v>
      </c>
    </row>
    <row r="4826" spans="1:12">
      <c r="A4826" s="11" t="s">
        <v>9576</v>
      </c>
      <c r="D4826" s="11" t="s">
        <v>260</v>
      </c>
      <c r="E4826" s="19" t="s">
        <v>9826</v>
      </c>
      <c r="F4826" s="10">
        <v>42036</v>
      </c>
      <c r="G4826" s="10">
        <v>44958</v>
      </c>
      <c r="H4826" s="11">
        <v>9</v>
      </c>
      <c r="I4826" s="20" t="s">
        <v>259</v>
      </c>
      <c r="J4826" s="11" t="s">
        <v>261</v>
      </c>
      <c r="K4826" s="11" t="s">
        <v>12387</v>
      </c>
      <c r="L4826" s="11">
        <v>2</v>
      </c>
    </row>
    <row r="4827" spans="1:12">
      <c r="A4827" s="11" t="s">
        <v>9577</v>
      </c>
      <c r="D4827" s="11" t="s">
        <v>260</v>
      </c>
      <c r="E4827" s="19" t="s">
        <v>9827</v>
      </c>
      <c r="F4827" s="10">
        <v>42036</v>
      </c>
      <c r="G4827" s="10">
        <v>44958</v>
      </c>
      <c r="H4827" s="11">
        <v>9</v>
      </c>
      <c r="I4827" s="20" t="s">
        <v>259</v>
      </c>
      <c r="J4827" s="11" t="s">
        <v>261</v>
      </c>
      <c r="K4827" s="11" t="s">
        <v>12387</v>
      </c>
      <c r="L4827" s="11">
        <v>2</v>
      </c>
    </row>
    <row r="4828" spans="1:12">
      <c r="A4828" s="11" t="s">
        <v>9578</v>
      </c>
      <c r="D4828" s="11" t="s">
        <v>260</v>
      </c>
      <c r="E4828" s="19" t="s">
        <v>9828</v>
      </c>
      <c r="F4828" s="10">
        <v>42036</v>
      </c>
      <c r="G4828" s="10">
        <v>44958</v>
      </c>
      <c r="H4828" s="11">
        <v>9</v>
      </c>
      <c r="I4828" s="20" t="s">
        <v>259</v>
      </c>
      <c r="J4828" s="11" t="s">
        <v>261</v>
      </c>
      <c r="K4828" s="11" t="s">
        <v>12387</v>
      </c>
      <c r="L4828" s="11">
        <v>2</v>
      </c>
    </row>
    <row r="4829" spans="1:12">
      <c r="A4829" s="11" t="s">
        <v>9579</v>
      </c>
      <c r="D4829" s="11" t="s">
        <v>260</v>
      </c>
      <c r="E4829" s="19" t="s">
        <v>9829</v>
      </c>
      <c r="F4829" s="10">
        <v>42036</v>
      </c>
      <c r="G4829" s="10">
        <v>44958</v>
      </c>
      <c r="H4829" s="11">
        <v>9</v>
      </c>
      <c r="I4829" s="20" t="s">
        <v>259</v>
      </c>
      <c r="J4829" s="11" t="s">
        <v>261</v>
      </c>
      <c r="K4829" s="11" t="s">
        <v>12387</v>
      </c>
      <c r="L4829" s="11">
        <v>2</v>
      </c>
    </row>
    <row r="4830" spans="1:12">
      <c r="A4830" s="11" t="s">
        <v>9580</v>
      </c>
      <c r="D4830" s="11" t="s">
        <v>260</v>
      </c>
      <c r="E4830" s="19" t="s">
        <v>9830</v>
      </c>
      <c r="F4830" s="10">
        <v>42036</v>
      </c>
      <c r="G4830" s="10">
        <v>44958</v>
      </c>
      <c r="H4830" s="11">
        <v>9</v>
      </c>
      <c r="I4830" s="20" t="s">
        <v>259</v>
      </c>
      <c r="J4830" s="11" t="s">
        <v>261</v>
      </c>
      <c r="K4830" s="11" t="s">
        <v>12387</v>
      </c>
      <c r="L4830" s="11">
        <v>2</v>
      </c>
    </row>
    <row r="4831" spans="1:12">
      <c r="A4831" s="11" t="s">
        <v>9581</v>
      </c>
      <c r="D4831" s="11" t="s">
        <v>260</v>
      </c>
      <c r="E4831" s="19" t="s">
        <v>9831</v>
      </c>
      <c r="F4831" s="10">
        <v>42036</v>
      </c>
      <c r="G4831" s="10">
        <v>44958</v>
      </c>
      <c r="H4831" s="11">
        <v>9</v>
      </c>
      <c r="I4831" s="20" t="s">
        <v>259</v>
      </c>
      <c r="J4831" s="11" t="s">
        <v>261</v>
      </c>
      <c r="K4831" s="11" t="s">
        <v>12387</v>
      </c>
      <c r="L4831" s="11">
        <v>2</v>
      </c>
    </row>
    <row r="4832" spans="1:12">
      <c r="A4832" s="11" t="s">
        <v>9582</v>
      </c>
      <c r="D4832" s="11" t="s">
        <v>260</v>
      </c>
      <c r="E4832" s="19" t="s">
        <v>9832</v>
      </c>
      <c r="F4832" s="10">
        <v>42036</v>
      </c>
      <c r="G4832" s="10">
        <v>44958</v>
      </c>
      <c r="H4832" s="11">
        <v>9</v>
      </c>
      <c r="I4832" s="20" t="s">
        <v>259</v>
      </c>
      <c r="J4832" s="11" t="s">
        <v>261</v>
      </c>
      <c r="K4832" s="11" t="s">
        <v>12387</v>
      </c>
      <c r="L4832" s="11">
        <v>2</v>
      </c>
    </row>
    <row r="4833" spans="1:12">
      <c r="A4833" s="11" t="s">
        <v>9583</v>
      </c>
      <c r="D4833" s="11" t="s">
        <v>260</v>
      </c>
      <c r="E4833" s="19" t="s">
        <v>9833</v>
      </c>
      <c r="F4833" s="10">
        <v>42036</v>
      </c>
      <c r="G4833" s="10">
        <v>44958</v>
      </c>
      <c r="H4833" s="11">
        <v>9</v>
      </c>
      <c r="I4833" s="20" t="s">
        <v>259</v>
      </c>
      <c r="J4833" s="11" t="s">
        <v>261</v>
      </c>
      <c r="K4833" s="11" t="s">
        <v>12387</v>
      </c>
      <c r="L4833" s="11">
        <v>2</v>
      </c>
    </row>
    <row r="4834" spans="1:12">
      <c r="A4834" s="11" t="s">
        <v>9584</v>
      </c>
      <c r="D4834" s="11" t="s">
        <v>260</v>
      </c>
      <c r="E4834" s="19" t="s">
        <v>9834</v>
      </c>
      <c r="F4834" s="10">
        <v>42036</v>
      </c>
      <c r="G4834" s="10">
        <v>44958</v>
      </c>
      <c r="H4834" s="11">
        <v>9</v>
      </c>
      <c r="I4834" s="20" t="s">
        <v>259</v>
      </c>
      <c r="J4834" s="11" t="s">
        <v>261</v>
      </c>
      <c r="K4834" s="11" t="s">
        <v>12387</v>
      </c>
      <c r="L4834" s="11">
        <v>2</v>
      </c>
    </row>
    <row r="4835" spans="1:12">
      <c r="A4835" s="11" t="s">
        <v>9585</v>
      </c>
      <c r="D4835" s="11" t="s">
        <v>260</v>
      </c>
      <c r="E4835" s="19" t="s">
        <v>9835</v>
      </c>
      <c r="F4835" s="10">
        <v>42036</v>
      </c>
      <c r="G4835" s="10">
        <v>44958</v>
      </c>
      <c r="H4835" s="11">
        <v>9</v>
      </c>
      <c r="I4835" s="20" t="s">
        <v>259</v>
      </c>
      <c r="J4835" s="11" t="s">
        <v>261</v>
      </c>
      <c r="K4835" s="11" t="s">
        <v>12387</v>
      </c>
      <c r="L4835" s="11">
        <v>2</v>
      </c>
    </row>
    <row r="4836" spans="1:12">
      <c r="A4836" s="11" t="s">
        <v>9586</v>
      </c>
      <c r="D4836" s="11" t="s">
        <v>260</v>
      </c>
      <c r="E4836" s="19" t="s">
        <v>9836</v>
      </c>
      <c r="F4836" s="10">
        <v>42036</v>
      </c>
      <c r="G4836" s="10">
        <v>44958</v>
      </c>
      <c r="H4836" s="11">
        <v>9</v>
      </c>
      <c r="I4836" s="20" t="s">
        <v>259</v>
      </c>
      <c r="J4836" s="11" t="s">
        <v>261</v>
      </c>
      <c r="K4836" s="11" t="s">
        <v>12387</v>
      </c>
      <c r="L4836" s="11">
        <v>2</v>
      </c>
    </row>
    <row r="4837" spans="1:12">
      <c r="A4837" s="11" t="s">
        <v>9587</v>
      </c>
      <c r="D4837" s="11" t="s">
        <v>260</v>
      </c>
      <c r="E4837" s="19" t="s">
        <v>9837</v>
      </c>
      <c r="F4837" s="10">
        <v>42036</v>
      </c>
      <c r="G4837" s="10">
        <v>44958</v>
      </c>
      <c r="H4837" s="11">
        <v>9</v>
      </c>
      <c r="I4837" s="20" t="s">
        <v>259</v>
      </c>
      <c r="J4837" s="11" t="s">
        <v>261</v>
      </c>
      <c r="K4837" s="11" t="s">
        <v>12387</v>
      </c>
      <c r="L4837" s="11">
        <v>2</v>
      </c>
    </row>
    <row r="4838" spans="1:12">
      <c r="A4838" s="11" t="s">
        <v>9588</v>
      </c>
      <c r="D4838" s="11" t="s">
        <v>260</v>
      </c>
      <c r="E4838" s="19" t="s">
        <v>9838</v>
      </c>
      <c r="F4838" s="10">
        <v>42036</v>
      </c>
      <c r="G4838" s="10">
        <v>44958</v>
      </c>
      <c r="H4838" s="11">
        <v>9</v>
      </c>
      <c r="I4838" s="20" t="s">
        <v>259</v>
      </c>
      <c r="J4838" s="11" t="s">
        <v>261</v>
      </c>
      <c r="K4838" s="11" t="s">
        <v>12387</v>
      </c>
      <c r="L4838" s="11">
        <v>2</v>
      </c>
    </row>
    <row r="4839" spans="1:12">
      <c r="A4839" s="11" t="s">
        <v>9589</v>
      </c>
      <c r="D4839" s="11" t="s">
        <v>260</v>
      </c>
      <c r="E4839" s="19" t="s">
        <v>9839</v>
      </c>
      <c r="F4839" s="10">
        <v>42036</v>
      </c>
      <c r="G4839" s="10">
        <v>44958</v>
      </c>
      <c r="H4839" s="11">
        <v>9</v>
      </c>
      <c r="I4839" s="20" t="s">
        <v>259</v>
      </c>
      <c r="J4839" s="11" t="s">
        <v>261</v>
      </c>
      <c r="K4839" s="11" t="s">
        <v>12387</v>
      </c>
      <c r="L4839" s="11">
        <v>2</v>
      </c>
    </row>
    <row r="4840" spans="1:12">
      <c r="A4840" s="11" t="s">
        <v>9590</v>
      </c>
      <c r="D4840" s="11" t="s">
        <v>260</v>
      </c>
      <c r="E4840" s="19" t="s">
        <v>9840</v>
      </c>
      <c r="F4840" s="10">
        <v>42036</v>
      </c>
      <c r="G4840" s="10">
        <v>44958</v>
      </c>
      <c r="H4840" s="11">
        <v>9</v>
      </c>
      <c r="I4840" s="20" t="s">
        <v>259</v>
      </c>
      <c r="J4840" s="11" t="s">
        <v>261</v>
      </c>
      <c r="K4840" s="11" t="s">
        <v>12387</v>
      </c>
      <c r="L4840" s="11">
        <v>2</v>
      </c>
    </row>
    <row r="4841" spans="1:12">
      <c r="A4841" s="11" t="s">
        <v>9591</v>
      </c>
      <c r="D4841" s="11" t="s">
        <v>260</v>
      </c>
      <c r="E4841" s="19" t="s">
        <v>9841</v>
      </c>
      <c r="F4841" s="10">
        <v>42036</v>
      </c>
      <c r="G4841" s="10">
        <v>44958</v>
      </c>
      <c r="H4841" s="11">
        <v>9</v>
      </c>
      <c r="I4841" s="20" t="s">
        <v>259</v>
      </c>
      <c r="J4841" s="11" t="s">
        <v>261</v>
      </c>
      <c r="K4841" s="11" t="s">
        <v>12387</v>
      </c>
      <c r="L4841" s="11">
        <v>2</v>
      </c>
    </row>
    <row r="4842" spans="1:12">
      <c r="A4842" s="11" t="s">
        <v>9592</v>
      </c>
      <c r="D4842" s="11" t="s">
        <v>260</v>
      </c>
      <c r="E4842" s="19" t="s">
        <v>9842</v>
      </c>
      <c r="F4842" s="10">
        <v>42036</v>
      </c>
      <c r="G4842" s="10">
        <v>44958</v>
      </c>
      <c r="H4842" s="11">
        <v>9</v>
      </c>
      <c r="I4842" s="20" t="s">
        <v>259</v>
      </c>
      <c r="J4842" s="11" t="s">
        <v>261</v>
      </c>
      <c r="K4842" s="11" t="s">
        <v>12387</v>
      </c>
      <c r="L4842" s="11">
        <v>2</v>
      </c>
    </row>
    <row r="4843" spans="1:12">
      <c r="A4843" s="11" t="s">
        <v>9593</v>
      </c>
      <c r="D4843" s="11" t="s">
        <v>260</v>
      </c>
      <c r="E4843" s="19" t="s">
        <v>9843</v>
      </c>
      <c r="F4843" s="10">
        <v>42036</v>
      </c>
      <c r="G4843" s="10">
        <v>44958</v>
      </c>
      <c r="H4843" s="11">
        <v>9</v>
      </c>
      <c r="I4843" s="20" t="s">
        <v>259</v>
      </c>
      <c r="J4843" s="11" t="s">
        <v>261</v>
      </c>
      <c r="K4843" s="11" t="s">
        <v>12387</v>
      </c>
      <c r="L4843" s="11">
        <v>2</v>
      </c>
    </row>
    <row r="4844" spans="1:12">
      <c r="A4844" s="11" t="s">
        <v>9594</v>
      </c>
      <c r="D4844" s="11" t="s">
        <v>260</v>
      </c>
      <c r="E4844" s="19" t="s">
        <v>9844</v>
      </c>
      <c r="F4844" s="10">
        <v>42036</v>
      </c>
      <c r="G4844" s="10">
        <v>44958</v>
      </c>
      <c r="H4844" s="11">
        <v>9</v>
      </c>
      <c r="I4844" s="20" t="s">
        <v>259</v>
      </c>
      <c r="J4844" s="11" t="s">
        <v>261</v>
      </c>
      <c r="K4844" s="11" t="s">
        <v>12387</v>
      </c>
      <c r="L4844" s="11">
        <v>2</v>
      </c>
    </row>
    <row r="4845" spans="1:12">
      <c r="A4845" s="11" t="s">
        <v>9595</v>
      </c>
      <c r="D4845" s="11" t="s">
        <v>260</v>
      </c>
      <c r="E4845" s="19" t="s">
        <v>9845</v>
      </c>
      <c r="F4845" s="10">
        <v>42036</v>
      </c>
      <c r="G4845" s="10">
        <v>44958</v>
      </c>
      <c r="H4845" s="11">
        <v>9</v>
      </c>
      <c r="I4845" s="20" t="s">
        <v>259</v>
      </c>
      <c r="J4845" s="11" t="s">
        <v>261</v>
      </c>
      <c r="K4845" s="11" t="s">
        <v>12387</v>
      </c>
      <c r="L4845" s="11">
        <v>2</v>
      </c>
    </row>
    <row r="4846" spans="1:12">
      <c r="A4846" s="11" t="s">
        <v>9596</v>
      </c>
      <c r="D4846" s="11" t="s">
        <v>260</v>
      </c>
      <c r="E4846" s="19" t="s">
        <v>9846</v>
      </c>
      <c r="F4846" s="10">
        <v>42036</v>
      </c>
      <c r="G4846" s="10">
        <v>44958</v>
      </c>
      <c r="H4846" s="11">
        <v>9</v>
      </c>
      <c r="I4846" s="20" t="s">
        <v>259</v>
      </c>
      <c r="J4846" s="11" t="s">
        <v>261</v>
      </c>
      <c r="K4846" s="11" t="s">
        <v>12387</v>
      </c>
      <c r="L4846" s="11">
        <v>2</v>
      </c>
    </row>
    <row r="4847" spans="1:12">
      <c r="A4847" s="11" t="s">
        <v>9597</v>
      </c>
      <c r="D4847" s="11" t="s">
        <v>260</v>
      </c>
      <c r="E4847" s="19" t="s">
        <v>9847</v>
      </c>
      <c r="F4847" s="10">
        <v>42036</v>
      </c>
      <c r="G4847" s="10">
        <v>44958</v>
      </c>
      <c r="H4847" s="11">
        <v>9</v>
      </c>
      <c r="I4847" s="20" t="s">
        <v>259</v>
      </c>
      <c r="J4847" s="11" t="s">
        <v>261</v>
      </c>
      <c r="K4847" s="11" t="s">
        <v>12387</v>
      </c>
      <c r="L4847" s="11">
        <v>2</v>
      </c>
    </row>
    <row r="4848" spans="1:12">
      <c r="A4848" s="11" t="s">
        <v>9598</v>
      </c>
      <c r="D4848" s="11" t="s">
        <v>260</v>
      </c>
      <c r="E4848" s="19" t="s">
        <v>9848</v>
      </c>
      <c r="F4848" s="10">
        <v>42036</v>
      </c>
      <c r="G4848" s="10">
        <v>44958</v>
      </c>
      <c r="H4848" s="11">
        <v>9</v>
      </c>
      <c r="I4848" s="20" t="s">
        <v>259</v>
      </c>
      <c r="J4848" s="11" t="s">
        <v>261</v>
      </c>
      <c r="K4848" s="11" t="s">
        <v>12387</v>
      </c>
      <c r="L4848" s="11">
        <v>2</v>
      </c>
    </row>
    <row r="4849" spans="1:12">
      <c r="A4849" s="11" t="s">
        <v>9599</v>
      </c>
      <c r="D4849" s="11" t="s">
        <v>260</v>
      </c>
      <c r="E4849" s="19" t="s">
        <v>9849</v>
      </c>
      <c r="F4849" s="10">
        <v>42036</v>
      </c>
      <c r="G4849" s="10">
        <v>44958</v>
      </c>
      <c r="H4849" s="11">
        <v>9</v>
      </c>
      <c r="I4849" s="20" t="s">
        <v>259</v>
      </c>
      <c r="J4849" s="11" t="s">
        <v>261</v>
      </c>
      <c r="K4849" s="11" t="s">
        <v>12387</v>
      </c>
      <c r="L4849" s="11">
        <v>2</v>
      </c>
    </row>
    <row r="4850" spans="1:12">
      <c r="A4850" s="11" t="s">
        <v>9600</v>
      </c>
      <c r="D4850" s="11" t="s">
        <v>260</v>
      </c>
      <c r="E4850" s="19" t="s">
        <v>9850</v>
      </c>
      <c r="F4850" s="10">
        <v>42036</v>
      </c>
      <c r="G4850" s="10">
        <v>44958</v>
      </c>
      <c r="H4850" s="11">
        <v>9</v>
      </c>
      <c r="I4850" s="20" t="s">
        <v>259</v>
      </c>
      <c r="J4850" s="11" t="s">
        <v>261</v>
      </c>
      <c r="K4850" s="11" t="s">
        <v>12387</v>
      </c>
      <c r="L4850" s="11">
        <v>2</v>
      </c>
    </row>
    <row r="4851" spans="1:12">
      <c r="A4851" s="11" t="s">
        <v>9601</v>
      </c>
      <c r="D4851" s="11" t="s">
        <v>260</v>
      </c>
      <c r="E4851" s="19" t="s">
        <v>9851</v>
      </c>
      <c r="F4851" s="10">
        <v>42036</v>
      </c>
      <c r="G4851" s="10">
        <v>44958</v>
      </c>
      <c r="H4851" s="11">
        <v>9</v>
      </c>
      <c r="I4851" s="20" t="s">
        <v>259</v>
      </c>
      <c r="J4851" s="11" t="s">
        <v>261</v>
      </c>
      <c r="K4851" s="11" t="s">
        <v>12387</v>
      </c>
      <c r="L4851" s="11">
        <v>2</v>
      </c>
    </row>
    <row r="4852" spans="1:12">
      <c r="A4852" s="11" t="s">
        <v>9602</v>
      </c>
      <c r="D4852" s="11" t="s">
        <v>260</v>
      </c>
      <c r="E4852" s="19" t="s">
        <v>9852</v>
      </c>
      <c r="F4852" s="10">
        <v>42036</v>
      </c>
      <c r="G4852" s="10">
        <v>44958</v>
      </c>
      <c r="H4852" s="11">
        <v>9</v>
      </c>
      <c r="I4852" s="20" t="s">
        <v>259</v>
      </c>
      <c r="J4852" s="11" t="s">
        <v>261</v>
      </c>
      <c r="K4852" s="11" t="s">
        <v>12387</v>
      </c>
      <c r="L4852" s="11">
        <v>2</v>
      </c>
    </row>
    <row r="4853" spans="1:12">
      <c r="A4853" s="11" t="s">
        <v>9603</v>
      </c>
      <c r="D4853" s="11" t="s">
        <v>260</v>
      </c>
      <c r="E4853" s="19" t="s">
        <v>9853</v>
      </c>
      <c r="F4853" s="10">
        <v>42036</v>
      </c>
      <c r="G4853" s="10">
        <v>44958</v>
      </c>
      <c r="H4853" s="11">
        <v>9</v>
      </c>
      <c r="I4853" s="20" t="s">
        <v>259</v>
      </c>
      <c r="J4853" s="11" t="s">
        <v>261</v>
      </c>
      <c r="K4853" s="11" t="s">
        <v>12387</v>
      </c>
      <c r="L4853" s="11">
        <v>2</v>
      </c>
    </row>
    <row r="4854" spans="1:12">
      <c r="A4854" s="11" t="s">
        <v>9604</v>
      </c>
      <c r="D4854" s="11" t="s">
        <v>260</v>
      </c>
      <c r="E4854" s="19" t="s">
        <v>9854</v>
      </c>
      <c r="F4854" s="10">
        <v>42036</v>
      </c>
      <c r="G4854" s="10">
        <v>44958</v>
      </c>
      <c r="H4854" s="11">
        <v>9</v>
      </c>
      <c r="I4854" s="20" t="s">
        <v>259</v>
      </c>
      <c r="J4854" s="11" t="s">
        <v>261</v>
      </c>
      <c r="K4854" s="11" t="s">
        <v>12387</v>
      </c>
      <c r="L4854" s="11">
        <v>2</v>
      </c>
    </row>
    <row r="4855" spans="1:12">
      <c r="A4855" s="11" t="s">
        <v>9605</v>
      </c>
      <c r="D4855" s="11" t="s">
        <v>260</v>
      </c>
      <c r="E4855" s="19" t="s">
        <v>9855</v>
      </c>
      <c r="F4855" s="10">
        <v>42036</v>
      </c>
      <c r="G4855" s="10">
        <v>44958</v>
      </c>
      <c r="H4855" s="11">
        <v>9</v>
      </c>
      <c r="I4855" s="20" t="s">
        <v>259</v>
      </c>
      <c r="J4855" s="11" t="s">
        <v>261</v>
      </c>
      <c r="K4855" s="11" t="s">
        <v>12387</v>
      </c>
      <c r="L4855" s="11">
        <v>2</v>
      </c>
    </row>
    <row r="4856" spans="1:12">
      <c r="A4856" s="11" t="s">
        <v>9606</v>
      </c>
      <c r="D4856" s="11" t="s">
        <v>260</v>
      </c>
      <c r="E4856" s="19" t="s">
        <v>9856</v>
      </c>
      <c r="F4856" s="10">
        <v>42036</v>
      </c>
      <c r="G4856" s="10">
        <v>44958</v>
      </c>
      <c r="H4856" s="11">
        <v>9</v>
      </c>
      <c r="I4856" s="20" t="s">
        <v>259</v>
      </c>
      <c r="J4856" s="11" t="s">
        <v>261</v>
      </c>
      <c r="K4856" s="11" t="s">
        <v>12387</v>
      </c>
      <c r="L4856" s="11">
        <v>2</v>
      </c>
    </row>
    <row r="4857" spans="1:12">
      <c r="A4857" s="11" t="s">
        <v>9607</v>
      </c>
      <c r="D4857" s="11" t="s">
        <v>260</v>
      </c>
      <c r="E4857" s="19" t="s">
        <v>9857</v>
      </c>
      <c r="F4857" s="10">
        <v>42036</v>
      </c>
      <c r="G4857" s="10">
        <v>44958</v>
      </c>
      <c r="H4857" s="11">
        <v>9</v>
      </c>
      <c r="I4857" s="20" t="s">
        <v>259</v>
      </c>
      <c r="J4857" s="11" t="s">
        <v>261</v>
      </c>
      <c r="K4857" s="11" t="s">
        <v>12387</v>
      </c>
      <c r="L4857" s="11">
        <v>2</v>
      </c>
    </row>
    <row r="4858" spans="1:12">
      <c r="A4858" s="11" t="s">
        <v>9608</v>
      </c>
      <c r="D4858" s="11" t="s">
        <v>260</v>
      </c>
      <c r="E4858" s="19" t="s">
        <v>9858</v>
      </c>
      <c r="F4858" s="10">
        <v>42036</v>
      </c>
      <c r="G4858" s="10">
        <v>44958</v>
      </c>
      <c r="H4858" s="11">
        <v>9</v>
      </c>
      <c r="I4858" s="20" t="s">
        <v>259</v>
      </c>
      <c r="J4858" s="11" t="s">
        <v>261</v>
      </c>
      <c r="K4858" s="11" t="s">
        <v>12387</v>
      </c>
      <c r="L4858" s="11">
        <v>2</v>
      </c>
    </row>
    <row r="4859" spans="1:12">
      <c r="A4859" s="11" t="s">
        <v>9609</v>
      </c>
      <c r="D4859" s="11" t="s">
        <v>260</v>
      </c>
      <c r="E4859" s="19" t="s">
        <v>9859</v>
      </c>
      <c r="F4859" s="10">
        <v>42036</v>
      </c>
      <c r="G4859" s="10">
        <v>44958</v>
      </c>
      <c r="H4859" s="11">
        <v>9</v>
      </c>
      <c r="I4859" s="20" t="s">
        <v>259</v>
      </c>
      <c r="J4859" s="11" t="s">
        <v>261</v>
      </c>
      <c r="K4859" s="11" t="s">
        <v>12387</v>
      </c>
      <c r="L4859" s="11">
        <v>2</v>
      </c>
    </row>
    <row r="4860" spans="1:12">
      <c r="A4860" s="11" t="s">
        <v>9610</v>
      </c>
      <c r="D4860" s="11" t="s">
        <v>260</v>
      </c>
      <c r="E4860" s="19" t="s">
        <v>9860</v>
      </c>
      <c r="F4860" s="10">
        <v>42036</v>
      </c>
      <c r="G4860" s="10">
        <v>44958</v>
      </c>
      <c r="H4860" s="11">
        <v>9</v>
      </c>
      <c r="I4860" s="20" t="s">
        <v>259</v>
      </c>
      <c r="J4860" s="11" t="s">
        <v>261</v>
      </c>
      <c r="K4860" s="11" t="s">
        <v>12387</v>
      </c>
      <c r="L4860" s="11">
        <v>2</v>
      </c>
    </row>
    <row r="4861" spans="1:12">
      <c r="A4861" s="11" t="s">
        <v>9611</v>
      </c>
      <c r="D4861" s="11" t="s">
        <v>260</v>
      </c>
      <c r="E4861" s="19" t="s">
        <v>9861</v>
      </c>
      <c r="F4861" s="10">
        <v>42036</v>
      </c>
      <c r="G4861" s="10">
        <v>44958</v>
      </c>
      <c r="H4861" s="11">
        <v>9</v>
      </c>
      <c r="I4861" s="20" t="s">
        <v>259</v>
      </c>
      <c r="J4861" s="11" t="s">
        <v>261</v>
      </c>
      <c r="K4861" s="11" t="s">
        <v>12387</v>
      </c>
      <c r="L4861" s="11">
        <v>2</v>
      </c>
    </row>
    <row r="4862" spans="1:12">
      <c r="A4862" s="11" t="s">
        <v>9612</v>
      </c>
      <c r="D4862" s="11" t="s">
        <v>260</v>
      </c>
      <c r="E4862" s="19" t="s">
        <v>9862</v>
      </c>
      <c r="F4862" s="10">
        <v>42036</v>
      </c>
      <c r="G4862" s="10">
        <v>44958</v>
      </c>
      <c r="H4862" s="11">
        <v>9</v>
      </c>
      <c r="I4862" s="20" t="s">
        <v>259</v>
      </c>
      <c r="J4862" s="11" t="s">
        <v>261</v>
      </c>
      <c r="K4862" s="11" t="s">
        <v>12387</v>
      </c>
      <c r="L4862" s="11">
        <v>2</v>
      </c>
    </row>
    <row r="4863" spans="1:12">
      <c r="A4863" s="11" t="s">
        <v>9613</v>
      </c>
      <c r="D4863" s="11" t="s">
        <v>260</v>
      </c>
      <c r="E4863" s="19" t="s">
        <v>9863</v>
      </c>
      <c r="F4863" s="10">
        <v>42036</v>
      </c>
      <c r="G4863" s="10">
        <v>44958</v>
      </c>
      <c r="H4863" s="11">
        <v>9</v>
      </c>
      <c r="I4863" s="20" t="s">
        <v>259</v>
      </c>
      <c r="J4863" s="11" t="s">
        <v>261</v>
      </c>
      <c r="K4863" s="11" t="s">
        <v>12387</v>
      </c>
      <c r="L4863" s="11">
        <v>2</v>
      </c>
    </row>
    <row r="4864" spans="1:12">
      <c r="A4864" s="11" t="s">
        <v>9614</v>
      </c>
      <c r="D4864" s="11" t="s">
        <v>260</v>
      </c>
      <c r="E4864" s="19" t="s">
        <v>9864</v>
      </c>
      <c r="F4864" s="10">
        <v>42036</v>
      </c>
      <c r="G4864" s="10">
        <v>44958</v>
      </c>
      <c r="H4864" s="11">
        <v>9</v>
      </c>
      <c r="I4864" s="20" t="s">
        <v>259</v>
      </c>
      <c r="J4864" s="11" t="s">
        <v>261</v>
      </c>
      <c r="K4864" s="11" t="s">
        <v>12387</v>
      </c>
      <c r="L4864" s="11">
        <v>2</v>
      </c>
    </row>
    <row r="4865" spans="1:12">
      <c r="A4865" s="11" t="s">
        <v>9615</v>
      </c>
      <c r="D4865" s="11" t="s">
        <v>260</v>
      </c>
      <c r="E4865" s="19" t="s">
        <v>9865</v>
      </c>
      <c r="F4865" s="10">
        <v>42036</v>
      </c>
      <c r="G4865" s="10">
        <v>44958</v>
      </c>
      <c r="H4865" s="11">
        <v>9</v>
      </c>
      <c r="I4865" s="20" t="s">
        <v>259</v>
      </c>
      <c r="J4865" s="11" t="s">
        <v>261</v>
      </c>
      <c r="K4865" s="11" t="s">
        <v>12387</v>
      </c>
      <c r="L4865" s="11">
        <v>2</v>
      </c>
    </row>
    <row r="4866" spans="1:12">
      <c r="A4866" s="11" t="s">
        <v>9616</v>
      </c>
      <c r="D4866" s="11" t="s">
        <v>260</v>
      </c>
      <c r="E4866" s="19" t="s">
        <v>9866</v>
      </c>
      <c r="F4866" s="10">
        <v>42036</v>
      </c>
      <c r="G4866" s="10">
        <v>44958</v>
      </c>
      <c r="H4866" s="11">
        <v>9</v>
      </c>
      <c r="I4866" s="20" t="s">
        <v>259</v>
      </c>
      <c r="J4866" s="11" t="s">
        <v>261</v>
      </c>
      <c r="K4866" s="11" t="s">
        <v>12387</v>
      </c>
      <c r="L4866" s="11">
        <v>2</v>
      </c>
    </row>
    <row r="4867" spans="1:12">
      <c r="A4867" s="11" t="s">
        <v>9617</v>
      </c>
      <c r="D4867" s="11" t="s">
        <v>260</v>
      </c>
      <c r="E4867" s="19" t="s">
        <v>9867</v>
      </c>
      <c r="F4867" s="10">
        <v>42036</v>
      </c>
      <c r="G4867" s="10">
        <v>44958</v>
      </c>
      <c r="H4867" s="11">
        <v>9</v>
      </c>
      <c r="I4867" s="20" t="s">
        <v>259</v>
      </c>
      <c r="J4867" s="11" t="s">
        <v>261</v>
      </c>
      <c r="K4867" s="11" t="s">
        <v>12387</v>
      </c>
      <c r="L4867" s="11">
        <v>2</v>
      </c>
    </row>
    <row r="4868" spans="1:12">
      <c r="A4868" s="11" t="s">
        <v>9618</v>
      </c>
      <c r="D4868" s="11" t="s">
        <v>260</v>
      </c>
      <c r="E4868" s="19" t="s">
        <v>9868</v>
      </c>
      <c r="F4868" s="10">
        <v>42036</v>
      </c>
      <c r="G4868" s="10">
        <v>44958</v>
      </c>
      <c r="H4868" s="11">
        <v>9</v>
      </c>
      <c r="I4868" s="20" t="s">
        <v>259</v>
      </c>
      <c r="J4868" s="11" t="s">
        <v>261</v>
      </c>
      <c r="K4868" s="11" t="s">
        <v>12387</v>
      </c>
      <c r="L4868" s="11">
        <v>2</v>
      </c>
    </row>
    <row r="4869" spans="1:12">
      <c r="A4869" s="11" t="s">
        <v>9619</v>
      </c>
      <c r="D4869" s="11" t="s">
        <v>260</v>
      </c>
      <c r="E4869" s="19" t="s">
        <v>9869</v>
      </c>
      <c r="F4869" s="10">
        <v>42036</v>
      </c>
      <c r="G4869" s="10">
        <v>44958</v>
      </c>
      <c r="H4869" s="11">
        <v>9</v>
      </c>
      <c r="I4869" s="20" t="s">
        <v>259</v>
      </c>
      <c r="J4869" s="11" t="s">
        <v>261</v>
      </c>
      <c r="K4869" s="11" t="s">
        <v>12387</v>
      </c>
      <c r="L4869" s="11">
        <v>2</v>
      </c>
    </row>
    <row r="4870" spans="1:12">
      <c r="A4870" s="11" t="s">
        <v>9620</v>
      </c>
      <c r="D4870" s="11" t="s">
        <v>260</v>
      </c>
      <c r="E4870" s="19" t="s">
        <v>9870</v>
      </c>
      <c r="F4870" s="10">
        <v>42036</v>
      </c>
      <c r="G4870" s="10">
        <v>44958</v>
      </c>
      <c r="H4870" s="11">
        <v>9</v>
      </c>
      <c r="I4870" s="20" t="s">
        <v>259</v>
      </c>
      <c r="J4870" s="11" t="s">
        <v>261</v>
      </c>
      <c r="K4870" s="11" t="s">
        <v>12387</v>
      </c>
      <c r="L4870" s="11">
        <v>2</v>
      </c>
    </row>
    <row r="4871" spans="1:12">
      <c r="A4871" s="11" t="s">
        <v>9621</v>
      </c>
      <c r="D4871" s="11" t="s">
        <v>260</v>
      </c>
      <c r="E4871" s="19" t="s">
        <v>9871</v>
      </c>
      <c r="F4871" s="10">
        <v>42036</v>
      </c>
      <c r="G4871" s="10">
        <v>44958</v>
      </c>
      <c r="H4871" s="11">
        <v>9</v>
      </c>
      <c r="I4871" s="20" t="s">
        <v>259</v>
      </c>
      <c r="J4871" s="11" t="s">
        <v>261</v>
      </c>
      <c r="K4871" s="11" t="s">
        <v>12387</v>
      </c>
      <c r="L4871" s="11">
        <v>2</v>
      </c>
    </row>
    <row r="4872" spans="1:12">
      <c r="A4872" s="11" t="s">
        <v>9622</v>
      </c>
      <c r="D4872" s="11" t="s">
        <v>260</v>
      </c>
      <c r="E4872" s="19" t="s">
        <v>9872</v>
      </c>
      <c r="F4872" s="10">
        <v>42036</v>
      </c>
      <c r="G4872" s="10">
        <v>44958</v>
      </c>
      <c r="H4872" s="11">
        <v>9</v>
      </c>
      <c r="I4872" s="20" t="s">
        <v>259</v>
      </c>
      <c r="J4872" s="11" t="s">
        <v>261</v>
      </c>
      <c r="K4872" s="11" t="s">
        <v>12387</v>
      </c>
      <c r="L4872" s="11">
        <v>2</v>
      </c>
    </row>
    <row r="4873" spans="1:12">
      <c r="A4873" s="11" t="s">
        <v>9623</v>
      </c>
      <c r="D4873" s="11" t="s">
        <v>260</v>
      </c>
      <c r="E4873" s="19" t="s">
        <v>9873</v>
      </c>
      <c r="F4873" s="10">
        <v>42036</v>
      </c>
      <c r="G4873" s="10">
        <v>44958</v>
      </c>
      <c r="H4873" s="11">
        <v>9</v>
      </c>
      <c r="I4873" s="20" t="s">
        <v>259</v>
      </c>
      <c r="J4873" s="11" t="s">
        <v>261</v>
      </c>
      <c r="K4873" s="11" t="s">
        <v>12387</v>
      </c>
      <c r="L4873" s="11">
        <v>2</v>
      </c>
    </row>
    <row r="4874" spans="1:12">
      <c r="A4874" s="11" t="s">
        <v>9624</v>
      </c>
      <c r="D4874" s="11" t="s">
        <v>260</v>
      </c>
      <c r="E4874" s="19" t="s">
        <v>9874</v>
      </c>
      <c r="F4874" s="10">
        <v>42036</v>
      </c>
      <c r="G4874" s="10">
        <v>44958</v>
      </c>
      <c r="H4874" s="11">
        <v>9</v>
      </c>
      <c r="I4874" s="20" t="s">
        <v>259</v>
      </c>
      <c r="J4874" s="11" t="s">
        <v>261</v>
      </c>
      <c r="K4874" s="11" t="s">
        <v>12387</v>
      </c>
      <c r="L4874" s="11">
        <v>2</v>
      </c>
    </row>
    <row r="4875" spans="1:12">
      <c r="A4875" s="11" t="s">
        <v>9625</v>
      </c>
      <c r="D4875" s="11" t="s">
        <v>260</v>
      </c>
      <c r="E4875" s="19" t="s">
        <v>9875</v>
      </c>
      <c r="F4875" s="10">
        <v>42036</v>
      </c>
      <c r="G4875" s="10">
        <v>44958</v>
      </c>
      <c r="H4875" s="11">
        <v>9</v>
      </c>
      <c r="I4875" s="20" t="s">
        <v>259</v>
      </c>
      <c r="J4875" s="11" t="s">
        <v>261</v>
      </c>
      <c r="K4875" s="11" t="s">
        <v>12387</v>
      </c>
      <c r="L4875" s="11">
        <v>2</v>
      </c>
    </row>
    <row r="4876" spans="1:12">
      <c r="A4876" s="11" t="s">
        <v>9626</v>
      </c>
      <c r="D4876" s="11" t="s">
        <v>260</v>
      </c>
      <c r="E4876" s="19" t="s">
        <v>9876</v>
      </c>
      <c r="F4876" s="10">
        <v>42036</v>
      </c>
      <c r="G4876" s="10">
        <v>44958</v>
      </c>
      <c r="H4876" s="11">
        <v>9</v>
      </c>
      <c r="I4876" s="20" t="s">
        <v>259</v>
      </c>
      <c r="J4876" s="11" t="s">
        <v>261</v>
      </c>
      <c r="K4876" s="11" t="s">
        <v>12387</v>
      </c>
      <c r="L4876" s="11">
        <v>2</v>
      </c>
    </row>
    <row r="4877" spans="1:12">
      <c r="A4877" s="11" t="s">
        <v>9627</v>
      </c>
      <c r="D4877" s="11" t="s">
        <v>260</v>
      </c>
      <c r="E4877" s="19" t="s">
        <v>9877</v>
      </c>
      <c r="F4877" s="10">
        <v>42036</v>
      </c>
      <c r="G4877" s="10">
        <v>44958</v>
      </c>
      <c r="H4877" s="11">
        <v>9</v>
      </c>
      <c r="I4877" s="20" t="s">
        <v>259</v>
      </c>
      <c r="J4877" s="11" t="s">
        <v>261</v>
      </c>
      <c r="K4877" s="11" t="s">
        <v>12387</v>
      </c>
      <c r="L4877" s="11">
        <v>2</v>
      </c>
    </row>
    <row r="4878" spans="1:12">
      <c r="A4878" s="11" t="s">
        <v>9628</v>
      </c>
      <c r="D4878" s="11" t="s">
        <v>260</v>
      </c>
      <c r="E4878" s="19" t="s">
        <v>9878</v>
      </c>
      <c r="F4878" s="10">
        <v>42036</v>
      </c>
      <c r="G4878" s="10">
        <v>44958</v>
      </c>
      <c r="H4878" s="11">
        <v>9</v>
      </c>
      <c r="I4878" s="20" t="s">
        <v>259</v>
      </c>
      <c r="J4878" s="11" t="s">
        <v>261</v>
      </c>
      <c r="K4878" s="11" t="s">
        <v>12387</v>
      </c>
      <c r="L4878" s="11">
        <v>2</v>
      </c>
    </row>
    <row r="4879" spans="1:12">
      <c r="A4879" s="11" t="s">
        <v>9629</v>
      </c>
      <c r="D4879" s="11" t="s">
        <v>260</v>
      </c>
      <c r="E4879" s="19" t="s">
        <v>9879</v>
      </c>
      <c r="F4879" s="10">
        <v>42036</v>
      </c>
      <c r="G4879" s="10">
        <v>44958</v>
      </c>
      <c r="H4879" s="11">
        <v>9</v>
      </c>
      <c r="I4879" s="20" t="s">
        <v>259</v>
      </c>
      <c r="J4879" s="11" t="s">
        <v>261</v>
      </c>
      <c r="K4879" s="11" t="s">
        <v>12387</v>
      </c>
      <c r="L4879" s="11">
        <v>2</v>
      </c>
    </row>
    <row r="4880" spans="1:12">
      <c r="A4880" s="11" t="s">
        <v>9630</v>
      </c>
      <c r="D4880" s="11" t="s">
        <v>260</v>
      </c>
      <c r="E4880" s="19" t="s">
        <v>9880</v>
      </c>
      <c r="F4880" s="10">
        <v>42036</v>
      </c>
      <c r="G4880" s="10">
        <v>44958</v>
      </c>
      <c r="H4880" s="11">
        <v>9</v>
      </c>
      <c r="I4880" s="20" t="s">
        <v>259</v>
      </c>
      <c r="J4880" s="11" t="s">
        <v>261</v>
      </c>
      <c r="K4880" s="11" t="s">
        <v>12387</v>
      </c>
      <c r="L4880" s="11">
        <v>2</v>
      </c>
    </row>
    <row r="4881" spans="1:12">
      <c r="A4881" s="11" t="s">
        <v>9631</v>
      </c>
      <c r="D4881" s="11" t="s">
        <v>260</v>
      </c>
      <c r="E4881" s="19" t="s">
        <v>9881</v>
      </c>
      <c r="F4881" s="10">
        <v>42036</v>
      </c>
      <c r="G4881" s="10">
        <v>44958</v>
      </c>
      <c r="H4881" s="11">
        <v>9</v>
      </c>
      <c r="I4881" s="20" t="s">
        <v>259</v>
      </c>
      <c r="J4881" s="11" t="s">
        <v>261</v>
      </c>
      <c r="K4881" s="11" t="s">
        <v>12387</v>
      </c>
      <c r="L4881" s="11">
        <v>2</v>
      </c>
    </row>
    <row r="4882" spans="1:12">
      <c r="A4882" s="11" t="s">
        <v>9632</v>
      </c>
      <c r="D4882" s="11" t="s">
        <v>260</v>
      </c>
      <c r="E4882" s="19" t="s">
        <v>9882</v>
      </c>
      <c r="F4882" s="10">
        <v>42036</v>
      </c>
      <c r="G4882" s="10">
        <v>44958</v>
      </c>
      <c r="H4882" s="11">
        <v>9</v>
      </c>
      <c r="I4882" s="20" t="s">
        <v>259</v>
      </c>
      <c r="J4882" s="11" t="s">
        <v>261</v>
      </c>
      <c r="K4882" s="11" t="s">
        <v>12387</v>
      </c>
      <c r="L4882" s="11">
        <v>2</v>
      </c>
    </row>
    <row r="4883" spans="1:12">
      <c r="A4883" s="11" t="s">
        <v>9633</v>
      </c>
      <c r="D4883" s="11" t="s">
        <v>260</v>
      </c>
      <c r="E4883" s="19" t="s">
        <v>9883</v>
      </c>
      <c r="F4883" s="10">
        <v>42036</v>
      </c>
      <c r="G4883" s="10">
        <v>44958</v>
      </c>
      <c r="H4883" s="11">
        <v>9</v>
      </c>
      <c r="I4883" s="20" t="s">
        <v>259</v>
      </c>
      <c r="J4883" s="11" t="s">
        <v>261</v>
      </c>
      <c r="K4883" s="11" t="s">
        <v>12387</v>
      </c>
      <c r="L4883" s="11">
        <v>2</v>
      </c>
    </row>
    <row r="4884" spans="1:12">
      <c r="A4884" s="11" t="s">
        <v>9634</v>
      </c>
      <c r="D4884" s="11" t="s">
        <v>260</v>
      </c>
      <c r="E4884" s="19" t="s">
        <v>9884</v>
      </c>
      <c r="F4884" s="10">
        <v>42036</v>
      </c>
      <c r="G4884" s="10">
        <v>44958</v>
      </c>
      <c r="H4884" s="11">
        <v>9</v>
      </c>
      <c r="I4884" s="20" t="s">
        <v>259</v>
      </c>
      <c r="J4884" s="11" t="s">
        <v>261</v>
      </c>
      <c r="K4884" s="11" t="s">
        <v>12387</v>
      </c>
      <c r="L4884" s="11">
        <v>2</v>
      </c>
    </row>
    <row r="4885" spans="1:12">
      <c r="A4885" s="11" t="s">
        <v>9635</v>
      </c>
      <c r="D4885" s="11" t="s">
        <v>260</v>
      </c>
      <c r="E4885" s="19" t="s">
        <v>9885</v>
      </c>
      <c r="F4885" s="10">
        <v>42036</v>
      </c>
      <c r="G4885" s="10">
        <v>44958</v>
      </c>
      <c r="H4885" s="11">
        <v>9</v>
      </c>
      <c r="I4885" s="20" t="s">
        <v>259</v>
      </c>
      <c r="J4885" s="11" t="s">
        <v>261</v>
      </c>
      <c r="K4885" s="11" t="s">
        <v>12387</v>
      </c>
      <c r="L4885" s="11">
        <v>2</v>
      </c>
    </row>
    <row r="4886" spans="1:12">
      <c r="A4886" s="11" t="s">
        <v>9636</v>
      </c>
      <c r="D4886" s="11" t="s">
        <v>260</v>
      </c>
      <c r="E4886" s="19" t="s">
        <v>9886</v>
      </c>
      <c r="F4886" s="10">
        <v>42036</v>
      </c>
      <c r="G4886" s="10">
        <v>44958</v>
      </c>
      <c r="H4886" s="11">
        <v>9</v>
      </c>
      <c r="I4886" s="20" t="s">
        <v>259</v>
      </c>
      <c r="J4886" s="11" t="s">
        <v>261</v>
      </c>
      <c r="K4886" s="11" t="s">
        <v>12387</v>
      </c>
      <c r="L4886" s="11">
        <v>2</v>
      </c>
    </row>
    <row r="4887" spans="1:12">
      <c r="A4887" s="11" t="s">
        <v>9637</v>
      </c>
      <c r="D4887" s="11" t="s">
        <v>260</v>
      </c>
      <c r="E4887" s="19" t="s">
        <v>9887</v>
      </c>
      <c r="F4887" s="10">
        <v>42036</v>
      </c>
      <c r="G4887" s="10">
        <v>44958</v>
      </c>
      <c r="H4887" s="11">
        <v>9</v>
      </c>
      <c r="I4887" s="20" t="s">
        <v>259</v>
      </c>
      <c r="J4887" s="11" t="s">
        <v>261</v>
      </c>
      <c r="K4887" s="11" t="s">
        <v>12387</v>
      </c>
      <c r="L4887" s="11">
        <v>2</v>
      </c>
    </row>
    <row r="4888" spans="1:12">
      <c r="A4888" s="11" t="s">
        <v>9638</v>
      </c>
      <c r="D4888" s="11" t="s">
        <v>260</v>
      </c>
      <c r="E4888" s="19" t="s">
        <v>9888</v>
      </c>
      <c r="F4888" s="10">
        <v>42036</v>
      </c>
      <c r="G4888" s="10">
        <v>44958</v>
      </c>
      <c r="H4888" s="11">
        <v>9</v>
      </c>
      <c r="I4888" s="20" t="s">
        <v>259</v>
      </c>
      <c r="J4888" s="11" t="s">
        <v>261</v>
      </c>
      <c r="K4888" s="11" t="s">
        <v>12387</v>
      </c>
      <c r="L4888" s="11">
        <v>2</v>
      </c>
    </row>
    <row r="4889" spans="1:12">
      <c r="A4889" s="11" t="s">
        <v>9639</v>
      </c>
      <c r="D4889" s="11" t="s">
        <v>260</v>
      </c>
      <c r="E4889" s="19" t="s">
        <v>9889</v>
      </c>
      <c r="F4889" s="10">
        <v>42036</v>
      </c>
      <c r="G4889" s="10">
        <v>44958</v>
      </c>
      <c r="H4889" s="11">
        <v>9</v>
      </c>
      <c r="I4889" s="20" t="s">
        <v>259</v>
      </c>
      <c r="J4889" s="11" t="s">
        <v>261</v>
      </c>
      <c r="K4889" s="11" t="s">
        <v>12387</v>
      </c>
      <c r="L4889" s="11">
        <v>2</v>
      </c>
    </row>
    <row r="4890" spans="1:12">
      <c r="A4890" s="11" t="s">
        <v>9640</v>
      </c>
      <c r="D4890" s="11" t="s">
        <v>260</v>
      </c>
      <c r="E4890" s="19" t="s">
        <v>9890</v>
      </c>
      <c r="F4890" s="10">
        <v>42036</v>
      </c>
      <c r="G4890" s="10">
        <v>44958</v>
      </c>
      <c r="H4890" s="11">
        <v>9</v>
      </c>
      <c r="I4890" s="20" t="s">
        <v>259</v>
      </c>
      <c r="J4890" s="11" t="s">
        <v>261</v>
      </c>
      <c r="K4890" s="11" t="s">
        <v>12387</v>
      </c>
      <c r="L4890" s="11">
        <v>2</v>
      </c>
    </row>
    <row r="4891" spans="1:12">
      <c r="A4891" s="11" t="s">
        <v>9641</v>
      </c>
      <c r="D4891" s="11" t="s">
        <v>260</v>
      </c>
      <c r="E4891" s="19" t="s">
        <v>9891</v>
      </c>
      <c r="F4891" s="10">
        <v>42036</v>
      </c>
      <c r="G4891" s="10">
        <v>44958</v>
      </c>
      <c r="H4891" s="11">
        <v>9</v>
      </c>
      <c r="I4891" s="20" t="s">
        <v>259</v>
      </c>
      <c r="J4891" s="11" t="s">
        <v>261</v>
      </c>
      <c r="K4891" s="11" t="s">
        <v>12387</v>
      </c>
      <c r="L4891" s="11">
        <v>2</v>
      </c>
    </row>
    <row r="4892" spans="1:12">
      <c r="A4892" s="11" t="s">
        <v>9642</v>
      </c>
      <c r="D4892" s="11" t="s">
        <v>260</v>
      </c>
      <c r="E4892" s="19" t="s">
        <v>9892</v>
      </c>
      <c r="F4892" s="10">
        <v>42036</v>
      </c>
      <c r="G4892" s="10">
        <v>44958</v>
      </c>
      <c r="H4892" s="11">
        <v>9</v>
      </c>
      <c r="I4892" s="20" t="s">
        <v>259</v>
      </c>
      <c r="J4892" s="11" t="s">
        <v>261</v>
      </c>
      <c r="K4892" s="11" t="s">
        <v>12387</v>
      </c>
      <c r="L4892" s="11">
        <v>2</v>
      </c>
    </row>
    <row r="4893" spans="1:12">
      <c r="A4893" s="11" t="s">
        <v>9643</v>
      </c>
      <c r="D4893" s="11" t="s">
        <v>260</v>
      </c>
      <c r="E4893" s="19" t="s">
        <v>9893</v>
      </c>
      <c r="F4893" s="10">
        <v>42036</v>
      </c>
      <c r="G4893" s="10">
        <v>44958</v>
      </c>
      <c r="H4893" s="11">
        <v>9</v>
      </c>
      <c r="I4893" s="20" t="s">
        <v>259</v>
      </c>
      <c r="J4893" s="11" t="s">
        <v>261</v>
      </c>
      <c r="K4893" s="11" t="s">
        <v>12387</v>
      </c>
      <c r="L4893" s="11">
        <v>2</v>
      </c>
    </row>
    <row r="4894" spans="1:12">
      <c r="A4894" s="11" t="s">
        <v>9644</v>
      </c>
      <c r="D4894" s="11" t="s">
        <v>260</v>
      </c>
      <c r="E4894" s="19" t="s">
        <v>9894</v>
      </c>
      <c r="F4894" s="10">
        <v>42036</v>
      </c>
      <c r="G4894" s="10">
        <v>44958</v>
      </c>
      <c r="H4894" s="11">
        <v>9</v>
      </c>
      <c r="I4894" s="20" t="s">
        <v>259</v>
      </c>
      <c r="J4894" s="11" t="s">
        <v>261</v>
      </c>
      <c r="K4894" s="11" t="s">
        <v>12387</v>
      </c>
      <c r="L4894" s="11">
        <v>2</v>
      </c>
    </row>
    <row r="4895" spans="1:12">
      <c r="A4895" s="11" t="s">
        <v>9645</v>
      </c>
      <c r="D4895" s="11" t="s">
        <v>260</v>
      </c>
      <c r="E4895" s="19" t="s">
        <v>9895</v>
      </c>
      <c r="F4895" s="10">
        <v>42036</v>
      </c>
      <c r="G4895" s="10">
        <v>44958</v>
      </c>
      <c r="H4895" s="11">
        <v>9</v>
      </c>
      <c r="I4895" s="20" t="s">
        <v>259</v>
      </c>
      <c r="J4895" s="11" t="s">
        <v>261</v>
      </c>
      <c r="K4895" s="11" t="s">
        <v>12387</v>
      </c>
      <c r="L4895" s="11">
        <v>2</v>
      </c>
    </row>
    <row r="4896" spans="1:12">
      <c r="A4896" s="11" t="s">
        <v>9646</v>
      </c>
      <c r="D4896" s="11" t="s">
        <v>260</v>
      </c>
      <c r="E4896" s="19" t="s">
        <v>9896</v>
      </c>
      <c r="F4896" s="10">
        <v>42036</v>
      </c>
      <c r="G4896" s="10">
        <v>44958</v>
      </c>
      <c r="H4896" s="11">
        <v>9</v>
      </c>
      <c r="I4896" s="20" t="s">
        <v>259</v>
      </c>
      <c r="J4896" s="11" t="s">
        <v>261</v>
      </c>
      <c r="K4896" s="11" t="s">
        <v>12387</v>
      </c>
      <c r="L4896" s="11">
        <v>2</v>
      </c>
    </row>
    <row r="4897" spans="1:12">
      <c r="A4897" s="11" t="s">
        <v>9647</v>
      </c>
      <c r="D4897" s="11" t="s">
        <v>260</v>
      </c>
      <c r="E4897" s="19" t="s">
        <v>9897</v>
      </c>
      <c r="F4897" s="10">
        <v>42036</v>
      </c>
      <c r="G4897" s="10">
        <v>44958</v>
      </c>
      <c r="H4897" s="11">
        <v>9</v>
      </c>
      <c r="I4897" s="20" t="s">
        <v>259</v>
      </c>
      <c r="J4897" s="11" t="s">
        <v>261</v>
      </c>
      <c r="K4897" s="11" t="s">
        <v>12387</v>
      </c>
      <c r="L4897" s="11">
        <v>2</v>
      </c>
    </row>
    <row r="4898" spans="1:12">
      <c r="A4898" s="11" t="s">
        <v>9648</v>
      </c>
      <c r="D4898" s="11" t="s">
        <v>260</v>
      </c>
      <c r="E4898" s="19" t="s">
        <v>9898</v>
      </c>
      <c r="F4898" s="10">
        <v>42036</v>
      </c>
      <c r="G4898" s="10">
        <v>44958</v>
      </c>
      <c r="H4898" s="11">
        <v>9</v>
      </c>
      <c r="I4898" s="20" t="s">
        <v>259</v>
      </c>
      <c r="J4898" s="11" t="s">
        <v>261</v>
      </c>
      <c r="K4898" s="11" t="s">
        <v>12387</v>
      </c>
      <c r="L4898" s="11">
        <v>2</v>
      </c>
    </row>
    <row r="4899" spans="1:12">
      <c r="A4899" s="11" t="s">
        <v>9649</v>
      </c>
      <c r="D4899" s="11" t="s">
        <v>260</v>
      </c>
      <c r="E4899" s="19" t="s">
        <v>9899</v>
      </c>
      <c r="F4899" s="10">
        <v>42036</v>
      </c>
      <c r="G4899" s="10">
        <v>44958</v>
      </c>
      <c r="H4899" s="11">
        <v>9</v>
      </c>
      <c r="I4899" s="20" t="s">
        <v>259</v>
      </c>
      <c r="J4899" s="11" t="s">
        <v>261</v>
      </c>
      <c r="K4899" s="11" t="s">
        <v>12387</v>
      </c>
      <c r="L4899" s="11">
        <v>2</v>
      </c>
    </row>
    <row r="4900" spans="1:12">
      <c r="A4900" s="11" t="s">
        <v>9650</v>
      </c>
      <c r="D4900" s="11" t="s">
        <v>260</v>
      </c>
      <c r="E4900" s="19" t="s">
        <v>9900</v>
      </c>
      <c r="F4900" s="10">
        <v>42036</v>
      </c>
      <c r="G4900" s="10">
        <v>44958</v>
      </c>
      <c r="H4900" s="11">
        <v>9</v>
      </c>
      <c r="I4900" s="20" t="s">
        <v>259</v>
      </c>
      <c r="J4900" s="11" t="s">
        <v>261</v>
      </c>
      <c r="K4900" s="11" t="s">
        <v>12387</v>
      </c>
      <c r="L4900" s="11">
        <v>2</v>
      </c>
    </row>
    <row r="4901" spans="1:12">
      <c r="A4901" s="11" t="s">
        <v>9651</v>
      </c>
      <c r="D4901" s="11" t="s">
        <v>260</v>
      </c>
      <c r="E4901" s="19" t="s">
        <v>9901</v>
      </c>
      <c r="F4901" s="10">
        <v>42036</v>
      </c>
      <c r="G4901" s="10">
        <v>44958</v>
      </c>
      <c r="H4901" s="11">
        <v>9</v>
      </c>
      <c r="I4901" s="20" t="s">
        <v>259</v>
      </c>
      <c r="J4901" s="11" t="s">
        <v>261</v>
      </c>
      <c r="K4901" s="11" t="s">
        <v>12387</v>
      </c>
      <c r="L4901" s="11">
        <v>2</v>
      </c>
    </row>
    <row r="4902" spans="1:12">
      <c r="A4902" s="11" t="s">
        <v>9652</v>
      </c>
      <c r="D4902" s="11" t="s">
        <v>260</v>
      </c>
      <c r="E4902" s="19" t="s">
        <v>9902</v>
      </c>
      <c r="F4902" s="10">
        <v>42036</v>
      </c>
      <c r="G4902" s="10">
        <v>44958</v>
      </c>
      <c r="H4902" s="11">
        <v>9</v>
      </c>
      <c r="I4902" s="20" t="s">
        <v>259</v>
      </c>
      <c r="J4902" s="11" t="s">
        <v>261</v>
      </c>
      <c r="K4902" s="11" t="s">
        <v>12387</v>
      </c>
      <c r="L4902" s="11">
        <v>2</v>
      </c>
    </row>
    <row r="4903" spans="1:12">
      <c r="A4903" s="11" t="s">
        <v>9653</v>
      </c>
      <c r="D4903" s="11" t="s">
        <v>260</v>
      </c>
      <c r="E4903" s="19" t="s">
        <v>9903</v>
      </c>
      <c r="F4903" s="10">
        <v>42036</v>
      </c>
      <c r="G4903" s="10">
        <v>44958</v>
      </c>
      <c r="H4903" s="11">
        <v>9</v>
      </c>
      <c r="I4903" s="20" t="s">
        <v>259</v>
      </c>
      <c r="J4903" s="11" t="s">
        <v>261</v>
      </c>
      <c r="K4903" s="11" t="s">
        <v>12387</v>
      </c>
      <c r="L4903" s="11">
        <v>2</v>
      </c>
    </row>
    <row r="4904" spans="1:12">
      <c r="A4904" s="11" t="s">
        <v>9654</v>
      </c>
      <c r="D4904" s="11" t="s">
        <v>260</v>
      </c>
      <c r="E4904" s="19" t="s">
        <v>9904</v>
      </c>
      <c r="F4904" s="10">
        <v>42036</v>
      </c>
      <c r="G4904" s="10">
        <v>44958</v>
      </c>
      <c r="H4904" s="11">
        <v>9</v>
      </c>
      <c r="I4904" s="20" t="s">
        <v>259</v>
      </c>
      <c r="J4904" s="11" t="s">
        <v>261</v>
      </c>
      <c r="K4904" s="11" t="s">
        <v>12387</v>
      </c>
      <c r="L4904" s="11">
        <v>2</v>
      </c>
    </row>
    <row r="4905" spans="1:12">
      <c r="A4905" s="11" t="s">
        <v>9655</v>
      </c>
      <c r="D4905" s="11" t="s">
        <v>260</v>
      </c>
      <c r="E4905" s="19" t="s">
        <v>9905</v>
      </c>
      <c r="F4905" s="10">
        <v>42036</v>
      </c>
      <c r="G4905" s="10">
        <v>44958</v>
      </c>
      <c r="H4905" s="11">
        <v>9</v>
      </c>
      <c r="I4905" s="20" t="s">
        <v>259</v>
      </c>
      <c r="J4905" s="11" t="s">
        <v>261</v>
      </c>
      <c r="K4905" s="11" t="s">
        <v>12387</v>
      </c>
      <c r="L4905" s="11">
        <v>2</v>
      </c>
    </row>
    <row r="4906" spans="1:12">
      <c r="A4906" s="11" t="s">
        <v>9656</v>
      </c>
      <c r="D4906" s="11" t="s">
        <v>260</v>
      </c>
      <c r="E4906" s="19" t="s">
        <v>9906</v>
      </c>
      <c r="F4906" s="10">
        <v>42036</v>
      </c>
      <c r="G4906" s="10">
        <v>44958</v>
      </c>
      <c r="H4906" s="11">
        <v>9</v>
      </c>
      <c r="I4906" s="20" t="s">
        <v>259</v>
      </c>
      <c r="J4906" s="11" t="s">
        <v>261</v>
      </c>
      <c r="K4906" s="11" t="s">
        <v>12387</v>
      </c>
      <c r="L4906" s="11">
        <v>2</v>
      </c>
    </row>
    <row r="4907" spans="1:12">
      <c r="A4907" s="11" t="s">
        <v>9657</v>
      </c>
      <c r="D4907" s="11" t="s">
        <v>260</v>
      </c>
      <c r="E4907" s="19" t="s">
        <v>9907</v>
      </c>
      <c r="F4907" s="10">
        <v>42036</v>
      </c>
      <c r="G4907" s="10">
        <v>44958</v>
      </c>
      <c r="H4907" s="11">
        <v>9</v>
      </c>
      <c r="I4907" s="20" t="s">
        <v>259</v>
      </c>
      <c r="J4907" s="11" t="s">
        <v>261</v>
      </c>
      <c r="K4907" s="11" t="s">
        <v>12387</v>
      </c>
      <c r="L4907" s="11">
        <v>2</v>
      </c>
    </row>
    <row r="4908" spans="1:12">
      <c r="A4908" s="11" t="s">
        <v>9658</v>
      </c>
      <c r="D4908" s="11" t="s">
        <v>260</v>
      </c>
      <c r="E4908" s="19" t="s">
        <v>9908</v>
      </c>
      <c r="F4908" s="10">
        <v>42036</v>
      </c>
      <c r="G4908" s="10">
        <v>44958</v>
      </c>
      <c r="H4908" s="11">
        <v>9</v>
      </c>
      <c r="I4908" s="20" t="s">
        <v>259</v>
      </c>
      <c r="J4908" s="11" t="s">
        <v>261</v>
      </c>
      <c r="K4908" s="11" t="s">
        <v>12387</v>
      </c>
      <c r="L4908" s="11">
        <v>2</v>
      </c>
    </row>
    <row r="4909" spans="1:12">
      <c r="A4909" s="11" t="s">
        <v>9659</v>
      </c>
      <c r="D4909" s="11" t="s">
        <v>260</v>
      </c>
      <c r="E4909" s="19" t="s">
        <v>9909</v>
      </c>
      <c r="F4909" s="10">
        <v>42036</v>
      </c>
      <c r="G4909" s="10">
        <v>44958</v>
      </c>
      <c r="H4909" s="11">
        <v>9</v>
      </c>
      <c r="I4909" s="20" t="s">
        <v>259</v>
      </c>
      <c r="J4909" s="11" t="s">
        <v>261</v>
      </c>
      <c r="K4909" s="11" t="s">
        <v>12387</v>
      </c>
      <c r="L4909" s="11">
        <v>2</v>
      </c>
    </row>
    <row r="4910" spans="1:12">
      <c r="A4910" s="11" t="s">
        <v>9660</v>
      </c>
      <c r="D4910" s="11" t="s">
        <v>260</v>
      </c>
      <c r="E4910" s="19" t="s">
        <v>9910</v>
      </c>
      <c r="F4910" s="10">
        <v>42036</v>
      </c>
      <c r="G4910" s="10">
        <v>44958</v>
      </c>
      <c r="H4910" s="11">
        <v>9</v>
      </c>
      <c r="I4910" s="20" t="s">
        <v>259</v>
      </c>
      <c r="J4910" s="11" t="s">
        <v>261</v>
      </c>
      <c r="K4910" s="11" t="s">
        <v>12387</v>
      </c>
      <c r="L4910" s="11">
        <v>2</v>
      </c>
    </row>
    <row r="4911" spans="1:12">
      <c r="A4911" s="11" t="s">
        <v>9661</v>
      </c>
      <c r="D4911" s="11" t="s">
        <v>260</v>
      </c>
      <c r="E4911" s="19" t="s">
        <v>9911</v>
      </c>
      <c r="F4911" s="10">
        <v>42036</v>
      </c>
      <c r="G4911" s="10">
        <v>44958</v>
      </c>
      <c r="H4911" s="11">
        <v>9</v>
      </c>
      <c r="I4911" s="20" t="s">
        <v>259</v>
      </c>
      <c r="J4911" s="11" t="s">
        <v>261</v>
      </c>
      <c r="K4911" s="11" t="s">
        <v>12387</v>
      </c>
      <c r="L4911" s="11">
        <v>2</v>
      </c>
    </row>
    <row r="4912" spans="1:12">
      <c r="A4912" s="11" t="s">
        <v>9662</v>
      </c>
      <c r="D4912" s="11" t="s">
        <v>260</v>
      </c>
      <c r="E4912" s="19" t="s">
        <v>9912</v>
      </c>
      <c r="F4912" s="10">
        <v>42036</v>
      </c>
      <c r="G4912" s="10">
        <v>44958</v>
      </c>
      <c r="H4912" s="11">
        <v>9</v>
      </c>
      <c r="I4912" s="20" t="s">
        <v>259</v>
      </c>
      <c r="J4912" s="11" t="s">
        <v>261</v>
      </c>
      <c r="K4912" s="11" t="s">
        <v>12387</v>
      </c>
      <c r="L4912" s="11">
        <v>2</v>
      </c>
    </row>
    <row r="4913" spans="1:12">
      <c r="A4913" s="11" t="s">
        <v>9663</v>
      </c>
      <c r="D4913" s="11" t="s">
        <v>260</v>
      </c>
      <c r="E4913" s="19" t="s">
        <v>9913</v>
      </c>
      <c r="F4913" s="10">
        <v>42036</v>
      </c>
      <c r="G4913" s="10">
        <v>44958</v>
      </c>
      <c r="H4913" s="11">
        <v>9</v>
      </c>
      <c r="I4913" s="20" t="s">
        <v>259</v>
      </c>
      <c r="J4913" s="11" t="s">
        <v>261</v>
      </c>
      <c r="K4913" s="11" t="s">
        <v>12387</v>
      </c>
      <c r="L4913" s="11">
        <v>2</v>
      </c>
    </row>
    <row r="4914" spans="1:12">
      <c r="A4914" s="11" t="s">
        <v>9664</v>
      </c>
      <c r="D4914" s="11" t="s">
        <v>260</v>
      </c>
      <c r="E4914" s="19" t="s">
        <v>9914</v>
      </c>
      <c r="F4914" s="10">
        <v>42036</v>
      </c>
      <c r="G4914" s="10">
        <v>44958</v>
      </c>
      <c r="H4914" s="11">
        <v>9</v>
      </c>
      <c r="I4914" s="20" t="s">
        <v>259</v>
      </c>
      <c r="J4914" s="11" t="s">
        <v>261</v>
      </c>
      <c r="K4914" s="11" t="s">
        <v>12387</v>
      </c>
      <c r="L4914" s="11">
        <v>2</v>
      </c>
    </row>
    <row r="4915" spans="1:12">
      <c r="A4915" s="11" t="s">
        <v>9665</v>
      </c>
      <c r="D4915" s="11" t="s">
        <v>260</v>
      </c>
      <c r="E4915" s="19" t="s">
        <v>9915</v>
      </c>
      <c r="F4915" s="10">
        <v>42036</v>
      </c>
      <c r="G4915" s="10">
        <v>44958</v>
      </c>
      <c r="H4915" s="11">
        <v>9</v>
      </c>
      <c r="I4915" s="20" t="s">
        <v>259</v>
      </c>
      <c r="J4915" s="11" t="s">
        <v>261</v>
      </c>
      <c r="K4915" s="11" t="s">
        <v>12387</v>
      </c>
      <c r="L4915" s="11">
        <v>2</v>
      </c>
    </row>
    <row r="4916" spans="1:12">
      <c r="A4916" s="11" t="s">
        <v>9666</v>
      </c>
      <c r="D4916" s="11" t="s">
        <v>260</v>
      </c>
      <c r="E4916" s="19" t="s">
        <v>9916</v>
      </c>
      <c r="F4916" s="10">
        <v>42036</v>
      </c>
      <c r="G4916" s="10">
        <v>44958</v>
      </c>
      <c r="H4916" s="11">
        <v>9</v>
      </c>
      <c r="I4916" s="20" t="s">
        <v>259</v>
      </c>
      <c r="J4916" s="11" t="s">
        <v>261</v>
      </c>
      <c r="K4916" s="11" t="s">
        <v>12387</v>
      </c>
      <c r="L4916" s="11">
        <v>2</v>
      </c>
    </row>
    <row r="4917" spans="1:12">
      <c r="A4917" s="11" t="s">
        <v>9667</v>
      </c>
      <c r="D4917" s="11" t="s">
        <v>260</v>
      </c>
      <c r="E4917" s="19" t="s">
        <v>9917</v>
      </c>
      <c r="F4917" s="10">
        <v>42036</v>
      </c>
      <c r="G4917" s="10">
        <v>44958</v>
      </c>
      <c r="H4917" s="11">
        <v>9</v>
      </c>
      <c r="I4917" s="20" t="s">
        <v>259</v>
      </c>
      <c r="J4917" s="11" t="s">
        <v>261</v>
      </c>
      <c r="K4917" s="11" t="s">
        <v>12387</v>
      </c>
      <c r="L4917" s="11">
        <v>2</v>
      </c>
    </row>
    <row r="4918" spans="1:12">
      <c r="A4918" s="11" t="s">
        <v>9668</v>
      </c>
      <c r="D4918" s="11" t="s">
        <v>260</v>
      </c>
      <c r="E4918" s="19" t="s">
        <v>9918</v>
      </c>
      <c r="F4918" s="10">
        <v>42036</v>
      </c>
      <c r="G4918" s="10">
        <v>44958</v>
      </c>
      <c r="H4918" s="11">
        <v>9</v>
      </c>
      <c r="I4918" s="20" t="s">
        <v>259</v>
      </c>
      <c r="J4918" s="11" t="s">
        <v>261</v>
      </c>
      <c r="K4918" s="11" t="s">
        <v>12387</v>
      </c>
      <c r="L4918" s="11">
        <v>2</v>
      </c>
    </row>
    <row r="4919" spans="1:12">
      <c r="A4919" s="11" t="s">
        <v>9669</v>
      </c>
      <c r="D4919" s="11" t="s">
        <v>260</v>
      </c>
      <c r="E4919" s="19" t="s">
        <v>9919</v>
      </c>
      <c r="F4919" s="10">
        <v>42036</v>
      </c>
      <c r="G4919" s="10">
        <v>44958</v>
      </c>
      <c r="H4919" s="11">
        <v>9</v>
      </c>
      <c r="I4919" s="20" t="s">
        <v>259</v>
      </c>
      <c r="J4919" s="11" t="s">
        <v>261</v>
      </c>
      <c r="K4919" s="11" t="s">
        <v>12387</v>
      </c>
      <c r="L4919" s="11">
        <v>2</v>
      </c>
    </row>
    <row r="4920" spans="1:12">
      <c r="A4920" s="11" t="s">
        <v>9670</v>
      </c>
      <c r="D4920" s="11" t="s">
        <v>260</v>
      </c>
      <c r="E4920" s="19" t="s">
        <v>9920</v>
      </c>
      <c r="F4920" s="10">
        <v>42036</v>
      </c>
      <c r="G4920" s="10">
        <v>44958</v>
      </c>
      <c r="H4920" s="11">
        <v>9</v>
      </c>
      <c r="I4920" s="20" t="s">
        <v>259</v>
      </c>
      <c r="J4920" s="11" t="s">
        <v>261</v>
      </c>
      <c r="K4920" s="11" t="s">
        <v>12387</v>
      </c>
      <c r="L4920" s="11">
        <v>2</v>
      </c>
    </row>
    <row r="4921" spans="1:12">
      <c r="A4921" s="11" t="s">
        <v>9671</v>
      </c>
      <c r="D4921" s="11" t="s">
        <v>260</v>
      </c>
      <c r="E4921" s="19" t="s">
        <v>9921</v>
      </c>
      <c r="F4921" s="10">
        <v>42036</v>
      </c>
      <c r="G4921" s="10">
        <v>44958</v>
      </c>
      <c r="H4921" s="11">
        <v>9</v>
      </c>
      <c r="I4921" s="20" t="s">
        <v>259</v>
      </c>
      <c r="J4921" s="11" t="s">
        <v>261</v>
      </c>
      <c r="K4921" s="11" t="s">
        <v>12387</v>
      </c>
      <c r="L4921" s="11">
        <v>2</v>
      </c>
    </row>
    <row r="4922" spans="1:12">
      <c r="A4922" s="11" t="s">
        <v>9672</v>
      </c>
      <c r="D4922" s="11" t="s">
        <v>260</v>
      </c>
      <c r="E4922" s="19" t="s">
        <v>9922</v>
      </c>
      <c r="F4922" s="10">
        <v>42036</v>
      </c>
      <c r="G4922" s="10">
        <v>44958</v>
      </c>
      <c r="H4922" s="11">
        <v>9</v>
      </c>
      <c r="I4922" s="20" t="s">
        <v>259</v>
      </c>
      <c r="J4922" s="11" t="s">
        <v>261</v>
      </c>
      <c r="K4922" s="11" t="s">
        <v>12387</v>
      </c>
      <c r="L4922" s="11">
        <v>2</v>
      </c>
    </row>
    <row r="4923" spans="1:12">
      <c r="A4923" s="11" t="s">
        <v>9673</v>
      </c>
      <c r="D4923" s="11" t="s">
        <v>260</v>
      </c>
      <c r="E4923" s="19" t="s">
        <v>9923</v>
      </c>
      <c r="F4923" s="10">
        <v>42036</v>
      </c>
      <c r="G4923" s="10">
        <v>44958</v>
      </c>
      <c r="H4923" s="11">
        <v>9</v>
      </c>
      <c r="I4923" s="20" t="s">
        <v>259</v>
      </c>
      <c r="J4923" s="11" t="s">
        <v>261</v>
      </c>
      <c r="K4923" s="11" t="s">
        <v>12387</v>
      </c>
      <c r="L4923" s="11">
        <v>2</v>
      </c>
    </row>
    <row r="4924" spans="1:12">
      <c r="A4924" s="11" t="s">
        <v>9674</v>
      </c>
      <c r="D4924" s="11" t="s">
        <v>260</v>
      </c>
      <c r="E4924" s="19" t="s">
        <v>9924</v>
      </c>
      <c r="F4924" s="10">
        <v>42036</v>
      </c>
      <c r="G4924" s="10">
        <v>44958</v>
      </c>
      <c r="H4924" s="11">
        <v>9</v>
      </c>
      <c r="I4924" s="20" t="s">
        <v>259</v>
      </c>
      <c r="J4924" s="11" t="s">
        <v>261</v>
      </c>
      <c r="K4924" s="11" t="s">
        <v>12387</v>
      </c>
      <c r="L4924" s="11">
        <v>2</v>
      </c>
    </row>
    <row r="4925" spans="1:12">
      <c r="A4925" s="11" t="s">
        <v>9675</v>
      </c>
      <c r="D4925" s="11" t="s">
        <v>260</v>
      </c>
      <c r="E4925" s="19" t="s">
        <v>9925</v>
      </c>
      <c r="F4925" s="10">
        <v>42036</v>
      </c>
      <c r="G4925" s="10">
        <v>44958</v>
      </c>
      <c r="H4925" s="11">
        <v>9</v>
      </c>
      <c r="I4925" s="20" t="s">
        <v>259</v>
      </c>
      <c r="J4925" s="11" t="s">
        <v>261</v>
      </c>
      <c r="K4925" s="11" t="s">
        <v>12387</v>
      </c>
      <c r="L4925" s="11">
        <v>2</v>
      </c>
    </row>
    <row r="4926" spans="1:12">
      <c r="A4926" s="11" t="s">
        <v>9676</v>
      </c>
      <c r="D4926" s="11" t="s">
        <v>260</v>
      </c>
      <c r="E4926" s="19" t="s">
        <v>9926</v>
      </c>
      <c r="F4926" s="10">
        <v>42036</v>
      </c>
      <c r="G4926" s="10">
        <v>44958</v>
      </c>
      <c r="H4926" s="11">
        <v>9</v>
      </c>
      <c r="I4926" s="20" t="s">
        <v>259</v>
      </c>
      <c r="J4926" s="11" t="s">
        <v>261</v>
      </c>
      <c r="K4926" s="11" t="s">
        <v>12387</v>
      </c>
      <c r="L4926" s="11">
        <v>2</v>
      </c>
    </row>
    <row r="4927" spans="1:12">
      <c r="A4927" s="11" t="s">
        <v>9677</v>
      </c>
      <c r="D4927" s="11" t="s">
        <v>260</v>
      </c>
      <c r="E4927" s="19" t="s">
        <v>9927</v>
      </c>
      <c r="F4927" s="10">
        <v>42036</v>
      </c>
      <c r="G4927" s="10">
        <v>44958</v>
      </c>
      <c r="H4927" s="11">
        <v>9</v>
      </c>
      <c r="I4927" s="20" t="s">
        <v>259</v>
      </c>
      <c r="J4927" s="11" t="s">
        <v>261</v>
      </c>
      <c r="K4927" s="11" t="s">
        <v>12387</v>
      </c>
      <c r="L4927" s="11">
        <v>2</v>
      </c>
    </row>
    <row r="4928" spans="1:12">
      <c r="A4928" s="11" t="s">
        <v>9678</v>
      </c>
      <c r="D4928" s="11" t="s">
        <v>260</v>
      </c>
      <c r="E4928" s="19" t="s">
        <v>9928</v>
      </c>
      <c r="F4928" s="10">
        <v>42036</v>
      </c>
      <c r="G4928" s="10">
        <v>44958</v>
      </c>
      <c r="H4928" s="11">
        <v>9</v>
      </c>
      <c r="I4928" s="20" t="s">
        <v>259</v>
      </c>
      <c r="J4928" s="11" t="s">
        <v>261</v>
      </c>
      <c r="K4928" s="11" t="s">
        <v>12387</v>
      </c>
      <c r="L4928" s="11">
        <v>2</v>
      </c>
    </row>
    <row r="4929" spans="1:12">
      <c r="A4929" s="11" t="s">
        <v>9679</v>
      </c>
      <c r="D4929" s="11" t="s">
        <v>260</v>
      </c>
      <c r="E4929" s="19" t="s">
        <v>9929</v>
      </c>
      <c r="F4929" s="10">
        <v>42036</v>
      </c>
      <c r="G4929" s="10">
        <v>44958</v>
      </c>
      <c r="H4929" s="11">
        <v>9</v>
      </c>
      <c r="I4929" s="20" t="s">
        <v>259</v>
      </c>
      <c r="J4929" s="11" t="s">
        <v>261</v>
      </c>
      <c r="K4929" s="11" t="s">
        <v>12387</v>
      </c>
      <c r="L4929" s="11">
        <v>2</v>
      </c>
    </row>
    <row r="4930" spans="1:12">
      <c r="A4930" s="11" t="s">
        <v>9680</v>
      </c>
      <c r="D4930" s="11" t="s">
        <v>260</v>
      </c>
      <c r="E4930" s="19" t="s">
        <v>9930</v>
      </c>
      <c r="F4930" s="10">
        <v>42036</v>
      </c>
      <c r="G4930" s="10">
        <v>44958</v>
      </c>
      <c r="H4930" s="11">
        <v>9</v>
      </c>
      <c r="I4930" s="20" t="s">
        <v>259</v>
      </c>
      <c r="J4930" s="11" t="s">
        <v>261</v>
      </c>
      <c r="K4930" s="11" t="s">
        <v>12387</v>
      </c>
      <c r="L4930" s="11">
        <v>2</v>
      </c>
    </row>
    <row r="4931" spans="1:12">
      <c r="A4931" s="11" t="s">
        <v>9681</v>
      </c>
      <c r="D4931" s="11" t="s">
        <v>260</v>
      </c>
      <c r="E4931" s="19" t="s">
        <v>9931</v>
      </c>
      <c r="F4931" s="10">
        <v>42036</v>
      </c>
      <c r="G4931" s="10">
        <v>44958</v>
      </c>
      <c r="H4931" s="11">
        <v>9</v>
      </c>
      <c r="I4931" s="20" t="s">
        <v>259</v>
      </c>
      <c r="J4931" s="11" t="s">
        <v>261</v>
      </c>
      <c r="K4931" s="11" t="s">
        <v>12387</v>
      </c>
      <c r="L4931" s="11">
        <v>2</v>
      </c>
    </row>
    <row r="4932" spans="1:12">
      <c r="A4932" s="11" t="s">
        <v>9682</v>
      </c>
      <c r="D4932" s="11" t="s">
        <v>260</v>
      </c>
      <c r="E4932" s="19" t="s">
        <v>9932</v>
      </c>
      <c r="F4932" s="10">
        <v>42036</v>
      </c>
      <c r="G4932" s="10">
        <v>44958</v>
      </c>
      <c r="H4932" s="11">
        <v>9</v>
      </c>
      <c r="I4932" s="20" t="s">
        <v>259</v>
      </c>
      <c r="J4932" s="11" t="s">
        <v>261</v>
      </c>
      <c r="K4932" s="11" t="s">
        <v>12387</v>
      </c>
      <c r="L4932" s="11">
        <v>2</v>
      </c>
    </row>
    <row r="4933" spans="1:12">
      <c r="A4933" s="11" t="s">
        <v>9683</v>
      </c>
      <c r="D4933" s="11" t="s">
        <v>260</v>
      </c>
      <c r="E4933" s="19" t="s">
        <v>9933</v>
      </c>
      <c r="F4933" s="10">
        <v>42036</v>
      </c>
      <c r="G4933" s="10">
        <v>44958</v>
      </c>
      <c r="H4933" s="11">
        <v>9</v>
      </c>
      <c r="I4933" s="20" t="s">
        <v>259</v>
      </c>
      <c r="J4933" s="11" t="s">
        <v>261</v>
      </c>
      <c r="K4933" s="11" t="s">
        <v>12387</v>
      </c>
      <c r="L4933" s="11">
        <v>2</v>
      </c>
    </row>
    <row r="4934" spans="1:12">
      <c r="A4934" s="11" t="s">
        <v>9684</v>
      </c>
      <c r="D4934" s="11" t="s">
        <v>260</v>
      </c>
      <c r="E4934" s="19" t="s">
        <v>9934</v>
      </c>
      <c r="F4934" s="10">
        <v>42036</v>
      </c>
      <c r="G4934" s="10">
        <v>44958</v>
      </c>
      <c r="H4934" s="11">
        <v>9</v>
      </c>
      <c r="I4934" s="20" t="s">
        <v>259</v>
      </c>
      <c r="J4934" s="11" t="s">
        <v>261</v>
      </c>
      <c r="K4934" s="11" t="s">
        <v>12387</v>
      </c>
      <c r="L4934" s="11">
        <v>2</v>
      </c>
    </row>
    <row r="4935" spans="1:12">
      <c r="A4935" s="11" t="s">
        <v>9685</v>
      </c>
      <c r="D4935" s="11" t="s">
        <v>260</v>
      </c>
      <c r="E4935" s="19" t="s">
        <v>9935</v>
      </c>
      <c r="F4935" s="10">
        <v>42036</v>
      </c>
      <c r="G4935" s="10">
        <v>44958</v>
      </c>
      <c r="H4935" s="11">
        <v>9</v>
      </c>
      <c r="I4935" s="20" t="s">
        <v>259</v>
      </c>
      <c r="J4935" s="11" t="s">
        <v>261</v>
      </c>
      <c r="K4935" s="11" t="s">
        <v>12387</v>
      </c>
      <c r="L4935" s="11">
        <v>2</v>
      </c>
    </row>
    <row r="4936" spans="1:12">
      <c r="A4936" s="11" t="s">
        <v>9686</v>
      </c>
      <c r="D4936" s="11" t="s">
        <v>260</v>
      </c>
      <c r="E4936" s="19" t="s">
        <v>9936</v>
      </c>
      <c r="F4936" s="10">
        <v>42036</v>
      </c>
      <c r="G4936" s="10">
        <v>44958</v>
      </c>
      <c r="H4936" s="11">
        <v>9</v>
      </c>
      <c r="I4936" s="20" t="s">
        <v>259</v>
      </c>
      <c r="J4936" s="11" t="s">
        <v>261</v>
      </c>
      <c r="K4936" s="11" t="s">
        <v>12387</v>
      </c>
      <c r="L4936" s="11">
        <v>2</v>
      </c>
    </row>
    <row r="4937" spans="1:12">
      <c r="A4937" s="11" t="s">
        <v>9687</v>
      </c>
      <c r="D4937" s="11" t="s">
        <v>260</v>
      </c>
      <c r="E4937" s="19" t="s">
        <v>9937</v>
      </c>
      <c r="F4937" s="10">
        <v>42036</v>
      </c>
      <c r="G4937" s="10">
        <v>44958</v>
      </c>
      <c r="H4937" s="11">
        <v>9</v>
      </c>
      <c r="I4937" s="20" t="s">
        <v>259</v>
      </c>
      <c r="J4937" s="11" t="s">
        <v>261</v>
      </c>
      <c r="K4937" s="11" t="s">
        <v>12387</v>
      </c>
      <c r="L4937" s="11">
        <v>2</v>
      </c>
    </row>
    <row r="4938" spans="1:12">
      <c r="A4938" s="11" t="s">
        <v>9688</v>
      </c>
      <c r="D4938" s="11" t="s">
        <v>260</v>
      </c>
      <c r="E4938" s="19" t="s">
        <v>9938</v>
      </c>
      <c r="F4938" s="10">
        <v>42036</v>
      </c>
      <c r="G4938" s="10">
        <v>44958</v>
      </c>
      <c r="H4938" s="11">
        <v>9</v>
      </c>
      <c r="I4938" s="20" t="s">
        <v>259</v>
      </c>
      <c r="J4938" s="11" t="s">
        <v>261</v>
      </c>
      <c r="K4938" s="11" t="s">
        <v>12387</v>
      </c>
      <c r="L4938" s="11">
        <v>2</v>
      </c>
    </row>
    <row r="4939" spans="1:12">
      <c r="A4939" s="11" t="s">
        <v>9689</v>
      </c>
      <c r="D4939" s="11" t="s">
        <v>260</v>
      </c>
      <c r="E4939" s="19" t="s">
        <v>9939</v>
      </c>
      <c r="F4939" s="10">
        <v>42036</v>
      </c>
      <c r="G4939" s="10">
        <v>44958</v>
      </c>
      <c r="H4939" s="11">
        <v>9</v>
      </c>
      <c r="I4939" s="20" t="s">
        <v>259</v>
      </c>
      <c r="J4939" s="11" t="s">
        <v>261</v>
      </c>
      <c r="K4939" s="11" t="s">
        <v>12387</v>
      </c>
      <c r="L4939" s="11">
        <v>2</v>
      </c>
    </row>
    <row r="4940" spans="1:12">
      <c r="A4940" s="11" t="s">
        <v>9690</v>
      </c>
      <c r="D4940" s="11" t="s">
        <v>260</v>
      </c>
      <c r="E4940" s="19" t="s">
        <v>9940</v>
      </c>
      <c r="F4940" s="10">
        <v>42036</v>
      </c>
      <c r="G4940" s="10">
        <v>44958</v>
      </c>
      <c r="H4940" s="11">
        <v>9</v>
      </c>
      <c r="I4940" s="20" t="s">
        <v>259</v>
      </c>
      <c r="J4940" s="11" t="s">
        <v>261</v>
      </c>
      <c r="K4940" s="11" t="s">
        <v>12387</v>
      </c>
      <c r="L4940" s="11">
        <v>2</v>
      </c>
    </row>
    <row r="4941" spans="1:12">
      <c r="A4941" s="11" t="s">
        <v>9691</v>
      </c>
      <c r="D4941" s="11" t="s">
        <v>260</v>
      </c>
      <c r="E4941" s="19" t="s">
        <v>9941</v>
      </c>
      <c r="F4941" s="10">
        <v>42036</v>
      </c>
      <c r="G4941" s="10">
        <v>44958</v>
      </c>
      <c r="H4941" s="11">
        <v>9</v>
      </c>
      <c r="I4941" s="20" t="s">
        <v>259</v>
      </c>
      <c r="J4941" s="11" t="s">
        <v>261</v>
      </c>
      <c r="K4941" s="11" t="s">
        <v>12387</v>
      </c>
      <c r="L4941" s="11">
        <v>2</v>
      </c>
    </row>
    <row r="4942" spans="1:12">
      <c r="A4942" s="11" t="s">
        <v>9692</v>
      </c>
      <c r="D4942" s="11" t="s">
        <v>260</v>
      </c>
      <c r="E4942" s="19" t="s">
        <v>9942</v>
      </c>
      <c r="F4942" s="10">
        <v>42036</v>
      </c>
      <c r="G4942" s="10">
        <v>44958</v>
      </c>
      <c r="H4942" s="11">
        <v>9</v>
      </c>
      <c r="I4942" s="20" t="s">
        <v>259</v>
      </c>
      <c r="J4942" s="11" t="s">
        <v>261</v>
      </c>
      <c r="K4942" s="11" t="s">
        <v>12387</v>
      </c>
      <c r="L4942" s="11">
        <v>2</v>
      </c>
    </row>
    <row r="4943" spans="1:12">
      <c r="A4943" s="11" t="s">
        <v>9693</v>
      </c>
      <c r="D4943" s="11" t="s">
        <v>260</v>
      </c>
      <c r="E4943" s="19" t="s">
        <v>9943</v>
      </c>
      <c r="F4943" s="10">
        <v>42036</v>
      </c>
      <c r="G4943" s="10">
        <v>44958</v>
      </c>
      <c r="H4943" s="11">
        <v>9</v>
      </c>
      <c r="I4943" s="20" t="s">
        <v>259</v>
      </c>
      <c r="J4943" s="11" t="s">
        <v>261</v>
      </c>
      <c r="K4943" s="11" t="s">
        <v>12387</v>
      </c>
      <c r="L4943" s="11">
        <v>2</v>
      </c>
    </row>
    <row r="4944" spans="1:12">
      <c r="A4944" s="11" t="s">
        <v>9694</v>
      </c>
      <c r="D4944" s="11" t="s">
        <v>260</v>
      </c>
      <c r="E4944" s="19" t="s">
        <v>9944</v>
      </c>
      <c r="F4944" s="10">
        <v>42036</v>
      </c>
      <c r="G4944" s="10">
        <v>44958</v>
      </c>
      <c r="H4944" s="11">
        <v>9</v>
      </c>
      <c r="I4944" s="20" t="s">
        <v>259</v>
      </c>
      <c r="J4944" s="11" t="s">
        <v>261</v>
      </c>
      <c r="K4944" s="11" t="s">
        <v>12387</v>
      </c>
      <c r="L4944" s="11">
        <v>2</v>
      </c>
    </row>
    <row r="4945" spans="1:12">
      <c r="A4945" s="11" t="s">
        <v>9695</v>
      </c>
      <c r="D4945" s="11" t="s">
        <v>260</v>
      </c>
      <c r="E4945" s="19" t="s">
        <v>9945</v>
      </c>
      <c r="F4945" s="10">
        <v>42036</v>
      </c>
      <c r="G4945" s="10">
        <v>44958</v>
      </c>
      <c r="H4945" s="11">
        <v>9</v>
      </c>
      <c r="I4945" s="20" t="s">
        <v>259</v>
      </c>
      <c r="J4945" s="11" t="s">
        <v>261</v>
      </c>
      <c r="K4945" s="11" t="s">
        <v>12387</v>
      </c>
      <c r="L4945" s="11">
        <v>2</v>
      </c>
    </row>
    <row r="4946" spans="1:12">
      <c r="A4946" s="11" t="s">
        <v>9696</v>
      </c>
      <c r="D4946" s="11" t="s">
        <v>260</v>
      </c>
      <c r="E4946" s="19" t="s">
        <v>9946</v>
      </c>
      <c r="F4946" s="10">
        <v>42036</v>
      </c>
      <c r="G4946" s="10">
        <v>44958</v>
      </c>
      <c r="H4946" s="11">
        <v>9</v>
      </c>
      <c r="I4946" s="20" t="s">
        <v>259</v>
      </c>
      <c r="J4946" s="11" t="s">
        <v>261</v>
      </c>
      <c r="K4946" s="11" t="s">
        <v>12387</v>
      </c>
      <c r="L4946" s="11">
        <v>2</v>
      </c>
    </row>
    <row r="4947" spans="1:12">
      <c r="A4947" s="11" t="s">
        <v>9697</v>
      </c>
      <c r="D4947" s="11" t="s">
        <v>260</v>
      </c>
      <c r="E4947" s="19" t="s">
        <v>9947</v>
      </c>
      <c r="F4947" s="10">
        <v>42036</v>
      </c>
      <c r="G4947" s="10">
        <v>44958</v>
      </c>
      <c r="H4947" s="11">
        <v>9</v>
      </c>
      <c r="I4947" s="20" t="s">
        <v>259</v>
      </c>
      <c r="J4947" s="11" t="s">
        <v>261</v>
      </c>
      <c r="K4947" s="11" t="s">
        <v>12387</v>
      </c>
      <c r="L4947" s="11">
        <v>2</v>
      </c>
    </row>
    <row r="4948" spans="1:12">
      <c r="A4948" s="11" t="s">
        <v>9698</v>
      </c>
      <c r="D4948" s="11" t="s">
        <v>260</v>
      </c>
      <c r="E4948" s="19" t="s">
        <v>9948</v>
      </c>
      <c r="F4948" s="10">
        <v>42036</v>
      </c>
      <c r="G4948" s="10">
        <v>44958</v>
      </c>
      <c r="H4948" s="11">
        <v>9</v>
      </c>
      <c r="I4948" s="20" t="s">
        <v>259</v>
      </c>
      <c r="J4948" s="11" t="s">
        <v>261</v>
      </c>
      <c r="K4948" s="11" t="s">
        <v>12387</v>
      </c>
      <c r="L4948" s="11">
        <v>2</v>
      </c>
    </row>
    <row r="4949" spans="1:12">
      <c r="A4949" s="11" t="s">
        <v>9699</v>
      </c>
      <c r="D4949" s="11" t="s">
        <v>260</v>
      </c>
      <c r="E4949" s="19" t="s">
        <v>9949</v>
      </c>
      <c r="F4949" s="10">
        <v>42036</v>
      </c>
      <c r="G4949" s="10">
        <v>44958</v>
      </c>
      <c r="H4949" s="11">
        <v>9</v>
      </c>
      <c r="I4949" s="20" t="s">
        <v>259</v>
      </c>
      <c r="J4949" s="11" t="s">
        <v>261</v>
      </c>
      <c r="K4949" s="11" t="s">
        <v>12387</v>
      </c>
      <c r="L4949" s="11">
        <v>2</v>
      </c>
    </row>
    <row r="4950" spans="1:12">
      <c r="A4950" s="11" t="s">
        <v>9700</v>
      </c>
      <c r="D4950" s="11" t="s">
        <v>260</v>
      </c>
      <c r="E4950" s="19" t="s">
        <v>9950</v>
      </c>
      <c r="F4950" s="10">
        <v>42036</v>
      </c>
      <c r="G4950" s="10">
        <v>44958</v>
      </c>
      <c r="H4950" s="11">
        <v>9</v>
      </c>
      <c r="I4950" s="20" t="s">
        <v>259</v>
      </c>
      <c r="J4950" s="11" t="s">
        <v>261</v>
      </c>
      <c r="K4950" s="11" t="s">
        <v>12387</v>
      </c>
      <c r="L4950" s="11">
        <v>2</v>
      </c>
    </row>
    <row r="4951" spans="1:12">
      <c r="A4951" s="11" t="s">
        <v>9701</v>
      </c>
      <c r="D4951" s="11" t="s">
        <v>260</v>
      </c>
      <c r="E4951" s="19" t="s">
        <v>9951</v>
      </c>
      <c r="F4951" s="10">
        <v>42036</v>
      </c>
      <c r="G4951" s="10">
        <v>44958</v>
      </c>
      <c r="H4951" s="11">
        <v>9</v>
      </c>
      <c r="I4951" s="20" t="s">
        <v>259</v>
      </c>
      <c r="J4951" s="11" t="s">
        <v>261</v>
      </c>
      <c r="K4951" s="11" t="s">
        <v>12387</v>
      </c>
      <c r="L4951" s="11">
        <v>2</v>
      </c>
    </row>
    <row r="4952" spans="1:12">
      <c r="A4952" s="11" t="s">
        <v>9702</v>
      </c>
      <c r="D4952" s="11" t="s">
        <v>260</v>
      </c>
      <c r="E4952" s="19" t="s">
        <v>9952</v>
      </c>
      <c r="F4952" s="10">
        <v>42036</v>
      </c>
      <c r="G4952" s="10">
        <v>44958</v>
      </c>
      <c r="H4952" s="11">
        <v>9</v>
      </c>
      <c r="I4952" s="20" t="s">
        <v>259</v>
      </c>
      <c r="J4952" s="11" t="s">
        <v>261</v>
      </c>
      <c r="K4952" s="11" t="s">
        <v>12387</v>
      </c>
      <c r="L4952" s="11">
        <v>2</v>
      </c>
    </row>
    <row r="4953" spans="1:12">
      <c r="A4953" s="11" t="s">
        <v>9703</v>
      </c>
      <c r="D4953" s="11" t="s">
        <v>260</v>
      </c>
      <c r="E4953" s="19" t="s">
        <v>9953</v>
      </c>
      <c r="F4953" s="10">
        <v>42036</v>
      </c>
      <c r="G4953" s="10">
        <v>44958</v>
      </c>
      <c r="H4953" s="11">
        <v>9</v>
      </c>
      <c r="I4953" s="20" t="s">
        <v>259</v>
      </c>
      <c r="J4953" s="11" t="s">
        <v>261</v>
      </c>
      <c r="K4953" s="11" t="s">
        <v>12387</v>
      </c>
      <c r="L4953" s="11">
        <v>2</v>
      </c>
    </row>
    <row r="4954" spans="1:12">
      <c r="A4954" s="11" t="s">
        <v>9704</v>
      </c>
      <c r="D4954" s="11" t="s">
        <v>260</v>
      </c>
      <c r="E4954" s="19" t="s">
        <v>9954</v>
      </c>
      <c r="F4954" s="10">
        <v>42036</v>
      </c>
      <c r="G4954" s="10">
        <v>44958</v>
      </c>
      <c r="H4954" s="11">
        <v>9</v>
      </c>
      <c r="I4954" s="20" t="s">
        <v>259</v>
      </c>
      <c r="J4954" s="11" t="s">
        <v>261</v>
      </c>
      <c r="K4954" s="11" t="s">
        <v>12387</v>
      </c>
      <c r="L4954" s="11">
        <v>2</v>
      </c>
    </row>
    <row r="4955" spans="1:12">
      <c r="A4955" s="11" t="s">
        <v>9705</v>
      </c>
      <c r="D4955" s="11" t="s">
        <v>260</v>
      </c>
      <c r="E4955" s="19" t="s">
        <v>9955</v>
      </c>
      <c r="F4955" s="10">
        <v>42036</v>
      </c>
      <c r="G4955" s="10">
        <v>44958</v>
      </c>
      <c r="H4955" s="11">
        <v>9</v>
      </c>
      <c r="I4955" s="20" t="s">
        <v>259</v>
      </c>
      <c r="J4955" s="11" t="s">
        <v>261</v>
      </c>
      <c r="K4955" s="11" t="s">
        <v>12387</v>
      </c>
      <c r="L4955" s="11">
        <v>2</v>
      </c>
    </row>
    <row r="4956" spans="1:12">
      <c r="A4956" s="11" t="s">
        <v>9706</v>
      </c>
      <c r="D4956" s="11" t="s">
        <v>260</v>
      </c>
      <c r="E4956" s="19" t="s">
        <v>9956</v>
      </c>
      <c r="F4956" s="10">
        <v>42036</v>
      </c>
      <c r="G4956" s="10">
        <v>44958</v>
      </c>
      <c r="H4956" s="11">
        <v>9</v>
      </c>
      <c r="I4956" s="20" t="s">
        <v>259</v>
      </c>
      <c r="J4956" s="11" t="s">
        <v>261</v>
      </c>
      <c r="K4956" s="11" t="s">
        <v>12387</v>
      </c>
      <c r="L4956" s="11">
        <v>2</v>
      </c>
    </row>
    <row r="4957" spans="1:12">
      <c r="A4957" s="11" t="s">
        <v>9707</v>
      </c>
      <c r="D4957" s="11" t="s">
        <v>260</v>
      </c>
      <c r="E4957" s="19" t="s">
        <v>9957</v>
      </c>
      <c r="F4957" s="10">
        <v>42036</v>
      </c>
      <c r="G4957" s="10">
        <v>44958</v>
      </c>
      <c r="H4957" s="11">
        <v>9</v>
      </c>
      <c r="I4957" s="20" t="s">
        <v>259</v>
      </c>
      <c r="J4957" s="11" t="s">
        <v>261</v>
      </c>
      <c r="K4957" s="11" t="s">
        <v>12387</v>
      </c>
      <c r="L4957" s="11">
        <v>2</v>
      </c>
    </row>
    <row r="4958" spans="1:12">
      <c r="A4958" s="11" t="s">
        <v>9708</v>
      </c>
      <c r="D4958" s="11" t="s">
        <v>260</v>
      </c>
      <c r="E4958" s="19" t="s">
        <v>9958</v>
      </c>
      <c r="F4958" s="10">
        <v>42036</v>
      </c>
      <c r="G4958" s="10">
        <v>44958</v>
      </c>
      <c r="H4958" s="11">
        <v>9</v>
      </c>
      <c r="I4958" s="20" t="s">
        <v>259</v>
      </c>
      <c r="J4958" s="11" t="s">
        <v>261</v>
      </c>
      <c r="K4958" s="11" t="s">
        <v>12387</v>
      </c>
      <c r="L4958" s="11">
        <v>2</v>
      </c>
    </row>
    <row r="4959" spans="1:12">
      <c r="A4959" s="11" t="s">
        <v>9709</v>
      </c>
      <c r="D4959" s="11" t="s">
        <v>260</v>
      </c>
      <c r="E4959" s="19" t="s">
        <v>9959</v>
      </c>
      <c r="F4959" s="10">
        <v>42036</v>
      </c>
      <c r="G4959" s="10">
        <v>44958</v>
      </c>
      <c r="H4959" s="11">
        <v>9</v>
      </c>
      <c r="I4959" s="20" t="s">
        <v>259</v>
      </c>
      <c r="J4959" s="11" t="s">
        <v>261</v>
      </c>
      <c r="K4959" s="11" t="s">
        <v>12387</v>
      </c>
      <c r="L4959" s="11">
        <v>2</v>
      </c>
    </row>
    <row r="4960" spans="1:12">
      <c r="A4960" s="11" t="s">
        <v>9710</v>
      </c>
      <c r="D4960" s="11" t="s">
        <v>260</v>
      </c>
      <c r="E4960" s="19" t="s">
        <v>9960</v>
      </c>
      <c r="F4960" s="10">
        <v>42036</v>
      </c>
      <c r="G4960" s="10">
        <v>44958</v>
      </c>
      <c r="H4960" s="11">
        <v>9</v>
      </c>
      <c r="I4960" s="20" t="s">
        <v>259</v>
      </c>
      <c r="J4960" s="11" t="s">
        <v>261</v>
      </c>
      <c r="K4960" s="11" t="s">
        <v>12387</v>
      </c>
      <c r="L4960" s="11">
        <v>2</v>
      </c>
    </row>
    <row r="4961" spans="1:12">
      <c r="A4961" s="11" t="s">
        <v>9711</v>
      </c>
      <c r="D4961" s="11" t="s">
        <v>260</v>
      </c>
      <c r="E4961" s="19" t="s">
        <v>9961</v>
      </c>
      <c r="F4961" s="10">
        <v>42036</v>
      </c>
      <c r="G4961" s="10">
        <v>44958</v>
      </c>
      <c r="H4961" s="11">
        <v>9</v>
      </c>
      <c r="I4961" s="20" t="s">
        <v>259</v>
      </c>
      <c r="J4961" s="11" t="s">
        <v>261</v>
      </c>
      <c r="K4961" s="11" t="s">
        <v>12387</v>
      </c>
      <c r="L4961" s="11">
        <v>2</v>
      </c>
    </row>
    <row r="4962" spans="1:12">
      <c r="A4962" s="11" t="s">
        <v>9712</v>
      </c>
      <c r="D4962" s="11" t="s">
        <v>260</v>
      </c>
      <c r="E4962" s="19" t="s">
        <v>9962</v>
      </c>
      <c r="F4962" s="10">
        <v>42036</v>
      </c>
      <c r="G4962" s="10">
        <v>44958</v>
      </c>
      <c r="H4962" s="11">
        <v>9</v>
      </c>
      <c r="I4962" s="20" t="s">
        <v>259</v>
      </c>
      <c r="J4962" s="11" t="s">
        <v>261</v>
      </c>
      <c r="K4962" s="11" t="s">
        <v>12387</v>
      </c>
      <c r="L4962" s="11">
        <v>2</v>
      </c>
    </row>
    <row r="4963" spans="1:12">
      <c r="A4963" s="11" t="s">
        <v>9713</v>
      </c>
      <c r="D4963" s="11" t="s">
        <v>260</v>
      </c>
      <c r="E4963" s="19" t="s">
        <v>9963</v>
      </c>
      <c r="F4963" s="10">
        <v>42036</v>
      </c>
      <c r="G4963" s="10">
        <v>44958</v>
      </c>
      <c r="H4963" s="11">
        <v>9</v>
      </c>
      <c r="I4963" s="20" t="s">
        <v>259</v>
      </c>
      <c r="J4963" s="11" t="s">
        <v>261</v>
      </c>
      <c r="K4963" s="11" t="s">
        <v>12387</v>
      </c>
      <c r="L4963" s="11">
        <v>2</v>
      </c>
    </row>
    <row r="4964" spans="1:12">
      <c r="A4964" s="11" t="s">
        <v>9714</v>
      </c>
      <c r="D4964" s="11" t="s">
        <v>260</v>
      </c>
      <c r="E4964" s="19" t="s">
        <v>9964</v>
      </c>
      <c r="F4964" s="10">
        <v>42036</v>
      </c>
      <c r="G4964" s="10">
        <v>44958</v>
      </c>
      <c r="H4964" s="11">
        <v>9</v>
      </c>
      <c r="I4964" s="20" t="s">
        <v>259</v>
      </c>
      <c r="J4964" s="11" t="s">
        <v>261</v>
      </c>
      <c r="K4964" s="11" t="s">
        <v>12387</v>
      </c>
      <c r="L4964" s="11">
        <v>2</v>
      </c>
    </row>
    <row r="4965" spans="1:12">
      <c r="A4965" s="11" t="s">
        <v>9715</v>
      </c>
      <c r="D4965" s="11" t="s">
        <v>260</v>
      </c>
      <c r="E4965" s="19" t="s">
        <v>9965</v>
      </c>
      <c r="F4965" s="10">
        <v>42036</v>
      </c>
      <c r="G4965" s="10">
        <v>44958</v>
      </c>
      <c r="H4965" s="11">
        <v>9</v>
      </c>
      <c r="I4965" s="20" t="s">
        <v>259</v>
      </c>
      <c r="J4965" s="11" t="s">
        <v>261</v>
      </c>
      <c r="K4965" s="11" t="s">
        <v>12387</v>
      </c>
      <c r="L4965" s="11">
        <v>2</v>
      </c>
    </row>
    <row r="4966" spans="1:12">
      <c r="A4966" s="11" t="s">
        <v>9716</v>
      </c>
      <c r="D4966" s="11" t="s">
        <v>260</v>
      </c>
      <c r="E4966" s="19" t="s">
        <v>9966</v>
      </c>
      <c r="F4966" s="10">
        <v>42036</v>
      </c>
      <c r="G4966" s="10">
        <v>44958</v>
      </c>
      <c r="H4966" s="11">
        <v>9</v>
      </c>
      <c r="I4966" s="20" t="s">
        <v>259</v>
      </c>
      <c r="J4966" s="11" t="s">
        <v>261</v>
      </c>
      <c r="K4966" s="11" t="s">
        <v>12387</v>
      </c>
      <c r="L4966" s="11">
        <v>2</v>
      </c>
    </row>
    <row r="4967" spans="1:12">
      <c r="A4967" s="11" t="s">
        <v>9717</v>
      </c>
      <c r="D4967" s="11" t="s">
        <v>260</v>
      </c>
      <c r="E4967" s="19" t="s">
        <v>9967</v>
      </c>
      <c r="F4967" s="10">
        <v>42036</v>
      </c>
      <c r="G4967" s="10">
        <v>44958</v>
      </c>
      <c r="H4967" s="11">
        <v>9</v>
      </c>
      <c r="I4967" s="20" t="s">
        <v>259</v>
      </c>
      <c r="J4967" s="11" t="s">
        <v>261</v>
      </c>
      <c r="K4967" s="11" t="s">
        <v>12387</v>
      </c>
      <c r="L4967" s="11">
        <v>2</v>
      </c>
    </row>
    <row r="4968" spans="1:12">
      <c r="A4968" s="11" t="s">
        <v>9718</v>
      </c>
      <c r="D4968" s="11" t="s">
        <v>260</v>
      </c>
      <c r="E4968" s="19" t="s">
        <v>9968</v>
      </c>
      <c r="F4968" s="10">
        <v>42036</v>
      </c>
      <c r="G4968" s="10">
        <v>44958</v>
      </c>
      <c r="H4968" s="11">
        <v>9</v>
      </c>
      <c r="I4968" s="20" t="s">
        <v>259</v>
      </c>
      <c r="J4968" s="11" t="s">
        <v>261</v>
      </c>
      <c r="K4968" s="11" t="s">
        <v>12387</v>
      </c>
      <c r="L4968" s="11">
        <v>2</v>
      </c>
    </row>
    <row r="4969" spans="1:12">
      <c r="A4969" s="11" t="s">
        <v>9719</v>
      </c>
      <c r="D4969" s="11" t="s">
        <v>260</v>
      </c>
      <c r="E4969" s="19" t="s">
        <v>9969</v>
      </c>
      <c r="F4969" s="10">
        <v>42036</v>
      </c>
      <c r="G4969" s="10">
        <v>44958</v>
      </c>
      <c r="H4969" s="11">
        <v>9</v>
      </c>
      <c r="I4969" s="20" t="s">
        <v>259</v>
      </c>
      <c r="J4969" s="11" t="s">
        <v>261</v>
      </c>
      <c r="K4969" s="11" t="s">
        <v>12387</v>
      </c>
      <c r="L4969" s="11">
        <v>2</v>
      </c>
    </row>
    <row r="4970" spans="1:12">
      <c r="A4970" s="11" t="s">
        <v>9720</v>
      </c>
      <c r="D4970" s="11" t="s">
        <v>260</v>
      </c>
      <c r="E4970" s="19" t="s">
        <v>9970</v>
      </c>
      <c r="F4970" s="10">
        <v>42036</v>
      </c>
      <c r="G4970" s="10">
        <v>44958</v>
      </c>
      <c r="H4970" s="11">
        <v>9</v>
      </c>
      <c r="I4970" s="20" t="s">
        <v>259</v>
      </c>
      <c r="J4970" s="11" t="s">
        <v>261</v>
      </c>
      <c r="K4970" s="11" t="s">
        <v>12387</v>
      </c>
      <c r="L4970" s="11">
        <v>2</v>
      </c>
    </row>
    <row r="4971" spans="1:12">
      <c r="A4971" s="11" t="s">
        <v>9721</v>
      </c>
      <c r="D4971" s="11" t="s">
        <v>260</v>
      </c>
      <c r="E4971" s="19" t="s">
        <v>9971</v>
      </c>
      <c r="F4971" s="10">
        <v>42036</v>
      </c>
      <c r="G4971" s="10">
        <v>44958</v>
      </c>
      <c r="H4971" s="11">
        <v>9</v>
      </c>
      <c r="I4971" s="20" t="s">
        <v>259</v>
      </c>
      <c r="J4971" s="11" t="s">
        <v>261</v>
      </c>
      <c r="K4971" s="11" t="s">
        <v>12387</v>
      </c>
      <c r="L4971" s="11">
        <v>2</v>
      </c>
    </row>
    <row r="4972" spans="1:12">
      <c r="A4972" s="11" t="s">
        <v>9722</v>
      </c>
      <c r="D4972" s="11" t="s">
        <v>260</v>
      </c>
      <c r="E4972" s="19" t="s">
        <v>9972</v>
      </c>
      <c r="F4972" s="10">
        <v>42036</v>
      </c>
      <c r="G4972" s="10">
        <v>44958</v>
      </c>
      <c r="H4972" s="11">
        <v>9</v>
      </c>
      <c r="I4972" s="20" t="s">
        <v>259</v>
      </c>
      <c r="J4972" s="11" t="s">
        <v>261</v>
      </c>
      <c r="K4972" s="11" t="s">
        <v>12387</v>
      </c>
      <c r="L4972" s="11">
        <v>2</v>
      </c>
    </row>
    <row r="4973" spans="1:12">
      <c r="A4973" s="11" t="s">
        <v>9723</v>
      </c>
      <c r="D4973" s="11" t="s">
        <v>260</v>
      </c>
      <c r="E4973" s="19" t="s">
        <v>9973</v>
      </c>
      <c r="F4973" s="10">
        <v>42036</v>
      </c>
      <c r="G4973" s="10">
        <v>44958</v>
      </c>
      <c r="H4973" s="11">
        <v>9</v>
      </c>
      <c r="I4973" s="20" t="s">
        <v>259</v>
      </c>
      <c r="J4973" s="11" t="s">
        <v>261</v>
      </c>
      <c r="K4973" s="11" t="s">
        <v>12387</v>
      </c>
      <c r="L4973" s="11">
        <v>2</v>
      </c>
    </row>
    <row r="4974" spans="1:12">
      <c r="A4974" s="11" t="s">
        <v>9724</v>
      </c>
      <c r="D4974" s="11" t="s">
        <v>260</v>
      </c>
      <c r="E4974" s="19" t="s">
        <v>9974</v>
      </c>
      <c r="F4974" s="10">
        <v>42036</v>
      </c>
      <c r="G4974" s="10">
        <v>44958</v>
      </c>
      <c r="H4974" s="11">
        <v>9</v>
      </c>
      <c r="I4974" s="20" t="s">
        <v>259</v>
      </c>
      <c r="J4974" s="11" t="s">
        <v>261</v>
      </c>
      <c r="K4974" s="11" t="s">
        <v>12387</v>
      </c>
      <c r="L4974" s="11">
        <v>2</v>
      </c>
    </row>
    <row r="4975" spans="1:12">
      <c r="A4975" s="11" t="s">
        <v>9725</v>
      </c>
      <c r="D4975" s="11" t="s">
        <v>260</v>
      </c>
      <c r="E4975" s="19" t="s">
        <v>9975</v>
      </c>
      <c r="F4975" s="10">
        <v>42036</v>
      </c>
      <c r="G4975" s="10">
        <v>44958</v>
      </c>
      <c r="H4975" s="11">
        <v>9</v>
      </c>
      <c r="I4975" s="20" t="s">
        <v>259</v>
      </c>
      <c r="J4975" s="11" t="s">
        <v>261</v>
      </c>
      <c r="K4975" s="11" t="s">
        <v>12387</v>
      </c>
      <c r="L4975" s="11">
        <v>2</v>
      </c>
    </row>
    <row r="4976" spans="1:12">
      <c r="A4976" s="11" t="s">
        <v>9726</v>
      </c>
      <c r="D4976" s="11" t="s">
        <v>260</v>
      </c>
      <c r="E4976" s="19" t="s">
        <v>9976</v>
      </c>
      <c r="F4976" s="10">
        <v>42036</v>
      </c>
      <c r="G4976" s="10">
        <v>44958</v>
      </c>
      <c r="H4976" s="11">
        <v>9</v>
      </c>
      <c r="I4976" s="20" t="s">
        <v>259</v>
      </c>
      <c r="J4976" s="11" t="s">
        <v>261</v>
      </c>
      <c r="K4976" s="11" t="s">
        <v>12387</v>
      </c>
      <c r="L4976" s="11">
        <v>2</v>
      </c>
    </row>
    <row r="4977" spans="1:12">
      <c r="A4977" s="11" t="s">
        <v>9727</v>
      </c>
      <c r="D4977" s="11" t="s">
        <v>260</v>
      </c>
      <c r="E4977" s="19" t="s">
        <v>9977</v>
      </c>
      <c r="F4977" s="10">
        <v>42036</v>
      </c>
      <c r="G4977" s="10">
        <v>44958</v>
      </c>
      <c r="H4977" s="11">
        <v>9</v>
      </c>
      <c r="I4977" s="20" t="s">
        <v>259</v>
      </c>
      <c r="J4977" s="11" t="s">
        <v>261</v>
      </c>
      <c r="K4977" s="11" t="s">
        <v>12387</v>
      </c>
      <c r="L4977" s="11">
        <v>2</v>
      </c>
    </row>
    <row r="4978" spans="1:12">
      <c r="A4978" s="11" t="s">
        <v>9728</v>
      </c>
      <c r="D4978" s="11" t="s">
        <v>260</v>
      </c>
      <c r="E4978" s="19" t="s">
        <v>9978</v>
      </c>
      <c r="F4978" s="10">
        <v>42036</v>
      </c>
      <c r="G4978" s="10">
        <v>44958</v>
      </c>
      <c r="H4978" s="11">
        <v>9</v>
      </c>
      <c r="I4978" s="20" t="s">
        <v>259</v>
      </c>
      <c r="J4978" s="11" t="s">
        <v>261</v>
      </c>
      <c r="K4978" s="11" t="s">
        <v>12387</v>
      </c>
      <c r="L4978" s="11">
        <v>2</v>
      </c>
    </row>
    <row r="4979" spans="1:12">
      <c r="A4979" s="11" t="s">
        <v>9729</v>
      </c>
      <c r="D4979" s="11" t="s">
        <v>260</v>
      </c>
      <c r="E4979" s="19" t="s">
        <v>9979</v>
      </c>
      <c r="F4979" s="10">
        <v>42036</v>
      </c>
      <c r="G4979" s="10">
        <v>44958</v>
      </c>
      <c r="H4979" s="11">
        <v>9</v>
      </c>
      <c r="I4979" s="20" t="s">
        <v>259</v>
      </c>
      <c r="J4979" s="11" t="s">
        <v>261</v>
      </c>
      <c r="K4979" s="11" t="s">
        <v>12387</v>
      </c>
      <c r="L4979" s="11">
        <v>2</v>
      </c>
    </row>
    <row r="4980" spans="1:12">
      <c r="A4980" s="11" t="s">
        <v>9730</v>
      </c>
      <c r="D4980" s="11" t="s">
        <v>260</v>
      </c>
      <c r="E4980" s="19" t="s">
        <v>9980</v>
      </c>
      <c r="F4980" s="10">
        <v>42036</v>
      </c>
      <c r="G4980" s="10">
        <v>44958</v>
      </c>
      <c r="H4980" s="11">
        <v>9</v>
      </c>
      <c r="I4980" s="20" t="s">
        <v>259</v>
      </c>
      <c r="J4980" s="11" t="s">
        <v>261</v>
      </c>
      <c r="K4980" s="11" t="s">
        <v>12387</v>
      </c>
      <c r="L4980" s="11">
        <v>2</v>
      </c>
    </row>
    <row r="4981" spans="1:12">
      <c r="A4981" s="11" t="s">
        <v>9731</v>
      </c>
      <c r="D4981" s="11" t="s">
        <v>260</v>
      </c>
      <c r="E4981" s="19" t="s">
        <v>9981</v>
      </c>
      <c r="F4981" s="10">
        <v>42036</v>
      </c>
      <c r="G4981" s="10">
        <v>44958</v>
      </c>
      <c r="H4981" s="11">
        <v>9</v>
      </c>
      <c r="I4981" s="20" t="s">
        <v>259</v>
      </c>
      <c r="J4981" s="11" t="s">
        <v>261</v>
      </c>
      <c r="K4981" s="11" t="s">
        <v>12387</v>
      </c>
      <c r="L4981" s="11">
        <v>2</v>
      </c>
    </row>
    <row r="4982" spans="1:12">
      <c r="A4982" s="11" t="s">
        <v>9732</v>
      </c>
      <c r="D4982" s="11" t="s">
        <v>260</v>
      </c>
      <c r="E4982" s="19" t="s">
        <v>9982</v>
      </c>
      <c r="F4982" s="10">
        <v>42036</v>
      </c>
      <c r="G4982" s="10">
        <v>44958</v>
      </c>
      <c r="H4982" s="11">
        <v>9</v>
      </c>
      <c r="I4982" s="20" t="s">
        <v>259</v>
      </c>
      <c r="J4982" s="11" t="s">
        <v>261</v>
      </c>
      <c r="K4982" s="11" t="s">
        <v>12387</v>
      </c>
      <c r="L4982" s="11">
        <v>2</v>
      </c>
    </row>
    <row r="4983" spans="1:12">
      <c r="A4983" s="11" t="s">
        <v>9733</v>
      </c>
      <c r="D4983" s="11" t="s">
        <v>260</v>
      </c>
      <c r="E4983" s="19" t="s">
        <v>9983</v>
      </c>
      <c r="F4983" s="10">
        <v>42036</v>
      </c>
      <c r="G4983" s="10">
        <v>44958</v>
      </c>
      <c r="H4983" s="11">
        <v>9</v>
      </c>
      <c r="I4983" s="20" t="s">
        <v>259</v>
      </c>
      <c r="J4983" s="11" t="s">
        <v>261</v>
      </c>
      <c r="K4983" s="11" t="s">
        <v>12387</v>
      </c>
      <c r="L4983" s="11">
        <v>2</v>
      </c>
    </row>
    <row r="4984" spans="1:12">
      <c r="A4984" s="11" t="s">
        <v>9734</v>
      </c>
      <c r="D4984" s="11" t="s">
        <v>260</v>
      </c>
      <c r="E4984" s="19" t="s">
        <v>9984</v>
      </c>
      <c r="F4984" s="10">
        <v>42036</v>
      </c>
      <c r="G4984" s="10">
        <v>44958</v>
      </c>
      <c r="H4984" s="11">
        <v>9</v>
      </c>
      <c r="I4984" s="20" t="s">
        <v>259</v>
      </c>
      <c r="J4984" s="11" t="s">
        <v>261</v>
      </c>
      <c r="K4984" s="11" t="s">
        <v>12387</v>
      </c>
      <c r="L4984" s="11">
        <v>2</v>
      </c>
    </row>
    <row r="4985" spans="1:12">
      <c r="A4985" s="11" t="s">
        <v>9735</v>
      </c>
      <c r="D4985" s="11" t="s">
        <v>260</v>
      </c>
      <c r="E4985" s="19" t="s">
        <v>9985</v>
      </c>
      <c r="F4985" s="10">
        <v>42036</v>
      </c>
      <c r="G4985" s="10">
        <v>44958</v>
      </c>
      <c r="H4985" s="11">
        <v>9</v>
      </c>
      <c r="I4985" s="20" t="s">
        <v>259</v>
      </c>
      <c r="J4985" s="11" t="s">
        <v>261</v>
      </c>
      <c r="K4985" s="11" t="s">
        <v>12387</v>
      </c>
      <c r="L4985" s="11">
        <v>2</v>
      </c>
    </row>
    <row r="4986" spans="1:12">
      <c r="A4986" s="11" t="s">
        <v>9736</v>
      </c>
      <c r="D4986" s="11" t="s">
        <v>260</v>
      </c>
      <c r="E4986" s="19" t="s">
        <v>9986</v>
      </c>
      <c r="F4986" s="10">
        <v>42036</v>
      </c>
      <c r="G4986" s="10">
        <v>44958</v>
      </c>
      <c r="H4986" s="11">
        <v>9</v>
      </c>
      <c r="I4986" s="20" t="s">
        <v>259</v>
      </c>
      <c r="J4986" s="11" t="s">
        <v>261</v>
      </c>
      <c r="K4986" s="11" t="s">
        <v>12387</v>
      </c>
      <c r="L4986" s="11">
        <v>2</v>
      </c>
    </row>
    <row r="4987" spans="1:12">
      <c r="A4987" s="11" t="s">
        <v>9737</v>
      </c>
      <c r="D4987" s="11" t="s">
        <v>260</v>
      </c>
      <c r="E4987" s="19" t="s">
        <v>9987</v>
      </c>
      <c r="F4987" s="10">
        <v>42036</v>
      </c>
      <c r="G4987" s="10">
        <v>44958</v>
      </c>
      <c r="H4987" s="11">
        <v>9</v>
      </c>
      <c r="I4987" s="20" t="s">
        <v>259</v>
      </c>
      <c r="J4987" s="11" t="s">
        <v>261</v>
      </c>
      <c r="K4987" s="11" t="s">
        <v>12387</v>
      </c>
      <c r="L4987" s="11">
        <v>2</v>
      </c>
    </row>
    <row r="4988" spans="1:12">
      <c r="A4988" s="11" t="s">
        <v>9738</v>
      </c>
      <c r="D4988" s="11" t="s">
        <v>260</v>
      </c>
      <c r="E4988" s="19" t="s">
        <v>9988</v>
      </c>
      <c r="F4988" s="10">
        <v>42036</v>
      </c>
      <c r="G4988" s="10">
        <v>44958</v>
      </c>
      <c r="H4988" s="11">
        <v>9</v>
      </c>
      <c r="I4988" s="20" t="s">
        <v>259</v>
      </c>
      <c r="J4988" s="11" t="s">
        <v>261</v>
      </c>
      <c r="K4988" s="11" t="s">
        <v>12387</v>
      </c>
      <c r="L4988" s="11">
        <v>2</v>
      </c>
    </row>
    <row r="4989" spans="1:12">
      <c r="A4989" s="11" t="s">
        <v>9739</v>
      </c>
      <c r="D4989" s="11" t="s">
        <v>260</v>
      </c>
      <c r="E4989" s="19" t="s">
        <v>9989</v>
      </c>
      <c r="F4989" s="10">
        <v>42036</v>
      </c>
      <c r="G4989" s="10">
        <v>44958</v>
      </c>
      <c r="H4989" s="11">
        <v>9</v>
      </c>
      <c r="I4989" s="20" t="s">
        <v>259</v>
      </c>
      <c r="J4989" s="11" t="s">
        <v>261</v>
      </c>
      <c r="K4989" s="11" t="s">
        <v>12387</v>
      </c>
      <c r="L4989" s="11">
        <v>2</v>
      </c>
    </row>
    <row r="4990" spans="1:12">
      <c r="A4990" s="11" t="s">
        <v>9740</v>
      </c>
      <c r="D4990" s="11" t="s">
        <v>260</v>
      </c>
      <c r="E4990" s="19" t="s">
        <v>9990</v>
      </c>
      <c r="F4990" s="10">
        <v>42036</v>
      </c>
      <c r="G4990" s="10">
        <v>44958</v>
      </c>
      <c r="H4990" s="11">
        <v>9</v>
      </c>
      <c r="I4990" s="20" t="s">
        <v>259</v>
      </c>
      <c r="J4990" s="11" t="s">
        <v>261</v>
      </c>
      <c r="K4990" s="11" t="s">
        <v>12387</v>
      </c>
      <c r="L4990" s="11">
        <v>2</v>
      </c>
    </row>
    <row r="4991" spans="1:12">
      <c r="A4991" s="11" t="s">
        <v>9741</v>
      </c>
      <c r="D4991" s="11" t="s">
        <v>260</v>
      </c>
      <c r="E4991" s="19" t="s">
        <v>9991</v>
      </c>
      <c r="F4991" s="10">
        <v>42036</v>
      </c>
      <c r="G4991" s="10">
        <v>44958</v>
      </c>
      <c r="H4991" s="11">
        <v>9</v>
      </c>
      <c r="I4991" s="20" t="s">
        <v>259</v>
      </c>
      <c r="J4991" s="11" t="s">
        <v>261</v>
      </c>
      <c r="K4991" s="11" t="s">
        <v>12387</v>
      </c>
      <c r="L4991" s="11">
        <v>2</v>
      </c>
    </row>
    <row r="4992" spans="1:12">
      <c r="A4992" s="11" t="s">
        <v>9742</v>
      </c>
      <c r="D4992" s="11" t="s">
        <v>260</v>
      </c>
      <c r="E4992" s="19" t="s">
        <v>9992</v>
      </c>
      <c r="F4992" s="10">
        <v>42036</v>
      </c>
      <c r="G4992" s="10">
        <v>44958</v>
      </c>
      <c r="H4992" s="11">
        <v>9</v>
      </c>
      <c r="I4992" s="20" t="s">
        <v>259</v>
      </c>
      <c r="J4992" s="11" t="s">
        <v>261</v>
      </c>
      <c r="K4992" s="11" t="s">
        <v>12387</v>
      </c>
      <c r="L4992" s="11">
        <v>2</v>
      </c>
    </row>
    <row r="4993" spans="1:12">
      <c r="A4993" s="11" t="s">
        <v>9743</v>
      </c>
      <c r="D4993" s="11" t="s">
        <v>260</v>
      </c>
      <c r="E4993" s="19" t="s">
        <v>9993</v>
      </c>
      <c r="F4993" s="10">
        <v>42036</v>
      </c>
      <c r="G4993" s="10">
        <v>44958</v>
      </c>
      <c r="H4993" s="11">
        <v>9</v>
      </c>
      <c r="I4993" s="20" t="s">
        <v>259</v>
      </c>
      <c r="J4993" s="11" t="s">
        <v>261</v>
      </c>
      <c r="K4993" s="11" t="s">
        <v>12387</v>
      </c>
      <c r="L4993" s="11">
        <v>2</v>
      </c>
    </row>
    <row r="4994" spans="1:12">
      <c r="A4994" s="11" t="s">
        <v>9744</v>
      </c>
      <c r="D4994" s="11" t="s">
        <v>260</v>
      </c>
      <c r="E4994" s="19" t="s">
        <v>9994</v>
      </c>
      <c r="F4994" s="10">
        <v>42036</v>
      </c>
      <c r="G4994" s="10">
        <v>44958</v>
      </c>
      <c r="H4994" s="11">
        <v>9</v>
      </c>
      <c r="I4994" s="20" t="s">
        <v>259</v>
      </c>
      <c r="J4994" s="11" t="s">
        <v>261</v>
      </c>
      <c r="K4994" s="11" t="s">
        <v>12387</v>
      </c>
      <c r="L4994" s="11">
        <v>2</v>
      </c>
    </row>
    <row r="4995" spans="1:12">
      <c r="A4995" s="11" t="s">
        <v>9745</v>
      </c>
      <c r="D4995" s="11" t="s">
        <v>260</v>
      </c>
      <c r="E4995" s="19" t="s">
        <v>9995</v>
      </c>
      <c r="F4995" s="10">
        <v>42036</v>
      </c>
      <c r="G4995" s="10">
        <v>44958</v>
      </c>
      <c r="H4995" s="11">
        <v>9</v>
      </c>
      <c r="I4995" s="20" t="s">
        <v>259</v>
      </c>
      <c r="J4995" s="11" t="s">
        <v>261</v>
      </c>
      <c r="K4995" s="11" t="s">
        <v>12387</v>
      </c>
      <c r="L4995" s="11">
        <v>2</v>
      </c>
    </row>
    <row r="4996" spans="1:12">
      <c r="A4996" s="11" t="s">
        <v>9746</v>
      </c>
      <c r="D4996" s="11" t="s">
        <v>260</v>
      </c>
      <c r="E4996" s="19" t="s">
        <v>9996</v>
      </c>
      <c r="F4996" s="10">
        <v>42036</v>
      </c>
      <c r="G4996" s="10">
        <v>44958</v>
      </c>
      <c r="H4996" s="11">
        <v>9</v>
      </c>
      <c r="I4996" s="20" t="s">
        <v>259</v>
      </c>
      <c r="J4996" s="11" t="s">
        <v>261</v>
      </c>
      <c r="K4996" s="11" t="s">
        <v>12387</v>
      </c>
      <c r="L4996" s="11">
        <v>2</v>
      </c>
    </row>
    <row r="4997" spans="1:12">
      <c r="A4997" s="11" t="s">
        <v>9747</v>
      </c>
      <c r="D4997" s="11" t="s">
        <v>260</v>
      </c>
      <c r="E4997" s="19" t="s">
        <v>9997</v>
      </c>
      <c r="F4997" s="10">
        <v>42036</v>
      </c>
      <c r="G4997" s="10">
        <v>44958</v>
      </c>
      <c r="H4997" s="11">
        <v>9</v>
      </c>
      <c r="I4997" s="20" t="s">
        <v>259</v>
      </c>
      <c r="J4997" s="11" t="s">
        <v>261</v>
      </c>
      <c r="K4997" s="11" t="s">
        <v>12387</v>
      </c>
      <c r="L4997" s="11">
        <v>2</v>
      </c>
    </row>
    <row r="4998" spans="1:12">
      <c r="A4998" s="11" t="s">
        <v>9748</v>
      </c>
      <c r="D4998" s="11" t="s">
        <v>260</v>
      </c>
      <c r="E4998" s="19" t="s">
        <v>9998</v>
      </c>
      <c r="F4998" s="10">
        <v>42036</v>
      </c>
      <c r="G4998" s="10">
        <v>44958</v>
      </c>
      <c r="H4998" s="11">
        <v>9</v>
      </c>
      <c r="I4998" s="20" t="s">
        <v>259</v>
      </c>
      <c r="J4998" s="11" t="s">
        <v>261</v>
      </c>
      <c r="K4998" s="11" t="s">
        <v>12387</v>
      </c>
      <c r="L4998" s="11">
        <v>2</v>
      </c>
    </row>
    <row r="4999" spans="1:12">
      <c r="A4999" s="11" t="s">
        <v>9749</v>
      </c>
      <c r="D4999" s="11" t="s">
        <v>260</v>
      </c>
      <c r="E4999" s="19" t="s">
        <v>9999</v>
      </c>
      <c r="F4999" s="10">
        <v>42036</v>
      </c>
      <c r="G4999" s="10">
        <v>44958</v>
      </c>
      <c r="H4999" s="11">
        <v>9</v>
      </c>
      <c r="I4999" s="20" t="s">
        <v>259</v>
      </c>
      <c r="J4999" s="11" t="s">
        <v>261</v>
      </c>
      <c r="K4999" s="11" t="s">
        <v>12387</v>
      </c>
      <c r="L4999" s="11">
        <v>2</v>
      </c>
    </row>
    <row r="5000" spans="1:12">
      <c r="A5000" s="11" t="s">
        <v>9750</v>
      </c>
      <c r="D5000" s="11" t="s">
        <v>260</v>
      </c>
      <c r="E5000" s="19" t="s">
        <v>10000</v>
      </c>
      <c r="F5000" s="10">
        <v>42036</v>
      </c>
      <c r="G5000" s="10">
        <v>44958</v>
      </c>
      <c r="H5000" s="11">
        <v>9</v>
      </c>
      <c r="I5000" s="20" t="s">
        <v>259</v>
      </c>
      <c r="J5000" s="11" t="s">
        <v>261</v>
      </c>
      <c r="K5000" s="11" t="s">
        <v>12387</v>
      </c>
      <c r="L5000" s="11">
        <v>2</v>
      </c>
    </row>
    <row r="5001" spans="1:12">
      <c r="A5001" s="11" t="s">
        <v>9751</v>
      </c>
      <c r="D5001" s="11" t="s">
        <v>260</v>
      </c>
      <c r="E5001" s="19" t="s">
        <v>10001</v>
      </c>
      <c r="F5001" s="10">
        <v>42036</v>
      </c>
      <c r="G5001" s="10">
        <v>44958</v>
      </c>
      <c r="H5001" s="11">
        <v>9</v>
      </c>
      <c r="I5001" s="20" t="s">
        <v>259</v>
      </c>
      <c r="J5001" s="11" t="s">
        <v>261</v>
      </c>
      <c r="K5001" s="11" t="s">
        <v>12387</v>
      </c>
      <c r="L5001" s="11">
        <v>2</v>
      </c>
    </row>
    <row r="5002" spans="1:12">
      <c r="A5002" s="11" t="s">
        <v>9752</v>
      </c>
      <c r="D5002" s="11" t="s">
        <v>260</v>
      </c>
      <c r="E5002" s="19" t="s">
        <v>10002</v>
      </c>
      <c r="F5002" s="10">
        <v>42036</v>
      </c>
      <c r="G5002" s="10">
        <v>44958</v>
      </c>
      <c r="H5002" s="11">
        <v>9</v>
      </c>
      <c r="I5002" s="20" t="s">
        <v>259</v>
      </c>
      <c r="J5002" s="11" t="s">
        <v>261</v>
      </c>
      <c r="K5002" s="11" t="s">
        <v>12387</v>
      </c>
      <c r="L5002" s="11">
        <v>2</v>
      </c>
    </row>
    <row r="5003" spans="1:12">
      <c r="A5003" s="11" t="s">
        <v>9753</v>
      </c>
      <c r="D5003" s="11" t="s">
        <v>260</v>
      </c>
      <c r="E5003" s="19" t="s">
        <v>10003</v>
      </c>
      <c r="F5003" s="10">
        <v>42036</v>
      </c>
      <c r="G5003" s="10">
        <v>44958</v>
      </c>
      <c r="H5003" s="11">
        <v>9</v>
      </c>
      <c r="I5003" s="20" t="s">
        <v>259</v>
      </c>
      <c r="J5003" s="11" t="s">
        <v>261</v>
      </c>
      <c r="K5003" s="11" t="s">
        <v>12387</v>
      </c>
      <c r="L5003" s="11">
        <v>2</v>
      </c>
    </row>
    <row r="5004" spans="1:12">
      <c r="A5004" s="11" t="s">
        <v>9754</v>
      </c>
      <c r="D5004" s="11" t="s">
        <v>260</v>
      </c>
      <c r="E5004" s="19" t="s">
        <v>10004</v>
      </c>
      <c r="F5004" s="10">
        <v>42036</v>
      </c>
      <c r="G5004" s="10">
        <v>44958</v>
      </c>
      <c r="H5004" s="11">
        <v>9</v>
      </c>
      <c r="I5004" s="20" t="s">
        <v>259</v>
      </c>
      <c r="J5004" s="11" t="s">
        <v>261</v>
      </c>
      <c r="K5004" s="11" t="s">
        <v>12387</v>
      </c>
      <c r="L5004" s="11">
        <v>2</v>
      </c>
    </row>
    <row r="5005" spans="1:12">
      <c r="A5005" s="11" t="s">
        <v>9755</v>
      </c>
      <c r="D5005" s="11" t="s">
        <v>260</v>
      </c>
      <c r="E5005" s="19" t="s">
        <v>10005</v>
      </c>
      <c r="F5005" s="10">
        <v>42036</v>
      </c>
      <c r="G5005" s="10">
        <v>44958</v>
      </c>
      <c r="H5005" s="11">
        <v>9</v>
      </c>
      <c r="I5005" s="20" t="s">
        <v>259</v>
      </c>
      <c r="J5005" s="11" t="s">
        <v>261</v>
      </c>
      <c r="K5005" s="11" t="s">
        <v>12387</v>
      </c>
      <c r="L5005" s="11">
        <v>2</v>
      </c>
    </row>
    <row r="5006" spans="1:12">
      <c r="A5006" s="11" t="s">
        <v>9756</v>
      </c>
      <c r="D5006" s="11" t="s">
        <v>260</v>
      </c>
      <c r="E5006" s="19" t="s">
        <v>10006</v>
      </c>
      <c r="F5006" s="10">
        <v>42036</v>
      </c>
      <c r="G5006" s="10">
        <v>44958</v>
      </c>
      <c r="H5006" s="11">
        <v>9</v>
      </c>
      <c r="I5006" s="20" t="s">
        <v>259</v>
      </c>
      <c r="J5006" s="11" t="s">
        <v>261</v>
      </c>
      <c r="K5006" s="11" t="s">
        <v>12387</v>
      </c>
      <c r="L5006" s="11">
        <v>2</v>
      </c>
    </row>
    <row r="5007" spans="1:12">
      <c r="A5007" s="11" t="s">
        <v>9757</v>
      </c>
      <c r="D5007" s="11" t="s">
        <v>260</v>
      </c>
      <c r="E5007" s="19" t="s">
        <v>10007</v>
      </c>
      <c r="F5007" s="10">
        <v>42036</v>
      </c>
      <c r="G5007" s="10">
        <v>44958</v>
      </c>
      <c r="H5007" s="11">
        <v>9</v>
      </c>
      <c r="I5007" s="20" t="s">
        <v>259</v>
      </c>
      <c r="J5007" s="11" t="s">
        <v>261</v>
      </c>
      <c r="K5007" s="11" t="s">
        <v>12387</v>
      </c>
      <c r="L5007" s="11">
        <v>2</v>
      </c>
    </row>
    <row r="5008" spans="1:12">
      <c r="A5008" s="11" t="s">
        <v>9758</v>
      </c>
      <c r="D5008" s="11" t="s">
        <v>260</v>
      </c>
      <c r="E5008" s="19" t="s">
        <v>10008</v>
      </c>
      <c r="F5008" s="10">
        <v>42036</v>
      </c>
      <c r="G5008" s="10">
        <v>44958</v>
      </c>
      <c r="H5008" s="11">
        <v>9</v>
      </c>
      <c r="I5008" s="20" t="s">
        <v>259</v>
      </c>
      <c r="J5008" s="11" t="s">
        <v>261</v>
      </c>
      <c r="K5008" s="11" t="s">
        <v>12387</v>
      </c>
      <c r="L5008" s="11">
        <v>2</v>
      </c>
    </row>
    <row r="5009" spans="1:12">
      <c r="A5009" s="11" t="s">
        <v>9759</v>
      </c>
      <c r="D5009" s="11" t="s">
        <v>260</v>
      </c>
      <c r="E5009" s="19" t="s">
        <v>10009</v>
      </c>
      <c r="F5009" s="10">
        <v>42036</v>
      </c>
      <c r="G5009" s="10">
        <v>44958</v>
      </c>
      <c r="H5009" s="11">
        <v>9</v>
      </c>
      <c r="I5009" s="20" t="s">
        <v>259</v>
      </c>
      <c r="J5009" s="11" t="s">
        <v>261</v>
      </c>
      <c r="K5009" s="11" t="s">
        <v>12387</v>
      </c>
      <c r="L5009" s="11">
        <v>2</v>
      </c>
    </row>
    <row r="5010" spans="1:12">
      <c r="A5010" s="11" t="s">
        <v>9760</v>
      </c>
      <c r="D5010" s="11" t="s">
        <v>260</v>
      </c>
      <c r="E5010" s="19" t="s">
        <v>10010</v>
      </c>
      <c r="F5010" s="10">
        <v>42036</v>
      </c>
      <c r="G5010" s="10">
        <v>44958</v>
      </c>
      <c r="H5010" s="11">
        <v>9</v>
      </c>
      <c r="I5010" s="20" t="s">
        <v>259</v>
      </c>
      <c r="J5010" s="11" t="s">
        <v>261</v>
      </c>
      <c r="K5010" s="11" t="s">
        <v>12387</v>
      </c>
      <c r="L5010" s="11">
        <v>2</v>
      </c>
    </row>
    <row r="5011" spans="1:12">
      <c r="A5011" s="11" t="s">
        <v>9761</v>
      </c>
      <c r="D5011" s="11" t="s">
        <v>260</v>
      </c>
      <c r="E5011" s="19" t="s">
        <v>10011</v>
      </c>
      <c r="F5011" s="10">
        <v>42036</v>
      </c>
      <c r="G5011" s="10">
        <v>44958</v>
      </c>
      <c r="H5011" s="11">
        <v>9</v>
      </c>
      <c r="I5011" s="20" t="s">
        <v>259</v>
      </c>
      <c r="J5011" s="11" t="s">
        <v>261</v>
      </c>
      <c r="K5011" s="11" t="s">
        <v>12387</v>
      </c>
      <c r="L5011" s="11">
        <v>2</v>
      </c>
    </row>
    <row r="5012" spans="1:12">
      <c r="A5012" s="11" t="s">
        <v>10012</v>
      </c>
      <c r="D5012" s="11" t="s">
        <v>260</v>
      </c>
      <c r="E5012" s="19" t="s">
        <v>10262</v>
      </c>
      <c r="F5012" s="10">
        <v>42036</v>
      </c>
      <c r="G5012" s="10">
        <v>44958</v>
      </c>
      <c r="H5012" s="11">
        <v>9</v>
      </c>
      <c r="I5012" s="20" t="s">
        <v>259</v>
      </c>
      <c r="J5012" s="11" t="s">
        <v>261</v>
      </c>
      <c r="K5012" s="11" t="s">
        <v>12387</v>
      </c>
      <c r="L5012" s="11">
        <v>2</v>
      </c>
    </row>
    <row r="5013" spans="1:12">
      <c r="A5013" s="11" t="s">
        <v>10013</v>
      </c>
      <c r="D5013" s="11" t="s">
        <v>260</v>
      </c>
      <c r="E5013" s="19" t="s">
        <v>10263</v>
      </c>
      <c r="F5013" s="10">
        <v>42036</v>
      </c>
      <c r="G5013" s="10">
        <v>44958</v>
      </c>
      <c r="H5013" s="11">
        <v>9</v>
      </c>
      <c r="I5013" s="20" t="s">
        <v>259</v>
      </c>
      <c r="J5013" s="11" t="s">
        <v>261</v>
      </c>
      <c r="K5013" s="11" t="s">
        <v>12387</v>
      </c>
      <c r="L5013" s="11">
        <v>2</v>
      </c>
    </row>
    <row r="5014" spans="1:12">
      <c r="A5014" s="11" t="s">
        <v>10014</v>
      </c>
      <c r="D5014" s="11" t="s">
        <v>260</v>
      </c>
      <c r="E5014" s="19" t="s">
        <v>10264</v>
      </c>
      <c r="F5014" s="10">
        <v>42036</v>
      </c>
      <c r="G5014" s="10">
        <v>44958</v>
      </c>
      <c r="H5014" s="11">
        <v>9</v>
      </c>
      <c r="I5014" s="20" t="s">
        <v>259</v>
      </c>
      <c r="J5014" s="11" t="s">
        <v>261</v>
      </c>
      <c r="K5014" s="11" t="s">
        <v>12387</v>
      </c>
      <c r="L5014" s="11">
        <v>2</v>
      </c>
    </row>
    <row r="5015" spans="1:12">
      <c r="A5015" s="11" t="s">
        <v>10015</v>
      </c>
      <c r="D5015" s="11" t="s">
        <v>260</v>
      </c>
      <c r="E5015" s="19" t="s">
        <v>10265</v>
      </c>
      <c r="F5015" s="10">
        <v>42036</v>
      </c>
      <c r="G5015" s="10">
        <v>44958</v>
      </c>
      <c r="H5015" s="11">
        <v>9</v>
      </c>
      <c r="I5015" s="20" t="s">
        <v>259</v>
      </c>
      <c r="J5015" s="11" t="s">
        <v>261</v>
      </c>
      <c r="K5015" s="11" t="s">
        <v>12387</v>
      </c>
      <c r="L5015" s="11">
        <v>2</v>
      </c>
    </row>
    <row r="5016" spans="1:12">
      <c r="A5016" s="11" t="s">
        <v>10016</v>
      </c>
      <c r="D5016" s="11" t="s">
        <v>260</v>
      </c>
      <c r="E5016" s="19" t="s">
        <v>10266</v>
      </c>
      <c r="F5016" s="10">
        <v>42036</v>
      </c>
      <c r="G5016" s="10">
        <v>44958</v>
      </c>
      <c r="H5016" s="11">
        <v>9</v>
      </c>
      <c r="I5016" s="20" t="s">
        <v>259</v>
      </c>
      <c r="J5016" s="11" t="s">
        <v>261</v>
      </c>
      <c r="K5016" s="11" t="s">
        <v>12387</v>
      </c>
      <c r="L5016" s="11">
        <v>2</v>
      </c>
    </row>
    <row r="5017" spans="1:12">
      <c r="A5017" s="11" t="s">
        <v>10017</v>
      </c>
      <c r="D5017" s="11" t="s">
        <v>260</v>
      </c>
      <c r="E5017" s="19" t="s">
        <v>10267</v>
      </c>
      <c r="F5017" s="10">
        <v>42036</v>
      </c>
      <c r="G5017" s="10">
        <v>44958</v>
      </c>
      <c r="H5017" s="11">
        <v>9</v>
      </c>
      <c r="I5017" s="20" t="s">
        <v>259</v>
      </c>
      <c r="J5017" s="11" t="s">
        <v>261</v>
      </c>
      <c r="K5017" s="11" t="s">
        <v>12387</v>
      </c>
      <c r="L5017" s="11">
        <v>2</v>
      </c>
    </row>
    <row r="5018" spans="1:12">
      <c r="A5018" s="11" t="s">
        <v>10018</v>
      </c>
      <c r="D5018" s="11" t="s">
        <v>260</v>
      </c>
      <c r="E5018" s="19" t="s">
        <v>10268</v>
      </c>
      <c r="F5018" s="10">
        <v>42036</v>
      </c>
      <c r="G5018" s="10">
        <v>44958</v>
      </c>
      <c r="H5018" s="11">
        <v>9</v>
      </c>
      <c r="I5018" s="20" t="s">
        <v>259</v>
      </c>
      <c r="J5018" s="11" t="s">
        <v>261</v>
      </c>
      <c r="K5018" s="11" t="s">
        <v>12387</v>
      </c>
      <c r="L5018" s="11">
        <v>2</v>
      </c>
    </row>
    <row r="5019" spans="1:12">
      <c r="A5019" s="11" t="s">
        <v>10019</v>
      </c>
      <c r="D5019" s="11" t="s">
        <v>260</v>
      </c>
      <c r="E5019" s="19" t="s">
        <v>10269</v>
      </c>
      <c r="F5019" s="10">
        <v>42036</v>
      </c>
      <c r="G5019" s="10">
        <v>44958</v>
      </c>
      <c r="H5019" s="11">
        <v>9</v>
      </c>
      <c r="I5019" s="20" t="s">
        <v>259</v>
      </c>
      <c r="J5019" s="11" t="s">
        <v>261</v>
      </c>
      <c r="K5019" s="11" t="s">
        <v>12387</v>
      </c>
      <c r="L5019" s="11">
        <v>2</v>
      </c>
    </row>
    <row r="5020" spans="1:12">
      <c r="A5020" s="11" t="s">
        <v>10020</v>
      </c>
      <c r="D5020" s="11" t="s">
        <v>260</v>
      </c>
      <c r="E5020" s="19" t="s">
        <v>10270</v>
      </c>
      <c r="F5020" s="10">
        <v>42036</v>
      </c>
      <c r="G5020" s="10">
        <v>44958</v>
      </c>
      <c r="H5020" s="11">
        <v>9</v>
      </c>
      <c r="I5020" s="20" t="s">
        <v>259</v>
      </c>
      <c r="J5020" s="11" t="s">
        <v>261</v>
      </c>
      <c r="K5020" s="11" t="s">
        <v>12387</v>
      </c>
      <c r="L5020" s="11">
        <v>2</v>
      </c>
    </row>
    <row r="5021" spans="1:12">
      <c r="A5021" s="11" t="s">
        <v>10021</v>
      </c>
      <c r="D5021" s="11" t="s">
        <v>260</v>
      </c>
      <c r="E5021" s="19" t="s">
        <v>10271</v>
      </c>
      <c r="F5021" s="10">
        <v>42036</v>
      </c>
      <c r="G5021" s="10">
        <v>44958</v>
      </c>
      <c r="H5021" s="11">
        <v>9</v>
      </c>
      <c r="I5021" s="20" t="s">
        <v>259</v>
      </c>
      <c r="J5021" s="11" t="s">
        <v>261</v>
      </c>
      <c r="K5021" s="11" t="s">
        <v>12387</v>
      </c>
      <c r="L5021" s="11">
        <v>2</v>
      </c>
    </row>
    <row r="5022" spans="1:12">
      <c r="A5022" s="11" t="s">
        <v>10022</v>
      </c>
      <c r="D5022" s="11" t="s">
        <v>260</v>
      </c>
      <c r="E5022" s="19" t="s">
        <v>10272</v>
      </c>
      <c r="F5022" s="10">
        <v>42036</v>
      </c>
      <c r="G5022" s="10">
        <v>44958</v>
      </c>
      <c r="H5022" s="11">
        <v>9</v>
      </c>
      <c r="I5022" s="20" t="s">
        <v>259</v>
      </c>
      <c r="J5022" s="11" t="s">
        <v>261</v>
      </c>
      <c r="K5022" s="11" t="s">
        <v>12387</v>
      </c>
      <c r="L5022" s="11">
        <v>2</v>
      </c>
    </row>
    <row r="5023" spans="1:12">
      <c r="A5023" s="11" t="s">
        <v>10023</v>
      </c>
      <c r="D5023" s="11" t="s">
        <v>260</v>
      </c>
      <c r="E5023" s="19" t="s">
        <v>10273</v>
      </c>
      <c r="F5023" s="10">
        <v>42036</v>
      </c>
      <c r="G5023" s="10">
        <v>44958</v>
      </c>
      <c r="H5023" s="11">
        <v>9</v>
      </c>
      <c r="I5023" s="20" t="s">
        <v>259</v>
      </c>
      <c r="J5023" s="11" t="s">
        <v>261</v>
      </c>
      <c r="K5023" s="11" t="s">
        <v>12387</v>
      </c>
      <c r="L5023" s="11">
        <v>2</v>
      </c>
    </row>
    <row r="5024" spans="1:12">
      <c r="A5024" s="11" t="s">
        <v>10024</v>
      </c>
      <c r="D5024" s="11" t="s">
        <v>260</v>
      </c>
      <c r="E5024" s="19" t="s">
        <v>10274</v>
      </c>
      <c r="F5024" s="10">
        <v>42036</v>
      </c>
      <c r="G5024" s="10">
        <v>44958</v>
      </c>
      <c r="H5024" s="11">
        <v>9</v>
      </c>
      <c r="I5024" s="20" t="s">
        <v>259</v>
      </c>
      <c r="J5024" s="11" t="s">
        <v>261</v>
      </c>
      <c r="K5024" s="11" t="s">
        <v>12387</v>
      </c>
      <c r="L5024" s="11">
        <v>2</v>
      </c>
    </row>
    <row r="5025" spans="1:12">
      <c r="A5025" s="11" t="s">
        <v>10025</v>
      </c>
      <c r="D5025" s="11" t="s">
        <v>260</v>
      </c>
      <c r="E5025" s="19" t="s">
        <v>10275</v>
      </c>
      <c r="F5025" s="10">
        <v>42036</v>
      </c>
      <c r="G5025" s="10">
        <v>44958</v>
      </c>
      <c r="H5025" s="11">
        <v>9</v>
      </c>
      <c r="I5025" s="20" t="s">
        <v>259</v>
      </c>
      <c r="J5025" s="11" t="s">
        <v>261</v>
      </c>
      <c r="K5025" s="11" t="s">
        <v>12387</v>
      </c>
      <c r="L5025" s="11">
        <v>2</v>
      </c>
    </row>
    <row r="5026" spans="1:12">
      <c r="A5026" s="11" t="s">
        <v>10026</v>
      </c>
      <c r="D5026" s="11" t="s">
        <v>260</v>
      </c>
      <c r="E5026" s="19" t="s">
        <v>10276</v>
      </c>
      <c r="F5026" s="10">
        <v>42036</v>
      </c>
      <c r="G5026" s="10">
        <v>44958</v>
      </c>
      <c r="H5026" s="11">
        <v>9</v>
      </c>
      <c r="I5026" s="20" t="s">
        <v>259</v>
      </c>
      <c r="J5026" s="11" t="s">
        <v>261</v>
      </c>
      <c r="K5026" s="11" t="s">
        <v>12387</v>
      </c>
      <c r="L5026" s="11">
        <v>2</v>
      </c>
    </row>
    <row r="5027" spans="1:12">
      <c r="A5027" s="11" t="s">
        <v>10027</v>
      </c>
      <c r="D5027" s="11" t="s">
        <v>260</v>
      </c>
      <c r="E5027" s="19" t="s">
        <v>10277</v>
      </c>
      <c r="F5027" s="10">
        <v>42036</v>
      </c>
      <c r="G5027" s="10">
        <v>44958</v>
      </c>
      <c r="H5027" s="11">
        <v>9</v>
      </c>
      <c r="I5027" s="20" t="s">
        <v>259</v>
      </c>
      <c r="J5027" s="11" t="s">
        <v>261</v>
      </c>
      <c r="K5027" s="11" t="s">
        <v>12387</v>
      </c>
      <c r="L5027" s="11">
        <v>2</v>
      </c>
    </row>
    <row r="5028" spans="1:12">
      <c r="A5028" s="11" t="s">
        <v>10028</v>
      </c>
      <c r="D5028" s="11" t="s">
        <v>260</v>
      </c>
      <c r="E5028" s="19" t="s">
        <v>10278</v>
      </c>
      <c r="F5028" s="10">
        <v>42036</v>
      </c>
      <c r="G5028" s="10">
        <v>44958</v>
      </c>
      <c r="H5028" s="11">
        <v>9</v>
      </c>
      <c r="I5028" s="20" t="s">
        <v>259</v>
      </c>
      <c r="J5028" s="11" t="s">
        <v>261</v>
      </c>
      <c r="K5028" s="11" t="s">
        <v>12387</v>
      </c>
      <c r="L5028" s="11">
        <v>2</v>
      </c>
    </row>
    <row r="5029" spans="1:12">
      <c r="A5029" s="11" t="s">
        <v>10029</v>
      </c>
      <c r="D5029" s="11" t="s">
        <v>260</v>
      </c>
      <c r="E5029" s="19" t="s">
        <v>10279</v>
      </c>
      <c r="F5029" s="10">
        <v>42036</v>
      </c>
      <c r="G5029" s="10">
        <v>44958</v>
      </c>
      <c r="H5029" s="11">
        <v>9</v>
      </c>
      <c r="I5029" s="20" t="s">
        <v>259</v>
      </c>
      <c r="J5029" s="11" t="s">
        <v>261</v>
      </c>
      <c r="K5029" s="11" t="s">
        <v>12387</v>
      </c>
      <c r="L5029" s="11">
        <v>2</v>
      </c>
    </row>
    <row r="5030" spans="1:12">
      <c r="A5030" s="11" t="s">
        <v>10030</v>
      </c>
      <c r="D5030" s="11" t="s">
        <v>260</v>
      </c>
      <c r="E5030" s="19" t="s">
        <v>10280</v>
      </c>
      <c r="F5030" s="10">
        <v>42036</v>
      </c>
      <c r="G5030" s="10">
        <v>44958</v>
      </c>
      <c r="H5030" s="11">
        <v>9</v>
      </c>
      <c r="I5030" s="20" t="s">
        <v>259</v>
      </c>
      <c r="J5030" s="11" t="s">
        <v>261</v>
      </c>
      <c r="K5030" s="11" t="s">
        <v>12387</v>
      </c>
      <c r="L5030" s="11">
        <v>2</v>
      </c>
    </row>
    <row r="5031" spans="1:12">
      <c r="A5031" s="11" t="s">
        <v>10031</v>
      </c>
      <c r="D5031" s="11" t="s">
        <v>260</v>
      </c>
      <c r="E5031" s="19" t="s">
        <v>10281</v>
      </c>
      <c r="F5031" s="10">
        <v>42036</v>
      </c>
      <c r="G5031" s="10">
        <v>44958</v>
      </c>
      <c r="H5031" s="11">
        <v>9</v>
      </c>
      <c r="I5031" s="20" t="s">
        <v>259</v>
      </c>
      <c r="J5031" s="11" t="s">
        <v>261</v>
      </c>
      <c r="K5031" s="11" t="s">
        <v>12387</v>
      </c>
      <c r="L5031" s="11">
        <v>2</v>
      </c>
    </row>
    <row r="5032" spans="1:12">
      <c r="A5032" s="11" t="s">
        <v>10032</v>
      </c>
      <c r="D5032" s="11" t="s">
        <v>260</v>
      </c>
      <c r="E5032" s="19" t="s">
        <v>10282</v>
      </c>
      <c r="F5032" s="10">
        <v>42036</v>
      </c>
      <c r="G5032" s="10">
        <v>44958</v>
      </c>
      <c r="H5032" s="11">
        <v>9</v>
      </c>
      <c r="I5032" s="20" t="s">
        <v>259</v>
      </c>
      <c r="J5032" s="11" t="s">
        <v>261</v>
      </c>
      <c r="K5032" s="11" t="s">
        <v>12387</v>
      </c>
      <c r="L5032" s="11">
        <v>2</v>
      </c>
    </row>
    <row r="5033" spans="1:12">
      <c r="A5033" s="11" t="s">
        <v>10033</v>
      </c>
      <c r="D5033" s="11" t="s">
        <v>260</v>
      </c>
      <c r="E5033" s="19" t="s">
        <v>10283</v>
      </c>
      <c r="F5033" s="10">
        <v>42036</v>
      </c>
      <c r="G5033" s="10">
        <v>44958</v>
      </c>
      <c r="H5033" s="11">
        <v>9</v>
      </c>
      <c r="I5033" s="20" t="s">
        <v>259</v>
      </c>
      <c r="J5033" s="11" t="s">
        <v>261</v>
      </c>
      <c r="K5033" s="11" t="s">
        <v>12387</v>
      </c>
      <c r="L5033" s="11">
        <v>2</v>
      </c>
    </row>
    <row r="5034" spans="1:12">
      <c r="A5034" s="11" t="s">
        <v>10034</v>
      </c>
      <c r="D5034" s="11" t="s">
        <v>260</v>
      </c>
      <c r="E5034" s="19" t="s">
        <v>10284</v>
      </c>
      <c r="F5034" s="10">
        <v>42036</v>
      </c>
      <c r="G5034" s="10">
        <v>44958</v>
      </c>
      <c r="H5034" s="11">
        <v>9</v>
      </c>
      <c r="I5034" s="20" t="s">
        <v>259</v>
      </c>
      <c r="J5034" s="11" t="s">
        <v>261</v>
      </c>
      <c r="K5034" s="11" t="s">
        <v>12387</v>
      </c>
      <c r="L5034" s="11">
        <v>2</v>
      </c>
    </row>
    <row r="5035" spans="1:12">
      <c r="A5035" s="11" t="s">
        <v>10035</v>
      </c>
      <c r="D5035" s="11" t="s">
        <v>260</v>
      </c>
      <c r="E5035" s="19" t="s">
        <v>10285</v>
      </c>
      <c r="F5035" s="10">
        <v>42036</v>
      </c>
      <c r="G5035" s="10">
        <v>44958</v>
      </c>
      <c r="H5035" s="11">
        <v>9</v>
      </c>
      <c r="I5035" s="20" t="s">
        <v>259</v>
      </c>
      <c r="J5035" s="11" t="s">
        <v>261</v>
      </c>
      <c r="K5035" s="11" t="s">
        <v>12387</v>
      </c>
      <c r="L5035" s="11">
        <v>2</v>
      </c>
    </row>
    <row r="5036" spans="1:12">
      <c r="A5036" s="11" t="s">
        <v>10036</v>
      </c>
      <c r="D5036" s="11" t="s">
        <v>260</v>
      </c>
      <c r="E5036" s="19" t="s">
        <v>10286</v>
      </c>
      <c r="F5036" s="10">
        <v>42036</v>
      </c>
      <c r="G5036" s="10">
        <v>44958</v>
      </c>
      <c r="H5036" s="11">
        <v>9</v>
      </c>
      <c r="I5036" s="20" t="s">
        <v>259</v>
      </c>
      <c r="J5036" s="11" t="s">
        <v>261</v>
      </c>
      <c r="K5036" s="11" t="s">
        <v>12387</v>
      </c>
      <c r="L5036" s="11">
        <v>2</v>
      </c>
    </row>
    <row r="5037" spans="1:12">
      <c r="A5037" s="11" t="s">
        <v>10037</v>
      </c>
      <c r="D5037" s="11" t="s">
        <v>260</v>
      </c>
      <c r="E5037" s="19" t="s">
        <v>10287</v>
      </c>
      <c r="F5037" s="10">
        <v>42036</v>
      </c>
      <c r="G5037" s="10">
        <v>44958</v>
      </c>
      <c r="H5037" s="11">
        <v>9</v>
      </c>
      <c r="I5037" s="20" t="s">
        <v>259</v>
      </c>
      <c r="J5037" s="11" t="s">
        <v>261</v>
      </c>
      <c r="K5037" s="11" t="s">
        <v>12387</v>
      </c>
      <c r="L5037" s="11">
        <v>2</v>
      </c>
    </row>
    <row r="5038" spans="1:12">
      <c r="A5038" s="11" t="s">
        <v>10038</v>
      </c>
      <c r="D5038" s="11" t="s">
        <v>260</v>
      </c>
      <c r="E5038" s="19" t="s">
        <v>10288</v>
      </c>
      <c r="F5038" s="10">
        <v>42036</v>
      </c>
      <c r="G5038" s="10">
        <v>44958</v>
      </c>
      <c r="H5038" s="11">
        <v>9</v>
      </c>
      <c r="I5038" s="20" t="s">
        <v>259</v>
      </c>
      <c r="J5038" s="11" t="s">
        <v>261</v>
      </c>
      <c r="K5038" s="11" t="s">
        <v>12387</v>
      </c>
      <c r="L5038" s="11">
        <v>2</v>
      </c>
    </row>
    <row r="5039" spans="1:12">
      <c r="A5039" s="11" t="s">
        <v>10039</v>
      </c>
      <c r="D5039" s="11" t="s">
        <v>260</v>
      </c>
      <c r="E5039" s="19" t="s">
        <v>10289</v>
      </c>
      <c r="F5039" s="10">
        <v>42036</v>
      </c>
      <c r="G5039" s="10">
        <v>44958</v>
      </c>
      <c r="H5039" s="11">
        <v>9</v>
      </c>
      <c r="I5039" s="20" t="s">
        <v>259</v>
      </c>
      <c r="J5039" s="11" t="s">
        <v>261</v>
      </c>
      <c r="K5039" s="11" t="s">
        <v>12387</v>
      </c>
      <c r="L5039" s="11">
        <v>2</v>
      </c>
    </row>
    <row r="5040" spans="1:12">
      <c r="A5040" s="11" t="s">
        <v>10040</v>
      </c>
      <c r="D5040" s="11" t="s">
        <v>260</v>
      </c>
      <c r="E5040" s="19" t="s">
        <v>10290</v>
      </c>
      <c r="F5040" s="10">
        <v>42036</v>
      </c>
      <c r="G5040" s="10">
        <v>44958</v>
      </c>
      <c r="H5040" s="11">
        <v>9</v>
      </c>
      <c r="I5040" s="20" t="s">
        <v>259</v>
      </c>
      <c r="J5040" s="11" t="s">
        <v>261</v>
      </c>
      <c r="K5040" s="11" t="s">
        <v>12387</v>
      </c>
      <c r="L5040" s="11">
        <v>2</v>
      </c>
    </row>
    <row r="5041" spans="1:12">
      <c r="A5041" s="11" t="s">
        <v>10041</v>
      </c>
      <c r="D5041" s="11" t="s">
        <v>260</v>
      </c>
      <c r="E5041" s="19" t="s">
        <v>10291</v>
      </c>
      <c r="F5041" s="10">
        <v>42036</v>
      </c>
      <c r="G5041" s="10">
        <v>44958</v>
      </c>
      <c r="H5041" s="11">
        <v>9</v>
      </c>
      <c r="I5041" s="20" t="s">
        <v>259</v>
      </c>
      <c r="J5041" s="11" t="s">
        <v>261</v>
      </c>
      <c r="K5041" s="11" t="s">
        <v>12387</v>
      </c>
      <c r="L5041" s="11">
        <v>2</v>
      </c>
    </row>
    <row r="5042" spans="1:12">
      <c r="A5042" s="11" t="s">
        <v>10042</v>
      </c>
      <c r="D5042" s="11" t="s">
        <v>260</v>
      </c>
      <c r="E5042" s="19" t="s">
        <v>10292</v>
      </c>
      <c r="F5042" s="10">
        <v>42036</v>
      </c>
      <c r="G5042" s="10">
        <v>44958</v>
      </c>
      <c r="H5042" s="11">
        <v>9</v>
      </c>
      <c r="I5042" s="20" t="s">
        <v>259</v>
      </c>
      <c r="J5042" s="11" t="s">
        <v>261</v>
      </c>
      <c r="K5042" s="11" t="s">
        <v>12387</v>
      </c>
      <c r="L5042" s="11">
        <v>2</v>
      </c>
    </row>
    <row r="5043" spans="1:12">
      <c r="A5043" s="11" t="s">
        <v>10043</v>
      </c>
      <c r="D5043" s="11" t="s">
        <v>260</v>
      </c>
      <c r="E5043" s="19" t="s">
        <v>10293</v>
      </c>
      <c r="F5043" s="10">
        <v>42036</v>
      </c>
      <c r="G5043" s="10">
        <v>44958</v>
      </c>
      <c r="H5043" s="11">
        <v>9</v>
      </c>
      <c r="I5043" s="20" t="s">
        <v>259</v>
      </c>
      <c r="J5043" s="11" t="s">
        <v>261</v>
      </c>
      <c r="K5043" s="11" t="s">
        <v>12387</v>
      </c>
      <c r="L5043" s="11">
        <v>2</v>
      </c>
    </row>
    <row r="5044" spans="1:12">
      <c r="A5044" s="11" t="s">
        <v>10044</v>
      </c>
      <c r="D5044" s="11" t="s">
        <v>260</v>
      </c>
      <c r="E5044" s="19" t="s">
        <v>10294</v>
      </c>
      <c r="F5044" s="10">
        <v>42036</v>
      </c>
      <c r="G5044" s="10">
        <v>44958</v>
      </c>
      <c r="H5044" s="11">
        <v>9</v>
      </c>
      <c r="I5044" s="20" t="s">
        <v>259</v>
      </c>
      <c r="J5044" s="11" t="s">
        <v>261</v>
      </c>
      <c r="K5044" s="11" t="s">
        <v>12387</v>
      </c>
      <c r="L5044" s="11">
        <v>2</v>
      </c>
    </row>
    <row r="5045" spans="1:12">
      <c r="A5045" s="11" t="s">
        <v>10045</v>
      </c>
      <c r="D5045" s="11" t="s">
        <v>260</v>
      </c>
      <c r="E5045" s="19" t="s">
        <v>10295</v>
      </c>
      <c r="F5045" s="10">
        <v>42036</v>
      </c>
      <c r="G5045" s="10">
        <v>44958</v>
      </c>
      <c r="H5045" s="11">
        <v>9</v>
      </c>
      <c r="I5045" s="20" t="s">
        <v>259</v>
      </c>
      <c r="J5045" s="11" t="s">
        <v>261</v>
      </c>
      <c r="K5045" s="11" t="s">
        <v>12387</v>
      </c>
      <c r="L5045" s="11">
        <v>2</v>
      </c>
    </row>
    <row r="5046" spans="1:12">
      <c r="A5046" s="11" t="s">
        <v>10046</v>
      </c>
      <c r="D5046" s="11" t="s">
        <v>260</v>
      </c>
      <c r="E5046" s="19" t="s">
        <v>10296</v>
      </c>
      <c r="F5046" s="10">
        <v>42036</v>
      </c>
      <c r="G5046" s="10">
        <v>44958</v>
      </c>
      <c r="H5046" s="11">
        <v>9</v>
      </c>
      <c r="I5046" s="20" t="s">
        <v>259</v>
      </c>
      <c r="J5046" s="11" t="s">
        <v>261</v>
      </c>
      <c r="K5046" s="11" t="s">
        <v>12387</v>
      </c>
      <c r="L5046" s="11">
        <v>2</v>
      </c>
    </row>
    <row r="5047" spans="1:12">
      <c r="A5047" s="11" t="s">
        <v>10047</v>
      </c>
      <c r="D5047" s="11" t="s">
        <v>260</v>
      </c>
      <c r="E5047" s="19" t="s">
        <v>10297</v>
      </c>
      <c r="F5047" s="10">
        <v>42036</v>
      </c>
      <c r="G5047" s="10">
        <v>44958</v>
      </c>
      <c r="H5047" s="11">
        <v>9</v>
      </c>
      <c r="I5047" s="20" t="s">
        <v>259</v>
      </c>
      <c r="J5047" s="11" t="s">
        <v>261</v>
      </c>
      <c r="K5047" s="11" t="s">
        <v>12387</v>
      </c>
      <c r="L5047" s="11">
        <v>2</v>
      </c>
    </row>
    <row r="5048" spans="1:12">
      <c r="A5048" s="11" t="s">
        <v>10048</v>
      </c>
      <c r="D5048" s="11" t="s">
        <v>260</v>
      </c>
      <c r="E5048" s="19" t="s">
        <v>10298</v>
      </c>
      <c r="F5048" s="10">
        <v>42036</v>
      </c>
      <c r="G5048" s="10">
        <v>44958</v>
      </c>
      <c r="H5048" s="11">
        <v>9</v>
      </c>
      <c r="I5048" s="20" t="s">
        <v>259</v>
      </c>
      <c r="J5048" s="11" t="s">
        <v>261</v>
      </c>
      <c r="K5048" s="11" t="s">
        <v>12387</v>
      </c>
      <c r="L5048" s="11">
        <v>2</v>
      </c>
    </row>
    <row r="5049" spans="1:12">
      <c r="A5049" s="11" t="s">
        <v>10049</v>
      </c>
      <c r="D5049" s="11" t="s">
        <v>260</v>
      </c>
      <c r="E5049" s="19" t="s">
        <v>10299</v>
      </c>
      <c r="F5049" s="10">
        <v>42036</v>
      </c>
      <c r="G5049" s="10">
        <v>44958</v>
      </c>
      <c r="H5049" s="11">
        <v>9</v>
      </c>
      <c r="I5049" s="20" t="s">
        <v>259</v>
      </c>
      <c r="J5049" s="11" t="s">
        <v>261</v>
      </c>
      <c r="K5049" s="11" t="s">
        <v>12387</v>
      </c>
      <c r="L5049" s="11">
        <v>2</v>
      </c>
    </row>
    <row r="5050" spans="1:12">
      <c r="A5050" s="11" t="s">
        <v>10050</v>
      </c>
      <c r="D5050" s="11" t="s">
        <v>260</v>
      </c>
      <c r="E5050" s="19" t="s">
        <v>10300</v>
      </c>
      <c r="F5050" s="10">
        <v>42036</v>
      </c>
      <c r="G5050" s="10">
        <v>44958</v>
      </c>
      <c r="H5050" s="11">
        <v>9</v>
      </c>
      <c r="I5050" s="20" t="s">
        <v>259</v>
      </c>
      <c r="J5050" s="11" t="s">
        <v>261</v>
      </c>
      <c r="K5050" s="11" t="s">
        <v>12387</v>
      </c>
      <c r="L5050" s="11">
        <v>2</v>
      </c>
    </row>
    <row r="5051" spans="1:12">
      <c r="A5051" s="11" t="s">
        <v>10051</v>
      </c>
      <c r="D5051" s="11" t="s">
        <v>260</v>
      </c>
      <c r="E5051" s="19" t="s">
        <v>10301</v>
      </c>
      <c r="F5051" s="10">
        <v>42036</v>
      </c>
      <c r="G5051" s="10">
        <v>44958</v>
      </c>
      <c r="H5051" s="11">
        <v>9</v>
      </c>
      <c r="I5051" s="20" t="s">
        <v>259</v>
      </c>
      <c r="J5051" s="11" t="s">
        <v>261</v>
      </c>
      <c r="K5051" s="11" t="s">
        <v>12387</v>
      </c>
      <c r="L5051" s="11">
        <v>2</v>
      </c>
    </row>
    <row r="5052" spans="1:12">
      <c r="A5052" s="11" t="s">
        <v>10052</v>
      </c>
      <c r="D5052" s="11" t="s">
        <v>260</v>
      </c>
      <c r="E5052" s="19" t="s">
        <v>10302</v>
      </c>
      <c r="F5052" s="10">
        <v>42036</v>
      </c>
      <c r="G5052" s="10">
        <v>44958</v>
      </c>
      <c r="H5052" s="11">
        <v>9</v>
      </c>
      <c r="I5052" s="20" t="s">
        <v>259</v>
      </c>
      <c r="J5052" s="11" t="s">
        <v>261</v>
      </c>
      <c r="K5052" s="11" t="s">
        <v>12387</v>
      </c>
      <c r="L5052" s="11">
        <v>2</v>
      </c>
    </row>
    <row r="5053" spans="1:12">
      <c r="A5053" s="11" t="s">
        <v>10053</v>
      </c>
      <c r="D5053" s="11" t="s">
        <v>260</v>
      </c>
      <c r="E5053" s="19" t="s">
        <v>10303</v>
      </c>
      <c r="F5053" s="10">
        <v>42036</v>
      </c>
      <c r="G5053" s="10">
        <v>44958</v>
      </c>
      <c r="H5053" s="11">
        <v>9</v>
      </c>
      <c r="I5053" s="20" t="s">
        <v>259</v>
      </c>
      <c r="J5053" s="11" t="s">
        <v>261</v>
      </c>
      <c r="K5053" s="11" t="s">
        <v>12387</v>
      </c>
      <c r="L5053" s="11">
        <v>2</v>
      </c>
    </row>
    <row r="5054" spans="1:12">
      <c r="A5054" s="11" t="s">
        <v>10054</v>
      </c>
      <c r="D5054" s="11" t="s">
        <v>260</v>
      </c>
      <c r="E5054" s="19" t="s">
        <v>10304</v>
      </c>
      <c r="F5054" s="10">
        <v>42036</v>
      </c>
      <c r="G5054" s="10">
        <v>44958</v>
      </c>
      <c r="H5054" s="11">
        <v>9</v>
      </c>
      <c r="I5054" s="20" t="s">
        <v>259</v>
      </c>
      <c r="J5054" s="11" t="s">
        <v>261</v>
      </c>
      <c r="K5054" s="11" t="s">
        <v>12387</v>
      </c>
      <c r="L5054" s="11">
        <v>2</v>
      </c>
    </row>
    <row r="5055" spans="1:12">
      <c r="A5055" s="11" t="s">
        <v>10055</v>
      </c>
      <c r="D5055" s="11" t="s">
        <v>260</v>
      </c>
      <c r="E5055" s="19" t="s">
        <v>10305</v>
      </c>
      <c r="F5055" s="10">
        <v>42036</v>
      </c>
      <c r="G5055" s="10">
        <v>44958</v>
      </c>
      <c r="H5055" s="11">
        <v>9</v>
      </c>
      <c r="I5055" s="20" t="s">
        <v>259</v>
      </c>
      <c r="J5055" s="11" t="s">
        <v>261</v>
      </c>
      <c r="K5055" s="11" t="s">
        <v>12387</v>
      </c>
      <c r="L5055" s="11">
        <v>2</v>
      </c>
    </row>
    <row r="5056" spans="1:12">
      <c r="A5056" s="11" t="s">
        <v>10056</v>
      </c>
      <c r="D5056" s="11" t="s">
        <v>260</v>
      </c>
      <c r="E5056" s="19" t="s">
        <v>10306</v>
      </c>
      <c r="F5056" s="10">
        <v>42036</v>
      </c>
      <c r="G5056" s="10">
        <v>44958</v>
      </c>
      <c r="H5056" s="11">
        <v>9</v>
      </c>
      <c r="I5056" s="20" t="s">
        <v>259</v>
      </c>
      <c r="J5056" s="11" t="s">
        <v>261</v>
      </c>
      <c r="K5056" s="11" t="s">
        <v>12387</v>
      </c>
      <c r="L5056" s="11">
        <v>2</v>
      </c>
    </row>
    <row r="5057" spans="1:12">
      <c r="A5057" s="11" t="s">
        <v>10057</v>
      </c>
      <c r="D5057" s="11" t="s">
        <v>260</v>
      </c>
      <c r="E5057" s="19" t="s">
        <v>10307</v>
      </c>
      <c r="F5057" s="10">
        <v>42036</v>
      </c>
      <c r="G5057" s="10">
        <v>44958</v>
      </c>
      <c r="H5057" s="11">
        <v>9</v>
      </c>
      <c r="I5057" s="20" t="s">
        <v>259</v>
      </c>
      <c r="J5057" s="11" t="s">
        <v>261</v>
      </c>
      <c r="K5057" s="11" t="s">
        <v>12387</v>
      </c>
      <c r="L5057" s="11">
        <v>2</v>
      </c>
    </row>
    <row r="5058" spans="1:12">
      <c r="A5058" s="11" t="s">
        <v>10058</v>
      </c>
      <c r="D5058" s="11" t="s">
        <v>260</v>
      </c>
      <c r="E5058" s="19" t="s">
        <v>10308</v>
      </c>
      <c r="F5058" s="10">
        <v>42036</v>
      </c>
      <c r="G5058" s="10">
        <v>44958</v>
      </c>
      <c r="H5058" s="11">
        <v>9</v>
      </c>
      <c r="I5058" s="20" t="s">
        <v>259</v>
      </c>
      <c r="J5058" s="11" t="s">
        <v>261</v>
      </c>
      <c r="K5058" s="11" t="s">
        <v>12387</v>
      </c>
      <c r="L5058" s="11">
        <v>2</v>
      </c>
    </row>
    <row r="5059" spans="1:12">
      <c r="A5059" s="11" t="s">
        <v>10059</v>
      </c>
      <c r="D5059" s="11" t="s">
        <v>260</v>
      </c>
      <c r="E5059" s="19" t="s">
        <v>10309</v>
      </c>
      <c r="F5059" s="10">
        <v>42036</v>
      </c>
      <c r="G5059" s="10">
        <v>44958</v>
      </c>
      <c r="H5059" s="11">
        <v>9</v>
      </c>
      <c r="I5059" s="20" t="s">
        <v>259</v>
      </c>
      <c r="J5059" s="11" t="s">
        <v>261</v>
      </c>
      <c r="K5059" s="11" t="s">
        <v>12387</v>
      </c>
      <c r="L5059" s="11">
        <v>2</v>
      </c>
    </row>
    <row r="5060" spans="1:12">
      <c r="A5060" s="11" t="s">
        <v>10060</v>
      </c>
      <c r="D5060" s="11" t="s">
        <v>260</v>
      </c>
      <c r="E5060" s="19" t="s">
        <v>10310</v>
      </c>
      <c r="F5060" s="10">
        <v>42036</v>
      </c>
      <c r="G5060" s="10">
        <v>44958</v>
      </c>
      <c r="H5060" s="11">
        <v>9</v>
      </c>
      <c r="I5060" s="20" t="s">
        <v>259</v>
      </c>
      <c r="J5060" s="11" t="s">
        <v>261</v>
      </c>
      <c r="K5060" s="11" t="s">
        <v>12387</v>
      </c>
      <c r="L5060" s="11">
        <v>2</v>
      </c>
    </row>
    <row r="5061" spans="1:12">
      <c r="A5061" s="11" t="s">
        <v>10061</v>
      </c>
      <c r="D5061" s="11" t="s">
        <v>260</v>
      </c>
      <c r="E5061" s="19" t="s">
        <v>10311</v>
      </c>
      <c r="F5061" s="10">
        <v>42036</v>
      </c>
      <c r="G5061" s="10">
        <v>44958</v>
      </c>
      <c r="H5061" s="11">
        <v>9</v>
      </c>
      <c r="I5061" s="20" t="s">
        <v>259</v>
      </c>
      <c r="J5061" s="11" t="s">
        <v>261</v>
      </c>
      <c r="K5061" s="11" t="s">
        <v>12387</v>
      </c>
      <c r="L5061" s="11">
        <v>2</v>
      </c>
    </row>
    <row r="5062" spans="1:12">
      <c r="A5062" s="11" t="s">
        <v>10062</v>
      </c>
      <c r="D5062" s="11" t="s">
        <v>260</v>
      </c>
      <c r="E5062" s="19" t="s">
        <v>10312</v>
      </c>
      <c r="F5062" s="10">
        <v>42036</v>
      </c>
      <c r="G5062" s="10">
        <v>44958</v>
      </c>
      <c r="H5062" s="11">
        <v>9</v>
      </c>
      <c r="I5062" s="20" t="s">
        <v>259</v>
      </c>
      <c r="J5062" s="11" t="s">
        <v>261</v>
      </c>
      <c r="K5062" s="11" t="s">
        <v>12387</v>
      </c>
      <c r="L5062" s="11">
        <v>2</v>
      </c>
    </row>
    <row r="5063" spans="1:12">
      <c r="A5063" s="11" t="s">
        <v>10063</v>
      </c>
      <c r="D5063" s="11" t="s">
        <v>260</v>
      </c>
      <c r="E5063" s="19" t="s">
        <v>10313</v>
      </c>
      <c r="F5063" s="10">
        <v>42036</v>
      </c>
      <c r="G5063" s="10">
        <v>44958</v>
      </c>
      <c r="H5063" s="11">
        <v>9</v>
      </c>
      <c r="I5063" s="20" t="s">
        <v>259</v>
      </c>
      <c r="J5063" s="11" t="s">
        <v>261</v>
      </c>
      <c r="K5063" s="11" t="s">
        <v>12387</v>
      </c>
      <c r="L5063" s="11">
        <v>2</v>
      </c>
    </row>
    <row r="5064" spans="1:12">
      <c r="A5064" s="11" t="s">
        <v>10064</v>
      </c>
      <c r="D5064" s="11" t="s">
        <v>260</v>
      </c>
      <c r="E5064" s="19" t="s">
        <v>10314</v>
      </c>
      <c r="F5064" s="10">
        <v>42036</v>
      </c>
      <c r="G5064" s="10">
        <v>44958</v>
      </c>
      <c r="H5064" s="11">
        <v>9</v>
      </c>
      <c r="I5064" s="20" t="s">
        <v>259</v>
      </c>
      <c r="J5064" s="11" t="s">
        <v>261</v>
      </c>
      <c r="K5064" s="11" t="s">
        <v>12387</v>
      </c>
      <c r="L5064" s="11">
        <v>2</v>
      </c>
    </row>
    <row r="5065" spans="1:12">
      <c r="A5065" s="11" t="s">
        <v>10065</v>
      </c>
      <c r="D5065" s="11" t="s">
        <v>260</v>
      </c>
      <c r="E5065" s="19" t="s">
        <v>10315</v>
      </c>
      <c r="F5065" s="10">
        <v>42036</v>
      </c>
      <c r="G5065" s="10">
        <v>44958</v>
      </c>
      <c r="H5065" s="11">
        <v>9</v>
      </c>
      <c r="I5065" s="20" t="s">
        <v>259</v>
      </c>
      <c r="J5065" s="11" t="s">
        <v>261</v>
      </c>
      <c r="K5065" s="11" t="s">
        <v>12387</v>
      </c>
      <c r="L5065" s="11">
        <v>2</v>
      </c>
    </row>
    <row r="5066" spans="1:12">
      <c r="A5066" s="11" t="s">
        <v>10066</v>
      </c>
      <c r="D5066" s="11" t="s">
        <v>260</v>
      </c>
      <c r="E5066" s="19" t="s">
        <v>10316</v>
      </c>
      <c r="F5066" s="10">
        <v>42036</v>
      </c>
      <c r="G5066" s="10">
        <v>44958</v>
      </c>
      <c r="H5066" s="11">
        <v>9</v>
      </c>
      <c r="I5066" s="20" t="s">
        <v>259</v>
      </c>
      <c r="J5066" s="11" t="s">
        <v>261</v>
      </c>
      <c r="K5066" s="11" t="s">
        <v>12387</v>
      </c>
      <c r="L5066" s="11">
        <v>2</v>
      </c>
    </row>
    <row r="5067" spans="1:12">
      <c r="A5067" s="11" t="s">
        <v>10067</v>
      </c>
      <c r="D5067" s="11" t="s">
        <v>260</v>
      </c>
      <c r="E5067" s="19" t="s">
        <v>10317</v>
      </c>
      <c r="F5067" s="10">
        <v>42036</v>
      </c>
      <c r="G5067" s="10">
        <v>44958</v>
      </c>
      <c r="H5067" s="11">
        <v>9</v>
      </c>
      <c r="I5067" s="20" t="s">
        <v>259</v>
      </c>
      <c r="J5067" s="11" t="s">
        <v>261</v>
      </c>
      <c r="K5067" s="11" t="s">
        <v>12387</v>
      </c>
      <c r="L5067" s="11">
        <v>2</v>
      </c>
    </row>
    <row r="5068" spans="1:12">
      <c r="A5068" s="11" t="s">
        <v>10068</v>
      </c>
      <c r="D5068" s="11" t="s">
        <v>260</v>
      </c>
      <c r="E5068" s="19" t="s">
        <v>10318</v>
      </c>
      <c r="F5068" s="10">
        <v>42036</v>
      </c>
      <c r="G5068" s="10">
        <v>44958</v>
      </c>
      <c r="H5068" s="11">
        <v>9</v>
      </c>
      <c r="I5068" s="20" t="s">
        <v>259</v>
      </c>
      <c r="J5068" s="11" t="s">
        <v>261</v>
      </c>
      <c r="K5068" s="11" t="s">
        <v>12387</v>
      </c>
      <c r="L5068" s="11">
        <v>2</v>
      </c>
    </row>
    <row r="5069" spans="1:12">
      <c r="A5069" s="11" t="s">
        <v>10069</v>
      </c>
      <c r="D5069" s="11" t="s">
        <v>260</v>
      </c>
      <c r="E5069" s="19" t="s">
        <v>10319</v>
      </c>
      <c r="F5069" s="10">
        <v>42036</v>
      </c>
      <c r="G5069" s="10">
        <v>44958</v>
      </c>
      <c r="H5069" s="11">
        <v>9</v>
      </c>
      <c r="I5069" s="20" t="s">
        <v>259</v>
      </c>
      <c r="J5069" s="11" t="s">
        <v>261</v>
      </c>
      <c r="K5069" s="11" t="s">
        <v>12387</v>
      </c>
      <c r="L5069" s="11">
        <v>2</v>
      </c>
    </row>
    <row r="5070" spans="1:12">
      <c r="A5070" s="11" t="s">
        <v>10070</v>
      </c>
      <c r="D5070" s="11" t="s">
        <v>260</v>
      </c>
      <c r="E5070" s="19" t="s">
        <v>10320</v>
      </c>
      <c r="F5070" s="10">
        <v>42036</v>
      </c>
      <c r="G5070" s="10">
        <v>44958</v>
      </c>
      <c r="H5070" s="11">
        <v>9</v>
      </c>
      <c r="I5070" s="20" t="s">
        <v>259</v>
      </c>
      <c r="J5070" s="11" t="s">
        <v>261</v>
      </c>
      <c r="K5070" s="11" t="s">
        <v>12387</v>
      </c>
      <c r="L5070" s="11">
        <v>2</v>
      </c>
    </row>
    <row r="5071" spans="1:12">
      <c r="A5071" s="11" t="s">
        <v>10071</v>
      </c>
      <c r="D5071" s="11" t="s">
        <v>260</v>
      </c>
      <c r="E5071" s="19" t="s">
        <v>10321</v>
      </c>
      <c r="F5071" s="10">
        <v>42036</v>
      </c>
      <c r="G5071" s="10">
        <v>44958</v>
      </c>
      <c r="H5071" s="11">
        <v>9</v>
      </c>
      <c r="I5071" s="20" t="s">
        <v>259</v>
      </c>
      <c r="J5071" s="11" t="s">
        <v>261</v>
      </c>
      <c r="K5071" s="11" t="s">
        <v>12387</v>
      </c>
      <c r="L5071" s="11">
        <v>2</v>
      </c>
    </row>
    <row r="5072" spans="1:12">
      <c r="A5072" s="11" t="s">
        <v>10072</v>
      </c>
      <c r="D5072" s="11" t="s">
        <v>260</v>
      </c>
      <c r="E5072" s="19" t="s">
        <v>10322</v>
      </c>
      <c r="F5072" s="10">
        <v>42036</v>
      </c>
      <c r="G5072" s="10">
        <v>44958</v>
      </c>
      <c r="H5072" s="11">
        <v>9</v>
      </c>
      <c r="I5072" s="20" t="s">
        <v>259</v>
      </c>
      <c r="J5072" s="11" t="s">
        <v>261</v>
      </c>
      <c r="K5072" s="11" t="s">
        <v>12387</v>
      </c>
      <c r="L5072" s="11">
        <v>2</v>
      </c>
    </row>
    <row r="5073" spans="1:12">
      <c r="A5073" s="11" t="s">
        <v>10073</v>
      </c>
      <c r="D5073" s="11" t="s">
        <v>260</v>
      </c>
      <c r="E5073" s="19" t="s">
        <v>10323</v>
      </c>
      <c r="F5073" s="10">
        <v>42036</v>
      </c>
      <c r="G5073" s="10">
        <v>44958</v>
      </c>
      <c r="H5073" s="11">
        <v>9</v>
      </c>
      <c r="I5073" s="20" t="s">
        <v>259</v>
      </c>
      <c r="J5073" s="11" t="s">
        <v>261</v>
      </c>
      <c r="K5073" s="11" t="s">
        <v>12387</v>
      </c>
      <c r="L5073" s="11">
        <v>2</v>
      </c>
    </row>
    <row r="5074" spans="1:12">
      <c r="A5074" s="11" t="s">
        <v>10074</v>
      </c>
      <c r="D5074" s="11" t="s">
        <v>260</v>
      </c>
      <c r="E5074" s="19" t="s">
        <v>10324</v>
      </c>
      <c r="F5074" s="10">
        <v>42036</v>
      </c>
      <c r="G5074" s="10">
        <v>44958</v>
      </c>
      <c r="H5074" s="11">
        <v>9</v>
      </c>
      <c r="I5074" s="20" t="s">
        <v>259</v>
      </c>
      <c r="J5074" s="11" t="s">
        <v>261</v>
      </c>
      <c r="K5074" s="11" t="s">
        <v>12387</v>
      </c>
      <c r="L5074" s="11">
        <v>2</v>
      </c>
    </row>
    <row r="5075" spans="1:12">
      <c r="A5075" s="11" t="s">
        <v>10075</v>
      </c>
      <c r="D5075" s="11" t="s">
        <v>260</v>
      </c>
      <c r="E5075" s="19" t="s">
        <v>10325</v>
      </c>
      <c r="F5075" s="10">
        <v>42036</v>
      </c>
      <c r="G5075" s="10">
        <v>44958</v>
      </c>
      <c r="H5075" s="11">
        <v>9</v>
      </c>
      <c r="I5075" s="20" t="s">
        <v>259</v>
      </c>
      <c r="J5075" s="11" t="s">
        <v>261</v>
      </c>
      <c r="K5075" s="11" t="s">
        <v>12387</v>
      </c>
      <c r="L5075" s="11">
        <v>2</v>
      </c>
    </row>
    <row r="5076" spans="1:12">
      <c r="A5076" s="11" t="s">
        <v>10076</v>
      </c>
      <c r="D5076" s="11" t="s">
        <v>260</v>
      </c>
      <c r="E5076" s="19" t="s">
        <v>10326</v>
      </c>
      <c r="F5076" s="10">
        <v>42036</v>
      </c>
      <c r="G5076" s="10">
        <v>44958</v>
      </c>
      <c r="H5076" s="11">
        <v>9</v>
      </c>
      <c r="I5076" s="20" t="s">
        <v>259</v>
      </c>
      <c r="J5076" s="11" t="s">
        <v>261</v>
      </c>
      <c r="K5076" s="11" t="s">
        <v>12387</v>
      </c>
      <c r="L5076" s="11">
        <v>2</v>
      </c>
    </row>
    <row r="5077" spans="1:12">
      <c r="A5077" s="11" t="s">
        <v>10077</v>
      </c>
      <c r="D5077" s="11" t="s">
        <v>260</v>
      </c>
      <c r="E5077" s="19" t="s">
        <v>10327</v>
      </c>
      <c r="F5077" s="10">
        <v>42036</v>
      </c>
      <c r="G5077" s="10">
        <v>44958</v>
      </c>
      <c r="H5077" s="11">
        <v>9</v>
      </c>
      <c r="I5077" s="20" t="s">
        <v>259</v>
      </c>
      <c r="J5077" s="11" t="s">
        <v>261</v>
      </c>
      <c r="K5077" s="11" t="s">
        <v>12387</v>
      </c>
      <c r="L5077" s="11">
        <v>2</v>
      </c>
    </row>
    <row r="5078" spans="1:12">
      <c r="A5078" s="11" t="s">
        <v>10078</v>
      </c>
      <c r="D5078" s="11" t="s">
        <v>260</v>
      </c>
      <c r="E5078" s="19" t="s">
        <v>10328</v>
      </c>
      <c r="F5078" s="10">
        <v>42036</v>
      </c>
      <c r="G5078" s="10">
        <v>44958</v>
      </c>
      <c r="H5078" s="11">
        <v>9</v>
      </c>
      <c r="I5078" s="20" t="s">
        <v>259</v>
      </c>
      <c r="J5078" s="11" t="s">
        <v>261</v>
      </c>
      <c r="K5078" s="11" t="s">
        <v>12387</v>
      </c>
      <c r="L5078" s="11">
        <v>2</v>
      </c>
    </row>
    <row r="5079" spans="1:12">
      <c r="A5079" s="11" t="s">
        <v>10079</v>
      </c>
      <c r="D5079" s="11" t="s">
        <v>260</v>
      </c>
      <c r="E5079" s="19" t="s">
        <v>10329</v>
      </c>
      <c r="F5079" s="10">
        <v>42036</v>
      </c>
      <c r="G5079" s="10">
        <v>44958</v>
      </c>
      <c r="H5079" s="11">
        <v>9</v>
      </c>
      <c r="I5079" s="20" t="s">
        <v>259</v>
      </c>
      <c r="J5079" s="11" t="s">
        <v>261</v>
      </c>
      <c r="K5079" s="11" t="s">
        <v>12387</v>
      </c>
      <c r="L5079" s="11">
        <v>2</v>
      </c>
    </row>
    <row r="5080" spans="1:12">
      <c r="A5080" s="11" t="s">
        <v>10080</v>
      </c>
      <c r="D5080" s="11" t="s">
        <v>260</v>
      </c>
      <c r="E5080" s="19" t="s">
        <v>10330</v>
      </c>
      <c r="F5080" s="10">
        <v>42036</v>
      </c>
      <c r="G5080" s="10">
        <v>44958</v>
      </c>
      <c r="H5080" s="11">
        <v>9</v>
      </c>
      <c r="I5080" s="20" t="s">
        <v>259</v>
      </c>
      <c r="J5080" s="11" t="s">
        <v>261</v>
      </c>
      <c r="K5080" s="11" t="s">
        <v>12387</v>
      </c>
      <c r="L5080" s="11">
        <v>2</v>
      </c>
    </row>
    <row r="5081" spans="1:12">
      <c r="A5081" s="11" t="s">
        <v>10081</v>
      </c>
      <c r="D5081" s="11" t="s">
        <v>260</v>
      </c>
      <c r="E5081" s="19" t="s">
        <v>10331</v>
      </c>
      <c r="F5081" s="10">
        <v>42036</v>
      </c>
      <c r="G5081" s="10">
        <v>44958</v>
      </c>
      <c r="H5081" s="11">
        <v>9</v>
      </c>
      <c r="I5081" s="20" t="s">
        <v>259</v>
      </c>
      <c r="J5081" s="11" t="s">
        <v>261</v>
      </c>
      <c r="K5081" s="11" t="s">
        <v>12387</v>
      </c>
      <c r="L5081" s="11">
        <v>2</v>
      </c>
    </row>
    <row r="5082" spans="1:12">
      <c r="A5082" s="11" t="s">
        <v>10082</v>
      </c>
      <c r="D5082" s="11" t="s">
        <v>260</v>
      </c>
      <c r="E5082" s="19" t="s">
        <v>10332</v>
      </c>
      <c r="F5082" s="10">
        <v>42036</v>
      </c>
      <c r="G5082" s="10">
        <v>44958</v>
      </c>
      <c r="H5082" s="11">
        <v>9</v>
      </c>
      <c r="I5082" s="20" t="s">
        <v>259</v>
      </c>
      <c r="J5082" s="11" t="s">
        <v>261</v>
      </c>
      <c r="K5082" s="11" t="s">
        <v>12387</v>
      </c>
      <c r="L5082" s="11">
        <v>2</v>
      </c>
    </row>
    <row r="5083" spans="1:12">
      <c r="A5083" s="11" t="s">
        <v>10083</v>
      </c>
      <c r="D5083" s="11" t="s">
        <v>260</v>
      </c>
      <c r="E5083" s="19" t="s">
        <v>10333</v>
      </c>
      <c r="F5083" s="10">
        <v>42036</v>
      </c>
      <c r="G5083" s="10">
        <v>44958</v>
      </c>
      <c r="H5083" s="11">
        <v>9</v>
      </c>
      <c r="I5083" s="20" t="s">
        <v>259</v>
      </c>
      <c r="J5083" s="11" t="s">
        <v>261</v>
      </c>
      <c r="K5083" s="11" t="s">
        <v>12387</v>
      </c>
      <c r="L5083" s="11">
        <v>2</v>
      </c>
    </row>
    <row r="5084" spans="1:12">
      <c r="A5084" s="11" t="s">
        <v>10084</v>
      </c>
      <c r="D5084" s="11" t="s">
        <v>260</v>
      </c>
      <c r="E5084" s="19" t="s">
        <v>10334</v>
      </c>
      <c r="F5084" s="10">
        <v>42036</v>
      </c>
      <c r="G5084" s="10">
        <v>44958</v>
      </c>
      <c r="H5084" s="11">
        <v>9</v>
      </c>
      <c r="I5084" s="20" t="s">
        <v>259</v>
      </c>
      <c r="J5084" s="11" t="s">
        <v>261</v>
      </c>
      <c r="K5084" s="11" t="s">
        <v>12387</v>
      </c>
      <c r="L5084" s="11">
        <v>2</v>
      </c>
    </row>
    <row r="5085" spans="1:12">
      <c r="A5085" s="11" t="s">
        <v>10085</v>
      </c>
      <c r="D5085" s="11" t="s">
        <v>260</v>
      </c>
      <c r="E5085" s="19" t="s">
        <v>10335</v>
      </c>
      <c r="F5085" s="10">
        <v>42036</v>
      </c>
      <c r="G5085" s="10">
        <v>44958</v>
      </c>
      <c r="H5085" s="11">
        <v>9</v>
      </c>
      <c r="I5085" s="20" t="s">
        <v>259</v>
      </c>
      <c r="J5085" s="11" t="s">
        <v>261</v>
      </c>
      <c r="K5085" s="11" t="s">
        <v>12387</v>
      </c>
      <c r="L5085" s="11">
        <v>2</v>
      </c>
    </row>
    <row r="5086" spans="1:12">
      <c r="A5086" s="11" t="s">
        <v>10086</v>
      </c>
      <c r="D5086" s="11" t="s">
        <v>260</v>
      </c>
      <c r="E5086" s="19" t="s">
        <v>10336</v>
      </c>
      <c r="F5086" s="10">
        <v>42036</v>
      </c>
      <c r="G5086" s="10">
        <v>44958</v>
      </c>
      <c r="H5086" s="11">
        <v>9</v>
      </c>
      <c r="I5086" s="20" t="s">
        <v>259</v>
      </c>
      <c r="J5086" s="11" t="s">
        <v>261</v>
      </c>
      <c r="K5086" s="11" t="s">
        <v>12387</v>
      </c>
      <c r="L5086" s="11">
        <v>2</v>
      </c>
    </row>
    <row r="5087" spans="1:12">
      <c r="A5087" s="11" t="s">
        <v>10087</v>
      </c>
      <c r="D5087" s="11" t="s">
        <v>260</v>
      </c>
      <c r="E5087" s="19" t="s">
        <v>10337</v>
      </c>
      <c r="F5087" s="10">
        <v>42036</v>
      </c>
      <c r="G5087" s="10">
        <v>44958</v>
      </c>
      <c r="H5087" s="11">
        <v>9</v>
      </c>
      <c r="I5087" s="20" t="s">
        <v>259</v>
      </c>
      <c r="J5087" s="11" t="s">
        <v>261</v>
      </c>
      <c r="K5087" s="11" t="s">
        <v>12387</v>
      </c>
      <c r="L5087" s="11">
        <v>2</v>
      </c>
    </row>
    <row r="5088" spans="1:12">
      <c r="A5088" s="11" t="s">
        <v>10088</v>
      </c>
      <c r="D5088" s="11" t="s">
        <v>260</v>
      </c>
      <c r="E5088" s="19" t="s">
        <v>10338</v>
      </c>
      <c r="F5088" s="10">
        <v>42036</v>
      </c>
      <c r="G5088" s="10">
        <v>44958</v>
      </c>
      <c r="H5088" s="11">
        <v>9</v>
      </c>
      <c r="I5088" s="20" t="s">
        <v>259</v>
      </c>
      <c r="J5088" s="11" t="s">
        <v>261</v>
      </c>
      <c r="K5088" s="11" t="s">
        <v>12387</v>
      </c>
      <c r="L5088" s="11">
        <v>2</v>
      </c>
    </row>
    <row r="5089" spans="1:12">
      <c r="A5089" s="11" t="s">
        <v>10089</v>
      </c>
      <c r="D5089" s="11" t="s">
        <v>260</v>
      </c>
      <c r="E5089" s="19" t="s">
        <v>10339</v>
      </c>
      <c r="F5089" s="10">
        <v>42036</v>
      </c>
      <c r="G5089" s="10">
        <v>44958</v>
      </c>
      <c r="H5089" s="11">
        <v>9</v>
      </c>
      <c r="I5089" s="20" t="s">
        <v>259</v>
      </c>
      <c r="J5089" s="11" t="s">
        <v>261</v>
      </c>
      <c r="K5089" s="11" t="s">
        <v>12387</v>
      </c>
      <c r="L5089" s="11">
        <v>2</v>
      </c>
    </row>
    <row r="5090" spans="1:12">
      <c r="A5090" s="11" t="s">
        <v>10090</v>
      </c>
      <c r="D5090" s="11" t="s">
        <v>260</v>
      </c>
      <c r="E5090" s="19" t="s">
        <v>10340</v>
      </c>
      <c r="F5090" s="10">
        <v>42036</v>
      </c>
      <c r="G5090" s="10">
        <v>44958</v>
      </c>
      <c r="H5090" s="11">
        <v>9</v>
      </c>
      <c r="I5090" s="20" t="s">
        <v>259</v>
      </c>
      <c r="J5090" s="11" t="s">
        <v>261</v>
      </c>
      <c r="K5090" s="11" t="s">
        <v>12387</v>
      </c>
      <c r="L5090" s="11">
        <v>2</v>
      </c>
    </row>
    <row r="5091" spans="1:12">
      <c r="A5091" s="11" t="s">
        <v>10091</v>
      </c>
      <c r="D5091" s="11" t="s">
        <v>260</v>
      </c>
      <c r="E5091" s="19" t="s">
        <v>10341</v>
      </c>
      <c r="F5091" s="10">
        <v>42036</v>
      </c>
      <c r="G5091" s="10">
        <v>44958</v>
      </c>
      <c r="H5091" s="11">
        <v>9</v>
      </c>
      <c r="I5091" s="20" t="s">
        <v>259</v>
      </c>
      <c r="J5091" s="11" t="s">
        <v>261</v>
      </c>
      <c r="K5091" s="11" t="s">
        <v>12387</v>
      </c>
      <c r="L5091" s="11">
        <v>2</v>
      </c>
    </row>
    <row r="5092" spans="1:12">
      <c r="A5092" s="11" t="s">
        <v>10092</v>
      </c>
      <c r="D5092" s="11" t="s">
        <v>260</v>
      </c>
      <c r="E5092" s="19" t="s">
        <v>10342</v>
      </c>
      <c r="F5092" s="10">
        <v>42036</v>
      </c>
      <c r="G5092" s="10">
        <v>44958</v>
      </c>
      <c r="H5092" s="11">
        <v>9</v>
      </c>
      <c r="I5092" s="20" t="s">
        <v>259</v>
      </c>
      <c r="J5092" s="11" t="s">
        <v>261</v>
      </c>
      <c r="K5092" s="11" t="s">
        <v>12387</v>
      </c>
      <c r="L5092" s="11">
        <v>2</v>
      </c>
    </row>
    <row r="5093" spans="1:12">
      <c r="A5093" s="11" t="s">
        <v>10093</v>
      </c>
      <c r="D5093" s="11" t="s">
        <v>260</v>
      </c>
      <c r="E5093" s="19" t="s">
        <v>10343</v>
      </c>
      <c r="F5093" s="10">
        <v>42036</v>
      </c>
      <c r="G5093" s="10">
        <v>44958</v>
      </c>
      <c r="H5093" s="11">
        <v>9</v>
      </c>
      <c r="I5093" s="20" t="s">
        <v>259</v>
      </c>
      <c r="J5093" s="11" t="s">
        <v>261</v>
      </c>
      <c r="K5093" s="11" t="s">
        <v>12387</v>
      </c>
      <c r="L5093" s="11">
        <v>2</v>
      </c>
    </row>
    <row r="5094" spans="1:12">
      <c r="A5094" s="11" t="s">
        <v>10094</v>
      </c>
      <c r="D5094" s="11" t="s">
        <v>260</v>
      </c>
      <c r="E5094" s="19" t="s">
        <v>10344</v>
      </c>
      <c r="F5094" s="10">
        <v>42036</v>
      </c>
      <c r="G5094" s="10">
        <v>44958</v>
      </c>
      <c r="H5094" s="11">
        <v>9</v>
      </c>
      <c r="I5094" s="20" t="s">
        <v>259</v>
      </c>
      <c r="J5094" s="11" t="s">
        <v>261</v>
      </c>
      <c r="K5094" s="11" t="s">
        <v>12387</v>
      </c>
      <c r="L5094" s="11">
        <v>2</v>
      </c>
    </row>
    <row r="5095" spans="1:12">
      <c r="A5095" s="11" t="s">
        <v>10095</v>
      </c>
      <c r="D5095" s="11" t="s">
        <v>260</v>
      </c>
      <c r="E5095" s="19" t="s">
        <v>10345</v>
      </c>
      <c r="F5095" s="10">
        <v>42036</v>
      </c>
      <c r="G5095" s="10">
        <v>44958</v>
      </c>
      <c r="H5095" s="11">
        <v>9</v>
      </c>
      <c r="I5095" s="20" t="s">
        <v>259</v>
      </c>
      <c r="J5095" s="11" t="s">
        <v>261</v>
      </c>
      <c r="K5095" s="11" t="s">
        <v>12387</v>
      </c>
      <c r="L5095" s="11">
        <v>2</v>
      </c>
    </row>
    <row r="5096" spans="1:12">
      <c r="A5096" s="11" t="s">
        <v>10096</v>
      </c>
      <c r="D5096" s="11" t="s">
        <v>260</v>
      </c>
      <c r="E5096" s="19" t="s">
        <v>10346</v>
      </c>
      <c r="F5096" s="10">
        <v>42036</v>
      </c>
      <c r="G5096" s="10">
        <v>44958</v>
      </c>
      <c r="H5096" s="11">
        <v>9</v>
      </c>
      <c r="I5096" s="20" t="s">
        <v>259</v>
      </c>
      <c r="J5096" s="11" t="s">
        <v>261</v>
      </c>
      <c r="K5096" s="11" t="s">
        <v>12387</v>
      </c>
      <c r="L5096" s="11">
        <v>2</v>
      </c>
    </row>
    <row r="5097" spans="1:12">
      <c r="A5097" s="11" t="s">
        <v>10097</v>
      </c>
      <c r="D5097" s="11" t="s">
        <v>260</v>
      </c>
      <c r="E5097" s="19" t="s">
        <v>10347</v>
      </c>
      <c r="F5097" s="10">
        <v>42036</v>
      </c>
      <c r="G5097" s="10">
        <v>44958</v>
      </c>
      <c r="H5097" s="11">
        <v>9</v>
      </c>
      <c r="I5097" s="20" t="s">
        <v>259</v>
      </c>
      <c r="J5097" s="11" t="s">
        <v>261</v>
      </c>
      <c r="K5097" s="11" t="s">
        <v>12387</v>
      </c>
      <c r="L5097" s="11">
        <v>2</v>
      </c>
    </row>
    <row r="5098" spans="1:12">
      <c r="A5098" s="11" t="s">
        <v>10098</v>
      </c>
      <c r="D5098" s="11" t="s">
        <v>260</v>
      </c>
      <c r="E5098" s="19" t="s">
        <v>10348</v>
      </c>
      <c r="F5098" s="10">
        <v>42036</v>
      </c>
      <c r="G5098" s="10">
        <v>44958</v>
      </c>
      <c r="H5098" s="11">
        <v>9</v>
      </c>
      <c r="I5098" s="20" t="s">
        <v>259</v>
      </c>
      <c r="J5098" s="11" t="s">
        <v>261</v>
      </c>
      <c r="K5098" s="11" t="s">
        <v>12387</v>
      </c>
      <c r="L5098" s="11">
        <v>2</v>
      </c>
    </row>
    <row r="5099" spans="1:12">
      <c r="A5099" s="11" t="s">
        <v>10099</v>
      </c>
      <c r="D5099" s="11" t="s">
        <v>260</v>
      </c>
      <c r="E5099" s="19" t="s">
        <v>10349</v>
      </c>
      <c r="F5099" s="10">
        <v>42036</v>
      </c>
      <c r="G5099" s="10">
        <v>44958</v>
      </c>
      <c r="H5099" s="11">
        <v>9</v>
      </c>
      <c r="I5099" s="20" t="s">
        <v>259</v>
      </c>
      <c r="J5099" s="11" t="s">
        <v>261</v>
      </c>
      <c r="K5099" s="11" t="s">
        <v>12387</v>
      </c>
      <c r="L5099" s="11">
        <v>2</v>
      </c>
    </row>
    <row r="5100" spans="1:12">
      <c r="A5100" s="11" t="s">
        <v>10100</v>
      </c>
      <c r="D5100" s="11" t="s">
        <v>260</v>
      </c>
      <c r="E5100" s="19" t="s">
        <v>10350</v>
      </c>
      <c r="F5100" s="10">
        <v>42036</v>
      </c>
      <c r="G5100" s="10">
        <v>44958</v>
      </c>
      <c r="H5100" s="11">
        <v>9</v>
      </c>
      <c r="I5100" s="20" t="s">
        <v>259</v>
      </c>
      <c r="J5100" s="11" t="s">
        <v>261</v>
      </c>
      <c r="K5100" s="11" t="s">
        <v>12387</v>
      </c>
      <c r="L5100" s="11">
        <v>2</v>
      </c>
    </row>
    <row r="5101" spans="1:12">
      <c r="A5101" s="11" t="s">
        <v>10101</v>
      </c>
      <c r="D5101" s="11" t="s">
        <v>260</v>
      </c>
      <c r="E5101" s="19" t="s">
        <v>10351</v>
      </c>
      <c r="F5101" s="10">
        <v>42036</v>
      </c>
      <c r="G5101" s="10">
        <v>44958</v>
      </c>
      <c r="H5101" s="11">
        <v>9</v>
      </c>
      <c r="I5101" s="20" t="s">
        <v>259</v>
      </c>
      <c r="J5101" s="11" t="s">
        <v>261</v>
      </c>
      <c r="K5101" s="11" t="s">
        <v>12387</v>
      </c>
      <c r="L5101" s="11">
        <v>2</v>
      </c>
    </row>
    <row r="5102" spans="1:12">
      <c r="A5102" s="11" t="s">
        <v>10102</v>
      </c>
      <c r="D5102" s="11" t="s">
        <v>260</v>
      </c>
      <c r="E5102" s="19" t="s">
        <v>10352</v>
      </c>
      <c r="F5102" s="10">
        <v>42036</v>
      </c>
      <c r="G5102" s="10">
        <v>44958</v>
      </c>
      <c r="H5102" s="11">
        <v>9</v>
      </c>
      <c r="I5102" s="20" t="s">
        <v>259</v>
      </c>
      <c r="J5102" s="11" t="s">
        <v>261</v>
      </c>
      <c r="K5102" s="11" t="s">
        <v>12387</v>
      </c>
      <c r="L5102" s="11">
        <v>2</v>
      </c>
    </row>
    <row r="5103" spans="1:12">
      <c r="A5103" s="11" t="s">
        <v>10103</v>
      </c>
      <c r="D5103" s="11" t="s">
        <v>260</v>
      </c>
      <c r="E5103" s="19" t="s">
        <v>10353</v>
      </c>
      <c r="F5103" s="10">
        <v>42036</v>
      </c>
      <c r="G5103" s="10">
        <v>44958</v>
      </c>
      <c r="H5103" s="11">
        <v>9</v>
      </c>
      <c r="I5103" s="20" t="s">
        <v>259</v>
      </c>
      <c r="J5103" s="11" t="s">
        <v>261</v>
      </c>
      <c r="K5103" s="11" t="s">
        <v>12387</v>
      </c>
      <c r="L5103" s="11">
        <v>2</v>
      </c>
    </row>
    <row r="5104" spans="1:12">
      <c r="A5104" s="11" t="s">
        <v>10104</v>
      </c>
      <c r="D5104" s="11" t="s">
        <v>260</v>
      </c>
      <c r="E5104" s="19" t="s">
        <v>10354</v>
      </c>
      <c r="F5104" s="10">
        <v>42036</v>
      </c>
      <c r="G5104" s="10">
        <v>44958</v>
      </c>
      <c r="H5104" s="11">
        <v>9</v>
      </c>
      <c r="I5104" s="20" t="s">
        <v>259</v>
      </c>
      <c r="J5104" s="11" t="s">
        <v>261</v>
      </c>
      <c r="K5104" s="11" t="s">
        <v>12387</v>
      </c>
      <c r="L5104" s="11">
        <v>2</v>
      </c>
    </row>
    <row r="5105" spans="1:12">
      <c r="A5105" s="11" t="s">
        <v>10105</v>
      </c>
      <c r="D5105" s="11" t="s">
        <v>260</v>
      </c>
      <c r="E5105" s="19" t="s">
        <v>10355</v>
      </c>
      <c r="F5105" s="10">
        <v>42036</v>
      </c>
      <c r="G5105" s="10">
        <v>44958</v>
      </c>
      <c r="H5105" s="11">
        <v>9</v>
      </c>
      <c r="I5105" s="20" t="s">
        <v>259</v>
      </c>
      <c r="J5105" s="11" t="s">
        <v>261</v>
      </c>
      <c r="K5105" s="11" t="s">
        <v>12387</v>
      </c>
      <c r="L5105" s="11">
        <v>2</v>
      </c>
    </row>
    <row r="5106" spans="1:12">
      <c r="A5106" s="11" t="s">
        <v>10106</v>
      </c>
      <c r="D5106" s="11" t="s">
        <v>260</v>
      </c>
      <c r="E5106" s="19" t="s">
        <v>10356</v>
      </c>
      <c r="F5106" s="10">
        <v>42036</v>
      </c>
      <c r="G5106" s="10">
        <v>44958</v>
      </c>
      <c r="H5106" s="11">
        <v>9</v>
      </c>
      <c r="I5106" s="20" t="s">
        <v>259</v>
      </c>
      <c r="J5106" s="11" t="s">
        <v>261</v>
      </c>
      <c r="K5106" s="11" t="s">
        <v>12387</v>
      </c>
      <c r="L5106" s="11">
        <v>2</v>
      </c>
    </row>
    <row r="5107" spans="1:12">
      <c r="A5107" s="11" t="s">
        <v>10107</v>
      </c>
      <c r="D5107" s="11" t="s">
        <v>260</v>
      </c>
      <c r="E5107" s="19" t="s">
        <v>10357</v>
      </c>
      <c r="F5107" s="10">
        <v>42036</v>
      </c>
      <c r="G5107" s="10">
        <v>44958</v>
      </c>
      <c r="H5107" s="11">
        <v>9</v>
      </c>
      <c r="I5107" s="20" t="s">
        <v>259</v>
      </c>
      <c r="J5107" s="11" t="s">
        <v>261</v>
      </c>
      <c r="K5107" s="11" t="s">
        <v>12387</v>
      </c>
      <c r="L5107" s="11">
        <v>2</v>
      </c>
    </row>
    <row r="5108" spans="1:12">
      <c r="A5108" s="11" t="s">
        <v>10108</v>
      </c>
      <c r="D5108" s="11" t="s">
        <v>260</v>
      </c>
      <c r="E5108" s="19" t="s">
        <v>10358</v>
      </c>
      <c r="F5108" s="10">
        <v>42036</v>
      </c>
      <c r="G5108" s="10">
        <v>44958</v>
      </c>
      <c r="H5108" s="11">
        <v>9</v>
      </c>
      <c r="I5108" s="20" t="s">
        <v>259</v>
      </c>
      <c r="J5108" s="11" t="s">
        <v>261</v>
      </c>
      <c r="K5108" s="11" t="s">
        <v>12387</v>
      </c>
      <c r="L5108" s="11">
        <v>2</v>
      </c>
    </row>
    <row r="5109" spans="1:12">
      <c r="A5109" s="11" t="s">
        <v>10109</v>
      </c>
      <c r="D5109" s="11" t="s">
        <v>260</v>
      </c>
      <c r="E5109" s="19" t="s">
        <v>10359</v>
      </c>
      <c r="F5109" s="10">
        <v>42036</v>
      </c>
      <c r="G5109" s="10">
        <v>44958</v>
      </c>
      <c r="H5109" s="11">
        <v>9</v>
      </c>
      <c r="I5109" s="20" t="s">
        <v>259</v>
      </c>
      <c r="J5109" s="11" t="s">
        <v>261</v>
      </c>
      <c r="K5109" s="11" t="s">
        <v>12387</v>
      </c>
      <c r="L5109" s="11">
        <v>2</v>
      </c>
    </row>
    <row r="5110" spans="1:12">
      <c r="A5110" s="11" t="s">
        <v>10110</v>
      </c>
      <c r="D5110" s="11" t="s">
        <v>260</v>
      </c>
      <c r="E5110" s="19" t="s">
        <v>10360</v>
      </c>
      <c r="F5110" s="10">
        <v>42036</v>
      </c>
      <c r="G5110" s="10">
        <v>44958</v>
      </c>
      <c r="H5110" s="11">
        <v>9</v>
      </c>
      <c r="I5110" s="20" t="s">
        <v>259</v>
      </c>
      <c r="J5110" s="11" t="s">
        <v>261</v>
      </c>
      <c r="K5110" s="11" t="s">
        <v>12387</v>
      </c>
      <c r="L5110" s="11">
        <v>2</v>
      </c>
    </row>
    <row r="5111" spans="1:12">
      <c r="A5111" s="11" t="s">
        <v>10111</v>
      </c>
      <c r="D5111" s="11" t="s">
        <v>260</v>
      </c>
      <c r="E5111" s="19" t="s">
        <v>10361</v>
      </c>
      <c r="F5111" s="10">
        <v>42036</v>
      </c>
      <c r="G5111" s="10">
        <v>44958</v>
      </c>
      <c r="H5111" s="11">
        <v>9</v>
      </c>
      <c r="I5111" s="20" t="s">
        <v>259</v>
      </c>
      <c r="J5111" s="11" t="s">
        <v>261</v>
      </c>
      <c r="K5111" s="11" t="s">
        <v>12387</v>
      </c>
      <c r="L5111" s="11">
        <v>2</v>
      </c>
    </row>
    <row r="5112" spans="1:12">
      <c r="A5112" s="11" t="s">
        <v>10112</v>
      </c>
      <c r="D5112" s="11" t="s">
        <v>260</v>
      </c>
      <c r="E5112" s="19" t="s">
        <v>10362</v>
      </c>
      <c r="F5112" s="10">
        <v>42036</v>
      </c>
      <c r="G5112" s="10">
        <v>44958</v>
      </c>
      <c r="H5112" s="11">
        <v>9</v>
      </c>
      <c r="I5112" s="20" t="s">
        <v>259</v>
      </c>
      <c r="J5112" s="11" t="s">
        <v>261</v>
      </c>
      <c r="K5112" s="11" t="s">
        <v>12387</v>
      </c>
      <c r="L5112" s="11">
        <v>2</v>
      </c>
    </row>
    <row r="5113" spans="1:12">
      <c r="A5113" s="11" t="s">
        <v>10113</v>
      </c>
      <c r="D5113" s="11" t="s">
        <v>260</v>
      </c>
      <c r="E5113" s="19" t="s">
        <v>10363</v>
      </c>
      <c r="F5113" s="10">
        <v>42036</v>
      </c>
      <c r="G5113" s="10">
        <v>44958</v>
      </c>
      <c r="H5113" s="11">
        <v>9</v>
      </c>
      <c r="I5113" s="20" t="s">
        <v>259</v>
      </c>
      <c r="J5113" s="11" t="s">
        <v>261</v>
      </c>
      <c r="K5113" s="11" t="s">
        <v>12387</v>
      </c>
      <c r="L5113" s="11">
        <v>2</v>
      </c>
    </row>
    <row r="5114" spans="1:12">
      <c r="A5114" s="11" t="s">
        <v>10114</v>
      </c>
      <c r="D5114" s="11" t="s">
        <v>260</v>
      </c>
      <c r="E5114" s="19" t="s">
        <v>10364</v>
      </c>
      <c r="F5114" s="10">
        <v>42036</v>
      </c>
      <c r="G5114" s="10">
        <v>44958</v>
      </c>
      <c r="H5114" s="11">
        <v>9</v>
      </c>
      <c r="I5114" s="20" t="s">
        <v>259</v>
      </c>
      <c r="J5114" s="11" t="s">
        <v>261</v>
      </c>
      <c r="K5114" s="11" t="s">
        <v>12387</v>
      </c>
      <c r="L5114" s="11">
        <v>2</v>
      </c>
    </row>
    <row r="5115" spans="1:12">
      <c r="A5115" s="11" t="s">
        <v>10115</v>
      </c>
      <c r="D5115" s="11" t="s">
        <v>260</v>
      </c>
      <c r="E5115" s="19" t="s">
        <v>10365</v>
      </c>
      <c r="F5115" s="10">
        <v>42036</v>
      </c>
      <c r="G5115" s="10">
        <v>44958</v>
      </c>
      <c r="H5115" s="11">
        <v>9</v>
      </c>
      <c r="I5115" s="20" t="s">
        <v>259</v>
      </c>
      <c r="J5115" s="11" t="s">
        <v>261</v>
      </c>
      <c r="K5115" s="11" t="s">
        <v>12387</v>
      </c>
      <c r="L5115" s="11">
        <v>2</v>
      </c>
    </row>
    <row r="5116" spans="1:12">
      <c r="A5116" s="11" t="s">
        <v>10116</v>
      </c>
      <c r="D5116" s="11" t="s">
        <v>260</v>
      </c>
      <c r="E5116" s="19" t="s">
        <v>10366</v>
      </c>
      <c r="F5116" s="10">
        <v>42036</v>
      </c>
      <c r="G5116" s="10">
        <v>44958</v>
      </c>
      <c r="H5116" s="11">
        <v>9</v>
      </c>
      <c r="I5116" s="20" t="s">
        <v>259</v>
      </c>
      <c r="J5116" s="11" t="s">
        <v>261</v>
      </c>
      <c r="K5116" s="11" t="s">
        <v>12387</v>
      </c>
      <c r="L5116" s="11">
        <v>2</v>
      </c>
    </row>
    <row r="5117" spans="1:12">
      <c r="A5117" s="11" t="s">
        <v>10117</v>
      </c>
      <c r="D5117" s="11" t="s">
        <v>260</v>
      </c>
      <c r="E5117" s="19" t="s">
        <v>10367</v>
      </c>
      <c r="F5117" s="10">
        <v>42036</v>
      </c>
      <c r="G5117" s="10">
        <v>44958</v>
      </c>
      <c r="H5117" s="11">
        <v>9</v>
      </c>
      <c r="I5117" s="20" t="s">
        <v>259</v>
      </c>
      <c r="J5117" s="11" t="s">
        <v>261</v>
      </c>
      <c r="K5117" s="11" t="s">
        <v>12387</v>
      </c>
      <c r="L5117" s="11">
        <v>2</v>
      </c>
    </row>
    <row r="5118" spans="1:12">
      <c r="A5118" s="11" t="s">
        <v>10118</v>
      </c>
      <c r="D5118" s="11" t="s">
        <v>260</v>
      </c>
      <c r="E5118" s="19" t="s">
        <v>10368</v>
      </c>
      <c r="F5118" s="10">
        <v>42036</v>
      </c>
      <c r="G5118" s="10">
        <v>44958</v>
      </c>
      <c r="H5118" s="11">
        <v>9</v>
      </c>
      <c r="I5118" s="20" t="s">
        <v>259</v>
      </c>
      <c r="J5118" s="11" t="s">
        <v>261</v>
      </c>
      <c r="K5118" s="11" t="s">
        <v>12387</v>
      </c>
      <c r="L5118" s="11">
        <v>2</v>
      </c>
    </row>
    <row r="5119" spans="1:12">
      <c r="A5119" s="11" t="s">
        <v>10119</v>
      </c>
      <c r="D5119" s="11" t="s">
        <v>260</v>
      </c>
      <c r="E5119" s="19" t="s">
        <v>10369</v>
      </c>
      <c r="F5119" s="10">
        <v>42036</v>
      </c>
      <c r="G5119" s="10">
        <v>44958</v>
      </c>
      <c r="H5119" s="11">
        <v>9</v>
      </c>
      <c r="I5119" s="20" t="s">
        <v>259</v>
      </c>
      <c r="J5119" s="11" t="s">
        <v>261</v>
      </c>
      <c r="K5119" s="11" t="s">
        <v>12387</v>
      </c>
      <c r="L5119" s="11">
        <v>2</v>
      </c>
    </row>
    <row r="5120" spans="1:12">
      <c r="A5120" s="11" t="s">
        <v>10120</v>
      </c>
      <c r="D5120" s="11" t="s">
        <v>260</v>
      </c>
      <c r="E5120" s="19" t="s">
        <v>10370</v>
      </c>
      <c r="F5120" s="10">
        <v>42036</v>
      </c>
      <c r="G5120" s="10">
        <v>44958</v>
      </c>
      <c r="H5120" s="11">
        <v>9</v>
      </c>
      <c r="I5120" s="20" t="s">
        <v>259</v>
      </c>
      <c r="J5120" s="11" t="s">
        <v>261</v>
      </c>
      <c r="K5120" s="11" t="s">
        <v>12387</v>
      </c>
      <c r="L5120" s="11">
        <v>2</v>
      </c>
    </row>
    <row r="5121" spans="1:12">
      <c r="A5121" s="11" t="s">
        <v>10121</v>
      </c>
      <c r="D5121" s="11" t="s">
        <v>260</v>
      </c>
      <c r="E5121" s="19" t="s">
        <v>10371</v>
      </c>
      <c r="F5121" s="10">
        <v>42036</v>
      </c>
      <c r="G5121" s="10">
        <v>44958</v>
      </c>
      <c r="H5121" s="11">
        <v>9</v>
      </c>
      <c r="I5121" s="20" t="s">
        <v>259</v>
      </c>
      <c r="J5121" s="11" t="s">
        <v>261</v>
      </c>
      <c r="K5121" s="11" t="s">
        <v>12387</v>
      </c>
      <c r="L5121" s="11">
        <v>2</v>
      </c>
    </row>
    <row r="5122" spans="1:12">
      <c r="A5122" s="11" t="s">
        <v>10122</v>
      </c>
      <c r="D5122" s="11" t="s">
        <v>260</v>
      </c>
      <c r="E5122" s="19" t="s">
        <v>10372</v>
      </c>
      <c r="F5122" s="10">
        <v>42036</v>
      </c>
      <c r="G5122" s="10">
        <v>44958</v>
      </c>
      <c r="H5122" s="11">
        <v>9</v>
      </c>
      <c r="I5122" s="20" t="s">
        <v>259</v>
      </c>
      <c r="J5122" s="11" t="s">
        <v>261</v>
      </c>
      <c r="K5122" s="11" t="s">
        <v>12387</v>
      </c>
      <c r="L5122" s="11">
        <v>2</v>
      </c>
    </row>
    <row r="5123" spans="1:12">
      <c r="A5123" s="11" t="s">
        <v>10123</v>
      </c>
      <c r="D5123" s="11" t="s">
        <v>260</v>
      </c>
      <c r="E5123" s="19" t="s">
        <v>10373</v>
      </c>
      <c r="F5123" s="10">
        <v>42036</v>
      </c>
      <c r="G5123" s="10">
        <v>44958</v>
      </c>
      <c r="H5123" s="11">
        <v>9</v>
      </c>
      <c r="I5123" s="20" t="s">
        <v>259</v>
      </c>
      <c r="J5123" s="11" t="s">
        <v>261</v>
      </c>
      <c r="K5123" s="11" t="s">
        <v>12387</v>
      </c>
      <c r="L5123" s="11">
        <v>2</v>
      </c>
    </row>
    <row r="5124" spans="1:12">
      <c r="A5124" s="11" t="s">
        <v>10124</v>
      </c>
      <c r="D5124" s="11" t="s">
        <v>260</v>
      </c>
      <c r="E5124" s="19" t="s">
        <v>10374</v>
      </c>
      <c r="F5124" s="10">
        <v>42036</v>
      </c>
      <c r="G5124" s="10">
        <v>44958</v>
      </c>
      <c r="H5124" s="11">
        <v>9</v>
      </c>
      <c r="I5124" s="20" t="s">
        <v>259</v>
      </c>
      <c r="J5124" s="11" t="s">
        <v>261</v>
      </c>
      <c r="K5124" s="11" t="s">
        <v>12387</v>
      </c>
      <c r="L5124" s="11">
        <v>2</v>
      </c>
    </row>
    <row r="5125" spans="1:12">
      <c r="A5125" s="11" t="s">
        <v>10125</v>
      </c>
      <c r="D5125" s="11" t="s">
        <v>260</v>
      </c>
      <c r="E5125" s="19" t="s">
        <v>10375</v>
      </c>
      <c r="F5125" s="10">
        <v>42036</v>
      </c>
      <c r="G5125" s="10">
        <v>44958</v>
      </c>
      <c r="H5125" s="11">
        <v>9</v>
      </c>
      <c r="I5125" s="20" t="s">
        <v>259</v>
      </c>
      <c r="J5125" s="11" t="s">
        <v>261</v>
      </c>
      <c r="K5125" s="11" t="s">
        <v>12387</v>
      </c>
      <c r="L5125" s="11">
        <v>2</v>
      </c>
    </row>
    <row r="5126" spans="1:12">
      <c r="A5126" s="11" t="s">
        <v>10126</v>
      </c>
      <c r="D5126" s="11" t="s">
        <v>260</v>
      </c>
      <c r="E5126" s="19" t="s">
        <v>10376</v>
      </c>
      <c r="F5126" s="10">
        <v>42036</v>
      </c>
      <c r="G5126" s="10">
        <v>44958</v>
      </c>
      <c r="H5126" s="11">
        <v>9</v>
      </c>
      <c r="I5126" s="20" t="s">
        <v>259</v>
      </c>
      <c r="J5126" s="11" t="s">
        <v>261</v>
      </c>
      <c r="K5126" s="11" t="s">
        <v>12387</v>
      </c>
      <c r="L5126" s="11">
        <v>2</v>
      </c>
    </row>
    <row r="5127" spans="1:12">
      <c r="A5127" s="11" t="s">
        <v>10127</v>
      </c>
      <c r="D5127" s="11" t="s">
        <v>260</v>
      </c>
      <c r="E5127" s="19" t="s">
        <v>10377</v>
      </c>
      <c r="F5127" s="10">
        <v>42036</v>
      </c>
      <c r="G5127" s="10">
        <v>44958</v>
      </c>
      <c r="H5127" s="11">
        <v>9</v>
      </c>
      <c r="I5127" s="20" t="s">
        <v>259</v>
      </c>
      <c r="J5127" s="11" t="s">
        <v>261</v>
      </c>
      <c r="K5127" s="11" t="s">
        <v>12387</v>
      </c>
      <c r="L5127" s="11">
        <v>2</v>
      </c>
    </row>
    <row r="5128" spans="1:12">
      <c r="A5128" s="11" t="s">
        <v>10128</v>
      </c>
      <c r="D5128" s="11" t="s">
        <v>260</v>
      </c>
      <c r="E5128" s="19" t="s">
        <v>10378</v>
      </c>
      <c r="F5128" s="10">
        <v>42036</v>
      </c>
      <c r="G5128" s="10">
        <v>44958</v>
      </c>
      <c r="H5128" s="11">
        <v>9</v>
      </c>
      <c r="I5128" s="20" t="s">
        <v>259</v>
      </c>
      <c r="J5128" s="11" t="s">
        <v>261</v>
      </c>
      <c r="K5128" s="11" t="s">
        <v>12387</v>
      </c>
      <c r="L5128" s="11">
        <v>2</v>
      </c>
    </row>
    <row r="5129" spans="1:12">
      <c r="A5129" s="11" t="s">
        <v>10129</v>
      </c>
      <c r="D5129" s="11" t="s">
        <v>260</v>
      </c>
      <c r="E5129" s="19" t="s">
        <v>10379</v>
      </c>
      <c r="F5129" s="10">
        <v>42036</v>
      </c>
      <c r="G5129" s="10">
        <v>44958</v>
      </c>
      <c r="H5129" s="11">
        <v>9</v>
      </c>
      <c r="I5129" s="20" t="s">
        <v>259</v>
      </c>
      <c r="J5129" s="11" t="s">
        <v>261</v>
      </c>
      <c r="K5129" s="11" t="s">
        <v>12387</v>
      </c>
      <c r="L5129" s="11">
        <v>2</v>
      </c>
    </row>
    <row r="5130" spans="1:12">
      <c r="A5130" s="11" t="s">
        <v>10130</v>
      </c>
      <c r="D5130" s="11" t="s">
        <v>260</v>
      </c>
      <c r="E5130" s="19" t="s">
        <v>10380</v>
      </c>
      <c r="F5130" s="10">
        <v>42036</v>
      </c>
      <c r="G5130" s="10">
        <v>44958</v>
      </c>
      <c r="H5130" s="11">
        <v>9</v>
      </c>
      <c r="I5130" s="20" t="s">
        <v>259</v>
      </c>
      <c r="J5130" s="11" t="s">
        <v>261</v>
      </c>
      <c r="K5130" s="11" t="s">
        <v>12387</v>
      </c>
      <c r="L5130" s="11">
        <v>2</v>
      </c>
    </row>
    <row r="5131" spans="1:12">
      <c r="A5131" s="11" t="s">
        <v>10131</v>
      </c>
      <c r="D5131" s="11" t="s">
        <v>260</v>
      </c>
      <c r="E5131" s="19" t="s">
        <v>10381</v>
      </c>
      <c r="F5131" s="10">
        <v>42036</v>
      </c>
      <c r="G5131" s="10">
        <v>44958</v>
      </c>
      <c r="H5131" s="11">
        <v>9</v>
      </c>
      <c r="I5131" s="20" t="s">
        <v>259</v>
      </c>
      <c r="J5131" s="11" t="s">
        <v>261</v>
      </c>
      <c r="K5131" s="11" t="s">
        <v>12387</v>
      </c>
      <c r="L5131" s="11">
        <v>2</v>
      </c>
    </row>
    <row r="5132" spans="1:12">
      <c r="A5132" s="11" t="s">
        <v>10132</v>
      </c>
      <c r="D5132" s="11" t="s">
        <v>260</v>
      </c>
      <c r="E5132" s="19" t="s">
        <v>10382</v>
      </c>
      <c r="F5132" s="10">
        <v>42036</v>
      </c>
      <c r="G5132" s="10">
        <v>44958</v>
      </c>
      <c r="H5132" s="11">
        <v>9</v>
      </c>
      <c r="I5132" s="20" t="s">
        <v>259</v>
      </c>
      <c r="J5132" s="11" t="s">
        <v>261</v>
      </c>
      <c r="K5132" s="11" t="s">
        <v>12387</v>
      </c>
      <c r="L5132" s="11">
        <v>2</v>
      </c>
    </row>
    <row r="5133" spans="1:12">
      <c r="A5133" s="11" t="s">
        <v>10133</v>
      </c>
      <c r="D5133" s="11" t="s">
        <v>260</v>
      </c>
      <c r="E5133" s="19" t="s">
        <v>10383</v>
      </c>
      <c r="F5133" s="10">
        <v>42036</v>
      </c>
      <c r="G5133" s="10">
        <v>44958</v>
      </c>
      <c r="H5133" s="11">
        <v>9</v>
      </c>
      <c r="I5133" s="20" t="s">
        <v>259</v>
      </c>
      <c r="J5133" s="11" t="s">
        <v>261</v>
      </c>
      <c r="K5133" s="11" t="s">
        <v>12387</v>
      </c>
      <c r="L5133" s="11">
        <v>2</v>
      </c>
    </row>
    <row r="5134" spans="1:12">
      <c r="A5134" s="11" t="s">
        <v>10134</v>
      </c>
      <c r="D5134" s="11" t="s">
        <v>260</v>
      </c>
      <c r="E5134" s="19" t="s">
        <v>10384</v>
      </c>
      <c r="F5134" s="10">
        <v>42036</v>
      </c>
      <c r="G5134" s="10">
        <v>44958</v>
      </c>
      <c r="H5134" s="11">
        <v>9</v>
      </c>
      <c r="I5134" s="20" t="s">
        <v>259</v>
      </c>
      <c r="J5134" s="11" t="s">
        <v>261</v>
      </c>
      <c r="K5134" s="11" t="s">
        <v>12387</v>
      </c>
      <c r="L5134" s="11">
        <v>2</v>
      </c>
    </row>
    <row r="5135" spans="1:12">
      <c r="A5135" s="11" t="s">
        <v>10135</v>
      </c>
      <c r="D5135" s="11" t="s">
        <v>260</v>
      </c>
      <c r="E5135" s="19" t="s">
        <v>10385</v>
      </c>
      <c r="F5135" s="10">
        <v>42036</v>
      </c>
      <c r="G5135" s="10">
        <v>44958</v>
      </c>
      <c r="H5135" s="11">
        <v>9</v>
      </c>
      <c r="I5135" s="20" t="s">
        <v>259</v>
      </c>
      <c r="J5135" s="11" t="s">
        <v>261</v>
      </c>
      <c r="K5135" s="11" t="s">
        <v>12387</v>
      </c>
      <c r="L5135" s="11">
        <v>2</v>
      </c>
    </row>
    <row r="5136" spans="1:12">
      <c r="A5136" s="11" t="s">
        <v>10136</v>
      </c>
      <c r="D5136" s="11" t="s">
        <v>260</v>
      </c>
      <c r="E5136" s="19" t="s">
        <v>10386</v>
      </c>
      <c r="F5136" s="10">
        <v>42036</v>
      </c>
      <c r="G5136" s="10">
        <v>44958</v>
      </c>
      <c r="H5136" s="11">
        <v>9</v>
      </c>
      <c r="I5136" s="20" t="s">
        <v>259</v>
      </c>
      <c r="J5136" s="11" t="s">
        <v>261</v>
      </c>
      <c r="K5136" s="11" t="s">
        <v>12387</v>
      </c>
      <c r="L5136" s="11">
        <v>2</v>
      </c>
    </row>
    <row r="5137" spans="1:12">
      <c r="A5137" s="11" t="s">
        <v>10137</v>
      </c>
      <c r="D5137" s="11" t="s">
        <v>260</v>
      </c>
      <c r="E5137" s="19" t="s">
        <v>10387</v>
      </c>
      <c r="F5137" s="10">
        <v>42036</v>
      </c>
      <c r="G5137" s="10">
        <v>44958</v>
      </c>
      <c r="H5137" s="11">
        <v>9</v>
      </c>
      <c r="I5137" s="20" t="s">
        <v>259</v>
      </c>
      <c r="J5137" s="11" t="s">
        <v>261</v>
      </c>
      <c r="K5137" s="11" t="s">
        <v>12387</v>
      </c>
      <c r="L5137" s="11">
        <v>2</v>
      </c>
    </row>
    <row r="5138" spans="1:12">
      <c r="A5138" s="11" t="s">
        <v>10138</v>
      </c>
      <c r="D5138" s="11" t="s">
        <v>260</v>
      </c>
      <c r="E5138" s="19" t="s">
        <v>10388</v>
      </c>
      <c r="F5138" s="10">
        <v>42036</v>
      </c>
      <c r="G5138" s="10">
        <v>44958</v>
      </c>
      <c r="H5138" s="11">
        <v>9</v>
      </c>
      <c r="I5138" s="20" t="s">
        <v>259</v>
      </c>
      <c r="J5138" s="11" t="s">
        <v>261</v>
      </c>
      <c r="K5138" s="11" t="s">
        <v>12387</v>
      </c>
      <c r="L5138" s="11">
        <v>2</v>
      </c>
    </row>
    <row r="5139" spans="1:12">
      <c r="A5139" s="11" t="s">
        <v>10139</v>
      </c>
      <c r="D5139" s="11" t="s">
        <v>260</v>
      </c>
      <c r="E5139" s="19" t="s">
        <v>10389</v>
      </c>
      <c r="F5139" s="10">
        <v>42036</v>
      </c>
      <c r="G5139" s="10">
        <v>44958</v>
      </c>
      <c r="H5139" s="11">
        <v>9</v>
      </c>
      <c r="I5139" s="20" t="s">
        <v>259</v>
      </c>
      <c r="J5139" s="11" t="s">
        <v>261</v>
      </c>
      <c r="K5139" s="11" t="s">
        <v>12387</v>
      </c>
      <c r="L5139" s="11">
        <v>2</v>
      </c>
    </row>
    <row r="5140" spans="1:12">
      <c r="A5140" s="11" t="s">
        <v>10140</v>
      </c>
      <c r="D5140" s="11" t="s">
        <v>260</v>
      </c>
      <c r="E5140" s="19" t="s">
        <v>10390</v>
      </c>
      <c r="F5140" s="10">
        <v>42036</v>
      </c>
      <c r="G5140" s="10">
        <v>44958</v>
      </c>
      <c r="H5140" s="11">
        <v>9</v>
      </c>
      <c r="I5140" s="20" t="s">
        <v>259</v>
      </c>
      <c r="J5140" s="11" t="s">
        <v>261</v>
      </c>
      <c r="K5140" s="11" t="s">
        <v>12387</v>
      </c>
      <c r="L5140" s="11">
        <v>2</v>
      </c>
    </row>
    <row r="5141" spans="1:12">
      <c r="A5141" s="11" t="s">
        <v>10141</v>
      </c>
      <c r="D5141" s="11" t="s">
        <v>260</v>
      </c>
      <c r="E5141" s="19" t="s">
        <v>10391</v>
      </c>
      <c r="F5141" s="10">
        <v>42036</v>
      </c>
      <c r="G5141" s="10">
        <v>44958</v>
      </c>
      <c r="H5141" s="11">
        <v>9</v>
      </c>
      <c r="I5141" s="20" t="s">
        <v>259</v>
      </c>
      <c r="J5141" s="11" t="s">
        <v>261</v>
      </c>
      <c r="K5141" s="11" t="s">
        <v>12387</v>
      </c>
      <c r="L5141" s="11">
        <v>2</v>
      </c>
    </row>
    <row r="5142" spans="1:12">
      <c r="A5142" s="11" t="s">
        <v>10142</v>
      </c>
      <c r="D5142" s="11" t="s">
        <v>260</v>
      </c>
      <c r="E5142" s="19" t="s">
        <v>10392</v>
      </c>
      <c r="F5142" s="10">
        <v>42036</v>
      </c>
      <c r="G5142" s="10">
        <v>44958</v>
      </c>
      <c r="H5142" s="11">
        <v>9</v>
      </c>
      <c r="I5142" s="20" t="s">
        <v>259</v>
      </c>
      <c r="J5142" s="11" t="s">
        <v>261</v>
      </c>
      <c r="K5142" s="11" t="s">
        <v>12387</v>
      </c>
      <c r="L5142" s="11">
        <v>2</v>
      </c>
    </row>
    <row r="5143" spans="1:12">
      <c r="A5143" s="11" t="s">
        <v>10143</v>
      </c>
      <c r="D5143" s="11" t="s">
        <v>260</v>
      </c>
      <c r="E5143" s="19" t="s">
        <v>10393</v>
      </c>
      <c r="F5143" s="10">
        <v>42036</v>
      </c>
      <c r="G5143" s="10">
        <v>44958</v>
      </c>
      <c r="H5143" s="11">
        <v>9</v>
      </c>
      <c r="I5143" s="20" t="s">
        <v>259</v>
      </c>
      <c r="J5143" s="11" t="s">
        <v>261</v>
      </c>
      <c r="K5143" s="11" t="s">
        <v>12387</v>
      </c>
      <c r="L5143" s="11">
        <v>2</v>
      </c>
    </row>
    <row r="5144" spans="1:12">
      <c r="A5144" s="11" t="s">
        <v>10144</v>
      </c>
      <c r="D5144" s="11" t="s">
        <v>260</v>
      </c>
      <c r="E5144" s="19" t="s">
        <v>10394</v>
      </c>
      <c r="F5144" s="10">
        <v>42036</v>
      </c>
      <c r="G5144" s="10">
        <v>44958</v>
      </c>
      <c r="H5144" s="11">
        <v>9</v>
      </c>
      <c r="I5144" s="20" t="s">
        <v>259</v>
      </c>
      <c r="J5144" s="11" t="s">
        <v>261</v>
      </c>
      <c r="K5144" s="11" t="s">
        <v>12387</v>
      </c>
      <c r="L5144" s="11">
        <v>2</v>
      </c>
    </row>
    <row r="5145" spans="1:12">
      <c r="A5145" s="11" t="s">
        <v>10145</v>
      </c>
      <c r="D5145" s="11" t="s">
        <v>260</v>
      </c>
      <c r="E5145" s="19" t="s">
        <v>10395</v>
      </c>
      <c r="F5145" s="10">
        <v>42036</v>
      </c>
      <c r="G5145" s="10">
        <v>44958</v>
      </c>
      <c r="H5145" s="11">
        <v>9</v>
      </c>
      <c r="I5145" s="20" t="s">
        <v>259</v>
      </c>
      <c r="J5145" s="11" t="s">
        <v>261</v>
      </c>
      <c r="K5145" s="11" t="s">
        <v>12387</v>
      </c>
      <c r="L5145" s="11">
        <v>2</v>
      </c>
    </row>
    <row r="5146" spans="1:12">
      <c r="A5146" s="11" t="s">
        <v>10146</v>
      </c>
      <c r="D5146" s="11" t="s">
        <v>260</v>
      </c>
      <c r="E5146" s="19" t="s">
        <v>10396</v>
      </c>
      <c r="F5146" s="10">
        <v>42036</v>
      </c>
      <c r="G5146" s="10">
        <v>44958</v>
      </c>
      <c r="H5146" s="11">
        <v>9</v>
      </c>
      <c r="I5146" s="20" t="s">
        <v>259</v>
      </c>
      <c r="J5146" s="11" t="s">
        <v>261</v>
      </c>
      <c r="K5146" s="11" t="s">
        <v>12387</v>
      </c>
      <c r="L5146" s="11">
        <v>2</v>
      </c>
    </row>
    <row r="5147" spans="1:12">
      <c r="A5147" s="11" t="s">
        <v>10147</v>
      </c>
      <c r="D5147" s="11" t="s">
        <v>260</v>
      </c>
      <c r="E5147" s="19" t="s">
        <v>10397</v>
      </c>
      <c r="F5147" s="10">
        <v>42036</v>
      </c>
      <c r="G5147" s="10">
        <v>44958</v>
      </c>
      <c r="H5147" s="11">
        <v>9</v>
      </c>
      <c r="I5147" s="20" t="s">
        <v>259</v>
      </c>
      <c r="J5147" s="11" t="s">
        <v>261</v>
      </c>
      <c r="K5147" s="11" t="s">
        <v>12387</v>
      </c>
      <c r="L5147" s="11">
        <v>2</v>
      </c>
    </row>
    <row r="5148" spans="1:12">
      <c r="A5148" s="11" t="s">
        <v>10148</v>
      </c>
      <c r="D5148" s="11" t="s">
        <v>260</v>
      </c>
      <c r="E5148" s="19" t="s">
        <v>10398</v>
      </c>
      <c r="F5148" s="10">
        <v>42036</v>
      </c>
      <c r="G5148" s="10">
        <v>44958</v>
      </c>
      <c r="H5148" s="11">
        <v>9</v>
      </c>
      <c r="I5148" s="20" t="s">
        <v>259</v>
      </c>
      <c r="J5148" s="11" t="s">
        <v>261</v>
      </c>
      <c r="K5148" s="11" t="s">
        <v>12387</v>
      </c>
      <c r="L5148" s="11">
        <v>2</v>
      </c>
    </row>
    <row r="5149" spans="1:12">
      <c r="A5149" s="11" t="s">
        <v>10149</v>
      </c>
      <c r="D5149" s="11" t="s">
        <v>260</v>
      </c>
      <c r="E5149" s="19" t="s">
        <v>10399</v>
      </c>
      <c r="F5149" s="10">
        <v>42036</v>
      </c>
      <c r="G5149" s="10">
        <v>44958</v>
      </c>
      <c r="H5149" s="11">
        <v>9</v>
      </c>
      <c r="I5149" s="20" t="s">
        <v>259</v>
      </c>
      <c r="J5149" s="11" t="s">
        <v>261</v>
      </c>
      <c r="K5149" s="11" t="s">
        <v>12387</v>
      </c>
      <c r="L5149" s="11">
        <v>2</v>
      </c>
    </row>
    <row r="5150" spans="1:12">
      <c r="A5150" s="11" t="s">
        <v>10150</v>
      </c>
      <c r="D5150" s="11" t="s">
        <v>260</v>
      </c>
      <c r="E5150" s="19" t="s">
        <v>10400</v>
      </c>
      <c r="F5150" s="10">
        <v>42036</v>
      </c>
      <c r="G5150" s="10">
        <v>44958</v>
      </c>
      <c r="H5150" s="11">
        <v>9</v>
      </c>
      <c r="I5150" s="20" t="s">
        <v>259</v>
      </c>
      <c r="J5150" s="11" t="s">
        <v>261</v>
      </c>
      <c r="K5150" s="11" t="s">
        <v>12387</v>
      </c>
      <c r="L5150" s="11">
        <v>2</v>
      </c>
    </row>
    <row r="5151" spans="1:12">
      <c r="A5151" s="11" t="s">
        <v>10151</v>
      </c>
      <c r="D5151" s="11" t="s">
        <v>260</v>
      </c>
      <c r="E5151" s="19" t="s">
        <v>10401</v>
      </c>
      <c r="F5151" s="10">
        <v>42036</v>
      </c>
      <c r="G5151" s="10">
        <v>44958</v>
      </c>
      <c r="H5151" s="11">
        <v>9</v>
      </c>
      <c r="I5151" s="20" t="s">
        <v>259</v>
      </c>
      <c r="J5151" s="11" t="s">
        <v>261</v>
      </c>
      <c r="K5151" s="11" t="s">
        <v>12387</v>
      </c>
      <c r="L5151" s="11">
        <v>2</v>
      </c>
    </row>
    <row r="5152" spans="1:12">
      <c r="A5152" s="11" t="s">
        <v>10152</v>
      </c>
      <c r="D5152" s="11" t="s">
        <v>260</v>
      </c>
      <c r="E5152" s="19" t="s">
        <v>10402</v>
      </c>
      <c r="F5152" s="10">
        <v>42036</v>
      </c>
      <c r="G5152" s="10">
        <v>44958</v>
      </c>
      <c r="H5152" s="11">
        <v>9</v>
      </c>
      <c r="I5152" s="20" t="s">
        <v>259</v>
      </c>
      <c r="J5152" s="11" t="s">
        <v>261</v>
      </c>
      <c r="K5152" s="11" t="s">
        <v>12387</v>
      </c>
      <c r="L5152" s="11">
        <v>2</v>
      </c>
    </row>
    <row r="5153" spans="1:12">
      <c r="A5153" s="11" t="s">
        <v>10153</v>
      </c>
      <c r="D5153" s="11" t="s">
        <v>260</v>
      </c>
      <c r="E5153" s="19" t="s">
        <v>10403</v>
      </c>
      <c r="F5153" s="10">
        <v>42036</v>
      </c>
      <c r="G5153" s="10">
        <v>44958</v>
      </c>
      <c r="H5153" s="11">
        <v>9</v>
      </c>
      <c r="I5153" s="20" t="s">
        <v>259</v>
      </c>
      <c r="J5153" s="11" t="s">
        <v>261</v>
      </c>
      <c r="K5153" s="11" t="s">
        <v>12387</v>
      </c>
      <c r="L5153" s="11">
        <v>2</v>
      </c>
    </row>
    <row r="5154" spans="1:12">
      <c r="A5154" s="11" t="s">
        <v>10154</v>
      </c>
      <c r="D5154" s="11" t="s">
        <v>260</v>
      </c>
      <c r="E5154" s="19" t="s">
        <v>10404</v>
      </c>
      <c r="F5154" s="10">
        <v>42036</v>
      </c>
      <c r="G5154" s="10">
        <v>44958</v>
      </c>
      <c r="H5154" s="11">
        <v>9</v>
      </c>
      <c r="I5154" s="20" t="s">
        <v>259</v>
      </c>
      <c r="J5154" s="11" t="s">
        <v>261</v>
      </c>
      <c r="K5154" s="11" t="s">
        <v>12387</v>
      </c>
      <c r="L5154" s="11">
        <v>2</v>
      </c>
    </row>
    <row r="5155" spans="1:12">
      <c r="A5155" s="11" t="s">
        <v>10155</v>
      </c>
      <c r="D5155" s="11" t="s">
        <v>260</v>
      </c>
      <c r="E5155" s="19" t="s">
        <v>10405</v>
      </c>
      <c r="F5155" s="10">
        <v>42036</v>
      </c>
      <c r="G5155" s="10">
        <v>44958</v>
      </c>
      <c r="H5155" s="11">
        <v>9</v>
      </c>
      <c r="I5155" s="20" t="s">
        <v>259</v>
      </c>
      <c r="J5155" s="11" t="s">
        <v>261</v>
      </c>
      <c r="K5155" s="11" t="s">
        <v>12387</v>
      </c>
      <c r="L5155" s="11">
        <v>2</v>
      </c>
    </row>
    <row r="5156" spans="1:12">
      <c r="A5156" s="11" t="s">
        <v>10156</v>
      </c>
      <c r="D5156" s="11" t="s">
        <v>260</v>
      </c>
      <c r="E5156" s="19" t="s">
        <v>10406</v>
      </c>
      <c r="F5156" s="10">
        <v>42036</v>
      </c>
      <c r="G5156" s="10">
        <v>44958</v>
      </c>
      <c r="H5156" s="11">
        <v>9</v>
      </c>
      <c r="I5156" s="20" t="s">
        <v>259</v>
      </c>
      <c r="J5156" s="11" t="s">
        <v>261</v>
      </c>
      <c r="K5156" s="11" t="s">
        <v>12387</v>
      </c>
      <c r="L5156" s="11">
        <v>2</v>
      </c>
    </row>
    <row r="5157" spans="1:12">
      <c r="A5157" s="11" t="s">
        <v>10157</v>
      </c>
      <c r="D5157" s="11" t="s">
        <v>260</v>
      </c>
      <c r="E5157" s="19" t="s">
        <v>10407</v>
      </c>
      <c r="F5157" s="10">
        <v>42036</v>
      </c>
      <c r="G5157" s="10">
        <v>44958</v>
      </c>
      <c r="H5157" s="11">
        <v>9</v>
      </c>
      <c r="I5157" s="20" t="s">
        <v>259</v>
      </c>
      <c r="J5157" s="11" t="s">
        <v>261</v>
      </c>
      <c r="K5157" s="11" t="s">
        <v>12387</v>
      </c>
      <c r="L5157" s="11">
        <v>2</v>
      </c>
    </row>
    <row r="5158" spans="1:12">
      <c r="A5158" s="11" t="s">
        <v>10158</v>
      </c>
      <c r="D5158" s="11" t="s">
        <v>260</v>
      </c>
      <c r="E5158" s="19" t="s">
        <v>10408</v>
      </c>
      <c r="F5158" s="10">
        <v>42036</v>
      </c>
      <c r="G5158" s="10">
        <v>44958</v>
      </c>
      <c r="H5158" s="11">
        <v>9</v>
      </c>
      <c r="I5158" s="20" t="s">
        <v>259</v>
      </c>
      <c r="J5158" s="11" t="s">
        <v>261</v>
      </c>
      <c r="K5158" s="11" t="s">
        <v>12387</v>
      </c>
      <c r="L5158" s="11">
        <v>2</v>
      </c>
    </row>
    <row r="5159" spans="1:12">
      <c r="A5159" s="11" t="s">
        <v>10159</v>
      </c>
      <c r="D5159" s="11" t="s">
        <v>260</v>
      </c>
      <c r="E5159" s="19" t="s">
        <v>10409</v>
      </c>
      <c r="F5159" s="10">
        <v>42036</v>
      </c>
      <c r="G5159" s="10">
        <v>44958</v>
      </c>
      <c r="H5159" s="11">
        <v>9</v>
      </c>
      <c r="I5159" s="20" t="s">
        <v>259</v>
      </c>
      <c r="J5159" s="11" t="s">
        <v>261</v>
      </c>
      <c r="K5159" s="11" t="s">
        <v>12387</v>
      </c>
      <c r="L5159" s="11">
        <v>2</v>
      </c>
    </row>
    <row r="5160" spans="1:12">
      <c r="A5160" s="11" t="s">
        <v>10160</v>
      </c>
      <c r="D5160" s="11" t="s">
        <v>260</v>
      </c>
      <c r="E5160" s="19" t="s">
        <v>10410</v>
      </c>
      <c r="F5160" s="10">
        <v>42036</v>
      </c>
      <c r="G5160" s="10">
        <v>44958</v>
      </c>
      <c r="H5160" s="11">
        <v>9</v>
      </c>
      <c r="I5160" s="20" t="s">
        <v>259</v>
      </c>
      <c r="J5160" s="11" t="s">
        <v>261</v>
      </c>
      <c r="K5160" s="11" t="s">
        <v>12387</v>
      </c>
      <c r="L5160" s="11">
        <v>2</v>
      </c>
    </row>
    <row r="5161" spans="1:12">
      <c r="A5161" s="11" t="s">
        <v>10161</v>
      </c>
      <c r="D5161" s="11" t="s">
        <v>260</v>
      </c>
      <c r="E5161" s="19" t="s">
        <v>10411</v>
      </c>
      <c r="F5161" s="10">
        <v>42036</v>
      </c>
      <c r="G5161" s="10">
        <v>44958</v>
      </c>
      <c r="H5161" s="11">
        <v>9</v>
      </c>
      <c r="I5161" s="20" t="s">
        <v>259</v>
      </c>
      <c r="J5161" s="11" t="s">
        <v>261</v>
      </c>
      <c r="K5161" s="11" t="s">
        <v>12387</v>
      </c>
      <c r="L5161" s="11">
        <v>2</v>
      </c>
    </row>
    <row r="5162" spans="1:12">
      <c r="A5162" s="11" t="s">
        <v>10162</v>
      </c>
      <c r="D5162" s="11" t="s">
        <v>260</v>
      </c>
      <c r="E5162" s="19" t="s">
        <v>10412</v>
      </c>
      <c r="F5162" s="10">
        <v>42036</v>
      </c>
      <c r="G5162" s="10">
        <v>44958</v>
      </c>
      <c r="H5162" s="11">
        <v>9</v>
      </c>
      <c r="I5162" s="20" t="s">
        <v>259</v>
      </c>
      <c r="J5162" s="11" t="s">
        <v>261</v>
      </c>
      <c r="K5162" s="11" t="s">
        <v>12387</v>
      </c>
      <c r="L5162" s="11">
        <v>2</v>
      </c>
    </row>
    <row r="5163" spans="1:12">
      <c r="A5163" s="11" t="s">
        <v>10163</v>
      </c>
      <c r="D5163" s="11" t="s">
        <v>260</v>
      </c>
      <c r="E5163" s="19" t="s">
        <v>10413</v>
      </c>
      <c r="F5163" s="10">
        <v>42036</v>
      </c>
      <c r="G5163" s="10">
        <v>44958</v>
      </c>
      <c r="H5163" s="11">
        <v>9</v>
      </c>
      <c r="I5163" s="20" t="s">
        <v>259</v>
      </c>
      <c r="J5163" s="11" t="s">
        <v>261</v>
      </c>
      <c r="K5163" s="11" t="s">
        <v>12387</v>
      </c>
      <c r="L5163" s="11">
        <v>2</v>
      </c>
    </row>
    <row r="5164" spans="1:12">
      <c r="A5164" s="11" t="s">
        <v>10164</v>
      </c>
      <c r="D5164" s="11" t="s">
        <v>260</v>
      </c>
      <c r="E5164" s="19" t="s">
        <v>10414</v>
      </c>
      <c r="F5164" s="10">
        <v>42036</v>
      </c>
      <c r="G5164" s="10">
        <v>44958</v>
      </c>
      <c r="H5164" s="11">
        <v>9</v>
      </c>
      <c r="I5164" s="20" t="s">
        <v>259</v>
      </c>
      <c r="J5164" s="11" t="s">
        <v>261</v>
      </c>
      <c r="K5164" s="11" t="s">
        <v>12387</v>
      </c>
      <c r="L5164" s="11">
        <v>2</v>
      </c>
    </row>
    <row r="5165" spans="1:12">
      <c r="A5165" s="11" t="s">
        <v>10165</v>
      </c>
      <c r="D5165" s="11" t="s">
        <v>260</v>
      </c>
      <c r="E5165" s="19" t="s">
        <v>10415</v>
      </c>
      <c r="F5165" s="10">
        <v>42036</v>
      </c>
      <c r="G5165" s="10">
        <v>44958</v>
      </c>
      <c r="H5165" s="11">
        <v>9</v>
      </c>
      <c r="I5165" s="20" t="s">
        <v>259</v>
      </c>
      <c r="J5165" s="11" t="s">
        <v>261</v>
      </c>
      <c r="K5165" s="11" t="s">
        <v>12387</v>
      </c>
      <c r="L5165" s="11">
        <v>2</v>
      </c>
    </row>
    <row r="5166" spans="1:12">
      <c r="A5166" s="11" t="s">
        <v>10166</v>
      </c>
      <c r="D5166" s="11" t="s">
        <v>260</v>
      </c>
      <c r="E5166" s="19" t="s">
        <v>10416</v>
      </c>
      <c r="F5166" s="10">
        <v>42036</v>
      </c>
      <c r="G5166" s="10">
        <v>44958</v>
      </c>
      <c r="H5166" s="11">
        <v>9</v>
      </c>
      <c r="I5166" s="20" t="s">
        <v>259</v>
      </c>
      <c r="J5166" s="11" t="s">
        <v>261</v>
      </c>
      <c r="K5166" s="11" t="s">
        <v>12387</v>
      </c>
      <c r="L5166" s="11">
        <v>2</v>
      </c>
    </row>
    <row r="5167" spans="1:12">
      <c r="A5167" s="11" t="s">
        <v>10167</v>
      </c>
      <c r="D5167" s="11" t="s">
        <v>260</v>
      </c>
      <c r="E5167" s="19" t="s">
        <v>10417</v>
      </c>
      <c r="F5167" s="10">
        <v>42036</v>
      </c>
      <c r="G5167" s="10">
        <v>44958</v>
      </c>
      <c r="H5167" s="11">
        <v>9</v>
      </c>
      <c r="I5167" s="20" t="s">
        <v>259</v>
      </c>
      <c r="J5167" s="11" t="s">
        <v>261</v>
      </c>
      <c r="K5167" s="11" t="s">
        <v>12387</v>
      </c>
      <c r="L5167" s="11">
        <v>2</v>
      </c>
    </row>
    <row r="5168" spans="1:12">
      <c r="A5168" s="11" t="s">
        <v>10168</v>
      </c>
      <c r="D5168" s="11" t="s">
        <v>260</v>
      </c>
      <c r="E5168" s="19" t="s">
        <v>10418</v>
      </c>
      <c r="F5168" s="10">
        <v>42036</v>
      </c>
      <c r="G5168" s="10">
        <v>44958</v>
      </c>
      <c r="H5168" s="11">
        <v>9</v>
      </c>
      <c r="I5168" s="20" t="s">
        <v>259</v>
      </c>
      <c r="J5168" s="11" t="s">
        <v>261</v>
      </c>
      <c r="K5168" s="11" t="s">
        <v>12387</v>
      </c>
      <c r="L5168" s="11">
        <v>2</v>
      </c>
    </row>
    <row r="5169" spans="1:12">
      <c r="A5169" s="11" t="s">
        <v>10169</v>
      </c>
      <c r="D5169" s="11" t="s">
        <v>260</v>
      </c>
      <c r="E5169" s="19" t="s">
        <v>10419</v>
      </c>
      <c r="F5169" s="10">
        <v>42036</v>
      </c>
      <c r="G5169" s="10">
        <v>44958</v>
      </c>
      <c r="H5169" s="11">
        <v>9</v>
      </c>
      <c r="I5169" s="20" t="s">
        <v>259</v>
      </c>
      <c r="J5169" s="11" t="s">
        <v>261</v>
      </c>
      <c r="K5169" s="11" t="s">
        <v>12387</v>
      </c>
      <c r="L5169" s="11">
        <v>2</v>
      </c>
    </row>
    <row r="5170" spans="1:12">
      <c r="A5170" s="11" t="s">
        <v>10170</v>
      </c>
      <c r="D5170" s="11" t="s">
        <v>260</v>
      </c>
      <c r="E5170" s="19" t="s">
        <v>10420</v>
      </c>
      <c r="F5170" s="10">
        <v>42036</v>
      </c>
      <c r="G5170" s="10">
        <v>44958</v>
      </c>
      <c r="H5170" s="11">
        <v>9</v>
      </c>
      <c r="I5170" s="20" t="s">
        <v>259</v>
      </c>
      <c r="J5170" s="11" t="s">
        <v>261</v>
      </c>
      <c r="K5170" s="11" t="s">
        <v>12387</v>
      </c>
      <c r="L5170" s="11">
        <v>2</v>
      </c>
    </row>
    <row r="5171" spans="1:12">
      <c r="A5171" s="11" t="s">
        <v>10171</v>
      </c>
      <c r="D5171" s="11" t="s">
        <v>260</v>
      </c>
      <c r="E5171" s="19" t="s">
        <v>10421</v>
      </c>
      <c r="F5171" s="10">
        <v>42036</v>
      </c>
      <c r="G5171" s="10">
        <v>44958</v>
      </c>
      <c r="H5171" s="11">
        <v>9</v>
      </c>
      <c r="I5171" s="20" t="s">
        <v>259</v>
      </c>
      <c r="J5171" s="11" t="s">
        <v>261</v>
      </c>
      <c r="K5171" s="11" t="s">
        <v>12387</v>
      </c>
      <c r="L5171" s="11">
        <v>2</v>
      </c>
    </row>
    <row r="5172" spans="1:12">
      <c r="A5172" s="11" t="s">
        <v>10172</v>
      </c>
      <c r="D5172" s="11" t="s">
        <v>260</v>
      </c>
      <c r="E5172" s="19" t="s">
        <v>10422</v>
      </c>
      <c r="F5172" s="10">
        <v>42036</v>
      </c>
      <c r="G5172" s="10">
        <v>44958</v>
      </c>
      <c r="H5172" s="11">
        <v>9</v>
      </c>
      <c r="I5172" s="20" t="s">
        <v>259</v>
      </c>
      <c r="J5172" s="11" t="s">
        <v>261</v>
      </c>
      <c r="K5172" s="11" t="s">
        <v>12387</v>
      </c>
      <c r="L5172" s="11">
        <v>2</v>
      </c>
    </row>
    <row r="5173" spans="1:12">
      <c r="A5173" s="11" t="s">
        <v>10173</v>
      </c>
      <c r="D5173" s="11" t="s">
        <v>260</v>
      </c>
      <c r="E5173" s="19" t="s">
        <v>10423</v>
      </c>
      <c r="F5173" s="10">
        <v>42036</v>
      </c>
      <c r="G5173" s="10">
        <v>44958</v>
      </c>
      <c r="H5173" s="11">
        <v>9</v>
      </c>
      <c r="I5173" s="20" t="s">
        <v>259</v>
      </c>
      <c r="J5173" s="11" t="s">
        <v>261</v>
      </c>
      <c r="K5173" s="11" t="s">
        <v>12387</v>
      </c>
      <c r="L5173" s="11">
        <v>2</v>
      </c>
    </row>
    <row r="5174" spans="1:12">
      <c r="A5174" s="11" t="s">
        <v>10174</v>
      </c>
      <c r="D5174" s="11" t="s">
        <v>260</v>
      </c>
      <c r="E5174" s="19" t="s">
        <v>10424</v>
      </c>
      <c r="F5174" s="10">
        <v>42036</v>
      </c>
      <c r="G5174" s="10">
        <v>44958</v>
      </c>
      <c r="H5174" s="11">
        <v>9</v>
      </c>
      <c r="I5174" s="20" t="s">
        <v>259</v>
      </c>
      <c r="J5174" s="11" t="s">
        <v>261</v>
      </c>
      <c r="K5174" s="11" t="s">
        <v>12387</v>
      </c>
      <c r="L5174" s="11">
        <v>2</v>
      </c>
    </row>
    <row r="5175" spans="1:12">
      <c r="A5175" s="11" t="s">
        <v>10175</v>
      </c>
      <c r="D5175" s="11" t="s">
        <v>260</v>
      </c>
      <c r="E5175" s="19" t="s">
        <v>10425</v>
      </c>
      <c r="F5175" s="10">
        <v>42036</v>
      </c>
      <c r="G5175" s="10">
        <v>44958</v>
      </c>
      <c r="H5175" s="11">
        <v>9</v>
      </c>
      <c r="I5175" s="20" t="s">
        <v>259</v>
      </c>
      <c r="J5175" s="11" t="s">
        <v>261</v>
      </c>
      <c r="K5175" s="11" t="s">
        <v>12387</v>
      </c>
      <c r="L5175" s="11">
        <v>2</v>
      </c>
    </row>
    <row r="5176" spans="1:12">
      <c r="A5176" s="11" t="s">
        <v>10176</v>
      </c>
      <c r="D5176" s="11" t="s">
        <v>260</v>
      </c>
      <c r="E5176" s="19" t="s">
        <v>10426</v>
      </c>
      <c r="F5176" s="10">
        <v>42036</v>
      </c>
      <c r="G5176" s="10">
        <v>44958</v>
      </c>
      <c r="H5176" s="11">
        <v>9</v>
      </c>
      <c r="I5176" s="20" t="s">
        <v>259</v>
      </c>
      <c r="J5176" s="11" t="s">
        <v>261</v>
      </c>
      <c r="K5176" s="11" t="s">
        <v>12387</v>
      </c>
      <c r="L5176" s="11">
        <v>2</v>
      </c>
    </row>
    <row r="5177" spans="1:12">
      <c r="A5177" s="11" t="s">
        <v>10177</v>
      </c>
      <c r="D5177" s="11" t="s">
        <v>260</v>
      </c>
      <c r="E5177" s="19" t="s">
        <v>10427</v>
      </c>
      <c r="F5177" s="10">
        <v>42036</v>
      </c>
      <c r="G5177" s="10">
        <v>44958</v>
      </c>
      <c r="H5177" s="11">
        <v>9</v>
      </c>
      <c r="I5177" s="20" t="s">
        <v>259</v>
      </c>
      <c r="J5177" s="11" t="s">
        <v>261</v>
      </c>
      <c r="K5177" s="11" t="s">
        <v>12387</v>
      </c>
      <c r="L5177" s="11">
        <v>2</v>
      </c>
    </row>
    <row r="5178" spans="1:12">
      <c r="A5178" s="11" t="s">
        <v>10178</v>
      </c>
      <c r="D5178" s="11" t="s">
        <v>260</v>
      </c>
      <c r="E5178" s="19" t="s">
        <v>10428</v>
      </c>
      <c r="F5178" s="10">
        <v>42036</v>
      </c>
      <c r="G5178" s="10">
        <v>44958</v>
      </c>
      <c r="H5178" s="11">
        <v>9</v>
      </c>
      <c r="I5178" s="20" t="s">
        <v>259</v>
      </c>
      <c r="J5178" s="11" t="s">
        <v>261</v>
      </c>
      <c r="K5178" s="11" t="s">
        <v>12387</v>
      </c>
      <c r="L5178" s="11">
        <v>2</v>
      </c>
    </row>
    <row r="5179" spans="1:12">
      <c r="A5179" s="11" t="s">
        <v>10179</v>
      </c>
      <c r="D5179" s="11" t="s">
        <v>260</v>
      </c>
      <c r="E5179" s="19" t="s">
        <v>10429</v>
      </c>
      <c r="F5179" s="10">
        <v>42036</v>
      </c>
      <c r="G5179" s="10">
        <v>44958</v>
      </c>
      <c r="H5179" s="11">
        <v>9</v>
      </c>
      <c r="I5179" s="20" t="s">
        <v>259</v>
      </c>
      <c r="J5179" s="11" t="s">
        <v>261</v>
      </c>
      <c r="K5179" s="11" t="s">
        <v>12387</v>
      </c>
      <c r="L5179" s="11">
        <v>2</v>
      </c>
    </row>
    <row r="5180" spans="1:12">
      <c r="A5180" s="11" t="s">
        <v>10180</v>
      </c>
      <c r="D5180" s="11" t="s">
        <v>260</v>
      </c>
      <c r="E5180" s="19" t="s">
        <v>10430</v>
      </c>
      <c r="F5180" s="10">
        <v>42036</v>
      </c>
      <c r="G5180" s="10">
        <v>44958</v>
      </c>
      <c r="H5180" s="11">
        <v>9</v>
      </c>
      <c r="I5180" s="20" t="s">
        <v>259</v>
      </c>
      <c r="J5180" s="11" t="s">
        <v>261</v>
      </c>
      <c r="K5180" s="11" t="s">
        <v>12387</v>
      </c>
      <c r="L5180" s="11">
        <v>2</v>
      </c>
    </row>
    <row r="5181" spans="1:12">
      <c r="A5181" s="11" t="s">
        <v>10181</v>
      </c>
      <c r="D5181" s="11" t="s">
        <v>260</v>
      </c>
      <c r="E5181" s="19" t="s">
        <v>10431</v>
      </c>
      <c r="F5181" s="10">
        <v>42036</v>
      </c>
      <c r="G5181" s="10">
        <v>44958</v>
      </c>
      <c r="H5181" s="11">
        <v>9</v>
      </c>
      <c r="I5181" s="20" t="s">
        <v>259</v>
      </c>
      <c r="J5181" s="11" t="s">
        <v>261</v>
      </c>
      <c r="K5181" s="11" t="s">
        <v>12387</v>
      </c>
      <c r="L5181" s="11">
        <v>2</v>
      </c>
    </row>
    <row r="5182" spans="1:12">
      <c r="A5182" s="11" t="s">
        <v>10182</v>
      </c>
      <c r="D5182" s="11" t="s">
        <v>260</v>
      </c>
      <c r="E5182" s="19" t="s">
        <v>10432</v>
      </c>
      <c r="F5182" s="10">
        <v>42036</v>
      </c>
      <c r="G5182" s="10">
        <v>44958</v>
      </c>
      <c r="H5182" s="11">
        <v>9</v>
      </c>
      <c r="I5182" s="20" t="s">
        <v>259</v>
      </c>
      <c r="J5182" s="11" t="s">
        <v>261</v>
      </c>
      <c r="K5182" s="11" t="s">
        <v>12387</v>
      </c>
      <c r="L5182" s="11">
        <v>2</v>
      </c>
    </row>
    <row r="5183" spans="1:12">
      <c r="A5183" s="11" t="s">
        <v>10183</v>
      </c>
      <c r="D5183" s="11" t="s">
        <v>260</v>
      </c>
      <c r="E5183" s="19" t="s">
        <v>10433</v>
      </c>
      <c r="F5183" s="10">
        <v>42036</v>
      </c>
      <c r="G5183" s="10">
        <v>44958</v>
      </c>
      <c r="H5183" s="11">
        <v>9</v>
      </c>
      <c r="I5183" s="20" t="s">
        <v>259</v>
      </c>
      <c r="J5183" s="11" t="s">
        <v>261</v>
      </c>
      <c r="K5183" s="11" t="s">
        <v>12387</v>
      </c>
      <c r="L5183" s="11">
        <v>2</v>
      </c>
    </row>
    <row r="5184" spans="1:12">
      <c r="A5184" s="11" t="s">
        <v>10184</v>
      </c>
      <c r="D5184" s="11" t="s">
        <v>260</v>
      </c>
      <c r="E5184" s="19" t="s">
        <v>10434</v>
      </c>
      <c r="F5184" s="10">
        <v>42036</v>
      </c>
      <c r="G5184" s="10">
        <v>44958</v>
      </c>
      <c r="H5184" s="11">
        <v>9</v>
      </c>
      <c r="I5184" s="20" t="s">
        <v>259</v>
      </c>
      <c r="J5184" s="11" t="s">
        <v>261</v>
      </c>
      <c r="K5184" s="11" t="s">
        <v>12387</v>
      </c>
      <c r="L5184" s="11">
        <v>2</v>
      </c>
    </row>
    <row r="5185" spans="1:12">
      <c r="A5185" s="11" t="s">
        <v>10185</v>
      </c>
      <c r="D5185" s="11" t="s">
        <v>260</v>
      </c>
      <c r="E5185" s="19" t="s">
        <v>10435</v>
      </c>
      <c r="F5185" s="10">
        <v>42036</v>
      </c>
      <c r="G5185" s="10">
        <v>44958</v>
      </c>
      <c r="H5185" s="11">
        <v>9</v>
      </c>
      <c r="I5185" s="20" t="s">
        <v>259</v>
      </c>
      <c r="J5185" s="11" t="s">
        <v>261</v>
      </c>
      <c r="K5185" s="11" t="s">
        <v>12387</v>
      </c>
      <c r="L5185" s="11">
        <v>2</v>
      </c>
    </row>
    <row r="5186" spans="1:12">
      <c r="A5186" s="11" t="s">
        <v>10186</v>
      </c>
      <c r="D5186" s="11" t="s">
        <v>260</v>
      </c>
      <c r="E5186" s="19" t="s">
        <v>10436</v>
      </c>
      <c r="F5186" s="10">
        <v>42036</v>
      </c>
      <c r="G5186" s="10">
        <v>44958</v>
      </c>
      <c r="H5186" s="11">
        <v>9</v>
      </c>
      <c r="I5186" s="20" t="s">
        <v>259</v>
      </c>
      <c r="J5186" s="11" t="s">
        <v>261</v>
      </c>
      <c r="K5186" s="11" t="s">
        <v>12387</v>
      </c>
      <c r="L5186" s="11">
        <v>2</v>
      </c>
    </row>
    <row r="5187" spans="1:12">
      <c r="A5187" s="11" t="s">
        <v>10187</v>
      </c>
      <c r="D5187" s="11" t="s">
        <v>260</v>
      </c>
      <c r="E5187" s="19" t="s">
        <v>10437</v>
      </c>
      <c r="F5187" s="10">
        <v>42036</v>
      </c>
      <c r="G5187" s="10">
        <v>44958</v>
      </c>
      <c r="H5187" s="11">
        <v>9</v>
      </c>
      <c r="I5187" s="20" t="s">
        <v>259</v>
      </c>
      <c r="J5187" s="11" t="s">
        <v>261</v>
      </c>
      <c r="K5187" s="11" t="s">
        <v>12387</v>
      </c>
      <c r="L5187" s="11">
        <v>2</v>
      </c>
    </row>
    <row r="5188" spans="1:12">
      <c r="A5188" s="11" t="s">
        <v>10188</v>
      </c>
      <c r="D5188" s="11" t="s">
        <v>260</v>
      </c>
      <c r="E5188" s="19" t="s">
        <v>10438</v>
      </c>
      <c r="F5188" s="10">
        <v>42036</v>
      </c>
      <c r="G5188" s="10">
        <v>44958</v>
      </c>
      <c r="H5188" s="11">
        <v>9</v>
      </c>
      <c r="I5188" s="20" t="s">
        <v>259</v>
      </c>
      <c r="J5188" s="11" t="s">
        <v>261</v>
      </c>
      <c r="K5188" s="11" t="s">
        <v>12387</v>
      </c>
      <c r="L5188" s="11">
        <v>2</v>
      </c>
    </row>
    <row r="5189" spans="1:12">
      <c r="A5189" s="11" t="s">
        <v>10189</v>
      </c>
      <c r="D5189" s="11" t="s">
        <v>260</v>
      </c>
      <c r="E5189" s="19" t="s">
        <v>10439</v>
      </c>
      <c r="F5189" s="10">
        <v>42036</v>
      </c>
      <c r="G5189" s="10">
        <v>44958</v>
      </c>
      <c r="H5189" s="11">
        <v>9</v>
      </c>
      <c r="I5189" s="20" t="s">
        <v>259</v>
      </c>
      <c r="J5189" s="11" t="s">
        <v>261</v>
      </c>
      <c r="K5189" s="11" t="s">
        <v>12387</v>
      </c>
      <c r="L5189" s="11">
        <v>2</v>
      </c>
    </row>
    <row r="5190" spans="1:12">
      <c r="A5190" s="11" t="s">
        <v>10190</v>
      </c>
      <c r="D5190" s="11" t="s">
        <v>260</v>
      </c>
      <c r="E5190" s="19" t="s">
        <v>10440</v>
      </c>
      <c r="F5190" s="10">
        <v>42036</v>
      </c>
      <c r="G5190" s="10">
        <v>44958</v>
      </c>
      <c r="H5190" s="11">
        <v>9</v>
      </c>
      <c r="I5190" s="20" t="s">
        <v>259</v>
      </c>
      <c r="J5190" s="11" t="s">
        <v>261</v>
      </c>
      <c r="K5190" s="11" t="s">
        <v>12387</v>
      </c>
      <c r="L5190" s="11">
        <v>2</v>
      </c>
    </row>
    <row r="5191" spans="1:12">
      <c r="A5191" s="11" t="s">
        <v>10191</v>
      </c>
      <c r="D5191" s="11" t="s">
        <v>260</v>
      </c>
      <c r="E5191" s="19" t="s">
        <v>10441</v>
      </c>
      <c r="F5191" s="10">
        <v>42036</v>
      </c>
      <c r="G5191" s="10">
        <v>44958</v>
      </c>
      <c r="H5191" s="11">
        <v>9</v>
      </c>
      <c r="I5191" s="20" t="s">
        <v>259</v>
      </c>
      <c r="J5191" s="11" t="s">
        <v>261</v>
      </c>
      <c r="K5191" s="11" t="s">
        <v>12387</v>
      </c>
      <c r="L5191" s="11">
        <v>2</v>
      </c>
    </row>
    <row r="5192" spans="1:12">
      <c r="A5192" s="11" t="s">
        <v>10192</v>
      </c>
      <c r="D5192" s="11" t="s">
        <v>260</v>
      </c>
      <c r="E5192" s="19" t="s">
        <v>10442</v>
      </c>
      <c r="F5192" s="10">
        <v>42036</v>
      </c>
      <c r="G5192" s="10">
        <v>44958</v>
      </c>
      <c r="H5192" s="11">
        <v>9</v>
      </c>
      <c r="I5192" s="20" t="s">
        <v>259</v>
      </c>
      <c r="J5192" s="11" t="s">
        <v>261</v>
      </c>
      <c r="K5192" s="11" t="s">
        <v>12387</v>
      </c>
      <c r="L5192" s="11">
        <v>2</v>
      </c>
    </row>
    <row r="5193" spans="1:12">
      <c r="A5193" s="11" t="s">
        <v>10193</v>
      </c>
      <c r="D5193" s="11" t="s">
        <v>260</v>
      </c>
      <c r="E5193" s="19" t="s">
        <v>10443</v>
      </c>
      <c r="F5193" s="10">
        <v>42036</v>
      </c>
      <c r="G5193" s="10">
        <v>44958</v>
      </c>
      <c r="H5193" s="11">
        <v>9</v>
      </c>
      <c r="I5193" s="20" t="s">
        <v>259</v>
      </c>
      <c r="J5193" s="11" t="s">
        <v>261</v>
      </c>
      <c r="K5193" s="11" t="s">
        <v>12387</v>
      </c>
      <c r="L5193" s="11">
        <v>2</v>
      </c>
    </row>
    <row r="5194" spans="1:12">
      <c r="A5194" s="11" t="s">
        <v>10194</v>
      </c>
      <c r="D5194" s="11" t="s">
        <v>260</v>
      </c>
      <c r="E5194" s="19" t="s">
        <v>10444</v>
      </c>
      <c r="F5194" s="10">
        <v>42036</v>
      </c>
      <c r="G5194" s="10">
        <v>44958</v>
      </c>
      <c r="H5194" s="11">
        <v>9</v>
      </c>
      <c r="I5194" s="20" t="s">
        <v>259</v>
      </c>
      <c r="J5194" s="11" t="s">
        <v>261</v>
      </c>
      <c r="K5194" s="11" t="s">
        <v>12387</v>
      </c>
      <c r="L5194" s="11">
        <v>2</v>
      </c>
    </row>
    <row r="5195" spans="1:12">
      <c r="A5195" s="11" t="s">
        <v>10195</v>
      </c>
      <c r="D5195" s="11" t="s">
        <v>260</v>
      </c>
      <c r="E5195" s="19" t="s">
        <v>10445</v>
      </c>
      <c r="F5195" s="10">
        <v>42036</v>
      </c>
      <c r="G5195" s="10">
        <v>44958</v>
      </c>
      <c r="H5195" s="11">
        <v>9</v>
      </c>
      <c r="I5195" s="20" t="s">
        <v>259</v>
      </c>
      <c r="J5195" s="11" t="s">
        <v>261</v>
      </c>
      <c r="K5195" s="11" t="s">
        <v>12387</v>
      </c>
      <c r="L5195" s="11">
        <v>2</v>
      </c>
    </row>
    <row r="5196" spans="1:12">
      <c r="A5196" s="11" t="s">
        <v>10196</v>
      </c>
      <c r="D5196" s="11" t="s">
        <v>260</v>
      </c>
      <c r="E5196" s="19" t="s">
        <v>10446</v>
      </c>
      <c r="F5196" s="10">
        <v>42036</v>
      </c>
      <c r="G5196" s="10">
        <v>44958</v>
      </c>
      <c r="H5196" s="11">
        <v>9</v>
      </c>
      <c r="I5196" s="20" t="s">
        <v>259</v>
      </c>
      <c r="J5196" s="11" t="s">
        <v>261</v>
      </c>
      <c r="K5196" s="11" t="s">
        <v>12387</v>
      </c>
      <c r="L5196" s="11">
        <v>2</v>
      </c>
    </row>
    <row r="5197" spans="1:12">
      <c r="A5197" s="11" t="s">
        <v>10197</v>
      </c>
      <c r="D5197" s="11" t="s">
        <v>260</v>
      </c>
      <c r="E5197" s="19" t="s">
        <v>10447</v>
      </c>
      <c r="F5197" s="10">
        <v>42036</v>
      </c>
      <c r="G5197" s="10">
        <v>44958</v>
      </c>
      <c r="H5197" s="11">
        <v>9</v>
      </c>
      <c r="I5197" s="20" t="s">
        <v>259</v>
      </c>
      <c r="J5197" s="11" t="s">
        <v>261</v>
      </c>
      <c r="K5197" s="11" t="s">
        <v>12387</v>
      </c>
      <c r="L5197" s="11">
        <v>2</v>
      </c>
    </row>
    <row r="5198" spans="1:12">
      <c r="A5198" s="11" t="s">
        <v>10198</v>
      </c>
      <c r="D5198" s="11" t="s">
        <v>260</v>
      </c>
      <c r="E5198" s="19" t="s">
        <v>10448</v>
      </c>
      <c r="F5198" s="10">
        <v>42036</v>
      </c>
      <c r="G5198" s="10">
        <v>44958</v>
      </c>
      <c r="H5198" s="11">
        <v>9</v>
      </c>
      <c r="I5198" s="20" t="s">
        <v>259</v>
      </c>
      <c r="J5198" s="11" t="s">
        <v>261</v>
      </c>
      <c r="K5198" s="11" t="s">
        <v>12387</v>
      </c>
      <c r="L5198" s="11">
        <v>2</v>
      </c>
    </row>
    <row r="5199" spans="1:12">
      <c r="A5199" s="11" t="s">
        <v>10199</v>
      </c>
      <c r="D5199" s="11" t="s">
        <v>260</v>
      </c>
      <c r="E5199" s="19" t="s">
        <v>10449</v>
      </c>
      <c r="F5199" s="10">
        <v>42036</v>
      </c>
      <c r="G5199" s="10">
        <v>44958</v>
      </c>
      <c r="H5199" s="11">
        <v>9</v>
      </c>
      <c r="I5199" s="20" t="s">
        <v>259</v>
      </c>
      <c r="J5199" s="11" t="s">
        <v>261</v>
      </c>
      <c r="K5199" s="11" t="s">
        <v>12387</v>
      </c>
      <c r="L5199" s="11">
        <v>2</v>
      </c>
    </row>
    <row r="5200" spans="1:12">
      <c r="A5200" s="11" t="s">
        <v>10200</v>
      </c>
      <c r="D5200" s="11" t="s">
        <v>260</v>
      </c>
      <c r="E5200" s="19" t="s">
        <v>10450</v>
      </c>
      <c r="F5200" s="10">
        <v>42036</v>
      </c>
      <c r="G5200" s="10">
        <v>44958</v>
      </c>
      <c r="H5200" s="11">
        <v>9</v>
      </c>
      <c r="I5200" s="20" t="s">
        <v>259</v>
      </c>
      <c r="J5200" s="11" t="s">
        <v>261</v>
      </c>
      <c r="K5200" s="11" t="s">
        <v>12387</v>
      </c>
      <c r="L5200" s="11">
        <v>2</v>
      </c>
    </row>
    <row r="5201" spans="1:12">
      <c r="A5201" s="11" t="s">
        <v>10201</v>
      </c>
      <c r="D5201" s="11" t="s">
        <v>260</v>
      </c>
      <c r="E5201" s="19" t="s">
        <v>10451</v>
      </c>
      <c r="F5201" s="10">
        <v>42036</v>
      </c>
      <c r="G5201" s="10">
        <v>44958</v>
      </c>
      <c r="H5201" s="11">
        <v>9</v>
      </c>
      <c r="I5201" s="20" t="s">
        <v>259</v>
      </c>
      <c r="J5201" s="11" t="s">
        <v>261</v>
      </c>
      <c r="K5201" s="11" t="s">
        <v>12387</v>
      </c>
      <c r="L5201" s="11">
        <v>2</v>
      </c>
    </row>
    <row r="5202" spans="1:12">
      <c r="A5202" s="11" t="s">
        <v>10202</v>
      </c>
      <c r="D5202" s="11" t="s">
        <v>260</v>
      </c>
      <c r="E5202" s="19" t="s">
        <v>10452</v>
      </c>
      <c r="F5202" s="10">
        <v>42036</v>
      </c>
      <c r="G5202" s="10">
        <v>44958</v>
      </c>
      <c r="H5202" s="11">
        <v>9</v>
      </c>
      <c r="I5202" s="20" t="s">
        <v>259</v>
      </c>
      <c r="J5202" s="11" t="s">
        <v>261</v>
      </c>
      <c r="K5202" s="11" t="s">
        <v>12387</v>
      </c>
      <c r="L5202" s="11">
        <v>2</v>
      </c>
    </row>
    <row r="5203" spans="1:12">
      <c r="A5203" s="11" t="s">
        <v>10203</v>
      </c>
      <c r="D5203" s="11" t="s">
        <v>260</v>
      </c>
      <c r="E5203" s="19" t="s">
        <v>10453</v>
      </c>
      <c r="F5203" s="10">
        <v>42036</v>
      </c>
      <c r="G5203" s="10">
        <v>44958</v>
      </c>
      <c r="H5203" s="11">
        <v>9</v>
      </c>
      <c r="I5203" s="20" t="s">
        <v>259</v>
      </c>
      <c r="J5203" s="11" t="s">
        <v>261</v>
      </c>
      <c r="K5203" s="11" t="s">
        <v>12387</v>
      </c>
      <c r="L5203" s="11">
        <v>2</v>
      </c>
    </row>
    <row r="5204" spans="1:12">
      <c r="A5204" s="11" t="s">
        <v>10204</v>
      </c>
      <c r="D5204" s="11" t="s">
        <v>260</v>
      </c>
      <c r="E5204" s="19" t="s">
        <v>10454</v>
      </c>
      <c r="F5204" s="10">
        <v>42036</v>
      </c>
      <c r="G5204" s="10">
        <v>44958</v>
      </c>
      <c r="H5204" s="11">
        <v>9</v>
      </c>
      <c r="I5204" s="20" t="s">
        <v>259</v>
      </c>
      <c r="J5204" s="11" t="s">
        <v>261</v>
      </c>
      <c r="K5204" s="11" t="s">
        <v>12387</v>
      </c>
      <c r="L5204" s="11">
        <v>2</v>
      </c>
    </row>
    <row r="5205" spans="1:12">
      <c r="A5205" s="11" t="s">
        <v>10205</v>
      </c>
      <c r="D5205" s="11" t="s">
        <v>260</v>
      </c>
      <c r="E5205" s="19" t="s">
        <v>10455</v>
      </c>
      <c r="F5205" s="10">
        <v>42036</v>
      </c>
      <c r="G5205" s="10">
        <v>44958</v>
      </c>
      <c r="H5205" s="11">
        <v>9</v>
      </c>
      <c r="I5205" s="20" t="s">
        <v>259</v>
      </c>
      <c r="J5205" s="11" t="s">
        <v>261</v>
      </c>
      <c r="K5205" s="11" t="s">
        <v>12387</v>
      </c>
      <c r="L5205" s="11">
        <v>2</v>
      </c>
    </row>
    <row r="5206" spans="1:12">
      <c r="A5206" s="11" t="s">
        <v>10206</v>
      </c>
      <c r="D5206" s="11" t="s">
        <v>260</v>
      </c>
      <c r="E5206" s="19" t="s">
        <v>10456</v>
      </c>
      <c r="F5206" s="10">
        <v>42036</v>
      </c>
      <c r="G5206" s="10">
        <v>44958</v>
      </c>
      <c r="H5206" s="11">
        <v>9</v>
      </c>
      <c r="I5206" s="20" t="s">
        <v>259</v>
      </c>
      <c r="J5206" s="11" t="s">
        <v>261</v>
      </c>
      <c r="K5206" s="11" t="s">
        <v>12387</v>
      </c>
      <c r="L5206" s="11">
        <v>2</v>
      </c>
    </row>
    <row r="5207" spans="1:12">
      <c r="A5207" s="11" t="s">
        <v>10207</v>
      </c>
      <c r="D5207" s="11" t="s">
        <v>260</v>
      </c>
      <c r="E5207" s="19" t="s">
        <v>10457</v>
      </c>
      <c r="F5207" s="10">
        <v>42036</v>
      </c>
      <c r="G5207" s="10">
        <v>44958</v>
      </c>
      <c r="H5207" s="11">
        <v>9</v>
      </c>
      <c r="I5207" s="20" t="s">
        <v>259</v>
      </c>
      <c r="J5207" s="11" t="s">
        <v>261</v>
      </c>
      <c r="K5207" s="11" t="s">
        <v>12387</v>
      </c>
      <c r="L5207" s="11">
        <v>2</v>
      </c>
    </row>
    <row r="5208" spans="1:12">
      <c r="A5208" s="11" t="s">
        <v>10208</v>
      </c>
      <c r="D5208" s="11" t="s">
        <v>260</v>
      </c>
      <c r="E5208" s="19" t="s">
        <v>10458</v>
      </c>
      <c r="F5208" s="10">
        <v>42036</v>
      </c>
      <c r="G5208" s="10">
        <v>44958</v>
      </c>
      <c r="H5208" s="11">
        <v>9</v>
      </c>
      <c r="I5208" s="20" t="s">
        <v>259</v>
      </c>
      <c r="J5208" s="11" t="s">
        <v>261</v>
      </c>
      <c r="K5208" s="11" t="s">
        <v>12387</v>
      </c>
      <c r="L5208" s="11">
        <v>2</v>
      </c>
    </row>
    <row r="5209" spans="1:12">
      <c r="A5209" s="11" t="s">
        <v>10209</v>
      </c>
      <c r="D5209" s="11" t="s">
        <v>260</v>
      </c>
      <c r="E5209" s="19" t="s">
        <v>10459</v>
      </c>
      <c r="F5209" s="10">
        <v>42036</v>
      </c>
      <c r="G5209" s="10">
        <v>44958</v>
      </c>
      <c r="H5209" s="11">
        <v>9</v>
      </c>
      <c r="I5209" s="20" t="s">
        <v>259</v>
      </c>
      <c r="J5209" s="11" t="s">
        <v>261</v>
      </c>
      <c r="K5209" s="11" t="s">
        <v>12387</v>
      </c>
      <c r="L5209" s="11">
        <v>2</v>
      </c>
    </row>
    <row r="5210" spans="1:12">
      <c r="A5210" s="11" t="s">
        <v>10210</v>
      </c>
      <c r="D5210" s="11" t="s">
        <v>260</v>
      </c>
      <c r="E5210" s="19" t="s">
        <v>10460</v>
      </c>
      <c r="F5210" s="10">
        <v>42036</v>
      </c>
      <c r="G5210" s="10">
        <v>44958</v>
      </c>
      <c r="H5210" s="11">
        <v>9</v>
      </c>
      <c r="I5210" s="20" t="s">
        <v>259</v>
      </c>
      <c r="J5210" s="11" t="s">
        <v>261</v>
      </c>
      <c r="K5210" s="11" t="s">
        <v>12387</v>
      </c>
      <c r="L5210" s="11">
        <v>2</v>
      </c>
    </row>
    <row r="5211" spans="1:12">
      <c r="A5211" s="11" t="s">
        <v>10211</v>
      </c>
      <c r="D5211" s="11" t="s">
        <v>260</v>
      </c>
      <c r="E5211" s="19" t="s">
        <v>10461</v>
      </c>
      <c r="F5211" s="10">
        <v>42036</v>
      </c>
      <c r="G5211" s="10">
        <v>44958</v>
      </c>
      <c r="H5211" s="11">
        <v>9</v>
      </c>
      <c r="I5211" s="20" t="s">
        <v>259</v>
      </c>
      <c r="J5211" s="11" t="s">
        <v>261</v>
      </c>
      <c r="K5211" s="11" t="s">
        <v>12387</v>
      </c>
      <c r="L5211" s="11">
        <v>2</v>
      </c>
    </row>
    <row r="5212" spans="1:12">
      <c r="A5212" s="11" t="s">
        <v>10212</v>
      </c>
      <c r="D5212" s="11" t="s">
        <v>260</v>
      </c>
      <c r="E5212" s="19" t="s">
        <v>10462</v>
      </c>
      <c r="F5212" s="10">
        <v>42036</v>
      </c>
      <c r="G5212" s="10">
        <v>44958</v>
      </c>
      <c r="H5212" s="11">
        <v>9</v>
      </c>
      <c r="I5212" s="20" t="s">
        <v>259</v>
      </c>
      <c r="J5212" s="11" t="s">
        <v>261</v>
      </c>
      <c r="K5212" s="11" t="s">
        <v>12387</v>
      </c>
      <c r="L5212" s="11">
        <v>2</v>
      </c>
    </row>
    <row r="5213" spans="1:12">
      <c r="A5213" s="11" t="s">
        <v>10213</v>
      </c>
      <c r="D5213" s="11" t="s">
        <v>260</v>
      </c>
      <c r="E5213" s="19" t="s">
        <v>10463</v>
      </c>
      <c r="F5213" s="10">
        <v>42036</v>
      </c>
      <c r="G5213" s="10">
        <v>44958</v>
      </c>
      <c r="H5213" s="11">
        <v>9</v>
      </c>
      <c r="I5213" s="20" t="s">
        <v>259</v>
      </c>
      <c r="J5213" s="11" t="s">
        <v>261</v>
      </c>
      <c r="K5213" s="11" t="s">
        <v>12387</v>
      </c>
      <c r="L5213" s="11">
        <v>2</v>
      </c>
    </row>
    <row r="5214" spans="1:12">
      <c r="A5214" s="11" t="s">
        <v>10214</v>
      </c>
      <c r="D5214" s="11" t="s">
        <v>260</v>
      </c>
      <c r="E5214" s="19" t="s">
        <v>10464</v>
      </c>
      <c r="F5214" s="10">
        <v>42036</v>
      </c>
      <c r="G5214" s="10">
        <v>44958</v>
      </c>
      <c r="H5214" s="11">
        <v>9</v>
      </c>
      <c r="I5214" s="20" t="s">
        <v>259</v>
      </c>
      <c r="J5214" s="11" t="s">
        <v>261</v>
      </c>
      <c r="K5214" s="11" t="s">
        <v>12387</v>
      </c>
      <c r="L5214" s="11">
        <v>2</v>
      </c>
    </row>
    <row r="5215" spans="1:12">
      <c r="A5215" s="11" t="s">
        <v>10215</v>
      </c>
      <c r="D5215" s="11" t="s">
        <v>260</v>
      </c>
      <c r="E5215" s="19" t="s">
        <v>10465</v>
      </c>
      <c r="F5215" s="10">
        <v>42036</v>
      </c>
      <c r="G5215" s="10">
        <v>44958</v>
      </c>
      <c r="H5215" s="11">
        <v>9</v>
      </c>
      <c r="I5215" s="20" t="s">
        <v>259</v>
      </c>
      <c r="J5215" s="11" t="s">
        <v>261</v>
      </c>
      <c r="K5215" s="11" t="s">
        <v>12387</v>
      </c>
      <c r="L5215" s="11">
        <v>2</v>
      </c>
    </row>
    <row r="5216" spans="1:12">
      <c r="A5216" s="11" t="s">
        <v>10216</v>
      </c>
      <c r="D5216" s="11" t="s">
        <v>260</v>
      </c>
      <c r="E5216" s="19" t="s">
        <v>10466</v>
      </c>
      <c r="F5216" s="10">
        <v>42036</v>
      </c>
      <c r="G5216" s="10">
        <v>44958</v>
      </c>
      <c r="H5216" s="11">
        <v>9</v>
      </c>
      <c r="I5216" s="20" t="s">
        <v>259</v>
      </c>
      <c r="J5216" s="11" t="s">
        <v>261</v>
      </c>
      <c r="K5216" s="11" t="s">
        <v>12387</v>
      </c>
      <c r="L5216" s="11">
        <v>2</v>
      </c>
    </row>
    <row r="5217" spans="1:12">
      <c r="A5217" s="11" t="s">
        <v>10217</v>
      </c>
      <c r="D5217" s="11" t="s">
        <v>260</v>
      </c>
      <c r="E5217" s="19" t="s">
        <v>10467</v>
      </c>
      <c r="F5217" s="10">
        <v>42036</v>
      </c>
      <c r="G5217" s="10">
        <v>44958</v>
      </c>
      <c r="H5217" s="11">
        <v>9</v>
      </c>
      <c r="I5217" s="20" t="s">
        <v>259</v>
      </c>
      <c r="J5217" s="11" t="s">
        <v>261</v>
      </c>
      <c r="K5217" s="11" t="s">
        <v>12387</v>
      </c>
      <c r="L5217" s="11">
        <v>2</v>
      </c>
    </row>
    <row r="5218" spans="1:12">
      <c r="A5218" s="11" t="s">
        <v>10218</v>
      </c>
      <c r="D5218" s="11" t="s">
        <v>260</v>
      </c>
      <c r="E5218" s="19" t="s">
        <v>10468</v>
      </c>
      <c r="F5218" s="10">
        <v>42036</v>
      </c>
      <c r="G5218" s="10">
        <v>44958</v>
      </c>
      <c r="H5218" s="11">
        <v>9</v>
      </c>
      <c r="I5218" s="20" t="s">
        <v>259</v>
      </c>
      <c r="J5218" s="11" t="s">
        <v>261</v>
      </c>
      <c r="K5218" s="11" t="s">
        <v>12387</v>
      </c>
      <c r="L5218" s="11">
        <v>2</v>
      </c>
    </row>
    <row r="5219" spans="1:12">
      <c r="A5219" s="11" t="s">
        <v>10219</v>
      </c>
      <c r="D5219" s="11" t="s">
        <v>260</v>
      </c>
      <c r="E5219" s="19" t="s">
        <v>10469</v>
      </c>
      <c r="F5219" s="10">
        <v>42036</v>
      </c>
      <c r="G5219" s="10">
        <v>44958</v>
      </c>
      <c r="H5219" s="11">
        <v>9</v>
      </c>
      <c r="I5219" s="20" t="s">
        <v>259</v>
      </c>
      <c r="J5219" s="11" t="s">
        <v>261</v>
      </c>
      <c r="K5219" s="11" t="s">
        <v>12387</v>
      </c>
      <c r="L5219" s="11">
        <v>2</v>
      </c>
    </row>
    <row r="5220" spans="1:12">
      <c r="A5220" s="11" t="s">
        <v>10220</v>
      </c>
      <c r="D5220" s="11" t="s">
        <v>260</v>
      </c>
      <c r="E5220" s="19" t="s">
        <v>10470</v>
      </c>
      <c r="F5220" s="10">
        <v>42036</v>
      </c>
      <c r="G5220" s="10">
        <v>44958</v>
      </c>
      <c r="H5220" s="11">
        <v>9</v>
      </c>
      <c r="I5220" s="20" t="s">
        <v>259</v>
      </c>
      <c r="J5220" s="11" t="s">
        <v>261</v>
      </c>
      <c r="K5220" s="11" t="s">
        <v>12387</v>
      </c>
      <c r="L5220" s="11">
        <v>2</v>
      </c>
    </row>
    <row r="5221" spans="1:12">
      <c r="A5221" s="11" t="s">
        <v>10221</v>
      </c>
      <c r="D5221" s="11" t="s">
        <v>260</v>
      </c>
      <c r="E5221" s="19" t="s">
        <v>10471</v>
      </c>
      <c r="F5221" s="10">
        <v>42036</v>
      </c>
      <c r="G5221" s="10">
        <v>44958</v>
      </c>
      <c r="H5221" s="11">
        <v>9</v>
      </c>
      <c r="I5221" s="20" t="s">
        <v>259</v>
      </c>
      <c r="J5221" s="11" t="s">
        <v>261</v>
      </c>
      <c r="K5221" s="11" t="s">
        <v>12387</v>
      </c>
      <c r="L5221" s="11">
        <v>2</v>
      </c>
    </row>
    <row r="5222" spans="1:12">
      <c r="A5222" s="11" t="s">
        <v>10222</v>
      </c>
      <c r="D5222" s="11" t="s">
        <v>260</v>
      </c>
      <c r="E5222" s="19" t="s">
        <v>10472</v>
      </c>
      <c r="F5222" s="10">
        <v>42036</v>
      </c>
      <c r="G5222" s="10">
        <v>44958</v>
      </c>
      <c r="H5222" s="11">
        <v>9</v>
      </c>
      <c r="I5222" s="20" t="s">
        <v>259</v>
      </c>
      <c r="J5222" s="11" t="s">
        <v>261</v>
      </c>
      <c r="K5222" s="11" t="s">
        <v>12387</v>
      </c>
      <c r="L5222" s="11">
        <v>2</v>
      </c>
    </row>
    <row r="5223" spans="1:12">
      <c r="A5223" s="11" t="s">
        <v>10223</v>
      </c>
      <c r="D5223" s="11" t="s">
        <v>260</v>
      </c>
      <c r="E5223" s="19" t="s">
        <v>10473</v>
      </c>
      <c r="F5223" s="10">
        <v>42036</v>
      </c>
      <c r="G5223" s="10">
        <v>44958</v>
      </c>
      <c r="H5223" s="11">
        <v>9</v>
      </c>
      <c r="I5223" s="20" t="s">
        <v>259</v>
      </c>
      <c r="J5223" s="11" t="s">
        <v>261</v>
      </c>
      <c r="K5223" s="11" t="s">
        <v>12387</v>
      </c>
      <c r="L5223" s="11">
        <v>2</v>
      </c>
    </row>
    <row r="5224" spans="1:12">
      <c r="A5224" s="11" t="s">
        <v>10224</v>
      </c>
      <c r="D5224" s="11" t="s">
        <v>260</v>
      </c>
      <c r="E5224" s="19" t="s">
        <v>10474</v>
      </c>
      <c r="F5224" s="10">
        <v>42036</v>
      </c>
      <c r="G5224" s="10">
        <v>44958</v>
      </c>
      <c r="H5224" s="11">
        <v>9</v>
      </c>
      <c r="I5224" s="20" t="s">
        <v>259</v>
      </c>
      <c r="J5224" s="11" t="s">
        <v>261</v>
      </c>
      <c r="K5224" s="11" t="s">
        <v>12387</v>
      </c>
      <c r="L5224" s="11">
        <v>2</v>
      </c>
    </row>
    <row r="5225" spans="1:12">
      <c r="A5225" s="11" t="s">
        <v>10225</v>
      </c>
      <c r="D5225" s="11" t="s">
        <v>260</v>
      </c>
      <c r="E5225" s="19" t="s">
        <v>10475</v>
      </c>
      <c r="F5225" s="10">
        <v>42036</v>
      </c>
      <c r="G5225" s="10">
        <v>44958</v>
      </c>
      <c r="H5225" s="11">
        <v>9</v>
      </c>
      <c r="I5225" s="20" t="s">
        <v>259</v>
      </c>
      <c r="J5225" s="11" t="s">
        <v>261</v>
      </c>
      <c r="K5225" s="11" t="s">
        <v>12387</v>
      </c>
      <c r="L5225" s="11">
        <v>2</v>
      </c>
    </row>
    <row r="5226" spans="1:12">
      <c r="A5226" s="11" t="s">
        <v>10226</v>
      </c>
      <c r="D5226" s="11" t="s">
        <v>260</v>
      </c>
      <c r="E5226" s="19" t="s">
        <v>10476</v>
      </c>
      <c r="F5226" s="10">
        <v>42036</v>
      </c>
      <c r="G5226" s="10">
        <v>44958</v>
      </c>
      <c r="H5226" s="11">
        <v>9</v>
      </c>
      <c r="I5226" s="20" t="s">
        <v>259</v>
      </c>
      <c r="J5226" s="11" t="s">
        <v>261</v>
      </c>
      <c r="K5226" s="11" t="s">
        <v>12387</v>
      </c>
      <c r="L5226" s="11">
        <v>2</v>
      </c>
    </row>
    <row r="5227" spans="1:12">
      <c r="A5227" s="11" t="s">
        <v>10227</v>
      </c>
      <c r="D5227" s="11" t="s">
        <v>260</v>
      </c>
      <c r="E5227" s="19" t="s">
        <v>10477</v>
      </c>
      <c r="F5227" s="10">
        <v>42036</v>
      </c>
      <c r="G5227" s="10">
        <v>44958</v>
      </c>
      <c r="H5227" s="11">
        <v>9</v>
      </c>
      <c r="I5227" s="20" t="s">
        <v>259</v>
      </c>
      <c r="J5227" s="11" t="s">
        <v>261</v>
      </c>
      <c r="K5227" s="11" t="s">
        <v>12387</v>
      </c>
      <c r="L5227" s="11">
        <v>2</v>
      </c>
    </row>
    <row r="5228" spans="1:12">
      <c r="A5228" s="11" t="s">
        <v>10228</v>
      </c>
      <c r="D5228" s="11" t="s">
        <v>260</v>
      </c>
      <c r="E5228" s="19" t="s">
        <v>10478</v>
      </c>
      <c r="F5228" s="10">
        <v>42036</v>
      </c>
      <c r="G5228" s="10">
        <v>44958</v>
      </c>
      <c r="H5228" s="11">
        <v>9</v>
      </c>
      <c r="I5228" s="20" t="s">
        <v>259</v>
      </c>
      <c r="J5228" s="11" t="s">
        <v>261</v>
      </c>
      <c r="K5228" s="11" t="s">
        <v>12387</v>
      </c>
      <c r="L5228" s="11">
        <v>2</v>
      </c>
    </row>
    <row r="5229" spans="1:12">
      <c r="A5229" s="11" t="s">
        <v>10229</v>
      </c>
      <c r="D5229" s="11" t="s">
        <v>260</v>
      </c>
      <c r="E5229" s="19" t="s">
        <v>10479</v>
      </c>
      <c r="F5229" s="10">
        <v>42036</v>
      </c>
      <c r="G5229" s="10">
        <v>44958</v>
      </c>
      <c r="H5229" s="11">
        <v>9</v>
      </c>
      <c r="I5229" s="20" t="s">
        <v>259</v>
      </c>
      <c r="J5229" s="11" t="s">
        <v>261</v>
      </c>
      <c r="K5229" s="11" t="s">
        <v>12387</v>
      </c>
      <c r="L5229" s="11">
        <v>2</v>
      </c>
    </row>
    <row r="5230" spans="1:12">
      <c r="A5230" s="11" t="s">
        <v>10230</v>
      </c>
      <c r="D5230" s="11" t="s">
        <v>260</v>
      </c>
      <c r="E5230" s="19" t="s">
        <v>10480</v>
      </c>
      <c r="F5230" s="10">
        <v>42036</v>
      </c>
      <c r="G5230" s="10">
        <v>44958</v>
      </c>
      <c r="H5230" s="11">
        <v>9</v>
      </c>
      <c r="I5230" s="20" t="s">
        <v>259</v>
      </c>
      <c r="J5230" s="11" t="s">
        <v>261</v>
      </c>
      <c r="K5230" s="11" t="s">
        <v>12387</v>
      </c>
      <c r="L5230" s="11">
        <v>2</v>
      </c>
    </row>
    <row r="5231" spans="1:12">
      <c r="A5231" s="11" t="s">
        <v>10231</v>
      </c>
      <c r="D5231" s="11" t="s">
        <v>260</v>
      </c>
      <c r="E5231" s="19" t="s">
        <v>10481</v>
      </c>
      <c r="F5231" s="10">
        <v>42036</v>
      </c>
      <c r="G5231" s="10">
        <v>44958</v>
      </c>
      <c r="H5231" s="11">
        <v>9</v>
      </c>
      <c r="I5231" s="20" t="s">
        <v>259</v>
      </c>
      <c r="J5231" s="11" t="s">
        <v>261</v>
      </c>
      <c r="K5231" s="11" t="s">
        <v>12387</v>
      </c>
      <c r="L5231" s="11">
        <v>2</v>
      </c>
    </row>
    <row r="5232" spans="1:12">
      <c r="A5232" s="11" t="s">
        <v>10232</v>
      </c>
      <c r="D5232" s="11" t="s">
        <v>260</v>
      </c>
      <c r="E5232" s="19" t="s">
        <v>10482</v>
      </c>
      <c r="F5232" s="10">
        <v>42036</v>
      </c>
      <c r="G5232" s="10">
        <v>44958</v>
      </c>
      <c r="H5232" s="11">
        <v>9</v>
      </c>
      <c r="I5232" s="20" t="s">
        <v>259</v>
      </c>
      <c r="J5232" s="11" t="s">
        <v>261</v>
      </c>
      <c r="K5232" s="11" t="s">
        <v>12387</v>
      </c>
      <c r="L5232" s="11">
        <v>2</v>
      </c>
    </row>
    <row r="5233" spans="1:12">
      <c r="A5233" s="11" t="s">
        <v>10233</v>
      </c>
      <c r="D5233" s="11" t="s">
        <v>260</v>
      </c>
      <c r="E5233" s="19" t="s">
        <v>10483</v>
      </c>
      <c r="F5233" s="10">
        <v>42036</v>
      </c>
      <c r="G5233" s="10">
        <v>44958</v>
      </c>
      <c r="H5233" s="11">
        <v>9</v>
      </c>
      <c r="I5233" s="20" t="s">
        <v>259</v>
      </c>
      <c r="J5233" s="11" t="s">
        <v>261</v>
      </c>
      <c r="K5233" s="11" t="s">
        <v>12387</v>
      </c>
      <c r="L5233" s="11">
        <v>2</v>
      </c>
    </row>
    <row r="5234" spans="1:12">
      <c r="A5234" s="11" t="s">
        <v>10234</v>
      </c>
      <c r="D5234" s="11" t="s">
        <v>260</v>
      </c>
      <c r="E5234" s="19" t="s">
        <v>10484</v>
      </c>
      <c r="F5234" s="10">
        <v>42036</v>
      </c>
      <c r="G5234" s="10">
        <v>44958</v>
      </c>
      <c r="H5234" s="11">
        <v>9</v>
      </c>
      <c r="I5234" s="20" t="s">
        <v>259</v>
      </c>
      <c r="J5234" s="11" t="s">
        <v>261</v>
      </c>
      <c r="K5234" s="11" t="s">
        <v>12387</v>
      </c>
      <c r="L5234" s="11">
        <v>2</v>
      </c>
    </row>
    <row r="5235" spans="1:12">
      <c r="A5235" s="11" t="s">
        <v>10235</v>
      </c>
      <c r="D5235" s="11" t="s">
        <v>260</v>
      </c>
      <c r="E5235" s="19" t="s">
        <v>10485</v>
      </c>
      <c r="F5235" s="10">
        <v>42036</v>
      </c>
      <c r="G5235" s="10">
        <v>44958</v>
      </c>
      <c r="H5235" s="11">
        <v>9</v>
      </c>
      <c r="I5235" s="20" t="s">
        <v>259</v>
      </c>
      <c r="J5235" s="11" t="s">
        <v>261</v>
      </c>
      <c r="K5235" s="11" t="s">
        <v>12387</v>
      </c>
      <c r="L5235" s="11">
        <v>2</v>
      </c>
    </row>
    <row r="5236" spans="1:12">
      <c r="A5236" s="11" t="s">
        <v>10236</v>
      </c>
      <c r="D5236" s="11" t="s">
        <v>260</v>
      </c>
      <c r="E5236" s="19" t="s">
        <v>10486</v>
      </c>
      <c r="F5236" s="10">
        <v>42036</v>
      </c>
      <c r="G5236" s="10">
        <v>44958</v>
      </c>
      <c r="H5236" s="11">
        <v>9</v>
      </c>
      <c r="I5236" s="20" t="s">
        <v>259</v>
      </c>
      <c r="J5236" s="11" t="s">
        <v>261</v>
      </c>
      <c r="K5236" s="11" t="s">
        <v>12387</v>
      </c>
      <c r="L5236" s="11">
        <v>2</v>
      </c>
    </row>
    <row r="5237" spans="1:12">
      <c r="A5237" s="11" t="s">
        <v>10237</v>
      </c>
      <c r="D5237" s="11" t="s">
        <v>260</v>
      </c>
      <c r="E5237" s="19" t="s">
        <v>10487</v>
      </c>
      <c r="F5237" s="10">
        <v>42036</v>
      </c>
      <c r="G5237" s="10">
        <v>44958</v>
      </c>
      <c r="H5237" s="11">
        <v>9</v>
      </c>
      <c r="I5237" s="20" t="s">
        <v>259</v>
      </c>
      <c r="J5237" s="11" t="s">
        <v>261</v>
      </c>
      <c r="K5237" s="11" t="s">
        <v>12387</v>
      </c>
      <c r="L5237" s="11">
        <v>2</v>
      </c>
    </row>
    <row r="5238" spans="1:12">
      <c r="A5238" s="11" t="s">
        <v>10238</v>
      </c>
      <c r="D5238" s="11" t="s">
        <v>260</v>
      </c>
      <c r="E5238" s="19" t="s">
        <v>10488</v>
      </c>
      <c r="F5238" s="10">
        <v>42036</v>
      </c>
      <c r="G5238" s="10">
        <v>44958</v>
      </c>
      <c r="H5238" s="11">
        <v>9</v>
      </c>
      <c r="I5238" s="20" t="s">
        <v>259</v>
      </c>
      <c r="J5238" s="11" t="s">
        <v>261</v>
      </c>
      <c r="K5238" s="11" t="s">
        <v>12387</v>
      </c>
      <c r="L5238" s="11">
        <v>2</v>
      </c>
    </row>
    <row r="5239" spans="1:12">
      <c r="A5239" s="11" t="s">
        <v>10239</v>
      </c>
      <c r="D5239" s="11" t="s">
        <v>260</v>
      </c>
      <c r="E5239" s="19" t="s">
        <v>10489</v>
      </c>
      <c r="F5239" s="10">
        <v>42036</v>
      </c>
      <c r="G5239" s="10">
        <v>44958</v>
      </c>
      <c r="H5239" s="11">
        <v>9</v>
      </c>
      <c r="I5239" s="20" t="s">
        <v>259</v>
      </c>
      <c r="J5239" s="11" t="s">
        <v>261</v>
      </c>
      <c r="K5239" s="11" t="s">
        <v>12387</v>
      </c>
      <c r="L5239" s="11">
        <v>2</v>
      </c>
    </row>
    <row r="5240" spans="1:12">
      <c r="A5240" s="11" t="s">
        <v>10240</v>
      </c>
      <c r="D5240" s="11" t="s">
        <v>260</v>
      </c>
      <c r="E5240" s="19" t="s">
        <v>10490</v>
      </c>
      <c r="F5240" s="10">
        <v>42036</v>
      </c>
      <c r="G5240" s="10">
        <v>44958</v>
      </c>
      <c r="H5240" s="11">
        <v>9</v>
      </c>
      <c r="I5240" s="20" t="s">
        <v>259</v>
      </c>
      <c r="J5240" s="11" t="s">
        <v>261</v>
      </c>
      <c r="K5240" s="11" t="s">
        <v>12387</v>
      </c>
      <c r="L5240" s="11">
        <v>2</v>
      </c>
    </row>
    <row r="5241" spans="1:12">
      <c r="A5241" s="11" t="s">
        <v>10241</v>
      </c>
      <c r="D5241" s="11" t="s">
        <v>260</v>
      </c>
      <c r="E5241" s="19" t="s">
        <v>10491</v>
      </c>
      <c r="F5241" s="10">
        <v>42036</v>
      </c>
      <c r="G5241" s="10">
        <v>44958</v>
      </c>
      <c r="H5241" s="11">
        <v>9</v>
      </c>
      <c r="I5241" s="20" t="s">
        <v>259</v>
      </c>
      <c r="J5241" s="11" t="s">
        <v>261</v>
      </c>
      <c r="K5241" s="11" t="s">
        <v>12387</v>
      </c>
      <c r="L5241" s="11">
        <v>2</v>
      </c>
    </row>
    <row r="5242" spans="1:12">
      <c r="A5242" s="11" t="s">
        <v>10242</v>
      </c>
      <c r="D5242" s="11" t="s">
        <v>260</v>
      </c>
      <c r="E5242" s="19" t="s">
        <v>10492</v>
      </c>
      <c r="F5242" s="10">
        <v>42036</v>
      </c>
      <c r="G5242" s="10">
        <v>44958</v>
      </c>
      <c r="H5242" s="11">
        <v>9</v>
      </c>
      <c r="I5242" s="20" t="s">
        <v>259</v>
      </c>
      <c r="J5242" s="11" t="s">
        <v>261</v>
      </c>
      <c r="K5242" s="11" t="s">
        <v>12387</v>
      </c>
      <c r="L5242" s="11">
        <v>2</v>
      </c>
    </row>
    <row r="5243" spans="1:12">
      <c r="A5243" s="11" t="s">
        <v>10243</v>
      </c>
      <c r="D5243" s="11" t="s">
        <v>260</v>
      </c>
      <c r="E5243" s="19" t="s">
        <v>10493</v>
      </c>
      <c r="F5243" s="10">
        <v>42036</v>
      </c>
      <c r="G5243" s="10">
        <v>44958</v>
      </c>
      <c r="H5243" s="11">
        <v>9</v>
      </c>
      <c r="I5243" s="20" t="s">
        <v>259</v>
      </c>
      <c r="J5243" s="11" t="s">
        <v>261</v>
      </c>
      <c r="K5243" s="11" t="s">
        <v>12387</v>
      </c>
      <c r="L5243" s="11">
        <v>2</v>
      </c>
    </row>
    <row r="5244" spans="1:12">
      <c r="A5244" s="11" t="s">
        <v>10244</v>
      </c>
      <c r="D5244" s="11" t="s">
        <v>260</v>
      </c>
      <c r="E5244" s="19" t="s">
        <v>10494</v>
      </c>
      <c r="F5244" s="10">
        <v>42036</v>
      </c>
      <c r="G5244" s="10">
        <v>44958</v>
      </c>
      <c r="H5244" s="11">
        <v>9</v>
      </c>
      <c r="I5244" s="20" t="s">
        <v>259</v>
      </c>
      <c r="J5244" s="11" t="s">
        <v>261</v>
      </c>
      <c r="K5244" s="11" t="s">
        <v>12387</v>
      </c>
      <c r="L5244" s="11">
        <v>2</v>
      </c>
    </row>
    <row r="5245" spans="1:12">
      <c r="A5245" s="11" t="s">
        <v>10245</v>
      </c>
      <c r="D5245" s="11" t="s">
        <v>260</v>
      </c>
      <c r="E5245" s="19" t="s">
        <v>10495</v>
      </c>
      <c r="F5245" s="10">
        <v>42036</v>
      </c>
      <c r="G5245" s="10">
        <v>44958</v>
      </c>
      <c r="H5245" s="11">
        <v>9</v>
      </c>
      <c r="I5245" s="20" t="s">
        <v>259</v>
      </c>
      <c r="J5245" s="11" t="s">
        <v>261</v>
      </c>
      <c r="K5245" s="11" t="s">
        <v>12387</v>
      </c>
      <c r="L5245" s="11">
        <v>2</v>
      </c>
    </row>
    <row r="5246" spans="1:12">
      <c r="A5246" s="11" t="s">
        <v>10246</v>
      </c>
      <c r="D5246" s="11" t="s">
        <v>260</v>
      </c>
      <c r="E5246" s="19" t="s">
        <v>10496</v>
      </c>
      <c r="F5246" s="10">
        <v>42036</v>
      </c>
      <c r="G5246" s="10">
        <v>44958</v>
      </c>
      <c r="H5246" s="11">
        <v>9</v>
      </c>
      <c r="I5246" s="20" t="s">
        <v>259</v>
      </c>
      <c r="J5246" s="11" t="s">
        <v>261</v>
      </c>
      <c r="K5246" s="11" t="s">
        <v>12387</v>
      </c>
      <c r="L5246" s="11">
        <v>2</v>
      </c>
    </row>
    <row r="5247" spans="1:12">
      <c r="A5247" s="11" t="s">
        <v>10247</v>
      </c>
      <c r="D5247" s="11" t="s">
        <v>260</v>
      </c>
      <c r="E5247" s="19" t="s">
        <v>10497</v>
      </c>
      <c r="F5247" s="10">
        <v>42036</v>
      </c>
      <c r="G5247" s="10">
        <v>44958</v>
      </c>
      <c r="H5247" s="11">
        <v>9</v>
      </c>
      <c r="I5247" s="20" t="s">
        <v>259</v>
      </c>
      <c r="J5247" s="11" t="s">
        <v>261</v>
      </c>
      <c r="K5247" s="11" t="s">
        <v>12387</v>
      </c>
      <c r="L5247" s="11">
        <v>2</v>
      </c>
    </row>
    <row r="5248" spans="1:12">
      <c r="A5248" s="11" t="s">
        <v>10248</v>
      </c>
      <c r="D5248" s="11" t="s">
        <v>260</v>
      </c>
      <c r="E5248" s="19" t="s">
        <v>10498</v>
      </c>
      <c r="F5248" s="10">
        <v>42036</v>
      </c>
      <c r="G5248" s="10">
        <v>44958</v>
      </c>
      <c r="H5248" s="11">
        <v>9</v>
      </c>
      <c r="I5248" s="20" t="s">
        <v>259</v>
      </c>
      <c r="J5248" s="11" t="s">
        <v>261</v>
      </c>
      <c r="K5248" s="11" t="s">
        <v>12387</v>
      </c>
      <c r="L5248" s="11">
        <v>2</v>
      </c>
    </row>
    <row r="5249" spans="1:12">
      <c r="A5249" s="11" t="s">
        <v>10249</v>
      </c>
      <c r="D5249" s="11" t="s">
        <v>260</v>
      </c>
      <c r="E5249" s="19" t="s">
        <v>10499</v>
      </c>
      <c r="F5249" s="10">
        <v>42036</v>
      </c>
      <c r="G5249" s="10">
        <v>44958</v>
      </c>
      <c r="H5249" s="11">
        <v>9</v>
      </c>
      <c r="I5249" s="20" t="s">
        <v>259</v>
      </c>
      <c r="J5249" s="11" t="s">
        <v>261</v>
      </c>
      <c r="K5249" s="11" t="s">
        <v>12387</v>
      </c>
      <c r="L5249" s="11">
        <v>2</v>
      </c>
    </row>
    <row r="5250" spans="1:12">
      <c r="A5250" s="11" t="s">
        <v>10250</v>
      </c>
      <c r="D5250" s="11" t="s">
        <v>260</v>
      </c>
      <c r="E5250" s="19" t="s">
        <v>10500</v>
      </c>
      <c r="F5250" s="10">
        <v>42036</v>
      </c>
      <c r="G5250" s="10">
        <v>44958</v>
      </c>
      <c r="H5250" s="11">
        <v>9</v>
      </c>
      <c r="I5250" s="20" t="s">
        <v>259</v>
      </c>
      <c r="J5250" s="11" t="s">
        <v>261</v>
      </c>
      <c r="K5250" s="11" t="s">
        <v>12387</v>
      </c>
      <c r="L5250" s="11">
        <v>2</v>
      </c>
    </row>
    <row r="5251" spans="1:12">
      <c r="A5251" s="11" t="s">
        <v>10251</v>
      </c>
      <c r="D5251" s="11" t="s">
        <v>260</v>
      </c>
      <c r="E5251" s="19" t="s">
        <v>10501</v>
      </c>
      <c r="F5251" s="10">
        <v>42036</v>
      </c>
      <c r="G5251" s="10">
        <v>44958</v>
      </c>
      <c r="H5251" s="11">
        <v>9</v>
      </c>
      <c r="I5251" s="20" t="s">
        <v>259</v>
      </c>
      <c r="J5251" s="11" t="s">
        <v>261</v>
      </c>
      <c r="K5251" s="11" t="s">
        <v>12387</v>
      </c>
      <c r="L5251" s="11">
        <v>2</v>
      </c>
    </row>
    <row r="5252" spans="1:12">
      <c r="A5252" s="11" t="s">
        <v>10252</v>
      </c>
      <c r="D5252" s="11" t="s">
        <v>260</v>
      </c>
      <c r="E5252" s="19" t="s">
        <v>10502</v>
      </c>
      <c r="F5252" s="10">
        <v>42036</v>
      </c>
      <c r="G5252" s="10">
        <v>44958</v>
      </c>
      <c r="H5252" s="11">
        <v>9</v>
      </c>
      <c r="I5252" s="20" t="s">
        <v>259</v>
      </c>
      <c r="J5252" s="11" t="s">
        <v>261</v>
      </c>
      <c r="K5252" s="11" t="s">
        <v>12387</v>
      </c>
      <c r="L5252" s="11">
        <v>2</v>
      </c>
    </row>
    <row r="5253" spans="1:12">
      <c r="A5253" s="11" t="s">
        <v>10253</v>
      </c>
      <c r="D5253" s="11" t="s">
        <v>260</v>
      </c>
      <c r="E5253" s="19" t="s">
        <v>10503</v>
      </c>
      <c r="F5253" s="10">
        <v>42036</v>
      </c>
      <c r="G5253" s="10">
        <v>44958</v>
      </c>
      <c r="H5253" s="11">
        <v>9</v>
      </c>
      <c r="I5253" s="20" t="s">
        <v>259</v>
      </c>
      <c r="J5253" s="11" t="s">
        <v>261</v>
      </c>
      <c r="K5253" s="11" t="s">
        <v>12387</v>
      </c>
      <c r="L5253" s="11">
        <v>2</v>
      </c>
    </row>
    <row r="5254" spans="1:12">
      <c r="A5254" s="11" t="s">
        <v>10254</v>
      </c>
      <c r="D5254" s="11" t="s">
        <v>260</v>
      </c>
      <c r="E5254" s="19" t="s">
        <v>10504</v>
      </c>
      <c r="F5254" s="10">
        <v>42036</v>
      </c>
      <c r="G5254" s="10">
        <v>44958</v>
      </c>
      <c r="H5254" s="11">
        <v>9</v>
      </c>
      <c r="I5254" s="20" t="s">
        <v>259</v>
      </c>
      <c r="J5254" s="11" t="s">
        <v>261</v>
      </c>
      <c r="K5254" s="11" t="s">
        <v>12387</v>
      </c>
      <c r="L5254" s="11">
        <v>2</v>
      </c>
    </row>
    <row r="5255" spans="1:12">
      <c r="A5255" s="11" t="s">
        <v>10255</v>
      </c>
      <c r="D5255" s="11" t="s">
        <v>260</v>
      </c>
      <c r="E5255" s="19" t="s">
        <v>10505</v>
      </c>
      <c r="F5255" s="10">
        <v>42036</v>
      </c>
      <c r="G5255" s="10">
        <v>44958</v>
      </c>
      <c r="H5255" s="11">
        <v>9</v>
      </c>
      <c r="I5255" s="20" t="s">
        <v>259</v>
      </c>
      <c r="J5255" s="11" t="s">
        <v>261</v>
      </c>
      <c r="K5255" s="11" t="s">
        <v>12387</v>
      </c>
      <c r="L5255" s="11">
        <v>2</v>
      </c>
    </row>
    <row r="5256" spans="1:12">
      <c r="A5256" s="11" t="s">
        <v>10256</v>
      </c>
      <c r="D5256" s="11" t="s">
        <v>260</v>
      </c>
      <c r="E5256" s="19" t="s">
        <v>10506</v>
      </c>
      <c r="F5256" s="10">
        <v>42036</v>
      </c>
      <c r="G5256" s="10">
        <v>44958</v>
      </c>
      <c r="H5256" s="11">
        <v>9</v>
      </c>
      <c r="I5256" s="20" t="s">
        <v>259</v>
      </c>
      <c r="J5256" s="11" t="s">
        <v>261</v>
      </c>
      <c r="K5256" s="11" t="s">
        <v>12387</v>
      </c>
      <c r="L5256" s="11">
        <v>2</v>
      </c>
    </row>
    <row r="5257" spans="1:12">
      <c r="A5257" s="11" t="s">
        <v>10257</v>
      </c>
      <c r="D5257" s="11" t="s">
        <v>260</v>
      </c>
      <c r="E5257" s="19" t="s">
        <v>10507</v>
      </c>
      <c r="F5257" s="10">
        <v>42036</v>
      </c>
      <c r="G5257" s="10">
        <v>44958</v>
      </c>
      <c r="H5257" s="11">
        <v>9</v>
      </c>
      <c r="I5257" s="20" t="s">
        <v>259</v>
      </c>
      <c r="J5257" s="11" t="s">
        <v>261</v>
      </c>
      <c r="K5257" s="11" t="s">
        <v>12387</v>
      </c>
      <c r="L5257" s="11">
        <v>2</v>
      </c>
    </row>
    <row r="5258" spans="1:12">
      <c r="A5258" s="11" t="s">
        <v>10258</v>
      </c>
      <c r="D5258" s="11" t="s">
        <v>260</v>
      </c>
      <c r="E5258" s="19" t="s">
        <v>10508</v>
      </c>
      <c r="F5258" s="10">
        <v>42036</v>
      </c>
      <c r="G5258" s="10">
        <v>44958</v>
      </c>
      <c r="H5258" s="11">
        <v>9</v>
      </c>
      <c r="I5258" s="20" t="s">
        <v>259</v>
      </c>
      <c r="J5258" s="11" t="s">
        <v>261</v>
      </c>
      <c r="K5258" s="11" t="s">
        <v>12387</v>
      </c>
      <c r="L5258" s="11">
        <v>2</v>
      </c>
    </row>
    <row r="5259" spans="1:12">
      <c r="A5259" s="11" t="s">
        <v>10259</v>
      </c>
      <c r="D5259" s="11" t="s">
        <v>260</v>
      </c>
      <c r="E5259" s="19" t="s">
        <v>10509</v>
      </c>
      <c r="F5259" s="10">
        <v>42036</v>
      </c>
      <c r="G5259" s="10">
        <v>44958</v>
      </c>
      <c r="H5259" s="11">
        <v>9</v>
      </c>
      <c r="I5259" s="20" t="s">
        <v>259</v>
      </c>
      <c r="J5259" s="11" t="s">
        <v>261</v>
      </c>
      <c r="K5259" s="11" t="s">
        <v>12387</v>
      </c>
      <c r="L5259" s="11">
        <v>2</v>
      </c>
    </row>
    <row r="5260" spans="1:12">
      <c r="A5260" s="11" t="s">
        <v>10260</v>
      </c>
      <c r="D5260" s="11" t="s">
        <v>260</v>
      </c>
      <c r="E5260" s="19" t="s">
        <v>10510</v>
      </c>
      <c r="F5260" s="10">
        <v>42036</v>
      </c>
      <c r="G5260" s="10">
        <v>44958</v>
      </c>
      <c r="H5260" s="11">
        <v>9</v>
      </c>
      <c r="I5260" s="20" t="s">
        <v>259</v>
      </c>
      <c r="J5260" s="11" t="s">
        <v>261</v>
      </c>
      <c r="K5260" s="11" t="s">
        <v>12387</v>
      </c>
      <c r="L5260" s="11">
        <v>2</v>
      </c>
    </row>
    <row r="5261" spans="1:12">
      <c r="A5261" s="11" t="s">
        <v>10261</v>
      </c>
      <c r="D5261" s="11" t="s">
        <v>260</v>
      </c>
      <c r="E5261" s="19" t="s">
        <v>10511</v>
      </c>
      <c r="F5261" s="10">
        <v>42036</v>
      </c>
      <c r="G5261" s="10">
        <v>44958</v>
      </c>
      <c r="H5261" s="11">
        <v>9</v>
      </c>
      <c r="I5261" s="20" t="s">
        <v>259</v>
      </c>
      <c r="J5261" s="11" t="s">
        <v>261</v>
      </c>
      <c r="K5261" s="11" t="s">
        <v>12387</v>
      </c>
      <c r="L5261" s="11">
        <v>2</v>
      </c>
    </row>
    <row r="5262" spans="1:12">
      <c r="A5262" s="11" t="s">
        <v>10512</v>
      </c>
      <c r="D5262" s="11" t="s">
        <v>260</v>
      </c>
      <c r="E5262" s="19" t="s">
        <v>10762</v>
      </c>
      <c r="F5262" s="10">
        <v>42036</v>
      </c>
      <c r="G5262" s="10">
        <v>44958</v>
      </c>
      <c r="H5262" s="11">
        <v>9</v>
      </c>
      <c r="I5262" s="20" t="s">
        <v>259</v>
      </c>
      <c r="J5262" s="11" t="s">
        <v>261</v>
      </c>
      <c r="K5262" s="11" t="s">
        <v>12387</v>
      </c>
      <c r="L5262" s="11">
        <v>2</v>
      </c>
    </row>
    <row r="5263" spans="1:12">
      <c r="A5263" s="11" t="s">
        <v>10513</v>
      </c>
      <c r="D5263" s="11" t="s">
        <v>260</v>
      </c>
      <c r="E5263" s="19" t="s">
        <v>10763</v>
      </c>
      <c r="F5263" s="10">
        <v>42036</v>
      </c>
      <c r="G5263" s="10">
        <v>44958</v>
      </c>
      <c r="H5263" s="11">
        <v>9</v>
      </c>
      <c r="I5263" s="20" t="s">
        <v>259</v>
      </c>
      <c r="J5263" s="11" t="s">
        <v>261</v>
      </c>
      <c r="K5263" s="11" t="s">
        <v>12387</v>
      </c>
      <c r="L5263" s="11">
        <v>2</v>
      </c>
    </row>
    <row r="5264" spans="1:12">
      <c r="A5264" s="11" t="s">
        <v>10514</v>
      </c>
      <c r="D5264" s="11" t="s">
        <v>260</v>
      </c>
      <c r="E5264" s="19" t="s">
        <v>10764</v>
      </c>
      <c r="F5264" s="10">
        <v>42036</v>
      </c>
      <c r="G5264" s="10">
        <v>44958</v>
      </c>
      <c r="H5264" s="11">
        <v>9</v>
      </c>
      <c r="I5264" s="20" t="s">
        <v>259</v>
      </c>
      <c r="J5264" s="11" t="s">
        <v>261</v>
      </c>
      <c r="K5264" s="11" t="s">
        <v>12387</v>
      </c>
      <c r="L5264" s="11">
        <v>2</v>
      </c>
    </row>
    <row r="5265" spans="1:12">
      <c r="A5265" s="11" t="s">
        <v>10515</v>
      </c>
      <c r="D5265" s="11" t="s">
        <v>260</v>
      </c>
      <c r="E5265" s="19" t="s">
        <v>10765</v>
      </c>
      <c r="F5265" s="10">
        <v>42036</v>
      </c>
      <c r="G5265" s="10">
        <v>44958</v>
      </c>
      <c r="H5265" s="11">
        <v>9</v>
      </c>
      <c r="I5265" s="20" t="s">
        <v>259</v>
      </c>
      <c r="J5265" s="11" t="s">
        <v>261</v>
      </c>
      <c r="K5265" s="11" t="s">
        <v>12387</v>
      </c>
      <c r="L5265" s="11">
        <v>2</v>
      </c>
    </row>
    <row r="5266" spans="1:12">
      <c r="A5266" s="11" t="s">
        <v>10516</v>
      </c>
      <c r="D5266" s="11" t="s">
        <v>260</v>
      </c>
      <c r="E5266" s="19" t="s">
        <v>10766</v>
      </c>
      <c r="F5266" s="10">
        <v>42036</v>
      </c>
      <c r="G5266" s="10">
        <v>44958</v>
      </c>
      <c r="H5266" s="11">
        <v>9</v>
      </c>
      <c r="I5266" s="20" t="s">
        <v>259</v>
      </c>
      <c r="J5266" s="11" t="s">
        <v>261</v>
      </c>
      <c r="K5266" s="11" t="s">
        <v>12387</v>
      </c>
      <c r="L5266" s="11">
        <v>2</v>
      </c>
    </row>
    <row r="5267" spans="1:12">
      <c r="A5267" s="11" t="s">
        <v>10517</v>
      </c>
      <c r="D5267" s="11" t="s">
        <v>260</v>
      </c>
      <c r="E5267" s="19" t="s">
        <v>10767</v>
      </c>
      <c r="F5267" s="10">
        <v>42036</v>
      </c>
      <c r="G5267" s="10">
        <v>44958</v>
      </c>
      <c r="H5267" s="11">
        <v>9</v>
      </c>
      <c r="I5267" s="20" t="s">
        <v>259</v>
      </c>
      <c r="J5267" s="11" t="s">
        <v>261</v>
      </c>
      <c r="K5267" s="11" t="s">
        <v>12387</v>
      </c>
      <c r="L5267" s="11">
        <v>2</v>
      </c>
    </row>
    <row r="5268" spans="1:12">
      <c r="A5268" s="11" t="s">
        <v>10518</v>
      </c>
      <c r="D5268" s="11" t="s">
        <v>260</v>
      </c>
      <c r="E5268" s="19" t="s">
        <v>10768</v>
      </c>
      <c r="F5268" s="10">
        <v>42036</v>
      </c>
      <c r="G5268" s="10">
        <v>44958</v>
      </c>
      <c r="H5268" s="11">
        <v>9</v>
      </c>
      <c r="I5268" s="20" t="s">
        <v>259</v>
      </c>
      <c r="J5268" s="11" t="s">
        <v>261</v>
      </c>
      <c r="K5268" s="11" t="s">
        <v>12387</v>
      </c>
      <c r="L5268" s="11">
        <v>2</v>
      </c>
    </row>
    <row r="5269" spans="1:12">
      <c r="A5269" s="11" t="s">
        <v>10519</v>
      </c>
      <c r="D5269" s="11" t="s">
        <v>260</v>
      </c>
      <c r="E5269" s="19" t="s">
        <v>10769</v>
      </c>
      <c r="F5269" s="10">
        <v>42036</v>
      </c>
      <c r="G5269" s="10">
        <v>44958</v>
      </c>
      <c r="H5269" s="11">
        <v>9</v>
      </c>
      <c r="I5269" s="20" t="s">
        <v>259</v>
      </c>
      <c r="J5269" s="11" t="s">
        <v>261</v>
      </c>
      <c r="K5269" s="11" t="s">
        <v>12387</v>
      </c>
      <c r="L5269" s="11">
        <v>2</v>
      </c>
    </row>
    <row r="5270" spans="1:12">
      <c r="A5270" s="11" t="s">
        <v>10520</v>
      </c>
      <c r="D5270" s="11" t="s">
        <v>260</v>
      </c>
      <c r="E5270" s="19" t="s">
        <v>10770</v>
      </c>
      <c r="F5270" s="10">
        <v>42036</v>
      </c>
      <c r="G5270" s="10">
        <v>44958</v>
      </c>
      <c r="H5270" s="11">
        <v>9</v>
      </c>
      <c r="I5270" s="20" t="s">
        <v>259</v>
      </c>
      <c r="J5270" s="11" t="s">
        <v>261</v>
      </c>
      <c r="K5270" s="11" t="s">
        <v>12387</v>
      </c>
      <c r="L5270" s="11">
        <v>2</v>
      </c>
    </row>
    <row r="5271" spans="1:12">
      <c r="A5271" s="11" t="s">
        <v>10521</v>
      </c>
      <c r="D5271" s="11" t="s">
        <v>260</v>
      </c>
      <c r="E5271" s="19" t="s">
        <v>10771</v>
      </c>
      <c r="F5271" s="10">
        <v>42036</v>
      </c>
      <c r="G5271" s="10">
        <v>44958</v>
      </c>
      <c r="H5271" s="11">
        <v>9</v>
      </c>
      <c r="I5271" s="20" t="s">
        <v>259</v>
      </c>
      <c r="J5271" s="11" t="s">
        <v>261</v>
      </c>
      <c r="K5271" s="11" t="s">
        <v>12387</v>
      </c>
      <c r="L5271" s="11">
        <v>2</v>
      </c>
    </row>
    <row r="5272" spans="1:12">
      <c r="A5272" s="11" t="s">
        <v>10522</v>
      </c>
      <c r="D5272" s="11" t="s">
        <v>260</v>
      </c>
      <c r="E5272" s="19" t="s">
        <v>10772</v>
      </c>
      <c r="F5272" s="10">
        <v>42036</v>
      </c>
      <c r="G5272" s="10">
        <v>44958</v>
      </c>
      <c r="H5272" s="11">
        <v>9</v>
      </c>
      <c r="I5272" s="20" t="s">
        <v>259</v>
      </c>
      <c r="J5272" s="11" t="s">
        <v>261</v>
      </c>
      <c r="K5272" s="11" t="s">
        <v>12387</v>
      </c>
      <c r="L5272" s="11">
        <v>2</v>
      </c>
    </row>
    <row r="5273" spans="1:12">
      <c r="A5273" s="11" t="s">
        <v>10523</v>
      </c>
      <c r="D5273" s="11" t="s">
        <v>260</v>
      </c>
      <c r="E5273" s="19" t="s">
        <v>10773</v>
      </c>
      <c r="F5273" s="10">
        <v>42036</v>
      </c>
      <c r="G5273" s="10">
        <v>44958</v>
      </c>
      <c r="H5273" s="11">
        <v>9</v>
      </c>
      <c r="I5273" s="20" t="s">
        <v>259</v>
      </c>
      <c r="J5273" s="11" t="s">
        <v>261</v>
      </c>
      <c r="K5273" s="11" t="s">
        <v>12387</v>
      </c>
      <c r="L5273" s="11">
        <v>2</v>
      </c>
    </row>
    <row r="5274" spans="1:12">
      <c r="A5274" s="11" t="s">
        <v>10524</v>
      </c>
      <c r="D5274" s="11" t="s">
        <v>260</v>
      </c>
      <c r="E5274" s="19" t="s">
        <v>10774</v>
      </c>
      <c r="F5274" s="10">
        <v>42036</v>
      </c>
      <c r="G5274" s="10">
        <v>44958</v>
      </c>
      <c r="H5274" s="11">
        <v>9</v>
      </c>
      <c r="I5274" s="20" t="s">
        <v>259</v>
      </c>
      <c r="J5274" s="11" t="s">
        <v>261</v>
      </c>
      <c r="K5274" s="11" t="s">
        <v>12387</v>
      </c>
      <c r="L5274" s="11">
        <v>2</v>
      </c>
    </row>
    <row r="5275" spans="1:12">
      <c r="A5275" s="11" t="s">
        <v>10525</v>
      </c>
      <c r="D5275" s="11" t="s">
        <v>260</v>
      </c>
      <c r="E5275" s="19" t="s">
        <v>10775</v>
      </c>
      <c r="F5275" s="10">
        <v>42036</v>
      </c>
      <c r="G5275" s="10">
        <v>44958</v>
      </c>
      <c r="H5275" s="11">
        <v>9</v>
      </c>
      <c r="I5275" s="20" t="s">
        <v>259</v>
      </c>
      <c r="J5275" s="11" t="s">
        <v>261</v>
      </c>
      <c r="K5275" s="11" t="s">
        <v>12387</v>
      </c>
      <c r="L5275" s="11">
        <v>2</v>
      </c>
    </row>
    <row r="5276" spans="1:12">
      <c r="A5276" s="11" t="s">
        <v>10526</v>
      </c>
      <c r="D5276" s="11" t="s">
        <v>260</v>
      </c>
      <c r="E5276" s="19" t="s">
        <v>10776</v>
      </c>
      <c r="F5276" s="10">
        <v>42036</v>
      </c>
      <c r="G5276" s="10">
        <v>44958</v>
      </c>
      <c r="H5276" s="11">
        <v>9</v>
      </c>
      <c r="I5276" s="20" t="s">
        <v>259</v>
      </c>
      <c r="J5276" s="11" t="s">
        <v>261</v>
      </c>
      <c r="K5276" s="11" t="s">
        <v>12387</v>
      </c>
      <c r="L5276" s="11">
        <v>2</v>
      </c>
    </row>
    <row r="5277" spans="1:12">
      <c r="A5277" s="11" t="s">
        <v>10527</v>
      </c>
      <c r="D5277" s="11" t="s">
        <v>260</v>
      </c>
      <c r="E5277" s="19" t="s">
        <v>10777</v>
      </c>
      <c r="F5277" s="10">
        <v>42036</v>
      </c>
      <c r="G5277" s="10">
        <v>44958</v>
      </c>
      <c r="H5277" s="11">
        <v>9</v>
      </c>
      <c r="I5277" s="20" t="s">
        <v>259</v>
      </c>
      <c r="J5277" s="11" t="s">
        <v>261</v>
      </c>
      <c r="K5277" s="11" t="s">
        <v>12387</v>
      </c>
      <c r="L5277" s="11">
        <v>2</v>
      </c>
    </row>
    <row r="5278" spans="1:12">
      <c r="A5278" s="11" t="s">
        <v>10528</v>
      </c>
      <c r="D5278" s="11" t="s">
        <v>260</v>
      </c>
      <c r="E5278" s="19" t="s">
        <v>10778</v>
      </c>
      <c r="F5278" s="10">
        <v>42036</v>
      </c>
      <c r="G5278" s="10">
        <v>44958</v>
      </c>
      <c r="H5278" s="11">
        <v>9</v>
      </c>
      <c r="I5278" s="20" t="s">
        <v>259</v>
      </c>
      <c r="J5278" s="11" t="s">
        <v>261</v>
      </c>
      <c r="K5278" s="11" t="s">
        <v>12387</v>
      </c>
      <c r="L5278" s="11">
        <v>2</v>
      </c>
    </row>
    <row r="5279" spans="1:12">
      <c r="A5279" s="11" t="s">
        <v>10529</v>
      </c>
      <c r="D5279" s="11" t="s">
        <v>260</v>
      </c>
      <c r="E5279" s="19" t="s">
        <v>10779</v>
      </c>
      <c r="F5279" s="10">
        <v>42036</v>
      </c>
      <c r="G5279" s="10">
        <v>44958</v>
      </c>
      <c r="H5279" s="11">
        <v>9</v>
      </c>
      <c r="I5279" s="20" t="s">
        <v>259</v>
      </c>
      <c r="J5279" s="11" t="s">
        <v>261</v>
      </c>
      <c r="K5279" s="11" t="s">
        <v>12387</v>
      </c>
      <c r="L5279" s="11">
        <v>2</v>
      </c>
    </row>
    <row r="5280" spans="1:12">
      <c r="A5280" s="11" t="s">
        <v>10530</v>
      </c>
      <c r="D5280" s="11" t="s">
        <v>260</v>
      </c>
      <c r="E5280" s="19" t="s">
        <v>10780</v>
      </c>
      <c r="F5280" s="10">
        <v>42036</v>
      </c>
      <c r="G5280" s="10">
        <v>44958</v>
      </c>
      <c r="H5280" s="11">
        <v>9</v>
      </c>
      <c r="I5280" s="20" t="s">
        <v>259</v>
      </c>
      <c r="J5280" s="11" t="s">
        <v>261</v>
      </c>
      <c r="K5280" s="11" t="s">
        <v>12387</v>
      </c>
      <c r="L5280" s="11">
        <v>2</v>
      </c>
    </row>
    <row r="5281" spans="1:12">
      <c r="A5281" s="11" t="s">
        <v>10531</v>
      </c>
      <c r="D5281" s="11" t="s">
        <v>260</v>
      </c>
      <c r="E5281" s="19" t="s">
        <v>10781</v>
      </c>
      <c r="F5281" s="10">
        <v>42036</v>
      </c>
      <c r="G5281" s="10">
        <v>44958</v>
      </c>
      <c r="H5281" s="11">
        <v>9</v>
      </c>
      <c r="I5281" s="20" t="s">
        <v>259</v>
      </c>
      <c r="J5281" s="11" t="s">
        <v>261</v>
      </c>
      <c r="K5281" s="11" t="s">
        <v>12387</v>
      </c>
      <c r="L5281" s="11">
        <v>2</v>
      </c>
    </row>
    <row r="5282" spans="1:12">
      <c r="A5282" s="11" t="s">
        <v>10532</v>
      </c>
      <c r="D5282" s="11" t="s">
        <v>260</v>
      </c>
      <c r="E5282" s="19" t="s">
        <v>10782</v>
      </c>
      <c r="F5282" s="10">
        <v>42036</v>
      </c>
      <c r="G5282" s="10">
        <v>44958</v>
      </c>
      <c r="H5282" s="11">
        <v>9</v>
      </c>
      <c r="I5282" s="20" t="s">
        <v>259</v>
      </c>
      <c r="J5282" s="11" t="s">
        <v>261</v>
      </c>
      <c r="K5282" s="11" t="s">
        <v>12387</v>
      </c>
      <c r="L5282" s="11">
        <v>2</v>
      </c>
    </row>
    <row r="5283" spans="1:12">
      <c r="A5283" s="11" t="s">
        <v>10533</v>
      </c>
      <c r="D5283" s="11" t="s">
        <v>260</v>
      </c>
      <c r="E5283" s="19" t="s">
        <v>10783</v>
      </c>
      <c r="F5283" s="10">
        <v>42036</v>
      </c>
      <c r="G5283" s="10">
        <v>44958</v>
      </c>
      <c r="H5283" s="11">
        <v>9</v>
      </c>
      <c r="I5283" s="20" t="s">
        <v>259</v>
      </c>
      <c r="J5283" s="11" t="s">
        <v>261</v>
      </c>
      <c r="K5283" s="11" t="s">
        <v>12387</v>
      </c>
      <c r="L5283" s="11">
        <v>2</v>
      </c>
    </row>
    <row r="5284" spans="1:12">
      <c r="A5284" s="11" t="s">
        <v>10534</v>
      </c>
      <c r="D5284" s="11" t="s">
        <v>260</v>
      </c>
      <c r="E5284" s="19" t="s">
        <v>10784</v>
      </c>
      <c r="F5284" s="10">
        <v>42036</v>
      </c>
      <c r="G5284" s="10">
        <v>44958</v>
      </c>
      <c r="H5284" s="11">
        <v>9</v>
      </c>
      <c r="I5284" s="20" t="s">
        <v>259</v>
      </c>
      <c r="J5284" s="11" t="s">
        <v>261</v>
      </c>
      <c r="K5284" s="11" t="s">
        <v>12387</v>
      </c>
      <c r="L5284" s="11">
        <v>2</v>
      </c>
    </row>
    <row r="5285" spans="1:12">
      <c r="A5285" s="11" t="s">
        <v>10535</v>
      </c>
      <c r="D5285" s="11" t="s">
        <v>260</v>
      </c>
      <c r="E5285" s="19" t="s">
        <v>10785</v>
      </c>
      <c r="F5285" s="10">
        <v>42036</v>
      </c>
      <c r="G5285" s="10">
        <v>44958</v>
      </c>
      <c r="H5285" s="11">
        <v>9</v>
      </c>
      <c r="I5285" s="20" t="s">
        <v>259</v>
      </c>
      <c r="J5285" s="11" t="s">
        <v>261</v>
      </c>
      <c r="K5285" s="11" t="s">
        <v>12387</v>
      </c>
      <c r="L5285" s="11">
        <v>2</v>
      </c>
    </row>
    <row r="5286" spans="1:12">
      <c r="A5286" s="11" t="s">
        <v>10536</v>
      </c>
      <c r="D5286" s="11" t="s">
        <v>260</v>
      </c>
      <c r="E5286" s="19" t="s">
        <v>10786</v>
      </c>
      <c r="F5286" s="10">
        <v>42036</v>
      </c>
      <c r="G5286" s="10">
        <v>44958</v>
      </c>
      <c r="H5286" s="11">
        <v>9</v>
      </c>
      <c r="I5286" s="20" t="s">
        <v>259</v>
      </c>
      <c r="J5286" s="11" t="s">
        <v>261</v>
      </c>
      <c r="K5286" s="11" t="s">
        <v>12387</v>
      </c>
      <c r="L5286" s="11">
        <v>2</v>
      </c>
    </row>
    <row r="5287" spans="1:12">
      <c r="A5287" s="11" t="s">
        <v>10537</v>
      </c>
      <c r="D5287" s="11" t="s">
        <v>260</v>
      </c>
      <c r="E5287" s="19" t="s">
        <v>10787</v>
      </c>
      <c r="F5287" s="10">
        <v>42036</v>
      </c>
      <c r="G5287" s="10">
        <v>44958</v>
      </c>
      <c r="H5287" s="11">
        <v>9</v>
      </c>
      <c r="I5287" s="20" t="s">
        <v>259</v>
      </c>
      <c r="J5287" s="11" t="s">
        <v>261</v>
      </c>
      <c r="K5287" s="11" t="s">
        <v>12387</v>
      </c>
      <c r="L5287" s="11">
        <v>2</v>
      </c>
    </row>
    <row r="5288" spans="1:12">
      <c r="A5288" s="11" t="s">
        <v>10538</v>
      </c>
      <c r="D5288" s="11" t="s">
        <v>260</v>
      </c>
      <c r="E5288" s="19" t="s">
        <v>10788</v>
      </c>
      <c r="F5288" s="10">
        <v>42036</v>
      </c>
      <c r="G5288" s="10">
        <v>44958</v>
      </c>
      <c r="H5288" s="11">
        <v>9</v>
      </c>
      <c r="I5288" s="20" t="s">
        <v>259</v>
      </c>
      <c r="J5288" s="11" t="s">
        <v>261</v>
      </c>
      <c r="K5288" s="11" t="s">
        <v>12387</v>
      </c>
      <c r="L5288" s="11">
        <v>2</v>
      </c>
    </row>
    <row r="5289" spans="1:12">
      <c r="A5289" s="11" t="s">
        <v>10539</v>
      </c>
      <c r="D5289" s="11" t="s">
        <v>260</v>
      </c>
      <c r="E5289" s="19" t="s">
        <v>10789</v>
      </c>
      <c r="F5289" s="10">
        <v>42036</v>
      </c>
      <c r="G5289" s="10">
        <v>44958</v>
      </c>
      <c r="H5289" s="11">
        <v>9</v>
      </c>
      <c r="I5289" s="20" t="s">
        <v>259</v>
      </c>
      <c r="J5289" s="11" t="s">
        <v>261</v>
      </c>
      <c r="K5289" s="11" t="s">
        <v>12387</v>
      </c>
      <c r="L5289" s="11">
        <v>2</v>
      </c>
    </row>
    <row r="5290" spans="1:12">
      <c r="A5290" s="11" t="s">
        <v>10540</v>
      </c>
      <c r="D5290" s="11" t="s">
        <v>260</v>
      </c>
      <c r="E5290" s="19" t="s">
        <v>10790</v>
      </c>
      <c r="F5290" s="10">
        <v>42036</v>
      </c>
      <c r="G5290" s="10">
        <v>44958</v>
      </c>
      <c r="H5290" s="11">
        <v>9</v>
      </c>
      <c r="I5290" s="20" t="s">
        <v>259</v>
      </c>
      <c r="J5290" s="11" t="s">
        <v>261</v>
      </c>
      <c r="K5290" s="11" t="s">
        <v>12387</v>
      </c>
      <c r="L5290" s="11">
        <v>2</v>
      </c>
    </row>
    <row r="5291" spans="1:12">
      <c r="A5291" s="11" t="s">
        <v>10541</v>
      </c>
      <c r="D5291" s="11" t="s">
        <v>260</v>
      </c>
      <c r="E5291" s="19" t="s">
        <v>10791</v>
      </c>
      <c r="F5291" s="10">
        <v>42036</v>
      </c>
      <c r="G5291" s="10">
        <v>44958</v>
      </c>
      <c r="H5291" s="11">
        <v>9</v>
      </c>
      <c r="I5291" s="20" t="s">
        <v>259</v>
      </c>
      <c r="J5291" s="11" t="s">
        <v>261</v>
      </c>
      <c r="K5291" s="11" t="s">
        <v>12387</v>
      </c>
      <c r="L5291" s="11">
        <v>2</v>
      </c>
    </row>
    <row r="5292" spans="1:12">
      <c r="A5292" s="11" t="s">
        <v>10542</v>
      </c>
      <c r="D5292" s="11" t="s">
        <v>260</v>
      </c>
      <c r="E5292" s="19" t="s">
        <v>10792</v>
      </c>
      <c r="F5292" s="10">
        <v>42036</v>
      </c>
      <c r="G5292" s="10">
        <v>44958</v>
      </c>
      <c r="H5292" s="11">
        <v>9</v>
      </c>
      <c r="I5292" s="20" t="s">
        <v>259</v>
      </c>
      <c r="J5292" s="11" t="s">
        <v>261</v>
      </c>
      <c r="K5292" s="11" t="s">
        <v>12387</v>
      </c>
      <c r="L5292" s="11">
        <v>2</v>
      </c>
    </row>
    <row r="5293" spans="1:12">
      <c r="A5293" s="11" t="s">
        <v>10543</v>
      </c>
      <c r="D5293" s="11" t="s">
        <v>260</v>
      </c>
      <c r="E5293" s="19" t="s">
        <v>10793</v>
      </c>
      <c r="F5293" s="10">
        <v>42036</v>
      </c>
      <c r="G5293" s="10">
        <v>44958</v>
      </c>
      <c r="H5293" s="11">
        <v>9</v>
      </c>
      <c r="I5293" s="20" t="s">
        <v>259</v>
      </c>
      <c r="J5293" s="11" t="s">
        <v>261</v>
      </c>
      <c r="K5293" s="11" t="s">
        <v>12387</v>
      </c>
      <c r="L5293" s="11">
        <v>2</v>
      </c>
    </row>
    <row r="5294" spans="1:12">
      <c r="A5294" s="11" t="s">
        <v>10544</v>
      </c>
      <c r="D5294" s="11" t="s">
        <v>260</v>
      </c>
      <c r="E5294" s="19" t="s">
        <v>10794</v>
      </c>
      <c r="F5294" s="10">
        <v>42036</v>
      </c>
      <c r="G5294" s="10">
        <v>44958</v>
      </c>
      <c r="H5294" s="11">
        <v>9</v>
      </c>
      <c r="I5294" s="20" t="s">
        <v>259</v>
      </c>
      <c r="J5294" s="11" t="s">
        <v>261</v>
      </c>
      <c r="K5294" s="11" t="s">
        <v>12387</v>
      </c>
      <c r="L5294" s="11">
        <v>2</v>
      </c>
    </row>
    <row r="5295" spans="1:12">
      <c r="A5295" s="11" t="s">
        <v>10545</v>
      </c>
      <c r="D5295" s="11" t="s">
        <v>260</v>
      </c>
      <c r="E5295" s="19" t="s">
        <v>10795</v>
      </c>
      <c r="F5295" s="10">
        <v>42036</v>
      </c>
      <c r="G5295" s="10">
        <v>44958</v>
      </c>
      <c r="H5295" s="11">
        <v>9</v>
      </c>
      <c r="I5295" s="20" t="s">
        <v>259</v>
      </c>
      <c r="J5295" s="11" t="s">
        <v>261</v>
      </c>
      <c r="K5295" s="11" t="s">
        <v>12387</v>
      </c>
      <c r="L5295" s="11">
        <v>2</v>
      </c>
    </row>
    <row r="5296" spans="1:12">
      <c r="A5296" s="11" t="s">
        <v>10546</v>
      </c>
      <c r="D5296" s="11" t="s">
        <v>260</v>
      </c>
      <c r="E5296" s="19" t="s">
        <v>10796</v>
      </c>
      <c r="F5296" s="10">
        <v>42036</v>
      </c>
      <c r="G5296" s="10">
        <v>44958</v>
      </c>
      <c r="H5296" s="11">
        <v>9</v>
      </c>
      <c r="I5296" s="20" t="s">
        <v>259</v>
      </c>
      <c r="J5296" s="11" t="s">
        <v>261</v>
      </c>
      <c r="K5296" s="11" t="s">
        <v>12387</v>
      </c>
      <c r="L5296" s="11">
        <v>2</v>
      </c>
    </row>
    <row r="5297" spans="1:12">
      <c r="A5297" s="11" t="s">
        <v>10547</v>
      </c>
      <c r="D5297" s="11" t="s">
        <v>260</v>
      </c>
      <c r="E5297" s="19" t="s">
        <v>10797</v>
      </c>
      <c r="F5297" s="10">
        <v>42036</v>
      </c>
      <c r="G5297" s="10">
        <v>44958</v>
      </c>
      <c r="H5297" s="11">
        <v>9</v>
      </c>
      <c r="I5297" s="20" t="s">
        <v>259</v>
      </c>
      <c r="J5297" s="11" t="s">
        <v>261</v>
      </c>
      <c r="K5297" s="11" t="s">
        <v>12387</v>
      </c>
      <c r="L5297" s="11">
        <v>2</v>
      </c>
    </row>
    <row r="5298" spans="1:12">
      <c r="A5298" s="11" t="s">
        <v>10548</v>
      </c>
      <c r="D5298" s="11" t="s">
        <v>260</v>
      </c>
      <c r="E5298" s="19" t="s">
        <v>10798</v>
      </c>
      <c r="F5298" s="10">
        <v>42036</v>
      </c>
      <c r="G5298" s="10">
        <v>44958</v>
      </c>
      <c r="H5298" s="11">
        <v>9</v>
      </c>
      <c r="I5298" s="20" t="s">
        <v>259</v>
      </c>
      <c r="J5298" s="11" t="s">
        <v>261</v>
      </c>
      <c r="K5298" s="11" t="s">
        <v>12387</v>
      </c>
      <c r="L5298" s="11">
        <v>2</v>
      </c>
    </row>
    <row r="5299" spans="1:12">
      <c r="A5299" s="11" t="s">
        <v>10549</v>
      </c>
      <c r="D5299" s="11" t="s">
        <v>260</v>
      </c>
      <c r="E5299" s="19" t="s">
        <v>10799</v>
      </c>
      <c r="F5299" s="10">
        <v>42036</v>
      </c>
      <c r="G5299" s="10">
        <v>44958</v>
      </c>
      <c r="H5299" s="11">
        <v>9</v>
      </c>
      <c r="I5299" s="20" t="s">
        <v>259</v>
      </c>
      <c r="J5299" s="11" t="s">
        <v>261</v>
      </c>
      <c r="K5299" s="11" t="s">
        <v>12387</v>
      </c>
      <c r="L5299" s="11">
        <v>2</v>
      </c>
    </row>
    <row r="5300" spans="1:12">
      <c r="A5300" s="11" t="s">
        <v>10550</v>
      </c>
      <c r="D5300" s="11" t="s">
        <v>260</v>
      </c>
      <c r="E5300" s="19" t="s">
        <v>10800</v>
      </c>
      <c r="F5300" s="10">
        <v>42036</v>
      </c>
      <c r="G5300" s="10">
        <v>44958</v>
      </c>
      <c r="H5300" s="11">
        <v>9</v>
      </c>
      <c r="I5300" s="20" t="s">
        <v>259</v>
      </c>
      <c r="J5300" s="11" t="s">
        <v>261</v>
      </c>
      <c r="K5300" s="11" t="s">
        <v>12387</v>
      </c>
      <c r="L5300" s="11">
        <v>2</v>
      </c>
    </row>
    <row r="5301" spans="1:12">
      <c r="A5301" s="11" t="s">
        <v>10551</v>
      </c>
      <c r="D5301" s="11" t="s">
        <v>260</v>
      </c>
      <c r="E5301" s="19" t="s">
        <v>10801</v>
      </c>
      <c r="F5301" s="10">
        <v>42036</v>
      </c>
      <c r="G5301" s="10">
        <v>44958</v>
      </c>
      <c r="H5301" s="11">
        <v>9</v>
      </c>
      <c r="I5301" s="20" t="s">
        <v>259</v>
      </c>
      <c r="J5301" s="11" t="s">
        <v>261</v>
      </c>
      <c r="K5301" s="11" t="s">
        <v>12387</v>
      </c>
      <c r="L5301" s="11">
        <v>2</v>
      </c>
    </row>
    <row r="5302" spans="1:12">
      <c r="A5302" s="11" t="s">
        <v>10552</v>
      </c>
      <c r="D5302" s="11" t="s">
        <v>260</v>
      </c>
      <c r="E5302" s="19" t="s">
        <v>10802</v>
      </c>
      <c r="F5302" s="10">
        <v>42036</v>
      </c>
      <c r="G5302" s="10">
        <v>44958</v>
      </c>
      <c r="H5302" s="11">
        <v>9</v>
      </c>
      <c r="I5302" s="20" t="s">
        <v>259</v>
      </c>
      <c r="J5302" s="11" t="s">
        <v>261</v>
      </c>
      <c r="K5302" s="11" t="s">
        <v>12387</v>
      </c>
      <c r="L5302" s="11">
        <v>2</v>
      </c>
    </row>
    <row r="5303" spans="1:12">
      <c r="A5303" s="11" t="s">
        <v>10553</v>
      </c>
      <c r="D5303" s="11" t="s">
        <v>260</v>
      </c>
      <c r="E5303" s="19" t="s">
        <v>10803</v>
      </c>
      <c r="F5303" s="10">
        <v>42036</v>
      </c>
      <c r="G5303" s="10">
        <v>44958</v>
      </c>
      <c r="H5303" s="11">
        <v>9</v>
      </c>
      <c r="I5303" s="20" t="s">
        <v>259</v>
      </c>
      <c r="J5303" s="11" t="s">
        <v>261</v>
      </c>
      <c r="K5303" s="11" t="s">
        <v>12387</v>
      </c>
      <c r="L5303" s="11">
        <v>2</v>
      </c>
    </row>
    <row r="5304" spans="1:12">
      <c r="A5304" s="11" t="s">
        <v>10554</v>
      </c>
      <c r="D5304" s="11" t="s">
        <v>260</v>
      </c>
      <c r="E5304" s="19" t="s">
        <v>10804</v>
      </c>
      <c r="F5304" s="10">
        <v>42036</v>
      </c>
      <c r="G5304" s="10">
        <v>44958</v>
      </c>
      <c r="H5304" s="11">
        <v>9</v>
      </c>
      <c r="I5304" s="20" t="s">
        <v>259</v>
      </c>
      <c r="J5304" s="11" t="s">
        <v>261</v>
      </c>
      <c r="K5304" s="11" t="s">
        <v>12387</v>
      </c>
      <c r="L5304" s="11">
        <v>2</v>
      </c>
    </row>
    <row r="5305" spans="1:12">
      <c r="A5305" s="11" t="s">
        <v>10555</v>
      </c>
      <c r="D5305" s="11" t="s">
        <v>260</v>
      </c>
      <c r="E5305" s="19" t="s">
        <v>10805</v>
      </c>
      <c r="F5305" s="10">
        <v>42036</v>
      </c>
      <c r="G5305" s="10">
        <v>44958</v>
      </c>
      <c r="H5305" s="11">
        <v>9</v>
      </c>
      <c r="I5305" s="20" t="s">
        <v>259</v>
      </c>
      <c r="J5305" s="11" t="s">
        <v>261</v>
      </c>
      <c r="K5305" s="11" t="s">
        <v>12387</v>
      </c>
      <c r="L5305" s="11">
        <v>2</v>
      </c>
    </row>
    <row r="5306" spans="1:12">
      <c r="A5306" s="11" t="s">
        <v>10556</v>
      </c>
      <c r="D5306" s="11" t="s">
        <v>260</v>
      </c>
      <c r="E5306" s="19" t="s">
        <v>10806</v>
      </c>
      <c r="F5306" s="10">
        <v>42036</v>
      </c>
      <c r="G5306" s="10">
        <v>44958</v>
      </c>
      <c r="H5306" s="11">
        <v>9</v>
      </c>
      <c r="I5306" s="20" t="s">
        <v>259</v>
      </c>
      <c r="J5306" s="11" t="s">
        <v>261</v>
      </c>
      <c r="K5306" s="11" t="s">
        <v>12387</v>
      </c>
      <c r="L5306" s="11">
        <v>2</v>
      </c>
    </row>
    <row r="5307" spans="1:12">
      <c r="A5307" s="11" t="s">
        <v>10557</v>
      </c>
      <c r="D5307" s="11" t="s">
        <v>260</v>
      </c>
      <c r="E5307" s="19" t="s">
        <v>10807</v>
      </c>
      <c r="F5307" s="10">
        <v>42036</v>
      </c>
      <c r="G5307" s="10">
        <v>44958</v>
      </c>
      <c r="H5307" s="11">
        <v>9</v>
      </c>
      <c r="I5307" s="20" t="s">
        <v>259</v>
      </c>
      <c r="J5307" s="11" t="s">
        <v>261</v>
      </c>
      <c r="K5307" s="11" t="s">
        <v>12387</v>
      </c>
      <c r="L5307" s="11">
        <v>2</v>
      </c>
    </row>
    <row r="5308" spans="1:12">
      <c r="A5308" s="11" t="s">
        <v>10558</v>
      </c>
      <c r="D5308" s="11" t="s">
        <v>260</v>
      </c>
      <c r="E5308" s="19" t="s">
        <v>10808</v>
      </c>
      <c r="F5308" s="10">
        <v>42036</v>
      </c>
      <c r="G5308" s="10">
        <v>44958</v>
      </c>
      <c r="H5308" s="11">
        <v>9</v>
      </c>
      <c r="I5308" s="20" t="s">
        <v>259</v>
      </c>
      <c r="J5308" s="11" t="s">
        <v>261</v>
      </c>
      <c r="K5308" s="11" t="s">
        <v>12387</v>
      </c>
      <c r="L5308" s="11">
        <v>2</v>
      </c>
    </row>
    <row r="5309" spans="1:12">
      <c r="A5309" s="11" t="s">
        <v>10559</v>
      </c>
      <c r="D5309" s="11" t="s">
        <v>260</v>
      </c>
      <c r="E5309" s="19" t="s">
        <v>10809</v>
      </c>
      <c r="F5309" s="10">
        <v>42036</v>
      </c>
      <c r="G5309" s="10">
        <v>44958</v>
      </c>
      <c r="H5309" s="11">
        <v>9</v>
      </c>
      <c r="I5309" s="20" t="s">
        <v>259</v>
      </c>
      <c r="J5309" s="11" t="s">
        <v>261</v>
      </c>
      <c r="K5309" s="11" t="s">
        <v>12387</v>
      </c>
      <c r="L5309" s="11">
        <v>2</v>
      </c>
    </row>
    <row r="5310" spans="1:12">
      <c r="A5310" s="11" t="s">
        <v>10560</v>
      </c>
      <c r="D5310" s="11" t="s">
        <v>260</v>
      </c>
      <c r="E5310" s="19" t="s">
        <v>10810</v>
      </c>
      <c r="F5310" s="10">
        <v>42036</v>
      </c>
      <c r="G5310" s="10">
        <v>44958</v>
      </c>
      <c r="H5310" s="11">
        <v>9</v>
      </c>
      <c r="I5310" s="20" t="s">
        <v>259</v>
      </c>
      <c r="J5310" s="11" t="s">
        <v>261</v>
      </c>
      <c r="K5310" s="11" t="s">
        <v>12387</v>
      </c>
      <c r="L5310" s="11">
        <v>2</v>
      </c>
    </row>
    <row r="5311" spans="1:12">
      <c r="A5311" s="11" t="s">
        <v>10561</v>
      </c>
      <c r="D5311" s="11" t="s">
        <v>260</v>
      </c>
      <c r="E5311" s="19" t="s">
        <v>10811</v>
      </c>
      <c r="F5311" s="10">
        <v>42036</v>
      </c>
      <c r="G5311" s="10">
        <v>44958</v>
      </c>
      <c r="H5311" s="11">
        <v>9</v>
      </c>
      <c r="I5311" s="20" t="s">
        <v>259</v>
      </c>
      <c r="J5311" s="11" t="s">
        <v>261</v>
      </c>
      <c r="K5311" s="11" t="s">
        <v>12387</v>
      </c>
      <c r="L5311" s="11">
        <v>2</v>
      </c>
    </row>
    <row r="5312" spans="1:12">
      <c r="A5312" s="11" t="s">
        <v>10562</v>
      </c>
      <c r="D5312" s="11" t="s">
        <v>260</v>
      </c>
      <c r="E5312" s="19" t="s">
        <v>10812</v>
      </c>
      <c r="F5312" s="10">
        <v>42036</v>
      </c>
      <c r="G5312" s="10">
        <v>44958</v>
      </c>
      <c r="H5312" s="11">
        <v>9</v>
      </c>
      <c r="I5312" s="20" t="s">
        <v>259</v>
      </c>
      <c r="J5312" s="11" t="s">
        <v>261</v>
      </c>
      <c r="K5312" s="11" t="s">
        <v>12387</v>
      </c>
      <c r="L5312" s="11">
        <v>2</v>
      </c>
    </row>
    <row r="5313" spans="1:12">
      <c r="A5313" s="11" t="s">
        <v>10563</v>
      </c>
      <c r="D5313" s="11" t="s">
        <v>260</v>
      </c>
      <c r="E5313" s="19" t="s">
        <v>10813</v>
      </c>
      <c r="F5313" s="10">
        <v>42036</v>
      </c>
      <c r="G5313" s="10">
        <v>44958</v>
      </c>
      <c r="H5313" s="11">
        <v>9</v>
      </c>
      <c r="I5313" s="20" t="s">
        <v>259</v>
      </c>
      <c r="J5313" s="11" t="s">
        <v>261</v>
      </c>
      <c r="K5313" s="11" t="s">
        <v>12387</v>
      </c>
      <c r="L5313" s="11">
        <v>2</v>
      </c>
    </row>
    <row r="5314" spans="1:12">
      <c r="A5314" s="11" t="s">
        <v>10564</v>
      </c>
      <c r="D5314" s="11" t="s">
        <v>260</v>
      </c>
      <c r="E5314" s="19" t="s">
        <v>10814</v>
      </c>
      <c r="F5314" s="10">
        <v>42036</v>
      </c>
      <c r="G5314" s="10">
        <v>44958</v>
      </c>
      <c r="H5314" s="11">
        <v>9</v>
      </c>
      <c r="I5314" s="20" t="s">
        <v>259</v>
      </c>
      <c r="J5314" s="11" t="s">
        <v>261</v>
      </c>
      <c r="K5314" s="11" t="s">
        <v>12387</v>
      </c>
      <c r="L5314" s="11">
        <v>2</v>
      </c>
    </row>
    <row r="5315" spans="1:12">
      <c r="A5315" s="11" t="s">
        <v>10565</v>
      </c>
      <c r="D5315" s="11" t="s">
        <v>260</v>
      </c>
      <c r="E5315" s="19" t="s">
        <v>10815</v>
      </c>
      <c r="F5315" s="10">
        <v>42036</v>
      </c>
      <c r="G5315" s="10">
        <v>44958</v>
      </c>
      <c r="H5315" s="11">
        <v>9</v>
      </c>
      <c r="I5315" s="20" t="s">
        <v>259</v>
      </c>
      <c r="J5315" s="11" t="s">
        <v>261</v>
      </c>
      <c r="K5315" s="11" t="s">
        <v>12387</v>
      </c>
      <c r="L5315" s="11">
        <v>2</v>
      </c>
    </row>
    <row r="5316" spans="1:12">
      <c r="A5316" s="11" t="s">
        <v>10566</v>
      </c>
      <c r="D5316" s="11" t="s">
        <v>260</v>
      </c>
      <c r="E5316" s="19" t="s">
        <v>10816</v>
      </c>
      <c r="F5316" s="10">
        <v>42036</v>
      </c>
      <c r="G5316" s="10">
        <v>44958</v>
      </c>
      <c r="H5316" s="11">
        <v>9</v>
      </c>
      <c r="I5316" s="20" t="s">
        <v>259</v>
      </c>
      <c r="J5316" s="11" t="s">
        <v>261</v>
      </c>
      <c r="K5316" s="11" t="s">
        <v>12387</v>
      </c>
      <c r="L5316" s="11">
        <v>2</v>
      </c>
    </row>
    <row r="5317" spans="1:12">
      <c r="A5317" s="11" t="s">
        <v>10567</v>
      </c>
      <c r="D5317" s="11" t="s">
        <v>260</v>
      </c>
      <c r="E5317" s="19" t="s">
        <v>10817</v>
      </c>
      <c r="F5317" s="10">
        <v>42036</v>
      </c>
      <c r="G5317" s="10">
        <v>44958</v>
      </c>
      <c r="H5317" s="11">
        <v>9</v>
      </c>
      <c r="I5317" s="20" t="s">
        <v>259</v>
      </c>
      <c r="J5317" s="11" t="s">
        <v>261</v>
      </c>
      <c r="K5317" s="11" t="s">
        <v>12387</v>
      </c>
      <c r="L5317" s="11">
        <v>2</v>
      </c>
    </row>
    <row r="5318" spans="1:12">
      <c r="A5318" s="11" t="s">
        <v>10568</v>
      </c>
      <c r="D5318" s="11" t="s">
        <v>260</v>
      </c>
      <c r="E5318" s="19" t="s">
        <v>10818</v>
      </c>
      <c r="F5318" s="10">
        <v>42036</v>
      </c>
      <c r="G5318" s="10">
        <v>44958</v>
      </c>
      <c r="H5318" s="11">
        <v>9</v>
      </c>
      <c r="I5318" s="20" t="s">
        <v>259</v>
      </c>
      <c r="J5318" s="11" t="s">
        <v>261</v>
      </c>
      <c r="K5318" s="11" t="s">
        <v>12387</v>
      </c>
      <c r="L5318" s="11">
        <v>2</v>
      </c>
    </row>
    <row r="5319" spans="1:12">
      <c r="A5319" s="11" t="s">
        <v>10569</v>
      </c>
      <c r="D5319" s="11" t="s">
        <v>260</v>
      </c>
      <c r="E5319" s="19" t="s">
        <v>10819</v>
      </c>
      <c r="F5319" s="10">
        <v>42036</v>
      </c>
      <c r="G5319" s="10">
        <v>44958</v>
      </c>
      <c r="H5319" s="11">
        <v>9</v>
      </c>
      <c r="I5319" s="20" t="s">
        <v>259</v>
      </c>
      <c r="J5319" s="11" t="s">
        <v>261</v>
      </c>
      <c r="K5319" s="11" t="s">
        <v>12387</v>
      </c>
      <c r="L5319" s="11">
        <v>2</v>
      </c>
    </row>
    <row r="5320" spans="1:12">
      <c r="A5320" s="11" t="s">
        <v>10570</v>
      </c>
      <c r="D5320" s="11" t="s">
        <v>260</v>
      </c>
      <c r="E5320" s="19" t="s">
        <v>10820</v>
      </c>
      <c r="F5320" s="10">
        <v>42036</v>
      </c>
      <c r="G5320" s="10">
        <v>44958</v>
      </c>
      <c r="H5320" s="11">
        <v>9</v>
      </c>
      <c r="I5320" s="20" t="s">
        <v>259</v>
      </c>
      <c r="J5320" s="11" t="s">
        <v>261</v>
      </c>
      <c r="K5320" s="11" t="s">
        <v>12387</v>
      </c>
      <c r="L5320" s="11">
        <v>2</v>
      </c>
    </row>
    <row r="5321" spans="1:12">
      <c r="A5321" s="11" t="s">
        <v>10571</v>
      </c>
      <c r="D5321" s="11" t="s">
        <v>260</v>
      </c>
      <c r="E5321" s="19" t="s">
        <v>10821</v>
      </c>
      <c r="F5321" s="10">
        <v>42036</v>
      </c>
      <c r="G5321" s="10">
        <v>44958</v>
      </c>
      <c r="H5321" s="11">
        <v>9</v>
      </c>
      <c r="I5321" s="20" t="s">
        <v>259</v>
      </c>
      <c r="J5321" s="11" t="s">
        <v>261</v>
      </c>
      <c r="K5321" s="11" t="s">
        <v>12387</v>
      </c>
      <c r="L5321" s="11">
        <v>2</v>
      </c>
    </row>
    <row r="5322" spans="1:12">
      <c r="A5322" s="11" t="s">
        <v>10572</v>
      </c>
      <c r="D5322" s="11" t="s">
        <v>260</v>
      </c>
      <c r="E5322" s="19" t="s">
        <v>10822</v>
      </c>
      <c r="F5322" s="10">
        <v>42036</v>
      </c>
      <c r="G5322" s="10">
        <v>44958</v>
      </c>
      <c r="H5322" s="11">
        <v>9</v>
      </c>
      <c r="I5322" s="20" t="s">
        <v>259</v>
      </c>
      <c r="J5322" s="11" t="s">
        <v>261</v>
      </c>
      <c r="K5322" s="11" t="s">
        <v>12387</v>
      </c>
      <c r="L5322" s="11">
        <v>2</v>
      </c>
    </row>
    <row r="5323" spans="1:12">
      <c r="A5323" s="11" t="s">
        <v>10573</v>
      </c>
      <c r="D5323" s="11" t="s">
        <v>260</v>
      </c>
      <c r="E5323" s="19" t="s">
        <v>10823</v>
      </c>
      <c r="F5323" s="10">
        <v>42036</v>
      </c>
      <c r="G5323" s="10">
        <v>44958</v>
      </c>
      <c r="H5323" s="11">
        <v>9</v>
      </c>
      <c r="I5323" s="20" t="s">
        <v>259</v>
      </c>
      <c r="J5323" s="11" t="s">
        <v>261</v>
      </c>
      <c r="K5323" s="11" t="s">
        <v>12387</v>
      </c>
      <c r="L5323" s="11">
        <v>2</v>
      </c>
    </row>
    <row r="5324" spans="1:12">
      <c r="A5324" s="11" t="s">
        <v>10574</v>
      </c>
      <c r="D5324" s="11" t="s">
        <v>260</v>
      </c>
      <c r="E5324" s="19" t="s">
        <v>10824</v>
      </c>
      <c r="F5324" s="10">
        <v>42036</v>
      </c>
      <c r="G5324" s="10">
        <v>44958</v>
      </c>
      <c r="H5324" s="11">
        <v>9</v>
      </c>
      <c r="I5324" s="20" t="s">
        <v>259</v>
      </c>
      <c r="J5324" s="11" t="s">
        <v>261</v>
      </c>
      <c r="K5324" s="11" t="s">
        <v>12387</v>
      </c>
      <c r="L5324" s="11">
        <v>2</v>
      </c>
    </row>
    <row r="5325" spans="1:12">
      <c r="A5325" s="11" t="s">
        <v>10575</v>
      </c>
      <c r="D5325" s="11" t="s">
        <v>260</v>
      </c>
      <c r="E5325" s="19" t="s">
        <v>10825</v>
      </c>
      <c r="F5325" s="10">
        <v>42036</v>
      </c>
      <c r="G5325" s="10">
        <v>44958</v>
      </c>
      <c r="H5325" s="11">
        <v>9</v>
      </c>
      <c r="I5325" s="20" t="s">
        <v>259</v>
      </c>
      <c r="J5325" s="11" t="s">
        <v>261</v>
      </c>
      <c r="K5325" s="11" t="s">
        <v>12387</v>
      </c>
      <c r="L5325" s="11">
        <v>2</v>
      </c>
    </row>
    <row r="5326" spans="1:12">
      <c r="A5326" s="11" t="s">
        <v>10576</v>
      </c>
      <c r="D5326" s="11" t="s">
        <v>260</v>
      </c>
      <c r="E5326" s="19" t="s">
        <v>10826</v>
      </c>
      <c r="F5326" s="10">
        <v>42036</v>
      </c>
      <c r="G5326" s="10">
        <v>44958</v>
      </c>
      <c r="H5326" s="11">
        <v>9</v>
      </c>
      <c r="I5326" s="20" t="s">
        <v>259</v>
      </c>
      <c r="J5326" s="11" t="s">
        <v>261</v>
      </c>
      <c r="K5326" s="11" t="s">
        <v>12387</v>
      </c>
      <c r="L5326" s="11">
        <v>2</v>
      </c>
    </row>
    <row r="5327" spans="1:12">
      <c r="A5327" s="11" t="s">
        <v>10577</v>
      </c>
      <c r="D5327" s="11" t="s">
        <v>260</v>
      </c>
      <c r="E5327" s="19" t="s">
        <v>10827</v>
      </c>
      <c r="F5327" s="10">
        <v>42036</v>
      </c>
      <c r="G5327" s="10">
        <v>44958</v>
      </c>
      <c r="H5327" s="11">
        <v>9</v>
      </c>
      <c r="I5327" s="20" t="s">
        <v>259</v>
      </c>
      <c r="J5327" s="11" t="s">
        <v>261</v>
      </c>
      <c r="K5327" s="11" t="s">
        <v>12387</v>
      </c>
      <c r="L5327" s="11">
        <v>2</v>
      </c>
    </row>
    <row r="5328" spans="1:12">
      <c r="A5328" s="11" t="s">
        <v>10578</v>
      </c>
      <c r="D5328" s="11" t="s">
        <v>260</v>
      </c>
      <c r="E5328" s="19" t="s">
        <v>10828</v>
      </c>
      <c r="F5328" s="10">
        <v>42036</v>
      </c>
      <c r="G5328" s="10">
        <v>44958</v>
      </c>
      <c r="H5328" s="11">
        <v>9</v>
      </c>
      <c r="I5328" s="20" t="s">
        <v>259</v>
      </c>
      <c r="J5328" s="11" t="s">
        <v>261</v>
      </c>
      <c r="K5328" s="11" t="s">
        <v>12387</v>
      </c>
      <c r="L5328" s="11">
        <v>2</v>
      </c>
    </row>
    <row r="5329" spans="1:12">
      <c r="A5329" s="11" t="s">
        <v>10579</v>
      </c>
      <c r="D5329" s="11" t="s">
        <v>260</v>
      </c>
      <c r="E5329" s="19" t="s">
        <v>10829</v>
      </c>
      <c r="F5329" s="10">
        <v>42036</v>
      </c>
      <c r="G5329" s="10">
        <v>44958</v>
      </c>
      <c r="H5329" s="11">
        <v>9</v>
      </c>
      <c r="I5329" s="20" t="s">
        <v>259</v>
      </c>
      <c r="J5329" s="11" t="s">
        <v>261</v>
      </c>
      <c r="K5329" s="11" t="s">
        <v>12387</v>
      </c>
      <c r="L5329" s="11">
        <v>2</v>
      </c>
    </row>
    <row r="5330" spans="1:12">
      <c r="A5330" s="11" t="s">
        <v>10580</v>
      </c>
      <c r="D5330" s="11" t="s">
        <v>260</v>
      </c>
      <c r="E5330" s="19" t="s">
        <v>10830</v>
      </c>
      <c r="F5330" s="10">
        <v>42036</v>
      </c>
      <c r="G5330" s="10">
        <v>44958</v>
      </c>
      <c r="H5330" s="11">
        <v>9</v>
      </c>
      <c r="I5330" s="20" t="s">
        <v>259</v>
      </c>
      <c r="J5330" s="11" t="s">
        <v>261</v>
      </c>
      <c r="K5330" s="11" t="s">
        <v>12387</v>
      </c>
      <c r="L5330" s="11">
        <v>2</v>
      </c>
    </row>
    <row r="5331" spans="1:12">
      <c r="A5331" s="11" t="s">
        <v>10581</v>
      </c>
      <c r="D5331" s="11" t="s">
        <v>260</v>
      </c>
      <c r="E5331" s="19" t="s">
        <v>10831</v>
      </c>
      <c r="F5331" s="10">
        <v>42036</v>
      </c>
      <c r="G5331" s="10">
        <v>44958</v>
      </c>
      <c r="H5331" s="11">
        <v>9</v>
      </c>
      <c r="I5331" s="20" t="s">
        <v>259</v>
      </c>
      <c r="J5331" s="11" t="s">
        <v>261</v>
      </c>
      <c r="K5331" s="11" t="s">
        <v>12387</v>
      </c>
      <c r="L5331" s="11">
        <v>2</v>
      </c>
    </row>
    <row r="5332" spans="1:12">
      <c r="A5332" s="11" t="s">
        <v>10582</v>
      </c>
      <c r="D5332" s="11" t="s">
        <v>260</v>
      </c>
      <c r="E5332" s="19" t="s">
        <v>10832</v>
      </c>
      <c r="F5332" s="10">
        <v>42036</v>
      </c>
      <c r="G5332" s="10">
        <v>44958</v>
      </c>
      <c r="H5332" s="11">
        <v>9</v>
      </c>
      <c r="I5332" s="20" t="s">
        <v>259</v>
      </c>
      <c r="J5332" s="11" t="s">
        <v>261</v>
      </c>
      <c r="K5332" s="11" t="s">
        <v>12387</v>
      </c>
      <c r="L5332" s="11">
        <v>2</v>
      </c>
    </row>
    <row r="5333" spans="1:12">
      <c r="A5333" s="11" t="s">
        <v>10583</v>
      </c>
      <c r="D5333" s="11" t="s">
        <v>260</v>
      </c>
      <c r="E5333" s="19" t="s">
        <v>10833</v>
      </c>
      <c r="F5333" s="10">
        <v>42036</v>
      </c>
      <c r="G5333" s="10">
        <v>44958</v>
      </c>
      <c r="H5333" s="11">
        <v>9</v>
      </c>
      <c r="I5333" s="20" t="s">
        <v>259</v>
      </c>
      <c r="J5333" s="11" t="s">
        <v>261</v>
      </c>
      <c r="K5333" s="11" t="s">
        <v>12387</v>
      </c>
      <c r="L5333" s="11">
        <v>2</v>
      </c>
    </row>
    <row r="5334" spans="1:12">
      <c r="A5334" s="11" t="s">
        <v>10584</v>
      </c>
      <c r="D5334" s="11" t="s">
        <v>260</v>
      </c>
      <c r="E5334" s="19" t="s">
        <v>10834</v>
      </c>
      <c r="F5334" s="10">
        <v>42036</v>
      </c>
      <c r="G5334" s="10">
        <v>44958</v>
      </c>
      <c r="H5334" s="11">
        <v>9</v>
      </c>
      <c r="I5334" s="20" t="s">
        <v>259</v>
      </c>
      <c r="J5334" s="11" t="s">
        <v>261</v>
      </c>
      <c r="K5334" s="11" t="s">
        <v>12387</v>
      </c>
      <c r="L5334" s="11">
        <v>2</v>
      </c>
    </row>
    <row r="5335" spans="1:12">
      <c r="A5335" s="11" t="s">
        <v>10585</v>
      </c>
      <c r="D5335" s="11" t="s">
        <v>260</v>
      </c>
      <c r="E5335" s="19" t="s">
        <v>10835</v>
      </c>
      <c r="F5335" s="10">
        <v>42036</v>
      </c>
      <c r="G5335" s="10">
        <v>44958</v>
      </c>
      <c r="H5335" s="11">
        <v>9</v>
      </c>
      <c r="I5335" s="20" t="s">
        <v>259</v>
      </c>
      <c r="J5335" s="11" t="s">
        <v>261</v>
      </c>
      <c r="K5335" s="11" t="s">
        <v>12387</v>
      </c>
      <c r="L5335" s="11">
        <v>2</v>
      </c>
    </row>
    <row r="5336" spans="1:12">
      <c r="A5336" s="11" t="s">
        <v>10586</v>
      </c>
      <c r="D5336" s="11" t="s">
        <v>260</v>
      </c>
      <c r="E5336" s="19" t="s">
        <v>10836</v>
      </c>
      <c r="F5336" s="10">
        <v>42036</v>
      </c>
      <c r="G5336" s="10">
        <v>44958</v>
      </c>
      <c r="H5336" s="11">
        <v>9</v>
      </c>
      <c r="I5336" s="20" t="s">
        <v>259</v>
      </c>
      <c r="J5336" s="11" t="s">
        <v>261</v>
      </c>
      <c r="K5336" s="11" t="s">
        <v>12387</v>
      </c>
      <c r="L5336" s="11">
        <v>2</v>
      </c>
    </row>
    <row r="5337" spans="1:12">
      <c r="A5337" s="11" t="s">
        <v>10587</v>
      </c>
      <c r="D5337" s="11" t="s">
        <v>260</v>
      </c>
      <c r="E5337" s="19" t="s">
        <v>10837</v>
      </c>
      <c r="F5337" s="10">
        <v>42036</v>
      </c>
      <c r="G5337" s="10">
        <v>44958</v>
      </c>
      <c r="H5337" s="11">
        <v>9</v>
      </c>
      <c r="I5337" s="20" t="s">
        <v>259</v>
      </c>
      <c r="J5337" s="11" t="s">
        <v>261</v>
      </c>
      <c r="K5337" s="11" t="s">
        <v>12387</v>
      </c>
      <c r="L5337" s="11">
        <v>2</v>
      </c>
    </row>
    <row r="5338" spans="1:12">
      <c r="A5338" s="11" t="s">
        <v>10588</v>
      </c>
      <c r="D5338" s="11" t="s">
        <v>260</v>
      </c>
      <c r="E5338" s="19" t="s">
        <v>10838</v>
      </c>
      <c r="F5338" s="10">
        <v>42036</v>
      </c>
      <c r="G5338" s="10">
        <v>44958</v>
      </c>
      <c r="H5338" s="11">
        <v>9</v>
      </c>
      <c r="I5338" s="20" t="s">
        <v>259</v>
      </c>
      <c r="J5338" s="11" t="s">
        <v>261</v>
      </c>
      <c r="K5338" s="11" t="s">
        <v>12387</v>
      </c>
      <c r="L5338" s="11">
        <v>2</v>
      </c>
    </row>
    <row r="5339" spans="1:12">
      <c r="A5339" s="11" t="s">
        <v>10589</v>
      </c>
      <c r="D5339" s="11" t="s">
        <v>260</v>
      </c>
      <c r="E5339" s="19" t="s">
        <v>10839</v>
      </c>
      <c r="F5339" s="10">
        <v>42036</v>
      </c>
      <c r="G5339" s="10">
        <v>44958</v>
      </c>
      <c r="H5339" s="11">
        <v>9</v>
      </c>
      <c r="I5339" s="20" t="s">
        <v>259</v>
      </c>
      <c r="J5339" s="11" t="s">
        <v>261</v>
      </c>
      <c r="K5339" s="11" t="s">
        <v>12387</v>
      </c>
      <c r="L5339" s="11">
        <v>2</v>
      </c>
    </row>
    <row r="5340" spans="1:12">
      <c r="A5340" s="11" t="s">
        <v>10590</v>
      </c>
      <c r="D5340" s="11" t="s">
        <v>260</v>
      </c>
      <c r="E5340" s="19" t="s">
        <v>10840</v>
      </c>
      <c r="F5340" s="10">
        <v>42036</v>
      </c>
      <c r="G5340" s="10">
        <v>44958</v>
      </c>
      <c r="H5340" s="11">
        <v>9</v>
      </c>
      <c r="I5340" s="20" t="s">
        <v>259</v>
      </c>
      <c r="J5340" s="11" t="s">
        <v>261</v>
      </c>
      <c r="K5340" s="11" t="s">
        <v>12387</v>
      </c>
      <c r="L5340" s="11">
        <v>2</v>
      </c>
    </row>
    <row r="5341" spans="1:12">
      <c r="A5341" s="11" t="s">
        <v>10591</v>
      </c>
      <c r="D5341" s="11" t="s">
        <v>260</v>
      </c>
      <c r="E5341" s="19" t="s">
        <v>10841</v>
      </c>
      <c r="F5341" s="10">
        <v>42036</v>
      </c>
      <c r="G5341" s="10">
        <v>44958</v>
      </c>
      <c r="H5341" s="11">
        <v>9</v>
      </c>
      <c r="I5341" s="20" t="s">
        <v>259</v>
      </c>
      <c r="J5341" s="11" t="s">
        <v>261</v>
      </c>
      <c r="K5341" s="11" t="s">
        <v>12387</v>
      </c>
      <c r="L5341" s="11">
        <v>2</v>
      </c>
    </row>
    <row r="5342" spans="1:12">
      <c r="A5342" s="11" t="s">
        <v>10592</v>
      </c>
      <c r="D5342" s="11" t="s">
        <v>260</v>
      </c>
      <c r="E5342" s="19" t="s">
        <v>10842</v>
      </c>
      <c r="F5342" s="10">
        <v>42036</v>
      </c>
      <c r="G5342" s="10">
        <v>44958</v>
      </c>
      <c r="H5342" s="11">
        <v>9</v>
      </c>
      <c r="I5342" s="20" t="s">
        <v>259</v>
      </c>
      <c r="J5342" s="11" t="s">
        <v>261</v>
      </c>
      <c r="K5342" s="11" t="s">
        <v>12387</v>
      </c>
      <c r="L5342" s="11">
        <v>2</v>
      </c>
    </row>
    <row r="5343" spans="1:12">
      <c r="A5343" s="11" t="s">
        <v>10593</v>
      </c>
      <c r="D5343" s="11" t="s">
        <v>260</v>
      </c>
      <c r="E5343" s="19" t="s">
        <v>10843</v>
      </c>
      <c r="F5343" s="10">
        <v>42036</v>
      </c>
      <c r="G5343" s="10">
        <v>44958</v>
      </c>
      <c r="H5343" s="11">
        <v>9</v>
      </c>
      <c r="I5343" s="20" t="s">
        <v>259</v>
      </c>
      <c r="J5343" s="11" t="s">
        <v>261</v>
      </c>
      <c r="K5343" s="11" t="s">
        <v>12387</v>
      </c>
      <c r="L5343" s="11">
        <v>2</v>
      </c>
    </row>
    <row r="5344" spans="1:12">
      <c r="A5344" s="11" t="s">
        <v>10594</v>
      </c>
      <c r="D5344" s="11" t="s">
        <v>260</v>
      </c>
      <c r="E5344" s="19" t="s">
        <v>10844</v>
      </c>
      <c r="F5344" s="10">
        <v>42036</v>
      </c>
      <c r="G5344" s="10">
        <v>44958</v>
      </c>
      <c r="H5344" s="11">
        <v>9</v>
      </c>
      <c r="I5344" s="20" t="s">
        <v>259</v>
      </c>
      <c r="J5344" s="11" t="s">
        <v>261</v>
      </c>
      <c r="K5344" s="11" t="s">
        <v>12387</v>
      </c>
      <c r="L5344" s="11">
        <v>2</v>
      </c>
    </row>
    <row r="5345" spans="1:12">
      <c r="A5345" s="11" t="s">
        <v>10595</v>
      </c>
      <c r="D5345" s="11" t="s">
        <v>260</v>
      </c>
      <c r="E5345" s="19" t="s">
        <v>10845</v>
      </c>
      <c r="F5345" s="10">
        <v>42036</v>
      </c>
      <c r="G5345" s="10">
        <v>44958</v>
      </c>
      <c r="H5345" s="11">
        <v>9</v>
      </c>
      <c r="I5345" s="20" t="s">
        <v>259</v>
      </c>
      <c r="J5345" s="11" t="s">
        <v>261</v>
      </c>
      <c r="K5345" s="11" t="s">
        <v>12387</v>
      </c>
      <c r="L5345" s="11">
        <v>2</v>
      </c>
    </row>
    <row r="5346" spans="1:12">
      <c r="A5346" s="11" t="s">
        <v>10596</v>
      </c>
      <c r="D5346" s="11" t="s">
        <v>260</v>
      </c>
      <c r="E5346" s="19" t="s">
        <v>10846</v>
      </c>
      <c r="F5346" s="10">
        <v>42036</v>
      </c>
      <c r="G5346" s="10">
        <v>44958</v>
      </c>
      <c r="H5346" s="11">
        <v>9</v>
      </c>
      <c r="I5346" s="20" t="s">
        <v>259</v>
      </c>
      <c r="J5346" s="11" t="s">
        <v>261</v>
      </c>
      <c r="K5346" s="11" t="s">
        <v>12387</v>
      </c>
      <c r="L5346" s="11">
        <v>2</v>
      </c>
    </row>
    <row r="5347" spans="1:12">
      <c r="A5347" s="11" t="s">
        <v>10597</v>
      </c>
      <c r="D5347" s="11" t="s">
        <v>260</v>
      </c>
      <c r="E5347" s="19" t="s">
        <v>10847</v>
      </c>
      <c r="F5347" s="10">
        <v>42036</v>
      </c>
      <c r="G5347" s="10">
        <v>44958</v>
      </c>
      <c r="H5347" s="11">
        <v>9</v>
      </c>
      <c r="I5347" s="20" t="s">
        <v>259</v>
      </c>
      <c r="J5347" s="11" t="s">
        <v>261</v>
      </c>
      <c r="K5347" s="11" t="s">
        <v>12387</v>
      </c>
      <c r="L5347" s="11">
        <v>2</v>
      </c>
    </row>
    <row r="5348" spans="1:12">
      <c r="A5348" s="11" t="s">
        <v>10598</v>
      </c>
      <c r="D5348" s="11" t="s">
        <v>260</v>
      </c>
      <c r="E5348" s="19" t="s">
        <v>10848</v>
      </c>
      <c r="F5348" s="10">
        <v>42036</v>
      </c>
      <c r="G5348" s="10">
        <v>44958</v>
      </c>
      <c r="H5348" s="11">
        <v>9</v>
      </c>
      <c r="I5348" s="20" t="s">
        <v>259</v>
      </c>
      <c r="J5348" s="11" t="s">
        <v>261</v>
      </c>
      <c r="K5348" s="11" t="s">
        <v>12387</v>
      </c>
      <c r="L5348" s="11">
        <v>2</v>
      </c>
    </row>
    <row r="5349" spans="1:12">
      <c r="A5349" s="11" t="s">
        <v>10599</v>
      </c>
      <c r="D5349" s="11" t="s">
        <v>260</v>
      </c>
      <c r="E5349" s="19" t="s">
        <v>10849</v>
      </c>
      <c r="F5349" s="10">
        <v>42036</v>
      </c>
      <c r="G5349" s="10">
        <v>44958</v>
      </c>
      <c r="H5349" s="11">
        <v>9</v>
      </c>
      <c r="I5349" s="20" t="s">
        <v>259</v>
      </c>
      <c r="J5349" s="11" t="s">
        <v>261</v>
      </c>
      <c r="K5349" s="11" t="s">
        <v>12387</v>
      </c>
      <c r="L5349" s="11">
        <v>2</v>
      </c>
    </row>
    <row r="5350" spans="1:12">
      <c r="A5350" s="11" t="s">
        <v>10600</v>
      </c>
      <c r="D5350" s="11" t="s">
        <v>260</v>
      </c>
      <c r="E5350" s="19" t="s">
        <v>10850</v>
      </c>
      <c r="F5350" s="10">
        <v>42036</v>
      </c>
      <c r="G5350" s="10">
        <v>44958</v>
      </c>
      <c r="H5350" s="11">
        <v>9</v>
      </c>
      <c r="I5350" s="20" t="s">
        <v>259</v>
      </c>
      <c r="J5350" s="11" t="s">
        <v>261</v>
      </c>
      <c r="K5350" s="11" t="s">
        <v>12387</v>
      </c>
      <c r="L5350" s="11">
        <v>2</v>
      </c>
    </row>
    <row r="5351" spans="1:12">
      <c r="A5351" s="11" t="s">
        <v>10601</v>
      </c>
      <c r="D5351" s="11" t="s">
        <v>260</v>
      </c>
      <c r="E5351" s="19" t="s">
        <v>10851</v>
      </c>
      <c r="F5351" s="10">
        <v>42036</v>
      </c>
      <c r="G5351" s="10">
        <v>44958</v>
      </c>
      <c r="H5351" s="11">
        <v>9</v>
      </c>
      <c r="I5351" s="20" t="s">
        <v>259</v>
      </c>
      <c r="J5351" s="11" t="s">
        <v>261</v>
      </c>
      <c r="K5351" s="11" t="s">
        <v>12387</v>
      </c>
      <c r="L5351" s="11">
        <v>2</v>
      </c>
    </row>
    <row r="5352" spans="1:12">
      <c r="A5352" s="11" t="s">
        <v>10602</v>
      </c>
      <c r="D5352" s="11" t="s">
        <v>260</v>
      </c>
      <c r="E5352" s="19" t="s">
        <v>10852</v>
      </c>
      <c r="F5352" s="10">
        <v>42036</v>
      </c>
      <c r="G5352" s="10">
        <v>44958</v>
      </c>
      <c r="H5352" s="11">
        <v>9</v>
      </c>
      <c r="I5352" s="20" t="s">
        <v>259</v>
      </c>
      <c r="J5352" s="11" t="s">
        <v>261</v>
      </c>
      <c r="K5352" s="11" t="s">
        <v>12387</v>
      </c>
      <c r="L5352" s="11">
        <v>2</v>
      </c>
    </row>
    <row r="5353" spans="1:12">
      <c r="A5353" s="11" t="s">
        <v>10603</v>
      </c>
      <c r="D5353" s="11" t="s">
        <v>260</v>
      </c>
      <c r="E5353" s="19" t="s">
        <v>10853</v>
      </c>
      <c r="F5353" s="10">
        <v>42036</v>
      </c>
      <c r="G5353" s="10">
        <v>44958</v>
      </c>
      <c r="H5353" s="11">
        <v>9</v>
      </c>
      <c r="I5353" s="20" t="s">
        <v>259</v>
      </c>
      <c r="J5353" s="11" t="s">
        <v>261</v>
      </c>
      <c r="K5353" s="11" t="s">
        <v>12387</v>
      </c>
      <c r="L5353" s="11">
        <v>2</v>
      </c>
    </row>
    <row r="5354" spans="1:12">
      <c r="A5354" s="11" t="s">
        <v>10604</v>
      </c>
      <c r="D5354" s="11" t="s">
        <v>260</v>
      </c>
      <c r="E5354" s="19" t="s">
        <v>10854</v>
      </c>
      <c r="F5354" s="10">
        <v>42036</v>
      </c>
      <c r="G5354" s="10">
        <v>44958</v>
      </c>
      <c r="H5354" s="11">
        <v>9</v>
      </c>
      <c r="I5354" s="20" t="s">
        <v>259</v>
      </c>
      <c r="J5354" s="11" t="s">
        <v>261</v>
      </c>
      <c r="K5354" s="11" t="s">
        <v>12387</v>
      </c>
      <c r="L5354" s="11">
        <v>2</v>
      </c>
    </row>
    <row r="5355" spans="1:12">
      <c r="A5355" s="11" t="s">
        <v>10605</v>
      </c>
      <c r="D5355" s="11" t="s">
        <v>260</v>
      </c>
      <c r="E5355" s="19" t="s">
        <v>10855</v>
      </c>
      <c r="F5355" s="10">
        <v>42036</v>
      </c>
      <c r="G5355" s="10">
        <v>44958</v>
      </c>
      <c r="H5355" s="11">
        <v>9</v>
      </c>
      <c r="I5355" s="20" t="s">
        <v>259</v>
      </c>
      <c r="J5355" s="11" t="s">
        <v>261</v>
      </c>
      <c r="K5355" s="11" t="s">
        <v>12387</v>
      </c>
      <c r="L5355" s="11">
        <v>2</v>
      </c>
    </row>
    <row r="5356" spans="1:12">
      <c r="A5356" s="11" t="s">
        <v>10606</v>
      </c>
      <c r="D5356" s="11" t="s">
        <v>260</v>
      </c>
      <c r="E5356" s="19" t="s">
        <v>10856</v>
      </c>
      <c r="F5356" s="10">
        <v>42036</v>
      </c>
      <c r="G5356" s="10">
        <v>44958</v>
      </c>
      <c r="H5356" s="11">
        <v>9</v>
      </c>
      <c r="I5356" s="20" t="s">
        <v>259</v>
      </c>
      <c r="J5356" s="11" t="s">
        <v>261</v>
      </c>
      <c r="K5356" s="11" t="s">
        <v>12387</v>
      </c>
      <c r="L5356" s="11">
        <v>2</v>
      </c>
    </row>
    <row r="5357" spans="1:12">
      <c r="A5357" s="11" t="s">
        <v>10607</v>
      </c>
      <c r="D5357" s="11" t="s">
        <v>260</v>
      </c>
      <c r="E5357" s="19" t="s">
        <v>10857</v>
      </c>
      <c r="F5357" s="10">
        <v>42036</v>
      </c>
      <c r="G5357" s="10">
        <v>44958</v>
      </c>
      <c r="H5357" s="11">
        <v>9</v>
      </c>
      <c r="I5357" s="20" t="s">
        <v>259</v>
      </c>
      <c r="J5357" s="11" t="s">
        <v>261</v>
      </c>
      <c r="K5357" s="11" t="s">
        <v>12387</v>
      </c>
      <c r="L5357" s="11">
        <v>2</v>
      </c>
    </row>
    <row r="5358" spans="1:12">
      <c r="A5358" s="11" t="s">
        <v>10608</v>
      </c>
      <c r="D5358" s="11" t="s">
        <v>260</v>
      </c>
      <c r="E5358" s="19" t="s">
        <v>10858</v>
      </c>
      <c r="F5358" s="10">
        <v>42036</v>
      </c>
      <c r="G5358" s="10">
        <v>44958</v>
      </c>
      <c r="H5358" s="11">
        <v>9</v>
      </c>
      <c r="I5358" s="20" t="s">
        <v>259</v>
      </c>
      <c r="J5358" s="11" t="s">
        <v>261</v>
      </c>
      <c r="K5358" s="11" t="s">
        <v>12387</v>
      </c>
      <c r="L5358" s="11">
        <v>2</v>
      </c>
    </row>
    <row r="5359" spans="1:12">
      <c r="A5359" s="11" t="s">
        <v>10609</v>
      </c>
      <c r="D5359" s="11" t="s">
        <v>260</v>
      </c>
      <c r="E5359" s="19" t="s">
        <v>10859</v>
      </c>
      <c r="F5359" s="10">
        <v>42036</v>
      </c>
      <c r="G5359" s="10">
        <v>44958</v>
      </c>
      <c r="H5359" s="11">
        <v>9</v>
      </c>
      <c r="I5359" s="20" t="s">
        <v>259</v>
      </c>
      <c r="J5359" s="11" t="s">
        <v>261</v>
      </c>
      <c r="K5359" s="11" t="s">
        <v>12387</v>
      </c>
      <c r="L5359" s="11">
        <v>2</v>
      </c>
    </row>
    <row r="5360" spans="1:12">
      <c r="A5360" s="11" t="s">
        <v>10610</v>
      </c>
      <c r="D5360" s="11" t="s">
        <v>260</v>
      </c>
      <c r="E5360" s="19" t="s">
        <v>10860</v>
      </c>
      <c r="F5360" s="10">
        <v>42036</v>
      </c>
      <c r="G5360" s="10">
        <v>44958</v>
      </c>
      <c r="H5360" s="11">
        <v>9</v>
      </c>
      <c r="I5360" s="20" t="s">
        <v>259</v>
      </c>
      <c r="J5360" s="11" t="s">
        <v>261</v>
      </c>
      <c r="K5360" s="11" t="s">
        <v>12387</v>
      </c>
      <c r="L5360" s="11">
        <v>2</v>
      </c>
    </row>
    <row r="5361" spans="1:12">
      <c r="A5361" s="11" t="s">
        <v>10611</v>
      </c>
      <c r="D5361" s="11" t="s">
        <v>260</v>
      </c>
      <c r="E5361" s="19" t="s">
        <v>10861</v>
      </c>
      <c r="F5361" s="10">
        <v>42036</v>
      </c>
      <c r="G5361" s="10">
        <v>44958</v>
      </c>
      <c r="H5361" s="11">
        <v>9</v>
      </c>
      <c r="I5361" s="20" t="s">
        <v>259</v>
      </c>
      <c r="J5361" s="11" t="s">
        <v>261</v>
      </c>
      <c r="K5361" s="11" t="s">
        <v>12387</v>
      </c>
      <c r="L5361" s="11">
        <v>2</v>
      </c>
    </row>
    <row r="5362" spans="1:12">
      <c r="A5362" s="11" t="s">
        <v>10612</v>
      </c>
      <c r="D5362" s="11" t="s">
        <v>260</v>
      </c>
      <c r="E5362" s="19" t="s">
        <v>10862</v>
      </c>
      <c r="F5362" s="10">
        <v>42036</v>
      </c>
      <c r="G5362" s="10">
        <v>44958</v>
      </c>
      <c r="H5362" s="11">
        <v>9</v>
      </c>
      <c r="I5362" s="20" t="s">
        <v>259</v>
      </c>
      <c r="J5362" s="11" t="s">
        <v>261</v>
      </c>
      <c r="K5362" s="11" t="s">
        <v>12387</v>
      </c>
      <c r="L5362" s="11">
        <v>2</v>
      </c>
    </row>
    <row r="5363" spans="1:12">
      <c r="A5363" s="11" t="s">
        <v>10613</v>
      </c>
      <c r="D5363" s="11" t="s">
        <v>260</v>
      </c>
      <c r="E5363" s="19" t="s">
        <v>10863</v>
      </c>
      <c r="F5363" s="10">
        <v>42036</v>
      </c>
      <c r="G5363" s="10">
        <v>44958</v>
      </c>
      <c r="H5363" s="11">
        <v>9</v>
      </c>
      <c r="I5363" s="20" t="s">
        <v>259</v>
      </c>
      <c r="J5363" s="11" t="s">
        <v>261</v>
      </c>
      <c r="K5363" s="11" t="s">
        <v>12387</v>
      </c>
      <c r="L5363" s="11">
        <v>2</v>
      </c>
    </row>
    <row r="5364" spans="1:12">
      <c r="A5364" s="11" t="s">
        <v>10614</v>
      </c>
      <c r="D5364" s="11" t="s">
        <v>260</v>
      </c>
      <c r="E5364" s="19" t="s">
        <v>10864</v>
      </c>
      <c r="F5364" s="10">
        <v>42036</v>
      </c>
      <c r="G5364" s="10">
        <v>44958</v>
      </c>
      <c r="H5364" s="11">
        <v>9</v>
      </c>
      <c r="I5364" s="20" t="s">
        <v>259</v>
      </c>
      <c r="J5364" s="11" t="s">
        <v>261</v>
      </c>
      <c r="K5364" s="11" t="s">
        <v>12387</v>
      </c>
      <c r="L5364" s="11">
        <v>2</v>
      </c>
    </row>
    <row r="5365" spans="1:12">
      <c r="A5365" s="11" t="s">
        <v>10615</v>
      </c>
      <c r="D5365" s="11" t="s">
        <v>260</v>
      </c>
      <c r="E5365" s="19" t="s">
        <v>10865</v>
      </c>
      <c r="F5365" s="10">
        <v>42036</v>
      </c>
      <c r="G5365" s="10">
        <v>44958</v>
      </c>
      <c r="H5365" s="11">
        <v>9</v>
      </c>
      <c r="I5365" s="20" t="s">
        <v>259</v>
      </c>
      <c r="J5365" s="11" t="s">
        <v>261</v>
      </c>
      <c r="K5365" s="11" t="s">
        <v>12387</v>
      </c>
      <c r="L5365" s="11">
        <v>2</v>
      </c>
    </row>
    <row r="5366" spans="1:12">
      <c r="A5366" s="11" t="s">
        <v>10616</v>
      </c>
      <c r="D5366" s="11" t="s">
        <v>260</v>
      </c>
      <c r="E5366" s="19" t="s">
        <v>10866</v>
      </c>
      <c r="F5366" s="10">
        <v>42036</v>
      </c>
      <c r="G5366" s="10">
        <v>44958</v>
      </c>
      <c r="H5366" s="11">
        <v>9</v>
      </c>
      <c r="I5366" s="20" t="s">
        <v>259</v>
      </c>
      <c r="J5366" s="11" t="s">
        <v>261</v>
      </c>
      <c r="K5366" s="11" t="s">
        <v>12387</v>
      </c>
      <c r="L5366" s="11">
        <v>2</v>
      </c>
    </row>
    <row r="5367" spans="1:12">
      <c r="A5367" s="11" t="s">
        <v>10617</v>
      </c>
      <c r="D5367" s="11" t="s">
        <v>260</v>
      </c>
      <c r="E5367" s="19" t="s">
        <v>10867</v>
      </c>
      <c r="F5367" s="10">
        <v>42036</v>
      </c>
      <c r="G5367" s="10">
        <v>44958</v>
      </c>
      <c r="H5367" s="11">
        <v>9</v>
      </c>
      <c r="I5367" s="20" t="s">
        <v>259</v>
      </c>
      <c r="J5367" s="11" t="s">
        <v>261</v>
      </c>
      <c r="K5367" s="11" t="s">
        <v>12387</v>
      </c>
      <c r="L5367" s="11">
        <v>2</v>
      </c>
    </row>
    <row r="5368" spans="1:12">
      <c r="A5368" s="11" t="s">
        <v>10618</v>
      </c>
      <c r="D5368" s="11" t="s">
        <v>260</v>
      </c>
      <c r="E5368" s="19" t="s">
        <v>10868</v>
      </c>
      <c r="F5368" s="10">
        <v>42036</v>
      </c>
      <c r="G5368" s="10">
        <v>44958</v>
      </c>
      <c r="H5368" s="11">
        <v>9</v>
      </c>
      <c r="I5368" s="20" t="s">
        <v>259</v>
      </c>
      <c r="J5368" s="11" t="s">
        <v>261</v>
      </c>
      <c r="K5368" s="11" t="s">
        <v>12387</v>
      </c>
      <c r="L5368" s="11">
        <v>2</v>
      </c>
    </row>
    <row r="5369" spans="1:12">
      <c r="A5369" s="11" t="s">
        <v>10619</v>
      </c>
      <c r="D5369" s="11" t="s">
        <v>260</v>
      </c>
      <c r="E5369" s="19" t="s">
        <v>10869</v>
      </c>
      <c r="F5369" s="10">
        <v>42036</v>
      </c>
      <c r="G5369" s="10">
        <v>44958</v>
      </c>
      <c r="H5369" s="11">
        <v>9</v>
      </c>
      <c r="I5369" s="20" t="s">
        <v>259</v>
      </c>
      <c r="J5369" s="11" t="s">
        <v>261</v>
      </c>
      <c r="K5369" s="11" t="s">
        <v>12387</v>
      </c>
      <c r="L5369" s="11">
        <v>2</v>
      </c>
    </row>
    <row r="5370" spans="1:12">
      <c r="A5370" s="11" t="s">
        <v>10620</v>
      </c>
      <c r="D5370" s="11" t="s">
        <v>260</v>
      </c>
      <c r="E5370" s="19" t="s">
        <v>10870</v>
      </c>
      <c r="F5370" s="10">
        <v>42036</v>
      </c>
      <c r="G5370" s="10">
        <v>44958</v>
      </c>
      <c r="H5370" s="11">
        <v>9</v>
      </c>
      <c r="I5370" s="20" t="s">
        <v>259</v>
      </c>
      <c r="J5370" s="11" t="s">
        <v>261</v>
      </c>
      <c r="K5370" s="11" t="s">
        <v>12387</v>
      </c>
      <c r="L5370" s="11">
        <v>2</v>
      </c>
    </row>
    <row r="5371" spans="1:12">
      <c r="A5371" s="11" t="s">
        <v>10621</v>
      </c>
      <c r="D5371" s="11" t="s">
        <v>260</v>
      </c>
      <c r="E5371" s="19" t="s">
        <v>10871</v>
      </c>
      <c r="F5371" s="10">
        <v>42036</v>
      </c>
      <c r="G5371" s="10">
        <v>44958</v>
      </c>
      <c r="H5371" s="11">
        <v>9</v>
      </c>
      <c r="I5371" s="20" t="s">
        <v>259</v>
      </c>
      <c r="J5371" s="11" t="s">
        <v>261</v>
      </c>
      <c r="K5371" s="11" t="s">
        <v>12387</v>
      </c>
      <c r="L5371" s="11">
        <v>2</v>
      </c>
    </row>
    <row r="5372" spans="1:12">
      <c r="A5372" s="11" t="s">
        <v>10622</v>
      </c>
      <c r="D5372" s="11" t="s">
        <v>260</v>
      </c>
      <c r="E5372" s="19" t="s">
        <v>10872</v>
      </c>
      <c r="F5372" s="10">
        <v>42036</v>
      </c>
      <c r="G5372" s="10">
        <v>44958</v>
      </c>
      <c r="H5372" s="11">
        <v>9</v>
      </c>
      <c r="I5372" s="20" t="s">
        <v>259</v>
      </c>
      <c r="J5372" s="11" t="s">
        <v>261</v>
      </c>
      <c r="K5372" s="11" t="s">
        <v>12387</v>
      </c>
      <c r="L5372" s="11">
        <v>2</v>
      </c>
    </row>
    <row r="5373" spans="1:12">
      <c r="A5373" s="11" t="s">
        <v>10623</v>
      </c>
      <c r="D5373" s="11" t="s">
        <v>260</v>
      </c>
      <c r="E5373" s="19" t="s">
        <v>10873</v>
      </c>
      <c r="F5373" s="10">
        <v>42036</v>
      </c>
      <c r="G5373" s="10">
        <v>44958</v>
      </c>
      <c r="H5373" s="11">
        <v>9</v>
      </c>
      <c r="I5373" s="20" t="s">
        <v>259</v>
      </c>
      <c r="J5373" s="11" t="s">
        <v>261</v>
      </c>
      <c r="K5373" s="11" t="s">
        <v>12387</v>
      </c>
      <c r="L5373" s="11">
        <v>2</v>
      </c>
    </row>
    <row r="5374" spans="1:12">
      <c r="A5374" s="11" t="s">
        <v>10624</v>
      </c>
      <c r="D5374" s="11" t="s">
        <v>260</v>
      </c>
      <c r="E5374" s="19" t="s">
        <v>10874</v>
      </c>
      <c r="F5374" s="10">
        <v>42036</v>
      </c>
      <c r="G5374" s="10">
        <v>44958</v>
      </c>
      <c r="H5374" s="11">
        <v>9</v>
      </c>
      <c r="I5374" s="20" t="s">
        <v>259</v>
      </c>
      <c r="J5374" s="11" t="s">
        <v>261</v>
      </c>
      <c r="K5374" s="11" t="s">
        <v>12387</v>
      </c>
      <c r="L5374" s="11">
        <v>2</v>
      </c>
    </row>
    <row r="5375" spans="1:12">
      <c r="A5375" s="11" t="s">
        <v>10625</v>
      </c>
      <c r="D5375" s="11" t="s">
        <v>260</v>
      </c>
      <c r="E5375" s="19" t="s">
        <v>10875</v>
      </c>
      <c r="F5375" s="10">
        <v>42036</v>
      </c>
      <c r="G5375" s="10">
        <v>44958</v>
      </c>
      <c r="H5375" s="11">
        <v>9</v>
      </c>
      <c r="I5375" s="20" t="s">
        <v>259</v>
      </c>
      <c r="J5375" s="11" t="s">
        <v>261</v>
      </c>
      <c r="K5375" s="11" t="s">
        <v>12387</v>
      </c>
      <c r="L5375" s="11">
        <v>2</v>
      </c>
    </row>
    <row r="5376" spans="1:12">
      <c r="A5376" s="11" t="s">
        <v>10626</v>
      </c>
      <c r="D5376" s="11" t="s">
        <v>260</v>
      </c>
      <c r="E5376" s="19" t="s">
        <v>10876</v>
      </c>
      <c r="F5376" s="10">
        <v>42036</v>
      </c>
      <c r="G5376" s="10">
        <v>44958</v>
      </c>
      <c r="H5376" s="11">
        <v>9</v>
      </c>
      <c r="I5376" s="20" t="s">
        <v>259</v>
      </c>
      <c r="J5376" s="11" t="s">
        <v>261</v>
      </c>
      <c r="K5376" s="11" t="s">
        <v>12387</v>
      </c>
      <c r="L5376" s="11">
        <v>2</v>
      </c>
    </row>
    <row r="5377" spans="1:12">
      <c r="A5377" s="11" t="s">
        <v>10627</v>
      </c>
      <c r="D5377" s="11" t="s">
        <v>260</v>
      </c>
      <c r="E5377" s="19" t="s">
        <v>10877</v>
      </c>
      <c r="F5377" s="10">
        <v>42036</v>
      </c>
      <c r="G5377" s="10">
        <v>44958</v>
      </c>
      <c r="H5377" s="11">
        <v>9</v>
      </c>
      <c r="I5377" s="20" t="s">
        <v>259</v>
      </c>
      <c r="J5377" s="11" t="s">
        <v>261</v>
      </c>
      <c r="K5377" s="11" t="s">
        <v>12387</v>
      </c>
      <c r="L5377" s="11">
        <v>2</v>
      </c>
    </row>
    <row r="5378" spans="1:12">
      <c r="A5378" s="11" t="s">
        <v>10628</v>
      </c>
      <c r="D5378" s="11" t="s">
        <v>260</v>
      </c>
      <c r="E5378" s="19" t="s">
        <v>10878</v>
      </c>
      <c r="F5378" s="10">
        <v>42036</v>
      </c>
      <c r="G5378" s="10">
        <v>44958</v>
      </c>
      <c r="H5378" s="11">
        <v>9</v>
      </c>
      <c r="I5378" s="20" t="s">
        <v>259</v>
      </c>
      <c r="J5378" s="11" t="s">
        <v>261</v>
      </c>
      <c r="K5378" s="11" t="s">
        <v>12387</v>
      </c>
      <c r="L5378" s="11">
        <v>2</v>
      </c>
    </row>
    <row r="5379" spans="1:12">
      <c r="A5379" s="11" t="s">
        <v>10629</v>
      </c>
      <c r="D5379" s="11" t="s">
        <v>260</v>
      </c>
      <c r="E5379" s="19" t="s">
        <v>10879</v>
      </c>
      <c r="F5379" s="10">
        <v>42036</v>
      </c>
      <c r="G5379" s="10">
        <v>44958</v>
      </c>
      <c r="H5379" s="11">
        <v>9</v>
      </c>
      <c r="I5379" s="20" t="s">
        <v>259</v>
      </c>
      <c r="J5379" s="11" t="s">
        <v>261</v>
      </c>
      <c r="K5379" s="11" t="s">
        <v>12387</v>
      </c>
      <c r="L5379" s="11">
        <v>2</v>
      </c>
    </row>
    <row r="5380" spans="1:12">
      <c r="A5380" s="11" t="s">
        <v>10630</v>
      </c>
      <c r="D5380" s="11" t="s">
        <v>260</v>
      </c>
      <c r="E5380" s="19" t="s">
        <v>10880</v>
      </c>
      <c r="F5380" s="10">
        <v>42036</v>
      </c>
      <c r="G5380" s="10">
        <v>44958</v>
      </c>
      <c r="H5380" s="11">
        <v>9</v>
      </c>
      <c r="I5380" s="20" t="s">
        <v>259</v>
      </c>
      <c r="J5380" s="11" t="s">
        <v>261</v>
      </c>
      <c r="K5380" s="11" t="s">
        <v>12387</v>
      </c>
      <c r="L5380" s="11">
        <v>2</v>
      </c>
    </row>
    <row r="5381" spans="1:12">
      <c r="A5381" s="11" t="s">
        <v>10631</v>
      </c>
      <c r="D5381" s="11" t="s">
        <v>260</v>
      </c>
      <c r="E5381" s="19" t="s">
        <v>10881</v>
      </c>
      <c r="F5381" s="10">
        <v>42036</v>
      </c>
      <c r="G5381" s="10">
        <v>44958</v>
      </c>
      <c r="H5381" s="11">
        <v>9</v>
      </c>
      <c r="I5381" s="20" t="s">
        <v>259</v>
      </c>
      <c r="J5381" s="11" t="s">
        <v>261</v>
      </c>
      <c r="K5381" s="11" t="s">
        <v>12387</v>
      </c>
      <c r="L5381" s="11">
        <v>2</v>
      </c>
    </row>
    <row r="5382" spans="1:12">
      <c r="A5382" s="11" t="s">
        <v>10632</v>
      </c>
      <c r="D5382" s="11" t="s">
        <v>260</v>
      </c>
      <c r="E5382" s="19" t="s">
        <v>10882</v>
      </c>
      <c r="F5382" s="10">
        <v>42036</v>
      </c>
      <c r="G5382" s="10">
        <v>44958</v>
      </c>
      <c r="H5382" s="11">
        <v>9</v>
      </c>
      <c r="I5382" s="20" t="s">
        <v>259</v>
      </c>
      <c r="J5382" s="11" t="s">
        <v>261</v>
      </c>
      <c r="K5382" s="11" t="s">
        <v>12387</v>
      </c>
      <c r="L5382" s="11">
        <v>2</v>
      </c>
    </row>
    <row r="5383" spans="1:12">
      <c r="A5383" s="11" t="s">
        <v>10633</v>
      </c>
      <c r="D5383" s="11" t="s">
        <v>260</v>
      </c>
      <c r="E5383" s="19" t="s">
        <v>10883</v>
      </c>
      <c r="F5383" s="10">
        <v>42036</v>
      </c>
      <c r="G5383" s="10">
        <v>44958</v>
      </c>
      <c r="H5383" s="11">
        <v>9</v>
      </c>
      <c r="I5383" s="20" t="s">
        <v>259</v>
      </c>
      <c r="J5383" s="11" t="s">
        <v>261</v>
      </c>
      <c r="K5383" s="11" t="s">
        <v>12387</v>
      </c>
      <c r="L5383" s="11">
        <v>2</v>
      </c>
    </row>
    <row r="5384" spans="1:12">
      <c r="A5384" s="11" t="s">
        <v>10634</v>
      </c>
      <c r="D5384" s="11" t="s">
        <v>260</v>
      </c>
      <c r="E5384" s="19" t="s">
        <v>10884</v>
      </c>
      <c r="F5384" s="10">
        <v>42036</v>
      </c>
      <c r="G5384" s="10">
        <v>44958</v>
      </c>
      <c r="H5384" s="11">
        <v>9</v>
      </c>
      <c r="I5384" s="20" t="s">
        <v>259</v>
      </c>
      <c r="J5384" s="11" t="s">
        <v>261</v>
      </c>
      <c r="K5384" s="11" t="s">
        <v>12387</v>
      </c>
      <c r="L5384" s="11">
        <v>2</v>
      </c>
    </row>
    <row r="5385" spans="1:12">
      <c r="A5385" s="11" t="s">
        <v>10635</v>
      </c>
      <c r="D5385" s="11" t="s">
        <v>260</v>
      </c>
      <c r="E5385" s="19" t="s">
        <v>10885</v>
      </c>
      <c r="F5385" s="10">
        <v>42036</v>
      </c>
      <c r="G5385" s="10">
        <v>44958</v>
      </c>
      <c r="H5385" s="11">
        <v>9</v>
      </c>
      <c r="I5385" s="20" t="s">
        <v>259</v>
      </c>
      <c r="J5385" s="11" t="s">
        <v>261</v>
      </c>
      <c r="K5385" s="11" t="s">
        <v>12387</v>
      </c>
      <c r="L5385" s="11">
        <v>2</v>
      </c>
    </row>
    <row r="5386" spans="1:12">
      <c r="A5386" s="11" t="s">
        <v>10636</v>
      </c>
      <c r="D5386" s="11" t="s">
        <v>260</v>
      </c>
      <c r="E5386" s="19" t="s">
        <v>10886</v>
      </c>
      <c r="F5386" s="10">
        <v>42036</v>
      </c>
      <c r="G5386" s="10">
        <v>44958</v>
      </c>
      <c r="H5386" s="11">
        <v>9</v>
      </c>
      <c r="I5386" s="20" t="s">
        <v>259</v>
      </c>
      <c r="J5386" s="11" t="s">
        <v>261</v>
      </c>
      <c r="K5386" s="11" t="s">
        <v>12387</v>
      </c>
      <c r="L5386" s="11">
        <v>2</v>
      </c>
    </row>
    <row r="5387" spans="1:12">
      <c r="A5387" s="11" t="s">
        <v>10637</v>
      </c>
      <c r="D5387" s="11" t="s">
        <v>260</v>
      </c>
      <c r="E5387" s="19" t="s">
        <v>10887</v>
      </c>
      <c r="F5387" s="10">
        <v>42036</v>
      </c>
      <c r="G5387" s="10">
        <v>44958</v>
      </c>
      <c r="H5387" s="11">
        <v>9</v>
      </c>
      <c r="I5387" s="20" t="s">
        <v>259</v>
      </c>
      <c r="J5387" s="11" t="s">
        <v>261</v>
      </c>
      <c r="K5387" s="11" t="s">
        <v>12387</v>
      </c>
      <c r="L5387" s="11">
        <v>2</v>
      </c>
    </row>
    <row r="5388" spans="1:12">
      <c r="A5388" s="11" t="s">
        <v>10638</v>
      </c>
      <c r="D5388" s="11" t="s">
        <v>260</v>
      </c>
      <c r="E5388" s="19" t="s">
        <v>10888</v>
      </c>
      <c r="F5388" s="10">
        <v>42036</v>
      </c>
      <c r="G5388" s="10">
        <v>44958</v>
      </c>
      <c r="H5388" s="11">
        <v>9</v>
      </c>
      <c r="I5388" s="20" t="s">
        <v>259</v>
      </c>
      <c r="J5388" s="11" t="s">
        <v>261</v>
      </c>
      <c r="K5388" s="11" t="s">
        <v>12387</v>
      </c>
      <c r="L5388" s="11">
        <v>2</v>
      </c>
    </row>
    <row r="5389" spans="1:12">
      <c r="A5389" s="11" t="s">
        <v>10639</v>
      </c>
      <c r="D5389" s="11" t="s">
        <v>260</v>
      </c>
      <c r="E5389" s="19" t="s">
        <v>10889</v>
      </c>
      <c r="F5389" s="10">
        <v>42036</v>
      </c>
      <c r="G5389" s="10">
        <v>44958</v>
      </c>
      <c r="H5389" s="11">
        <v>9</v>
      </c>
      <c r="I5389" s="20" t="s">
        <v>259</v>
      </c>
      <c r="J5389" s="11" t="s">
        <v>261</v>
      </c>
      <c r="K5389" s="11" t="s">
        <v>12387</v>
      </c>
      <c r="L5389" s="11">
        <v>2</v>
      </c>
    </row>
    <row r="5390" spans="1:12">
      <c r="A5390" s="11" t="s">
        <v>10640</v>
      </c>
      <c r="D5390" s="11" t="s">
        <v>260</v>
      </c>
      <c r="E5390" s="19" t="s">
        <v>10890</v>
      </c>
      <c r="F5390" s="10">
        <v>42036</v>
      </c>
      <c r="G5390" s="10">
        <v>44958</v>
      </c>
      <c r="H5390" s="11">
        <v>9</v>
      </c>
      <c r="I5390" s="20" t="s">
        <v>259</v>
      </c>
      <c r="J5390" s="11" t="s">
        <v>261</v>
      </c>
      <c r="K5390" s="11" t="s">
        <v>12387</v>
      </c>
      <c r="L5390" s="11">
        <v>2</v>
      </c>
    </row>
    <row r="5391" spans="1:12">
      <c r="A5391" s="11" t="s">
        <v>10641</v>
      </c>
      <c r="D5391" s="11" t="s">
        <v>260</v>
      </c>
      <c r="E5391" s="19" t="s">
        <v>10891</v>
      </c>
      <c r="F5391" s="10">
        <v>42036</v>
      </c>
      <c r="G5391" s="10">
        <v>44958</v>
      </c>
      <c r="H5391" s="11">
        <v>9</v>
      </c>
      <c r="I5391" s="20" t="s">
        <v>259</v>
      </c>
      <c r="J5391" s="11" t="s">
        <v>261</v>
      </c>
      <c r="K5391" s="11" t="s">
        <v>12387</v>
      </c>
      <c r="L5391" s="11">
        <v>2</v>
      </c>
    </row>
    <row r="5392" spans="1:12">
      <c r="A5392" s="11" t="s">
        <v>10642</v>
      </c>
      <c r="D5392" s="11" t="s">
        <v>260</v>
      </c>
      <c r="E5392" s="19" t="s">
        <v>10892</v>
      </c>
      <c r="F5392" s="10">
        <v>42036</v>
      </c>
      <c r="G5392" s="10">
        <v>44958</v>
      </c>
      <c r="H5392" s="11">
        <v>9</v>
      </c>
      <c r="I5392" s="20" t="s">
        <v>259</v>
      </c>
      <c r="J5392" s="11" t="s">
        <v>261</v>
      </c>
      <c r="K5392" s="11" t="s">
        <v>12387</v>
      </c>
      <c r="L5392" s="11">
        <v>2</v>
      </c>
    </row>
    <row r="5393" spans="1:12">
      <c r="A5393" s="11" t="s">
        <v>10643</v>
      </c>
      <c r="D5393" s="11" t="s">
        <v>260</v>
      </c>
      <c r="E5393" s="19" t="s">
        <v>10893</v>
      </c>
      <c r="F5393" s="10">
        <v>42036</v>
      </c>
      <c r="G5393" s="10">
        <v>44958</v>
      </c>
      <c r="H5393" s="11">
        <v>9</v>
      </c>
      <c r="I5393" s="20" t="s">
        <v>259</v>
      </c>
      <c r="J5393" s="11" t="s">
        <v>261</v>
      </c>
      <c r="K5393" s="11" t="s">
        <v>12387</v>
      </c>
      <c r="L5393" s="11">
        <v>2</v>
      </c>
    </row>
    <row r="5394" spans="1:12">
      <c r="A5394" s="11" t="s">
        <v>10644</v>
      </c>
      <c r="D5394" s="11" t="s">
        <v>260</v>
      </c>
      <c r="E5394" s="19" t="s">
        <v>10894</v>
      </c>
      <c r="F5394" s="10">
        <v>42036</v>
      </c>
      <c r="G5394" s="10">
        <v>44958</v>
      </c>
      <c r="H5394" s="11">
        <v>9</v>
      </c>
      <c r="I5394" s="20" t="s">
        <v>259</v>
      </c>
      <c r="J5394" s="11" t="s">
        <v>261</v>
      </c>
      <c r="K5394" s="11" t="s">
        <v>12387</v>
      </c>
      <c r="L5394" s="11">
        <v>2</v>
      </c>
    </row>
    <row r="5395" spans="1:12">
      <c r="A5395" s="11" t="s">
        <v>10645</v>
      </c>
      <c r="D5395" s="11" t="s">
        <v>260</v>
      </c>
      <c r="E5395" s="19" t="s">
        <v>10895</v>
      </c>
      <c r="F5395" s="10">
        <v>42036</v>
      </c>
      <c r="G5395" s="10">
        <v>44958</v>
      </c>
      <c r="H5395" s="11">
        <v>9</v>
      </c>
      <c r="I5395" s="20" t="s">
        <v>259</v>
      </c>
      <c r="J5395" s="11" t="s">
        <v>261</v>
      </c>
      <c r="K5395" s="11" t="s">
        <v>12387</v>
      </c>
      <c r="L5395" s="11">
        <v>2</v>
      </c>
    </row>
    <row r="5396" spans="1:12">
      <c r="A5396" s="11" t="s">
        <v>10646</v>
      </c>
      <c r="D5396" s="11" t="s">
        <v>260</v>
      </c>
      <c r="E5396" s="19" t="s">
        <v>10896</v>
      </c>
      <c r="F5396" s="10">
        <v>42036</v>
      </c>
      <c r="G5396" s="10">
        <v>44958</v>
      </c>
      <c r="H5396" s="11">
        <v>9</v>
      </c>
      <c r="I5396" s="20" t="s">
        <v>259</v>
      </c>
      <c r="J5396" s="11" t="s">
        <v>261</v>
      </c>
      <c r="K5396" s="11" t="s">
        <v>12387</v>
      </c>
      <c r="L5396" s="11">
        <v>2</v>
      </c>
    </row>
    <row r="5397" spans="1:12">
      <c r="A5397" s="11" t="s">
        <v>10647</v>
      </c>
      <c r="D5397" s="11" t="s">
        <v>260</v>
      </c>
      <c r="E5397" s="19" t="s">
        <v>10897</v>
      </c>
      <c r="F5397" s="10">
        <v>42036</v>
      </c>
      <c r="G5397" s="10">
        <v>44958</v>
      </c>
      <c r="H5397" s="11">
        <v>9</v>
      </c>
      <c r="I5397" s="20" t="s">
        <v>259</v>
      </c>
      <c r="J5397" s="11" t="s">
        <v>261</v>
      </c>
      <c r="K5397" s="11" t="s">
        <v>12387</v>
      </c>
      <c r="L5397" s="11">
        <v>2</v>
      </c>
    </row>
    <row r="5398" spans="1:12">
      <c r="A5398" s="11" t="s">
        <v>10648</v>
      </c>
      <c r="D5398" s="11" t="s">
        <v>260</v>
      </c>
      <c r="E5398" s="19" t="s">
        <v>10898</v>
      </c>
      <c r="F5398" s="10">
        <v>42036</v>
      </c>
      <c r="G5398" s="10">
        <v>44958</v>
      </c>
      <c r="H5398" s="11">
        <v>9</v>
      </c>
      <c r="I5398" s="20" t="s">
        <v>259</v>
      </c>
      <c r="J5398" s="11" t="s">
        <v>261</v>
      </c>
      <c r="K5398" s="11" t="s">
        <v>12387</v>
      </c>
      <c r="L5398" s="11">
        <v>2</v>
      </c>
    </row>
    <row r="5399" spans="1:12">
      <c r="A5399" s="11" t="s">
        <v>10649</v>
      </c>
      <c r="D5399" s="11" t="s">
        <v>260</v>
      </c>
      <c r="E5399" s="19" t="s">
        <v>10899</v>
      </c>
      <c r="F5399" s="10">
        <v>42036</v>
      </c>
      <c r="G5399" s="10">
        <v>44958</v>
      </c>
      <c r="H5399" s="11">
        <v>9</v>
      </c>
      <c r="I5399" s="20" t="s">
        <v>259</v>
      </c>
      <c r="J5399" s="11" t="s">
        <v>261</v>
      </c>
      <c r="K5399" s="11" t="s">
        <v>12387</v>
      </c>
      <c r="L5399" s="11">
        <v>2</v>
      </c>
    </row>
    <row r="5400" spans="1:12">
      <c r="A5400" s="11" t="s">
        <v>10650</v>
      </c>
      <c r="D5400" s="11" t="s">
        <v>260</v>
      </c>
      <c r="E5400" s="19" t="s">
        <v>10900</v>
      </c>
      <c r="F5400" s="10">
        <v>42036</v>
      </c>
      <c r="G5400" s="10">
        <v>44958</v>
      </c>
      <c r="H5400" s="11">
        <v>9</v>
      </c>
      <c r="I5400" s="20" t="s">
        <v>259</v>
      </c>
      <c r="J5400" s="11" t="s">
        <v>261</v>
      </c>
      <c r="K5400" s="11" t="s">
        <v>12387</v>
      </c>
      <c r="L5400" s="11">
        <v>2</v>
      </c>
    </row>
    <row r="5401" spans="1:12">
      <c r="A5401" s="11" t="s">
        <v>10651</v>
      </c>
      <c r="D5401" s="11" t="s">
        <v>260</v>
      </c>
      <c r="E5401" s="19" t="s">
        <v>10901</v>
      </c>
      <c r="F5401" s="10">
        <v>42036</v>
      </c>
      <c r="G5401" s="10">
        <v>44958</v>
      </c>
      <c r="H5401" s="11">
        <v>9</v>
      </c>
      <c r="I5401" s="20" t="s">
        <v>259</v>
      </c>
      <c r="J5401" s="11" t="s">
        <v>261</v>
      </c>
      <c r="K5401" s="11" t="s">
        <v>12387</v>
      </c>
      <c r="L5401" s="11">
        <v>2</v>
      </c>
    </row>
    <row r="5402" spans="1:12">
      <c r="A5402" s="11" t="s">
        <v>10652</v>
      </c>
      <c r="D5402" s="11" t="s">
        <v>260</v>
      </c>
      <c r="E5402" s="19" t="s">
        <v>10902</v>
      </c>
      <c r="F5402" s="10">
        <v>42036</v>
      </c>
      <c r="G5402" s="10">
        <v>44958</v>
      </c>
      <c r="H5402" s="11">
        <v>9</v>
      </c>
      <c r="I5402" s="20" t="s">
        <v>259</v>
      </c>
      <c r="J5402" s="11" t="s">
        <v>261</v>
      </c>
      <c r="K5402" s="11" t="s">
        <v>12387</v>
      </c>
      <c r="L5402" s="11">
        <v>2</v>
      </c>
    </row>
    <row r="5403" spans="1:12">
      <c r="A5403" s="11" t="s">
        <v>10653</v>
      </c>
      <c r="D5403" s="11" t="s">
        <v>260</v>
      </c>
      <c r="E5403" s="19" t="s">
        <v>10903</v>
      </c>
      <c r="F5403" s="10">
        <v>42036</v>
      </c>
      <c r="G5403" s="10">
        <v>44958</v>
      </c>
      <c r="H5403" s="11">
        <v>9</v>
      </c>
      <c r="I5403" s="20" t="s">
        <v>259</v>
      </c>
      <c r="J5403" s="11" t="s">
        <v>261</v>
      </c>
      <c r="K5403" s="11" t="s">
        <v>12387</v>
      </c>
      <c r="L5403" s="11">
        <v>2</v>
      </c>
    </row>
    <row r="5404" spans="1:12">
      <c r="A5404" s="11" t="s">
        <v>10654</v>
      </c>
      <c r="D5404" s="11" t="s">
        <v>260</v>
      </c>
      <c r="E5404" s="19" t="s">
        <v>10904</v>
      </c>
      <c r="F5404" s="10">
        <v>42036</v>
      </c>
      <c r="G5404" s="10">
        <v>44958</v>
      </c>
      <c r="H5404" s="11">
        <v>9</v>
      </c>
      <c r="I5404" s="20" t="s">
        <v>259</v>
      </c>
      <c r="J5404" s="11" t="s">
        <v>261</v>
      </c>
      <c r="K5404" s="11" t="s">
        <v>12387</v>
      </c>
      <c r="L5404" s="11">
        <v>2</v>
      </c>
    </row>
    <row r="5405" spans="1:12">
      <c r="A5405" s="11" t="s">
        <v>10655</v>
      </c>
      <c r="D5405" s="11" t="s">
        <v>260</v>
      </c>
      <c r="E5405" s="19" t="s">
        <v>10905</v>
      </c>
      <c r="F5405" s="10">
        <v>42036</v>
      </c>
      <c r="G5405" s="10">
        <v>44958</v>
      </c>
      <c r="H5405" s="11">
        <v>9</v>
      </c>
      <c r="I5405" s="20" t="s">
        <v>259</v>
      </c>
      <c r="J5405" s="11" t="s">
        <v>261</v>
      </c>
      <c r="K5405" s="11" t="s">
        <v>12387</v>
      </c>
      <c r="L5405" s="11">
        <v>2</v>
      </c>
    </row>
    <row r="5406" spans="1:12">
      <c r="A5406" s="11" t="s">
        <v>10656</v>
      </c>
      <c r="D5406" s="11" t="s">
        <v>260</v>
      </c>
      <c r="E5406" s="19" t="s">
        <v>10906</v>
      </c>
      <c r="F5406" s="10">
        <v>42036</v>
      </c>
      <c r="G5406" s="10">
        <v>44958</v>
      </c>
      <c r="H5406" s="11">
        <v>9</v>
      </c>
      <c r="I5406" s="20" t="s">
        <v>259</v>
      </c>
      <c r="J5406" s="11" t="s">
        <v>261</v>
      </c>
      <c r="K5406" s="11" t="s">
        <v>12387</v>
      </c>
      <c r="L5406" s="11">
        <v>2</v>
      </c>
    </row>
    <row r="5407" spans="1:12">
      <c r="A5407" s="11" t="s">
        <v>10657</v>
      </c>
      <c r="D5407" s="11" t="s">
        <v>260</v>
      </c>
      <c r="E5407" s="19" t="s">
        <v>10907</v>
      </c>
      <c r="F5407" s="10">
        <v>42036</v>
      </c>
      <c r="G5407" s="10">
        <v>44958</v>
      </c>
      <c r="H5407" s="11">
        <v>9</v>
      </c>
      <c r="I5407" s="20" t="s">
        <v>259</v>
      </c>
      <c r="J5407" s="11" t="s">
        <v>261</v>
      </c>
      <c r="K5407" s="11" t="s">
        <v>12387</v>
      </c>
      <c r="L5407" s="11">
        <v>2</v>
      </c>
    </row>
    <row r="5408" spans="1:12">
      <c r="A5408" s="11" t="s">
        <v>10658</v>
      </c>
      <c r="D5408" s="11" t="s">
        <v>260</v>
      </c>
      <c r="E5408" s="19" t="s">
        <v>10908</v>
      </c>
      <c r="F5408" s="10">
        <v>42036</v>
      </c>
      <c r="G5408" s="10">
        <v>44958</v>
      </c>
      <c r="H5408" s="11">
        <v>9</v>
      </c>
      <c r="I5408" s="20" t="s">
        <v>259</v>
      </c>
      <c r="J5408" s="11" t="s">
        <v>261</v>
      </c>
      <c r="K5408" s="11" t="s">
        <v>12387</v>
      </c>
      <c r="L5408" s="11">
        <v>2</v>
      </c>
    </row>
    <row r="5409" spans="1:12">
      <c r="A5409" s="11" t="s">
        <v>10659</v>
      </c>
      <c r="D5409" s="11" t="s">
        <v>260</v>
      </c>
      <c r="E5409" s="19" t="s">
        <v>10909</v>
      </c>
      <c r="F5409" s="10">
        <v>42036</v>
      </c>
      <c r="G5409" s="10">
        <v>44958</v>
      </c>
      <c r="H5409" s="11">
        <v>9</v>
      </c>
      <c r="I5409" s="20" t="s">
        <v>259</v>
      </c>
      <c r="J5409" s="11" t="s">
        <v>261</v>
      </c>
      <c r="K5409" s="11" t="s">
        <v>12387</v>
      </c>
      <c r="L5409" s="11">
        <v>2</v>
      </c>
    </row>
    <row r="5410" spans="1:12">
      <c r="A5410" s="11" t="s">
        <v>10660</v>
      </c>
      <c r="D5410" s="11" t="s">
        <v>260</v>
      </c>
      <c r="E5410" s="19" t="s">
        <v>10910</v>
      </c>
      <c r="F5410" s="10">
        <v>42036</v>
      </c>
      <c r="G5410" s="10">
        <v>44958</v>
      </c>
      <c r="H5410" s="11">
        <v>9</v>
      </c>
      <c r="I5410" s="20" t="s">
        <v>259</v>
      </c>
      <c r="J5410" s="11" t="s">
        <v>261</v>
      </c>
      <c r="K5410" s="11" t="s">
        <v>12387</v>
      </c>
      <c r="L5410" s="11">
        <v>2</v>
      </c>
    </row>
    <row r="5411" spans="1:12">
      <c r="A5411" s="11" t="s">
        <v>10661</v>
      </c>
      <c r="D5411" s="11" t="s">
        <v>260</v>
      </c>
      <c r="E5411" s="19" t="s">
        <v>10911</v>
      </c>
      <c r="F5411" s="10">
        <v>42036</v>
      </c>
      <c r="G5411" s="10">
        <v>44958</v>
      </c>
      <c r="H5411" s="11">
        <v>9</v>
      </c>
      <c r="I5411" s="20" t="s">
        <v>259</v>
      </c>
      <c r="J5411" s="11" t="s">
        <v>261</v>
      </c>
      <c r="K5411" s="11" t="s">
        <v>12387</v>
      </c>
      <c r="L5411" s="11">
        <v>2</v>
      </c>
    </row>
    <row r="5412" spans="1:12">
      <c r="A5412" s="11" t="s">
        <v>10662</v>
      </c>
      <c r="D5412" s="11" t="s">
        <v>260</v>
      </c>
      <c r="E5412" s="19" t="s">
        <v>10912</v>
      </c>
      <c r="F5412" s="10">
        <v>42036</v>
      </c>
      <c r="G5412" s="10">
        <v>44958</v>
      </c>
      <c r="H5412" s="11">
        <v>9</v>
      </c>
      <c r="I5412" s="20" t="s">
        <v>259</v>
      </c>
      <c r="J5412" s="11" t="s">
        <v>261</v>
      </c>
      <c r="K5412" s="11" t="s">
        <v>12387</v>
      </c>
      <c r="L5412" s="11">
        <v>2</v>
      </c>
    </row>
    <row r="5413" spans="1:12">
      <c r="A5413" s="11" t="s">
        <v>10663</v>
      </c>
      <c r="D5413" s="11" t="s">
        <v>260</v>
      </c>
      <c r="E5413" s="19" t="s">
        <v>10913</v>
      </c>
      <c r="F5413" s="10">
        <v>42036</v>
      </c>
      <c r="G5413" s="10">
        <v>44958</v>
      </c>
      <c r="H5413" s="11">
        <v>9</v>
      </c>
      <c r="I5413" s="20" t="s">
        <v>259</v>
      </c>
      <c r="J5413" s="11" t="s">
        <v>261</v>
      </c>
      <c r="K5413" s="11" t="s">
        <v>12387</v>
      </c>
      <c r="L5413" s="11">
        <v>2</v>
      </c>
    </row>
    <row r="5414" spans="1:12">
      <c r="A5414" s="11" t="s">
        <v>10664</v>
      </c>
      <c r="D5414" s="11" t="s">
        <v>260</v>
      </c>
      <c r="E5414" s="19" t="s">
        <v>10914</v>
      </c>
      <c r="F5414" s="10">
        <v>42036</v>
      </c>
      <c r="G5414" s="10">
        <v>44958</v>
      </c>
      <c r="H5414" s="11">
        <v>9</v>
      </c>
      <c r="I5414" s="20" t="s">
        <v>259</v>
      </c>
      <c r="J5414" s="11" t="s">
        <v>261</v>
      </c>
      <c r="K5414" s="11" t="s">
        <v>12387</v>
      </c>
      <c r="L5414" s="11">
        <v>2</v>
      </c>
    </row>
    <row r="5415" spans="1:12">
      <c r="A5415" s="11" t="s">
        <v>10665</v>
      </c>
      <c r="D5415" s="11" t="s">
        <v>260</v>
      </c>
      <c r="E5415" s="19" t="s">
        <v>10915</v>
      </c>
      <c r="F5415" s="10">
        <v>42036</v>
      </c>
      <c r="G5415" s="10">
        <v>44958</v>
      </c>
      <c r="H5415" s="11">
        <v>9</v>
      </c>
      <c r="I5415" s="20" t="s">
        <v>259</v>
      </c>
      <c r="J5415" s="11" t="s">
        <v>261</v>
      </c>
      <c r="K5415" s="11" t="s">
        <v>12387</v>
      </c>
      <c r="L5415" s="11">
        <v>2</v>
      </c>
    </row>
    <row r="5416" spans="1:12">
      <c r="A5416" s="11" t="s">
        <v>10666</v>
      </c>
      <c r="D5416" s="11" t="s">
        <v>260</v>
      </c>
      <c r="E5416" s="19" t="s">
        <v>10916</v>
      </c>
      <c r="F5416" s="10">
        <v>42036</v>
      </c>
      <c r="G5416" s="10">
        <v>44958</v>
      </c>
      <c r="H5416" s="11">
        <v>9</v>
      </c>
      <c r="I5416" s="20" t="s">
        <v>259</v>
      </c>
      <c r="J5416" s="11" t="s">
        <v>261</v>
      </c>
      <c r="K5416" s="11" t="s">
        <v>12387</v>
      </c>
      <c r="L5416" s="11">
        <v>2</v>
      </c>
    </row>
    <row r="5417" spans="1:12">
      <c r="A5417" s="11" t="s">
        <v>10667</v>
      </c>
      <c r="D5417" s="11" t="s">
        <v>260</v>
      </c>
      <c r="E5417" s="19" t="s">
        <v>10917</v>
      </c>
      <c r="F5417" s="10">
        <v>42036</v>
      </c>
      <c r="G5417" s="10">
        <v>44958</v>
      </c>
      <c r="H5417" s="11">
        <v>9</v>
      </c>
      <c r="I5417" s="20" t="s">
        <v>259</v>
      </c>
      <c r="J5417" s="11" t="s">
        <v>261</v>
      </c>
      <c r="K5417" s="11" t="s">
        <v>12387</v>
      </c>
      <c r="L5417" s="11">
        <v>2</v>
      </c>
    </row>
    <row r="5418" spans="1:12">
      <c r="A5418" s="11" t="s">
        <v>10668</v>
      </c>
      <c r="D5418" s="11" t="s">
        <v>260</v>
      </c>
      <c r="E5418" s="19" t="s">
        <v>10918</v>
      </c>
      <c r="F5418" s="10">
        <v>42036</v>
      </c>
      <c r="G5418" s="10">
        <v>44958</v>
      </c>
      <c r="H5418" s="11">
        <v>9</v>
      </c>
      <c r="I5418" s="20" t="s">
        <v>259</v>
      </c>
      <c r="J5418" s="11" t="s">
        <v>261</v>
      </c>
      <c r="K5418" s="11" t="s">
        <v>12387</v>
      </c>
      <c r="L5418" s="11">
        <v>2</v>
      </c>
    </row>
    <row r="5419" spans="1:12">
      <c r="A5419" s="11" t="s">
        <v>10669</v>
      </c>
      <c r="D5419" s="11" t="s">
        <v>260</v>
      </c>
      <c r="E5419" s="19" t="s">
        <v>10919</v>
      </c>
      <c r="F5419" s="10">
        <v>42036</v>
      </c>
      <c r="G5419" s="10">
        <v>44958</v>
      </c>
      <c r="H5419" s="11">
        <v>9</v>
      </c>
      <c r="I5419" s="20" t="s">
        <v>259</v>
      </c>
      <c r="J5419" s="11" t="s">
        <v>261</v>
      </c>
      <c r="K5419" s="11" t="s">
        <v>12387</v>
      </c>
      <c r="L5419" s="11">
        <v>2</v>
      </c>
    </row>
    <row r="5420" spans="1:12">
      <c r="A5420" s="11" t="s">
        <v>10670</v>
      </c>
      <c r="D5420" s="11" t="s">
        <v>260</v>
      </c>
      <c r="E5420" s="19" t="s">
        <v>10920</v>
      </c>
      <c r="F5420" s="10">
        <v>42036</v>
      </c>
      <c r="G5420" s="10">
        <v>44958</v>
      </c>
      <c r="H5420" s="11">
        <v>9</v>
      </c>
      <c r="I5420" s="20" t="s">
        <v>259</v>
      </c>
      <c r="J5420" s="11" t="s">
        <v>261</v>
      </c>
      <c r="K5420" s="11" t="s">
        <v>12387</v>
      </c>
      <c r="L5420" s="11">
        <v>2</v>
      </c>
    </row>
    <row r="5421" spans="1:12">
      <c r="A5421" s="11" t="s">
        <v>10671</v>
      </c>
      <c r="D5421" s="11" t="s">
        <v>260</v>
      </c>
      <c r="E5421" s="19" t="s">
        <v>10921</v>
      </c>
      <c r="F5421" s="10">
        <v>42036</v>
      </c>
      <c r="G5421" s="10">
        <v>44958</v>
      </c>
      <c r="H5421" s="11">
        <v>9</v>
      </c>
      <c r="I5421" s="20" t="s">
        <v>259</v>
      </c>
      <c r="J5421" s="11" t="s">
        <v>261</v>
      </c>
      <c r="K5421" s="11" t="s">
        <v>12387</v>
      </c>
      <c r="L5421" s="11">
        <v>2</v>
      </c>
    </row>
    <row r="5422" spans="1:12">
      <c r="A5422" s="11" t="s">
        <v>10672</v>
      </c>
      <c r="D5422" s="11" t="s">
        <v>260</v>
      </c>
      <c r="E5422" s="19" t="s">
        <v>10922</v>
      </c>
      <c r="F5422" s="10">
        <v>42036</v>
      </c>
      <c r="G5422" s="10">
        <v>44958</v>
      </c>
      <c r="H5422" s="11">
        <v>9</v>
      </c>
      <c r="I5422" s="20" t="s">
        <v>259</v>
      </c>
      <c r="J5422" s="11" t="s">
        <v>261</v>
      </c>
      <c r="K5422" s="11" t="s">
        <v>12387</v>
      </c>
      <c r="L5422" s="11">
        <v>2</v>
      </c>
    </row>
    <row r="5423" spans="1:12">
      <c r="A5423" s="11" t="s">
        <v>10673</v>
      </c>
      <c r="D5423" s="11" t="s">
        <v>260</v>
      </c>
      <c r="E5423" s="19" t="s">
        <v>10923</v>
      </c>
      <c r="F5423" s="10">
        <v>42036</v>
      </c>
      <c r="G5423" s="10">
        <v>44958</v>
      </c>
      <c r="H5423" s="11">
        <v>9</v>
      </c>
      <c r="I5423" s="20" t="s">
        <v>259</v>
      </c>
      <c r="J5423" s="11" t="s">
        <v>261</v>
      </c>
      <c r="K5423" s="11" t="s">
        <v>12387</v>
      </c>
      <c r="L5423" s="11">
        <v>2</v>
      </c>
    </row>
    <row r="5424" spans="1:12">
      <c r="A5424" s="11" t="s">
        <v>10674</v>
      </c>
      <c r="D5424" s="11" t="s">
        <v>260</v>
      </c>
      <c r="E5424" s="19" t="s">
        <v>10924</v>
      </c>
      <c r="F5424" s="10">
        <v>42036</v>
      </c>
      <c r="G5424" s="10">
        <v>44958</v>
      </c>
      <c r="H5424" s="11">
        <v>9</v>
      </c>
      <c r="I5424" s="20" t="s">
        <v>259</v>
      </c>
      <c r="J5424" s="11" t="s">
        <v>261</v>
      </c>
      <c r="K5424" s="11" t="s">
        <v>12387</v>
      </c>
      <c r="L5424" s="11">
        <v>2</v>
      </c>
    </row>
    <row r="5425" spans="1:12">
      <c r="A5425" s="11" t="s">
        <v>10675</v>
      </c>
      <c r="D5425" s="11" t="s">
        <v>260</v>
      </c>
      <c r="E5425" s="19" t="s">
        <v>10925</v>
      </c>
      <c r="F5425" s="10">
        <v>42036</v>
      </c>
      <c r="G5425" s="10">
        <v>44958</v>
      </c>
      <c r="H5425" s="11">
        <v>9</v>
      </c>
      <c r="I5425" s="20" t="s">
        <v>259</v>
      </c>
      <c r="J5425" s="11" t="s">
        <v>261</v>
      </c>
      <c r="K5425" s="11" t="s">
        <v>12387</v>
      </c>
      <c r="L5425" s="11">
        <v>2</v>
      </c>
    </row>
    <row r="5426" spans="1:12">
      <c r="A5426" s="11" t="s">
        <v>10676</v>
      </c>
      <c r="D5426" s="11" t="s">
        <v>260</v>
      </c>
      <c r="E5426" s="19" t="s">
        <v>10926</v>
      </c>
      <c r="F5426" s="10">
        <v>42036</v>
      </c>
      <c r="G5426" s="10">
        <v>44958</v>
      </c>
      <c r="H5426" s="11">
        <v>9</v>
      </c>
      <c r="I5426" s="20" t="s">
        <v>259</v>
      </c>
      <c r="J5426" s="11" t="s">
        <v>261</v>
      </c>
      <c r="K5426" s="11" t="s">
        <v>12387</v>
      </c>
      <c r="L5426" s="11">
        <v>2</v>
      </c>
    </row>
    <row r="5427" spans="1:12">
      <c r="A5427" s="11" t="s">
        <v>10677</v>
      </c>
      <c r="D5427" s="11" t="s">
        <v>260</v>
      </c>
      <c r="E5427" s="19" t="s">
        <v>10927</v>
      </c>
      <c r="F5427" s="10">
        <v>42036</v>
      </c>
      <c r="G5427" s="10">
        <v>44958</v>
      </c>
      <c r="H5427" s="11">
        <v>9</v>
      </c>
      <c r="I5427" s="20" t="s">
        <v>259</v>
      </c>
      <c r="J5427" s="11" t="s">
        <v>261</v>
      </c>
      <c r="K5427" s="11" t="s">
        <v>12387</v>
      </c>
      <c r="L5427" s="11">
        <v>2</v>
      </c>
    </row>
    <row r="5428" spans="1:12">
      <c r="A5428" s="11" t="s">
        <v>10678</v>
      </c>
      <c r="D5428" s="11" t="s">
        <v>260</v>
      </c>
      <c r="E5428" s="19" t="s">
        <v>10928</v>
      </c>
      <c r="F5428" s="10">
        <v>42036</v>
      </c>
      <c r="G5428" s="10">
        <v>44958</v>
      </c>
      <c r="H5428" s="11">
        <v>9</v>
      </c>
      <c r="I5428" s="20" t="s">
        <v>259</v>
      </c>
      <c r="J5428" s="11" t="s">
        <v>261</v>
      </c>
      <c r="K5428" s="11" t="s">
        <v>12387</v>
      </c>
      <c r="L5428" s="11">
        <v>2</v>
      </c>
    </row>
    <row r="5429" spans="1:12">
      <c r="A5429" s="11" t="s">
        <v>10679</v>
      </c>
      <c r="D5429" s="11" t="s">
        <v>260</v>
      </c>
      <c r="E5429" s="19" t="s">
        <v>10929</v>
      </c>
      <c r="F5429" s="10">
        <v>42036</v>
      </c>
      <c r="G5429" s="10">
        <v>44958</v>
      </c>
      <c r="H5429" s="11">
        <v>9</v>
      </c>
      <c r="I5429" s="20" t="s">
        <v>259</v>
      </c>
      <c r="J5429" s="11" t="s">
        <v>261</v>
      </c>
      <c r="K5429" s="11" t="s">
        <v>12387</v>
      </c>
      <c r="L5429" s="11">
        <v>2</v>
      </c>
    </row>
    <row r="5430" spans="1:12">
      <c r="A5430" s="11" t="s">
        <v>10680</v>
      </c>
      <c r="D5430" s="11" t="s">
        <v>260</v>
      </c>
      <c r="E5430" s="19" t="s">
        <v>10930</v>
      </c>
      <c r="F5430" s="10">
        <v>42036</v>
      </c>
      <c r="G5430" s="10">
        <v>44958</v>
      </c>
      <c r="H5430" s="11">
        <v>9</v>
      </c>
      <c r="I5430" s="20" t="s">
        <v>259</v>
      </c>
      <c r="J5430" s="11" t="s">
        <v>261</v>
      </c>
      <c r="K5430" s="11" t="s">
        <v>12387</v>
      </c>
      <c r="L5430" s="11">
        <v>2</v>
      </c>
    </row>
    <row r="5431" spans="1:12">
      <c r="A5431" s="11" t="s">
        <v>10681</v>
      </c>
      <c r="D5431" s="11" t="s">
        <v>260</v>
      </c>
      <c r="E5431" s="19" t="s">
        <v>10931</v>
      </c>
      <c r="F5431" s="10">
        <v>42036</v>
      </c>
      <c r="G5431" s="10">
        <v>44958</v>
      </c>
      <c r="H5431" s="11">
        <v>9</v>
      </c>
      <c r="I5431" s="20" t="s">
        <v>259</v>
      </c>
      <c r="J5431" s="11" t="s">
        <v>261</v>
      </c>
      <c r="K5431" s="11" t="s">
        <v>12387</v>
      </c>
      <c r="L5431" s="11">
        <v>2</v>
      </c>
    </row>
    <row r="5432" spans="1:12">
      <c r="A5432" s="11" t="s">
        <v>10682</v>
      </c>
      <c r="D5432" s="11" t="s">
        <v>260</v>
      </c>
      <c r="E5432" s="19" t="s">
        <v>10932</v>
      </c>
      <c r="F5432" s="10">
        <v>42036</v>
      </c>
      <c r="G5432" s="10">
        <v>44958</v>
      </c>
      <c r="H5432" s="11">
        <v>9</v>
      </c>
      <c r="I5432" s="20" t="s">
        <v>259</v>
      </c>
      <c r="J5432" s="11" t="s">
        <v>261</v>
      </c>
      <c r="K5432" s="11" t="s">
        <v>12387</v>
      </c>
      <c r="L5432" s="11">
        <v>2</v>
      </c>
    </row>
    <row r="5433" spans="1:12">
      <c r="A5433" s="11" t="s">
        <v>10683</v>
      </c>
      <c r="D5433" s="11" t="s">
        <v>260</v>
      </c>
      <c r="E5433" s="19" t="s">
        <v>10933</v>
      </c>
      <c r="F5433" s="10">
        <v>42036</v>
      </c>
      <c r="G5433" s="10">
        <v>44958</v>
      </c>
      <c r="H5433" s="11">
        <v>9</v>
      </c>
      <c r="I5433" s="20" t="s">
        <v>259</v>
      </c>
      <c r="J5433" s="11" t="s">
        <v>261</v>
      </c>
      <c r="K5433" s="11" t="s">
        <v>12387</v>
      </c>
      <c r="L5433" s="11">
        <v>2</v>
      </c>
    </row>
    <row r="5434" spans="1:12">
      <c r="A5434" s="11" t="s">
        <v>10684</v>
      </c>
      <c r="D5434" s="11" t="s">
        <v>260</v>
      </c>
      <c r="E5434" s="19" t="s">
        <v>10934</v>
      </c>
      <c r="F5434" s="10">
        <v>42036</v>
      </c>
      <c r="G5434" s="10">
        <v>44958</v>
      </c>
      <c r="H5434" s="11">
        <v>9</v>
      </c>
      <c r="I5434" s="20" t="s">
        <v>259</v>
      </c>
      <c r="J5434" s="11" t="s">
        <v>261</v>
      </c>
      <c r="K5434" s="11" t="s">
        <v>12387</v>
      </c>
      <c r="L5434" s="11">
        <v>2</v>
      </c>
    </row>
    <row r="5435" spans="1:12">
      <c r="A5435" s="11" t="s">
        <v>10685</v>
      </c>
      <c r="D5435" s="11" t="s">
        <v>260</v>
      </c>
      <c r="E5435" s="19" t="s">
        <v>10935</v>
      </c>
      <c r="F5435" s="10">
        <v>42036</v>
      </c>
      <c r="G5435" s="10">
        <v>44958</v>
      </c>
      <c r="H5435" s="11">
        <v>9</v>
      </c>
      <c r="I5435" s="20" t="s">
        <v>259</v>
      </c>
      <c r="J5435" s="11" t="s">
        <v>261</v>
      </c>
      <c r="K5435" s="11" t="s">
        <v>12387</v>
      </c>
      <c r="L5435" s="11">
        <v>2</v>
      </c>
    </row>
    <row r="5436" spans="1:12">
      <c r="A5436" s="11" t="s">
        <v>10686</v>
      </c>
      <c r="D5436" s="11" t="s">
        <v>260</v>
      </c>
      <c r="E5436" s="19" t="s">
        <v>10936</v>
      </c>
      <c r="F5436" s="10">
        <v>42036</v>
      </c>
      <c r="G5436" s="10">
        <v>44958</v>
      </c>
      <c r="H5436" s="11">
        <v>9</v>
      </c>
      <c r="I5436" s="20" t="s">
        <v>259</v>
      </c>
      <c r="J5436" s="11" t="s">
        <v>261</v>
      </c>
      <c r="K5436" s="11" t="s">
        <v>12387</v>
      </c>
      <c r="L5436" s="11">
        <v>2</v>
      </c>
    </row>
    <row r="5437" spans="1:12">
      <c r="A5437" s="11" t="s">
        <v>10687</v>
      </c>
      <c r="D5437" s="11" t="s">
        <v>260</v>
      </c>
      <c r="E5437" s="19" t="s">
        <v>10937</v>
      </c>
      <c r="F5437" s="10">
        <v>42036</v>
      </c>
      <c r="G5437" s="10">
        <v>44958</v>
      </c>
      <c r="H5437" s="11">
        <v>9</v>
      </c>
      <c r="I5437" s="20" t="s">
        <v>259</v>
      </c>
      <c r="J5437" s="11" t="s">
        <v>261</v>
      </c>
      <c r="K5437" s="11" t="s">
        <v>12387</v>
      </c>
      <c r="L5437" s="11">
        <v>2</v>
      </c>
    </row>
    <row r="5438" spans="1:12">
      <c r="A5438" s="11" t="s">
        <v>10688</v>
      </c>
      <c r="D5438" s="11" t="s">
        <v>260</v>
      </c>
      <c r="E5438" s="19" t="s">
        <v>10938</v>
      </c>
      <c r="F5438" s="10">
        <v>42036</v>
      </c>
      <c r="G5438" s="10">
        <v>44958</v>
      </c>
      <c r="H5438" s="11">
        <v>9</v>
      </c>
      <c r="I5438" s="20" t="s">
        <v>259</v>
      </c>
      <c r="J5438" s="11" t="s">
        <v>261</v>
      </c>
      <c r="K5438" s="11" t="s">
        <v>12387</v>
      </c>
      <c r="L5438" s="11">
        <v>2</v>
      </c>
    </row>
    <row r="5439" spans="1:12">
      <c r="A5439" s="11" t="s">
        <v>10689</v>
      </c>
      <c r="D5439" s="11" t="s">
        <v>260</v>
      </c>
      <c r="E5439" s="19" t="s">
        <v>10939</v>
      </c>
      <c r="F5439" s="10">
        <v>42036</v>
      </c>
      <c r="G5439" s="10">
        <v>44958</v>
      </c>
      <c r="H5439" s="11">
        <v>9</v>
      </c>
      <c r="I5439" s="20" t="s">
        <v>259</v>
      </c>
      <c r="J5439" s="11" t="s">
        <v>261</v>
      </c>
      <c r="K5439" s="11" t="s">
        <v>12387</v>
      </c>
      <c r="L5439" s="11">
        <v>2</v>
      </c>
    </row>
    <row r="5440" spans="1:12">
      <c r="A5440" s="11" t="s">
        <v>10690</v>
      </c>
      <c r="D5440" s="11" t="s">
        <v>260</v>
      </c>
      <c r="E5440" s="19" t="s">
        <v>10940</v>
      </c>
      <c r="F5440" s="10">
        <v>42036</v>
      </c>
      <c r="G5440" s="10">
        <v>44958</v>
      </c>
      <c r="H5440" s="11">
        <v>9</v>
      </c>
      <c r="I5440" s="20" t="s">
        <v>259</v>
      </c>
      <c r="J5440" s="11" t="s">
        <v>261</v>
      </c>
      <c r="K5440" s="11" t="s">
        <v>12387</v>
      </c>
      <c r="L5440" s="11">
        <v>2</v>
      </c>
    </row>
    <row r="5441" spans="1:12">
      <c r="A5441" s="11" t="s">
        <v>10691</v>
      </c>
      <c r="D5441" s="11" t="s">
        <v>260</v>
      </c>
      <c r="E5441" s="19" t="s">
        <v>10941</v>
      </c>
      <c r="F5441" s="10">
        <v>42036</v>
      </c>
      <c r="G5441" s="10">
        <v>44958</v>
      </c>
      <c r="H5441" s="11">
        <v>9</v>
      </c>
      <c r="I5441" s="20" t="s">
        <v>259</v>
      </c>
      <c r="J5441" s="11" t="s">
        <v>261</v>
      </c>
      <c r="K5441" s="11" t="s">
        <v>12387</v>
      </c>
      <c r="L5441" s="11">
        <v>2</v>
      </c>
    </row>
    <row r="5442" spans="1:12">
      <c r="A5442" s="11" t="s">
        <v>10692</v>
      </c>
      <c r="D5442" s="11" t="s">
        <v>260</v>
      </c>
      <c r="E5442" s="19" t="s">
        <v>10942</v>
      </c>
      <c r="F5442" s="10">
        <v>42036</v>
      </c>
      <c r="G5442" s="10">
        <v>44958</v>
      </c>
      <c r="H5442" s="11">
        <v>9</v>
      </c>
      <c r="I5442" s="20" t="s">
        <v>259</v>
      </c>
      <c r="J5442" s="11" t="s">
        <v>261</v>
      </c>
      <c r="K5442" s="11" t="s">
        <v>12387</v>
      </c>
      <c r="L5442" s="11">
        <v>2</v>
      </c>
    </row>
    <row r="5443" spans="1:12">
      <c r="A5443" s="11" t="s">
        <v>10693</v>
      </c>
      <c r="D5443" s="11" t="s">
        <v>260</v>
      </c>
      <c r="E5443" s="19" t="s">
        <v>10943</v>
      </c>
      <c r="F5443" s="10">
        <v>42036</v>
      </c>
      <c r="G5443" s="10">
        <v>44958</v>
      </c>
      <c r="H5443" s="11">
        <v>9</v>
      </c>
      <c r="I5443" s="20" t="s">
        <v>259</v>
      </c>
      <c r="J5443" s="11" t="s">
        <v>261</v>
      </c>
      <c r="K5443" s="11" t="s">
        <v>12387</v>
      </c>
      <c r="L5443" s="11">
        <v>2</v>
      </c>
    </row>
    <row r="5444" spans="1:12">
      <c r="A5444" s="11" t="s">
        <v>10694</v>
      </c>
      <c r="D5444" s="11" t="s">
        <v>260</v>
      </c>
      <c r="E5444" s="19" t="s">
        <v>10944</v>
      </c>
      <c r="F5444" s="10">
        <v>42036</v>
      </c>
      <c r="G5444" s="10">
        <v>44958</v>
      </c>
      <c r="H5444" s="11">
        <v>9</v>
      </c>
      <c r="I5444" s="20" t="s">
        <v>259</v>
      </c>
      <c r="J5444" s="11" t="s">
        <v>261</v>
      </c>
      <c r="K5444" s="11" t="s">
        <v>12387</v>
      </c>
      <c r="L5444" s="11">
        <v>2</v>
      </c>
    </row>
    <row r="5445" spans="1:12">
      <c r="A5445" s="11" t="s">
        <v>10695</v>
      </c>
      <c r="D5445" s="11" t="s">
        <v>260</v>
      </c>
      <c r="E5445" s="19" t="s">
        <v>10945</v>
      </c>
      <c r="F5445" s="10">
        <v>42036</v>
      </c>
      <c r="G5445" s="10">
        <v>44958</v>
      </c>
      <c r="H5445" s="11">
        <v>9</v>
      </c>
      <c r="I5445" s="20" t="s">
        <v>259</v>
      </c>
      <c r="J5445" s="11" t="s">
        <v>261</v>
      </c>
      <c r="K5445" s="11" t="s">
        <v>12387</v>
      </c>
      <c r="L5445" s="11">
        <v>2</v>
      </c>
    </row>
    <row r="5446" spans="1:12">
      <c r="A5446" s="11" t="s">
        <v>10696</v>
      </c>
      <c r="D5446" s="11" t="s">
        <v>260</v>
      </c>
      <c r="E5446" s="19" t="s">
        <v>10946</v>
      </c>
      <c r="F5446" s="10">
        <v>42036</v>
      </c>
      <c r="G5446" s="10">
        <v>44958</v>
      </c>
      <c r="H5446" s="11">
        <v>9</v>
      </c>
      <c r="I5446" s="20" t="s">
        <v>259</v>
      </c>
      <c r="J5446" s="11" t="s">
        <v>261</v>
      </c>
      <c r="K5446" s="11" t="s">
        <v>12387</v>
      </c>
      <c r="L5446" s="11">
        <v>2</v>
      </c>
    </row>
    <row r="5447" spans="1:12">
      <c r="A5447" s="11" t="s">
        <v>10697</v>
      </c>
      <c r="D5447" s="11" t="s">
        <v>260</v>
      </c>
      <c r="E5447" s="19" t="s">
        <v>10947</v>
      </c>
      <c r="F5447" s="10">
        <v>42036</v>
      </c>
      <c r="G5447" s="10">
        <v>44958</v>
      </c>
      <c r="H5447" s="11">
        <v>9</v>
      </c>
      <c r="I5447" s="20" t="s">
        <v>259</v>
      </c>
      <c r="J5447" s="11" t="s">
        <v>261</v>
      </c>
      <c r="K5447" s="11" t="s">
        <v>12387</v>
      </c>
      <c r="L5447" s="11">
        <v>2</v>
      </c>
    </row>
    <row r="5448" spans="1:12">
      <c r="A5448" s="11" t="s">
        <v>10698</v>
      </c>
      <c r="D5448" s="11" t="s">
        <v>260</v>
      </c>
      <c r="E5448" s="19" t="s">
        <v>10948</v>
      </c>
      <c r="F5448" s="10">
        <v>42036</v>
      </c>
      <c r="G5448" s="10">
        <v>44958</v>
      </c>
      <c r="H5448" s="11">
        <v>9</v>
      </c>
      <c r="I5448" s="20" t="s">
        <v>259</v>
      </c>
      <c r="J5448" s="11" t="s">
        <v>261</v>
      </c>
      <c r="K5448" s="11" t="s">
        <v>12387</v>
      </c>
      <c r="L5448" s="11">
        <v>2</v>
      </c>
    </row>
    <row r="5449" spans="1:12">
      <c r="A5449" s="11" t="s">
        <v>10699</v>
      </c>
      <c r="D5449" s="11" t="s">
        <v>260</v>
      </c>
      <c r="E5449" s="19" t="s">
        <v>10949</v>
      </c>
      <c r="F5449" s="10">
        <v>42036</v>
      </c>
      <c r="G5449" s="10">
        <v>44958</v>
      </c>
      <c r="H5449" s="11">
        <v>9</v>
      </c>
      <c r="I5449" s="20" t="s">
        <v>259</v>
      </c>
      <c r="J5449" s="11" t="s">
        <v>261</v>
      </c>
      <c r="K5449" s="11" t="s">
        <v>12387</v>
      </c>
      <c r="L5449" s="11">
        <v>2</v>
      </c>
    </row>
    <row r="5450" spans="1:12">
      <c r="A5450" s="11" t="s">
        <v>10700</v>
      </c>
      <c r="D5450" s="11" t="s">
        <v>260</v>
      </c>
      <c r="E5450" s="19" t="s">
        <v>10950</v>
      </c>
      <c r="F5450" s="10">
        <v>42036</v>
      </c>
      <c r="G5450" s="10">
        <v>44958</v>
      </c>
      <c r="H5450" s="11">
        <v>9</v>
      </c>
      <c r="I5450" s="20" t="s">
        <v>259</v>
      </c>
      <c r="J5450" s="11" t="s">
        <v>261</v>
      </c>
      <c r="K5450" s="11" t="s">
        <v>12387</v>
      </c>
      <c r="L5450" s="11">
        <v>2</v>
      </c>
    </row>
    <row r="5451" spans="1:12">
      <c r="A5451" s="11" t="s">
        <v>10701</v>
      </c>
      <c r="D5451" s="11" t="s">
        <v>260</v>
      </c>
      <c r="E5451" s="19" t="s">
        <v>10951</v>
      </c>
      <c r="F5451" s="10">
        <v>42036</v>
      </c>
      <c r="G5451" s="10">
        <v>44958</v>
      </c>
      <c r="H5451" s="11">
        <v>9</v>
      </c>
      <c r="I5451" s="20" t="s">
        <v>259</v>
      </c>
      <c r="J5451" s="11" t="s">
        <v>261</v>
      </c>
      <c r="K5451" s="11" t="s">
        <v>12387</v>
      </c>
      <c r="L5451" s="11">
        <v>2</v>
      </c>
    </row>
    <row r="5452" spans="1:12">
      <c r="A5452" s="11" t="s">
        <v>10702</v>
      </c>
      <c r="D5452" s="11" t="s">
        <v>260</v>
      </c>
      <c r="E5452" s="19" t="s">
        <v>10952</v>
      </c>
      <c r="F5452" s="10">
        <v>42036</v>
      </c>
      <c r="G5452" s="10">
        <v>44958</v>
      </c>
      <c r="H5452" s="11">
        <v>9</v>
      </c>
      <c r="I5452" s="20" t="s">
        <v>259</v>
      </c>
      <c r="J5452" s="11" t="s">
        <v>261</v>
      </c>
      <c r="K5452" s="11" t="s">
        <v>12387</v>
      </c>
      <c r="L5452" s="11">
        <v>2</v>
      </c>
    </row>
    <row r="5453" spans="1:12">
      <c r="A5453" s="11" t="s">
        <v>10703</v>
      </c>
      <c r="D5453" s="11" t="s">
        <v>260</v>
      </c>
      <c r="E5453" s="19" t="s">
        <v>10953</v>
      </c>
      <c r="F5453" s="10">
        <v>42036</v>
      </c>
      <c r="G5453" s="10">
        <v>44958</v>
      </c>
      <c r="H5453" s="11">
        <v>9</v>
      </c>
      <c r="I5453" s="20" t="s">
        <v>259</v>
      </c>
      <c r="J5453" s="11" t="s">
        <v>261</v>
      </c>
      <c r="K5453" s="11" t="s">
        <v>12387</v>
      </c>
      <c r="L5453" s="11">
        <v>2</v>
      </c>
    </row>
    <row r="5454" spans="1:12">
      <c r="A5454" s="11" t="s">
        <v>10704</v>
      </c>
      <c r="D5454" s="11" t="s">
        <v>260</v>
      </c>
      <c r="E5454" s="19" t="s">
        <v>10954</v>
      </c>
      <c r="F5454" s="10">
        <v>42036</v>
      </c>
      <c r="G5454" s="10">
        <v>44958</v>
      </c>
      <c r="H5454" s="11">
        <v>9</v>
      </c>
      <c r="I5454" s="20" t="s">
        <v>259</v>
      </c>
      <c r="J5454" s="11" t="s">
        <v>261</v>
      </c>
      <c r="K5454" s="11" t="s">
        <v>12387</v>
      </c>
      <c r="L5454" s="11">
        <v>2</v>
      </c>
    </row>
    <row r="5455" spans="1:12">
      <c r="A5455" s="11" t="s">
        <v>10705</v>
      </c>
      <c r="D5455" s="11" t="s">
        <v>260</v>
      </c>
      <c r="E5455" s="19" t="s">
        <v>10955</v>
      </c>
      <c r="F5455" s="10">
        <v>42036</v>
      </c>
      <c r="G5455" s="10">
        <v>44958</v>
      </c>
      <c r="H5455" s="11">
        <v>9</v>
      </c>
      <c r="I5455" s="20" t="s">
        <v>259</v>
      </c>
      <c r="J5455" s="11" t="s">
        <v>261</v>
      </c>
      <c r="K5455" s="11" t="s">
        <v>12387</v>
      </c>
      <c r="L5455" s="11">
        <v>2</v>
      </c>
    </row>
    <row r="5456" spans="1:12">
      <c r="A5456" s="11" t="s">
        <v>10706</v>
      </c>
      <c r="D5456" s="11" t="s">
        <v>260</v>
      </c>
      <c r="E5456" s="19" t="s">
        <v>10956</v>
      </c>
      <c r="F5456" s="10">
        <v>42036</v>
      </c>
      <c r="G5456" s="10">
        <v>44958</v>
      </c>
      <c r="H5456" s="11">
        <v>9</v>
      </c>
      <c r="I5456" s="20" t="s">
        <v>259</v>
      </c>
      <c r="J5456" s="11" t="s">
        <v>261</v>
      </c>
      <c r="K5456" s="11" t="s">
        <v>12387</v>
      </c>
      <c r="L5456" s="11">
        <v>2</v>
      </c>
    </row>
    <row r="5457" spans="1:12">
      <c r="A5457" s="11" t="s">
        <v>10707</v>
      </c>
      <c r="D5457" s="11" t="s">
        <v>260</v>
      </c>
      <c r="E5457" s="19" t="s">
        <v>10957</v>
      </c>
      <c r="F5457" s="10">
        <v>42036</v>
      </c>
      <c r="G5457" s="10">
        <v>44958</v>
      </c>
      <c r="H5457" s="11">
        <v>9</v>
      </c>
      <c r="I5457" s="20" t="s">
        <v>259</v>
      </c>
      <c r="J5457" s="11" t="s">
        <v>261</v>
      </c>
      <c r="K5457" s="11" t="s">
        <v>12387</v>
      </c>
      <c r="L5457" s="11">
        <v>2</v>
      </c>
    </row>
    <row r="5458" spans="1:12">
      <c r="A5458" s="11" t="s">
        <v>10708</v>
      </c>
      <c r="D5458" s="11" t="s">
        <v>260</v>
      </c>
      <c r="E5458" s="19" t="s">
        <v>10958</v>
      </c>
      <c r="F5458" s="10">
        <v>42036</v>
      </c>
      <c r="G5458" s="10">
        <v>44958</v>
      </c>
      <c r="H5458" s="11">
        <v>9</v>
      </c>
      <c r="I5458" s="20" t="s">
        <v>259</v>
      </c>
      <c r="J5458" s="11" t="s">
        <v>261</v>
      </c>
      <c r="K5458" s="11" t="s">
        <v>12387</v>
      </c>
      <c r="L5458" s="11">
        <v>2</v>
      </c>
    </row>
    <row r="5459" spans="1:12">
      <c r="A5459" s="11" t="s">
        <v>10709</v>
      </c>
      <c r="D5459" s="11" t="s">
        <v>260</v>
      </c>
      <c r="E5459" s="19" t="s">
        <v>10959</v>
      </c>
      <c r="F5459" s="10">
        <v>42036</v>
      </c>
      <c r="G5459" s="10">
        <v>44958</v>
      </c>
      <c r="H5459" s="11">
        <v>9</v>
      </c>
      <c r="I5459" s="20" t="s">
        <v>259</v>
      </c>
      <c r="J5459" s="11" t="s">
        <v>261</v>
      </c>
      <c r="K5459" s="11" t="s">
        <v>12387</v>
      </c>
      <c r="L5459" s="11">
        <v>2</v>
      </c>
    </row>
    <row r="5460" spans="1:12">
      <c r="A5460" s="11" t="s">
        <v>10710</v>
      </c>
      <c r="D5460" s="11" t="s">
        <v>260</v>
      </c>
      <c r="E5460" s="19" t="s">
        <v>10960</v>
      </c>
      <c r="F5460" s="10">
        <v>42036</v>
      </c>
      <c r="G5460" s="10">
        <v>44958</v>
      </c>
      <c r="H5460" s="11">
        <v>9</v>
      </c>
      <c r="I5460" s="20" t="s">
        <v>259</v>
      </c>
      <c r="J5460" s="11" t="s">
        <v>261</v>
      </c>
      <c r="K5460" s="11" t="s">
        <v>12387</v>
      </c>
      <c r="L5460" s="11">
        <v>2</v>
      </c>
    </row>
    <row r="5461" spans="1:12">
      <c r="A5461" s="11" t="s">
        <v>10711</v>
      </c>
      <c r="D5461" s="11" t="s">
        <v>260</v>
      </c>
      <c r="E5461" s="19" t="s">
        <v>10961</v>
      </c>
      <c r="F5461" s="10">
        <v>42036</v>
      </c>
      <c r="G5461" s="10">
        <v>44958</v>
      </c>
      <c r="H5461" s="11">
        <v>9</v>
      </c>
      <c r="I5461" s="20" t="s">
        <v>259</v>
      </c>
      <c r="J5461" s="11" t="s">
        <v>261</v>
      </c>
      <c r="K5461" s="11" t="s">
        <v>12387</v>
      </c>
      <c r="L5461" s="11">
        <v>2</v>
      </c>
    </row>
    <row r="5462" spans="1:12">
      <c r="A5462" s="11" t="s">
        <v>10712</v>
      </c>
      <c r="D5462" s="11" t="s">
        <v>260</v>
      </c>
      <c r="E5462" s="19" t="s">
        <v>10962</v>
      </c>
      <c r="F5462" s="10">
        <v>42036</v>
      </c>
      <c r="G5462" s="10">
        <v>44958</v>
      </c>
      <c r="H5462" s="11">
        <v>9</v>
      </c>
      <c r="I5462" s="20" t="s">
        <v>259</v>
      </c>
      <c r="J5462" s="11" t="s">
        <v>261</v>
      </c>
      <c r="K5462" s="11" t="s">
        <v>12387</v>
      </c>
      <c r="L5462" s="11">
        <v>2</v>
      </c>
    </row>
    <row r="5463" spans="1:12">
      <c r="A5463" s="11" t="s">
        <v>10713</v>
      </c>
      <c r="D5463" s="11" t="s">
        <v>260</v>
      </c>
      <c r="E5463" s="19" t="s">
        <v>10963</v>
      </c>
      <c r="F5463" s="10">
        <v>42036</v>
      </c>
      <c r="G5463" s="10">
        <v>44958</v>
      </c>
      <c r="H5463" s="11">
        <v>9</v>
      </c>
      <c r="I5463" s="20" t="s">
        <v>259</v>
      </c>
      <c r="J5463" s="11" t="s">
        <v>261</v>
      </c>
      <c r="K5463" s="11" t="s">
        <v>12387</v>
      </c>
      <c r="L5463" s="11">
        <v>2</v>
      </c>
    </row>
    <row r="5464" spans="1:12">
      <c r="A5464" s="11" t="s">
        <v>10714</v>
      </c>
      <c r="D5464" s="11" t="s">
        <v>260</v>
      </c>
      <c r="E5464" s="19" t="s">
        <v>10964</v>
      </c>
      <c r="F5464" s="10">
        <v>42036</v>
      </c>
      <c r="G5464" s="10">
        <v>44958</v>
      </c>
      <c r="H5464" s="11">
        <v>9</v>
      </c>
      <c r="I5464" s="20" t="s">
        <v>259</v>
      </c>
      <c r="J5464" s="11" t="s">
        <v>261</v>
      </c>
      <c r="K5464" s="11" t="s">
        <v>12387</v>
      </c>
      <c r="L5464" s="11">
        <v>2</v>
      </c>
    </row>
    <row r="5465" spans="1:12">
      <c r="A5465" s="11" t="s">
        <v>10715</v>
      </c>
      <c r="D5465" s="11" t="s">
        <v>260</v>
      </c>
      <c r="E5465" s="19" t="s">
        <v>10965</v>
      </c>
      <c r="F5465" s="10">
        <v>42036</v>
      </c>
      <c r="G5465" s="10">
        <v>44958</v>
      </c>
      <c r="H5465" s="11">
        <v>9</v>
      </c>
      <c r="I5465" s="20" t="s">
        <v>259</v>
      </c>
      <c r="J5465" s="11" t="s">
        <v>261</v>
      </c>
      <c r="K5465" s="11" t="s">
        <v>12387</v>
      </c>
      <c r="L5465" s="11">
        <v>2</v>
      </c>
    </row>
    <row r="5466" spans="1:12">
      <c r="A5466" s="11" t="s">
        <v>10716</v>
      </c>
      <c r="D5466" s="11" t="s">
        <v>260</v>
      </c>
      <c r="E5466" s="19" t="s">
        <v>10966</v>
      </c>
      <c r="F5466" s="10">
        <v>42036</v>
      </c>
      <c r="G5466" s="10">
        <v>44958</v>
      </c>
      <c r="H5466" s="11">
        <v>9</v>
      </c>
      <c r="I5466" s="20" t="s">
        <v>259</v>
      </c>
      <c r="J5466" s="11" t="s">
        <v>261</v>
      </c>
      <c r="K5466" s="11" t="s">
        <v>12387</v>
      </c>
      <c r="L5466" s="11">
        <v>2</v>
      </c>
    </row>
    <row r="5467" spans="1:12">
      <c r="A5467" s="11" t="s">
        <v>10717</v>
      </c>
      <c r="D5467" s="11" t="s">
        <v>260</v>
      </c>
      <c r="E5467" s="19" t="s">
        <v>10967</v>
      </c>
      <c r="F5467" s="10">
        <v>42036</v>
      </c>
      <c r="G5467" s="10">
        <v>44958</v>
      </c>
      <c r="H5467" s="11">
        <v>9</v>
      </c>
      <c r="I5467" s="20" t="s">
        <v>259</v>
      </c>
      <c r="J5467" s="11" t="s">
        <v>261</v>
      </c>
      <c r="K5467" s="11" t="s">
        <v>12387</v>
      </c>
      <c r="L5467" s="11">
        <v>2</v>
      </c>
    </row>
    <row r="5468" spans="1:12">
      <c r="A5468" s="11" t="s">
        <v>10718</v>
      </c>
      <c r="D5468" s="11" t="s">
        <v>260</v>
      </c>
      <c r="E5468" s="19" t="s">
        <v>10968</v>
      </c>
      <c r="F5468" s="10">
        <v>42036</v>
      </c>
      <c r="G5468" s="10">
        <v>44958</v>
      </c>
      <c r="H5468" s="11">
        <v>9</v>
      </c>
      <c r="I5468" s="20" t="s">
        <v>259</v>
      </c>
      <c r="J5468" s="11" t="s">
        <v>261</v>
      </c>
      <c r="K5468" s="11" t="s">
        <v>12387</v>
      </c>
      <c r="L5468" s="11">
        <v>2</v>
      </c>
    </row>
    <row r="5469" spans="1:12">
      <c r="A5469" s="11" t="s">
        <v>10719</v>
      </c>
      <c r="D5469" s="11" t="s">
        <v>260</v>
      </c>
      <c r="E5469" s="19" t="s">
        <v>10969</v>
      </c>
      <c r="F5469" s="10">
        <v>42036</v>
      </c>
      <c r="G5469" s="10">
        <v>44958</v>
      </c>
      <c r="H5469" s="11">
        <v>9</v>
      </c>
      <c r="I5469" s="20" t="s">
        <v>259</v>
      </c>
      <c r="J5469" s="11" t="s">
        <v>261</v>
      </c>
      <c r="K5469" s="11" t="s">
        <v>12387</v>
      </c>
      <c r="L5469" s="11">
        <v>2</v>
      </c>
    </row>
    <row r="5470" spans="1:12">
      <c r="A5470" s="11" t="s">
        <v>10720</v>
      </c>
      <c r="D5470" s="11" t="s">
        <v>260</v>
      </c>
      <c r="E5470" s="19" t="s">
        <v>10970</v>
      </c>
      <c r="F5470" s="10">
        <v>42036</v>
      </c>
      <c r="G5470" s="10">
        <v>44958</v>
      </c>
      <c r="H5470" s="11">
        <v>9</v>
      </c>
      <c r="I5470" s="20" t="s">
        <v>259</v>
      </c>
      <c r="J5470" s="11" t="s">
        <v>261</v>
      </c>
      <c r="K5470" s="11" t="s">
        <v>12387</v>
      </c>
      <c r="L5470" s="11">
        <v>2</v>
      </c>
    </row>
    <row r="5471" spans="1:12">
      <c r="A5471" s="11" t="s">
        <v>10721</v>
      </c>
      <c r="D5471" s="11" t="s">
        <v>260</v>
      </c>
      <c r="E5471" s="19" t="s">
        <v>10971</v>
      </c>
      <c r="F5471" s="10">
        <v>42036</v>
      </c>
      <c r="G5471" s="10">
        <v>44958</v>
      </c>
      <c r="H5471" s="11">
        <v>9</v>
      </c>
      <c r="I5471" s="20" t="s">
        <v>259</v>
      </c>
      <c r="J5471" s="11" t="s">
        <v>261</v>
      </c>
      <c r="K5471" s="11" t="s">
        <v>12387</v>
      </c>
      <c r="L5471" s="11">
        <v>2</v>
      </c>
    </row>
    <row r="5472" spans="1:12">
      <c r="A5472" s="11" t="s">
        <v>10722</v>
      </c>
      <c r="D5472" s="11" t="s">
        <v>260</v>
      </c>
      <c r="E5472" s="19" t="s">
        <v>10972</v>
      </c>
      <c r="F5472" s="10">
        <v>42036</v>
      </c>
      <c r="G5472" s="10">
        <v>44958</v>
      </c>
      <c r="H5472" s="11">
        <v>9</v>
      </c>
      <c r="I5472" s="20" t="s">
        <v>259</v>
      </c>
      <c r="J5472" s="11" t="s">
        <v>261</v>
      </c>
      <c r="K5472" s="11" t="s">
        <v>12387</v>
      </c>
      <c r="L5472" s="11">
        <v>2</v>
      </c>
    </row>
    <row r="5473" spans="1:12">
      <c r="A5473" s="11" t="s">
        <v>10723</v>
      </c>
      <c r="D5473" s="11" t="s">
        <v>260</v>
      </c>
      <c r="E5473" s="19" t="s">
        <v>10973</v>
      </c>
      <c r="F5473" s="10">
        <v>42036</v>
      </c>
      <c r="G5473" s="10">
        <v>44958</v>
      </c>
      <c r="H5473" s="11">
        <v>9</v>
      </c>
      <c r="I5473" s="20" t="s">
        <v>259</v>
      </c>
      <c r="J5473" s="11" t="s">
        <v>261</v>
      </c>
      <c r="K5473" s="11" t="s">
        <v>12387</v>
      </c>
      <c r="L5473" s="11">
        <v>2</v>
      </c>
    </row>
    <row r="5474" spans="1:12">
      <c r="A5474" s="11" t="s">
        <v>10724</v>
      </c>
      <c r="D5474" s="11" t="s">
        <v>260</v>
      </c>
      <c r="E5474" s="19" t="s">
        <v>10974</v>
      </c>
      <c r="F5474" s="10">
        <v>42036</v>
      </c>
      <c r="G5474" s="10">
        <v>44958</v>
      </c>
      <c r="H5474" s="11">
        <v>9</v>
      </c>
      <c r="I5474" s="20" t="s">
        <v>259</v>
      </c>
      <c r="J5474" s="11" t="s">
        <v>261</v>
      </c>
      <c r="K5474" s="11" t="s">
        <v>12387</v>
      </c>
      <c r="L5474" s="11">
        <v>2</v>
      </c>
    </row>
    <row r="5475" spans="1:12">
      <c r="A5475" s="11" t="s">
        <v>10725</v>
      </c>
      <c r="D5475" s="11" t="s">
        <v>260</v>
      </c>
      <c r="E5475" s="19" t="s">
        <v>10975</v>
      </c>
      <c r="F5475" s="10">
        <v>42036</v>
      </c>
      <c r="G5475" s="10">
        <v>44958</v>
      </c>
      <c r="H5475" s="11">
        <v>9</v>
      </c>
      <c r="I5475" s="20" t="s">
        <v>259</v>
      </c>
      <c r="J5475" s="11" t="s">
        <v>261</v>
      </c>
      <c r="K5475" s="11" t="s">
        <v>12387</v>
      </c>
      <c r="L5475" s="11">
        <v>2</v>
      </c>
    </row>
    <row r="5476" spans="1:12">
      <c r="A5476" s="11" t="s">
        <v>10726</v>
      </c>
      <c r="D5476" s="11" t="s">
        <v>260</v>
      </c>
      <c r="E5476" s="19" t="s">
        <v>10976</v>
      </c>
      <c r="F5476" s="10">
        <v>42036</v>
      </c>
      <c r="G5476" s="10">
        <v>44958</v>
      </c>
      <c r="H5476" s="11">
        <v>9</v>
      </c>
      <c r="I5476" s="20" t="s">
        <v>259</v>
      </c>
      <c r="J5476" s="11" t="s">
        <v>261</v>
      </c>
      <c r="K5476" s="11" t="s">
        <v>12387</v>
      </c>
      <c r="L5476" s="11">
        <v>2</v>
      </c>
    </row>
    <row r="5477" spans="1:12">
      <c r="A5477" s="11" t="s">
        <v>10727</v>
      </c>
      <c r="D5477" s="11" t="s">
        <v>260</v>
      </c>
      <c r="E5477" s="19" t="s">
        <v>10977</v>
      </c>
      <c r="F5477" s="10">
        <v>42036</v>
      </c>
      <c r="G5477" s="10">
        <v>44958</v>
      </c>
      <c r="H5477" s="11">
        <v>9</v>
      </c>
      <c r="I5477" s="20" t="s">
        <v>259</v>
      </c>
      <c r="J5477" s="11" t="s">
        <v>261</v>
      </c>
      <c r="K5477" s="11" t="s">
        <v>12387</v>
      </c>
      <c r="L5477" s="11">
        <v>2</v>
      </c>
    </row>
    <row r="5478" spans="1:12">
      <c r="A5478" s="11" t="s">
        <v>10728</v>
      </c>
      <c r="D5478" s="11" t="s">
        <v>260</v>
      </c>
      <c r="E5478" s="19" t="s">
        <v>10978</v>
      </c>
      <c r="F5478" s="10">
        <v>42036</v>
      </c>
      <c r="G5478" s="10">
        <v>44958</v>
      </c>
      <c r="H5478" s="11">
        <v>9</v>
      </c>
      <c r="I5478" s="20" t="s">
        <v>259</v>
      </c>
      <c r="J5478" s="11" t="s">
        <v>261</v>
      </c>
      <c r="K5478" s="11" t="s">
        <v>12387</v>
      </c>
      <c r="L5478" s="11">
        <v>2</v>
      </c>
    </row>
    <row r="5479" spans="1:12">
      <c r="A5479" s="11" t="s">
        <v>10729</v>
      </c>
      <c r="D5479" s="11" t="s">
        <v>260</v>
      </c>
      <c r="E5479" s="19" t="s">
        <v>10979</v>
      </c>
      <c r="F5479" s="10">
        <v>42036</v>
      </c>
      <c r="G5479" s="10">
        <v>44958</v>
      </c>
      <c r="H5479" s="11">
        <v>9</v>
      </c>
      <c r="I5479" s="20" t="s">
        <v>259</v>
      </c>
      <c r="J5479" s="11" t="s">
        <v>261</v>
      </c>
      <c r="K5479" s="11" t="s">
        <v>12387</v>
      </c>
      <c r="L5479" s="11">
        <v>2</v>
      </c>
    </row>
    <row r="5480" spans="1:12">
      <c r="A5480" s="11" t="s">
        <v>10730</v>
      </c>
      <c r="D5480" s="11" t="s">
        <v>260</v>
      </c>
      <c r="E5480" s="19" t="s">
        <v>10980</v>
      </c>
      <c r="F5480" s="10">
        <v>42036</v>
      </c>
      <c r="G5480" s="10">
        <v>44958</v>
      </c>
      <c r="H5480" s="11">
        <v>9</v>
      </c>
      <c r="I5480" s="20" t="s">
        <v>259</v>
      </c>
      <c r="J5480" s="11" t="s">
        <v>261</v>
      </c>
      <c r="K5480" s="11" t="s">
        <v>12387</v>
      </c>
      <c r="L5480" s="11">
        <v>2</v>
      </c>
    </row>
    <row r="5481" spans="1:12">
      <c r="A5481" s="11" t="s">
        <v>10731</v>
      </c>
      <c r="D5481" s="11" t="s">
        <v>260</v>
      </c>
      <c r="E5481" s="19" t="s">
        <v>10981</v>
      </c>
      <c r="F5481" s="10">
        <v>42036</v>
      </c>
      <c r="G5481" s="10">
        <v>44958</v>
      </c>
      <c r="H5481" s="11">
        <v>9</v>
      </c>
      <c r="I5481" s="20" t="s">
        <v>259</v>
      </c>
      <c r="J5481" s="11" t="s">
        <v>261</v>
      </c>
      <c r="K5481" s="11" t="s">
        <v>12387</v>
      </c>
      <c r="L5481" s="11">
        <v>2</v>
      </c>
    </row>
    <row r="5482" spans="1:12">
      <c r="A5482" s="11" t="s">
        <v>10732</v>
      </c>
      <c r="D5482" s="11" t="s">
        <v>260</v>
      </c>
      <c r="E5482" s="19" t="s">
        <v>10982</v>
      </c>
      <c r="F5482" s="10">
        <v>42036</v>
      </c>
      <c r="G5482" s="10">
        <v>44958</v>
      </c>
      <c r="H5482" s="11">
        <v>9</v>
      </c>
      <c r="I5482" s="20" t="s">
        <v>259</v>
      </c>
      <c r="J5482" s="11" t="s">
        <v>261</v>
      </c>
      <c r="K5482" s="11" t="s">
        <v>12387</v>
      </c>
      <c r="L5482" s="11">
        <v>2</v>
      </c>
    </row>
    <row r="5483" spans="1:12">
      <c r="A5483" s="11" t="s">
        <v>10733</v>
      </c>
      <c r="D5483" s="11" t="s">
        <v>260</v>
      </c>
      <c r="E5483" s="19" t="s">
        <v>10983</v>
      </c>
      <c r="F5483" s="10">
        <v>42036</v>
      </c>
      <c r="G5483" s="10">
        <v>44958</v>
      </c>
      <c r="H5483" s="11">
        <v>9</v>
      </c>
      <c r="I5483" s="20" t="s">
        <v>259</v>
      </c>
      <c r="J5483" s="11" t="s">
        <v>261</v>
      </c>
      <c r="K5483" s="11" t="s">
        <v>12387</v>
      </c>
      <c r="L5483" s="11">
        <v>2</v>
      </c>
    </row>
    <row r="5484" spans="1:12">
      <c r="A5484" s="11" t="s">
        <v>10734</v>
      </c>
      <c r="D5484" s="11" t="s">
        <v>260</v>
      </c>
      <c r="E5484" s="19" t="s">
        <v>10984</v>
      </c>
      <c r="F5484" s="10">
        <v>42036</v>
      </c>
      <c r="G5484" s="10">
        <v>44958</v>
      </c>
      <c r="H5484" s="11">
        <v>9</v>
      </c>
      <c r="I5484" s="20" t="s">
        <v>259</v>
      </c>
      <c r="J5484" s="11" t="s">
        <v>261</v>
      </c>
      <c r="K5484" s="11" t="s">
        <v>12387</v>
      </c>
      <c r="L5484" s="11">
        <v>2</v>
      </c>
    </row>
    <row r="5485" spans="1:12">
      <c r="A5485" s="11" t="s">
        <v>10735</v>
      </c>
      <c r="D5485" s="11" t="s">
        <v>260</v>
      </c>
      <c r="E5485" s="19" t="s">
        <v>10985</v>
      </c>
      <c r="F5485" s="10">
        <v>42036</v>
      </c>
      <c r="G5485" s="10">
        <v>44958</v>
      </c>
      <c r="H5485" s="11">
        <v>9</v>
      </c>
      <c r="I5485" s="20" t="s">
        <v>259</v>
      </c>
      <c r="J5485" s="11" t="s">
        <v>261</v>
      </c>
      <c r="K5485" s="11" t="s">
        <v>12387</v>
      </c>
      <c r="L5485" s="11">
        <v>2</v>
      </c>
    </row>
    <row r="5486" spans="1:12">
      <c r="A5486" s="11" t="s">
        <v>10736</v>
      </c>
      <c r="D5486" s="11" t="s">
        <v>260</v>
      </c>
      <c r="E5486" s="19" t="s">
        <v>10986</v>
      </c>
      <c r="F5486" s="10">
        <v>42036</v>
      </c>
      <c r="G5486" s="10">
        <v>44958</v>
      </c>
      <c r="H5486" s="11">
        <v>9</v>
      </c>
      <c r="I5486" s="20" t="s">
        <v>259</v>
      </c>
      <c r="J5486" s="11" t="s">
        <v>261</v>
      </c>
      <c r="K5486" s="11" t="s">
        <v>12387</v>
      </c>
      <c r="L5486" s="11">
        <v>2</v>
      </c>
    </row>
    <row r="5487" spans="1:12">
      <c r="A5487" s="11" t="s">
        <v>10737</v>
      </c>
      <c r="D5487" s="11" t="s">
        <v>260</v>
      </c>
      <c r="E5487" s="19" t="s">
        <v>10987</v>
      </c>
      <c r="F5487" s="10">
        <v>42036</v>
      </c>
      <c r="G5487" s="10">
        <v>44958</v>
      </c>
      <c r="H5487" s="11">
        <v>9</v>
      </c>
      <c r="I5487" s="20" t="s">
        <v>259</v>
      </c>
      <c r="J5487" s="11" t="s">
        <v>261</v>
      </c>
      <c r="K5487" s="11" t="s">
        <v>12387</v>
      </c>
      <c r="L5487" s="11">
        <v>2</v>
      </c>
    </row>
    <row r="5488" spans="1:12">
      <c r="A5488" s="11" t="s">
        <v>10738</v>
      </c>
      <c r="D5488" s="11" t="s">
        <v>260</v>
      </c>
      <c r="E5488" s="19" t="s">
        <v>10988</v>
      </c>
      <c r="F5488" s="10">
        <v>42036</v>
      </c>
      <c r="G5488" s="10">
        <v>44958</v>
      </c>
      <c r="H5488" s="11">
        <v>9</v>
      </c>
      <c r="I5488" s="20" t="s">
        <v>259</v>
      </c>
      <c r="J5488" s="11" t="s">
        <v>261</v>
      </c>
      <c r="K5488" s="11" t="s">
        <v>12387</v>
      </c>
      <c r="L5488" s="11">
        <v>2</v>
      </c>
    </row>
    <row r="5489" spans="1:12">
      <c r="A5489" s="11" t="s">
        <v>10739</v>
      </c>
      <c r="D5489" s="11" t="s">
        <v>260</v>
      </c>
      <c r="E5489" s="19" t="s">
        <v>10989</v>
      </c>
      <c r="F5489" s="10">
        <v>42036</v>
      </c>
      <c r="G5489" s="10">
        <v>44958</v>
      </c>
      <c r="H5489" s="11">
        <v>9</v>
      </c>
      <c r="I5489" s="20" t="s">
        <v>259</v>
      </c>
      <c r="J5489" s="11" t="s">
        <v>261</v>
      </c>
      <c r="K5489" s="11" t="s">
        <v>12387</v>
      </c>
      <c r="L5489" s="11">
        <v>2</v>
      </c>
    </row>
    <row r="5490" spans="1:12">
      <c r="A5490" s="11" t="s">
        <v>10740</v>
      </c>
      <c r="D5490" s="11" t="s">
        <v>260</v>
      </c>
      <c r="E5490" s="19" t="s">
        <v>10990</v>
      </c>
      <c r="F5490" s="10">
        <v>42036</v>
      </c>
      <c r="G5490" s="10">
        <v>44958</v>
      </c>
      <c r="H5490" s="11">
        <v>9</v>
      </c>
      <c r="I5490" s="20" t="s">
        <v>259</v>
      </c>
      <c r="J5490" s="11" t="s">
        <v>261</v>
      </c>
      <c r="K5490" s="11" t="s">
        <v>12387</v>
      </c>
      <c r="L5490" s="11">
        <v>2</v>
      </c>
    </row>
    <row r="5491" spans="1:12">
      <c r="A5491" s="11" t="s">
        <v>10741</v>
      </c>
      <c r="D5491" s="11" t="s">
        <v>260</v>
      </c>
      <c r="E5491" s="19" t="s">
        <v>10991</v>
      </c>
      <c r="F5491" s="10">
        <v>42036</v>
      </c>
      <c r="G5491" s="10">
        <v>44958</v>
      </c>
      <c r="H5491" s="11">
        <v>9</v>
      </c>
      <c r="I5491" s="20" t="s">
        <v>259</v>
      </c>
      <c r="J5491" s="11" t="s">
        <v>261</v>
      </c>
      <c r="K5491" s="11" t="s">
        <v>12387</v>
      </c>
      <c r="L5491" s="11">
        <v>2</v>
      </c>
    </row>
    <row r="5492" spans="1:12">
      <c r="A5492" s="11" t="s">
        <v>10742</v>
      </c>
      <c r="D5492" s="11" t="s">
        <v>260</v>
      </c>
      <c r="E5492" s="19" t="s">
        <v>10992</v>
      </c>
      <c r="F5492" s="10">
        <v>42036</v>
      </c>
      <c r="G5492" s="10">
        <v>44958</v>
      </c>
      <c r="H5492" s="11">
        <v>9</v>
      </c>
      <c r="I5492" s="20" t="s">
        <v>259</v>
      </c>
      <c r="J5492" s="11" t="s">
        <v>261</v>
      </c>
      <c r="K5492" s="11" t="s">
        <v>12387</v>
      </c>
      <c r="L5492" s="11">
        <v>2</v>
      </c>
    </row>
    <row r="5493" spans="1:12">
      <c r="A5493" s="11" t="s">
        <v>10743</v>
      </c>
      <c r="D5493" s="11" t="s">
        <v>260</v>
      </c>
      <c r="E5493" s="19" t="s">
        <v>10993</v>
      </c>
      <c r="F5493" s="10">
        <v>42036</v>
      </c>
      <c r="G5493" s="10">
        <v>44958</v>
      </c>
      <c r="H5493" s="11">
        <v>9</v>
      </c>
      <c r="I5493" s="20" t="s">
        <v>259</v>
      </c>
      <c r="J5493" s="11" t="s">
        <v>261</v>
      </c>
      <c r="K5493" s="11" t="s">
        <v>12387</v>
      </c>
      <c r="L5493" s="11">
        <v>2</v>
      </c>
    </row>
    <row r="5494" spans="1:12">
      <c r="A5494" s="11" t="s">
        <v>10744</v>
      </c>
      <c r="D5494" s="11" t="s">
        <v>260</v>
      </c>
      <c r="E5494" s="19" t="s">
        <v>10994</v>
      </c>
      <c r="F5494" s="10">
        <v>42036</v>
      </c>
      <c r="G5494" s="10">
        <v>44958</v>
      </c>
      <c r="H5494" s="11">
        <v>9</v>
      </c>
      <c r="I5494" s="20" t="s">
        <v>259</v>
      </c>
      <c r="J5494" s="11" t="s">
        <v>261</v>
      </c>
      <c r="K5494" s="11" t="s">
        <v>12387</v>
      </c>
      <c r="L5494" s="11">
        <v>2</v>
      </c>
    </row>
    <row r="5495" spans="1:12">
      <c r="A5495" s="11" t="s">
        <v>10745</v>
      </c>
      <c r="D5495" s="11" t="s">
        <v>260</v>
      </c>
      <c r="E5495" s="19" t="s">
        <v>10995</v>
      </c>
      <c r="F5495" s="10">
        <v>42036</v>
      </c>
      <c r="G5495" s="10">
        <v>44958</v>
      </c>
      <c r="H5495" s="11">
        <v>9</v>
      </c>
      <c r="I5495" s="20" t="s">
        <v>259</v>
      </c>
      <c r="J5495" s="11" t="s">
        <v>261</v>
      </c>
      <c r="K5495" s="11" t="s">
        <v>12387</v>
      </c>
      <c r="L5495" s="11">
        <v>2</v>
      </c>
    </row>
    <row r="5496" spans="1:12">
      <c r="A5496" s="11" t="s">
        <v>10746</v>
      </c>
      <c r="D5496" s="11" t="s">
        <v>260</v>
      </c>
      <c r="E5496" s="19" t="s">
        <v>10996</v>
      </c>
      <c r="F5496" s="10">
        <v>42036</v>
      </c>
      <c r="G5496" s="10">
        <v>44958</v>
      </c>
      <c r="H5496" s="11">
        <v>9</v>
      </c>
      <c r="I5496" s="20" t="s">
        <v>259</v>
      </c>
      <c r="J5496" s="11" t="s">
        <v>261</v>
      </c>
      <c r="K5496" s="11" t="s">
        <v>12387</v>
      </c>
      <c r="L5496" s="11">
        <v>2</v>
      </c>
    </row>
    <row r="5497" spans="1:12">
      <c r="A5497" s="11" t="s">
        <v>10747</v>
      </c>
      <c r="D5497" s="11" t="s">
        <v>260</v>
      </c>
      <c r="E5497" s="19" t="s">
        <v>10997</v>
      </c>
      <c r="F5497" s="10">
        <v>42036</v>
      </c>
      <c r="G5497" s="10">
        <v>44958</v>
      </c>
      <c r="H5497" s="11">
        <v>9</v>
      </c>
      <c r="I5497" s="20" t="s">
        <v>259</v>
      </c>
      <c r="J5497" s="11" t="s">
        <v>261</v>
      </c>
      <c r="K5497" s="11" t="s">
        <v>12387</v>
      </c>
      <c r="L5497" s="11">
        <v>2</v>
      </c>
    </row>
    <row r="5498" spans="1:12">
      <c r="A5498" s="11" t="s">
        <v>10748</v>
      </c>
      <c r="D5498" s="11" t="s">
        <v>260</v>
      </c>
      <c r="E5498" s="19" t="s">
        <v>10998</v>
      </c>
      <c r="F5498" s="10">
        <v>42036</v>
      </c>
      <c r="G5498" s="10">
        <v>44958</v>
      </c>
      <c r="H5498" s="11">
        <v>9</v>
      </c>
      <c r="I5498" s="20" t="s">
        <v>259</v>
      </c>
      <c r="J5498" s="11" t="s">
        <v>261</v>
      </c>
      <c r="K5498" s="11" t="s">
        <v>12387</v>
      </c>
      <c r="L5498" s="11">
        <v>2</v>
      </c>
    </row>
    <row r="5499" spans="1:12">
      <c r="A5499" s="11" t="s">
        <v>10749</v>
      </c>
      <c r="D5499" s="11" t="s">
        <v>260</v>
      </c>
      <c r="E5499" s="19" t="s">
        <v>10999</v>
      </c>
      <c r="F5499" s="10">
        <v>42036</v>
      </c>
      <c r="G5499" s="10">
        <v>44958</v>
      </c>
      <c r="H5499" s="11">
        <v>9</v>
      </c>
      <c r="I5499" s="20" t="s">
        <v>259</v>
      </c>
      <c r="J5499" s="11" t="s">
        <v>261</v>
      </c>
      <c r="K5499" s="11" t="s">
        <v>12387</v>
      </c>
      <c r="L5499" s="11">
        <v>2</v>
      </c>
    </row>
    <row r="5500" spans="1:12">
      <c r="A5500" s="11" t="s">
        <v>10750</v>
      </c>
      <c r="D5500" s="11" t="s">
        <v>260</v>
      </c>
      <c r="E5500" s="19" t="s">
        <v>11000</v>
      </c>
      <c r="F5500" s="10">
        <v>42036</v>
      </c>
      <c r="G5500" s="10">
        <v>44958</v>
      </c>
      <c r="H5500" s="11">
        <v>9</v>
      </c>
      <c r="I5500" s="20" t="s">
        <v>259</v>
      </c>
      <c r="J5500" s="11" t="s">
        <v>261</v>
      </c>
      <c r="K5500" s="11" t="s">
        <v>12387</v>
      </c>
      <c r="L5500" s="11">
        <v>2</v>
      </c>
    </row>
    <row r="5501" spans="1:12">
      <c r="A5501" s="11" t="s">
        <v>10751</v>
      </c>
      <c r="D5501" s="11" t="s">
        <v>260</v>
      </c>
      <c r="E5501" s="19" t="s">
        <v>11001</v>
      </c>
      <c r="F5501" s="10">
        <v>42036</v>
      </c>
      <c r="G5501" s="10">
        <v>44958</v>
      </c>
      <c r="H5501" s="11">
        <v>9</v>
      </c>
      <c r="I5501" s="20" t="s">
        <v>259</v>
      </c>
      <c r="J5501" s="11" t="s">
        <v>261</v>
      </c>
      <c r="K5501" s="11" t="s">
        <v>12387</v>
      </c>
      <c r="L5501" s="11">
        <v>2</v>
      </c>
    </row>
    <row r="5502" spans="1:12">
      <c r="A5502" s="11" t="s">
        <v>10752</v>
      </c>
      <c r="D5502" s="11" t="s">
        <v>260</v>
      </c>
      <c r="E5502" s="19" t="s">
        <v>11002</v>
      </c>
      <c r="F5502" s="10">
        <v>42036</v>
      </c>
      <c r="G5502" s="10">
        <v>44958</v>
      </c>
      <c r="H5502" s="11">
        <v>9</v>
      </c>
      <c r="I5502" s="20" t="s">
        <v>259</v>
      </c>
      <c r="J5502" s="11" t="s">
        <v>261</v>
      </c>
      <c r="K5502" s="11" t="s">
        <v>12387</v>
      </c>
      <c r="L5502" s="11">
        <v>2</v>
      </c>
    </row>
    <row r="5503" spans="1:12">
      <c r="A5503" s="11" t="s">
        <v>10753</v>
      </c>
      <c r="D5503" s="11" t="s">
        <v>260</v>
      </c>
      <c r="E5503" s="19" t="s">
        <v>11003</v>
      </c>
      <c r="F5503" s="10">
        <v>42036</v>
      </c>
      <c r="G5503" s="10">
        <v>44958</v>
      </c>
      <c r="H5503" s="11">
        <v>9</v>
      </c>
      <c r="I5503" s="20" t="s">
        <v>259</v>
      </c>
      <c r="J5503" s="11" t="s">
        <v>261</v>
      </c>
      <c r="K5503" s="11" t="s">
        <v>12387</v>
      </c>
      <c r="L5503" s="11">
        <v>2</v>
      </c>
    </row>
    <row r="5504" spans="1:12">
      <c r="A5504" s="11" t="s">
        <v>10754</v>
      </c>
      <c r="D5504" s="11" t="s">
        <v>260</v>
      </c>
      <c r="E5504" s="19" t="s">
        <v>11004</v>
      </c>
      <c r="F5504" s="10">
        <v>42036</v>
      </c>
      <c r="G5504" s="10">
        <v>44958</v>
      </c>
      <c r="H5504" s="11">
        <v>9</v>
      </c>
      <c r="I5504" s="20" t="s">
        <v>259</v>
      </c>
      <c r="J5504" s="11" t="s">
        <v>261</v>
      </c>
      <c r="K5504" s="11" t="s">
        <v>12387</v>
      </c>
      <c r="L5504" s="11">
        <v>2</v>
      </c>
    </row>
    <row r="5505" spans="1:12">
      <c r="A5505" s="11" t="s">
        <v>10755</v>
      </c>
      <c r="D5505" s="11" t="s">
        <v>260</v>
      </c>
      <c r="E5505" s="19" t="s">
        <v>11005</v>
      </c>
      <c r="F5505" s="10">
        <v>42036</v>
      </c>
      <c r="G5505" s="10">
        <v>44958</v>
      </c>
      <c r="H5505" s="11">
        <v>9</v>
      </c>
      <c r="I5505" s="20" t="s">
        <v>259</v>
      </c>
      <c r="J5505" s="11" t="s">
        <v>261</v>
      </c>
      <c r="K5505" s="11" t="s">
        <v>12387</v>
      </c>
      <c r="L5505" s="11">
        <v>2</v>
      </c>
    </row>
    <row r="5506" spans="1:12">
      <c r="A5506" s="11" t="s">
        <v>10756</v>
      </c>
      <c r="D5506" s="11" t="s">
        <v>260</v>
      </c>
      <c r="E5506" s="19" t="s">
        <v>11006</v>
      </c>
      <c r="F5506" s="10">
        <v>42036</v>
      </c>
      <c r="G5506" s="10">
        <v>44958</v>
      </c>
      <c r="H5506" s="11">
        <v>9</v>
      </c>
      <c r="I5506" s="20" t="s">
        <v>259</v>
      </c>
      <c r="J5506" s="11" t="s">
        <v>261</v>
      </c>
      <c r="K5506" s="11" t="s">
        <v>12387</v>
      </c>
      <c r="L5506" s="11">
        <v>2</v>
      </c>
    </row>
    <row r="5507" spans="1:12">
      <c r="A5507" s="11" t="s">
        <v>10757</v>
      </c>
      <c r="D5507" s="11" t="s">
        <v>260</v>
      </c>
      <c r="E5507" s="19" t="s">
        <v>11007</v>
      </c>
      <c r="F5507" s="10">
        <v>42036</v>
      </c>
      <c r="G5507" s="10">
        <v>44958</v>
      </c>
      <c r="H5507" s="11">
        <v>9</v>
      </c>
      <c r="I5507" s="20" t="s">
        <v>259</v>
      </c>
      <c r="J5507" s="11" t="s">
        <v>261</v>
      </c>
      <c r="K5507" s="11" t="s">
        <v>12387</v>
      </c>
      <c r="L5507" s="11">
        <v>2</v>
      </c>
    </row>
    <row r="5508" spans="1:12">
      <c r="A5508" s="11" t="s">
        <v>10758</v>
      </c>
      <c r="D5508" s="11" t="s">
        <v>260</v>
      </c>
      <c r="E5508" s="19" t="s">
        <v>11008</v>
      </c>
      <c r="F5508" s="10">
        <v>42036</v>
      </c>
      <c r="G5508" s="10">
        <v>44958</v>
      </c>
      <c r="H5508" s="11">
        <v>9</v>
      </c>
      <c r="I5508" s="20" t="s">
        <v>259</v>
      </c>
      <c r="J5508" s="11" t="s">
        <v>261</v>
      </c>
      <c r="K5508" s="11" t="s">
        <v>12387</v>
      </c>
      <c r="L5508" s="11">
        <v>2</v>
      </c>
    </row>
    <row r="5509" spans="1:12">
      <c r="A5509" s="11" t="s">
        <v>10759</v>
      </c>
      <c r="D5509" s="11" t="s">
        <v>260</v>
      </c>
      <c r="E5509" s="19" t="s">
        <v>11009</v>
      </c>
      <c r="F5509" s="10">
        <v>42036</v>
      </c>
      <c r="G5509" s="10">
        <v>44958</v>
      </c>
      <c r="H5509" s="11">
        <v>9</v>
      </c>
      <c r="I5509" s="20" t="s">
        <v>259</v>
      </c>
      <c r="J5509" s="11" t="s">
        <v>261</v>
      </c>
      <c r="K5509" s="11" t="s">
        <v>12387</v>
      </c>
      <c r="L5509" s="11">
        <v>2</v>
      </c>
    </row>
    <row r="5510" spans="1:12">
      <c r="A5510" s="11" t="s">
        <v>10760</v>
      </c>
      <c r="D5510" s="11" t="s">
        <v>260</v>
      </c>
      <c r="E5510" s="19" t="s">
        <v>11010</v>
      </c>
      <c r="F5510" s="10">
        <v>42036</v>
      </c>
      <c r="G5510" s="10">
        <v>44958</v>
      </c>
      <c r="H5510" s="11">
        <v>9</v>
      </c>
      <c r="I5510" s="20" t="s">
        <v>259</v>
      </c>
      <c r="J5510" s="11" t="s">
        <v>261</v>
      </c>
      <c r="K5510" s="11" t="s">
        <v>12387</v>
      </c>
      <c r="L5510" s="11">
        <v>2</v>
      </c>
    </row>
    <row r="5511" spans="1:12">
      <c r="A5511" s="11" t="s">
        <v>10761</v>
      </c>
      <c r="D5511" s="11" t="s">
        <v>260</v>
      </c>
      <c r="E5511" s="19" t="s">
        <v>11011</v>
      </c>
      <c r="F5511" s="10">
        <v>42036</v>
      </c>
      <c r="G5511" s="10">
        <v>44958</v>
      </c>
      <c r="H5511" s="11">
        <v>9</v>
      </c>
      <c r="I5511" s="20" t="s">
        <v>259</v>
      </c>
      <c r="J5511" s="11" t="s">
        <v>261</v>
      </c>
      <c r="K5511" s="11" t="s">
        <v>12387</v>
      </c>
      <c r="L5511" s="11">
        <v>2</v>
      </c>
    </row>
    <row r="5512" spans="1:12">
      <c r="A5512" s="11" t="s">
        <v>11012</v>
      </c>
      <c r="D5512" s="11" t="s">
        <v>260</v>
      </c>
      <c r="E5512" s="19" t="s">
        <v>11262</v>
      </c>
      <c r="F5512" s="10">
        <v>42036</v>
      </c>
      <c r="G5512" s="10">
        <v>44958</v>
      </c>
      <c r="H5512" s="11">
        <v>9</v>
      </c>
      <c r="I5512" s="20" t="s">
        <v>259</v>
      </c>
      <c r="J5512" s="11" t="s">
        <v>261</v>
      </c>
      <c r="K5512" s="11" t="s">
        <v>12387</v>
      </c>
      <c r="L5512" s="11">
        <v>2</v>
      </c>
    </row>
    <row r="5513" spans="1:12">
      <c r="A5513" s="11" t="s">
        <v>11013</v>
      </c>
      <c r="D5513" s="11" t="s">
        <v>260</v>
      </c>
      <c r="E5513" s="19" t="s">
        <v>11263</v>
      </c>
      <c r="F5513" s="10">
        <v>42036</v>
      </c>
      <c r="G5513" s="10">
        <v>44958</v>
      </c>
      <c r="H5513" s="11">
        <v>9</v>
      </c>
      <c r="I5513" s="20" t="s">
        <v>259</v>
      </c>
      <c r="J5513" s="11" t="s">
        <v>261</v>
      </c>
      <c r="K5513" s="11" t="s">
        <v>12387</v>
      </c>
      <c r="L5513" s="11">
        <v>2</v>
      </c>
    </row>
    <row r="5514" spans="1:12">
      <c r="A5514" s="11" t="s">
        <v>11014</v>
      </c>
      <c r="D5514" s="11" t="s">
        <v>260</v>
      </c>
      <c r="E5514" s="19" t="s">
        <v>11264</v>
      </c>
      <c r="F5514" s="10">
        <v>42036</v>
      </c>
      <c r="G5514" s="10">
        <v>44958</v>
      </c>
      <c r="H5514" s="11">
        <v>9</v>
      </c>
      <c r="I5514" s="20" t="s">
        <v>259</v>
      </c>
      <c r="J5514" s="11" t="s">
        <v>261</v>
      </c>
      <c r="K5514" s="11" t="s">
        <v>12387</v>
      </c>
      <c r="L5514" s="11">
        <v>2</v>
      </c>
    </row>
    <row r="5515" spans="1:12">
      <c r="A5515" s="11" t="s">
        <v>11015</v>
      </c>
      <c r="D5515" s="11" t="s">
        <v>260</v>
      </c>
      <c r="E5515" s="19" t="s">
        <v>11265</v>
      </c>
      <c r="F5515" s="10">
        <v>42036</v>
      </c>
      <c r="G5515" s="10">
        <v>44958</v>
      </c>
      <c r="H5515" s="11">
        <v>9</v>
      </c>
      <c r="I5515" s="20" t="s">
        <v>259</v>
      </c>
      <c r="J5515" s="11" t="s">
        <v>261</v>
      </c>
      <c r="K5515" s="11" t="s">
        <v>12387</v>
      </c>
      <c r="L5515" s="11">
        <v>2</v>
      </c>
    </row>
    <row r="5516" spans="1:12">
      <c r="A5516" s="11" t="s">
        <v>11016</v>
      </c>
      <c r="D5516" s="11" t="s">
        <v>260</v>
      </c>
      <c r="E5516" s="19" t="s">
        <v>11266</v>
      </c>
      <c r="F5516" s="10">
        <v>42036</v>
      </c>
      <c r="G5516" s="10">
        <v>44958</v>
      </c>
      <c r="H5516" s="11">
        <v>9</v>
      </c>
      <c r="I5516" s="20" t="s">
        <v>259</v>
      </c>
      <c r="J5516" s="11" t="s">
        <v>261</v>
      </c>
      <c r="K5516" s="11" t="s">
        <v>12387</v>
      </c>
      <c r="L5516" s="11">
        <v>2</v>
      </c>
    </row>
    <row r="5517" spans="1:12">
      <c r="A5517" s="11" t="s">
        <v>11017</v>
      </c>
      <c r="D5517" s="11" t="s">
        <v>260</v>
      </c>
      <c r="E5517" s="19" t="s">
        <v>11267</v>
      </c>
      <c r="F5517" s="10">
        <v>42036</v>
      </c>
      <c r="G5517" s="10">
        <v>44958</v>
      </c>
      <c r="H5517" s="11">
        <v>9</v>
      </c>
      <c r="I5517" s="20" t="s">
        <v>259</v>
      </c>
      <c r="J5517" s="11" t="s">
        <v>261</v>
      </c>
      <c r="K5517" s="11" t="s">
        <v>12387</v>
      </c>
      <c r="L5517" s="11">
        <v>2</v>
      </c>
    </row>
    <row r="5518" spans="1:12">
      <c r="A5518" s="11" t="s">
        <v>11018</v>
      </c>
      <c r="D5518" s="11" t="s">
        <v>260</v>
      </c>
      <c r="E5518" s="19" t="s">
        <v>11268</v>
      </c>
      <c r="F5518" s="10">
        <v>42036</v>
      </c>
      <c r="G5518" s="10">
        <v>44958</v>
      </c>
      <c r="H5518" s="11">
        <v>9</v>
      </c>
      <c r="I5518" s="20" t="s">
        <v>259</v>
      </c>
      <c r="J5518" s="11" t="s">
        <v>261</v>
      </c>
      <c r="K5518" s="11" t="s">
        <v>12387</v>
      </c>
      <c r="L5518" s="11">
        <v>2</v>
      </c>
    </row>
    <row r="5519" spans="1:12">
      <c r="A5519" s="11" t="s">
        <v>11019</v>
      </c>
      <c r="D5519" s="11" t="s">
        <v>260</v>
      </c>
      <c r="E5519" s="19" t="s">
        <v>11269</v>
      </c>
      <c r="F5519" s="10">
        <v>42036</v>
      </c>
      <c r="G5519" s="10">
        <v>44958</v>
      </c>
      <c r="H5519" s="11">
        <v>9</v>
      </c>
      <c r="I5519" s="20" t="s">
        <v>259</v>
      </c>
      <c r="J5519" s="11" t="s">
        <v>261</v>
      </c>
      <c r="K5519" s="11" t="s">
        <v>12387</v>
      </c>
      <c r="L5519" s="11">
        <v>2</v>
      </c>
    </row>
    <row r="5520" spans="1:12">
      <c r="A5520" s="11" t="s">
        <v>11020</v>
      </c>
      <c r="D5520" s="11" t="s">
        <v>260</v>
      </c>
      <c r="E5520" s="19" t="s">
        <v>11270</v>
      </c>
      <c r="F5520" s="10">
        <v>42036</v>
      </c>
      <c r="G5520" s="10">
        <v>44958</v>
      </c>
      <c r="H5520" s="11">
        <v>9</v>
      </c>
      <c r="I5520" s="20" t="s">
        <v>259</v>
      </c>
      <c r="J5520" s="11" t="s">
        <v>261</v>
      </c>
      <c r="K5520" s="11" t="s">
        <v>12387</v>
      </c>
      <c r="L5520" s="11">
        <v>2</v>
      </c>
    </row>
    <row r="5521" spans="1:12">
      <c r="A5521" s="11" t="s">
        <v>11021</v>
      </c>
      <c r="D5521" s="11" t="s">
        <v>260</v>
      </c>
      <c r="E5521" s="19" t="s">
        <v>11271</v>
      </c>
      <c r="F5521" s="10">
        <v>42036</v>
      </c>
      <c r="G5521" s="10">
        <v>44958</v>
      </c>
      <c r="H5521" s="11">
        <v>9</v>
      </c>
      <c r="I5521" s="20" t="s">
        <v>259</v>
      </c>
      <c r="J5521" s="11" t="s">
        <v>261</v>
      </c>
      <c r="K5521" s="11" t="s">
        <v>12387</v>
      </c>
      <c r="L5521" s="11">
        <v>2</v>
      </c>
    </row>
    <row r="5522" spans="1:12">
      <c r="A5522" s="11" t="s">
        <v>11022</v>
      </c>
      <c r="D5522" s="11" t="s">
        <v>260</v>
      </c>
      <c r="E5522" s="19" t="s">
        <v>11272</v>
      </c>
      <c r="F5522" s="10">
        <v>42036</v>
      </c>
      <c r="G5522" s="10">
        <v>44958</v>
      </c>
      <c r="H5522" s="11">
        <v>9</v>
      </c>
      <c r="I5522" s="20" t="s">
        <v>259</v>
      </c>
      <c r="J5522" s="11" t="s">
        <v>261</v>
      </c>
      <c r="K5522" s="11" t="s">
        <v>12387</v>
      </c>
      <c r="L5522" s="11">
        <v>2</v>
      </c>
    </row>
    <row r="5523" spans="1:12">
      <c r="A5523" s="11" t="s">
        <v>11023</v>
      </c>
      <c r="D5523" s="11" t="s">
        <v>260</v>
      </c>
      <c r="E5523" s="19" t="s">
        <v>11273</v>
      </c>
      <c r="F5523" s="10">
        <v>42036</v>
      </c>
      <c r="G5523" s="10">
        <v>44958</v>
      </c>
      <c r="H5523" s="11">
        <v>9</v>
      </c>
      <c r="I5523" s="20" t="s">
        <v>259</v>
      </c>
      <c r="J5523" s="11" t="s">
        <v>261</v>
      </c>
      <c r="K5523" s="11" t="s">
        <v>12387</v>
      </c>
      <c r="L5523" s="11">
        <v>2</v>
      </c>
    </row>
    <row r="5524" spans="1:12">
      <c r="A5524" s="11" t="s">
        <v>11024</v>
      </c>
      <c r="D5524" s="11" t="s">
        <v>260</v>
      </c>
      <c r="E5524" s="19" t="s">
        <v>11274</v>
      </c>
      <c r="F5524" s="10">
        <v>42036</v>
      </c>
      <c r="G5524" s="10">
        <v>44958</v>
      </c>
      <c r="H5524" s="11">
        <v>9</v>
      </c>
      <c r="I5524" s="20" t="s">
        <v>259</v>
      </c>
      <c r="J5524" s="11" t="s">
        <v>261</v>
      </c>
      <c r="K5524" s="11" t="s">
        <v>12387</v>
      </c>
      <c r="L5524" s="11">
        <v>2</v>
      </c>
    </row>
    <row r="5525" spans="1:12">
      <c r="A5525" s="11" t="s">
        <v>11025</v>
      </c>
      <c r="D5525" s="11" t="s">
        <v>260</v>
      </c>
      <c r="E5525" s="19" t="s">
        <v>11275</v>
      </c>
      <c r="F5525" s="10">
        <v>42036</v>
      </c>
      <c r="G5525" s="10">
        <v>44958</v>
      </c>
      <c r="H5525" s="11">
        <v>9</v>
      </c>
      <c r="I5525" s="20" t="s">
        <v>259</v>
      </c>
      <c r="J5525" s="11" t="s">
        <v>261</v>
      </c>
      <c r="K5525" s="11" t="s">
        <v>12387</v>
      </c>
      <c r="L5525" s="11">
        <v>2</v>
      </c>
    </row>
    <row r="5526" spans="1:12">
      <c r="A5526" s="11" t="s">
        <v>11026</v>
      </c>
      <c r="D5526" s="11" t="s">
        <v>260</v>
      </c>
      <c r="E5526" s="19" t="s">
        <v>11276</v>
      </c>
      <c r="F5526" s="10">
        <v>42036</v>
      </c>
      <c r="G5526" s="10">
        <v>44958</v>
      </c>
      <c r="H5526" s="11">
        <v>9</v>
      </c>
      <c r="I5526" s="20" t="s">
        <v>259</v>
      </c>
      <c r="J5526" s="11" t="s">
        <v>261</v>
      </c>
      <c r="K5526" s="11" t="s">
        <v>12387</v>
      </c>
      <c r="L5526" s="11">
        <v>2</v>
      </c>
    </row>
    <row r="5527" spans="1:12">
      <c r="A5527" s="11" t="s">
        <v>11027</v>
      </c>
      <c r="D5527" s="11" t="s">
        <v>260</v>
      </c>
      <c r="E5527" s="19" t="s">
        <v>11277</v>
      </c>
      <c r="F5527" s="10">
        <v>42036</v>
      </c>
      <c r="G5527" s="10">
        <v>44958</v>
      </c>
      <c r="H5527" s="11">
        <v>9</v>
      </c>
      <c r="I5527" s="20" t="s">
        <v>259</v>
      </c>
      <c r="J5527" s="11" t="s">
        <v>261</v>
      </c>
      <c r="K5527" s="11" t="s">
        <v>12387</v>
      </c>
      <c r="L5527" s="11">
        <v>2</v>
      </c>
    </row>
    <row r="5528" spans="1:12">
      <c r="A5528" s="11" t="s">
        <v>11028</v>
      </c>
      <c r="D5528" s="11" t="s">
        <v>260</v>
      </c>
      <c r="E5528" s="19" t="s">
        <v>11278</v>
      </c>
      <c r="F5528" s="10">
        <v>42036</v>
      </c>
      <c r="G5528" s="10">
        <v>44958</v>
      </c>
      <c r="H5528" s="11">
        <v>9</v>
      </c>
      <c r="I5528" s="20" t="s">
        <v>259</v>
      </c>
      <c r="J5528" s="11" t="s">
        <v>261</v>
      </c>
      <c r="K5528" s="11" t="s">
        <v>12387</v>
      </c>
      <c r="L5528" s="11">
        <v>2</v>
      </c>
    </row>
    <row r="5529" spans="1:12">
      <c r="A5529" s="11" t="s">
        <v>11029</v>
      </c>
      <c r="D5529" s="11" t="s">
        <v>260</v>
      </c>
      <c r="E5529" s="19" t="s">
        <v>11279</v>
      </c>
      <c r="F5529" s="10">
        <v>42036</v>
      </c>
      <c r="G5529" s="10">
        <v>44958</v>
      </c>
      <c r="H5529" s="11">
        <v>9</v>
      </c>
      <c r="I5529" s="20" t="s">
        <v>259</v>
      </c>
      <c r="J5529" s="11" t="s">
        <v>261</v>
      </c>
      <c r="K5529" s="11" t="s">
        <v>12387</v>
      </c>
      <c r="L5529" s="11">
        <v>2</v>
      </c>
    </row>
    <row r="5530" spans="1:12">
      <c r="A5530" s="11" t="s">
        <v>11030</v>
      </c>
      <c r="D5530" s="11" t="s">
        <v>260</v>
      </c>
      <c r="E5530" s="19" t="s">
        <v>11280</v>
      </c>
      <c r="F5530" s="10">
        <v>42036</v>
      </c>
      <c r="G5530" s="10">
        <v>44958</v>
      </c>
      <c r="H5530" s="11">
        <v>9</v>
      </c>
      <c r="I5530" s="20" t="s">
        <v>259</v>
      </c>
      <c r="J5530" s="11" t="s">
        <v>261</v>
      </c>
      <c r="K5530" s="11" t="s">
        <v>12387</v>
      </c>
      <c r="L5530" s="11">
        <v>2</v>
      </c>
    </row>
    <row r="5531" spans="1:12">
      <c r="A5531" s="11" t="s">
        <v>11031</v>
      </c>
      <c r="D5531" s="11" t="s">
        <v>260</v>
      </c>
      <c r="E5531" s="19" t="s">
        <v>11281</v>
      </c>
      <c r="F5531" s="10">
        <v>42036</v>
      </c>
      <c r="G5531" s="10">
        <v>44958</v>
      </c>
      <c r="H5531" s="11">
        <v>9</v>
      </c>
      <c r="I5531" s="20" t="s">
        <v>259</v>
      </c>
      <c r="J5531" s="11" t="s">
        <v>261</v>
      </c>
      <c r="K5531" s="11" t="s">
        <v>12387</v>
      </c>
      <c r="L5531" s="11">
        <v>2</v>
      </c>
    </row>
    <row r="5532" spans="1:12">
      <c r="A5532" s="11" t="s">
        <v>11032</v>
      </c>
      <c r="D5532" s="11" t="s">
        <v>260</v>
      </c>
      <c r="E5532" s="19" t="s">
        <v>11282</v>
      </c>
      <c r="F5532" s="10">
        <v>42036</v>
      </c>
      <c r="G5532" s="10">
        <v>44958</v>
      </c>
      <c r="H5532" s="11">
        <v>9</v>
      </c>
      <c r="I5532" s="20" t="s">
        <v>259</v>
      </c>
      <c r="J5532" s="11" t="s">
        <v>261</v>
      </c>
      <c r="K5532" s="11" t="s">
        <v>12387</v>
      </c>
      <c r="L5532" s="11">
        <v>2</v>
      </c>
    </row>
    <row r="5533" spans="1:12">
      <c r="A5533" s="11" t="s">
        <v>11033</v>
      </c>
      <c r="D5533" s="11" t="s">
        <v>260</v>
      </c>
      <c r="E5533" s="19" t="s">
        <v>11283</v>
      </c>
      <c r="F5533" s="10">
        <v>42036</v>
      </c>
      <c r="G5533" s="10">
        <v>44958</v>
      </c>
      <c r="H5533" s="11">
        <v>9</v>
      </c>
      <c r="I5533" s="20" t="s">
        <v>259</v>
      </c>
      <c r="J5533" s="11" t="s">
        <v>261</v>
      </c>
      <c r="K5533" s="11" t="s">
        <v>12387</v>
      </c>
      <c r="L5533" s="11">
        <v>2</v>
      </c>
    </row>
    <row r="5534" spans="1:12">
      <c r="A5534" s="11" t="s">
        <v>11034</v>
      </c>
      <c r="D5534" s="11" t="s">
        <v>260</v>
      </c>
      <c r="E5534" s="19" t="s">
        <v>11284</v>
      </c>
      <c r="F5534" s="10">
        <v>42036</v>
      </c>
      <c r="G5534" s="10">
        <v>44958</v>
      </c>
      <c r="H5534" s="11">
        <v>9</v>
      </c>
      <c r="I5534" s="20" t="s">
        <v>259</v>
      </c>
      <c r="J5534" s="11" t="s">
        <v>261</v>
      </c>
      <c r="K5534" s="11" t="s">
        <v>12387</v>
      </c>
      <c r="L5534" s="11">
        <v>2</v>
      </c>
    </row>
    <row r="5535" spans="1:12">
      <c r="A5535" s="11" t="s">
        <v>11035</v>
      </c>
      <c r="D5535" s="11" t="s">
        <v>260</v>
      </c>
      <c r="E5535" s="19" t="s">
        <v>11285</v>
      </c>
      <c r="F5535" s="10">
        <v>42036</v>
      </c>
      <c r="G5535" s="10">
        <v>44958</v>
      </c>
      <c r="H5535" s="11">
        <v>9</v>
      </c>
      <c r="I5535" s="20" t="s">
        <v>259</v>
      </c>
      <c r="J5535" s="11" t="s">
        <v>261</v>
      </c>
      <c r="K5535" s="11" t="s">
        <v>12387</v>
      </c>
      <c r="L5535" s="11">
        <v>2</v>
      </c>
    </row>
    <row r="5536" spans="1:12">
      <c r="A5536" s="11" t="s">
        <v>11036</v>
      </c>
      <c r="D5536" s="11" t="s">
        <v>260</v>
      </c>
      <c r="E5536" s="19" t="s">
        <v>11286</v>
      </c>
      <c r="F5536" s="10">
        <v>42036</v>
      </c>
      <c r="G5536" s="10">
        <v>44958</v>
      </c>
      <c r="H5536" s="11">
        <v>9</v>
      </c>
      <c r="I5536" s="20" t="s">
        <v>259</v>
      </c>
      <c r="J5536" s="11" t="s">
        <v>261</v>
      </c>
      <c r="K5536" s="11" t="s">
        <v>12387</v>
      </c>
      <c r="L5536" s="11">
        <v>2</v>
      </c>
    </row>
    <row r="5537" spans="1:12">
      <c r="A5537" s="11" t="s">
        <v>11037</v>
      </c>
      <c r="D5537" s="11" t="s">
        <v>260</v>
      </c>
      <c r="E5537" s="19" t="s">
        <v>11287</v>
      </c>
      <c r="F5537" s="10">
        <v>42036</v>
      </c>
      <c r="G5537" s="10">
        <v>44958</v>
      </c>
      <c r="H5537" s="11">
        <v>9</v>
      </c>
      <c r="I5537" s="20" t="s">
        <v>259</v>
      </c>
      <c r="J5537" s="11" t="s">
        <v>261</v>
      </c>
      <c r="K5537" s="11" t="s">
        <v>12387</v>
      </c>
      <c r="L5537" s="11">
        <v>2</v>
      </c>
    </row>
    <row r="5538" spans="1:12">
      <c r="A5538" s="11" t="s">
        <v>11038</v>
      </c>
      <c r="D5538" s="11" t="s">
        <v>260</v>
      </c>
      <c r="E5538" s="19" t="s">
        <v>11288</v>
      </c>
      <c r="F5538" s="10">
        <v>42036</v>
      </c>
      <c r="G5538" s="10">
        <v>44958</v>
      </c>
      <c r="H5538" s="11">
        <v>9</v>
      </c>
      <c r="I5538" s="20" t="s">
        <v>259</v>
      </c>
      <c r="J5538" s="11" t="s">
        <v>261</v>
      </c>
      <c r="K5538" s="11" t="s">
        <v>12387</v>
      </c>
      <c r="L5538" s="11">
        <v>2</v>
      </c>
    </row>
    <row r="5539" spans="1:12">
      <c r="A5539" s="11" t="s">
        <v>11039</v>
      </c>
      <c r="D5539" s="11" t="s">
        <v>260</v>
      </c>
      <c r="E5539" s="19" t="s">
        <v>11289</v>
      </c>
      <c r="F5539" s="10">
        <v>42036</v>
      </c>
      <c r="G5539" s="10">
        <v>44958</v>
      </c>
      <c r="H5539" s="11">
        <v>9</v>
      </c>
      <c r="I5539" s="20" t="s">
        <v>259</v>
      </c>
      <c r="J5539" s="11" t="s">
        <v>261</v>
      </c>
      <c r="K5539" s="11" t="s">
        <v>12387</v>
      </c>
      <c r="L5539" s="11">
        <v>2</v>
      </c>
    </row>
    <row r="5540" spans="1:12">
      <c r="A5540" s="11" t="s">
        <v>11040</v>
      </c>
      <c r="D5540" s="11" t="s">
        <v>260</v>
      </c>
      <c r="E5540" s="19" t="s">
        <v>11290</v>
      </c>
      <c r="F5540" s="10">
        <v>42036</v>
      </c>
      <c r="G5540" s="10">
        <v>44958</v>
      </c>
      <c r="H5540" s="11">
        <v>9</v>
      </c>
      <c r="I5540" s="20" t="s">
        <v>259</v>
      </c>
      <c r="J5540" s="11" t="s">
        <v>261</v>
      </c>
      <c r="K5540" s="11" t="s">
        <v>12387</v>
      </c>
      <c r="L5540" s="11">
        <v>2</v>
      </c>
    </row>
    <row r="5541" spans="1:12">
      <c r="A5541" s="11" t="s">
        <v>11041</v>
      </c>
      <c r="D5541" s="11" t="s">
        <v>260</v>
      </c>
      <c r="E5541" s="19" t="s">
        <v>11291</v>
      </c>
      <c r="F5541" s="10">
        <v>42036</v>
      </c>
      <c r="G5541" s="10">
        <v>44958</v>
      </c>
      <c r="H5541" s="11">
        <v>9</v>
      </c>
      <c r="I5541" s="20" t="s">
        <v>259</v>
      </c>
      <c r="J5541" s="11" t="s">
        <v>261</v>
      </c>
      <c r="K5541" s="11" t="s">
        <v>12387</v>
      </c>
      <c r="L5541" s="11">
        <v>2</v>
      </c>
    </row>
    <row r="5542" spans="1:12">
      <c r="A5542" s="11" t="s">
        <v>11042</v>
      </c>
      <c r="D5542" s="11" t="s">
        <v>260</v>
      </c>
      <c r="E5542" s="19" t="s">
        <v>11292</v>
      </c>
      <c r="F5542" s="10">
        <v>42036</v>
      </c>
      <c r="G5542" s="10">
        <v>44958</v>
      </c>
      <c r="H5542" s="11">
        <v>9</v>
      </c>
      <c r="I5542" s="20" t="s">
        <v>259</v>
      </c>
      <c r="J5542" s="11" t="s">
        <v>261</v>
      </c>
      <c r="K5542" s="11" t="s">
        <v>12387</v>
      </c>
      <c r="L5542" s="11">
        <v>2</v>
      </c>
    </row>
    <row r="5543" spans="1:12">
      <c r="A5543" s="11" t="s">
        <v>11043</v>
      </c>
      <c r="D5543" s="11" t="s">
        <v>260</v>
      </c>
      <c r="E5543" s="19" t="s">
        <v>11293</v>
      </c>
      <c r="F5543" s="10">
        <v>42036</v>
      </c>
      <c r="G5543" s="10">
        <v>44958</v>
      </c>
      <c r="H5543" s="11">
        <v>9</v>
      </c>
      <c r="I5543" s="20" t="s">
        <v>259</v>
      </c>
      <c r="J5543" s="11" t="s">
        <v>261</v>
      </c>
      <c r="K5543" s="11" t="s">
        <v>12387</v>
      </c>
      <c r="L5543" s="11">
        <v>2</v>
      </c>
    </row>
    <row r="5544" spans="1:12">
      <c r="A5544" s="11" t="s">
        <v>11044</v>
      </c>
      <c r="D5544" s="11" t="s">
        <v>260</v>
      </c>
      <c r="E5544" s="19" t="s">
        <v>11294</v>
      </c>
      <c r="F5544" s="10">
        <v>42036</v>
      </c>
      <c r="G5544" s="10">
        <v>44958</v>
      </c>
      <c r="H5544" s="11">
        <v>9</v>
      </c>
      <c r="I5544" s="20" t="s">
        <v>259</v>
      </c>
      <c r="J5544" s="11" t="s">
        <v>261</v>
      </c>
      <c r="K5544" s="11" t="s">
        <v>12387</v>
      </c>
      <c r="L5544" s="11">
        <v>2</v>
      </c>
    </row>
    <row r="5545" spans="1:12">
      <c r="A5545" s="11" t="s">
        <v>11045</v>
      </c>
      <c r="D5545" s="11" t="s">
        <v>260</v>
      </c>
      <c r="E5545" s="19" t="s">
        <v>11295</v>
      </c>
      <c r="F5545" s="10">
        <v>42036</v>
      </c>
      <c r="G5545" s="10">
        <v>44958</v>
      </c>
      <c r="H5545" s="11">
        <v>9</v>
      </c>
      <c r="I5545" s="20" t="s">
        <v>259</v>
      </c>
      <c r="J5545" s="11" t="s">
        <v>261</v>
      </c>
      <c r="K5545" s="11" t="s">
        <v>12387</v>
      </c>
      <c r="L5545" s="11">
        <v>2</v>
      </c>
    </row>
    <row r="5546" spans="1:12">
      <c r="A5546" s="11" t="s">
        <v>11046</v>
      </c>
      <c r="D5546" s="11" t="s">
        <v>260</v>
      </c>
      <c r="E5546" s="19" t="s">
        <v>11296</v>
      </c>
      <c r="F5546" s="10">
        <v>42036</v>
      </c>
      <c r="G5546" s="10">
        <v>44958</v>
      </c>
      <c r="H5546" s="11">
        <v>9</v>
      </c>
      <c r="I5546" s="20" t="s">
        <v>259</v>
      </c>
      <c r="J5546" s="11" t="s">
        <v>261</v>
      </c>
      <c r="K5546" s="11" t="s">
        <v>12387</v>
      </c>
      <c r="L5546" s="11">
        <v>2</v>
      </c>
    </row>
    <row r="5547" spans="1:12">
      <c r="A5547" s="11" t="s">
        <v>11047</v>
      </c>
      <c r="D5547" s="11" t="s">
        <v>260</v>
      </c>
      <c r="E5547" s="19" t="s">
        <v>11297</v>
      </c>
      <c r="F5547" s="10">
        <v>42036</v>
      </c>
      <c r="G5547" s="10">
        <v>44958</v>
      </c>
      <c r="H5547" s="11">
        <v>9</v>
      </c>
      <c r="I5547" s="20" t="s">
        <v>259</v>
      </c>
      <c r="J5547" s="11" t="s">
        <v>261</v>
      </c>
      <c r="K5547" s="11" t="s">
        <v>12387</v>
      </c>
      <c r="L5547" s="11">
        <v>2</v>
      </c>
    </row>
    <row r="5548" spans="1:12">
      <c r="A5548" s="11" t="s">
        <v>11048</v>
      </c>
      <c r="D5548" s="11" t="s">
        <v>260</v>
      </c>
      <c r="E5548" s="19" t="s">
        <v>11298</v>
      </c>
      <c r="F5548" s="10">
        <v>42036</v>
      </c>
      <c r="G5548" s="10">
        <v>44958</v>
      </c>
      <c r="H5548" s="11">
        <v>9</v>
      </c>
      <c r="I5548" s="20" t="s">
        <v>259</v>
      </c>
      <c r="J5548" s="11" t="s">
        <v>261</v>
      </c>
      <c r="K5548" s="11" t="s">
        <v>12387</v>
      </c>
      <c r="L5548" s="11">
        <v>2</v>
      </c>
    </row>
    <row r="5549" spans="1:12">
      <c r="A5549" s="11" t="s">
        <v>11049</v>
      </c>
      <c r="D5549" s="11" t="s">
        <v>260</v>
      </c>
      <c r="E5549" s="19" t="s">
        <v>11299</v>
      </c>
      <c r="F5549" s="10">
        <v>42036</v>
      </c>
      <c r="G5549" s="10">
        <v>44958</v>
      </c>
      <c r="H5549" s="11">
        <v>9</v>
      </c>
      <c r="I5549" s="20" t="s">
        <v>259</v>
      </c>
      <c r="J5549" s="11" t="s">
        <v>261</v>
      </c>
      <c r="K5549" s="11" t="s">
        <v>12387</v>
      </c>
      <c r="L5549" s="11">
        <v>2</v>
      </c>
    </row>
    <row r="5550" spans="1:12">
      <c r="A5550" s="11" t="s">
        <v>11050</v>
      </c>
      <c r="D5550" s="11" t="s">
        <v>260</v>
      </c>
      <c r="E5550" s="19" t="s">
        <v>11300</v>
      </c>
      <c r="F5550" s="10">
        <v>42036</v>
      </c>
      <c r="G5550" s="10">
        <v>44958</v>
      </c>
      <c r="H5550" s="11">
        <v>9</v>
      </c>
      <c r="I5550" s="20" t="s">
        <v>259</v>
      </c>
      <c r="J5550" s="11" t="s">
        <v>261</v>
      </c>
      <c r="K5550" s="11" t="s">
        <v>12387</v>
      </c>
      <c r="L5550" s="11">
        <v>2</v>
      </c>
    </row>
    <row r="5551" spans="1:12">
      <c r="A5551" s="11" t="s">
        <v>11051</v>
      </c>
      <c r="D5551" s="11" t="s">
        <v>260</v>
      </c>
      <c r="E5551" s="19" t="s">
        <v>11301</v>
      </c>
      <c r="F5551" s="10">
        <v>42036</v>
      </c>
      <c r="G5551" s="10">
        <v>44958</v>
      </c>
      <c r="H5551" s="11">
        <v>9</v>
      </c>
      <c r="I5551" s="20" t="s">
        <v>259</v>
      </c>
      <c r="J5551" s="11" t="s">
        <v>261</v>
      </c>
      <c r="K5551" s="11" t="s">
        <v>12387</v>
      </c>
      <c r="L5551" s="11">
        <v>2</v>
      </c>
    </row>
    <row r="5552" spans="1:12">
      <c r="A5552" s="11" t="s">
        <v>11052</v>
      </c>
      <c r="D5552" s="11" t="s">
        <v>260</v>
      </c>
      <c r="E5552" s="19" t="s">
        <v>11302</v>
      </c>
      <c r="F5552" s="10">
        <v>42036</v>
      </c>
      <c r="G5552" s="10">
        <v>44958</v>
      </c>
      <c r="H5552" s="11">
        <v>9</v>
      </c>
      <c r="I5552" s="20" t="s">
        <v>259</v>
      </c>
      <c r="J5552" s="11" t="s">
        <v>261</v>
      </c>
      <c r="K5552" s="11" t="s">
        <v>12387</v>
      </c>
      <c r="L5552" s="11">
        <v>2</v>
      </c>
    </row>
    <row r="5553" spans="1:12">
      <c r="A5553" s="11" t="s">
        <v>11053</v>
      </c>
      <c r="D5553" s="11" t="s">
        <v>260</v>
      </c>
      <c r="E5553" s="19" t="s">
        <v>11303</v>
      </c>
      <c r="F5553" s="10">
        <v>42036</v>
      </c>
      <c r="G5553" s="10">
        <v>44958</v>
      </c>
      <c r="H5553" s="11">
        <v>9</v>
      </c>
      <c r="I5553" s="20" t="s">
        <v>259</v>
      </c>
      <c r="J5553" s="11" t="s">
        <v>261</v>
      </c>
      <c r="K5553" s="11" t="s">
        <v>12387</v>
      </c>
      <c r="L5553" s="11">
        <v>2</v>
      </c>
    </row>
    <row r="5554" spans="1:12">
      <c r="A5554" s="11" t="s">
        <v>11054</v>
      </c>
      <c r="D5554" s="11" t="s">
        <v>260</v>
      </c>
      <c r="E5554" s="19" t="s">
        <v>11304</v>
      </c>
      <c r="F5554" s="10">
        <v>42036</v>
      </c>
      <c r="G5554" s="10">
        <v>44958</v>
      </c>
      <c r="H5554" s="11">
        <v>9</v>
      </c>
      <c r="I5554" s="20" t="s">
        <v>259</v>
      </c>
      <c r="J5554" s="11" t="s">
        <v>261</v>
      </c>
      <c r="K5554" s="11" t="s">
        <v>12387</v>
      </c>
      <c r="L5554" s="11">
        <v>2</v>
      </c>
    </row>
    <row r="5555" spans="1:12">
      <c r="A5555" s="11" t="s">
        <v>11055</v>
      </c>
      <c r="D5555" s="11" t="s">
        <v>260</v>
      </c>
      <c r="E5555" s="19" t="s">
        <v>11305</v>
      </c>
      <c r="F5555" s="10">
        <v>42036</v>
      </c>
      <c r="G5555" s="10">
        <v>44958</v>
      </c>
      <c r="H5555" s="11">
        <v>9</v>
      </c>
      <c r="I5555" s="20" t="s">
        <v>259</v>
      </c>
      <c r="J5555" s="11" t="s">
        <v>261</v>
      </c>
      <c r="K5555" s="11" t="s">
        <v>12387</v>
      </c>
      <c r="L5555" s="11">
        <v>2</v>
      </c>
    </row>
    <row r="5556" spans="1:12">
      <c r="A5556" s="11" t="s">
        <v>11056</v>
      </c>
      <c r="D5556" s="11" t="s">
        <v>260</v>
      </c>
      <c r="E5556" s="19" t="s">
        <v>11306</v>
      </c>
      <c r="F5556" s="10">
        <v>42036</v>
      </c>
      <c r="G5556" s="10">
        <v>44958</v>
      </c>
      <c r="H5556" s="11">
        <v>9</v>
      </c>
      <c r="I5556" s="20" t="s">
        <v>259</v>
      </c>
      <c r="J5556" s="11" t="s">
        <v>261</v>
      </c>
      <c r="K5556" s="11" t="s">
        <v>12387</v>
      </c>
      <c r="L5556" s="11">
        <v>2</v>
      </c>
    </row>
    <row r="5557" spans="1:12">
      <c r="A5557" s="11" t="s">
        <v>11057</v>
      </c>
      <c r="D5557" s="11" t="s">
        <v>260</v>
      </c>
      <c r="E5557" s="19" t="s">
        <v>11307</v>
      </c>
      <c r="F5557" s="10">
        <v>42036</v>
      </c>
      <c r="G5557" s="10">
        <v>44958</v>
      </c>
      <c r="H5557" s="11">
        <v>9</v>
      </c>
      <c r="I5557" s="20" t="s">
        <v>259</v>
      </c>
      <c r="J5557" s="11" t="s">
        <v>261</v>
      </c>
      <c r="K5557" s="11" t="s">
        <v>12387</v>
      </c>
      <c r="L5557" s="11">
        <v>2</v>
      </c>
    </row>
    <row r="5558" spans="1:12">
      <c r="A5558" s="11" t="s">
        <v>11058</v>
      </c>
      <c r="D5558" s="11" t="s">
        <v>260</v>
      </c>
      <c r="E5558" s="19" t="s">
        <v>11308</v>
      </c>
      <c r="F5558" s="10">
        <v>42036</v>
      </c>
      <c r="G5558" s="10">
        <v>44958</v>
      </c>
      <c r="H5558" s="11">
        <v>9</v>
      </c>
      <c r="I5558" s="20" t="s">
        <v>259</v>
      </c>
      <c r="J5558" s="11" t="s">
        <v>261</v>
      </c>
      <c r="K5558" s="11" t="s">
        <v>12387</v>
      </c>
      <c r="L5558" s="11">
        <v>2</v>
      </c>
    </row>
    <row r="5559" spans="1:12">
      <c r="A5559" s="11" t="s">
        <v>11059</v>
      </c>
      <c r="D5559" s="11" t="s">
        <v>260</v>
      </c>
      <c r="E5559" s="19" t="s">
        <v>11309</v>
      </c>
      <c r="F5559" s="10">
        <v>42036</v>
      </c>
      <c r="G5559" s="10">
        <v>44958</v>
      </c>
      <c r="H5559" s="11">
        <v>9</v>
      </c>
      <c r="I5559" s="20" t="s">
        <v>259</v>
      </c>
      <c r="J5559" s="11" t="s">
        <v>261</v>
      </c>
      <c r="K5559" s="11" t="s">
        <v>12387</v>
      </c>
      <c r="L5559" s="11">
        <v>2</v>
      </c>
    </row>
    <row r="5560" spans="1:12">
      <c r="A5560" s="11" t="s">
        <v>11060</v>
      </c>
      <c r="D5560" s="11" t="s">
        <v>260</v>
      </c>
      <c r="E5560" s="19" t="s">
        <v>11310</v>
      </c>
      <c r="F5560" s="10">
        <v>42036</v>
      </c>
      <c r="G5560" s="10">
        <v>44958</v>
      </c>
      <c r="H5560" s="11">
        <v>9</v>
      </c>
      <c r="I5560" s="20" t="s">
        <v>259</v>
      </c>
      <c r="J5560" s="11" t="s">
        <v>261</v>
      </c>
      <c r="K5560" s="11" t="s">
        <v>12387</v>
      </c>
      <c r="L5560" s="11">
        <v>2</v>
      </c>
    </row>
    <row r="5561" spans="1:12">
      <c r="A5561" s="11" t="s">
        <v>11061</v>
      </c>
      <c r="D5561" s="11" t="s">
        <v>260</v>
      </c>
      <c r="E5561" s="19" t="s">
        <v>11311</v>
      </c>
      <c r="F5561" s="10">
        <v>42036</v>
      </c>
      <c r="G5561" s="10">
        <v>44958</v>
      </c>
      <c r="H5561" s="11">
        <v>9</v>
      </c>
      <c r="I5561" s="20" t="s">
        <v>259</v>
      </c>
      <c r="J5561" s="11" t="s">
        <v>261</v>
      </c>
      <c r="K5561" s="11" t="s">
        <v>12387</v>
      </c>
      <c r="L5561" s="11">
        <v>2</v>
      </c>
    </row>
    <row r="5562" spans="1:12">
      <c r="A5562" s="11" t="s">
        <v>11062</v>
      </c>
      <c r="D5562" s="11" t="s">
        <v>260</v>
      </c>
      <c r="E5562" s="19" t="s">
        <v>11312</v>
      </c>
      <c r="F5562" s="10">
        <v>42036</v>
      </c>
      <c r="G5562" s="10">
        <v>44958</v>
      </c>
      <c r="H5562" s="11">
        <v>9</v>
      </c>
      <c r="I5562" s="20" t="s">
        <v>259</v>
      </c>
      <c r="J5562" s="11" t="s">
        <v>261</v>
      </c>
      <c r="K5562" s="11" t="s">
        <v>12387</v>
      </c>
      <c r="L5562" s="11">
        <v>2</v>
      </c>
    </row>
    <row r="5563" spans="1:12">
      <c r="A5563" s="11" t="s">
        <v>11063</v>
      </c>
      <c r="D5563" s="11" t="s">
        <v>260</v>
      </c>
      <c r="E5563" s="19" t="s">
        <v>11313</v>
      </c>
      <c r="F5563" s="10">
        <v>42036</v>
      </c>
      <c r="G5563" s="10">
        <v>44958</v>
      </c>
      <c r="H5563" s="11">
        <v>9</v>
      </c>
      <c r="I5563" s="20" t="s">
        <v>259</v>
      </c>
      <c r="J5563" s="11" t="s">
        <v>261</v>
      </c>
      <c r="K5563" s="11" t="s">
        <v>12387</v>
      </c>
      <c r="L5563" s="11">
        <v>2</v>
      </c>
    </row>
    <row r="5564" spans="1:12">
      <c r="A5564" s="11" t="s">
        <v>11064</v>
      </c>
      <c r="D5564" s="11" t="s">
        <v>260</v>
      </c>
      <c r="E5564" s="19" t="s">
        <v>11314</v>
      </c>
      <c r="F5564" s="10">
        <v>42036</v>
      </c>
      <c r="G5564" s="10">
        <v>44958</v>
      </c>
      <c r="H5564" s="11">
        <v>9</v>
      </c>
      <c r="I5564" s="20" t="s">
        <v>259</v>
      </c>
      <c r="J5564" s="11" t="s">
        <v>261</v>
      </c>
      <c r="K5564" s="11" t="s">
        <v>12387</v>
      </c>
      <c r="L5564" s="11">
        <v>2</v>
      </c>
    </row>
    <row r="5565" spans="1:12">
      <c r="A5565" s="11" t="s">
        <v>11065</v>
      </c>
      <c r="D5565" s="11" t="s">
        <v>260</v>
      </c>
      <c r="E5565" s="19" t="s">
        <v>11315</v>
      </c>
      <c r="F5565" s="10">
        <v>42036</v>
      </c>
      <c r="G5565" s="10">
        <v>44958</v>
      </c>
      <c r="H5565" s="11">
        <v>9</v>
      </c>
      <c r="I5565" s="20" t="s">
        <v>259</v>
      </c>
      <c r="J5565" s="11" t="s">
        <v>261</v>
      </c>
      <c r="K5565" s="11" t="s">
        <v>12387</v>
      </c>
      <c r="L5565" s="11">
        <v>2</v>
      </c>
    </row>
    <row r="5566" spans="1:12">
      <c r="A5566" s="11" t="s">
        <v>11066</v>
      </c>
      <c r="D5566" s="11" t="s">
        <v>260</v>
      </c>
      <c r="E5566" s="19" t="s">
        <v>11316</v>
      </c>
      <c r="F5566" s="10">
        <v>42036</v>
      </c>
      <c r="G5566" s="10">
        <v>44958</v>
      </c>
      <c r="H5566" s="11">
        <v>9</v>
      </c>
      <c r="I5566" s="20" t="s">
        <v>259</v>
      </c>
      <c r="J5566" s="11" t="s">
        <v>261</v>
      </c>
      <c r="K5566" s="11" t="s">
        <v>12387</v>
      </c>
      <c r="L5566" s="11">
        <v>2</v>
      </c>
    </row>
    <row r="5567" spans="1:12">
      <c r="A5567" s="11" t="s">
        <v>11067</v>
      </c>
      <c r="D5567" s="11" t="s">
        <v>260</v>
      </c>
      <c r="E5567" s="19" t="s">
        <v>11317</v>
      </c>
      <c r="F5567" s="10">
        <v>42036</v>
      </c>
      <c r="G5567" s="10">
        <v>44958</v>
      </c>
      <c r="H5567" s="11">
        <v>9</v>
      </c>
      <c r="I5567" s="20" t="s">
        <v>259</v>
      </c>
      <c r="J5567" s="11" t="s">
        <v>261</v>
      </c>
      <c r="K5567" s="11" t="s">
        <v>12387</v>
      </c>
      <c r="L5567" s="11">
        <v>2</v>
      </c>
    </row>
    <row r="5568" spans="1:12">
      <c r="A5568" s="11" t="s">
        <v>11068</v>
      </c>
      <c r="D5568" s="11" t="s">
        <v>260</v>
      </c>
      <c r="E5568" s="19" t="s">
        <v>11318</v>
      </c>
      <c r="F5568" s="10">
        <v>42036</v>
      </c>
      <c r="G5568" s="10">
        <v>44958</v>
      </c>
      <c r="H5568" s="11">
        <v>9</v>
      </c>
      <c r="I5568" s="20" t="s">
        <v>259</v>
      </c>
      <c r="J5568" s="11" t="s">
        <v>261</v>
      </c>
      <c r="K5568" s="11" t="s">
        <v>12387</v>
      </c>
      <c r="L5568" s="11">
        <v>2</v>
      </c>
    </row>
    <row r="5569" spans="1:12">
      <c r="A5569" s="11" t="s">
        <v>11069</v>
      </c>
      <c r="D5569" s="11" t="s">
        <v>260</v>
      </c>
      <c r="E5569" s="19" t="s">
        <v>11319</v>
      </c>
      <c r="F5569" s="10">
        <v>42036</v>
      </c>
      <c r="G5569" s="10">
        <v>44958</v>
      </c>
      <c r="H5569" s="11">
        <v>9</v>
      </c>
      <c r="I5569" s="20" t="s">
        <v>259</v>
      </c>
      <c r="J5569" s="11" t="s">
        <v>261</v>
      </c>
      <c r="K5569" s="11" t="s">
        <v>12387</v>
      </c>
      <c r="L5569" s="11">
        <v>2</v>
      </c>
    </row>
    <row r="5570" spans="1:12">
      <c r="A5570" s="11" t="s">
        <v>11070</v>
      </c>
      <c r="D5570" s="11" t="s">
        <v>260</v>
      </c>
      <c r="E5570" s="19" t="s">
        <v>11320</v>
      </c>
      <c r="F5570" s="10">
        <v>42036</v>
      </c>
      <c r="G5570" s="10">
        <v>44958</v>
      </c>
      <c r="H5570" s="11">
        <v>9</v>
      </c>
      <c r="I5570" s="20" t="s">
        <v>259</v>
      </c>
      <c r="J5570" s="11" t="s">
        <v>261</v>
      </c>
      <c r="K5570" s="11" t="s">
        <v>12387</v>
      </c>
      <c r="L5570" s="11">
        <v>2</v>
      </c>
    </row>
    <row r="5571" spans="1:12">
      <c r="A5571" s="11" t="s">
        <v>11071</v>
      </c>
      <c r="D5571" s="11" t="s">
        <v>260</v>
      </c>
      <c r="E5571" s="19" t="s">
        <v>11321</v>
      </c>
      <c r="F5571" s="10">
        <v>42036</v>
      </c>
      <c r="G5571" s="10">
        <v>44958</v>
      </c>
      <c r="H5571" s="11">
        <v>9</v>
      </c>
      <c r="I5571" s="20" t="s">
        <v>259</v>
      </c>
      <c r="J5571" s="11" t="s">
        <v>261</v>
      </c>
      <c r="K5571" s="11" t="s">
        <v>12387</v>
      </c>
      <c r="L5571" s="11">
        <v>2</v>
      </c>
    </row>
    <row r="5572" spans="1:12">
      <c r="A5572" s="11" t="s">
        <v>11072</v>
      </c>
      <c r="D5572" s="11" t="s">
        <v>260</v>
      </c>
      <c r="E5572" s="19" t="s">
        <v>11322</v>
      </c>
      <c r="F5572" s="10">
        <v>42036</v>
      </c>
      <c r="G5572" s="10">
        <v>44958</v>
      </c>
      <c r="H5572" s="11">
        <v>9</v>
      </c>
      <c r="I5572" s="20" t="s">
        <v>259</v>
      </c>
      <c r="J5572" s="11" t="s">
        <v>261</v>
      </c>
      <c r="K5572" s="11" t="s">
        <v>12387</v>
      </c>
      <c r="L5572" s="11">
        <v>2</v>
      </c>
    </row>
    <row r="5573" spans="1:12">
      <c r="A5573" s="11" t="s">
        <v>11073</v>
      </c>
      <c r="D5573" s="11" t="s">
        <v>260</v>
      </c>
      <c r="E5573" s="19" t="s">
        <v>11323</v>
      </c>
      <c r="F5573" s="10">
        <v>42036</v>
      </c>
      <c r="G5573" s="10">
        <v>44958</v>
      </c>
      <c r="H5573" s="11">
        <v>9</v>
      </c>
      <c r="I5573" s="20" t="s">
        <v>259</v>
      </c>
      <c r="J5573" s="11" t="s">
        <v>261</v>
      </c>
      <c r="K5573" s="11" t="s">
        <v>12387</v>
      </c>
      <c r="L5573" s="11">
        <v>2</v>
      </c>
    </row>
    <row r="5574" spans="1:12">
      <c r="A5574" s="11" t="s">
        <v>11074</v>
      </c>
      <c r="D5574" s="11" t="s">
        <v>260</v>
      </c>
      <c r="E5574" s="19" t="s">
        <v>11324</v>
      </c>
      <c r="F5574" s="10">
        <v>42036</v>
      </c>
      <c r="G5574" s="10">
        <v>44958</v>
      </c>
      <c r="H5574" s="11">
        <v>9</v>
      </c>
      <c r="I5574" s="20" t="s">
        <v>259</v>
      </c>
      <c r="J5574" s="11" t="s">
        <v>261</v>
      </c>
      <c r="K5574" s="11" t="s">
        <v>12387</v>
      </c>
      <c r="L5574" s="11">
        <v>2</v>
      </c>
    </row>
    <row r="5575" spans="1:12">
      <c r="A5575" s="11" t="s">
        <v>11075</v>
      </c>
      <c r="D5575" s="11" t="s">
        <v>260</v>
      </c>
      <c r="E5575" s="19" t="s">
        <v>11325</v>
      </c>
      <c r="F5575" s="10">
        <v>42036</v>
      </c>
      <c r="G5575" s="10">
        <v>44958</v>
      </c>
      <c r="H5575" s="11">
        <v>9</v>
      </c>
      <c r="I5575" s="20" t="s">
        <v>259</v>
      </c>
      <c r="J5575" s="11" t="s">
        <v>261</v>
      </c>
      <c r="K5575" s="11" t="s">
        <v>12387</v>
      </c>
      <c r="L5575" s="11">
        <v>2</v>
      </c>
    </row>
    <row r="5576" spans="1:12">
      <c r="A5576" s="11" t="s">
        <v>11076</v>
      </c>
      <c r="D5576" s="11" t="s">
        <v>260</v>
      </c>
      <c r="E5576" s="19" t="s">
        <v>11326</v>
      </c>
      <c r="F5576" s="10">
        <v>42036</v>
      </c>
      <c r="G5576" s="10">
        <v>44958</v>
      </c>
      <c r="H5576" s="11">
        <v>9</v>
      </c>
      <c r="I5576" s="20" t="s">
        <v>259</v>
      </c>
      <c r="J5576" s="11" t="s">
        <v>261</v>
      </c>
      <c r="K5576" s="11" t="s">
        <v>12387</v>
      </c>
      <c r="L5576" s="11">
        <v>2</v>
      </c>
    </row>
    <row r="5577" spans="1:12">
      <c r="A5577" s="11" t="s">
        <v>11077</v>
      </c>
      <c r="D5577" s="11" t="s">
        <v>260</v>
      </c>
      <c r="E5577" s="19" t="s">
        <v>11327</v>
      </c>
      <c r="F5577" s="10">
        <v>42036</v>
      </c>
      <c r="G5577" s="10">
        <v>44958</v>
      </c>
      <c r="H5577" s="11">
        <v>9</v>
      </c>
      <c r="I5577" s="20" t="s">
        <v>259</v>
      </c>
      <c r="J5577" s="11" t="s">
        <v>261</v>
      </c>
      <c r="K5577" s="11" t="s">
        <v>12387</v>
      </c>
      <c r="L5577" s="11">
        <v>2</v>
      </c>
    </row>
    <row r="5578" spans="1:12">
      <c r="A5578" s="11" t="s">
        <v>11078</v>
      </c>
      <c r="D5578" s="11" t="s">
        <v>260</v>
      </c>
      <c r="E5578" s="19" t="s">
        <v>11328</v>
      </c>
      <c r="F5578" s="10">
        <v>42036</v>
      </c>
      <c r="G5578" s="10">
        <v>44958</v>
      </c>
      <c r="H5578" s="11">
        <v>9</v>
      </c>
      <c r="I5578" s="20" t="s">
        <v>259</v>
      </c>
      <c r="J5578" s="11" t="s">
        <v>261</v>
      </c>
      <c r="K5578" s="11" t="s">
        <v>12387</v>
      </c>
      <c r="L5578" s="11">
        <v>2</v>
      </c>
    </row>
    <row r="5579" spans="1:12">
      <c r="A5579" s="11" t="s">
        <v>11079</v>
      </c>
      <c r="D5579" s="11" t="s">
        <v>260</v>
      </c>
      <c r="E5579" s="19" t="s">
        <v>11329</v>
      </c>
      <c r="F5579" s="10">
        <v>42036</v>
      </c>
      <c r="G5579" s="10">
        <v>44958</v>
      </c>
      <c r="H5579" s="11">
        <v>9</v>
      </c>
      <c r="I5579" s="20" t="s">
        <v>259</v>
      </c>
      <c r="J5579" s="11" t="s">
        <v>261</v>
      </c>
      <c r="K5579" s="11" t="s">
        <v>12387</v>
      </c>
      <c r="L5579" s="11">
        <v>2</v>
      </c>
    </row>
    <row r="5580" spans="1:12">
      <c r="A5580" s="11" t="s">
        <v>11080</v>
      </c>
      <c r="D5580" s="11" t="s">
        <v>260</v>
      </c>
      <c r="E5580" s="19" t="s">
        <v>11330</v>
      </c>
      <c r="F5580" s="10">
        <v>42036</v>
      </c>
      <c r="G5580" s="10">
        <v>44958</v>
      </c>
      <c r="H5580" s="11">
        <v>9</v>
      </c>
      <c r="I5580" s="20" t="s">
        <v>259</v>
      </c>
      <c r="J5580" s="11" t="s">
        <v>261</v>
      </c>
      <c r="K5580" s="11" t="s">
        <v>12387</v>
      </c>
      <c r="L5580" s="11">
        <v>2</v>
      </c>
    </row>
    <row r="5581" spans="1:12">
      <c r="A5581" s="11" t="s">
        <v>11081</v>
      </c>
      <c r="D5581" s="11" t="s">
        <v>260</v>
      </c>
      <c r="E5581" s="19" t="s">
        <v>11331</v>
      </c>
      <c r="F5581" s="10">
        <v>42036</v>
      </c>
      <c r="G5581" s="10">
        <v>44958</v>
      </c>
      <c r="H5581" s="11">
        <v>9</v>
      </c>
      <c r="I5581" s="20" t="s">
        <v>259</v>
      </c>
      <c r="J5581" s="11" t="s">
        <v>261</v>
      </c>
      <c r="K5581" s="11" t="s">
        <v>12387</v>
      </c>
      <c r="L5581" s="11">
        <v>2</v>
      </c>
    </row>
    <row r="5582" spans="1:12">
      <c r="A5582" s="11" t="s">
        <v>11082</v>
      </c>
      <c r="D5582" s="11" t="s">
        <v>260</v>
      </c>
      <c r="E5582" s="19" t="s">
        <v>11332</v>
      </c>
      <c r="F5582" s="10">
        <v>42036</v>
      </c>
      <c r="G5582" s="10">
        <v>44958</v>
      </c>
      <c r="H5582" s="11">
        <v>9</v>
      </c>
      <c r="I5582" s="20" t="s">
        <v>259</v>
      </c>
      <c r="J5582" s="11" t="s">
        <v>261</v>
      </c>
      <c r="K5582" s="11" t="s">
        <v>12387</v>
      </c>
      <c r="L5582" s="11">
        <v>2</v>
      </c>
    </row>
    <row r="5583" spans="1:12">
      <c r="A5583" s="11" t="s">
        <v>11083</v>
      </c>
      <c r="D5583" s="11" t="s">
        <v>260</v>
      </c>
      <c r="E5583" s="19" t="s">
        <v>11333</v>
      </c>
      <c r="F5583" s="10">
        <v>42036</v>
      </c>
      <c r="G5583" s="10">
        <v>44958</v>
      </c>
      <c r="H5583" s="11">
        <v>9</v>
      </c>
      <c r="I5583" s="20" t="s">
        <v>259</v>
      </c>
      <c r="J5583" s="11" t="s">
        <v>261</v>
      </c>
      <c r="K5583" s="11" t="s">
        <v>12387</v>
      </c>
      <c r="L5583" s="11">
        <v>2</v>
      </c>
    </row>
    <row r="5584" spans="1:12">
      <c r="A5584" s="11" t="s">
        <v>11084</v>
      </c>
      <c r="D5584" s="11" t="s">
        <v>260</v>
      </c>
      <c r="E5584" s="19" t="s">
        <v>11334</v>
      </c>
      <c r="F5584" s="10">
        <v>42036</v>
      </c>
      <c r="G5584" s="10">
        <v>44958</v>
      </c>
      <c r="H5584" s="11">
        <v>9</v>
      </c>
      <c r="I5584" s="20" t="s">
        <v>259</v>
      </c>
      <c r="J5584" s="11" t="s">
        <v>261</v>
      </c>
      <c r="K5584" s="11" t="s">
        <v>12387</v>
      </c>
      <c r="L5584" s="11">
        <v>2</v>
      </c>
    </row>
    <row r="5585" spans="1:12">
      <c r="A5585" s="11" t="s">
        <v>11085</v>
      </c>
      <c r="D5585" s="11" t="s">
        <v>260</v>
      </c>
      <c r="E5585" s="19" t="s">
        <v>11335</v>
      </c>
      <c r="F5585" s="10">
        <v>42036</v>
      </c>
      <c r="G5585" s="10">
        <v>44958</v>
      </c>
      <c r="H5585" s="11">
        <v>9</v>
      </c>
      <c r="I5585" s="20" t="s">
        <v>259</v>
      </c>
      <c r="J5585" s="11" t="s">
        <v>261</v>
      </c>
      <c r="K5585" s="11" t="s">
        <v>12387</v>
      </c>
      <c r="L5585" s="11">
        <v>2</v>
      </c>
    </row>
    <row r="5586" spans="1:12">
      <c r="A5586" s="11" t="s">
        <v>11086</v>
      </c>
      <c r="D5586" s="11" t="s">
        <v>260</v>
      </c>
      <c r="E5586" s="19" t="s">
        <v>11336</v>
      </c>
      <c r="F5586" s="10">
        <v>42036</v>
      </c>
      <c r="G5586" s="10">
        <v>44958</v>
      </c>
      <c r="H5586" s="11">
        <v>9</v>
      </c>
      <c r="I5586" s="20" t="s">
        <v>259</v>
      </c>
      <c r="J5586" s="11" t="s">
        <v>261</v>
      </c>
      <c r="K5586" s="11" t="s">
        <v>12387</v>
      </c>
      <c r="L5586" s="11">
        <v>2</v>
      </c>
    </row>
    <row r="5587" spans="1:12">
      <c r="A5587" s="11" t="s">
        <v>11087</v>
      </c>
      <c r="D5587" s="11" t="s">
        <v>260</v>
      </c>
      <c r="E5587" s="19" t="s">
        <v>11337</v>
      </c>
      <c r="F5587" s="10">
        <v>42036</v>
      </c>
      <c r="G5587" s="10">
        <v>44958</v>
      </c>
      <c r="H5587" s="11">
        <v>9</v>
      </c>
      <c r="I5587" s="20" t="s">
        <v>259</v>
      </c>
      <c r="J5587" s="11" t="s">
        <v>261</v>
      </c>
      <c r="K5587" s="11" t="s">
        <v>12387</v>
      </c>
      <c r="L5587" s="11">
        <v>2</v>
      </c>
    </row>
    <row r="5588" spans="1:12">
      <c r="A5588" s="11" t="s">
        <v>11088</v>
      </c>
      <c r="D5588" s="11" t="s">
        <v>260</v>
      </c>
      <c r="E5588" s="19" t="s">
        <v>11338</v>
      </c>
      <c r="F5588" s="10">
        <v>42036</v>
      </c>
      <c r="G5588" s="10">
        <v>44958</v>
      </c>
      <c r="H5588" s="11">
        <v>9</v>
      </c>
      <c r="I5588" s="20" t="s">
        <v>259</v>
      </c>
      <c r="J5588" s="11" t="s">
        <v>261</v>
      </c>
      <c r="K5588" s="11" t="s">
        <v>12387</v>
      </c>
      <c r="L5588" s="11">
        <v>2</v>
      </c>
    </row>
    <row r="5589" spans="1:12">
      <c r="A5589" s="11" t="s">
        <v>11089</v>
      </c>
      <c r="D5589" s="11" t="s">
        <v>260</v>
      </c>
      <c r="E5589" s="19" t="s">
        <v>11339</v>
      </c>
      <c r="F5589" s="10">
        <v>42036</v>
      </c>
      <c r="G5589" s="10">
        <v>44958</v>
      </c>
      <c r="H5589" s="11">
        <v>9</v>
      </c>
      <c r="I5589" s="20" t="s">
        <v>259</v>
      </c>
      <c r="J5589" s="11" t="s">
        <v>261</v>
      </c>
      <c r="K5589" s="11" t="s">
        <v>12387</v>
      </c>
      <c r="L5589" s="11">
        <v>2</v>
      </c>
    </row>
    <row r="5590" spans="1:12">
      <c r="A5590" s="11" t="s">
        <v>11090</v>
      </c>
      <c r="D5590" s="11" t="s">
        <v>260</v>
      </c>
      <c r="E5590" s="19" t="s">
        <v>11340</v>
      </c>
      <c r="F5590" s="10">
        <v>42036</v>
      </c>
      <c r="G5590" s="10">
        <v>44958</v>
      </c>
      <c r="H5590" s="11">
        <v>9</v>
      </c>
      <c r="I5590" s="20" t="s">
        <v>259</v>
      </c>
      <c r="J5590" s="11" t="s">
        <v>261</v>
      </c>
      <c r="K5590" s="11" t="s">
        <v>12387</v>
      </c>
      <c r="L5590" s="11">
        <v>2</v>
      </c>
    </row>
    <row r="5591" spans="1:12">
      <c r="A5591" s="11" t="s">
        <v>11091</v>
      </c>
      <c r="D5591" s="11" t="s">
        <v>260</v>
      </c>
      <c r="E5591" s="19" t="s">
        <v>11341</v>
      </c>
      <c r="F5591" s="10">
        <v>42036</v>
      </c>
      <c r="G5591" s="10">
        <v>44958</v>
      </c>
      <c r="H5591" s="11">
        <v>9</v>
      </c>
      <c r="I5591" s="20" t="s">
        <v>259</v>
      </c>
      <c r="J5591" s="11" t="s">
        <v>261</v>
      </c>
      <c r="K5591" s="11" t="s">
        <v>12387</v>
      </c>
      <c r="L5591" s="11">
        <v>2</v>
      </c>
    </row>
    <row r="5592" spans="1:12">
      <c r="A5592" s="11" t="s">
        <v>11092</v>
      </c>
      <c r="D5592" s="11" t="s">
        <v>260</v>
      </c>
      <c r="E5592" s="19" t="s">
        <v>11342</v>
      </c>
      <c r="F5592" s="10">
        <v>42036</v>
      </c>
      <c r="G5592" s="10">
        <v>44958</v>
      </c>
      <c r="H5592" s="11">
        <v>9</v>
      </c>
      <c r="I5592" s="20" t="s">
        <v>259</v>
      </c>
      <c r="J5592" s="11" t="s">
        <v>261</v>
      </c>
      <c r="K5592" s="11" t="s">
        <v>12387</v>
      </c>
      <c r="L5592" s="11">
        <v>2</v>
      </c>
    </row>
    <row r="5593" spans="1:12">
      <c r="A5593" s="11" t="s">
        <v>11093</v>
      </c>
      <c r="D5593" s="11" t="s">
        <v>260</v>
      </c>
      <c r="E5593" s="19" t="s">
        <v>11343</v>
      </c>
      <c r="F5593" s="10">
        <v>42036</v>
      </c>
      <c r="G5593" s="10">
        <v>44958</v>
      </c>
      <c r="H5593" s="11">
        <v>9</v>
      </c>
      <c r="I5593" s="20" t="s">
        <v>259</v>
      </c>
      <c r="J5593" s="11" t="s">
        <v>261</v>
      </c>
      <c r="K5593" s="11" t="s">
        <v>12387</v>
      </c>
      <c r="L5593" s="11">
        <v>2</v>
      </c>
    </row>
    <row r="5594" spans="1:12">
      <c r="A5594" s="11" t="s">
        <v>11094</v>
      </c>
      <c r="D5594" s="11" t="s">
        <v>260</v>
      </c>
      <c r="E5594" s="19" t="s">
        <v>11344</v>
      </c>
      <c r="F5594" s="10">
        <v>42036</v>
      </c>
      <c r="G5594" s="10">
        <v>44958</v>
      </c>
      <c r="H5594" s="11">
        <v>9</v>
      </c>
      <c r="I5594" s="20" t="s">
        <v>259</v>
      </c>
      <c r="J5594" s="11" t="s">
        <v>261</v>
      </c>
      <c r="K5594" s="11" t="s">
        <v>12387</v>
      </c>
      <c r="L5594" s="11">
        <v>2</v>
      </c>
    </row>
    <row r="5595" spans="1:12">
      <c r="A5595" s="11" t="s">
        <v>11095</v>
      </c>
      <c r="D5595" s="11" t="s">
        <v>260</v>
      </c>
      <c r="E5595" s="19" t="s">
        <v>11345</v>
      </c>
      <c r="F5595" s="10">
        <v>42036</v>
      </c>
      <c r="G5595" s="10">
        <v>44958</v>
      </c>
      <c r="H5595" s="11">
        <v>9</v>
      </c>
      <c r="I5595" s="20" t="s">
        <v>259</v>
      </c>
      <c r="J5595" s="11" t="s">
        <v>261</v>
      </c>
      <c r="K5595" s="11" t="s">
        <v>12387</v>
      </c>
      <c r="L5595" s="11">
        <v>2</v>
      </c>
    </row>
    <row r="5596" spans="1:12">
      <c r="A5596" s="11" t="s">
        <v>11096</v>
      </c>
      <c r="D5596" s="11" t="s">
        <v>260</v>
      </c>
      <c r="E5596" s="19" t="s">
        <v>11346</v>
      </c>
      <c r="F5596" s="10">
        <v>42036</v>
      </c>
      <c r="G5596" s="10">
        <v>44958</v>
      </c>
      <c r="H5596" s="11">
        <v>9</v>
      </c>
      <c r="I5596" s="20" t="s">
        <v>259</v>
      </c>
      <c r="J5596" s="11" t="s">
        <v>261</v>
      </c>
      <c r="K5596" s="11" t="s">
        <v>12387</v>
      </c>
      <c r="L5596" s="11">
        <v>2</v>
      </c>
    </row>
    <row r="5597" spans="1:12">
      <c r="A5597" s="11" t="s">
        <v>11097</v>
      </c>
      <c r="D5597" s="11" t="s">
        <v>260</v>
      </c>
      <c r="E5597" s="19" t="s">
        <v>11347</v>
      </c>
      <c r="F5597" s="10">
        <v>42036</v>
      </c>
      <c r="G5597" s="10">
        <v>44958</v>
      </c>
      <c r="H5597" s="11">
        <v>9</v>
      </c>
      <c r="I5597" s="20" t="s">
        <v>259</v>
      </c>
      <c r="J5597" s="11" t="s">
        <v>261</v>
      </c>
      <c r="K5597" s="11" t="s">
        <v>12387</v>
      </c>
      <c r="L5597" s="11">
        <v>2</v>
      </c>
    </row>
    <row r="5598" spans="1:12">
      <c r="A5598" s="11" t="s">
        <v>11098</v>
      </c>
      <c r="D5598" s="11" t="s">
        <v>260</v>
      </c>
      <c r="E5598" s="19" t="s">
        <v>11348</v>
      </c>
      <c r="F5598" s="10">
        <v>42036</v>
      </c>
      <c r="G5598" s="10">
        <v>44958</v>
      </c>
      <c r="H5598" s="11">
        <v>9</v>
      </c>
      <c r="I5598" s="20" t="s">
        <v>259</v>
      </c>
      <c r="J5598" s="11" t="s">
        <v>261</v>
      </c>
      <c r="K5598" s="11" t="s">
        <v>12387</v>
      </c>
      <c r="L5598" s="11">
        <v>2</v>
      </c>
    </row>
    <row r="5599" spans="1:12">
      <c r="A5599" s="11" t="s">
        <v>11099</v>
      </c>
      <c r="D5599" s="11" t="s">
        <v>260</v>
      </c>
      <c r="E5599" s="19" t="s">
        <v>11349</v>
      </c>
      <c r="F5599" s="10">
        <v>42036</v>
      </c>
      <c r="G5599" s="10">
        <v>44958</v>
      </c>
      <c r="H5599" s="11">
        <v>9</v>
      </c>
      <c r="I5599" s="20" t="s">
        <v>259</v>
      </c>
      <c r="J5599" s="11" t="s">
        <v>261</v>
      </c>
      <c r="K5599" s="11" t="s">
        <v>12387</v>
      </c>
      <c r="L5599" s="11">
        <v>2</v>
      </c>
    </row>
    <row r="5600" spans="1:12">
      <c r="A5600" s="11" t="s">
        <v>11100</v>
      </c>
      <c r="D5600" s="11" t="s">
        <v>260</v>
      </c>
      <c r="E5600" s="19" t="s">
        <v>11350</v>
      </c>
      <c r="F5600" s="10">
        <v>42036</v>
      </c>
      <c r="G5600" s="10">
        <v>44958</v>
      </c>
      <c r="H5600" s="11">
        <v>9</v>
      </c>
      <c r="I5600" s="20" t="s">
        <v>259</v>
      </c>
      <c r="J5600" s="11" t="s">
        <v>261</v>
      </c>
      <c r="K5600" s="11" t="s">
        <v>12387</v>
      </c>
      <c r="L5600" s="11">
        <v>2</v>
      </c>
    </row>
    <row r="5601" spans="1:12">
      <c r="A5601" s="11" t="s">
        <v>11101</v>
      </c>
      <c r="D5601" s="11" t="s">
        <v>260</v>
      </c>
      <c r="E5601" s="19" t="s">
        <v>11351</v>
      </c>
      <c r="F5601" s="10">
        <v>42036</v>
      </c>
      <c r="G5601" s="10">
        <v>44958</v>
      </c>
      <c r="H5601" s="11">
        <v>9</v>
      </c>
      <c r="I5601" s="20" t="s">
        <v>259</v>
      </c>
      <c r="J5601" s="11" t="s">
        <v>261</v>
      </c>
      <c r="K5601" s="11" t="s">
        <v>12387</v>
      </c>
      <c r="L5601" s="11">
        <v>2</v>
      </c>
    </row>
    <row r="5602" spans="1:12">
      <c r="A5602" s="11" t="s">
        <v>11102</v>
      </c>
      <c r="D5602" s="11" t="s">
        <v>260</v>
      </c>
      <c r="E5602" s="19" t="s">
        <v>11352</v>
      </c>
      <c r="F5602" s="10">
        <v>42036</v>
      </c>
      <c r="G5602" s="10">
        <v>44958</v>
      </c>
      <c r="H5602" s="11">
        <v>9</v>
      </c>
      <c r="I5602" s="20" t="s">
        <v>259</v>
      </c>
      <c r="J5602" s="11" t="s">
        <v>261</v>
      </c>
      <c r="K5602" s="11" t="s">
        <v>12387</v>
      </c>
      <c r="L5602" s="11">
        <v>2</v>
      </c>
    </row>
    <row r="5603" spans="1:12">
      <c r="A5603" s="11" t="s">
        <v>11103</v>
      </c>
      <c r="D5603" s="11" t="s">
        <v>260</v>
      </c>
      <c r="E5603" s="19" t="s">
        <v>11353</v>
      </c>
      <c r="F5603" s="10">
        <v>42036</v>
      </c>
      <c r="G5603" s="10">
        <v>44958</v>
      </c>
      <c r="H5603" s="11">
        <v>9</v>
      </c>
      <c r="I5603" s="20" t="s">
        <v>259</v>
      </c>
      <c r="J5603" s="11" t="s">
        <v>261</v>
      </c>
      <c r="K5603" s="11" t="s">
        <v>12387</v>
      </c>
      <c r="L5603" s="11">
        <v>2</v>
      </c>
    </row>
    <row r="5604" spans="1:12">
      <c r="A5604" s="11" t="s">
        <v>11104</v>
      </c>
      <c r="D5604" s="11" t="s">
        <v>260</v>
      </c>
      <c r="E5604" s="19" t="s">
        <v>11354</v>
      </c>
      <c r="F5604" s="10">
        <v>42036</v>
      </c>
      <c r="G5604" s="10">
        <v>44958</v>
      </c>
      <c r="H5604" s="11">
        <v>9</v>
      </c>
      <c r="I5604" s="20" t="s">
        <v>259</v>
      </c>
      <c r="J5604" s="11" t="s">
        <v>261</v>
      </c>
      <c r="K5604" s="11" t="s">
        <v>12387</v>
      </c>
      <c r="L5604" s="11">
        <v>2</v>
      </c>
    </row>
    <row r="5605" spans="1:12">
      <c r="A5605" s="11" t="s">
        <v>11105</v>
      </c>
      <c r="D5605" s="11" t="s">
        <v>260</v>
      </c>
      <c r="E5605" s="19" t="s">
        <v>11355</v>
      </c>
      <c r="F5605" s="10">
        <v>42036</v>
      </c>
      <c r="G5605" s="10">
        <v>44958</v>
      </c>
      <c r="H5605" s="11">
        <v>9</v>
      </c>
      <c r="I5605" s="20" t="s">
        <v>259</v>
      </c>
      <c r="J5605" s="11" t="s">
        <v>261</v>
      </c>
      <c r="K5605" s="11" t="s">
        <v>12387</v>
      </c>
      <c r="L5605" s="11">
        <v>2</v>
      </c>
    </row>
    <row r="5606" spans="1:12">
      <c r="A5606" s="11" t="s">
        <v>11106</v>
      </c>
      <c r="D5606" s="11" t="s">
        <v>260</v>
      </c>
      <c r="E5606" s="19" t="s">
        <v>11356</v>
      </c>
      <c r="F5606" s="10">
        <v>42036</v>
      </c>
      <c r="G5606" s="10">
        <v>44958</v>
      </c>
      <c r="H5606" s="11">
        <v>9</v>
      </c>
      <c r="I5606" s="20" t="s">
        <v>259</v>
      </c>
      <c r="J5606" s="11" t="s">
        <v>261</v>
      </c>
      <c r="K5606" s="11" t="s">
        <v>12387</v>
      </c>
      <c r="L5606" s="11">
        <v>2</v>
      </c>
    </row>
    <row r="5607" spans="1:12">
      <c r="A5607" s="11" t="s">
        <v>11107</v>
      </c>
      <c r="D5607" s="11" t="s">
        <v>260</v>
      </c>
      <c r="E5607" s="19" t="s">
        <v>11357</v>
      </c>
      <c r="F5607" s="10">
        <v>42036</v>
      </c>
      <c r="G5607" s="10">
        <v>44958</v>
      </c>
      <c r="H5607" s="11">
        <v>9</v>
      </c>
      <c r="I5607" s="20" t="s">
        <v>259</v>
      </c>
      <c r="J5607" s="11" t="s">
        <v>261</v>
      </c>
      <c r="K5607" s="11" t="s">
        <v>12387</v>
      </c>
      <c r="L5607" s="11">
        <v>2</v>
      </c>
    </row>
    <row r="5608" spans="1:12">
      <c r="A5608" s="11" t="s">
        <v>11108</v>
      </c>
      <c r="D5608" s="11" t="s">
        <v>260</v>
      </c>
      <c r="E5608" s="19" t="s">
        <v>11358</v>
      </c>
      <c r="F5608" s="10">
        <v>42036</v>
      </c>
      <c r="G5608" s="10">
        <v>44958</v>
      </c>
      <c r="H5608" s="11">
        <v>9</v>
      </c>
      <c r="I5608" s="20" t="s">
        <v>259</v>
      </c>
      <c r="J5608" s="11" t="s">
        <v>261</v>
      </c>
      <c r="K5608" s="11" t="s">
        <v>12387</v>
      </c>
      <c r="L5608" s="11">
        <v>2</v>
      </c>
    </row>
    <row r="5609" spans="1:12">
      <c r="A5609" s="11" t="s">
        <v>11109</v>
      </c>
      <c r="D5609" s="11" t="s">
        <v>260</v>
      </c>
      <c r="E5609" s="19" t="s">
        <v>11359</v>
      </c>
      <c r="F5609" s="10">
        <v>42036</v>
      </c>
      <c r="G5609" s="10">
        <v>44958</v>
      </c>
      <c r="H5609" s="11">
        <v>9</v>
      </c>
      <c r="I5609" s="20" t="s">
        <v>259</v>
      </c>
      <c r="J5609" s="11" t="s">
        <v>261</v>
      </c>
      <c r="K5609" s="11" t="s">
        <v>12387</v>
      </c>
      <c r="L5609" s="11">
        <v>2</v>
      </c>
    </row>
    <row r="5610" spans="1:12">
      <c r="A5610" s="11" t="s">
        <v>11110</v>
      </c>
      <c r="D5610" s="11" t="s">
        <v>260</v>
      </c>
      <c r="E5610" s="19" t="s">
        <v>11360</v>
      </c>
      <c r="F5610" s="10">
        <v>42036</v>
      </c>
      <c r="G5610" s="10">
        <v>44958</v>
      </c>
      <c r="H5610" s="11">
        <v>9</v>
      </c>
      <c r="I5610" s="20" t="s">
        <v>259</v>
      </c>
      <c r="J5610" s="11" t="s">
        <v>261</v>
      </c>
      <c r="K5610" s="11" t="s">
        <v>12387</v>
      </c>
      <c r="L5610" s="11">
        <v>2</v>
      </c>
    </row>
    <row r="5611" spans="1:12">
      <c r="A5611" s="11" t="s">
        <v>11111</v>
      </c>
      <c r="D5611" s="11" t="s">
        <v>260</v>
      </c>
      <c r="E5611" s="19" t="s">
        <v>11361</v>
      </c>
      <c r="F5611" s="10">
        <v>42036</v>
      </c>
      <c r="G5611" s="10">
        <v>44958</v>
      </c>
      <c r="H5611" s="11">
        <v>9</v>
      </c>
      <c r="I5611" s="20" t="s">
        <v>259</v>
      </c>
      <c r="J5611" s="11" t="s">
        <v>261</v>
      </c>
      <c r="K5611" s="11" t="s">
        <v>12387</v>
      </c>
      <c r="L5611" s="11">
        <v>2</v>
      </c>
    </row>
    <row r="5612" spans="1:12">
      <c r="A5612" s="11" t="s">
        <v>11112</v>
      </c>
      <c r="D5612" s="11" t="s">
        <v>260</v>
      </c>
      <c r="E5612" s="19" t="s">
        <v>11362</v>
      </c>
      <c r="F5612" s="10">
        <v>42036</v>
      </c>
      <c r="G5612" s="10">
        <v>44958</v>
      </c>
      <c r="H5612" s="11">
        <v>9</v>
      </c>
      <c r="I5612" s="20" t="s">
        <v>259</v>
      </c>
      <c r="J5612" s="11" t="s">
        <v>261</v>
      </c>
      <c r="K5612" s="11" t="s">
        <v>12387</v>
      </c>
      <c r="L5612" s="11">
        <v>2</v>
      </c>
    </row>
    <row r="5613" spans="1:12">
      <c r="A5613" s="11" t="s">
        <v>11113</v>
      </c>
      <c r="D5613" s="11" t="s">
        <v>260</v>
      </c>
      <c r="E5613" s="19" t="s">
        <v>11363</v>
      </c>
      <c r="F5613" s="10">
        <v>42036</v>
      </c>
      <c r="G5613" s="10">
        <v>44958</v>
      </c>
      <c r="H5613" s="11">
        <v>9</v>
      </c>
      <c r="I5613" s="20" t="s">
        <v>259</v>
      </c>
      <c r="J5613" s="11" t="s">
        <v>261</v>
      </c>
      <c r="K5613" s="11" t="s">
        <v>12387</v>
      </c>
      <c r="L5613" s="11">
        <v>2</v>
      </c>
    </row>
    <row r="5614" spans="1:12">
      <c r="A5614" s="11" t="s">
        <v>11114</v>
      </c>
      <c r="D5614" s="11" t="s">
        <v>260</v>
      </c>
      <c r="E5614" s="19" t="s">
        <v>11364</v>
      </c>
      <c r="F5614" s="10">
        <v>42036</v>
      </c>
      <c r="G5614" s="10">
        <v>44958</v>
      </c>
      <c r="H5614" s="11">
        <v>9</v>
      </c>
      <c r="I5614" s="20" t="s">
        <v>259</v>
      </c>
      <c r="J5614" s="11" t="s">
        <v>261</v>
      </c>
      <c r="K5614" s="11" t="s">
        <v>12387</v>
      </c>
      <c r="L5614" s="11">
        <v>2</v>
      </c>
    </row>
    <row r="5615" spans="1:12">
      <c r="A5615" s="11" t="s">
        <v>11115</v>
      </c>
      <c r="D5615" s="11" t="s">
        <v>260</v>
      </c>
      <c r="E5615" s="19" t="s">
        <v>11365</v>
      </c>
      <c r="F5615" s="10">
        <v>42036</v>
      </c>
      <c r="G5615" s="10">
        <v>44958</v>
      </c>
      <c r="H5615" s="11">
        <v>9</v>
      </c>
      <c r="I5615" s="20" t="s">
        <v>259</v>
      </c>
      <c r="J5615" s="11" t="s">
        <v>261</v>
      </c>
      <c r="K5615" s="11" t="s">
        <v>12387</v>
      </c>
      <c r="L5615" s="11">
        <v>2</v>
      </c>
    </row>
    <row r="5616" spans="1:12">
      <c r="A5616" s="11" t="s">
        <v>11116</v>
      </c>
      <c r="D5616" s="11" t="s">
        <v>260</v>
      </c>
      <c r="E5616" s="19" t="s">
        <v>11366</v>
      </c>
      <c r="F5616" s="10">
        <v>42036</v>
      </c>
      <c r="G5616" s="10">
        <v>44958</v>
      </c>
      <c r="H5616" s="11">
        <v>9</v>
      </c>
      <c r="I5616" s="20" t="s">
        <v>259</v>
      </c>
      <c r="J5616" s="11" t="s">
        <v>261</v>
      </c>
      <c r="K5616" s="11" t="s">
        <v>12387</v>
      </c>
      <c r="L5616" s="11">
        <v>2</v>
      </c>
    </row>
    <row r="5617" spans="1:12">
      <c r="A5617" s="11" t="s">
        <v>11117</v>
      </c>
      <c r="D5617" s="11" t="s">
        <v>260</v>
      </c>
      <c r="E5617" s="19" t="s">
        <v>11367</v>
      </c>
      <c r="F5617" s="10">
        <v>42036</v>
      </c>
      <c r="G5617" s="10">
        <v>44958</v>
      </c>
      <c r="H5617" s="11">
        <v>9</v>
      </c>
      <c r="I5617" s="20" t="s">
        <v>259</v>
      </c>
      <c r="J5617" s="11" t="s">
        <v>261</v>
      </c>
      <c r="K5617" s="11" t="s">
        <v>12387</v>
      </c>
      <c r="L5617" s="11">
        <v>2</v>
      </c>
    </row>
    <row r="5618" spans="1:12">
      <c r="A5618" s="11" t="s">
        <v>11118</v>
      </c>
      <c r="D5618" s="11" t="s">
        <v>260</v>
      </c>
      <c r="E5618" s="19" t="s">
        <v>11368</v>
      </c>
      <c r="F5618" s="10">
        <v>42036</v>
      </c>
      <c r="G5618" s="10">
        <v>44958</v>
      </c>
      <c r="H5618" s="11">
        <v>9</v>
      </c>
      <c r="I5618" s="20" t="s">
        <v>259</v>
      </c>
      <c r="J5618" s="11" t="s">
        <v>261</v>
      </c>
      <c r="K5618" s="11" t="s">
        <v>12387</v>
      </c>
      <c r="L5618" s="11">
        <v>2</v>
      </c>
    </row>
    <row r="5619" spans="1:12">
      <c r="A5619" s="11" t="s">
        <v>11119</v>
      </c>
      <c r="D5619" s="11" t="s">
        <v>260</v>
      </c>
      <c r="E5619" s="19" t="s">
        <v>11369</v>
      </c>
      <c r="F5619" s="10">
        <v>42036</v>
      </c>
      <c r="G5619" s="10">
        <v>44958</v>
      </c>
      <c r="H5619" s="11">
        <v>9</v>
      </c>
      <c r="I5619" s="20" t="s">
        <v>259</v>
      </c>
      <c r="J5619" s="11" t="s">
        <v>261</v>
      </c>
      <c r="K5619" s="11" t="s">
        <v>12387</v>
      </c>
      <c r="L5619" s="11">
        <v>2</v>
      </c>
    </row>
    <row r="5620" spans="1:12">
      <c r="A5620" s="11" t="s">
        <v>11120</v>
      </c>
      <c r="D5620" s="11" t="s">
        <v>260</v>
      </c>
      <c r="E5620" s="19" t="s">
        <v>11370</v>
      </c>
      <c r="F5620" s="10">
        <v>42036</v>
      </c>
      <c r="G5620" s="10">
        <v>44958</v>
      </c>
      <c r="H5620" s="11">
        <v>9</v>
      </c>
      <c r="I5620" s="20" t="s">
        <v>259</v>
      </c>
      <c r="J5620" s="11" t="s">
        <v>261</v>
      </c>
      <c r="K5620" s="11" t="s">
        <v>12387</v>
      </c>
      <c r="L5620" s="11">
        <v>2</v>
      </c>
    </row>
    <row r="5621" spans="1:12">
      <c r="A5621" s="11" t="s">
        <v>11121</v>
      </c>
      <c r="D5621" s="11" t="s">
        <v>260</v>
      </c>
      <c r="E5621" s="19" t="s">
        <v>11371</v>
      </c>
      <c r="F5621" s="10">
        <v>42036</v>
      </c>
      <c r="G5621" s="10">
        <v>44958</v>
      </c>
      <c r="H5621" s="11">
        <v>9</v>
      </c>
      <c r="I5621" s="20" t="s">
        <v>259</v>
      </c>
      <c r="J5621" s="11" t="s">
        <v>261</v>
      </c>
      <c r="K5621" s="11" t="s">
        <v>12387</v>
      </c>
      <c r="L5621" s="11">
        <v>2</v>
      </c>
    </row>
    <row r="5622" spans="1:12">
      <c r="A5622" s="11" t="s">
        <v>11122</v>
      </c>
      <c r="D5622" s="11" t="s">
        <v>260</v>
      </c>
      <c r="E5622" s="19" t="s">
        <v>11372</v>
      </c>
      <c r="F5622" s="10">
        <v>42036</v>
      </c>
      <c r="G5622" s="10">
        <v>44958</v>
      </c>
      <c r="H5622" s="11">
        <v>9</v>
      </c>
      <c r="I5622" s="20" t="s">
        <v>259</v>
      </c>
      <c r="J5622" s="11" t="s">
        <v>261</v>
      </c>
      <c r="K5622" s="11" t="s">
        <v>12387</v>
      </c>
      <c r="L5622" s="11">
        <v>2</v>
      </c>
    </row>
    <row r="5623" spans="1:12">
      <c r="A5623" s="11" t="s">
        <v>11123</v>
      </c>
      <c r="D5623" s="11" t="s">
        <v>260</v>
      </c>
      <c r="E5623" s="19" t="s">
        <v>11373</v>
      </c>
      <c r="F5623" s="10">
        <v>42036</v>
      </c>
      <c r="G5623" s="10">
        <v>44958</v>
      </c>
      <c r="H5623" s="11">
        <v>9</v>
      </c>
      <c r="I5623" s="20" t="s">
        <v>259</v>
      </c>
      <c r="J5623" s="11" t="s">
        <v>261</v>
      </c>
      <c r="K5623" s="11" t="s">
        <v>12387</v>
      </c>
      <c r="L5623" s="11">
        <v>2</v>
      </c>
    </row>
    <row r="5624" spans="1:12">
      <c r="A5624" s="11" t="s">
        <v>11124</v>
      </c>
      <c r="D5624" s="11" t="s">
        <v>260</v>
      </c>
      <c r="E5624" s="19" t="s">
        <v>11374</v>
      </c>
      <c r="F5624" s="10">
        <v>42036</v>
      </c>
      <c r="G5624" s="10">
        <v>44958</v>
      </c>
      <c r="H5624" s="11">
        <v>9</v>
      </c>
      <c r="I5624" s="20" t="s">
        <v>259</v>
      </c>
      <c r="J5624" s="11" t="s">
        <v>261</v>
      </c>
      <c r="K5624" s="11" t="s">
        <v>12387</v>
      </c>
      <c r="L5624" s="11">
        <v>2</v>
      </c>
    </row>
    <row r="5625" spans="1:12">
      <c r="A5625" s="11" t="s">
        <v>11125</v>
      </c>
      <c r="D5625" s="11" t="s">
        <v>260</v>
      </c>
      <c r="E5625" s="19" t="s">
        <v>11375</v>
      </c>
      <c r="F5625" s="10">
        <v>42036</v>
      </c>
      <c r="G5625" s="10">
        <v>44958</v>
      </c>
      <c r="H5625" s="11">
        <v>9</v>
      </c>
      <c r="I5625" s="20" t="s">
        <v>259</v>
      </c>
      <c r="J5625" s="11" t="s">
        <v>261</v>
      </c>
      <c r="K5625" s="11" t="s">
        <v>12387</v>
      </c>
      <c r="L5625" s="11">
        <v>2</v>
      </c>
    </row>
    <row r="5626" spans="1:12">
      <c r="A5626" s="11" t="s">
        <v>11126</v>
      </c>
      <c r="D5626" s="11" t="s">
        <v>260</v>
      </c>
      <c r="E5626" s="19" t="s">
        <v>11376</v>
      </c>
      <c r="F5626" s="10">
        <v>42036</v>
      </c>
      <c r="G5626" s="10">
        <v>44958</v>
      </c>
      <c r="H5626" s="11">
        <v>9</v>
      </c>
      <c r="I5626" s="20" t="s">
        <v>259</v>
      </c>
      <c r="J5626" s="11" t="s">
        <v>261</v>
      </c>
      <c r="K5626" s="11" t="s">
        <v>12387</v>
      </c>
      <c r="L5626" s="11">
        <v>2</v>
      </c>
    </row>
    <row r="5627" spans="1:12">
      <c r="A5627" s="11" t="s">
        <v>11127</v>
      </c>
      <c r="D5627" s="11" t="s">
        <v>260</v>
      </c>
      <c r="E5627" s="19" t="s">
        <v>11377</v>
      </c>
      <c r="F5627" s="10">
        <v>42036</v>
      </c>
      <c r="G5627" s="10">
        <v>44958</v>
      </c>
      <c r="H5627" s="11">
        <v>9</v>
      </c>
      <c r="I5627" s="20" t="s">
        <v>259</v>
      </c>
      <c r="J5627" s="11" t="s">
        <v>261</v>
      </c>
      <c r="K5627" s="11" t="s">
        <v>12387</v>
      </c>
      <c r="L5627" s="11">
        <v>2</v>
      </c>
    </row>
    <row r="5628" spans="1:12">
      <c r="A5628" s="11" t="s">
        <v>11128</v>
      </c>
      <c r="D5628" s="11" t="s">
        <v>260</v>
      </c>
      <c r="E5628" s="19" t="s">
        <v>11378</v>
      </c>
      <c r="F5628" s="10">
        <v>42036</v>
      </c>
      <c r="G5628" s="10">
        <v>44958</v>
      </c>
      <c r="H5628" s="11">
        <v>9</v>
      </c>
      <c r="I5628" s="20" t="s">
        <v>259</v>
      </c>
      <c r="J5628" s="11" t="s">
        <v>261</v>
      </c>
      <c r="K5628" s="11" t="s">
        <v>12387</v>
      </c>
      <c r="L5628" s="11">
        <v>2</v>
      </c>
    </row>
    <row r="5629" spans="1:12">
      <c r="A5629" s="11" t="s">
        <v>11129</v>
      </c>
      <c r="D5629" s="11" t="s">
        <v>260</v>
      </c>
      <c r="E5629" s="19" t="s">
        <v>11379</v>
      </c>
      <c r="F5629" s="10">
        <v>42036</v>
      </c>
      <c r="G5629" s="10">
        <v>44958</v>
      </c>
      <c r="H5629" s="11">
        <v>9</v>
      </c>
      <c r="I5629" s="20" t="s">
        <v>259</v>
      </c>
      <c r="J5629" s="11" t="s">
        <v>261</v>
      </c>
      <c r="K5629" s="11" t="s">
        <v>12387</v>
      </c>
      <c r="L5629" s="11">
        <v>2</v>
      </c>
    </row>
    <row r="5630" spans="1:12">
      <c r="A5630" s="11" t="s">
        <v>11130</v>
      </c>
      <c r="D5630" s="11" t="s">
        <v>260</v>
      </c>
      <c r="E5630" s="19" t="s">
        <v>11380</v>
      </c>
      <c r="F5630" s="10">
        <v>42036</v>
      </c>
      <c r="G5630" s="10">
        <v>44958</v>
      </c>
      <c r="H5630" s="11">
        <v>9</v>
      </c>
      <c r="I5630" s="20" t="s">
        <v>259</v>
      </c>
      <c r="J5630" s="11" t="s">
        <v>261</v>
      </c>
      <c r="K5630" s="11" t="s">
        <v>12387</v>
      </c>
      <c r="L5630" s="11">
        <v>2</v>
      </c>
    </row>
    <row r="5631" spans="1:12">
      <c r="A5631" s="11" t="s">
        <v>11131</v>
      </c>
      <c r="D5631" s="11" t="s">
        <v>260</v>
      </c>
      <c r="E5631" s="19" t="s">
        <v>11381</v>
      </c>
      <c r="F5631" s="10">
        <v>42036</v>
      </c>
      <c r="G5631" s="10">
        <v>44958</v>
      </c>
      <c r="H5631" s="11">
        <v>9</v>
      </c>
      <c r="I5631" s="20" t="s">
        <v>259</v>
      </c>
      <c r="J5631" s="11" t="s">
        <v>261</v>
      </c>
      <c r="K5631" s="11" t="s">
        <v>12387</v>
      </c>
      <c r="L5631" s="11">
        <v>2</v>
      </c>
    </row>
    <row r="5632" spans="1:12">
      <c r="A5632" s="11" t="s">
        <v>11132</v>
      </c>
      <c r="D5632" s="11" t="s">
        <v>260</v>
      </c>
      <c r="E5632" s="19" t="s">
        <v>11382</v>
      </c>
      <c r="F5632" s="10">
        <v>42036</v>
      </c>
      <c r="G5632" s="10">
        <v>44958</v>
      </c>
      <c r="H5632" s="11">
        <v>9</v>
      </c>
      <c r="I5632" s="20" t="s">
        <v>259</v>
      </c>
      <c r="J5632" s="11" t="s">
        <v>261</v>
      </c>
      <c r="K5632" s="11" t="s">
        <v>12387</v>
      </c>
      <c r="L5632" s="11">
        <v>2</v>
      </c>
    </row>
    <row r="5633" spans="1:12">
      <c r="A5633" s="11" t="s">
        <v>11133</v>
      </c>
      <c r="D5633" s="11" t="s">
        <v>260</v>
      </c>
      <c r="E5633" s="19" t="s">
        <v>11383</v>
      </c>
      <c r="F5633" s="10">
        <v>42036</v>
      </c>
      <c r="G5633" s="10">
        <v>44958</v>
      </c>
      <c r="H5633" s="11">
        <v>9</v>
      </c>
      <c r="I5633" s="20" t="s">
        <v>259</v>
      </c>
      <c r="J5633" s="11" t="s">
        <v>261</v>
      </c>
      <c r="K5633" s="11" t="s">
        <v>12387</v>
      </c>
      <c r="L5633" s="11">
        <v>2</v>
      </c>
    </row>
    <row r="5634" spans="1:12">
      <c r="A5634" s="11" t="s">
        <v>11134</v>
      </c>
      <c r="D5634" s="11" t="s">
        <v>260</v>
      </c>
      <c r="E5634" s="19" t="s">
        <v>11384</v>
      </c>
      <c r="F5634" s="10">
        <v>42036</v>
      </c>
      <c r="G5634" s="10">
        <v>44958</v>
      </c>
      <c r="H5634" s="11">
        <v>9</v>
      </c>
      <c r="I5634" s="20" t="s">
        <v>259</v>
      </c>
      <c r="J5634" s="11" t="s">
        <v>261</v>
      </c>
      <c r="K5634" s="11" t="s">
        <v>12387</v>
      </c>
      <c r="L5634" s="11">
        <v>2</v>
      </c>
    </row>
    <row r="5635" spans="1:12">
      <c r="A5635" s="11" t="s">
        <v>11135</v>
      </c>
      <c r="D5635" s="11" t="s">
        <v>260</v>
      </c>
      <c r="E5635" s="19" t="s">
        <v>11385</v>
      </c>
      <c r="F5635" s="10">
        <v>42036</v>
      </c>
      <c r="G5635" s="10">
        <v>44958</v>
      </c>
      <c r="H5635" s="11">
        <v>9</v>
      </c>
      <c r="I5635" s="20" t="s">
        <v>259</v>
      </c>
      <c r="J5635" s="11" t="s">
        <v>261</v>
      </c>
      <c r="K5635" s="11" t="s">
        <v>12387</v>
      </c>
      <c r="L5635" s="11">
        <v>2</v>
      </c>
    </row>
    <row r="5636" spans="1:12">
      <c r="A5636" s="11" t="s">
        <v>11136</v>
      </c>
      <c r="D5636" s="11" t="s">
        <v>260</v>
      </c>
      <c r="E5636" s="19" t="s">
        <v>11386</v>
      </c>
      <c r="F5636" s="10">
        <v>42036</v>
      </c>
      <c r="G5636" s="10">
        <v>44958</v>
      </c>
      <c r="H5636" s="11">
        <v>9</v>
      </c>
      <c r="I5636" s="20" t="s">
        <v>259</v>
      </c>
      <c r="J5636" s="11" t="s">
        <v>261</v>
      </c>
      <c r="K5636" s="11" t="s">
        <v>12387</v>
      </c>
      <c r="L5636" s="11">
        <v>2</v>
      </c>
    </row>
    <row r="5637" spans="1:12">
      <c r="A5637" s="11" t="s">
        <v>11137</v>
      </c>
      <c r="D5637" s="11" t="s">
        <v>260</v>
      </c>
      <c r="E5637" s="19" t="s">
        <v>11387</v>
      </c>
      <c r="F5637" s="10">
        <v>42036</v>
      </c>
      <c r="G5637" s="10">
        <v>44958</v>
      </c>
      <c r="H5637" s="11">
        <v>9</v>
      </c>
      <c r="I5637" s="20" t="s">
        <v>259</v>
      </c>
      <c r="J5637" s="11" t="s">
        <v>261</v>
      </c>
      <c r="K5637" s="11" t="s">
        <v>12387</v>
      </c>
      <c r="L5637" s="11">
        <v>2</v>
      </c>
    </row>
    <row r="5638" spans="1:12">
      <c r="A5638" s="11" t="s">
        <v>11138</v>
      </c>
      <c r="D5638" s="11" t="s">
        <v>260</v>
      </c>
      <c r="E5638" s="19" t="s">
        <v>11388</v>
      </c>
      <c r="F5638" s="10">
        <v>42036</v>
      </c>
      <c r="G5638" s="10">
        <v>44958</v>
      </c>
      <c r="H5638" s="11">
        <v>9</v>
      </c>
      <c r="I5638" s="20" t="s">
        <v>259</v>
      </c>
      <c r="J5638" s="11" t="s">
        <v>261</v>
      </c>
      <c r="K5638" s="11" t="s">
        <v>12387</v>
      </c>
      <c r="L5638" s="11">
        <v>2</v>
      </c>
    </row>
    <row r="5639" spans="1:12">
      <c r="A5639" s="11" t="s">
        <v>11139</v>
      </c>
      <c r="D5639" s="11" t="s">
        <v>260</v>
      </c>
      <c r="E5639" s="19" t="s">
        <v>11389</v>
      </c>
      <c r="F5639" s="10">
        <v>42036</v>
      </c>
      <c r="G5639" s="10">
        <v>44958</v>
      </c>
      <c r="H5639" s="11">
        <v>9</v>
      </c>
      <c r="I5639" s="20" t="s">
        <v>259</v>
      </c>
      <c r="J5639" s="11" t="s">
        <v>261</v>
      </c>
      <c r="K5639" s="11" t="s">
        <v>12387</v>
      </c>
      <c r="L5639" s="11">
        <v>2</v>
      </c>
    </row>
    <row r="5640" spans="1:12">
      <c r="A5640" s="11" t="s">
        <v>11140</v>
      </c>
      <c r="D5640" s="11" t="s">
        <v>260</v>
      </c>
      <c r="E5640" s="19" t="s">
        <v>11390</v>
      </c>
      <c r="F5640" s="10">
        <v>42036</v>
      </c>
      <c r="G5640" s="10">
        <v>44958</v>
      </c>
      <c r="H5640" s="11">
        <v>9</v>
      </c>
      <c r="I5640" s="20" t="s">
        <v>259</v>
      </c>
      <c r="J5640" s="11" t="s">
        <v>261</v>
      </c>
      <c r="K5640" s="11" t="s">
        <v>12387</v>
      </c>
      <c r="L5640" s="11">
        <v>2</v>
      </c>
    </row>
    <row r="5641" spans="1:12">
      <c r="A5641" s="11" t="s">
        <v>11141</v>
      </c>
      <c r="D5641" s="11" t="s">
        <v>260</v>
      </c>
      <c r="E5641" s="19" t="s">
        <v>11391</v>
      </c>
      <c r="F5641" s="10">
        <v>42036</v>
      </c>
      <c r="G5641" s="10">
        <v>44958</v>
      </c>
      <c r="H5641" s="11">
        <v>9</v>
      </c>
      <c r="I5641" s="20" t="s">
        <v>259</v>
      </c>
      <c r="J5641" s="11" t="s">
        <v>261</v>
      </c>
      <c r="K5641" s="11" t="s">
        <v>12387</v>
      </c>
      <c r="L5641" s="11">
        <v>2</v>
      </c>
    </row>
    <row r="5642" spans="1:12">
      <c r="A5642" s="11" t="s">
        <v>11142</v>
      </c>
      <c r="D5642" s="11" t="s">
        <v>260</v>
      </c>
      <c r="E5642" s="19" t="s">
        <v>11392</v>
      </c>
      <c r="F5642" s="10">
        <v>42036</v>
      </c>
      <c r="G5642" s="10">
        <v>44958</v>
      </c>
      <c r="H5642" s="11">
        <v>9</v>
      </c>
      <c r="I5642" s="20" t="s">
        <v>259</v>
      </c>
      <c r="J5642" s="11" t="s">
        <v>261</v>
      </c>
      <c r="K5642" s="11" t="s">
        <v>12387</v>
      </c>
      <c r="L5642" s="11">
        <v>2</v>
      </c>
    </row>
    <row r="5643" spans="1:12">
      <c r="A5643" s="11" t="s">
        <v>11143</v>
      </c>
      <c r="D5643" s="11" t="s">
        <v>260</v>
      </c>
      <c r="E5643" s="19" t="s">
        <v>11393</v>
      </c>
      <c r="F5643" s="10">
        <v>42036</v>
      </c>
      <c r="G5643" s="10">
        <v>44958</v>
      </c>
      <c r="H5643" s="11">
        <v>9</v>
      </c>
      <c r="I5643" s="20" t="s">
        <v>259</v>
      </c>
      <c r="J5643" s="11" t="s">
        <v>261</v>
      </c>
      <c r="K5643" s="11" t="s">
        <v>12387</v>
      </c>
      <c r="L5643" s="11">
        <v>2</v>
      </c>
    </row>
    <row r="5644" spans="1:12">
      <c r="A5644" s="11" t="s">
        <v>11144</v>
      </c>
      <c r="D5644" s="11" t="s">
        <v>260</v>
      </c>
      <c r="E5644" s="19" t="s">
        <v>11394</v>
      </c>
      <c r="F5644" s="10">
        <v>42036</v>
      </c>
      <c r="G5644" s="10">
        <v>44958</v>
      </c>
      <c r="H5644" s="11">
        <v>9</v>
      </c>
      <c r="I5644" s="20" t="s">
        <v>259</v>
      </c>
      <c r="J5644" s="11" t="s">
        <v>261</v>
      </c>
      <c r="K5644" s="11" t="s">
        <v>12387</v>
      </c>
      <c r="L5644" s="11">
        <v>2</v>
      </c>
    </row>
    <row r="5645" spans="1:12">
      <c r="A5645" s="11" t="s">
        <v>11145</v>
      </c>
      <c r="D5645" s="11" t="s">
        <v>260</v>
      </c>
      <c r="E5645" s="19" t="s">
        <v>11395</v>
      </c>
      <c r="F5645" s="10">
        <v>42036</v>
      </c>
      <c r="G5645" s="10">
        <v>44958</v>
      </c>
      <c r="H5645" s="11">
        <v>9</v>
      </c>
      <c r="I5645" s="20" t="s">
        <v>259</v>
      </c>
      <c r="J5645" s="11" t="s">
        <v>261</v>
      </c>
      <c r="K5645" s="11" t="s">
        <v>12387</v>
      </c>
      <c r="L5645" s="11">
        <v>2</v>
      </c>
    </row>
    <row r="5646" spans="1:12">
      <c r="A5646" s="11" t="s">
        <v>11146</v>
      </c>
      <c r="D5646" s="11" t="s">
        <v>260</v>
      </c>
      <c r="E5646" s="19" t="s">
        <v>11396</v>
      </c>
      <c r="F5646" s="10">
        <v>42036</v>
      </c>
      <c r="G5646" s="10">
        <v>44958</v>
      </c>
      <c r="H5646" s="11">
        <v>9</v>
      </c>
      <c r="I5646" s="20" t="s">
        <v>259</v>
      </c>
      <c r="J5646" s="11" t="s">
        <v>261</v>
      </c>
      <c r="K5646" s="11" t="s">
        <v>12387</v>
      </c>
      <c r="L5646" s="11">
        <v>2</v>
      </c>
    </row>
    <row r="5647" spans="1:12">
      <c r="A5647" s="11" t="s">
        <v>11147</v>
      </c>
      <c r="D5647" s="11" t="s">
        <v>260</v>
      </c>
      <c r="E5647" s="19" t="s">
        <v>11397</v>
      </c>
      <c r="F5647" s="10">
        <v>42036</v>
      </c>
      <c r="G5647" s="10">
        <v>44958</v>
      </c>
      <c r="H5647" s="11">
        <v>9</v>
      </c>
      <c r="I5647" s="20" t="s">
        <v>259</v>
      </c>
      <c r="J5647" s="11" t="s">
        <v>261</v>
      </c>
      <c r="K5647" s="11" t="s">
        <v>12387</v>
      </c>
      <c r="L5647" s="11">
        <v>2</v>
      </c>
    </row>
    <row r="5648" spans="1:12">
      <c r="A5648" s="11" t="s">
        <v>11148</v>
      </c>
      <c r="D5648" s="11" t="s">
        <v>260</v>
      </c>
      <c r="E5648" s="19" t="s">
        <v>11398</v>
      </c>
      <c r="F5648" s="10">
        <v>42036</v>
      </c>
      <c r="G5648" s="10">
        <v>44958</v>
      </c>
      <c r="H5648" s="11">
        <v>9</v>
      </c>
      <c r="I5648" s="20" t="s">
        <v>259</v>
      </c>
      <c r="J5648" s="11" t="s">
        <v>261</v>
      </c>
      <c r="K5648" s="11" t="s">
        <v>12387</v>
      </c>
      <c r="L5648" s="11">
        <v>2</v>
      </c>
    </row>
    <row r="5649" spans="1:12">
      <c r="A5649" s="11" t="s">
        <v>11149</v>
      </c>
      <c r="D5649" s="11" t="s">
        <v>260</v>
      </c>
      <c r="E5649" s="19" t="s">
        <v>11399</v>
      </c>
      <c r="F5649" s="10">
        <v>42036</v>
      </c>
      <c r="G5649" s="10">
        <v>44958</v>
      </c>
      <c r="H5649" s="11">
        <v>9</v>
      </c>
      <c r="I5649" s="20" t="s">
        <v>259</v>
      </c>
      <c r="J5649" s="11" t="s">
        <v>261</v>
      </c>
      <c r="K5649" s="11" t="s">
        <v>12387</v>
      </c>
      <c r="L5649" s="11">
        <v>2</v>
      </c>
    </row>
    <row r="5650" spans="1:12">
      <c r="A5650" s="11" t="s">
        <v>11150</v>
      </c>
      <c r="D5650" s="11" t="s">
        <v>260</v>
      </c>
      <c r="E5650" s="19" t="s">
        <v>11400</v>
      </c>
      <c r="F5650" s="10">
        <v>42036</v>
      </c>
      <c r="G5650" s="10">
        <v>44958</v>
      </c>
      <c r="H5650" s="11">
        <v>9</v>
      </c>
      <c r="I5650" s="20" t="s">
        <v>259</v>
      </c>
      <c r="J5650" s="11" t="s">
        <v>261</v>
      </c>
      <c r="K5650" s="11" t="s">
        <v>12387</v>
      </c>
      <c r="L5650" s="11">
        <v>2</v>
      </c>
    </row>
    <row r="5651" spans="1:12">
      <c r="A5651" s="11" t="s">
        <v>11151</v>
      </c>
      <c r="D5651" s="11" t="s">
        <v>260</v>
      </c>
      <c r="E5651" s="19" t="s">
        <v>11401</v>
      </c>
      <c r="F5651" s="10">
        <v>42036</v>
      </c>
      <c r="G5651" s="10">
        <v>44958</v>
      </c>
      <c r="H5651" s="11">
        <v>9</v>
      </c>
      <c r="I5651" s="20" t="s">
        <v>259</v>
      </c>
      <c r="J5651" s="11" t="s">
        <v>261</v>
      </c>
      <c r="K5651" s="11" t="s">
        <v>12387</v>
      </c>
      <c r="L5651" s="11">
        <v>2</v>
      </c>
    </row>
    <row r="5652" spans="1:12">
      <c r="A5652" s="11" t="s">
        <v>11152</v>
      </c>
      <c r="D5652" s="11" t="s">
        <v>260</v>
      </c>
      <c r="E5652" s="19" t="s">
        <v>11402</v>
      </c>
      <c r="F5652" s="10">
        <v>42036</v>
      </c>
      <c r="G5652" s="10">
        <v>44958</v>
      </c>
      <c r="H5652" s="11">
        <v>9</v>
      </c>
      <c r="I5652" s="20" t="s">
        <v>259</v>
      </c>
      <c r="J5652" s="11" t="s">
        <v>261</v>
      </c>
      <c r="K5652" s="11" t="s">
        <v>12387</v>
      </c>
      <c r="L5652" s="11">
        <v>2</v>
      </c>
    </row>
    <row r="5653" spans="1:12">
      <c r="A5653" s="11" t="s">
        <v>11153</v>
      </c>
      <c r="D5653" s="11" t="s">
        <v>260</v>
      </c>
      <c r="E5653" s="19" t="s">
        <v>11403</v>
      </c>
      <c r="F5653" s="10">
        <v>42036</v>
      </c>
      <c r="G5653" s="10">
        <v>44958</v>
      </c>
      <c r="H5653" s="11">
        <v>9</v>
      </c>
      <c r="I5653" s="20" t="s">
        <v>259</v>
      </c>
      <c r="J5653" s="11" t="s">
        <v>261</v>
      </c>
      <c r="K5653" s="11" t="s">
        <v>12387</v>
      </c>
      <c r="L5653" s="11">
        <v>2</v>
      </c>
    </row>
    <row r="5654" spans="1:12">
      <c r="A5654" s="11" t="s">
        <v>11154</v>
      </c>
      <c r="D5654" s="11" t="s">
        <v>260</v>
      </c>
      <c r="E5654" s="19" t="s">
        <v>11404</v>
      </c>
      <c r="F5654" s="10">
        <v>42036</v>
      </c>
      <c r="G5654" s="10">
        <v>44958</v>
      </c>
      <c r="H5654" s="11">
        <v>9</v>
      </c>
      <c r="I5654" s="20" t="s">
        <v>259</v>
      </c>
      <c r="J5654" s="11" t="s">
        <v>261</v>
      </c>
      <c r="K5654" s="11" t="s">
        <v>12387</v>
      </c>
      <c r="L5654" s="11">
        <v>2</v>
      </c>
    </row>
    <row r="5655" spans="1:12">
      <c r="A5655" s="11" t="s">
        <v>11155</v>
      </c>
      <c r="D5655" s="11" t="s">
        <v>260</v>
      </c>
      <c r="E5655" s="19" t="s">
        <v>11405</v>
      </c>
      <c r="F5655" s="10">
        <v>42036</v>
      </c>
      <c r="G5655" s="10">
        <v>44958</v>
      </c>
      <c r="H5655" s="11">
        <v>9</v>
      </c>
      <c r="I5655" s="20" t="s">
        <v>259</v>
      </c>
      <c r="J5655" s="11" t="s">
        <v>261</v>
      </c>
      <c r="K5655" s="11" t="s">
        <v>12387</v>
      </c>
      <c r="L5655" s="11">
        <v>2</v>
      </c>
    </row>
    <row r="5656" spans="1:12">
      <c r="A5656" s="11" t="s">
        <v>11156</v>
      </c>
      <c r="D5656" s="11" t="s">
        <v>260</v>
      </c>
      <c r="E5656" s="19" t="s">
        <v>11406</v>
      </c>
      <c r="F5656" s="10">
        <v>42036</v>
      </c>
      <c r="G5656" s="10">
        <v>44958</v>
      </c>
      <c r="H5656" s="11">
        <v>9</v>
      </c>
      <c r="I5656" s="20" t="s">
        <v>259</v>
      </c>
      <c r="J5656" s="11" t="s">
        <v>261</v>
      </c>
      <c r="K5656" s="11" t="s">
        <v>12387</v>
      </c>
      <c r="L5656" s="11">
        <v>2</v>
      </c>
    </row>
    <row r="5657" spans="1:12">
      <c r="A5657" s="11" t="s">
        <v>11157</v>
      </c>
      <c r="D5657" s="11" t="s">
        <v>260</v>
      </c>
      <c r="E5657" s="19" t="s">
        <v>11407</v>
      </c>
      <c r="F5657" s="10">
        <v>42036</v>
      </c>
      <c r="G5657" s="10">
        <v>44958</v>
      </c>
      <c r="H5657" s="11">
        <v>9</v>
      </c>
      <c r="I5657" s="20" t="s">
        <v>259</v>
      </c>
      <c r="J5657" s="11" t="s">
        <v>261</v>
      </c>
      <c r="K5657" s="11" t="s">
        <v>12387</v>
      </c>
      <c r="L5657" s="11">
        <v>2</v>
      </c>
    </row>
    <row r="5658" spans="1:12">
      <c r="A5658" s="11" t="s">
        <v>11158</v>
      </c>
      <c r="D5658" s="11" t="s">
        <v>260</v>
      </c>
      <c r="E5658" s="19" t="s">
        <v>11408</v>
      </c>
      <c r="F5658" s="10">
        <v>42036</v>
      </c>
      <c r="G5658" s="10">
        <v>44958</v>
      </c>
      <c r="H5658" s="11">
        <v>9</v>
      </c>
      <c r="I5658" s="20" t="s">
        <v>259</v>
      </c>
      <c r="J5658" s="11" t="s">
        <v>261</v>
      </c>
      <c r="K5658" s="11" t="s">
        <v>12387</v>
      </c>
      <c r="L5658" s="11">
        <v>2</v>
      </c>
    </row>
    <row r="5659" spans="1:12">
      <c r="A5659" s="11" t="s">
        <v>11159</v>
      </c>
      <c r="D5659" s="11" t="s">
        <v>260</v>
      </c>
      <c r="E5659" s="19" t="s">
        <v>11409</v>
      </c>
      <c r="F5659" s="10">
        <v>42036</v>
      </c>
      <c r="G5659" s="10">
        <v>44958</v>
      </c>
      <c r="H5659" s="11">
        <v>9</v>
      </c>
      <c r="I5659" s="20" t="s">
        <v>259</v>
      </c>
      <c r="J5659" s="11" t="s">
        <v>261</v>
      </c>
      <c r="K5659" s="11" t="s">
        <v>12387</v>
      </c>
      <c r="L5659" s="11">
        <v>2</v>
      </c>
    </row>
    <row r="5660" spans="1:12">
      <c r="A5660" s="11" t="s">
        <v>11160</v>
      </c>
      <c r="D5660" s="11" t="s">
        <v>260</v>
      </c>
      <c r="E5660" s="19" t="s">
        <v>11410</v>
      </c>
      <c r="F5660" s="10">
        <v>42036</v>
      </c>
      <c r="G5660" s="10">
        <v>44958</v>
      </c>
      <c r="H5660" s="11">
        <v>9</v>
      </c>
      <c r="I5660" s="20" t="s">
        <v>259</v>
      </c>
      <c r="J5660" s="11" t="s">
        <v>261</v>
      </c>
      <c r="K5660" s="11" t="s">
        <v>12387</v>
      </c>
      <c r="L5660" s="11">
        <v>2</v>
      </c>
    </row>
    <row r="5661" spans="1:12">
      <c r="A5661" s="11" t="s">
        <v>11161</v>
      </c>
      <c r="D5661" s="11" t="s">
        <v>260</v>
      </c>
      <c r="E5661" s="19" t="s">
        <v>11411</v>
      </c>
      <c r="F5661" s="10">
        <v>42036</v>
      </c>
      <c r="G5661" s="10">
        <v>44958</v>
      </c>
      <c r="H5661" s="11">
        <v>9</v>
      </c>
      <c r="I5661" s="20" t="s">
        <v>259</v>
      </c>
      <c r="J5661" s="11" t="s">
        <v>261</v>
      </c>
      <c r="K5661" s="11" t="s">
        <v>12387</v>
      </c>
      <c r="L5661" s="11">
        <v>2</v>
      </c>
    </row>
    <row r="5662" spans="1:12">
      <c r="A5662" s="11" t="s">
        <v>11162</v>
      </c>
      <c r="D5662" s="11" t="s">
        <v>260</v>
      </c>
      <c r="E5662" s="19" t="s">
        <v>11412</v>
      </c>
      <c r="F5662" s="10">
        <v>42036</v>
      </c>
      <c r="G5662" s="10">
        <v>44958</v>
      </c>
      <c r="H5662" s="11">
        <v>9</v>
      </c>
      <c r="I5662" s="20" t="s">
        <v>259</v>
      </c>
      <c r="J5662" s="11" t="s">
        <v>261</v>
      </c>
      <c r="K5662" s="11" t="s">
        <v>12387</v>
      </c>
      <c r="L5662" s="11">
        <v>2</v>
      </c>
    </row>
    <row r="5663" spans="1:12">
      <c r="A5663" s="11" t="s">
        <v>11163</v>
      </c>
      <c r="D5663" s="11" t="s">
        <v>260</v>
      </c>
      <c r="E5663" s="19" t="s">
        <v>11413</v>
      </c>
      <c r="F5663" s="10">
        <v>42036</v>
      </c>
      <c r="G5663" s="10">
        <v>44958</v>
      </c>
      <c r="H5663" s="11">
        <v>9</v>
      </c>
      <c r="I5663" s="20" t="s">
        <v>259</v>
      </c>
      <c r="J5663" s="11" t="s">
        <v>261</v>
      </c>
      <c r="K5663" s="11" t="s">
        <v>12387</v>
      </c>
      <c r="L5663" s="11">
        <v>2</v>
      </c>
    </row>
    <row r="5664" spans="1:12">
      <c r="A5664" s="11" t="s">
        <v>11164</v>
      </c>
      <c r="D5664" s="11" t="s">
        <v>260</v>
      </c>
      <c r="E5664" s="19" t="s">
        <v>11414</v>
      </c>
      <c r="F5664" s="10">
        <v>42036</v>
      </c>
      <c r="G5664" s="10">
        <v>44958</v>
      </c>
      <c r="H5664" s="11">
        <v>9</v>
      </c>
      <c r="I5664" s="20" t="s">
        <v>259</v>
      </c>
      <c r="J5664" s="11" t="s">
        <v>261</v>
      </c>
      <c r="K5664" s="11" t="s">
        <v>12387</v>
      </c>
      <c r="L5664" s="11">
        <v>2</v>
      </c>
    </row>
    <row r="5665" spans="1:12">
      <c r="A5665" s="11" t="s">
        <v>11165</v>
      </c>
      <c r="D5665" s="11" t="s">
        <v>260</v>
      </c>
      <c r="E5665" s="19" t="s">
        <v>11415</v>
      </c>
      <c r="F5665" s="10">
        <v>42036</v>
      </c>
      <c r="G5665" s="10">
        <v>44958</v>
      </c>
      <c r="H5665" s="11">
        <v>9</v>
      </c>
      <c r="I5665" s="20" t="s">
        <v>259</v>
      </c>
      <c r="J5665" s="11" t="s">
        <v>261</v>
      </c>
      <c r="K5665" s="11" t="s">
        <v>12387</v>
      </c>
      <c r="L5665" s="11">
        <v>2</v>
      </c>
    </row>
    <row r="5666" spans="1:12">
      <c r="A5666" s="11" t="s">
        <v>11166</v>
      </c>
      <c r="D5666" s="11" t="s">
        <v>260</v>
      </c>
      <c r="E5666" s="19" t="s">
        <v>11416</v>
      </c>
      <c r="F5666" s="10">
        <v>42036</v>
      </c>
      <c r="G5666" s="10">
        <v>44958</v>
      </c>
      <c r="H5666" s="11">
        <v>9</v>
      </c>
      <c r="I5666" s="20" t="s">
        <v>259</v>
      </c>
      <c r="J5666" s="11" t="s">
        <v>261</v>
      </c>
      <c r="K5666" s="11" t="s">
        <v>12387</v>
      </c>
      <c r="L5666" s="11">
        <v>2</v>
      </c>
    </row>
    <row r="5667" spans="1:12">
      <c r="A5667" s="11" t="s">
        <v>11167</v>
      </c>
      <c r="D5667" s="11" t="s">
        <v>260</v>
      </c>
      <c r="E5667" s="19" t="s">
        <v>11417</v>
      </c>
      <c r="F5667" s="10">
        <v>42036</v>
      </c>
      <c r="G5667" s="10">
        <v>44958</v>
      </c>
      <c r="H5667" s="11">
        <v>9</v>
      </c>
      <c r="I5667" s="20" t="s">
        <v>259</v>
      </c>
      <c r="J5667" s="11" t="s">
        <v>261</v>
      </c>
      <c r="K5667" s="11" t="s">
        <v>12387</v>
      </c>
      <c r="L5667" s="11">
        <v>2</v>
      </c>
    </row>
    <row r="5668" spans="1:12">
      <c r="A5668" s="11" t="s">
        <v>11168</v>
      </c>
      <c r="D5668" s="11" t="s">
        <v>260</v>
      </c>
      <c r="E5668" s="19" t="s">
        <v>11418</v>
      </c>
      <c r="F5668" s="10">
        <v>42036</v>
      </c>
      <c r="G5668" s="10">
        <v>44958</v>
      </c>
      <c r="H5668" s="11">
        <v>9</v>
      </c>
      <c r="I5668" s="20" t="s">
        <v>259</v>
      </c>
      <c r="J5668" s="11" t="s">
        <v>261</v>
      </c>
      <c r="K5668" s="11" t="s">
        <v>12387</v>
      </c>
      <c r="L5668" s="11">
        <v>2</v>
      </c>
    </row>
    <row r="5669" spans="1:12">
      <c r="A5669" s="11" t="s">
        <v>11169</v>
      </c>
      <c r="D5669" s="11" t="s">
        <v>260</v>
      </c>
      <c r="E5669" s="19" t="s">
        <v>11419</v>
      </c>
      <c r="F5669" s="10">
        <v>42036</v>
      </c>
      <c r="G5669" s="10">
        <v>44958</v>
      </c>
      <c r="H5669" s="11">
        <v>9</v>
      </c>
      <c r="I5669" s="20" t="s">
        <v>259</v>
      </c>
      <c r="J5669" s="11" t="s">
        <v>261</v>
      </c>
      <c r="K5669" s="11" t="s">
        <v>12387</v>
      </c>
      <c r="L5669" s="11">
        <v>2</v>
      </c>
    </row>
    <row r="5670" spans="1:12">
      <c r="A5670" s="11" t="s">
        <v>11170</v>
      </c>
      <c r="D5670" s="11" t="s">
        <v>260</v>
      </c>
      <c r="E5670" s="19" t="s">
        <v>11420</v>
      </c>
      <c r="F5670" s="10">
        <v>42036</v>
      </c>
      <c r="G5670" s="10">
        <v>44958</v>
      </c>
      <c r="H5670" s="11">
        <v>9</v>
      </c>
      <c r="I5670" s="20" t="s">
        <v>259</v>
      </c>
      <c r="J5670" s="11" t="s">
        <v>261</v>
      </c>
      <c r="K5670" s="11" t="s">
        <v>12387</v>
      </c>
      <c r="L5670" s="11">
        <v>2</v>
      </c>
    </row>
    <row r="5671" spans="1:12">
      <c r="A5671" s="11" t="s">
        <v>11171</v>
      </c>
      <c r="D5671" s="11" t="s">
        <v>260</v>
      </c>
      <c r="E5671" s="19" t="s">
        <v>11421</v>
      </c>
      <c r="F5671" s="10">
        <v>42036</v>
      </c>
      <c r="G5671" s="10">
        <v>44958</v>
      </c>
      <c r="H5671" s="11">
        <v>9</v>
      </c>
      <c r="I5671" s="20" t="s">
        <v>259</v>
      </c>
      <c r="J5671" s="11" t="s">
        <v>261</v>
      </c>
      <c r="K5671" s="11" t="s">
        <v>12387</v>
      </c>
      <c r="L5671" s="11">
        <v>2</v>
      </c>
    </row>
    <row r="5672" spans="1:12">
      <c r="A5672" s="11" t="s">
        <v>11172</v>
      </c>
      <c r="D5672" s="11" t="s">
        <v>260</v>
      </c>
      <c r="E5672" s="19" t="s">
        <v>11422</v>
      </c>
      <c r="F5672" s="10">
        <v>42036</v>
      </c>
      <c r="G5672" s="10">
        <v>44958</v>
      </c>
      <c r="H5672" s="11">
        <v>9</v>
      </c>
      <c r="I5672" s="20" t="s">
        <v>259</v>
      </c>
      <c r="J5672" s="11" t="s">
        <v>261</v>
      </c>
      <c r="K5672" s="11" t="s">
        <v>12387</v>
      </c>
      <c r="L5672" s="11">
        <v>2</v>
      </c>
    </row>
    <row r="5673" spans="1:12">
      <c r="A5673" s="11" t="s">
        <v>11173</v>
      </c>
      <c r="D5673" s="11" t="s">
        <v>260</v>
      </c>
      <c r="E5673" s="19" t="s">
        <v>11423</v>
      </c>
      <c r="F5673" s="10">
        <v>42036</v>
      </c>
      <c r="G5673" s="10">
        <v>44958</v>
      </c>
      <c r="H5673" s="11">
        <v>9</v>
      </c>
      <c r="I5673" s="20" t="s">
        <v>259</v>
      </c>
      <c r="J5673" s="11" t="s">
        <v>261</v>
      </c>
      <c r="K5673" s="11" t="s">
        <v>12387</v>
      </c>
      <c r="L5673" s="11">
        <v>2</v>
      </c>
    </row>
    <row r="5674" spans="1:12">
      <c r="A5674" s="11" t="s">
        <v>11174</v>
      </c>
      <c r="D5674" s="11" t="s">
        <v>260</v>
      </c>
      <c r="E5674" s="19" t="s">
        <v>11424</v>
      </c>
      <c r="F5674" s="10">
        <v>42036</v>
      </c>
      <c r="G5674" s="10">
        <v>44958</v>
      </c>
      <c r="H5674" s="11">
        <v>9</v>
      </c>
      <c r="I5674" s="20" t="s">
        <v>259</v>
      </c>
      <c r="J5674" s="11" t="s">
        <v>261</v>
      </c>
      <c r="K5674" s="11" t="s">
        <v>12387</v>
      </c>
      <c r="L5674" s="11">
        <v>2</v>
      </c>
    </row>
    <row r="5675" spans="1:12">
      <c r="A5675" s="11" t="s">
        <v>11175</v>
      </c>
      <c r="D5675" s="11" t="s">
        <v>260</v>
      </c>
      <c r="E5675" s="19" t="s">
        <v>11425</v>
      </c>
      <c r="F5675" s="10">
        <v>42036</v>
      </c>
      <c r="G5675" s="10">
        <v>44958</v>
      </c>
      <c r="H5675" s="11">
        <v>9</v>
      </c>
      <c r="I5675" s="20" t="s">
        <v>259</v>
      </c>
      <c r="J5675" s="11" t="s">
        <v>261</v>
      </c>
      <c r="K5675" s="11" t="s">
        <v>12387</v>
      </c>
      <c r="L5675" s="11">
        <v>2</v>
      </c>
    </row>
    <row r="5676" spans="1:12">
      <c r="A5676" s="11" t="s">
        <v>11176</v>
      </c>
      <c r="D5676" s="11" t="s">
        <v>260</v>
      </c>
      <c r="E5676" s="19" t="s">
        <v>11426</v>
      </c>
      <c r="F5676" s="10">
        <v>42036</v>
      </c>
      <c r="G5676" s="10">
        <v>44958</v>
      </c>
      <c r="H5676" s="11">
        <v>9</v>
      </c>
      <c r="I5676" s="20" t="s">
        <v>259</v>
      </c>
      <c r="J5676" s="11" t="s">
        <v>261</v>
      </c>
      <c r="K5676" s="11" t="s">
        <v>12387</v>
      </c>
      <c r="L5676" s="11">
        <v>2</v>
      </c>
    </row>
    <row r="5677" spans="1:12">
      <c r="A5677" s="11" t="s">
        <v>11177</v>
      </c>
      <c r="D5677" s="11" t="s">
        <v>260</v>
      </c>
      <c r="E5677" s="19" t="s">
        <v>11427</v>
      </c>
      <c r="F5677" s="10">
        <v>42036</v>
      </c>
      <c r="G5677" s="10">
        <v>44958</v>
      </c>
      <c r="H5677" s="11">
        <v>9</v>
      </c>
      <c r="I5677" s="20" t="s">
        <v>259</v>
      </c>
      <c r="J5677" s="11" t="s">
        <v>261</v>
      </c>
      <c r="K5677" s="11" t="s">
        <v>12387</v>
      </c>
      <c r="L5677" s="11">
        <v>2</v>
      </c>
    </row>
    <row r="5678" spans="1:12">
      <c r="A5678" s="11" t="s">
        <v>11178</v>
      </c>
      <c r="D5678" s="11" t="s">
        <v>260</v>
      </c>
      <c r="E5678" s="19" t="s">
        <v>11428</v>
      </c>
      <c r="F5678" s="10">
        <v>42036</v>
      </c>
      <c r="G5678" s="10">
        <v>44958</v>
      </c>
      <c r="H5678" s="11">
        <v>9</v>
      </c>
      <c r="I5678" s="20" t="s">
        <v>259</v>
      </c>
      <c r="J5678" s="11" t="s">
        <v>261</v>
      </c>
      <c r="K5678" s="11" t="s">
        <v>12387</v>
      </c>
      <c r="L5678" s="11">
        <v>2</v>
      </c>
    </row>
    <row r="5679" spans="1:12">
      <c r="A5679" s="11" t="s">
        <v>11179</v>
      </c>
      <c r="D5679" s="11" t="s">
        <v>260</v>
      </c>
      <c r="E5679" s="19" t="s">
        <v>11429</v>
      </c>
      <c r="F5679" s="10">
        <v>42036</v>
      </c>
      <c r="G5679" s="10">
        <v>44958</v>
      </c>
      <c r="H5679" s="11">
        <v>9</v>
      </c>
      <c r="I5679" s="20" t="s">
        <v>259</v>
      </c>
      <c r="J5679" s="11" t="s">
        <v>261</v>
      </c>
      <c r="K5679" s="11" t="s">
        <v>12387</v>
      </c>
      <c r="L5679" s="11">
        <v>2</v>
      </c>
    </row>
    <row r="5680" spans="1:12">
      <c r="A5680" s="11" t="s">
        <v>11180</v>
      </c>
      <c r="D5680" s="11" t="s">
        <v>260</v>
      </c>
      <c r="E5680" s="19" t="s">
        <v>11430</v>
      </c>
      <c r="F5680" s="10">
        <v>42036</v>
      </c>
      <c r="G5680" s="10">
        <v>44958</v>
      </c>
      <c r="H5680" s="11">
        <v>9</v>
      </c>
      <c r="I5680" s="20" t="s">
        <v>259</v>
      </c>
      <c r="J5680" s="11" t="s">
        <v>261</v>
      </c>
      <c r="K5680" s="11" t="s">
        <v>12387</v>
      </c>
      <c r="L5680" s="11">
        <v>2</v>
      </c>
    </row>
    <row r="5681" spans="1:12">
      <c r="A5681" s="11" t="s">
        <v>11181</v>
      </c>
      <c r="D5681" s="11" t="s">
        <v>260</v>
      </c>
      <c r="E5681" s="19" t="s">
        <v>11431</v>
      </c>
      <c r="F5681" s="10">
        <v>42036</v>
      </c>
      <c r="G5681" s="10">
        <v>44958</v>
      </c>
      <c r="H5681" s="11">
        <v>9</v>
      </c>
      <c r="I5681" s="20" t="s">
        <v>259</v>
      </c>
      <c r="J5681" s="11" t="s">
        <v>261</v>
      </c>
      <c r="K5681" s="11" t="s">
        <v>12387</v>
      </c>
      <c r="L5681" s="11">
        <v>2</v>
      </c>
    </row>
    <row r="5682" spans="1:12">
      <c r="A5682" s="11" t="s">
        <v>11182</v>
      </c>
      <c r="D5682" s="11" t="s">
        <v>260</v>
      </c>
      <c r="E5682" s="19" t="s">
        <v>11432</v>
      </c>
      <c r="F5682" s="10">
        <v>42036</v>
      </c>
      <c r="G5682" s="10">
        <v>44958</v>
      </c>
      <c r="H5682" s="11">
        <v>9</v>
      </c>
      <c r="I5682" s="20" t="s">
        <v>259</v>
      </c>
      <c r="J5682" s="11" t="s">
        <v>261</v>
      </c>
      <c r="K5682" s="11" t="s">
        <v>12387</v>
      </c>
      <c r="L5682" s="11">
        <v>2</v>
      </c>
    </row>
    <row r="5683" spans="1:12">
      <c r="A5683" s="11" t="s">
        <v>11183</v>
      </c>
      <c r="D5683" s="11" t="s">
        <v>260</v>
      </c>
      <c r="E5683" s="19" t="s">
        <v>11433</v>
      </c>
      <c r="F5683" s="10">
        <v>42036</v>
      </c>
      <c r="G5683" s="10">
        <v>44958</v>
      </c>
      <c r="H5683" s="11">
        <v>9</v>
      </c>
      <c r="I5683" s="20" t="s">
        <v>259</v>
      </c>
      <c r="J5683" s="11" t="s">
        <v>261</v>
      </c>
      <c r="K5683" s="11" t="s">
        <v>12387</v>
      </c>
      <c r="L5683" s="11">
        <v>2</v>
      </c>
    </row>
    <row r="5684" spans="1:12">
      <c r="A5684" s="11" t="s">
        <v>11184</v>
      </c>
      <c r="D5684" s="11" t="s">
        <v>260</v>
      </c>
      <c r="E5684" s="19" t="s">
        <v>11434</v>
      </c>
      <c r="F5684" s="10">
        <v>42036</v>
      </c>
      <c r="G5684" s="10">
        <v>44958</v>
      </c>
      <c r="H5684" s="11">
        <v>9</v>
      </c>
      <c r="I5684" s="20" t="s">
        <v>259</v>
      </c>
      <c r="J5684" s="11" t="s">
        <v>261</v>
      </c>
      <c r="K5684" s="11" t="s">
        <v>12387</v>
      </c>
      <c r="L5684" s="11">
        <v>2</v>
      </c>
    </row>
    <row r="5685" spans="1:12">
      <c r="A5685" s="11" t="s">
        <v>11185</v>
      </c>
      <c r="D5685" s="11" t="s">
        <v>260</v>
      </c>
      <c r="E5685" s="19" t="s">
        <v>11435</v>
      </c>
      <c r="F5685" s="10">
        <v>42036</v>
      </c>
      <c r="G5685" s="10">
        <v>44958</v>
      </c>
      <c r="H5685" s="11">
        <v>9</v>
      </c>
      <c r="I5685" s="20" t="s">
        <v>259</v>
      </c>
      <c r="J5685" s="11" t="s">
        <v>261</v>
      </c>
      <c r="K5685" s="11" t="s">
        <v>12387</v>
      </c>
      <c r="L5685" s="11">
        <v>2</v>
      </c>
    </row>
    <row r="5686" spans="1:12">
      <c r="A5686" s="11" t="s">
        <v>11186</v>
      </c>
      <c r="D5686" s="11" t="s">
        <v>260</v>
      </c>
      <c r="E5686" s="19" t="s">
        <v>11436</v>
      </c>
      <c r="F5686" s="10">
        <v>42036</v>
      </c>
      <c r="G5686" s="10">
        <v>44958</v>
      </c>
      <c r="H5686" s="11">
        <v>9</v>
      </c>
      <c r="I5686" s="20" t="s">
        <v>259</v>
      </c>
      <c r="J5686" s="11" t="s">
        <v>261</v>
      </c>
      <c r="K5686" s="11" t="s">
        <v>12387</v>
      </c>
      <c r="L5686" s="11">
        <v>2</v>
      </c>
    </row>
    <row r="5687" spans="1:12">
      <c r="A5687" s="11" t="s">
        <v>11187</v>
      </c>
      <c r="D5687" s="11" t="s">
        <v>260</v>
      </c>
      <c r="E5687" s="19" t="s">
        <v>11437</v>
      </c>
      <c r="F5687" s="10">
        <v>42036</v>
      </c>
      <c r="G5687" s="10">
        <v>44958</v>
      </c>
      <c r="H5687" s="11">
        <v>9</v>
      </c>
      <c r="I5687" s="20" t="s">
        <v>259</v>
      </c>
      <c r="J5687" s="11" t="s">
        <v>261</v>
      </c>
      <c r="K5687" s="11" t="s">
        <v>12387</v>
      </c>
      <c r="L5687" s="11">
        <v>2</v>
      </c>
    </row>
    <row r="5688" spans="1:12">
      <c r="A5688" s="11" t="s">
        <v>11188</v>
      </c>
      <c r="D5688" s="11" t="s">
        <v>260</v>
      </c>
      <c r="E5688" s="19" t="s">
        <v>11438</v>
      </c>
      <c r="F5688" s="10">
        <v>42036</v>
      </c>
      <c r="G5688" s="10">
        <v>44958</v>
      </c>
      <c r="H5688" s="11">
        <v>9</v>
      </c>
      <c r="I5688" s="20" t="s">
        <v>259</v>
      </c>
      <c r="J5688" s="11" t="s">
        <v>261</v>
      </c>
      <c r="K5688" s="11" t="s">
        <v>12387</v>
      </c>
      <c r="L5688" s="11">
        <v>2</v>
      </c>
    </row>
    <row r="5689" spans="1:12">
      <c r="A5689" s="11" t="s">
        <v>11189</v>
      </c>
      <c r="D5689" s="11" t="s">
        <v>260</v>
      </c>
      <c r="E5689" s="19" t="s">
        <v>11439</v>
      </c>
      <c r="F5689" s="10">
        <v>42036</v>
      </c>
      <c r="G5689" s="10">
        <v>44958</v>
      </c>
      <c r="H5689" s="11">
        <v>9</v>
      </c>
      <c r="I5689" s="20" t="s">
        <v>259</v>
      </c>
      <c r="J5689" s="11" t="s">
        <v>261</v>
      </c>
      <c r="K5689" s="11" t="s">
        <v>12387</v>
      </c>
      <c r="L5689" s="11">
        <v>2</v>
      </c>
    </row>
    <row r="5690" spans="1:12">
      <c r="A5690" s="11" t="s">
        <v>11190</v>
      </c>
      <c r="D5690" s="11" t="s">
        <v>260</v>
      </c>
      <c r="E5690" s="19" t="s">
        <v>11440</v>
      </c>
      <c r="F5690" s="10">
        <v>42036</v>
      </c>
      <c r="G5690" s="10">
        <v>44958</v>
      </c>
      <c r="H5690" s="11">
        <v>9</v>
      </c>
      <c r="I5690" s="20" t="s">
        <v>259</v>
      </c>
      <c r="J5690" s="11" t="s">
        <v>261</v>
      </c>
      <c r="K5690" s="11" t="s">
        <v>12387</v>
      </c>
      <c r="L5690" s="11">
        <v>2</v>
      </c>
    </row>
    <row r="5691" spans="1:12">
      <c r="A5691" s="11" t="s">
        <v>11191</v>
      </c>
      <c r="D5691" s="11" t="s">
        <v>260</v>
      </c>
      <c r="E5691" s="19" t="s">
        <v>11441</v>
      </c>
      <c r="F5691" s="10">
        <v>42036</v>
      </c>
      <c r="G5691" s="10">
        <v>44958</v>
      </c>
      <c r="H5691" s="11">
        <v>9</v>
      </c>
      <c r="I5691" s="20" t="s">
        <v>259</v>
      </c>
      <c r="J5691" s="11" t="s">
        <v>261</v>
      </c>
      <c r="K5691" s="11" t="s">
        <v>12387</v>
      </c>
      <c r="L5691" s="11">
        <v>2</v>
      </c>
    </row>
    <row r="5692" spans="1:12">
      <c r="A5692" s="11" t="s">
        <v>11192</v>
      </c>
      <c r="D5692" s="11" t="s">
        <v>260</v>
      </c>
      <c r="E5692" s="19" t="s">
        <v>11442</v>
      </c>
      <c r="F5692" s="10">
        <v>42036</v>
      </c>
      <c r="G5692" s="10">
        <v>44958</v>
      </c>
      <c r="H5692" s="11">
        <v>9</v>
      </c>
      <c r="I5692" s="20" t="s">
        <v>259</v>
      </c>
      <c r="J5692" s="11" t="s">
        <v>261</v>
      </c>
      <c r="K5692" s="11" t="s">
        <v>12387</v>
      </c>
      <c r="L5692" s="11">
        <v>2</v>
      </c>
    </row>
    <row r="5693" spans="1:12">
      <c r="A5693" s="11" t="s">
        <v>11193</v>
      </c>
      <c r="D5693" s="11" t="s">
        <v>260</v>
      </c>
      <c r="E5693" s="19" t="s">
        <v>11443</v>
      </c>
      <c r="F5693" s="10">
        <v>42036</v>
      </c>
      <c r="G5693" s="10">
        <v>44958</v>
      </c>
      <c r="H5693" s="11">
        <v>9</v>
      </c>
      <c r="I5693" s="20" t="s">
        <v>259</v>
      </c>
      <c r="J5693" s="11" t="s">
        <v>261</v>
      </c>
      <c r="K5693" s="11" t="s">
        <v>12387</v>
      </c>
      <c r="L5693" s="11">
        <v>2</v>
      </c>
    </row>
    <row r="5694" spans="1:12">
      <c r="A5694" s="11" t="s">
        <v>11194</v>
      </c>
      <c r="D5694" s="11" t="s">
        <v>260</v>
      </c>
      <c r="E5694" s="19" t="s">
        <v>11444</v>
      </c>
      <c r="F5694" s="10">
        <v>42036</v>
      </c>
      <c r="G5694" s="10">
        <v>44958</v>
      </c>
      <c r="H5694" s="11">
        <v>9</v>
      </c>
      <c r="I5694" s="20" t="s">
        <v>259</v>
      </c>
      <c r="J5694" s="11" t="s">
        <v>261</v>
      </c>
      <c r="K5694" s="11" t="s">
        <v>12387</v>
      </c>
      <c r="L5694" s="11">
        <v>2</v>
      </c>
    </row>
    <row r="5695" spans="1:12">
      <c r="A5695" s="11" t="s">
        <v>11195</v>
      </c>
      <c r="D5695" s="11" t="s">
        <v>260</v>
      </c>
      <c r="E5695" s="19" t="s">
        <v>11445</v>
      </c>
      <c r="F5695" s="10">
        <v>42036</v>
      </c>
      <c r="G5695" s="10">
        <v>44958</v>
      </c>
      <c r="H5695" s="11">
        <v>9</v>
      </c>
      <c r="I5695" s="20" t="s">
        <v>259</v>
      </c>
      <c r="J5695" s="11" t="s">
        <v>261</v>
      </c>
      <c r="K5695" s="11" t="s">
        <v>12387</v>
      </c>
      <c r="L5695" s="11">
        <v>2</v>
      </c>
    </row>
    <row r="5696" spans="1:12">
      <c r="A5696" s="11" t="s">
        <v>11196</v>
      </c>
      <c r="D5696" s="11" t="s">
        <v>260</v>
      </c>
      <c r="E5696" s="19" t="s">
        <v>11446</v>
      </c>
      <c r="F5696" s="10">
        <v>42036</v>
      </c>
      <c r="G5696" s="10">
        <v>44958</v>
      </c>
      <c r="H5696" s="11">
        <v>9</v>
      </c>
      <c r="I5696" s="20" t="s">
        <v>259</v>
      </c>
      <c r="J5696" s="11" t="s">
        <v>261</v>
      </c>
      <c r="K5696" s="11" t="s">
        <v>12387</v>
      </c>
      <c r="L5696" s="11">
        <v>2</v>
      </c>
    </row>
    <row r="5697" spans="1:12">
      <c r="A5697" s="11" t="s">
        <v>11197</v>
      </c>
      <c r="D5697" s="11" t="s">
        <v>260</v>
      </c>
      <c r="E5697" s="19" t="s">
        <v>11447</v>
      </c>
      <c r="F5697" s="10">
        <v>42036</v>
      </c>
      <c r="G5697" s="10">
        <v>44958</v>
      </c>
      <c r="H5697" s="11">
        <v>9</v>
      </c>
      <c r="I5697" s="20" t="s">
        <v>259</v>
      </c>
      <c r="J5697" s="11" t="s">
        <v>261</v>
      </c>
      <c r="K5697" s="11" t="s">
        <v>12387</v>
      </c>
      <c r="L5697" s="11">
        <v>2</v>
      </c>
    </row>
    <row r="5698" spans="1:12">
      <c r="A5698" s="11" t="s">
        <v>11198</v>
      </c>
      <c r="D5698" s="11" t="s">
        <v>260</v>
      </c>
      <c r="E5698" s="19" t="s">
        <v>11448</v>
      </c>
      <c r="F5698" s="10">
        <v>42036</v>
      </c>
      <c r="G5698" s="10">
        <v>44958</v>
      </c>
      <c r="H5698" s="11">
        <v>9</v>
      </c>
      <c r="I5698" s="20" t="s">
        <v>259</v>
      </c>
      <c r="J5698" s="11" t="s">
        <v>261</v>
      </c>
      <c r="K5698" s="11" t="s">
        <v>12387</v>
      </c>
      <c r="L5698" s="11">
        <v>2</v>
      </c>
    </row>
    <row r="5699" spans="1:12">
      <c r="A5699" s="11" t="s">
        <v>11199</v>
      </c>
      <c r="D5699" s="11" t="s">
        <v>260</v>
      </c>
      <c r="E5699" s="19" t="s">
        <v>11449</v>
      </c>
      <c r="F5699" s="10">
        <v>42036</v>
      </c>
      <c r="G5699" s="10">
        <v>44958</v>
      </c>
      <c r="H5699" s="11">
        <v>9</v>
      </c>
      <c r="I5699" s="20" t="s">
        <v>259</v>
      </c>
      <c r="J5699" s="11" t="s">
        <v>261</v>
      </c>
      <c r="K5699" s="11" t="s">
        <v>12387</v>
      </c>
      <c r="L5699" s="11">
        <v>2</v>
      </c>
    </row>
    <row r="5700" spans="1:12">
      <c r="A5700" s="11" t="s">
        <v>11200</v>
      </c>
      <c r="D5700" s="11" t="s">
        <v>260</v>
      </c>
      <c r="E5700" s="19" t="s">
        <v>11450</v>
      </c>
      <c r="F5700" s="10">
        <v>42036</v>
      </c>
      <c r="G5700" s="10">
        <v>44958</v>
      </c>
      <c r="H5700" s="11">
        <v>9</v>
      </c>
      <c r="I5700" s="20" t="s">
        <v>259</v>
      </c>
      <c r="J5700" s="11" t="s">
        <v>261</v>
      </c>
      <c r="K5700" s="11" t="s">
        <v>12387</v>
      </c>
      <c r="L5700" s="11">
        <v>2</v>
      </c>
    </row>
    <row r="5701" spans="1:12">
      <c r="A5701" s="11" t="s">
        <v>11201</v>
      </c>
      <c r="D5701" s="11" t="s">
        <v>260</v>
      </c>
      <c r="E5701" s="19" t="s">
        <v>11451</v>
      </c>
      <c r="F5701" s="10">
        <v>42036</v>
      </c>
      <c r="G5701" s="10">
        <v>44958</v>
      </c>
      <c r="H5701" s="11">
        <v>9</v>
      </c>
      <c r="I5701" s="20" t="s">
        <v>259</v>
      </c>
      <c r="J5701" s="11" t="s">
        <v>261</v>
      </c>
      <c r="K5701" s="11" t="s">
        <v>12387</v>
      </c>
      <c r="L5701" s="11">
        <v>2</v>
      </c>
    </row>
    <row r="5702" spans="1:12">
      <c r="A5702" s="11" t="s">
        <v>11202</v>
      </c>
      <c r="D5702" s="11" t="s">
        <v>260</v>
      </c>
      <c r="E5702" s="19" t="s">
        <v>11452</v>
      </c>
      <c r="F5702" s="10">
        <v>42036</v>
      </c>
      <c r="G5702" s="10">
        <v>44958</v>
      </c>
      <c r="H5702" s="11">
        <v>9</v>
      </c>
      <c r="I5702" s="20" t="s">
        <v>259</v>
      </c>
      <c r="J5702" s="11" t="s">
        <v>261</v>
      </c>
      <c r="K5702" s="11" t="s">
        <v>12387</v>
      </c>
      <c r="L5702" s="11">
        <v>2</v>
      </c>
    </row>
    <row r="5703" spans="1:12">
      <c r="A5703" s="11" t="s">
        <v>11203</v>
      </c>
      <c r="D5703" s="11" t="s">
        <v>260</v>
      </c>
      <c r="E5703" s="19" t="s">
        <v>11453</v>
      </c>
      <c r="F5703" s="10">
        <v>42036</v>
      </c>
      <c r="G5703" s="10">
        <v>44958</v>
      </c>
      <c r="H5703" s="11">
        <v>9</v>
      </c>
      <c r="I5703" s="20" t="s">
        <v>259</v>
      </c>
      <c r="J5703" s="11" t="s">
        <v>261</v>
      </c>
      <c r="K5703" s="11" t="s">
        <v>12387</v>
      </c>
      <c r="L5703" s="11">
        <v>2</v>
      </c>
    </row>
    <row r="5704" spans="1:12">
      <c r="A5704" s="11" t="s">
        <v>11204</v>
      </c>
      <c r="D5704" s="11" t="s">
        <v>260</v>
      </c>
      <c r="E5704" s="19" t="s">
        <v>11454</v>
      </c>
      <c r="F5704" s="10">
        <v>42036</v>
      </c>
      <c r="G5704" s="10">
        <v>44958</v>
      </c>
      <c r="H5704" s="11">
        <v>9</v>
      </c>
      <c r="I5704" s="20" t="s">
        <v>259</v>
      </c>
      <c r="J5704" s="11" t="s">
        <v>261</v>
      </c>
      <c r="K5704" s="11" t="s">
        <v>12387</v>
      </c>
      <c r="L5704" s="11">
        <v>2</v>
      </c>
    </row>
    <row r="5705" spans="1:12">
      <c r="A5705" s="11" t="s">
        <v>11205</v>
      </c>
      <c r="D5705" s="11" t="s">
        <v>260</v>
      </c>
      <c r="E5705" s="19" t="s">
        <v>11455</v>
      </c>
      <c r="F5705" s="10">
        <v>42036</v>
      </c>
      <c r="G5705" s="10">
        <v>44958</v>
      </c>
      <c r="H5705" s="11">
        <v>9</v>
      </c>
      <c r="I5705" s="20" t="s">
        <v>259</v>
      </c>
      <c r="J5705" s="11" t="s">
        <v>261</v>
      </c>
      <c r="K5705" s="11" t="s">
        <v>12387</v>
      </c>
      <c r="L5705" s="11">
        <v>2</v>
      </c>
    </row>
    <row r="5706" spans="1:12">
      <c r="A5706" s="11" t="s">
        <v>11206</v>
      </c>
      <c r="D5706" s="11" t="s">
        <v>260</v>
      </c>
      <c r="E5706" s="19" t="s">
        <v>11456</v>
      </c>
      <c r="F5706" s="10">
        <v>42036</v>
      </c>
      <c r="G5706" s="10">
        <v>44958</v>
      </c>
      <c r="H5706" s="11">
        <v>9</v>
      </c>
      <c r="I5706" s="20" t="s">
        <v>259</v>
      </c>
      <c r="J5706" s="11" t="s">
        <v>261</v>
      </c>
      <c r="K5706" s="11" t="s">
        <v>12387</v>
      </c>
      <c r="L5706" s="11">
        <v>2</v>
      </c>
    </row>
    <row r="5707" spans="1:12">
      <c r="A5707" s="11" t="s">
        <v>11207</v>
      </c>
      <c r="D5707" s="11" t="s">
        <v>260</v>
      </c>
      <c r="E5707" s="19" t="s">
        <v>11457</v>
      </c>
      <c r="F5707" s="10">
        <v>42036</v>
      </c>
      <c r="G5707" s="10">
        <v>44958</v>
      </c>
      <c r="H5707" s="11">
        <v>9</v>
      </c>
      <c r="I5707" s="20" t="s">
        <v>259</v>
      </c>
      <c r="J5707" s="11" t="s">
        <v>261</v>
      </c>
      <c r="K5707" s="11" t="s">
        <v>12387</v>
      </c>
      <c r="L5707" s="11">
        <v>2</v>
      </c>
    </row>
    <row r="5708" spans="1:12">
      <c r="A5708" s="11" t="s">
        <v>11208</v>
      </c>
      <c r="D5708" s="11" t="s">
        <v>260</v>
      </c>
      <c r="E5708" s="19" t="s">
        <v>11458</v>
      </c>
      <c r="F5708" s="10">
        <v>42036</v>
      </c>
      <c r="G5708" s="10">
        <v>44958</v>
      </c>
      <c r="H5708" s="11">
        <v>9</v>
      </c>
      <c r="I5708" s="20" t="s">
        <v>259</v>
      </c>
      <c r="J5708" s="11" t="s">
        <v>261</v>
      </c>
      <c r="K5708" s="11" t="s">
        <v>12387</v>
      </c>
      <c r="L5708" s="11">
        <v>2</v>
      </c>
    </row>
    <row r="5709" spans="1:12">
      <c r="A5709" s="11" t="s">
        <v>11209</v>
      </c>
      <c r="D5709" s="11" t="s">
        <v>260</v>
      </c>
      <c r="E5709" s="19" t="s">
        <v>11459</v>
      </c>
      <c r="F5709" s="10">
        <v>42036</v>
      </c>
      <c r="G5709" s="10">
        <v>44958</v>
      </c>
      <c r="H5709" s="11">
        <v>9</v>
      </c>
      <c r="I5709" s="20" t="s">
        <v>259</v>
      </c>
      <c r="J5709" s="11" t="s">
        <v>261</v>
      </c>
      <c r="K5709" s="11" t="s">
        <v>12387</v>
      </c>
      <c r="L5709" s="11">
        <v>2</v>
      </c>
    </row>
    <row r="5710" spans="1:12">
      <c r="A5710" s="11" t="s">
        <v>11210</v>
      </c>
      <c r="D5710" s="11" t="s">
        <v>260</v>
      </c>
      <c r="E5710" s="19" t="s">
        <v>11460</v>
      </c>
      <c r="F5710" s="10">
        <v>42036</v>
      </c>
      <c r="G5710" s="10">
        <v>44958</v>
      </c>
      <c r="H5710" s="11">
        <v>9</v>
      </c>
      <c r="I5710" s="20" t="s">
        <v>259</v>
      </c>
      <c r="J5710" s="11" t="s">
        <v>261</v>
      </c>
      <c r="K5710" s="11" t="s">
        <v>12387</v>
      </c>
      <c r="L5710" s="11">
        <v>2</v>
      </c>
    </row>
    <row r="5711" spans="1:12">
      <c r="A5711" s="11" t="s">
        <v>11211</v>
      </c>
      <c r="D5711" s="11" t="s">
        <v>260</v>
      </c>
      <c r="E5711" s="19" t="s">
        <v>11461</v>
      </c>
      <c r="F5711" s="10">
        <v>42036</v>
      </c>
      <c r="G5711" s="10">
        <v>44958</v>
      </c>
      <c r="H5711" s="11">
        <v>9</v>
      </c>
      <c r="I5711" s="20" t="s">
        <v>259</v>
      </c>
      <c r="J5711" s="11" t="s">
        <v>261</v>
      </c>
      <c r="K5711" s="11" t="s">
        <v>12387</v>
      </c>
      <c r="L5711" s="11">
        <v>2</v>
      </c>
    </row>
    <row r="5712" spans="1:12">
      <c r="A5712" s="11" t="s">
        <v>11212</v>
      </c>
      <c r="D5712" s="11" t="s">
        <v>260</v>
      </c>
      <c r="E5712" s="19" t="s">
        <v>11462</v>
      </c>
      <c r="F5712" s="10">
        <v>42036</v>
      </c>
      <c r="G5712" s="10">
        <v>44958</v>
      </c>
      <c r="H5712" s="11">
        <v>9</v>
      </c>
      <c r="I5712" s="20" t="s">
        <v>259</v>
      </c>
      <c r="J5712" s="11" t="s">
        <v>261</v>
      </c>
      <c r="K5712" s="11" t="s">
        <v>12387</v>
      </c>
      <c r="L5712" s="11">
        <v>2</v>
      </c>
    </row>
    <row r="5713" spans="1:12">
      <c r="A5713" s="11" t="s">
        <v>11213</v>
      </c>
      <c r="D5713" s="11" t="s">
        <v>260</v>
      </c>
      <c r="E5713" s="19" t="s">
        <v>11463</v>
      </c>
      <c r="F5713" s="10">
        <v>42036</v>
      </c>
      <c r="G5713" s="10">
        <v>44958</v>
      </c>
      <c r="H5713" s="11">
        <v>9</v>
      </c>
      <c r="I5713" s="20" t="s">
        <v>259</v>
      </c>
      <c r="J5713" s="11" t="s">
        <v>261</v>
      </c>
      <c r="K5713" s="11" t="s">
        <v>12387</v>
      </c>
      <c r="L5713" s="11">
        <v>2</v>
      </c>
    </row>
    <row r="5714" spans="1:12">
      <c r="A5714" s="11" t="s">
        <v>11214</v>
      </c>
      <c r="D5714" s="11" t="s">
        <v>260</v>
      </c>
      <c r="E5714" s="19" t="s">
        <v>11464</v>
      </c>
      <c r="F5714" s="10">
        <v>42036</v>
      </c>
      <c r="G5714" s="10">
        <v>44958</v>
      </c>
      <c r="H5714" s="11">
        <v>9</v>
      </c>
      <c r="I5714" s="20" t="s">
        <v>259</v>
      </c>
      <c r="J5714" s="11" t="s">
        <v>261</v>
      </c>
      <c r="K5714" s="11" t="s">
        <v>12387</v>
      </c>
      <c r="L5714" s="11">
        <v>2</v>
      </c>
    </row>
    <row r="5715" spans="1:12">
      <c r="A5715" s="11" t="s">
        <v>11215</v>
      </c>
      <c r="D5715" s="11" t="s">
        <v>260</v>
      </c>
      <c r="E5715" s="19" t="s">
        <v>11465</v>
      </c>
      <c r="F5715" s="10">
        <v>42036</v>
      </c>
      <c r="G5715" s="10">
        <v>44958</v>
      </c>
      <c r="H5715" s="11">
        <v>9</v>
      </c>
      <c r="I5715" s="20" t="s">
        <v>259</v>
      </c>
      <c r="J5715" s="11" t="s">
        <v>261</v>
      </c>
      <c r="K5715" s="11" t="s">
        <v>12387</v>
      </c>
      <c r="L5715" s="11">
        <v>2</v>
      </c>
    </row>
    <row r="5716" spans="1:12">
      <c r="A5716" s="11" t="s">
        <v>11216</v>
      </c>
      <c r="D5716" s="11" t="s">
        <v>260</v>
      </c>
      <c r="E5716" s="19" t="s">
        <v>11466</v>
      </c>
      <c r="F5716" s="10">
        <v>42036</v>
      </c>
      <c r="G5716" s="10">
        <v>44958</v>
      </c>
      <c r="H5716" s="11">
        <v>9</v>
      </c>
      <c r="I5716" s="20" t="s">
        <v>259</v>
      </c>
      <c r="J5716" s="11" t="s">
        <v>261</v>
      </c>
      <c r="K5716" s="11" t="s">
        <v>12387</v>
      </c>
      <c r="L5716" s="11">
        <v>2</v>
      </c>
    </row>
    <row r="5717" spans="1:12">
      <c r="A5717" s="11" t="s">
        <v>11217</v>
      </c>
      <c r="D5717" s="11" t="s">
        <v>260</v>
      </c>
      <c r="E5717" s="19" t="s">
        <v>11467</v>
      </c>
      <c r="F5717" s="10">
        <v>42036</v>
      </c>
      <c r="G5717" s="10">
        <v>44958</v>
      </c>
      <c r="H5717" s="11">
        <v>9</v>
      </c>
      <c r="I5717" s="20" t="s">
        <v>259</v>
      </c>
      <c r="J5717" s="11" t="s">
        <v>261</v>
      </c>
      <c r="K5717" s="11" t="s">
        <v>12387</v>
      </c>
      <c r="L5717" s="11">
        <v>2</v>
      </c>
    </row>
    <row r="5718" spans="1:12">
      <c r="A5718" s="11" t="s">
        <v>11218</v>
      </c>
      <c r="D5718" s="11" t="s">
        <v>260</v>
      </c>
      <c r="E5718" s="19" t="s">
        <v>11468</v>
      </c>
      <c r="F5718" s="10">
        <v>42036</v>
      </c>
      <c r="G5718" s="10">
        <v>44958</v>
      </c>
      <c r="H5718" s="11">
        <v>9</v>
      </c>
      <c r="I5718" s="20" t="s">
        <v>259</v>
      </c>
      <c r="J5718" s="11" t="s">
        <v>261</v>
      </c>
      <c r="K5718" s="11" t="s">
        <v>12387</v>
      </c>
      <c r="L5718" s="11">
        <v>2</v>
      </c>
    </row>
    <row r="5719" spans="1:12">
      <c r="A5719" s="11" t="s">
        <v>11219</v>
      </c>
      <c r="D5719" s="11" t="s">
        <v>260</v>
      </c>
      <c r="E5719" s="19" t="s">
        <v>11469</v>
      </c>
      <c r="F5719" s="10">
        <v>42036</v>
      </c>
      <c r="G5719" s="10">
        <v>44958</v>
      </c>
      <c r="H5719" s="11">
        <v>9</v>
      </c>
      <c r="I5719" s="20" t="s">
        <v>259</v>
      </c>
      <c r="J5719" s="11" t="s">
        <v>261</v>
      </c>
      <c r="K5719" s="11" t="s">
        <v>12387</v>
      </c>
      <c r="L5719" s="11">
        <v>2</v>
      </c>
    </row>
    <row r="5720" spans="1:12">
      <c r="A5720" s="11" t="s">
        <v>11220</v>
      </c>
      <c r="D5720" s="11" t="s">
        <v>260</v>
      </c>
      <c r="E5720" s="19" t="s">
        <v>11470</v>
      </c>
      <c r="F5720" s="10">
        <v>42036</v>
      </c>
      <c r="G5720" s="10">
        <v>44958</v>
      </c>
      <c r="H5720" s="11">
        <v>9</v>
      </c>
      <c r="I5720" s="20" t="s">
        <v>259</v>
      </c>
      <c r="J5720" s="11" t="s">
        <v>261</v>
      </c>
      <c r="K5720" s="11" t="s">
        <v>12387</v>
      </c>
      <c r="L5720" s="11">
        <v>2</v>
      </c>
    </row>
    <row r="5721" spans="1:12">
      <c r="A5721" s="11" t="s">
        <v>11221</v>
      </c>
      <c r="D5721" s="11" t="s">
        <v>260</v>
      </c>
      <c r="E5721" s="19" t="s">
        <v>11471</v>
      </c>
      <c r="F5721" s="10">
        <v>42036</v>
      </c>
      <c r="G5721" s="10">
        <v>44958</v>
      </c>
      <c r="H5721" s="11">
        <v>9</v>
      </c>
      <c r="I5721" s="20" t="s">
        <v>259</v>
      </c>
      <c r="J5721" s="11" t="s">
        <v>261</v>
      </c>
      <c r="K5721" s="11" t="s">
        <v>12387</v>
      </c>
      <c r="L5721" s="11">
        <v>2</v>
      </c>
    </row>
    <row r="5722" spans="1:12">
      <c r="A5722" s="11" t="s">
        <v>11222</v>
      </c>
      <c r="D5722" s="11" t="s">
        <v>260</v>
      </c>
      <c r="E5722" s="19" t="s">
        <v>11472</v>
      </c>
      <c r="F5722" s="10">
        <v>42036</v>
      </c>
      <c r="G5722" s="10">
        <v>44958</v>
      </c>
      <c r="H5722" s="11">
        <v>9</v>
      </c>
      <c r="I5722" s="20" t="s">
        <v>259</v>
      </c>
      <c r="J5722" s="11" t="s">
        <v>261</v>
      </c>
      <c r="K5722" s="11" t="s">
        <v>12387</v>
      </c>
      <c r="L5722" s="11">
        <v>2</v>
      </c>
    </row>
    <row r="5723" spans="1:12">
      <c r="A5723" s="11" t="s">
        <v>11223</v>
      </c>
      <c r="D5723" s="11" t="s">
        <v>260</v>
      </c>
      <c r="E5723" s="19" t="s">
        <v>11473</v>
      </c>
      <c r="F5723" s="10">
        <v>42036</v>
      </c>
      <c r="G5723" s="10">
        <v>44958</v>
      </c>
      <c r="H5723" s="11">
        <v>9</v>
      </c>
      <c r="I5723" s="20" t="s">
        <v>259</v>
      </c>
      <c r="J5723" s="11" t="s">
        <v>261</v>
      </c>
      <c r="K5723" s="11" t="s">
        <v>12387</v>
      </c>
      <c r="L5723" s="11">
        <v>2</v>
      </c>
    </row>
    <row r="5724" spans="1:12">
      <c r="A5724" s="11" t="s">
        <v>11224</v>
      </c>
      <c r="D5724" s="11" t="s">
        <v>260</v>
      </c>
      <c r="E5724" s="19" t="s">
        <v>11474</v>
      </c>
      <c r="F5724" s="10">
        <v>42036</v>
      </c>
      <c r="G5724" s="10">
        <v>44958</v>
      </c>
      <c r="H5724" s="11">
        <v>9</v>
      </c>
      <c r="I5724" s="20" t="s">
        <v>259</v>
      </c>
      <c r="J5724" s="11" t="s">
        <v>261</v>
      </c>
      <c r="K5724" s="11" t="s">
        <v>12387</v>
      </c>
      <c r="L5724" s="11">
        <v>2</v>
      </c>
    </row>
    <row r="5725" spans="1:12">
      <c r="A5725" s="11" t="s">
        <v>11225</v>
      </c>
      <c r="D5725" s="11" t="s">
        <v>260</v>
      </c>
      <c r="E5725" s="19" t="s">
        <v>11475</v>
      </c>
      <c r="F5725" s="10">
        <v>42036</v>
      </c>
      <c r="G5725" s="10">
        <v>44958</v>
      </c>
      <c r="H5725" s="11">
        <v>9</v>
      </c>
      <c r="I5725" s="20" t="s">
        <v>259</v>
      </c>
      <c r="J5725" s="11" t="s">
        <v>261</v>
      </c>
      <c r="K5725" s="11" t="s">
        <v>12387</v>
      </c>
      <c r="L5725" s="11">
        <v>2</v>
      </c>
    </row>
    <row r="5726" spans="1:12">
      <c r="A5726" s="11" t="s">
        <v>11226</v>
      </c>
      <c r="D5726" s="11" t="s">
        <v>260</v>
      </c>
      <c r="E5726" s="19" t="s">
        <v>11476</v>
      </c>
      <c r="F5726" s="10">
        <v>42036</v>
      </c>
      <c r="G5726" s="10">
        <v>44958</v>
      </c>
      <c r="H5726" s="11">
        <v>9</v>
      </c>
      <c r="I5726" s="20" t="s">
        <v>259</v>
      </c>
      <c r="J5726" s="11" t="s">
        <v>261</v>
      </c>
      <c r="K5726" s="11" t="s">
        <v>12387</v>
      </c>
      <c r="L5726" s="11">
        <v>2</v>
      </c>
    </row>
    <row r="5727" spans="1:12">
      <c r="A5727" s="11" t="s">
        <v>11227</v>
      </c>
      <c r="D5727" s="11" t="s">
        <v>260</v>
      </c>
      <c r="E5727" s="19" t="s">
        <v>11477</v>
      </c>
      <c r="F5727" s="10">
        <v>42036</v>
      </c>
      <c r="G5727" s="10">
        <v>44958</v>
      </c>
      <c r="H5727" s="11">
        <v>9</v>
      </c>
      <c r="I5727" s="20" t="s">
        <v>259</v>
      </c>
      <c r="J5727" s="11" t="s">
        <v>261</v>
      </c>
      <c r="K5727" s="11" t="s">
        <v>12387</v>
      </c>
      <c r="L5727" s="11">
        <v>2</v>
      </c>
    </row>
    <row r="5728" spans="1:12">
      <c r="A5728" s="11" t="s">
        <v>11228</v>
      </c>
      <c r="D5728" s="11" t="s">
        <v>260</v>
      </c>
      <c r="E5728" s="19" t="s">
        <v>11478</v>
      </c>
      <c r="F5728" s="10">
        <v>42036</v>
      </c>
      <c r="G5728" s="10">
        <v>44958</v>
      </c>
      <c r="H5728" s="11">
        <v>9</v>
      </c>
      <c r="I5728" s="20" t="s">
        <v>259</v>
      </c>
      <c r="J5728" s="11" t="s">
        <v>261</v>
      </c>
      <c r="K5728" s="11" t="s">
        <v>12387</v>
      </c>
      <c r="L5728" s="11">
        <v>2</v>
      </c>
    </row>
    <row r="5729" spans="1:12">
      <c r="A5729" s="11" t="s">
        <v>11229</v>
      </c>
      <c r="D5729" s="11" t="s">
        <v>260</v>
      </c>
      <c r="E5729" s="19" t="s">
        <v>11479</v>
      </c>
      <c r="F5729" s="10">
        <v>42036</v>
      </c>
      <c r="G5729" s="10">
        <v>44958</v>
      </c>
      <c r="H5729" s="11">
        <v>9</v>
      </c>
      <c r="I5729" s="20" t="s">
        <v>259</v>
      </c>
      <c r="J5729" s="11" t="s">
        <v>261</v>
      </c>
      <c r="K5729" s="11" t="s">
        <v>12387</v>
      </c>
      <c r="L5729" s="11">
        <v>2</v>
      </c>
    </row>
    <row r="5730" spans="1:12">
      <c r="A5730" s="11" t="s">
        <v>11230</v>
      </c>
      <c r="D5730" s="11" t="s">
        <v>260</v>
      </c>
      <c r="E5730" s="19" t="s">
        <v>11480</v>
      </c>
      <c r="F5730" s="10">
        <v>42036</v>
      </c>
      <c r="G5730" s="10">
        <v>44958</v>
      </c>
      <c r="H5730" s="11">
        <v>9</v>
      </c>
      <c r="I5730" s="20" t="s">
        <v>259</v>
      </c>
      <c r="J5730" s="11" t="s">
        <v>261</v>
      </c>
      <c r="K5730" s="11" t="s">
        <v>12387</v>
      </c>
      <c r="L5730" s="11">
        <v>2</v>
      </c>
    </row>
    <row r="5731" spans="1:12">
      <c r="A5731" s="11" t="s">
        <v>11231</v>
      </c>
      <c r="D5731" s="11" t="s">
        <v>260</v>
      </c>
      <c r="E5731" s="19" t="s">
        <v>11481</v>
      </c>
      <c r="F5731" s="10">
        <v>42036</v>
      </c>
      <c r="G5731" s="10">
        <v>44958</v>
      </c>
      <c r="H5731" s="11">
        <v>9</v>
      </c>
      <c r="I5731" s="20" t="s">
        <v>259</v>
      </c>
      <c r="J5731" s="11" t="s">
        <v>261</v>
      </c>
      <c r="K5731" s="11" t="s">
        <v>12387</v>
      </c>
      <c r="L5731" s="11">
        <v>2</v>
      </c>
    </row>
    <row r="5732" spans="1:12">
      <c r="A5732" s="11" t="s">
        <v>11232</v>
      </c>
      <c r="D5732" s="11" t="s">
        <v>260</v>
      </c>
      <c r="E5732" s="19" t="s">
        <v>11482</v>
      </c>
      <c r="F5732" s="10">
        <v>42036</v>
      </c>
      <c r="G5732" s="10">
        <v>44958</v>
      </c>
      <c r="H5732" s="11">
        <v>9</v>
      </c>
      <c r="I5732" s="20" t="s">
        <v>259</v>
      </c>
      <c r="J5732" s="11" t="s">
        <v>261</v>
      </c>
      <c r="K5732" s="11" t="s">
        <v>12387</v>
      </c>
      <c r="L5732" s="11">
        <v>2</v>
      </c>
    </row>
    <row r="5733" spans="1:12">
      <c r="A5733" s="11" t="s">
        <v>11233</v>
      </c>
      <c r="D5733" s="11" t="s">
        <v>260</v>
      </c>
      <c r="E5733" s="19" t="s">
        <v>11483</v>
      </c>
      <c r="F5733" s="10">
        <v>42036</v>
      </c>
      <c r="G5733" s="10">
        <v>44958</v>
      </c>
      <c r="H5733" s="11">
        <v>9</v>
      </c>
      <c r="I5733" s="20" t="s">
        <v>259</v>
      </c>
      <c r="J5733" s="11" t="s">
        <v>261</v>
      </c>
      <c r="K5733" s="11" t="s">
        <v>12387</v>
      </c>
      <c r="L5733" s="11">
        <v>2</v>
      </c>
    </row>
    <row r="5734" spans="1:12">
      <c r="A5734" s="11" t="s">
        <v>11234</v>
      </c>
      <c r="D5734" s="11" t="s">
        <v>260</v>
      </c>
      <c r="E5734" s="19" t="s">
        <v>11484</v>
      </c>
      <c r="F5734" s="10">
        <v>42036</v>
      </c>
      <c r="G5734" s="10">
        <v>44958</v>
      </c>
      <c r="H5734" s="11">
        <v>9</v>
      </c>
      <c r="I5734" s="20" t="s">
        <v>259</v>
      </c>
      <c r="J5734" s="11" t="s">
        <v>261</v>
      </c>
      <c r="K5734" s="11" t="s">
        <v>12387</v>
      </c>
      <c r="L5734" s="11">
        <v>2</v>
      </c>
    </row>
    <row r="5735" spans="1:12">
      <c r="A5735" s="11" t="s">
        <v>11235</v>
      </c>
      <c r="D5735" s="11" t="s">
        <v>260</v>
      </c>
      <c r="E5735" s="19" t="s">
        <v>11485</v>
      </c>
      <c r="F5735" s="10">
        <v>42036</v>
      </c>
      <c r="G5735" s="10">
        <v>44958</v>
      </c>
      <c r="H5735" s="11">
        <v>9</v>
      </c>
      <c r="I5735" s="20" t="s">
        <v>259</v>
      </c>
      <c r="J5735" s="11" t="s">
        <v>261</v>
      </c>
      <c r="K5735" s="11" t="s">
        <v>12387</v>
      </c>
      <c r="L5735" s="11">
        <v>2</v>
      </c>
    </row>
    <row r="5736" spans="1:12">
      <c r="A5736" s="11" t="s">
        <v>11236</v>
      </c>
      <c r="D5736" s="11" t="s">
        <v>260</v>
      </c>
      <c r="E5736" s="19" t="s">
        <v>11486</v>
      </c>
      <c r="F5736" s="10">
        <v>42036</v>
      </c>
      <c r="G5736" s="10">
        <v>44958</v>
      </c>
      <c r="H5736" s="11">
        <v>9</v>
      </c>
      <c r="I5736" s="20" t="s">
        <v>259</v>
      </c>
      <c r="J5736" s="11" t="s">
        <v>261</v>
      </c>
      <c r="K5736" s="11" t="s">
        <v>12387</v>
      </c>
      <c r="L5736" s="11">
        <v>2</v>
      </c>
    </row>
    <row r="5737" spans="1:12">
      <c r="A5737" s="11" t="s">
        <v>11237</v>
      </c>
      <c r="D5737" s="11" t="s">
        <v>260</v>
      </c>
      <c r="E5737" s="19" t="s">
        <v>11487</v>
      </c>
      <c r="F5737" s="10">
        <v>42036</v>
      </c>
      <c r="G5737" s="10">
        <v>44958</v>
      </c>
      <c r="H5737" s="11">
        <v>9</v>
      </c>
      <c r="I5737" s="20" t="s">
        <v>259</v>
      </c>
      <c r="J5737" s="11" t="s">
        <v>261</v>
      </c>
      <c r="K5737" s="11" t="s">
        <v>12387</v>
      </c>
      <c r="L5737" s="11">
        <v>2</v>
      </c>
    </row>
    <row r="5738" spans="1:12">
      <c r="A5738" s="11" t="s">
        <v>11238</v>
      </c>
      <c r="D5738" s="11" t="s">
        <v>260</v>
      </c>
      <c r="E5738" s="19" t="s">
        <v>11488</v>
      </c>
      <c r="F5738" s="10">
        <v>42036</v>
      </c>
      <c r="G5738" s="10">
        <v>44958</v>
      </c>
      <c r="H5738" s="11">
        <v>9</v>
      </c>
      <c r="I5738" s="20" t="s">
        <v>259</v>
      </c>
      <c r="J5738" s="11" t="s">
        <v>261</v>
      </c>
      <c r="K5738" s="11" t="s">
        <v>12387</v>
      </c>
      <c r="L5738" s="11">
        <v>2</v>
      </c>
    </row>
    <row r="5739" spans="1:12">
      <c r="A5739" s="11" t="s">
        <v>11239</v>
      </c>
      <c r="D5739" s="11" t="s">
        <v>260</v>
      </c>
      <c r="E5739" s="19" t="s">
        <v>11489</v>
      </c>
      <c r="F5739" s="10">
        <v>42036</v>
      </c>
      <c r="G5739" s="10">
        <v>44958</v>
      </c>
      <c r="H5739" s="11">
        <v>9</v>
      </c>
      <c r="I5739" s="20" t="s">
        <v>259</v>
      </c>
      <c r="J5739" s="11" t="s">
        <v>261</v>
      </c>
      <c r="K5739" s="11" t="s">
        <v>12387</v>
      </c>
      <c r="L5739" s="11">
        <v>2</v>
      </c>
    </row>
    <row r="5740" spans="1:12">
      <c r="A5740" s="11" t="s">
        <v>11240</v>
      </c>
      <c r="D5740" s="11" t="s">
        <v>260</v>
      </c>
      <c r="E5740" s="19" t="s">
        <v>11490</v>
      </c>
      <c r="F5740" s="10">
        <v>42036</v>
      </c>
      <c r="G5740" s="10">
        <v>44958</v>
      </c>
      <c r="H5740" s="11">
        <v>9</v>
      </c>
      <c r="I5740" s="20" t="s">
        <v>259</v>
      </c>
      <c r="J5740" s="11" t="s">
        <v>261</v>
      </c>
      <c r="K5740" s="11" t="s">
        <v>12387</v>
      </c>
      <c r="L5740" s="11">
        <v>2</v>
      </c>
    </row>
    <row r="5741" spans="1:12">
      <c r="A5741" s="11" t="s">
        <v>11241</v>
      </c>
      <c r="D5741" s="11" t="s">
        <v>260</v>
      </c>
      <c r="E5741" s="19" t="s">
        <v>11491</v>
      </c>
      <c r="F5741" s="10">
        <v>42036</v>
      </c>
      <c r="G5741" s="10">
        <v>44958</v>
      </c>
      <c r="H5741" s="11">
        <v>9</v>
      </c>
      <c r="I5741" s="20" t="s">
        <v>259</v>
      </c>
      <c r="J5741" s="11" t="s">
        <v>261</v>
      </c>
      <c r="K5741" s="11" t="s">
        <v>12387</v>
      </c>
      <c r="L5741" s="11">
        <v>2</v>
      </c>
    </row>
    <row r="5742" spans="1:12">
      <c r="A5742" s="11" t="s">
        <v>11242</v>
      </c>
      <c r="D5742" s="11" t="s">
        <v>260</v>
      </c>
      <c r="E5742" s="19" t="s">
        <v>11492</v>
      </c>
      <c r="F5742" s="10">
        <v>42036</v>
      </c>
      <c r="G5742" s="10">
        <v>44958</v>
      </c>
      <c r="H5742" s="11">
        <v>9</v>
      </c>
      <c r="I5742" s="20" t="s">
        <v>259</v>
      </c>
      <c r="J5742" s="11" t="s">
        <v>261</v>
      </c>
      <c r="K5742" s="11" t="s">
        <v>12387</v>
      </c>
      <c r="L5742" s="11">
        <v>2</v>
      </c>
    </row>
    <row r="5743" spans="1:12">
      <c r="A5743" s="11" t="s">
        <v>11243</v>
      </c>
      <c r="D5743" s="11" t="s">
        <v>260</v>
      </c>
      <c r="E5743" s="19" t="s">
        <v>11493</v>
      </c>
      <c r="F5743" s="10">
        <v>42036</v>
      </c>
      <c r="G5743" s="10">
        <v>44958</v>
      </c>
      <c r="H5743" s="11">
        <v>9</v>
      </c>
      <c r="I5743" s="20" t="s">
        <v>259</v>
      </c>
      <c r="J5743" s="11" t="s">
        <v>261</v>
      </c>
      <c r="K5743" s="11" t="s">
        <v>12387</v>
      </c>
      <c r="L5743" s="11">
        <v>2</v>
      </c>
    </row>
    <row r="5744" spans="1:12">
      <c r="A5744" s="11" t="s">
        <v>11244</v>
      </c>
      <c r="D5744" s="11" t="s">
        <v>260</v>
      </c>
      <c r="E5744" s="19" t="s">
        <v>11494</v>
      </c>
      <c r="F5744" s="10">
        <v>42036</v>
      </c>
      <c r="G5744" s="10">
        <v>44958</v>
      </c>
      <c r="H5744" s="11">
        <v>9</v>
      </c>
      <c r="I5744" s="20" t="s">
        <v>259</v>
      </c>
      <c r="J5744" s="11" t="s">
        <v>261</v>
      </c>
      <c r="K5744" s="11" t="s">
        <v>12387</v>
      </c>
      <c r="L5744" s="11">
        <v>2</v>
      </c>
    </row>
    <row r="5745" spans="1:12">
      <c r="A5745" s="11" t="s">
        <v>11245</v>
      </c>
      <c r="D5745" s="11" t="s">
        <v>260</v>
      </c>
      <c r="E5745" s="19" t="s">
        <v>11495</v>
      </c>
      <c r="F5745" s="10">
        <v>42036</v>
      </c>
      <c r="G5745" s="10">
        <v>44958</v>
      </c>
      <c r="H5745" s="11">
        <v>9</v>
      </c>
      <c r="I5745" s="20" t="s">
        <v>259</v>
      </c>
      <c r="J5745" s="11" t="s">
        <v>261</v>
      </c>
      <c r="K5745" s="11" t="s">
        <v>12387</v>
      </c>
      <c r="L5745" s="11">
        <v>2</v>
      </c>
    </row>
    <row r="5746" spans="1:12">
      <c r="A5746" s="11" t="s">
        <v>11246</v>
      </c>
      <c r="D5746" s="11" t="s">
        <v>260</v>
      </c>
      <c r="E5746" s="19" t="s">
        <v>11496</v>
      </c>
      <c r="F5746" s="10">
        <v>42036</v>
      </c>
      <c r="G5746" s="10">
        <v>44958</v>
      </c>
      <c r="H5746" s="11">
        <v>9</v>
      </c>
      <c r="I5746" s="20" t="s">
        <v>259</v>
      </c>
      <c r="J5746" s="11" t="s">
        <v>261</v>
      </c>
      <c r="K5746" s="11" t="s">
        <v>12387</v>
      </c>
      <c r="L5746" s="11">
        <v>2</v>
      </c>
    </row>
    <row r="5747" spans="1:12">
      <c r="A5747" s="11" t="s">
        <v>11247</v>
      </c>
      <c r="D5747" s="11" t="s">
        <v>260</v>
      </c>
      <c r="E5747" s="19" t="s">
        <v>11497</v>
      </c>
      <c r="F5747" s="10">
        <v>42036</v>
      </c>
      <c r="G5747" s="10">
        <v>44958</v>
      </c>
      <c r="H5747" s="11">
        <v>9</v>
      </c>
      <c r="I5747" s="20" t="s">
        <v>259</v>
      </c>
      <c r="J5747" s="11" t="s">
        <v>261</v>
      </c>
      <c r="K5747" s="11" t="s">
        <v>12387</v>
      </c>
      <c r="L5747" s="11">
        <v>2</v>
      </c>
    </row>
    <row r="5748" spans="1:12">
      <c r="A5748" s="11" t="s">
        <v>11248</v>
      </c>
      <c r="D5748" s="11" t="s">
        <v>260</v>
      </c>
      <c r="E5748" s="19" t="s">
        <v>11498</v>
      </c>
      <c r="F5748" s="10">
        <v>42036</v>
      </c>
      <c r="G5748" s="10">
        <v>44958</v>
      </c>
      <c r="H5748" s="11">
        <v>9</v>
      </c>
      <c r="I5748" s="20" t="s">
        <v>259</v>
      </c>
      <c r="J5748" s="11" t="s">
        <v>261</v>
      </c>
      <c r="K5748" s="11" t="s">
        <v>12387</v>
      </c>
      <c r="L5748" s="11">
        <v>2</v>
      </c>
    </row>
    <row r="5749" spans="1:12">
      <c r="A5749" s="11" t="s">
        <v>11249</v>
      </c>
      <c r="D5749" s="11" t="s">
        <v>260</v>
      </c>
      <c r="E5749" s="19" t="s">
        <v>11499</v>
      </c>
      <c r="F5749" s="10">
        <v>42036</v>
      </c>
      <c r="G5749" s="10">
        <v>44958</v>
      </c>
      <c r="H5749" s="11">
        <v>9</v>
      </c>
      <c r="I5749" s="20" t="s">
        <v>259</v>
      </c>
      <c r="J5749" s="11" t="s">
        <v>261</v>
      </c>
      <c r="K5749" s="11" t="s">
        <v>12387</v>
      </c>
      <c r="L5749" s="11">
        <v>2</v>
      </c>
    </row>
    <row r="5750" spans="1:12">
      <c r="A5750" s="11" t="s">
        <v>11250</v>
      </c>
      <c r="D5750" s="11" t="s">
        <v>260</v>
      </c>
      <c r="E5750" s="19" t="s">
        <v>11500</v>
      </c>
      <c r="F5750" s="10">
        <v>42036</v>
      </c>
      <c r="G5750" s="10">
        <v>44958</v>
      </c>
      <c r="H5750" s="11">
        <v>9</v>
      </c>
      <c r="I5750" s="20" t="s">
        <v>259</v>
      </c>
      <c r="J5750" s="11" t="s">
        <v>261</v>
      </c>
      <c r="K5750" s="11" t="s">
        <v>12387</v>
      </c>
      <c r="L5750" s="11">
        <v>2</v>
      </c>
    </row>
    <row r="5751" spans="1:12">
      <c r="A5751" s="11" t="s">
        <v>11251</v>
      </c>
      <c r="D5751" s="11" t="s">
        <v>260</v>
      </c>
      <c r="E5751" s="19" t="s">
        <v>11501</v>
      </c>
      <c r="F5751" s="10">
        <v>42036</v>
      </c>
      <c r="G5751" s="10">
        <v>44958</v>
      </c>
      <c r="H5751" s="11">
        <v>9</v>
      </c>
      <c r="I5751" s="20" t="s">
        <v>259</v>
      </c>
      <c r="J5751" s="11" t="s">
        <v>261</v>
      </c>
      <c r="K5751" s="11" t="s">
        <v>12387</v>
      </c>
      <c r="L5751" s="11">
        <v>2</v>
      </c>
    </row>
    <row r="5752" spans="1:12">
      <c r="A5752" s="11" t="s">
        <v>11252</v>
      </c>
      <c r="D5752" s="11" t="s">
        <v>260</v>
      </c>
      <c r="E5752" s="19" t="s">
        <v>11502</v>
      </c>
      <c r="F5752" s="10">
        <v>42036</v>
      </c>
      <c r="G5752" s="10">
        <v>44958</v>
      </c>
      <c r="H5752" s="11">
        <v>9</v>
      </c>
      <c r="I5752" s="20" t="s">
        <v>259</v>
      </c>
      <c r="J5752" s="11" t="s">
        <v>261</v>
      </c>
      <c r="K5752" s="11" t="s">
        <v>12387</v>
      </c>
      <c r="L5752" s="11">
        <v>2</v>
      </c>
    </row>
    <row r="5753" spans="1:12">
      <c r="A5753" s="11" t="s">
        <v>11253</v>
      </c>
      <c r="D5753" s="11" t="s">
        <v>260</v>
      </c>
      <c r="E5753" s="19" t="s">
        <v>11503</v>
      </c>
      <c r="F5753" s="10">
        <v>42036</v>
      </c>
      <c r="G5753" s="10">
        <v>44958</v>
      </c>
      <c r="H5753" s="11">
        <v>9</v>
      </c>
      <c r="I5753" s="20" t="s">
        <v>259</v>
      </c>
      <c r="J5753" s="11" t="s">
        <v>261</v>
      </c>
      <c r="K5753" s="11" t="s">
        <v>12387</v>
      </c>
      <c r="L5753" s="11">
        <v>2</v>
      </c>
    </row>
    <row r="5754" spans="1:12">
      <c r="A5754" s="11" t="s">
        <v>11254</v>
      </c>
      <c r="D5754" s="11" t="s">
        <v>260</v>
      </c>
      <c r="E5754" s="19" t="s">
        <v>11504</v>
      </c>
      <c r="F5754" s="10">
        <v>42036</v>
      </c>
      <c r="G5754" s="10">
        <v>44958</v>
      </c>
      <c r="H5754" s="11">
        <v>9</v>
      </c>
      <c r="I5754" s="20" t="s">
        <v>259</v>
      </c>
      <c r="J5754" s="11" t="s">
        <v>261</v>
      </c>
      <c r="K5754" s="11" t="s">
        <v>12387</v>
      </c>
      <c r="L5754" s="11">
        <v>2</v>
      </c>
    </row>
    <row r="5755" spans="1:12">
      <c r="A5755" s="11" t="s">
        <v>11255</v>
      </c>
      <c r="D5755" s="11" t="s">
        <v>260</v>
      </c>
      <c r="E5755" s="19" t="s">
        <v>11505</v>
      </c>
      <c r="F5755" s="10">
        <v>42036</v>
      </c>
      <c r="G5755" s="10">
        <v>44958</v>
      </c>
      <c r="H5755" s="11">
        <v>9</v>
      </c>
      <c r="I5755" s="20" t="s">
        <v>259</v>
      </c>
      <c r="J5755" s="11" t="s">
        <v>261</v>
      </c>
      <c r="K5755" s="11" t="s">
        <v>12387</v>
      </c>
      <c r="L5755" s="11">
        <v>2</v>
      </c>
    </row>
    <row r="5756" spans="1:12">
      <c r="A5756" s="11" t="s">
        <v>11256</v>
      </c>
      <c r="D5756" s="11" t="s">
        <v>260</v>
      </c>
      <c r="E5756" s="19" t="s">
        <v>11506</v>
      </c>
      <c r="F5756" s="10">
        <v>42036</v>
      </c>
      <c r="G5756" s="10">
        <v>44958</v>
      </c>
      <c r="H5756" s="11">
        <v>9</v>
      </c>
      <c r="I5756" s="20" t="s">
        <v>259</v>
      </c>
      <c r="J5756" s="11" t="s">
        <v>261</v>
      </c>
      <c r="K5756" s="11" t="s">
        <v>12387</v>
      </c>
      <c r="L5756" s="11">
        <v>2</v>
      </c>
    </row>
    <row r="5757" spans="1:12">
      <c r="A5757" s="11" t="s">
        <v>11257</v>
      </c>
      <c r="D5757" s="11" t="s">
        <v>260</v>
      </c>
      <c r="E5757" s="19" t="s">
        <v>11507</v>
      </c>
      <c r="F5757" s="10">
        <v>42036</v>
      </c>
      <c r="G5757" s="10">
        <v>44958</v>
      </c>
      <c r="H5757" s="11">
        <v>9</v>
      </c>
      <c r="I5757" s="20" t="s">
        <v>259</v>
      </c>
      <c r="J5757" s="11" t="s">
        <v>261</v>
      </c>
      <c r="K5757" s="11" t="s">
        <v>12387</v>
      </c>
      <c r="L5757" s="11">
        <v>2</v>
      </c>
    </row>
    <row r="5758" spans="1:12">
      <c r="A5758" s="11" t="s">
        <v>11258</v>
      </c>
      <c r="D5758" s="11" t="s">
        <v>260</v>
      </c>
      <c r="E5758" s="19" t="s">
        <v>11508</v>
      </c>
      <c r="F5758" s="10">
        <v>42036</v>
      </c>
      <c r="G5758" s="10">
        <v>44958</v>
      </c>
      <c r="H5758" s="11">
        <v>9</v>
      </c>
      <c r="I5758" s="20" t="s">
        <v>259</v>
      </c>
      <c r="J5758" s="11" t="s">
        <v>261</v>
      </c>
      <c r="K5758" s="11" t="s">
        <v>12387</v>
      </c>
      <c r="L5758" s="11">
        <v>2</v>
      </c>
    </row>
    <row r="5759" spans="1:12">
      <c r="A5759" s="11" t="s">
        <v>11259</v>
      </c>
      <c r="D5759" s="11" t="s">
        <v>260</v>
      </c>
      <c r="E5759" s="19" t="s">
        <v>11509</v>
      </c>
      <c r="F5759" s="10">
        <v>42036</v>
      </c>
      <c r="G5759" s="10">
        <v>44958</v>
      </c>
      <c r="H5759" s="11">
        <v>9</v>
      </c>
      <c r="I5759" s="20" t="s">
        <v>259</v>
      </c>
      <c r="J5759" s="11" t="s">
        <v>261</v>
      </c>
      <c r="K5759" s="11" t="s">
        <v>12387</v>
      </c>
      <c r="L5759" s="11">
        <v>2</v>
      </c>
    </row>
    <row r="5760" spans="1:12">
      <c r="A5760" s="11" t="s">
        <v>11260</v>
      </c>
      <c r="D5760" s="11" t="s">
        <v>260</v>
      </c>
      <c r="E5760" s="19" t="s">
        <v>11510</v>
      </c>
      <c r="F5760" s="10">
        <v>42036</v>
      </c>
      <c r="G5760" s="10">
        <v>44958</v>
      </c>
      <c r="H5760" s="11">
        <v>9</v>
      </c>
      <c r="I5760" s="20" t="s">
        <v>259</v>
      </c>
      <c r="J5760" s="11" t="s">
        <v>261</v>
      </c>
      <c r="K5760" s="11" t="s">
        <v>12387</v>
      </c>
      <c r="L5760" s="11">
        <v>2</v>
      </c>
    </row>
    <row r="5761" spans="1:12">
      <c r="A5761" s="11" t="s">
        <v>11261</v>
      </c>
      <c r="D5761" s="11" t="s">
        <v>260</v>
      </c>
      <c r="E5761" s="19" t="s">
        <v>11511</v>
      </c>
      <c r="F5761" s="10">
        <v>42036</v>
      </c>
      <c r="G5761" s="10">
        <v>44958</v>
      </c>
      <c r="H5761" s="11">
        <v>9</v>
      </c>
      <c r="I5761" s="20" t="s">
        <v>259</v>
      </c>
      <c r="J5761" s="11" t="s">
        <v>261</v>
      </c>
      <c r="K5761" s="11" t="s">
        <v>12387</v>
      </c>
      <c r="L5761" s="11">
        <v>2</v>
      </c>
    </row>
    <row r="5762" spans="1:12">
      <c r="A5762" s="11" t="s">
        <v>11512</v>
      </c>
      <c r="D5762" s="11" t="s">
        <v>260</v>
      </c>
      <c r="E5762" s="19" t="s">
        <v>11762</v>
      </c>
      <c r="F5762" s="10">
        <v>42036</v>
      </c>
      <c r="G5762" s="10">
        <v>44958</v>
      </c>
      <c r="H5762" s="11">
        <v>9</v>
      </c>
      <c r="I5762" s="20" t="s">
        <v>259</v>
      </c>
      <c r="J5762" s="11" t="s">
        <v>261</v>
      </c>
      <c r="K5762" s="11" t="s">
        <v>12387</v>
      </c>
      <c r="L5762" s="11">
        <v>2</v>
      </c>
    </row>
    <row r="5763" spans="1:12">
      <c r="A5763" s="11" t="s">
        <v>11513</v>
      </c>
      <c r="D5763" s="11" t="s">
        <v>260</v>
      </c>
      <c r="E5763" s="19" t="s">
        <v>11763</v>
      </c>
      <c r="F5763" s="10">
        <v>42036</v>
      </c>
      <c r="G5763" s="10">
        <v>44958</v>
      </c>
      <c r="H5763" s="11">
        <v>9</v>
      </c>
      <c r="I5763" s="20" t="s">
        <v>259</v>
      </c>
      <c r="J5763" s="11" t="s">
        <v>261</v>
      </c>
      <c r="K5763" s="11" t="s">
        <v>12387</v>
      </c>
      <c r="L5763" s="11">
        <v>2</v>
      </c>
    </row>
    <row r="5764" spans="1:12">
      <c r="A5764" s="11" t="s">
        <v>11514</v>
      </c>
      <c r="D5764" s="11" t="s">
        <v>260</v>
      </c>
      <c r="E5764" s="19" t="s">
        <v>11764</v>
      </c>
      <c r="F5764" s="10">
        <v>42036</v>
      </c>
      <c r="G5764" s="10">
        <v>44958</v>
      </c>
      <c r="H5764" s="11">
        <v>9</v>
      </c>
      <c r="I5764" s="20" t="s">
        <v>259</v>
      </c>
      <c r="J5764" s="11" t="s">
        <v>261</v>
      </c>
      <c r="K5764" s="11" t="s">
        <v>12387</v>
      </c>
      <c r="L5764" s="11">
        <v>2</v>
      </c>
    </row>
    <row r="5765" spans="1:12">
      <c r="A5765" s="11" t="s">
        <v>11515</v>
      </c>
      <c r="D5765" s="11" t="s">
        <v>260</v>
      </c>
      <c r="E5765" s="19" t="s">
        <v>11765</v>
      </c>
      <c r="F5765" s="10">
        <v>42036</v>
      </c>
      <c r="G5765" s="10">
        <v>44958</v>
      </c>
      <c r="H5765" s="11">
        <v>9</v>
      </c>
      <c r="I5765" s="20" t="s">
        <v>259</v>
      </c>
      <c r="J5765" s="11" t="s">
        <v>261</v>
      </c>
      <c r="K5765" s="11" t="s">
        <v>12387</v>
      </c>
      <c r="L5765" s="11">
        <v>2</v>
      </c>
    </row>
    <row r="5766" spans="1:12">
      <c r="A5766" s="11" t="s">
        <v>11516</v>
      </c>
      <c r="D5766" s="11" t="s">
        <v>260</v>
      </c>
      <c r="E5766" s="19" t="s">
        <v>11766</v>
      </c>
      <c r="F5766" s="10">
        <v>42036</v>
      </c>
      <c r="G5766" s="10">
        <v>44958</v>
      </c>
      <c r="H5766" s="11">
        <v>9</v>
      </c>
      <c r="I5766" s="20" t="s">
        <v>259</v>
      </c>
      <c r="J5766" s="11" t="s">
        <v>261</v>
      </c>
      <c r="K5766" s="11" t="s">
        <v>12387</v>
      </c>
      <c r="L5766" s="11">
        <v>2</v>
      </c>
    </row>
    <row r="5767" spans="1:12">
      <c r="A5767" s="11" t="s">
        <v>11517</v>
      </c>
      <c r="D5767" s="11" t="s">
        <v>260</v>
      </c>
      <c r="E5767" s="19" t="s">
        <v>11767</v>
      </c>
      <c r="F5767" s="10">
        <v>42036</v>
      </c>
      <c r="G5767" s="10">
        <v>44958</v>
      </c>
      <c r="H5767" s="11">
        <v>9</v>
      </c>
      <c r="I5767" s="20" t="s">
        <v>259</v>
      </c>
      <c r="J5767" s="11" t="s">
        <v>261</v>
      </c>
      <c r="K5767" s="11" t="s">
        <v>12387</v>
      </c>
      <c r="L5767" s="11">
        <v>2</v>
      </c>
    </row>
    <row r="5768" spans="1:12">
      <c r="A5768" s="11" t="s">
        <v>11518</v>
      </c>
      <c r="D5768" s="11" t="s">
        <v>260</v>
      </c>
      <c r="E5768" s="19" t="s">
        <v>11768</v>
      </c>
      <c r="F5768" s="10">
        <v>42036</v>
      </c>
      <c r="G5768" s="10">
        <v>44958</v>
      </c>
      <c r="H5768" s="11">
        <v>9</v>
      </c>
      <c r="I5768" s="20" t="s">
        <v>259</v>
      </c>
      <c r="J5768" s="11" t="s">
        <v>261</v>
      </c>
      <c r="K5768" s="11" t="s">
        <v>12387</v>
      </c>
      <c r="L5768" s="11">
        <v>2</v>
      </c>
    </row>
    <row r="5769" spans="1:12">
      <c r="A5769" s="11" t="s">
        <v>11519</v>
      </c>
      <c r="D5769" s="11" t="s">
        <v>260</v>
      </c>
      <c r="E5769" s="19" t="s">
        <v>11769</v>
      </c>
      <c r="F5769" s="10">
        <v>42036</v>
      </c>
      <c r="G5769" s="10">
        <v>44958</v>
      </c>
      <c r="H5769" s="11">
        <v>9</v>
      </c>
      <c r="I5769" s="20" t="s">
        <v>259</v>
      </c>
      <c r="J5769" s="11" t="s">
        <v>261</v>
      </c>
      <c r="K5769" s="11" t="s">
        <v>12387</v>
      </c>
      <c r="L5769" s="11">
        <v>2</v>
      </c>
    </row>
    <row r="5770" spans="1:12">
      <c r="A5770" s="11" t="s">
        <v>11520</v>
      </c>
      <c r="D5770" s="11" t="s">
        <v>260</v>
      </c>
      <c r="E5770" s="19" t="s">
        <v>11770</v>
      </c>
      <c r="F5770" s="10">
        <v>42036</v>
      </c>
      <c r="G5770" s="10">
        <v>44958</v>
      </c>
      <c r="H5770" s="11">
        <v>9</v>
      </c>
      <c r="I5770" s="20" t="s">
        <v>259</v>
      </c>
      <c r="J5770" s="11" t="s">
        <v>261</v>
      </c>
      <c r="K5770" s="11" t="s">
        <v>12387</v>
      </c>
      <c r="L5770" s="11">
        <v>2</v>
      </c>
    </row>
    <row r="5771" spans="1:12">
      <c r="A5771" s="11" t="s">
        <v>11521</v>
      </c>
      <c r="D5771" s="11" t="s">
        <v>260</v>
      </c>
      <c r="E5771" s="19" t="s">
        <v>11771</v>
      </c>
      <c r="F5771" s="10">
        <v>42036</v>
      </c>
      <c r="G5771" s="10">
        <v>44958</v>
      </c>
      <c r="H5771" s="11">
        <v>9</v>
      </c>
      <c r="I5771" s="20" t="s">
        <v>259</v>
      </c>
      <c r="J5771" s="11" t="s">
        <v>261</v>
      </c>
      <c r="K5771" s="11" t="s">
        <v>12387</v>
      </c>
      <c r="L5771" s="11">
        <v>2</v>
      </c>
    </row>
    <row r="5772" spans="1:12">
      <c r="A5772" s="11" t="s">
        <v>11522</v>
      </c>
      <c r="D5772" s="11" t="s">
        <v>260</v>
      </c>
      <c r="E5772" s="19" t="s">
        <v>11772</v>
      </c>
      <c r="F5772" s="10">
        <v>42036</v>
      </c>
      <c r="G5772" s="10">
        <v>44958</v>
      </c>
      <c r="H5772" s="11">
        <v>9</v>
      </c>
      <c r="I5772" s="20" t="s">
        <v>259</v>
      </c>
      <c r="J5772" s="11" t="s">
        <v>261</v>
      </c>
      <c r="K5772" s="11" t="s">
        <v>12387</v>
      </c>
      <c r="L5772" s="11">
        <v>2</v>
      </c>
    </row>
    <row r="5773" spans="1:12">
      <c r="A5773" s="11" t="s">
        <v>11523</v>
      </c>
      <c r="D5773" s="11" t="s">
        <v>260</v>
      </c>
      <c r="E5773" s="19" t="s">
        <v>11773</v>
      </c>
      <c r="F5773" s="10">
        <v>42036</v>
      </c>
      <c r="G5773" s="10">
        <v>44958</v>
      </c>
      <c r="H5773" s="11">
        <v>9</v>
      </c>
      <c r="I5773" s="20" t="s">
        <v>259</v>
      </c>
      <c r="J5773" s="11" t="s">
        <v>261</v>
      </c>
      <c r="K5773" s="11" t="s">
        <v>12387</v>
      </c>
      <c r="L5773" s="11">
        <v>2</v>
      </c>
    </row>
    <row r="5774" spans="1:12">
      <c r="A5774" s="11" t="s">
        <v>11524</v>
      </c>
      <c r="D5774" s="11" t="s">
        <v>260</v>
      </c>
      <c r="E5774" s="19" t="s">
        <v>11774</v>
      </c>
      <c r="F5774" s="10">
        <v>42036</v>
      </c>
      <c r="G5774" s="10">
        <v>44958</v>
      </c>
      <c r="H5774" s="11">
        <v>9</v>
      </c>
      <c r="I5774" s="20" t="s">
        <v>259</v>
      </c>
      <c r="J5774" s="11" t="s">
        <v>261</v>
      </c>
      <c r="K5774" s="11" t="s">
        <v>12387</v>
      </c>
      <c r="L5774" s="11">
        <v>2</v>
      </c>
    </row>
    <row r="5775" spans="1:12">
      <c r="A5775" s="11" t="s">
        <v>11525</v>
      </c>
      <c r="D5775" s="11" t="s">
        <v>260</v>
      </c>
      <c r="E5775" s="19" t="s">
        <v>11775</v>
      </c>
      <c r="F5775" s="10">
        <v>42036</v>
      </c>
      <c r="G5775" s="10">
        <v>44958</v>
      </c>
      <c r="H5775" s="11">
        <v>9</v>
      </c>
      <c r="I5775" s="20" t="s">
        <v>259</v>
      </c>
      <c r="J5775" s="11" t="s">
        <v>261</v>
      </c>
      <c r="K5775" s="11" t="s">
        <v>12387</v>
      </c>
      <c r="L5775" s="11">
        <v>2</v>
      </c>
    </row>
    <row r="5776" spans="1:12">
      <c r="A5776" s="11" t="s">
        <v>11526</v>
      </c>
      <c r="D5776" s="11" t="s">
        <v>260</v>
      </c>
      <c r="E5776" s="19" t="s">
        <v>11776</v>
      </c>
      <c r="F5776" s="10">
        <v>42036</v>
      </c>
      <c r="G5776" s="10">
        <v>44958</v>
      </c>
      <c r="H5776" s="11">
        <v>9</v>
      </c>
      <c r="I5776" s="20" t="s">
        <v>259</v>
      </c>
      <c r="J5776" s="11" t="s">
        <v>261</v>
      </c>
      <c r="K5776" s="11" t="s">
        <v>12387</v>
      </c>
      <c r="L5776" s="11">
        <v>2</v>
      </c>
    </row>
    <row r="5777" spans="1:12">
      <c r="A5777" s="11" t="s">
        <v>11527</v>
      </c>
      <c r="D5777" s="11" t="s">
        <v>260</v>
      </c>
      <c r="E5777" s="19" t="s">
        <v>11777</v>
      </c>
      <c r="F5777" s="10">
        <v>42036</v>
      </c>
      <c r="G5777" s="10">
        <v>44958</v>
      </c>
      <c r="H5777" s="11">
        <v>9</v>
      </c>
      <c r="I5777" s="20" t="s">
        <v>259</v>
      </c>
      <c r="J5777" s="11" t="s">
        <v>261</v>
      </c>
      <c r="K5777" s="11" t="s">
        <v>12387</v>
      </c>
      <c r="L5777" s="11">
        <v>2</v>
      </c>
    </row>
    <row r="5778" spans="1:12">
      <c r="A5778" s="11" t="s">
        <v>11528</v>
      </c>
      <c r="D5778" s="11" t="s">
        <v>260</v>
      </c>
      <c r="E5778" s="19" t="s">
        <v>11778</v>
      </c>
      <c r="F5778" s="10">
        <v>42036</v>
      </c>
      <c r="G5778" s="10">
        <v>44958</v>
      </c>
      <c r="H5778" s="11">
        <v>9</v>
      </c>
      <c r="I5778" s="20" t="s">
        <v>259</v>
      </c>
      <c r="J5778" s="11" t="s">
        <v>261</v>
      </c>
      <c r="K5778" s="11" t="s">
        <v>12387</v>
      </c>
      <c r="L5778" s="11">
        <v>2</v>
      </c>
    </row>
    <row r="5779" spans="1:12">
      <c r="A5779" s="11" t="s">
        <v>11529</v>
      </c>
      <c r="D5779" s="11" t="s">
        <v>260</v>
      </c>
      <c r="E5779" s="19" t="s">
        <v>11779</v>
      </c>
      <c r="F5779" s="10">
        <v>42036</v>
      </c>
      <c r="G5779" s="10">
        <v>44958</v>
      </c>
      <c r="H5779" s="11">
        <v>9</v>
      </c>
      <c r="I5779" s="20" t="s">
        <v>259</v>
      </c>
      <c r="J5779" s="11" t="s">
        <v>261</v>
      </c>
      <c r="K5779" s="11" t="s">
        <v>12387</v>
      </c>
      <c r="L5779" s="11">
        <v>2</v>
      </c>
    </row>
    <row r="5780" spans="1:12">
      <c r="A5780" s="11" t="s">
        <v>11530</v>
      </c>
      <c r="D5780" s="11" t="s">
        <v>260</v>
      </c>
      <c r="E5780" s="19" t="s">
        <v>11780</v>
      </c>
      <c r="F5780" s="10">
        <v>42036</v>
      </c>
      <c r="G5780" s="10">
        <v>44958</v>
      </c>
      <c r="H5780" s="11">
        <v>9</v>
      </c>
      <c r="I5780" s="20" t="s">
        <v>259</v>
      </c>
      <c r="J5780" s="11" t="s">
        <v>261</v>
      </c>
      <c r="K5780" s="11" t="s">
        <v>12387</v>
      </c>
      <c r="L5780" s="11">
        <v>2</v>
      </c>
    </row>
    <row r="5781" spans="1:12">
      <c r="A5781" s="11" t="s">
        <v>11531</v>
      </c>
      <c r="D5781" s="11" t="s">
        <v>260</v>
      </c>
      <c r="E5781" s="19" t="s">
        <v>11781</v>
      </c>
      <c r="F5781" s="10">
        <v>42036</v>
      </c>
      <c r="G5781" s="10">
        <v>44958</v>
      </c>
      <c r="H5781" s="11">
        <v>9</v>
      </c>
      <c r="I5781" s="20" t="s">
        <v>259</v>
      </c>
      <c r="J5781" s="11" t="s">
        <v>261</v>
      </c>
      <c r="K5781" s="11" t="s">
        <v>12387</v>
      </c>
      <c r="L5781" s="11">
        <v>2</v>
      </c>
    </row>
    <row r="5782" spans="1:12">
      <c r="A5782" s="11" t="s">
        <v>11532</v>
      </c>
      <c r="D5782" s="11" t="s">
        <v>260</v>
      </c>
      <c r="E5782" s="19" t="s">
        <v>11782</v>
      </c>
      <c r="F5782" s="10">
        <v>42036</v>
      </c>
      <c r="G5782" s="10">
        <v>44958</v>
      </c>
      <c r="H5782" s="11">
        <v>9</v>
      </c>
      <c r="I5782" s="20" t="s">
        <v>259</v>
      </c>
      <c r="J5782" s="11" t="s">
        <v>261</v>
      </c>
      <c r="K5782" s="11" t="s">
        <v>12387</v>
      </c>
      <c r="L5782" s="11">
        <v>2</v>
      </c>
    </row>
    <row r="5783" spans="1:12">
      <c r="A5783" s="11" t="s">
        <v>11533</v>
      </c>
      <c r="D5783" s="11" t="s">
        <v>260</v>
      </c>
      <c r="E5783" s="19" t="s">
        <v>11783</v>
      </c>
      <c r="F5783" s="10">
        <v>42036</v>
      </c>
      <c r="G5783" s="10">
        <v>44958</v>
      </c>
      <c r="H5783" s="11">
        <v>9</v>
      </c>
      <c r="I5783" s="20" t="s">
        <v>259</v>
      </c>
      <c r="J5783" s="11" t="s">
        <v>261</v>
      </c>
      <c r="K5783" s="11" t="s">
        <v>12387</v>
      </c>
      <c r="L5783" s="11">
        <v>2</v>
      </c>
    </row>
    <row r="5784" spans="1:12">
      <c r="A5784" s="11" t="s">
        <v>11534</v>
      </c>
      <c r="D5784" s="11" t="s">
        <v>260</v>
      </c>
      <c r="E5784" s="19" t="s">
        <v>11784</v>
      </c>
      <c r="F5784" s="10">
        <v>42036</v>
      </c>
      <c r="G5784" s="10">
        <v>44958</v>
      </c>
      <c r="H5784" s="11">
        <v>9</v>
      </c>
      <c r="I5784" s="20" t="s">
        <v>259</v>
      </c>
      <c r="J5784" s="11" t="s">
        <v>261</v>
      </c>
      <c r="K5784" s="11" t="s">
        <v>12387</v>
      </c>
      <c r="L5784" s="11">
        <v>2</v>
      </c>
    </row>
    <row r="5785" spans="1:12">
      <c r="A5785" s="11" t="s">
        <v>11535</v>
      </c>
      <c r="D5785" s="11" t="s">
        <v>260</v>
      </c>
      <c r="E5785" s="19" t="s">
        <v>11785</v>
      </c>
      <c r="F5785" s="10">
        <v>42036</v>
      </c>
      <c r="G5785" s="10">
        <v>44958</v>
      </c>
      <c r="H5785" s="11">
        <v>9</v>
      </c>
      <c r="I5785" s="20" t="s">
        <v>259</v>
      </c>
      <c r="J5785" s="11" t="s">
        <v>261</v>
      </c>
      <c r="K5785" s="11" t="s">
        <v>12387</v>
      </c>
      <c r="L5785" s="11">
        <v>2</v>
      </c>
    </row>
    <row r="5786" spans="1:12">
      <c r="A5786" s="11" t="s">
        <v>11536</v>
      </c>
      <c r="D5786" s="11" t="s">
        <v>260</v>
      </c>
      <c r="E5786" s="19" t="s">
        <v>11786</v>
      </c>
      <c r="F5786" s="10">
        <v>42036</v>
      </c>
      <c r="G5786" s="10">
        <v>44958</v>
      </c>
      <c r="H5786" s="11">
        <v>9</v>
      </c>
      <c r="I5786" s="20" t="s">
        <v>259</v>
      </c>
      <c r="J5786" s="11" t="s">
        <v>261</v>
      </c>
      <c r="K5786" s="11" t="s">
        <v>12387</v>
      </c>
      <c r="L5786" s="11">
        <v>2</v>
      </c>
    </row>
    <row r="5787" spans="1:12">
      <c r="A5787" s="11" t="s">
        <v>11537</v>
      </c>
      <c r="D5787" s="11" t="s">
        <v>260</v>
      </c>
      <c r="E5787" s="19" t="s">
        <v>11787</v>
      </c>
      <c r="F5787" s="10">
        <v>42036</v>
      </c>
      <c r="G5787" s="10">
        <v>44958</v>
      </c>
      <c r="H5787" s="11">
        <v>9</v>
      </c>
      <c r="I5787" s="20" t="s">
        <v>259</v>
      </c>
      <c r="J5787" s="11" t="s">
        <v>261</v>
      </c>
      <c r="K5787" s="11" t="s">
        <v>12387</v>
      </c>
      <c r="L5787" s="11">
        <v>2</v>
      </c>
    </row>
    <row r="5788" spans="1:12">
      <c r="A5788" s="11" t="s">
        <v>11538</v>
      </c>
      <c r="D5788" s="11" t="s">
        <v>260</v>
      </c>
      <c r="E5788" s="19" t="s">
        <v>11788</v>
      </c>
      <c r="F5788" s="10">
        <v>42036</v>
      </c>
      <c r="G5788" s="10">
        <v>44958</v>
      </c>
      <c r="H5788" s="11">
        <v>9</v>
      </c>
      <c r="I5788" s="20" t="s">
        <v>259</v>
      </c>
      <c r="J5788" s="11" t="s">
        <v>261</v>
      </c>
      <c r="K5788" s="11" t="s">
        <v>12387</v>
      </c>
      <c r="L5788" s="11">
        <v>2</v>
      </c>
    </row>
    <row r="5789" spans="1:12">
      <c r="A5789" s="11" t="s">
        <v>11539</v>
      </c>
      <c r="D5789" s="11" t="s">
        <v>260</v>
      </c>
      <c r="E5789" s="19" t="s">
        <v>11789</v>
      </c>
      <c r="F5789" s="10">
        <v>42036</v>
      </c>
      <c r="G5789" s="10">
        <v>44958</v>
      </c>
      <c r="H5789" s="11">
        <v>9</v>
      </c>
      <c r="I5789" s="20" t="s">
        <v>259</v>
      </c>
      <c r="J5789" s="11" t="s">
        <v>261</v>
      </c>
      <c r="K5789" s="11" t="s">
        <v>12387</v>
      </c>
      <c r="L5789" s="11">
        <v>2</v>
      </c>
    </row>
    <row r="5790" spans="1:12">
      <c r="A5790" s="11" t="s">
        <v>11540</v>
      </c>
      <c r="D5790" s="11" t="s">
        <v>260</v>
      </c>
      <c r="E5790" s="19" t="s">
        <v>11790</v>
      </c>
      <c r="F5790" s="10">
        <v>42036</v>
      </c>
      <c r="G5790" s="10">
        <v>44958</v>
      </c>
      <c r="H5790" s="11">
        <v>9</v>
      </c>
      <c r="I5790" s="20" t="s">
        <v>259</v>
      </c>
      <c r="J5790" s="11" t="s">
        <v>261</v>
      </c>
      <c r="K5790" s="11" t="s">
        <v>12387</v>
      </c>
      <c r="L5790" s="11">
        <v>2</v>
      </c>
    </row>
    <row r="5791" spans="1:12">
      <c r="A5791" s="11" t="s">
        <v>11541</v>
      </c>
      <c r="D5791" s="11" t="s">
        <v>260</v>
      </c>
      <c r="E5791" s="19" t="s">
        <v>11791</v>
      </c>
      <c r="F5791" s="10">
        <v>42036</v>
      </c>
      <c r="G5791" s="10">
        <v>44958</v>
      </c>
      <c r="H5791" s="11">
        <v>9</v>
      </c>
      <c r="I5791" s="20" t="s">
        <v>259</v>
      </c>
      <c r="J5791" s="11" t="s">
        <v>261</v>
      </c>
      <c r="K5791" s="11" t="s">
        <v>12387</v>
      </c>
      <c r="L5791" s="11">
        <v>2</v>
      </c>
    </row>
    <row r="5792" spans="1:12">
      <c r="A5792" s="11" t="s">
        <v>11542</v>
      </c>
      <c r="D5792" s="11" t="s">
        <v>260</v>
      </c>
      <c r="E5792" s="19" t="s">
        <v>11792</v>
      </c>
      <c r="F5792" s="10">
        <v>42036</v>
      </c>
      <c r="G5792" s="10">
        <v>44958</v>
      </c>
      <c r="H5792" s="11">
        <v>9</v>
      </c>
      <c r="I5792" s="20" t="s">
        <v>259</v>
      </c>
      <c r="J5792" s="11" t="s">
        <v>261</v>
      </c>
      <c r="K5792" s="11" t="s">
        <v>12387</v>
      </c>
      <c r="L5792" s="11">
        <v>2</v>
      </c>
    </row>
    <row r="5793" spans="1:12">
      <c r="A5793" s="11" t="s">
        <v>11543</v>
      </c>
      <c r="D5793" s="11" t="s">
        <v>260</v>
      </c>
      <c r="E5793" s="19" t="s">
        <v>11793</v>
      </c>
      <c r="F5793" s="10">
        <v>42036</v>
      </c>
      <c r="G5793" s="10">
        <v>44958</v>
      </c>
      <c r="H5793" s="11">
        <v>9</v>
      </c>
      <c r="I5793" s="20" t="s">
        <v>259</v>
      </c>
      <c r="J5793" s="11" t="s">
        <v>261</v>
      </c>
      <c r="K5793" s="11" t="s">
        <v>12387</v>
      </c>
      <c r="L5793" s="11">
        <v>2</v>
      </c>
    </row>
    <row r="5794" spans="1:12">
      <c r="A5794" s="11" t="s">
        <v>11544</v>
      </c>
      <c r="D5794" s="11" t="s">
        <v>260</v>
      </c>
      <c r="E5794" s="19" t="s">
        <v>11794</v>
      </c>
      <c r="F5794" s="10">
        <v>42036</v>
      </c>
      <c r="G5794" s="10">
        <v>44958</v>
      </c>
      <c r="H5794" s="11">
        <v>9</v>
      </c>
      <c r="I5794" s="20" t="s">
        <v>259</v>
      </c>
      <c r="J5794" s="11" t="s">
        <v>261</v>
      </c>
      <c r="K5794" s="11" t="s">
        <v>12387</v>
      </c>
      <c r="L5794" s="11">
        <v>2</v>
      </c>
    </row>
    <row r="5795" spans="1:12">
      <c r="A5795" s="11" t="s">
        <v>11545</v>
      </c>
      <c r="D5795" s="11" t="s">
        <v>260</v>
      </c>
      <c r="E5795" s="19" t="s">
        <v>11795</v>
      </c>
      <c r="F5795" s="10">
        <v>42036</v>
      </c>
      <c r="G5795" s="10">
        <v>44958</v>
      </c>
      <c r="H5795" s="11">
        <v>9</v>
      </c>
      <c r="I5795" s="20" t="s">
        <v>259</v>
      </c>
      <c r="J5795" s="11" t="s">
        <v>261</v>
      </c>
      <c r="K5795" s="11" t="s">
        <v>12387</v>
      </c>
      <c r="L5795" s="11">
        <v>2</v>
      </c>
    </row>
    <row r="5796" spans="1:12">
      <c r="A5796" s="11" t="s">
        <v>11546</v>
      </c>
      <c r="D5796" s="11" t="s">
        <v>260</v>
      </c>
      <c r="E5796" s="19" t="s">
        <v>11796</v>
      </c>
      <c r="F5796" s="10">
        <v>42036</v>
      </c>
      <c r="G5796" s="10">
        <v>44958</v>
      </c>
      <c r="H5796" s="11">
        <v>9</v>
      </c>
      <c r="I5796" s="20" t="s">
        <v>259</v>
      </c>
      <c r="J5796" s="11" t="s">
        <v>261</v>
      </c>
      <c r="K5796" s="11" t="s">
        <v>12387</v>
      </c>
      <c r="L5796" s="11">
        <v>2</v>
      </c>
    </row>
    <row r="5797" spans="1:12">
      <c r="A5797" s="11" t="s">
        <v>11547</v>
      </c>
      <c r="D5797" s="11" t="s">
        <v>260</v>
      </c>
      <c r="E5797" s="19" t="s">
        <v>11797</v>
      </c>
      <c r="F5797" s="10">
        <v>42036</v>
      </c>
      <c r="G5797" s="10">
        <v>44958</v>
      </c>
      <c r="H5797" s="11">
        <v>9</v>
      </c>
      <c r="I5797" s="20" t="s">
        <v>259</v>
      </c>
      <c r="J5797" s="11" t="s">
        <v>261</v>
      </c>
      <c r="K5797" s="11" t="s">
        <v>12387</v>
      </c>
      <c r="L5797" s="11">
        <v>2</v>
      </c>
    </row>
    <row r="5798" spans="1:12">
      <c r="A5798" s="11" t="s">
        <v>11548</v>
      </c>
      <c r="D5798" s="11" t="s">
        <v>260</v>
      </c>
      <c r="E5798" s="19" t="s">
        <v>11798</v>
      </c>
      <c r="F5798" s="10">
        <v>42036</v>
      </c>
      <c r="G5798" s="10">
        <v>44958</v>
      </c>
      <c r="H5798" s="11">
        <v>9</v>
      </c>
      <c r="I5798" s="20" t="s">
        <v>259</v>
      </c>
      <c r="J5798" s="11" t="s">
        <v>261</v>
      </c>
      <c r="K5798" s="11" t="s">
        <v>12387</v>
      </c>
      <c r="L5798" s="11">
        <v>2</v>
      </c>
    </row>
    <row r="5799" spans="1:12">
      <c r="A5799" s="11" t="s">
        <v>11549</v>
      </c>
      <c r="D5799" s="11" t="s">
        <v>260</v>
      </c>
      <c r="E5799" s="19" t="s">
        <v>11799</v>
      </c>
      <c r="F5799" s="10">
        <v>42036</v>
      </c>
      <c r="G5799" s="10">
        <v>44958</v>
      </c>
      <c r="H5799" s="11">
        <v>9</v>
      </c>
      <c r="I5799" s="20" t="s">
        <v>259</v>
      </c>
      <c r="J5799" s="11" t="s">
        <v>261</v>
      </c>
      <c r="K5799" s="11" t="s">
        <v>12387</v>
      </c>
      <c r="L5799" s="11">
        <v>2</v>
      </c>
    </row>
    <row r="5800" spans="1:12">
      <c r="A5800" s="11" t="s">
        <v>11550</v>
      </c>
      <c r="D5800" s="11" t="s">
        <v>260</v>
      </c>
      <c r="E5800" s="19" t="s">
        <v>11800</v>
      </c>
      <c r="F5800" s="10">
        <v>42036</v>
      </c>
      <c r="G5800" s="10">
        <v>44958</v>
      </c>
      <c r="H5800" s="11">
        <v>9</v>
      </c>
      <c r="I5800" s="20" t="s">
        <v>259</v>
      </c>
      <c r="J5800" s="11" t="s">
        <v>261</v>
      </c>
      <c r="K5800" s="11" t="s">
        <v>12387</v>
      </c>
      <c r="L5800" s="11">
        <v>2</v>
      </c>
    </row>
    <row r="5801" spans="1:12">
      <c r="A5801" s="11" t="s">
        <v>11551</v>
      </c>
      <c r="D5801" s="11" t="s">
        <v>260</v>
      </c>
      <c r="E5801" s="19" t="s">
        <v>11801</v>
      </c>
      <c r="F5801" s="10">
        <v>42036</v>
      </c>
      <c r="G5801" s="10">
        <v>44958</v>
      </c>
      <c r="H5801" s="11">
        <v>9</v>
      </c>
      <c r="I5801" s="20" t="s">
        <v>259</v>
      </c>
      <c r="J5801" s="11" t="s">
        <v>261</v>
      </c>
      <c r="K5801" s="11" t="s">
        <v>12387</v>
      </c>
      <c r="L5801" s="11">
        <v>2</v>
      </c>
    </row>
    <row r="5802" spans="1:12">
      <c r="A5802" s="11" t="s">
        <v>11552</v>
      </c>
      <c r="D5802" s="11" t="s">
        <v>260</v>
      </c>
      <c r="E5802" s="19" t="s">
        <v>11802</v>
      </c>
      <c r="F5802" s="10">
        <v>42036</v>
      </c>
      <c r="G5802" s="10">
        <v>44958</v>
      </c>
      <c r="H5802" s="11">
        <v>9</v>
      </c>
      <c r="I5802" s="20" t="s">
        <v>259</v>
      </c>
      <c r="J5802" s="11" t="s">
        <v>261</v>
      </c>
      <c r="K5802" s="11" t="s">
        <v>12387</v>
      </c>
      <c r="L5802" s="11">
        <v>2</v>
      </c>
    </row>
    <row r="5803" spans="1:12">
      <c r="A5803" s="11" t="s">
        <v>11553</v>
      </c>
      <c r="D5803" s="11" t="s">
        <v>260</v>
      </c>
      <c r="E5803" s="19" t="s">
        <v>11803</v>
      </c>
      <c r="F5803" s="10">
        <v>42036</v>
      </c>
      <c r="G5803" s="10">
        <v>44958</v>
      </c>
      <c r="H5803" s="11">
        <v>9</v>
      </c>
      <c r="I5803" s="20" t="s">
        <v>259</v>
      </c>
      <c r="J5803" s="11" t="s">
        <v>261</v>
      </c>
      <c r="K5803" s="11" t="s">
        <v>12387</v>
      </c>
      <c r="L5803" s="11">
        <v>2</v>
      </c>
    </row>
    <row r="5804" spans="1:12">
      <c r="A5804" s="11" t="s">
        <v>11554</v>
      </c>
      <c r="D5804" s="11" t="s">
        <v>260</v>
      </c>
      <c r="E5804" s="19" t="s">
        <v>11804</v>
      </c>
      <c r="F5804" s="10">
        <v>42036</v>
      </c>
      <c r="G5804" s="10">
        <v>44958</v>
      </c>
      <c r="H5804" s="11">
        <v>9</v>
      </c>
      <c r="I5804" s="20" t="s">
        <v>259</v>
      </c>
      <c r="J5804" s="11" t="s">
        <v>261</v>
      </c>
      <c r="K5804" s="11" t="s">
        <v>12387</v>
      </c>
      <c r="L5804" s="11">
        <v>2</v>
      </c>
    </row>
    <row r="5805" spans="1:12">
      <c r="A5805" s="11" t="s">
        <v>11555</v>
      </c>
      <c r="D5805" s="11" t="s">
        <v>260</v>
      </c>
      <c r="E5805" s="19" t="s">
        <v>11805</v>
      </c>
      <c r="F5805" s="10">
        <v>42036</v>
      </c>
      <c r="G5805" s="10">
        <v>44958</v>
      </c>
      <c r="H5805" s="11">
        <v>9</v>
      </c>
      <c r="I5805" s="20" t="s">
        <v>259</v>
      </c>
      <c r="J5805" s="11" t="s">
        <v>261</v>
      </c>
      <c r="K5805" s="11" t="s">
        <v>12387</v>
      </c>
      <c r="L5805" s="11">
        <v>2</v>
      </c>
    </row>
    <row r="5806" spans="1:12">
      <c r="A5806" s="11" t="s">
        <v>11556</v>
      </c>
      <c r="D5806" s="11" t="s">
        <v>260</v>
      </c>
      <c r="E5806" s="19" t="s">
        <v>11806</v>
      </c>
      <c r="F5806" s="10">
        <v>42036</v>
      </c>
      <c r="G5806" s="10">
        <v>44958</v>
      </c>
      <c r="H5806" s="11">
        <v>9</v>
      </c>
      <c r="I5806" s="20" t="s">
        <v>259</v>
      </c>
      <c r="J5806" s="11" t="s">
        <v>261</v>
      </c>
      <c r="K5806" s="11" t="s">
        <v>12387</v>
      </c>
      <c r="L5806" s="11">
        <v>2</v>
      </c>
    </row>
    <row r="5807" spans="1:12">
      <c r="A5807" s="11" t="s">
        <v>11557</v>
      </c>
      <c r="D5807" s="11" t="s">
        <v>260</v>
      </c>
      <c r="E5807" s="19" t="s">
        <v>11807</v>
      </c>
      <c r="F5807" s="10">
        <v>42036</v>
      </c>
      <c r="G5807" s="10">
        <v>44958</v>
      </c>
      <c r="H5807" s="11">
        <v>9</v>
      </c>
      <c r="I5807" s="20" t="s">
        <v>259</v>
      </c>
      <c r="J5807" s="11" t="s">
        <v>261</v>
      </c>
      <c r="K5807" s="11" t="s">
        <v>12387</v>
      </c>
      <c r="L5807" s="11">
        <v>2</v>
      </c>
    </row>
    <row r="5808" spans="1:12">
      <c r="A5808" s="11" t="s">
        <v>11558</v>
      </c>
      <c r="D5808" s="11" t="s">
        <v>260</v>
      </c>
      <c r="E5808" s="19" t="s">
        <v>11808</v>
      </c>
      <c r="F5808" s="10">
        <v>42036</v>
      </c>
      <c r="G5808" s="10">
        <v>44958</v>
      </c>
      <c r="H5808" s="11">
        <v>9</v>
      </c>
      <c r="I5808" s="20" t="s">
        <v>259</v>
      </c>
      <c r="J5808" s="11" t="s">
        <v>261</v>
      </c>
      <c r="K5808" s="11" t="s">
        <v>12387</v>
      </c>
      <c r="L5808" s="11">
        <v>2</v>
      </c>
    </row>
    <row r="5809" spans="1:12">
      <c r="A5809" s="11" t="s">
        <v>11559</v>
      </c>
      <c r="D5809" s="11" t="s">
        <v>260</v>
      </c>
      <c r="E5809" s="19" t="s">
        <v>11809</v>
      </c>
      <c r="F5809" s="10">
        <v>42036</v>
      </c>
      <c r="G5809" s="10">
        <v>44958</v>
      </c>
      <c r="H5809" s="11">
        <v>9</v>
      </c>
      <c r="I5809" s="20" t="s">
        <v>259</v>
      </c>
      <c r="J5809" s="11" t="s">
        <v>261</v>
      </c>
      <c r="K5809" s="11" t="s">
        <v>12387</v>
      </c>
      <c r="L5809" s="11">
        <v>2</v>
      </c>
    </row>
    <row r="5810" spans="1:12">
      <c r="A5810" s="11" t="s">
        <v>11560</v>
      </c>
      <c r="D5810" s="11" t="s">
        <v>260</v>
      </c>
      <c r="E5810" s="19" t="s">
        <v>11810</v>
      </c>
      <c r="F5810" s="10">
        <v>42036</v>
      </c>
      <c r="G5810" s="10">
        <v>44958</v>
      </c>
      <c r="H5810" s="11">
        <v>9</v>
      </c>
      <c r="I5810" s="20" t="s">
        <v>259</v>
      </c>
      <c r="J5810" s="11" t="s">
        <v>261</v>
      </c>
      <c r="K5810" s="11" t="s">
        <v>12387</v>
      </c>
      <c r="L5810" s="11">
        <v>2</v>
      </c>
    </row>
    <row r="5811" spans="1:12">
      <c r="A5811" s="11" t="s">
        <v>11561</v>
      </c>
      <c r="D5811" s="11" t="s">
        <v>260</v>
      </c>
      <c r="E5811" s="19" t="s">
        <v>11811</v>
      </c>
      <c r="F5811" s="10">
        <v>42036</v>
      </c>
      <c r="G5811" s="10">
        <v>44958</v>
      </c>
      <c r="H5811" s="11">
        <v>9</v>
      </c>
      <c r="I5811" s="20" t="s">
        <v>259</v>
      </c>
      <c r="J5811" s="11" t="s">
        <v>261</v>
      </c>
      <c r="K5811" s="11" t="s">
        <v>12387</v>
      </c>
      <c r="L5811" s="11">
        <v>2</v>
      </c>
    </row>
    <row r="5812" spans="1:12">
      <c r="A5812" s="11" t="s">
        <v>11562</v>
      </c>
      <c r="D5812" s="11" t="s">
        <v>260</v>
      </c>
      <c r="E5812" s="19" t="s">
        <v>11812</v>
      </c>
      <c r="F5812" s="10">
        <v>42036</v>
      </c>
      <c r="G5812" s="10">
        <v>44958</v>
      </c>
      <c r="H5812" s="11">
        <v>9</v>
      </c>
      <c r="I5812" s="20" t="s">
        <v>259</v>
      </c>
      <c r="J5812" s="11" t="s">
        <v>261</v>
      </c>
      <c r="K5812" s="11" t="s">
        <v>12387</v>
      </c>
      <c r="L5812" s="11">
        <v>2</v>
      </c>
    </row>
    <row r="5813" spans="1:12">
      <c r="A5813" s="11" t="s">
        <v>11563</v>
      </c>
      <c r="D5813" s="11" t="s">
        <v>260</v>
      </c>
      <c r="E5813" s="19" t="s">
        <v>11813</v>
      </c>
      <c r="F5813" s="10">
        <v>42036</v>
      </c>
      <c r="G5813" s="10">
        <v>44958</v>
      </c>
      <c r="H5813" s="11">
        <v>9</v>
      </c>
      <c r="I5813" s="20" t="s">
        <v>259</v>
      </c>
      <c r="J5813" s="11" t="s">
        <v>261</v>
      </c>
      <c r="K5813" s="11" t="s">
        <v>12387</v>
      </c>
      <c r="L5813" s="11">
        <v>2</v>
      </c>
    </row>
    <row r="5814" spans="1:12">
      <c r="A5814" s="11" t="s">
        <v>11564</v>
      </c>
      <c r="D5814" s="11" t="s">
        <v>260</v>
      </c>
      <c r="E5814" s="19" t="s">
        <v>11814</v>
      </c>
      <c r="F5814" s="10">
        <v>42036</v>
      </c>
      <c r="G5814" s="10">
        <v>44958</v>
      </c>
      <c r="H5814" s="11">
        <v>9</v>
      </c>
      <c r="I5814" s="20" t="s">
        <v>259</v>
      </c>
      <c r="J5814" s="11" t="s">
        <v>261</v>
      </c>
      <c r="K5814" s="11" t="s">
        <v>12387</v>
      </c>
      <c r="L5814" s="11">
        <v>2</v>
      </c>
    </row>
    <row r="5815" spans="1:12">
      <c r="A5815" s="11" t="s">
        <v>11565</v>
      </c>
      <c r="D5815" s="11" t="s">
        <v>260</v>
      </c>
      <c r="E5815" s="19" t="s">
        <v>11815</v>
      </c>
      <c r="F5815" s="10">
        <v>42036</v>
      </c>
      <c r="G5815" s="10">
        <v>44958</v>
      </c>
      <c r="H5815" s="11">
        <v>9</v>
      </c>
      <c r="I5815" s="20" t="s">
        <v>259</v>
      </c>
      <c r="J5815" s="11" t="s">
        <v>261</v>
      </c>
      <c r="K5815" s="11" t="s">
        <v>12387</v>
      </c>
      <c r="L5815" s="11">
        <v>2</v>
      </c>
    </row>
    <row r="5816" spans="1:12">
      <c r="A5816" s="11" t="s">
        <v>11566</v>
      </c>
      <c r="D5816" s="11" t="s">
        <v>260</v>
      </c>
      <c r="E5816" s="19" t="s">
        <v>11816</v>
      </c>
      <c r="F5816" s="10">
        <v>42036</v>
      </c>
      <c r="G5816" s="10">
        <v>44958</v>
      </c>
      <c r="H5816" s="11">
        <v>9</v>
      </c>
      <c r="I5816" s="20" t="s">
        <v>259</v>
      </c>
      <c r="J5816" s="11" t="s">
        <v>261</v>
      </c>
      <c r="K5816" s="11" t="s">
        <v>12387</v>
      </c>
      <c r="L5816" s="11">
        <v>2</v>
      </c>
    </row>
    <row r="5817" spans="1:12">
      <c r="A5817" s="11" t="s">
        <v>11567</v>
      </c>
      <c r="D5817" s="11" t="s">
        <v>260</v>
      </c>
      <c r="E5817" s="19" t="s">
        <v>11817</v>
      </c>
      <c r="F5817" s="10">
        <v>42036</v>
      </c>
      <c r="G5817" s="10">
        <v>44958</v>
      </c>
      <c r="H5817" s="11">
        <v>9</v>
      </c>
      <c r="I5817" s="20" t="s">
        <v>259</v>
      </c>
      <c r="J5817" s="11" t="s">
        <v>261</v>
      </c>
      <c r="K5817" s="11" t="s">
        <v>12387</v>
      </c>
      <c r="L5817" s="11">
        <v>2</v>
      </c>
    </row>
    <row r="5818" spans="1:12">
      <c r="A5818" s="11" t="s">
        <v>11568</v>
      </c>
      <c r="D5818" s="11" t="s">
        <v>260</v>
      </c>
      <c r="E5818" s="19" t="s">
        <v>11818</v>
      </c>
      <c r="F5818" s="10">
        <v>42036</v>
      </c>
      <c r="G5818" s="10">
        <v>44958</v>
      </c>
      <c r="H5818" s="11">
        <v>9</v>
      </c>
      <c r="I5818" s="20" t="s">
        <v>259</v>
      </c>
      <c r="J5818" s="11" t="s">
        <v>261</v>
      </c>
      <c r="K5818" s="11" t="s">
        <v>12387</v>
      </c>
      <c r="L5818" s="11">
        <v>2</v>
      </c>
    </row>
    <row r="5819" spans="1:12">
      <c r="A5819" s="11" t="s">
        <v>11569</v>
      </c>
      <c r="D5819" s="11" t="s">
        <v>260</v>
      </c>
      <c r="E5819" s="19" t="s">
        <v>11819</v>
      </c>
      <c r="F5819" s="10">
        <v>42036</v>
      </c>
      <c r="G5819" s="10">
        <v>44958</v>
      </c>
      <c r="H5819" s="11">
        <v>9</v>
      </c>
      <c r="I5819" s="20" t="s">
        <v>259</v>
      </c>
      <c r="J5819" s="11" t="s">
        <v>261</v>
      </c>
      <c r="K5819" s="11" t="s">
        <v>12387</v>
      </c>
      <c r="L5819" s="11">
        <v>2</v>
      </c>
    </row>
    <row r="5820" spans="1:12">
      <c r="A5820" s="11" t="s">
        <v>11570</v>
      </c>
      <c r="D5820" s="11" t="s">
        <v>260</v>
      </c>
      <c r="E5820" s="19" t="s">
        <v>11820</v>
      </c>
      <c r="F5820" s="10">
        <v>42036</v>
      </c>
      <c r="G5820" s="10">
        <v>44958</v>
      </c>
      <c r="H5820" s="11">
        <v>9</v>
      </c>
      <c r="I5820" s="20" t="s">
        <v>259</v>
      </c>
      <c r="J5820" s="11" t="s">
        <v>261</v>
      </c>
      <c r="K5820" s="11" t="s">
        <v>12387</v>
      </c>
      <c r="L5820" s="11">
        <v>2</v>
      </c>
    </row>
    <row r="5821" spans="1:12">
      <c r="A5821" s="11" t="s">
        <v>11571</v>
      </c>
      <c r="D5821" s="11" t="s">
        <v>260</v>
      </c>
      <c r="E5821" s="19" t="s">
        <v>11821</v>
      </c>
      <c r="F5821" s="10">
        <v>42036</v>
      </c>
      <c r="G5821" s="10">
        <v>44958</v>
      </c>
      <c r="H5821" s="11">
        <v>9</v>
      </c>
      <c r="I5821" s="20" t="s">
        <v>259</v>
      </c>
      <c r="J5821" s="11" t="s">
        <v>261</v>
      </c>
      <c r="K5821" s="11" t="s">
        <v>12387</v>
      </c>
      <c r="L5821" s="11">
        <v>2</v>
      </c>
    </row>
    <row r="5822" spans="1:12">
      <c r="A5822" s="11" t="s">
        <v>11572</v>
      </c>
      <c r="D5822" s="11" t="s">
        <v>260</v>
      </c>
      <c r="E5822" s="19" t="s">
        <v>11822</v>
      </c>
      <c r="F5822" s="10">
        <v>42036</v>
      </c>
      <c r="G5822" s="10">
        <v>44958</v>
      </c>
      <c r="H5822" s="11">
        <v>9</v>
      </c>
      <c r="I5822" s="20" t="s">
        <v>259</v>
      </c>
      <c r="J5822" s="11" t="s">
        <v>261</v>
      </c>
      <c r="K5822" s="11" t="s">
        <v>12387</v>
      </c>
      <c r="L5822" s="11">
        <v>2</v>
      </c>
    </row>
    <row r="5823" spans="1:12">
      <c r="A5823" s="11" t="s">
        <v>11573</v>
      </c>
      <c r="D5823" s="11" t="s">
        <v>260</v>
      </c>
      <c r="E5823" s="19" t="s">
        <v>11823</v>
      </c>
      <c r="F5823" s="10">
        <v>42036</v>
      </c>
      <c r="G5823" s="10">
        <v>44958</v>
      </c>
      <c r="H5823" s="11">
        <v>9</v>
      </c>
      <c r="I5823" s="20" t="s">
        <v>259</v>
      </c>
      <c r="J5823" s="11" t="s">
        <v>261</v>
      </c>
      <c r="K5823" s="11" t="s">
        <v>12387</v>
      </c>
      <c r="L5823" s="11">
        <v>2</v>
      </c>
    </row>
    <row r="5824" spans="1:12">
      <c r="A5824" s="11" t="s">
        <v>11574</v>
      </c>
      <c r="D5824" s="11" t="s">
        <v>260</v>
      </c>
      <c r="E5824" s="19" t="s">
        <v>11824</v>
      </c>
      <c r="F5824" s="10">
        <v>42036</v>
      </c>
      <c r="G5824" s="10">
        <v>44958</v>
      </c>
      <c r="H5824" s="11">
        <v>9</v>
      </c>
      <c r="I5824" s="20" t="s">
        <v>259</v>
      </c>
      <c r="J5824" s="11" t="s">
        <v>261</v>
      </c>
      <c r="K5824" s="11" t="s">
        <v>12387</v>
      </c>
      <c r="L5824" s="11">
        <v>2</v>
      </c>
    </row>
    <row r="5825" spans="1:12">
      <c r="A5825" s="11" t="s">
        <v>11575</v>
      </c>
      <c r="D5825" s="11" t="s">
        <v>260</v>
      </c>
      <c r="E5825" s="19" t="s">
        <v>11825</v>
      </c>
      <c r="F5825" s="10">
        <v>42036</v>
      </c>
      <c r="G5825" s="10">
        <v>44958</v>
      </c>
      <c r="H5825" s="11">
        <v>9</v>
      </c>
      <c r="I5825" s="20" t="s">
        <v>259</v>
      </c>
      <c r="J5825" s="11" t="s">
        <v>261</v>
      </c>
      <c r="K5825" s="11" t="s">
        <v>12387</v>
      </c>
      <c r="L5825" s="11">
        <v>2</v>
      </c>
    </row>
    <row r="5826" spans="1:12">
      <c r="A5826" s="11" t="s">
        <v>11576</v>
      </c>
      <c r="D5826" s="11" t="s">
        <v>260</v>
      </c>
      <c r="E5826" s="19" t="s">
        <v>11826</v>
      </c>
      <c r="F5826" s="10">
        <v>42036</v>
      </c>
      <c r="G5826" s="10">
        <v>44958</v>
      </c>
      <c r="H5826" s="11">
        <v>9</v>
      </c>
      <c r="I5826" s="20" t="s">
        <v>259</v>
      </c>
      <c r="J5826" s="11" t="s">
        <v>261</v>
      </c>
      <c r="K5826" s="11" t="s">
        <v>12387</v>
      </c>
      <c r="L5826" s="11">
        <v>2</v>
      </c>
    </row>
    <row r="5827" spans="1:12">
      <c r="A5827" s="11" t="s">
        <v>11577</v>
      </c>
      <c r="D5827" s="11" t="s">
        <v>260</v>
      </c>
      <c r="E5827" s="19" t="s">
        <v>11827</v>
      </c>
      <c r="F5827" s="10">
        <v>42036</v>
      </c>
      <c r="G5827" s="10">
        <v>44958</v>
      </c>
      <c r="H5827" s="11">
        <v>9</v>
      </c>
      <c r="I5827" s="20" t="s">
        <v>259</v>
      </c>
      <c r="J5827" s="11" t="s">
        <v>261</v>
      </c>
      <c r="K5827" s="11" t="s">
        <v>12387</v>
      </c>
      <c r="L5827" s="11">
        <v>2</v>
      </c>
    </row>
    <row r="5828" spans="1:12">
      <c r="A5828" s="11" t="s">
        <v>11578</v>
      </c>
      <c r="D5828" s="11" t="s">
        <v>260</v>
      </c>
      <c r="E5828" s="19" t="s">
        <v>11828</v>
      </c>
      <c r="F5828" s="10">
        <v>42036</v>
      </c>
      <c r="G5828" s="10">
        <v>44958</v>
      </c>
      <c r="H5828" s="11">
        <v>9</v>
      </c>
      <c r="I5828" s="20" t="s">
        <v>259</v>
      </c>
      <c r="J5828" s="11" t="s">
        <v>261</v>
      </c>
      <c r="K5828" s="11" t="s">
        <v>12387</v>
      </c>
      <c r="L5828" s="11">
        <v>2</v>
      </c>
    </row>
    <row r="5829" spans="1:12">
      <c r="A5829" s="11" t="s">
        <v>11579</v>
      </c>
      <c r="D5829" s="11" t="s">
        <v>260</v>
      </c>
      <c r="E5829" s="19" t="s">
        <v>11829</v>
      </c>
      <c r="F5829" s="10">
        <v>42036</v>
      </c>
      <c r="G5829" s="10">
        <v>44958</v>
      </c>
      <c r="H5829" s="11">
        <v>9</v>
      </c>
      <c r="I5829" s="20" t="s">
        <v>259</v>
      </c>
      <c r="J5829" s="11" t="s">
        <v>261</v>
      </c>
      <c r="K5829" s="11" t="s">
        <v>12387</v>
      </c>
      <c r="L5829" s="11">
        <v>2</v>
      </c>
    </row>
    <row r="5830" spans="1:12">
      <c r="A5830" s="11" t="s">
        <v>11580</v>
      </c>
      <c r="D5830" s="11" t="s">
        <v>260</v>
      </c>
      <c r="E5830" s="19" t="s">
        <v>11830</v>
      </c>
      <c r="F5830" s="10">
        <v>42036</v>
      </c>
      <c r="G5830" s="10">
        <v>44958</v>
      </c>
      <c r="H5830" s="11">
        <v>9</v>
      </c>
      <c r="I5830" s="20" t="s">
        <v>259</v>
      </c>
      <c r="J5830" s="11" t="s">
        <v>261</v>
      </c>
      <c r="K5830" s="11" t="s">
        <v>12387</v>
      </c>
      <c r="L5830" s="11">
        <v>2</v>
      </c>
    </row>
    <row r="5831" spans="1:12">
      <c r="A5831" s="11" t="s">
        <v>11581</v>
      </c>
      <c r="D5831" s="11" t="s">
        <v>260</v>
      </c>
      <c r="E5831" s="19" t="s">
        <v>11831</v>
      </c>
      <c r="F5831" s="10">
        <v>42036</v>
      </c>
      <c r="G5831" s="10">
        <v>44958</v>
      </c>
      <c r="H5831" s="11">
        <v>9</v>
      </c>
      <c r="I5831" s="20" t="s">
        <v>259</v>
      </c>
      <c r="J5831" s="11" t="s">
        <v>261</v>
      </c>
      <c r="K5831" s="11" t="s">
        <v>12387</v>
      </c>
      <c r="L5831" s="11">
        <v>2</v>
      </c>
    </row>
    <row r="5832" spans="1:12">
      <c r="A5832" s="11" t="s">
        <v>11582</v>
      </c>
      <c r="D5832" s="11" t="s">
        <v>260</v>
      </c>
      <c r="E5832" s="19" t="s">
        <v>11832</v>
      </c>
      <c r="F5832" s="10">
        <v>42036</v>
      </c>
      <c r="G5832" s="10">
        <v>44958</v>
      </c>
      <c r="H5832" s="11">
        <v>9</v>
      </c>
      <c r="I5832" s="20" t="s">
        <v>259</v>
      </c>
      <c r="J5832" s="11" t="s">
        <v>261</v>
      </c>
      <c r="K5832" s="11" t="s">
        <v>12387</v>
      </c>
      <c r="L5832" s="11">
        <v>2</v>
      </c>
    </row>
    <row r="5833" spans="1:12">
      <c r="A5833" s="11" t="s">
        <v>11583</v>
      </c>
      <c r="D5833" s="11" t="s">
        <v>260</v>
      </c>
      <c r="E5833" s="19" t="s">
        <v>11833</v>
      </c>
      <c r="F5833" s="10">
        <v>42036</v>
      </c>
      <c r="G5833" s="10">
        <v>44958</v>
      </c>
      <c r="H5833" s="11">
        <v>9</v>
      </c>
      <c r="I5833" s="20" t="s">
        <v>259</v>
      </c>
      <c r="J5833" s="11" t="s">
        <v>261</v>
      </c>
      <c r="K5833" s="11" t="s">
        <v>12387</v>
      </c>
      <c r="L5833" s="11">
        <v>2</v>
      </c>
    </row>
    <row r="5834" spans="1:12">
      <c r="A5834" s="11" t="s">
        <v>11584</v>
      </c>
      <c r="D5834" s="11" t="s">
        <v>260</v>
      </c>
      <c r="E5834" s="19" t="s">
        <v>11834</v>
      </c>
      <c r="F5834" s="10">
        <v>42036</v>
      </c>
      <c r="G5834" s="10">
        <v>44958</v>
      </c>
      <c r="H5834" s="11">
        <v>9</v>
      </c>
      <c r="I5834" s="20" t="s">
        <v>259</v>
      </c>
      <c r="J5834" s="11" t="s">
        <v>261</v>
      </c>
      <c r="K5834" s="11" t="s">
        <v>12387</v>
      </c>
      <c r="L5834" s="11">
        <v>2</v>
      </c>
    </row>
    <row r="5835" spans="1:12">
      <c r="A5835" s="11" t="s">
        <v>11585</v>
      </c>
      <c r="D5835" s="11" t="s">
        <v>260</v>
      </c>
      <c r="E5835" s="19" t="s">
        <v>11835</v>
      </c>
      <c r="F5835" s="10">
        <v>42036</v>
      </c>
      <c r="G5835" s="10">
        <v>44958</v>
      </c>
      <c r="H5835" s="11">
        <v>9</v>
      </c>
      <c r="I5835" s="20" t="s">
        <v>259</v>
      </c>
      <c r="J5835" s="11" t="s">
        <v>261</v>
      </c>
      <c r="K5835" s="11" t="s">
        <v>12387</v>
      </c>
      <c r="L5835" s="11">
        <v>2</v>
      </c>
    </row>
    <row r="5836" spans="1:12">
      <c r="A5836" s="11" t="s">
        <v>11586</v>
      </c>
      <c r="D5836" s="11" t="s">
        <v>260</v>
      </c>
      <c r="E5836" s="19" t="s">
        <v>11836</v>
      </c>
      <c r="F5836" s="10">
        <v>42036</v>
      </c>
      <c r="G5836" s="10">
        <v>44958</v>
      </c>
      <c r="H5836" s="11">
        <v>9</v>
      </c>
      <c r="I5836" s="20" t="s">
        <v>259</v>
      </c>
      <c r="J5836" s="11" t="s">
        <v>261</v>
      </c>
      <c r="K5836" s="11" t="s">
        <v>12387</v>
      </c>
      <c r="L5836" s="11">
        <v>2</v>
      </c>
    </row>
    <row r="5837" spans="1:12">
      <c r="A5837" s="11" t="s">
        <v>11587</v>
      </c>
      <c r="D5837" s="11" t="s">
        <v>260</v>
      </c>
      <c r="E5837" s="19" t="s">
        <v>11837</v>
      </c>
      <c r="F5837" s="10">
        <v>42036</v>
      </c>
      <c r="G5837" s="10">
        <v>44958</v>
      </c>
      <c r="H5837" s="11">
        <v>9</v>
      </c>
      <c r="I5837" s="20" t="s">
        <v>259</v>
      </c>
      <c r="J5837" s="11" t="s">
        <v>261</v>
      </c>
      <c r="K5837" s="11" t="s">
        <v>12387</v>
      </c>
      <c r="L5837" s="11">
        <v>2</v>
      </c>
    </row>
    <row r="5838" spans="1:12">
      <c r="A5838" s="11" t="s">
        <v>11588</v>
      </c>
      <c r="D5838" s="11" t="s">
        <v>260</v>
      </c>
      <c r="E5838" s="19" t="s">
        <v>11838</v>
      </c>
      <c r="F5838" s="10">
        <v>42036</v>
      </c>
      <c r="G5838" s="10">
        <v>44958</v>
      </c>
      <c r="H5838" s="11">
        <v>9</v>
      </c>
      <c r="I5838" s="20" t="s">
        <v>259</v>
      </c>
      <c r="J5838" s="11" t="s">
        <v>261</v>
      </c>
      <c r="K5838" s="11" t="s">
        <v>12387</v>
      </c>
      <c r="L5838" s="11">
        <v>2</v>
      </c>
    </row>
    <row r="5839" spans="1:12">
      <c r="A5839" s="11" t="s">
        <v>11589</v>
      </c>
      <c r="D5839" s="11" t="s">
        <v>260</v>
      </c>
      <c r="E5839" s="19" t="s">
        <v>11839</v>
      </c>
      <c r="F5839" s="10">
        <v>42036</v>
      </c>
      <c r="G5839" s="10">
        <v>44958</v>
      </c>
      <c r="H5839" s="11">
        <v>9</v>
      </c>
      <c r="I5839" s="20" t="s">
        <v>259</v>
      </c>
      <c r="J5839" s="11" t="s">
        <v>261</v>
      </c>
      <c r="K5839" s="11" t="s">
        <v>12387</v>
      </c>
      <c r="L5839" s="11">
        <v>2</v>
      </c>
    </row>
    <row r="5840" spans="1:12">
      <c r="A5840" s="11" t="s">
        <v>11590</v>
      </c>
      <c r="D5840" s="11" t="s">
        <v>260</v>
      </c>
      <c r="E5840" s="19" t="s">
        <v>11840</v>
      </c>
      <c r="F5840" s="10">
        <v>42036</v>
      </c>
      <c r="G5840" s="10">
        <v>44958</v>
      </c>
      <c r="H5840" s="11">
        <v>9</v>
      </c>
      <c r="I5840" s="20" t="s">
        <v>259</v>
      </c>
      <c r="J5840" s="11" t="s">
        <v>261</v>
      </c>
      <c r="K5840" s="11" t="s">
        <v>12387</v>
      </c>
      <c r="L5840" s="11">
        <v>2</v>
      </c>
    </row>
    <row r="5841" spans="1:12">
      <c r="A5841" s="11" t="s">
        <v>11591</v>
      </c>
      <c r="D5841" s="11" t="s">
        <v>260</v>
      </c>
      <c r="E5841" s="19" t="s">
        <v>11841</v>
      </c>
      <c r="F5841" s="10">
        <v>42036</v>
      </c>
      <c r="G5841" s="10">
        <v>44958</v>
      </c>
      <c r="H5841" s="11">
        <v>9</v>
      </c>
      <c r="I5841" s="20" t="s">
        <v>259</v>
      </c>
      <c r="J5841" s="11" t="s">
        <v>261</v>
      </c>
      <c r="K5841" s="11" t="s">
        <v>12387</v>
      </c>
      <c r="L5841" s="11">
        <v>2</v>
      </c>
    </row>
    <row r="5842" spans="1:12">
      <c r="A5842" s="11" t="s">
        <v>11592</v>
      </c>
      <c r="D5842" s="11" t="s">
        <v>260</v>
      </c>
      <c r="E5842" s="19" t="s">
        <v>11842</v>
      </c>
      <c r="F5842" s="10">
        <v>42036</v>
      </c>
      <c r="G5842" s="10">
        <v>44958</v>
      </c>
      <c r="H5842" s="11">
        <v>9</v>
      </c>
      <c r="I5842" s="20" t="s">
        <v>259</v>
      </c>
      <c r="J5842" s="11" t="s">
        <v>261</v>
      </c>
      <c r="K5842" s="11" t="s">
        <v>12387</v>
      </c>
      <c r="L5842" s="11">
        <v>2</v>
      </c>
    </row>
    <row r="5843" spans="1:12">
      <c r="A5843" s="11" t="s">
        <v>11593</v>
      </c>
      <c r="D5843" s="11" t="s">
        <v>260</v>
      </c>
      <c r="E5843" s="19" t="s">
        <v>11843</v>
      </c>
      <c r="F5843" s="10">
        <v>42036</v>
      </c>
      <c r="G5843" s="10">
        <v>44958</v>
      </c>
      <c r="H5843" s="11">
        <v>9</v>
      </c>
      <c r="I5843" s="20" t="s">
        <v>259</v>
      </c>
      <c r="J5843" s="11" t="s">
        <v>261</v>
      </c>
      <c r="K5843" s="11" t="s">
        <v>12387</v>
      </c>
      <c r="L5843" s="11">
        <v>2</v>
      </c>
    </row>
    <row r="5844" spans="1:12">
      <c r="A5844" s="11" t="s">
        <v>11594</v>
      </c>
      <c r="D5844" s="11" t="s">
        <v>260</v>
      </c>
      <c r="E5844" s="19" t="s">
        <v>11844</v>
      </c>
      <c r="F5844" s="10">
        <v>42036</v>
      </c>
      <c r="G5844" s="10">
        <v>44958</v>
      </c>
      <c r="H5844" s="11">
        <v>9</v>
      </c>
      <c r="I5844" s="20" t="s">
        <v>259</v>
      </c>
      <c r="J5844" s="11" t="s">
        <v>261</v>
      </c>
      <c r="K5844" s="11" t="s">
        <v>12387</v>
      </c>
      <c r="L5844" s="11">
        <v>2</v>
      </c>
    </row>
    <row r="5845" spans="1:12">
      <c r="A5845" s="11" t="s">
        <v>11595</v>
      </c>
      <c r="D5845" s="11" t="s">
        <v>260</v>
      </c>
      <c r="E5845" s="19" t="s">
        <v>11845</v>
      </c>
      <c r="F5845" s="10">
        <v>42036</v>
      </c>
      <c r="G5845" s="10">
        <v>44958</v>
      </c>
      <c r="H5845" s="11">
        <v>9</v>
      </c>
      <c r="I5845" s="20" t="s">
        <v>259</v>
      </c>
      <c r="J5845" s="11" t="s">
        <v>261</v>
      </c>
      <c r="K5845" s="11" t="s">
        <v>12387</v>
      </c>
      <c r="L5845" s="11">
        <v>2</v>
      </c>
    </row>
    <row r="5846" spans="1:12">
      <c r="A5846" s="11" t="s">
        <v>11596</v>
      </c>
      <c r="D5846" s="11" t="s">
        <v>260</v>
      </c>
      <c r="E5846" s="19" t="s">
        <v>11846</v>
      </c>
      <c r="F5846" s="10">
        <v>42036</v>
      </c>
      <c r="G5846" s="10">
        <v>44958</v>
      </c>
      <c r="H5846" s="11">
        <v>9</v>
      </c>
      <c r="I5846" s="20" t="s">
        <v>259</v>
      </c>
      <c r="J5846" s="11" t="s">
        <v>261</v>
      </c>
      <c r="K5846" s="11" t="s">
        <v>12387</v>
      </c>
      <c r="L5846" s="11">
        <v>2</v>
      </c>
    </row>
    <row r="5847" spans="1:12">
      <c r="A5847" s="11" t="s">
        <v>11597</v>
      </c>
      <c r="D5847" s="11" t="s">
        <v>260</v>
      </c>
      <c r="E5847" s="19" t="s">
        <v>11847</v>
      </c>
      <c r="F5847" s="10">
        <v>42036</v>
      </c>
      <c r="G5847" s="10">
        <v>44958</v>
      </c>
      <c r="H5847" s="11">
        <v>9</v>
      </c>
      <c r="I5847" s="20" t="s">
        <v>259</v>
      </c>
      <c r="J5847" s="11" t="s">
        <v>261</v>
      </c>
      <c r="K5847" s="11" t="s">
        <v>12387</v>
      </c>
      <c r="L5847" s="11">
        <v>2</v>
      </c>
    </row>
    <row r="5848" spans="1:12">
      <c r="A5848" s="11" t="s">
        <v>11598</v>
      </c>
      <c r="D5848" s="11" t="s">
        <v>260</v>
      </c>
      <c r="E5848" s="19" t="s">
        <v>11848</v>
      </c>
      <c r="F5848" s="10">
        <v>42036</v>
      </c>
      <c r="G5848" s="10">
        <v>44958</v>
      </c>
      <c r="H5848" s="11">
        <v>9</v>
      </c>
      <c r="I5848" s="20" t="s">
        <v>259</v>
      </c>
      <c r="J5848" s="11" t="s">
        <v>261</v>
      </c>
      <c r="K5848" s="11" t="s">
        <v>12387</v>
      </c>
      <c r="L5848" s="11">
        <v>2</v>
      </c>
    </row>
    <row r="5849" spans="1:12">
      <c r="A5849" s="11" t="s">
        <v>11599</v>
      </c>
      <c r="D5849" s="11" t="s">
        <v>260</v>
      </c>
      <c r="E5849" s="19" t="s">
        <v>11849</v>
      </c>
      <c r="F5849" s="10">
        <v>42036</v>
      </c>
      <c r="G5849" s="10">
        <v>44958</v>
      </c>
      <c r="H5849" s="11">
        <v>9</v>
      </c>
      <c r="I5849" s="20" t="s">
        <v>259</v>
      </c>
      <c r="J5849" s="11" t="s">
        <v>261</v>
      </c>
      <c r="K5849" s="11" t="s">
        <v>12387</v>
      </c>
      <c r="L5849" s="11">
        <v>2</v>
      </c>
    </row>
    <row r="5850" spans="1:12">
      <c r="A5850" s="11" t="s">
        <v>11600</v>
      </c>
      <c r="D5850" s="11" t="s">
        <v>260</v>
      </c>
      <c r="E5850" s="19" t="s">
        <v>11850</v>
      </c>
      <c r="F5850" s="10">
        <v>42036</v>
      </c>
      <c r="G5850" s="10">
        <v>44958</v>
      </c>
      <c r="H5850" s="11">
        <v>9</v>
      </c>
      <c r="I5850" s="20" t="s">
        <v>259</v>
      </c>
      <c r="J5850" s="11" t="s">
        <v>261</v>
      </c>
      <c r="K5850" s="11" t="s">
        <v>12387</v>
      </c>
      <c r="L5850" s="11">
        <v>2</v>
      </c>
    </row>
    <row r="5851" spans="1:12">
      <c r="A5851" s="11" t="s">
        <v>11601</v>
      </c>
      <c r="D5851" s="11" t="s">
        <v>260</v>
      </c>
      <c r="E5851" s="19" t="s">
        <v>11851</v>
      </c>
      <c r="F5851" s="10">
        <v>42036</v>
      </c>
      <c r="G5851" s="10">
        <v>44958</v>
      </c>
      <c r="H5851" s="11">
        <v>9</v>
      </c>
      <c r="I5851" s="20" t="s">
        <v>259</v>
      </c>
      <c r="J5851" s="11" t="s">
        <v>261</v>
      </c>
      <c r="K5851" s="11" t="s">
        <v>12387</v>
      </c>
      <c r="L5851" s="11">
        <v>2</v>
      </c>
    </row>
    <row r="5852" spans="1:12">
      <c r="A5852" s="11" t="s">
        <v>11602</v>
      </c>
      <c r="D5852" s="11" t="s">
        <v>260</v>
      </c>
      <c r="E5852" s="19" t="s">
        <v>11852</v>
      </c>
      <c r="F5852" s="10">
        <v>42036</v>
      </c>
      <c r="G5852" s="10">
        <v>44958</v>
      </c>
      <c r="H5852" s="11">
        <v>9</v>
      </c>
      <c r="I5852" s="20" t="s">
        <v>259</v>
      </c>
      <c r="J5852" s="11" t="s">
        <v>261</v>
      </c>
      <c r="K5852" s="11" t="s">
        <v>12387</v>
      </c>
      <c r="L5852" s="11">
        <v>2</v>
      </c>
    </row>
    <row r="5853" spans="1:12">
      <c r="A5853" s="11" t="s">
        <v>11603</v>
      </c>
      <c r="D5853" s="11" t="s">
        <v>260</v>
      </c>
      <c r="E5853" s="19" t="s">
        <v>11853</v>
      </c>
      <c r="F5853" s="10">
        <v>42036</v>
      </c>
      <c r="G5853" s="10">
        <v>44958</v>
      </c>
      <c r="H5853" s="11">
        <v>9</v>
      </c>
      <c r="I5853" s="20" t="s">
        <v>259</v>
      </c>
      <c r="J5853" s="11" t="s">
        <v>261</v>
      </c>
      <c r="K5853" s="11" t="s">
        <v>12387</v>
      </c>
      <c r="L5853" s="11">
        <v>2</v>
      </c>
    </row>
    <row r="5854" spans="1:12">
      <c r="A5854" s="11" t="s">
        <v>11604</v>
      </c>
      <c r="D5854" s="11" t="s">
        <v>260</v>
      </c>
      <c r="E5854" s="19" t="s">
        <v>11854</v>
      </c>
      <c r="F5854" s="10">
        <v>42036</v>
      </c>
      <c r="G5854" s="10">
        <v>44958</v>
      </c>
      <c r="H5854" s="11">
        <v>9</v>
      </c>
      <c r="I5854" s="20" t="s">
        <v>259</v>
      </c>
      <c r="J5854" s="11" t="s">
        <v>261</v>
      </c>
      <c r="K5854" s="11" t="s">
        <v>12387</v>
      </c>
      <c r="L5854" s="11">
        <v>2</v>
      </c>
    </row>
    <row r="5855" spans="1:12">
      <c r="A5855" s="11" t="s">
        <v>11605</v>
      </c>
      <c r="D5855" s="11" t="s">
        <v>260</v>
      </c>
      <c r="E5855" s="19" t="s">
        <v>11855</v>
      </c>
      <c r="F5855" s="10">
        <v>42036</v>
      </c>
      <c r="G5855" s="10">
        <v>44958</v>
      </c>
      <c r="H5855" s="11">
        <v>9</v>
      </c>
      <c r="I5855" s="20" t="s">
        <v>259</v>
      </c>
      <c r="J5855" s="11" t="s">
        <v>261</v>
      </c>
      <c r="K5855" s="11" t="s">
        <v>12387</v>
      </c>
      <c r="L5855" s="11">
        <v>2</v>
      </c>
    </row>
    <row r="5856" spans="1:12">
      <c r="A5856" s="11" t="s">
        <v>11606</v>
      </c>
      <c r="D5856" s="11" t="s">
        <v>260</v>
      </c>
      <c r="E5856" s="19" t="s">
        <v>11856</v>
      </c>
      <c r="F5856" s="10">
        <v>42036</v>
      </c>
      <c r="G5856" s="10">
        <v>44958</v>
      </c>
      <c r="H5856" s="11">
        <v>9</v>
      </c>
      <c r="I5856" s="20" t="s">
        <v>259</v>
      </c>
      <c r="J5856" s="11" t="s">
        <v>261</v>
      </c>
      <c r="K5856" s="11" t="s">
        <v>12387</v>
      </c>
      <c r="L5856" s="11">
        <v>2</v>
      </c>
    </row>
    <row r="5857" spans="1:12">
      <c r="A5857" s="11" t="s">
        <v>11607</v>
      </c>
      <c r="D5857" s="11" t="s">
        <v>260</v>
      </c>
      <c r="E5857" s="19" t="s">
        <v>11857</v>
      </c>
      <c r="F5857" s="10">
        <v>42036</v>
      </c>
      <c r="G5857" s="10">
        <v>44958</v>
      </c>
      <c r="H5857" s="11">
        <v>9</v>
      </c>
      <c r="I5857" s="20" t="s">
        <v>259</v>
      </c>
      <c r="J5857" s="11" t="s">
        <v>261</v>
      </c>
      <c r="K5857" s="11" t="s">
        <v>12387</v>
      </c>
      <c r="L5857" s="11">
        <v>2</v>
      </c>
    </row>
    <row r="5858" spans="1:12">
      <c r="A5858" s="11" t="s">
        <v>11608</v>
      </c>
      <c r="D5858" s="11" t="s">
        <v>260</v>
      </c>
      <c r="E5858" s="19" t="s">
        <v>11858</v>
      </c>
      <c r="F5858" s="10">
        <v>42036</v>
      </c>
      <c r="G5858" s="10">
        <v>44958</v>
      </c>
      <c r="H5858" s="11">
        <v>9</v>
      </c>
      <c r="I5858" s="20" t="s">
        <v>259</v>
      </c>
      <c r="J5858" s="11" t="s">
        <v>261</v>
      </c>
      <c r="K5858" s="11" t="s">
        <v>12387</v>
      </c>
      <c r="L5858" s="11">
        <v>2</v>
      </c>
    </row>
    <row r="5859" spans="1:12">
      <c r="A5859" s="11" t="s">
        <v>11609</v>
      </c>
      <c r="D5859" s="11" t="s">
        <v>260</v>
      </c>
      <c r="E5859" s="19" t="s">
        <v>11859</v>
      </c>
      <c r="F5859" s="10">
        <v>42036</v>
      </c>
      <c r="G5859" s="10">
        <v>44958</v>
      </c>
      <c r="H5859" s="11">
        <v>9</v>
      </c>
      <c r="I5859" s="20" t="s">
        <v>259</v>
      </c>
      <c r="J5859" s="11" t="s">
        <v>261</v>
      </c>
      <c r="K5859" s="11" t="s">
        <v>12387</v>
      </c>
      <c r="L5859" s="11">
        <v>2</v>
      </c>
    </row>
    <row r="5860" spans="1:12">
      <c r="A5860" s="11" t="s">
        <v>11610</v>
      </c>
      <c r="D5860" s="11" t="s">
        <v>260</v>
      </c>
      <c r="E5860" s="19" t="s">
        <v>11860</v>
      </c>
      <c r="F5860" s="10">
        <v>42036</v>
      </c>
      <c r="G5860" s="10">
        <v>44958</v>
      </c>
      <c r="H5860" s="11">
        <v>9</v>
      </c>
      <c r="I5860" s="20" t="s">
        <v>259</v>
      </c>
      <c r="J5860" s="11" t="s">
        <v>261</v>
      </c>
      <c r="K5860" s="11" t="s">
        <v>12387</v>
      </c>
      <c r="L5860" s="11">
        <v>2</v>
      </c>
    </row>
    <row r="5861" spans="1:12">
      <c r="A5861" s="11" t="s">
        <v>11611</v>
      </c>
      <c r="D5861" s="11" t="s">
        <v>260</v>
      </c>
      <c r="E5861" s="19" t="s">
        <v>11861</v>
      </c>
      <c r="F5861" s="10">
        <v>42036</v>
      </c>
      <c r="G5861" s="10">
        <v>44958</v>
      </c>
      <c r="H5861" s="11">
        <v>9</v>
      </c>
      <c r="I5861" s="20" t="s">
        <v>259</v>
      </c>
      <c r="J5861" s="11" t="s">
        <v>261</v>
      </c>
      <c r="K5861" s="11" t="s">
        <v>12387</v>
      </c>
      <c r="L5861" s="11">
        <v>2</v>
      </c>
    </row>
    <row r="5862" spans="1:12">
      <c r="A5862" s="11" t="s">
        <v>11612</v>
      </c>
      <c r="D5862" s="11" t="s">
        <v>260</v>
      </c>
      <c r="E5862" s="19" t="s">
        <v>11862</v>
      </c>
      <c r="F5862" s="10">
        <v>42036</v>
      </c>
      <c r="G5862" s="10">
        <v>44958</v>
      </c>
      <c r="H5862" s="11">
        <v>9</v>
      </c>
      <c r="I5862" s="20" t="s">
        <v>259</v>
      </c>
      <c r="J5862" s="11" t="s">
        <v>261</v>
      </c>
      <c r="K5862" s="11" t="s">
        <v>12387</v>
      </c>
      <c r="L5862" s="11">
        <v>2</v>
      </c>
    </row>
    <row r="5863" spans="1:12">
      <c r="A5863" s="11" t="s">
        <v>11613</v>
      </c>
      <c r="D5863" s="11" t="s">
        <v>260</v>
      </c>
      <c r="E5863" s="19" t="s">
        <v>11863</v>
      </c>
      <c r="F5863" s="10">
        <v>42036</v>
      </c>
      <c r="G5863" s="10">
        <v>44958</v>
      </c>
      <c r="H5863" s="11">
        <v>9</v>
      </c>
      <c r="I5863" s="20" t="s">
        <v>259</v>
      </c>
      <c r="J5863" s="11" t="s">
        <v>261</v>
      </c>
      <c r="K5863" s="11" t="s">
        <v>12387</v>
      </c>
      <c r="L5863" s="11">
        <v>2</v>
      </c>
    </row>
    <row r="5864" spans="1:12">
      <c r="A5864" s="11" t="s">
        <v>11614</v>
      </c>
      <c r="D5864" s="11" t="s">
        <v>260</v>
      </c>
      <c r="E5864" s="19" t="s">
        <v>11864</v>
      </c>
      <c r="F5864" s="10">
        <v>42036</v>
      </c>
      <c r="G5864" s="10">
        <v>44958</v>
      </c>
      <c r="H5864" s="11">
        <v>9</v>
      </c>
      <c r="I5864" s="20" t="s">
        <v>259</v>
      </c>
      <c r="J5864" s="11" t="s">
        <v>261</v>
      </c>
      <c r="K5864" s="11" t="s">
        <v>12387</v>
      </c>
      <c r="L5864" s="11">
        <v>2</v>
      </c>
    </row>
    <row r="5865" spans="1:12">
      <c r="A5865" s="11" t="s">
        <v>11615</v>
      </c>
      <c r="D5865" s="11" t="s">
        <v>260</v>
      </c>
      <c r="E5865" s="19" t="s">
        <v>11865</v>
      </c>
      <c r="F5865" s="10">
        <v>42036</v>
      </c>
      <c r="G5865" s="10">
        <v>44958</v>
      </c>
      <c r="H5865" s="11">
        <v>9</v>
      </c>
      <c r="I5865" s="20" t="s">
        <v>259</v>
      </c>
      <c r="J5865" s="11" t="s">
        <v>261</v>
      </c>
      <c r="K5865" s="11" t="s">
        <v>12387</v>
      </c>
      <c r="L5865" s="11">
        <v>2</v>
      </c>
    </row>
    <row r="5866" spans="1:12">
      <c r="A5866" s="11" t="s">
        <v>11616</v>
      </c>
      <c r="D5866" s="11" t="s">
        <v>260</v>
      </c>
      <c r="E5866" s="19" t="s">
        <v>11866</v>
      </c>
      <c r="F5866" s="10">
        <v>42036</v>
      </c>
      <c r="G5866" s="10">
        <v>44958</v>
      </c>
      <c r="H5866" s="11">
        <v>9</v>
      </c>
      <c r="I5866" s="20" t="s">
        <v>259</v>
      </c>
      <c r="J5866" s="11" t="s">
        <v>261</v>
      </c>
      <c r="K5866" s="11" t="s">
        <v>12387</v>
      </c>
      <c r="L5866" s="11">
        <v>2</v>
      </c>
    </row>
    <row r="5867" spans="1:12">
      <c r="A5867" s="11" t="s">
        <v>11617</v>
      </c>
      <c r="D5867" s="11" t="s">
        <v>260</v>
      </c>
      <c r="E5867" s="19" t="s">
        <v>11867</v>
      </c>
      <c r="F5867" s="10">
        <v>42036</v>
      </c>
      <c r="G5867" s="10">
        <v>44958</v>
      </c>
      <c r="H5867" s="11">
        <v>9</v>
      </c>
      <c r="I5867" s="20" t="s">
        <v>259</v>
      </c>
      <c r="J5867" s="11" t="s">
        <v>261</v>
      </c>
      <c r="K5867" s="11" t="s">
        <v>12387</v>
      </c>
      <c r="L5867" s="11">
        <v>2</v>
      </c>
    </row>
    <row r="5868" spans="1:12">
      <c r="A5868" s="11" t="s">
        <v>11618</v>
      </c>
      <c r="D5868" s="11" t="s">
        <v>260</v>
      </c>
      <c r="E5868" s="19" t="s">
        <v>11868</v>
      </c>
      <c r="F5868" s="10">
        <v>42036</v>
      </c>
      <c r="G5868" s="10">
        <v>44958</v>
      </c>
      <c r="H5868" s="11">
        <v>9</v>
      </c>
      <c r="I5868" s="20" t="s">
        <v>259</v>
      </c>
      <c r="J5868" s="11" t="s">
        <v>261</v>
      </c>
      <c r="K5868" s="11" t="s">
        <v>12387</v>
      </c>
      <c r="L5868" s="11">
        <v>2</v>
      </c>
    </row>
    <row r="5869" spans="1:12">
      <c r="A5869" s="11" t="s">
        <v>11619</v>
      </c>
      <c r="D5869" s="11" t="s">
        <v>260</v>
      </c>
      <c r="E5869" s="19" t="s">
        <v>11869</v>
      </c>
      <c r="F5869" s="10">
        <v>42036</v>
      </c>
      <c r="G5869" s="10">
        <v>44958</v>
      </c>
      <c r="H5869" s="11">
        <v>9</v>
      </c>
      <c r="I5869" s="20" t="s">
        <v>259</v>
      </c>
      <c r="J5869" s="11" t="s">
        <v>261</v>
      </c>
      <c r="K5869" s="11" t="s">
        <v>12387</v>
      </c>
      <c r="L5869" s="11">
        <v>2</v>
      </c>
    </row>
    <row r="5870" spans="1:12">
      <c r="A5870" s="11" t="s">
        <v>11620</v>
      </c>
      <c r="D5870" s="11" t="s">
        <v>260</v>
      </c>
      <c r="E5870" s="19" t="s">
        <v>11870</v>
      </c>
      <c r="F5870" s="10">
        <v>42036</v>
      </c>
      <c r="G5870" s="10">
        <v>44958</v>
      </c>
      <c r="H5870" s="11">
        <v>9</v>
      </c>
      <c r="I5870" s="20" t="s">
        <v>259</v>
      </c>
      <c r="J5870" s="11" t="s">
        <v>261</v>
      </c>
      <c r="K5870" s="11" t="s">
        <v>12387</v>
      </c>
      <c r="L5870" s="11">
        <v>2</v>
      </c>
    </row>
    <row r="5871" spans="1:12">
      <c r="A5871" s="11" t="s">
        <v>11621</v>
      </c>
      <c r="D5871" s="11" t="s">
        <v>260</v>
      </c>
      <c r="E5871" s="19" t="s">
        <v>11871</v>
      </c>
      <c r="F5871" s="10">
        <v>42036</v>
      </c>
      <c r="G5871" s="10">
        <v>44958</v>
      </c>
      <c r="H5871" s="11">
        <v>9</v>
      </c>
      <c r="I5871" s="20" t="s">
        <v>259</v>
      </c>
      <c r="J5871" s="11" t="s">
        <v>261</v>
      </c>
      <c r="K5871" s="11" t="s">
        <v>12387</v>
      </c>
      <c r="L5871" s="11">
        <v>2</v>
      </c>
    </row>
    <row r="5872" spans="1:12">
      <c r="A5872" s="11" t="s">
        <v>11622</v>
      </c>
      <c r="D5872" s="11" t="s">
        <v>260</v>
      </c>
      <c r="E5872" s="19" t="s">
        <v>11872</v>
      </c>
      <c r="F5872" s="10">
        <v>42036</v>
      </c>
      <c r="G5872" s="10">
        <v>44958</v>
      </c>
      <c r="H5872" s="11">
        <v>9</v>
      </c>
      <c r="I5872" s="20" t="s">
        <v>259</v>
      </c>
      <c r="J5872" s="11" t="s">
        <v>261</v>
      </c>
      <c r="K5872" s="11" t="s">
        <v>12387</v>
      </c>
      <c r="L5872" s="11">
        <v>2</v>
      </c>
    </row>
    <row r="5873" spans="1:12">
      <c r="A5873" s="11" t="s">
        <v>11623</v>
      </c>
      <c r="D5873" s="11" t="s">
        <v>260</v>
      </c>
      <c r="E5873" s="19" t="s">
        <v>11873</v>
      </c>
      <c r="F5873" s="10">
        <v>42036</v>
      </c>
      <c r="G5873" s="10">
        <v>44958</v>
      </c>
      <c r="H5873" s="11">
        <v>9</v>
      </c>
      <c r="I5873" s="20" t="s">
        <v>259</v>
      </c>
      <c r="J5873" s="11" t="s">
        <v>261</v>
      </c>
      <c r="K5873" s="11" t="s">
        <v>12387</v>
      </c>
      <c r="L5873" s="11">
        <v>2</v>
      </c>
    </row>
    <row r="5874" spans="1:12">
      <c r="A5874" s="11" t="s">
        <v>11624</v>
      </c>
      <c r="D5874" s="11" t="s">
        <v>260</v>
      </c>
      <c r="E5874" s="19" t="s">
        <v>11874</v>
      </c>
      <c r="F5874" s="10">
        <v>42036</v>
      </c>
      <c r="G5874" s="10">
        <v>44958</v>
      </c>
      <c r="H5874" s="11">
        <v>9</v>
      </c>
      <c r="I5874" s="20" t="s">
        <v>259</v>
      </c>
      <c r="J5874" s="11" t="s">
        <v>261</v>
      </c>
      <c r="K5874" s="11" t="s">
        <v>12387</v>
      </c>
      <c r="L5874" s="11">
        <v>2</v>
      </c>
    </row>
    <row r="5875" spans="1:12">
      <c r="A5875" s="11" t="s">
        <v>11625</v>
      </c>
      <c r="D5875" s="11" t="s">
        <v>260</v>
      </c>
      <c r="E5875" s="19" t="s">
        <v>11875</v>
      </c>
      <c r="F5875" s="10">
        <v>42036</v>
      </c>
      <c r="G5875" s="10">
        <v>44958</v>
      </c>
      <c r="H5875" s="11">
        <v>9</v>
      </c>
      <c r="I5875" s="20" t="s">
        <v>259</v>
      </c>
      <c r="J5875" s="11" t="s">
        <v>261</v>
      </c>
      <c r="K5875" s="11" t="s">
        <v>12387</v>
      </c>
      <c r="L5875" s="11">
        <v>2</v>
      </c>
    </row>
    <row r="5876" spans="1:12">
      <c r="A5876" s="11" t="s">
        <v>11626</v>
      </c>
      <c r="D5876" s="11" t="s">
        <v>260</v>
      </c>
      <c r="E5876" s="19" t="s">
        <v>11876</v>
      </c>
      <c r="F5876" s="10">
        <v>42036</v>
      </c>
      <c r="G5876" s="10">
        <v>44958</v>
      </c>
      <c r="H5876" s="11">
        <v>9</v>
      </c>
      <c r="I5876" s="20" t="s">
        <v>259</v>
      </c>
      <c r="J5876" s="11" t="s">
        <v>261</v>
      </c>
      <c r="K5876" s="11" t="s">
        <v>12387</v>
      </c>
      <c r="L5876" s="11">
        <v>2</v>
      </c>
    </row>
    <row r="5877" spans="1:12">
      <c r="A5877" s="11" t="s">
        <v>11627</v>
      </c>
      <c r="D5877" s="11" t="s">
        <v>260</v>
      </c>
      <c r="E5877" s="19" t="s">
        <v>11877</v>
      </c>
      <c r="F5877" s="10">
        <v>42036</v>
      </c>
      <c r="G5877" s="10">
        <v>44958</v>
      </c>
      <c r="H5877" s="11">
        <v>9</v>
      </c>
      <c r="I5877" s="20" t="s">
        <v>259</v>
      </c>
      <c r="J5877" s="11" t="s">
        <v>261</v>
      </c>
      <c r="K5877" s="11" t="s">
        <v>12387</v>
      </c>
      <c r="L5877" s="11">
        <v>2</v>
      </c>
    </row>
    <row r="5878" spans="1:12">
      <c r="A5878" s="11" t="s">
        <v>11628</v>
      </c>
      <c r="D5878" s="11" t="s">
        <v>260</v>
      </c>
      <c r="E5878" s="19" t="s">
        <v>11878</v>
      </c>
      <c r="F5878" s="10">
        <v>42036</v>
      </c>
      <c r="G5878" s="10">
        <v>44958</v>
      </c>
      <c r="H5878" s="11">
        <v>9</v>
      </c>
      <c r="I5878" s="20" t="s">
        <v>259</v>
      </c>
      <c r="J5878" s="11" t="s">
        <v>261</v>
      </c>
      <c r="K5878" s="11" t="s">
        <v>12387</v>
      </c>
      <c r="L5878" s="11">
        <v>2</v>
      </c>
    </row>
    <row r="5879" spans="1:12">
      <c r="A5879" s="11" t="s">
        <v>11629</v>
      </c>
      <c r="D5879" s="11" t="s">
        <v>260</v>
      </c>
      <c r="E5879" s="19" t="s">
        <v>11879</v>
      </c>
      <c r="F5879" s="10">
        <v>42036</v>
      </c>
      <c r="G5879" s="10">
        <v>44958</v>
      </c>
      <c r="H5879" s="11">
        <v>9</v>
      </c>
      <c r="I5879" s="20" t="s">
        <v>259</v>
      </c>
      <c r="J5879" s="11" t="s">
        <v>261</v>
      </c>
      <c r="K5879" s="11" t="s">
        <v>12387</v>
      </c>
      <c r="L5879" s="11">
        <v>2</v>
      </c>
    </row>
    <row r="5880" spans="1:12">
      <c r="A5880" s="11" t="s">
        <v>11630</v>
      </c>
      <c r="D5880" s="11" t="s">
        <v>260</v>
      </c>
      <c r="E5880" s="19" t="s">
        <v>11880</v>
      </c>
      <c r="F5880" s="10">
        <v>42036</v>
      </c>
      <c r="G5880" s="10">
        <v>44958</v>
      </c>
      <c r="H5880" s="11">
        <v>9</v>
      </c>
      <c r="I5880" s="20" t="s">
        <v>259</v>
      </c>
      <c r="J5880" s="11" t="s">
        <v>261</v>
      </c>
      <c r="K5880" s="11" t="s">
        <v>12387</v>
      </c>
      <c r="L5880" s="11">
        <v>2</v>
      </c>
    </row>
    <row r="5881" spans="1:12">
      <c r="A5881" s="11" t="s">
        <v>11631</v>
      </c>
      <c r="D5881" s="11" t="s">
        <v>260</v>
      </c>
      <c r="E5881" s="19" t="s">
        <v>11881</v>
      </c>
      <c r="F5881" s="10">
        <v>42036</v>
      </c>
      <c r="G5881" s="10">
        <v>44958</v>
      </c>
      <c r="H5881" s="11">
        <v>9</v>
      </c>
      <c r="I5881" s="20" t="s">
        <v>259</v>
      </c>
      <c r="J5881" s="11" t="s">
        <v>261</v>
      </c>
      <c r="K5881" s="11" t="s">
        <v>12387</v>
      </c>
      <c r="L5881" s="11">
        <v>2</v>
      </c>
    </row>
    <row r="5882" spans="1:12">
      <c r="A5882" s="11" t="s">
        <v>11632</v>
      </c>
      <c r="D5882" s="11" t="s">
        <v>260</v>
      </c>
      <c r="E5882" s="19" t="s">
        <v>11882</v>
      </c>
      <c r="F5882" s="10">
        <v>42036</v>
      </c>
      <c r="G5882" s="10">
        <v>44958</v>
      </c>
      <c r="H5882" s="11">
        <v>9</v>
      </c>
      <c r="I5882" s="20" t="s">
        <v>259</v>
      </c>
      <c r="J5882" s="11" t="s">
        <v>261</v>
      </c>
      <c r="K5882" s="11" t="s">
        <v>12387</v>
      </c>
      <c r="L5882" s="11">
        <v>2</v>
      </c>
    </row>
    <row r="5883" spans="1:12">
      <c r="A5883" s="11" t="s">
        <v>11633</v>
      </c>
      <c r="D5883" s="11" t="s">
        <v>260</v>
      </c>
      <c r="E5883" s="19" t="s">
        <v>11883</v>
      </c>
      <c r="F5883" s="10">
        <v>42036</v>
      </c>
      <c r="G5883" s="10">
        <v>44958</v>
      </c>
      <c r="H5883" s="11">
        <v>9</v>
      </c>
      <c r="I5883" s="20" t="s">
        <v>259</v>
      </c>
      <c r="J5883" s="11" t="s">
        <v>261</v>
      </c>
      <c r="K5883" s="11" t="s">
        <v>12387</v>
      </c>
      <c r="L5883" s="11">
        <v>2</v>
      </c>
    </row>
    <row r="5884" spans="1:12">
      <c r="A5884" s="11" t="s">
        <v>11634</v>
      </c>
      <c r="D5884" s="11" t="s">
        <v>260</v>
      </c>
      <c r="E5884" s="19" t="s">
        <v>11884</v>
      </c>
      <c r="F5884" s="10">
        <v>42036</v>
      </c>
      <c r="G5884" s="10">
        <v>44958</v>
      </c>
      <c r="H5884" s="11">
        <v>9</v>
      </c>
      <c r="I5884" s="20" t="s">
        <v>259</v>
      </c>
      <c r="J5884" s="11" t="s">
        <v>261</v>
      </c>
      <c r="K5884" s="11" t="s">
        <v>12387</v>
      </c>
      <c r="L5884" s="11">
        <v>2</v>
      </c>
    </row>
    <row r="5885" spans="1:12">
      <c r="A5885" s="11" t="s">
        <v>11635</v>
      </c>
      <c r="D5885" s="11" t="s">
        <v>260</v>
      </c>
      <c r="E5885" s="19" t="s">
        <v>11885</v>
      </c>
      <c r="F5885" s="10">
        <v>42036</v>
      </c>
      <c r="G5885" s="10">
        <v>44958</v>
      </c>
      <c r="H5885" s="11">
        <v>9</v>
      </c>
      <c r="I5885" s="20" t="s">
        <v>259</v>
      </c>
      <c r="J5885" s="11" t="s">
        <v>261</v>
      </c>
      <c r="K5885" s="11" t="s">
        <v>12387</v>
      </c>
      <c r="L5885" s="11">
        <v>2</v>
      </c>
    </row>
    <row r="5886" spans="1:12">
      <c r="A5886" s="11" t="s">
        <v>11636</v>
      </c>
      <c r="D5886" s="11" t="s">
        <v>260</v>
      </c>
      <c r="E5886" s="19" t="s">
        <v>11886</v>
      </c>
      <c r="F5886" s="10">
        <v>42036</v>
      </c>
      <c r="G5886" s="10">
        <v>44958</v>
      </c>
      <c r="H5886" s="11">
        <v>9</v>
      </c>
      <c r="I5886" s="20" t="s">
        <v>259</v>
      </c>
      <c r="J5886" s="11" t="s">
        <v>261</v>
      </c>
      <c r="K5886" s="11" t="s">
        <v>12387</v>
      </c>
      <c r="L5886" s="11">
        <v>2</v>
      </c>
    </row>
    <row r="5887" spans="1:12">
      <c r="A5887" s="11" t="s">
        <v>11637</v>
      </c>
      <c r="D5887" s="11" t="s">
        <v>260</v>
      </c>
      <c r="E5887" s="19" t="s">
        <v>11887</v>
      </c>
      <c r="F5887" s="10">
        <v>42036</v>
      </c>
      <c r="G5887" s="10">
        <v>44958</v>
      </c>
      <c r="H5887" s="11">
        <v>9</v>
      </c>
      <c r="I5887" s="20" t="s">
        <v>259</v>
      </c>
      <c r="J5887" s="11" t="s">
        <v>261</v>
      </c>
      <c r="K5887" s="11" t="s">
        <v>12387</v>
      </c>
      <c r="L5887" s="11">
        <v>2</v>
      </c>
    </row>
    <row r="5888" spans="1:12">
      <c r="A5888" s="11" t="s">
        <v>11638</v>
      </c>
      <c r="D5888" s="11" t="s">
        <v>260</v>
      </c>
      <c r="E5888" s="19" t="s">
        <v>11888</v>
      </c>
      <c r="F5888" s="10">
        <v>42036</v>
      </c>
      <c r="G5888" s="10">
        <v>44958</v>
      </c>
      <c r="H5888" s="11">
        <v>9</v>
      </c>
      <c r="I5888" s="20" t="s">
        <v>259</v>
      </c>
      <c r="J5888" s="11" t="s">
        <v>261</v>
      </c>
      <c r="K5888" s="11" t="s">
        <v>12387</v>
      </c>
      <c r="L5888" s="11">
        <v>2</v>
      </c>
    </row>
    <row r="5889" spans="1:12">
      <c r="A5889" s="11" t="s">
        <v>11639</v>
      </c>
      <c r="D5889" s="11" t="s">
        <v>260</v>
      </c>
      <c r="E5889" s="19" t="s">
        <v>11889</v>
      </c>
      <c r="F5889" s="10">
        <v>42036</v>
      </c>
      <c r="G5889" s="10">
        <v>44958</v>
      </c>
      <c r="H5889" s="11">
        <v>9</v>
      </c>
      <c r="I5889" s="20" t="s">
        <v>259</v>
      </c>
      <c r="J5889" s="11" t="s">
        <v>261</v>
      </c>
      <c r="K5889" s="11" t="s">
        <v>12387</v>
      </c>
      <c r="L5889" s="11">
        <v>2</v>
      </c>
    </row>
    <row r="5890" spans="1:12">
      <c r="A5890" s="11" t="s">
        <v>11640</v>
      </c>
      <c r="D5890" s="11" t="s">
        <v>260</v>
      </c>
      <c r="E5890" s="19" t="s">
        <v>11890</v>
      </c>
      <c r="F5890" s="10">
        <v>42036</v>
      </c>
      <c r="G5890" s="10">
        <v>44958</v>
      </c>
      <c r="H5890" s="11">
        <v>9</v>
      </c>
      <c r="I5890" s="20" t="s">
        <v>259</v>
      </c>
      <c r="J5890" s="11" t="s">
        <v>261</v>
      </c>
      <c r="K5890" s="11" t="s">
        <v>12387</v>
      </c>
      <c r="L5890" s="11">
        <v>2</v>
      </c>
    </row>
    <row r="5891" spans="1:12">
      <c r="A5891" s="11" t="s">
        <v>11641</v>
      </c>
      <c r="D5891" s="11" t="s">
        <v>260</v>
      </c>
      <c r="E5891" s="19" t="s">
        <v>11891</v>
      </c>
      <c r="F5891" s="10">
        <v>42036</v>
      </c>
      <c r="G5891" s="10">
        <v>44958</v>
      </c>
      <c r="H5891" s="11">
        <v>9</v>
      </c>
      <c r="I5891" s="20" t="s">
        <v>259</v>
      </c>
      <c r="J5891" s="11" t="s">
        <v>261</v>
      </c>
      <c r="K5891" s="11" t="s">
        <v>12387</v>
      </c>
      <c r="L5891" s="11">
        <v>2</v>
      </c>
    </row>
    <row r="5892" spans="1:12">
      <c r="A5892" s="11" t="s">
        <v>11642</v>
      </c>
      <c r="D5892" s="11" t="s">
        <v>260</v>
      </c>
      <c r="E5892" s="19" t="s">
        <v>11892</v>
      </c>
      <c r="F5892" s="10">
        <v>42036</v>
      </c>
      <c r="G5892" s="10">
        <v>44958</v>
      </c>
      <c r="H5892" s="11">
        <v>9</v>
      </c>
      <c r="I5892" s="20" t="s">
        <v>259</v>
      </c>
      <c r="J5892" s="11" t="s">
        <v>261</v>
      </c>
      <c r="K5892" s="11" t="s">
        <v>12387</v>
      </c>
      <c r="L5892" s="11">
        <v>2</v>
      </c>
    </row>
    <row r="5893" spans="1:12">
      <c r="A5893" s="11" t="s">
        <v>11643</v>
      </c>
      <c r="D5893" s="11" t="s">
        <v>260</v>
      </c>
      <c r="E5893" s="19" t="s">
        <v>11893</v>
      </c>
      <c r="F5893" s="10">
        <v>42036</v>
      </c>
      <c r="G5893" s="10">
        <v>44958</v>
      </c>
      <c r="H5893" s="11">
        <v>9</v>
      </c>
      <c r="I5893" s="20" t="s">
        <v>259</v>
      </c>
      <c r="J5893" s="11" t="s">
        <v>261</v>
      </c>
      <c r="K5893" s="11" t="s">
        <v>12387</v>
      </c>
      <c r="L5893" s="11">
        <v>2</v>
      </c>
    </row>
    <row r="5894" spans="1:12">
      <c r="A5894" s="11" t="s">
        <v>11644</v>
      </c>
      <c r="D5894" s="11" t="s">
        <v>260</v>
      </c>
      <c r="E5894" s="19" t="s">
        <v>11894</v>
      </c>
      <c r="F5894" s="10">
        <v>42036</v>
      </c>
      <c r="G5894" s="10">
        <v>44958</v>
      </c>
      <c r="H5894" s="11">
        <v>9</v>
      </c>
      <c r="I5894" s="20" t="s">
        <v>259</v>
      </c>
      <c r="J5894" s="11" t="s">
        <v>261</v>
      </c>
      <c r="K5894" s="11" t="s">
        <v>12387</v>
      </c>
      <c r="L5894" s="11">
        <v>2</v>
      </c>
    </row>
    <row r="5895" spans="1:12">
      <c r="A5895" s="11" t="s">
        <v>11645</v>
      </c>
      <c r="D5895" s="11" t="s">
        <v>260</v>
      </c>
      <c r="E5895" s="19" t="s">
        <v>11895</v>
      </c>
      <c r="F5895" s="10">
        <v>42036</v>
      </c>
      <c r="G5895" s="10">
        <v>44958</v>
      </c>
      <c r="H5895" s="11">
        <v>9</v>
      </c>
      <c r="I5895" s="20" t="s">
        <v>259</v>
      </c>
      <c r="J5895" s="11" t="s">
        <v>261</v>
      </c>
      <c r="K5895" s="11" t="s">
        <v>12387</v>
      </c>
      <c r="L5895" s="11">
        <v>2</v>
      </c>
    </row>
    <row r="5896" spans="1:12">
      <c r="A5896" s="11" t="s">
        <v>11646</v>
      </c>
      <c r="D5896" s="11" t="s">
        <v>260</v>
      </c>
      <c r="E5896" s="19" t="s">
        <v>11896</v>
      </c>
      <c r="F5896" s="10">
        <v>42036</v>
      </c>
      <c r="G5896" s="10">
        <v>44958</v>
      </c>
      <c r="H5896" s="11">
        <v>9</v>
      </c>
      <c r="I5896" s="20" t="s">
        <v>259</v>
      </c>
      <c r="J5896" s="11" t="s">
        <v>261</v>
      </c>
      <c r="K5896" s="11" t="s">
        <v>12387</v>
      </c>
      <c r="L5896" s="11">
        <v>2</v>
      </c>
    </row>
    <row r="5897" spans="1:12">
      <c r="A5897" s="11" t="s">
        <v>11647</v>
      </c>
      <c r="D5897" s="11" t="s">
        <v>260</v>
      </c>
      <c r="E5897" s="19" t="s">
        <v>11897</v>
      </c>
      <c r="F5897" s="10">
        <v>42036</v>
      </c>
      <c r="G5897" s="10">
        <v>44958</v>
      </c>
      <c r="H5897" s="11">
        <v>9</v>
      </c>
      <c r="I5897" s="20" t="s">
        <v>259</v>
      </c>
      <c r="J5897" s="11" t="s">
        <v>261</v>
      </c>
      <c r="K5897" s="11" t="s">
        <v>12387</v>
      </c>
      <c r="L5897" s="11">
        <v>2</v>
      </c>
    </row>
    <row r="5898" spans="1:12">
      <c r="A5898" s="11" t="s">
        <v>11648</v>
      </c>
      <c r="D5898" s="11" t="s">
        <v>260</v>
      </c>
      <c r="E5898" s="19" t="s">
        <v>11898</v>
      </c>
      <c r="F5898" s="10">
        <v>42036</v>
      </c>
      <c r="G5898" s="10">
        <v>44958</v>
      </c>
      <c r="H5898" s="11">
        <v>9</v>
      </c>
      <c r="I5898" s="20" t="s">
        <v>259</v>
      </c>
      <c r="J5898" s="11" t="s">
        <v>261</v>
      </c>
      <c r="K5898" s="11" t="s">
        <v>12387</v>
      </c>
      <c r="L5898" s="11">
        <v>2</v>
      </c>
    </row>
    <row r="5899" spans="1:12">
      <c r="A5899" s="11" t="s">
        <v>11649</v>
      </c>
      <c r="D5899" s="11" t="s">
        <v>260</v>
      </c>
      <c r="E5899" s="19" t="s">
        <v>11899</v>
      </c>
      <c r="F5899" s="10">
        <v>42036</v>
      </c>
      <c r="G5899" s="10">
        <v>44958</v>
      </c>
      <c r="H5899" s="11">
        <v>9</v>
      </c>
      <c r="I5899" s="20" t="s">
        <v>259</v>
      </c>
      <c r="J5899" s="11" t="s">
        <v>261</v>
      </c>
      <c r="K5899" s="11" t="s">
        <v>12387</v>
      </c>
      <c r="L5899" s="11">
        <v>2</v>
      </c>
    </row>
    <row r="5900" spans="1:12">
      <c r="A5900" s="11" t="s">
        <v>11650</v>
      </c>
      <c r="D5900" s="11" t="s">
        <v>260</v>
      </c>
      <c r="E5900" s="19" t="s">
        <v>11900</v>
      </c>
      <c r="F5900" s="10">
        <v>42036</v>
      </c>
      <c r="G5900" s="10">
        <v>44958</v>
      </c>
      <c r="H5900" s="11">
        <v>9</v>
      </c>
      <c r="I5900" s="20" t="s">
        <v>259</v>
      </c>
      <c r="J5900" s="11" t="s">
        <v>261</v>
      </c>
      <c r="K5900" s="11" t="s">
        <v>12387</v>
      </c>
      <c r="L5900" s="11">
        <v>2</v>
      </c>
    </row>
    <row r="5901" spans="1:12">
      <c r="A5901" s="11" t="s">
        <v>11651</v>
      </c>
      <c r="D5901" s="11" t="s">
        <v>260</v>
      </c>
      <c r="E5901" s="19" t="s">
        <v>11901</v>
      </c>
      <c r="F5901" s="10">
        <v>42036</v>
      </c>
      <c r="G5901" s="10">
        <v>44958</v>
      </c>
      <c r="H5901" s="11">
        <v>9</v>
      </c>
      <c r="I5901" s="20" t="s">
        <v>259</v>
      </c>
      <c r="J5901" s="11" t="s">
        <v>261</v>
      </c>
      <c r="K5901" s="11" t="s">
        <v>12387</v>
      </c>
      <c r="L5901" s="11">
        <v>2</v>
      </c>
    </row>
    <row r="5902" spans="1:12">
      <c r="A5902" s="11" t="s">
        <v>11652</v>
      </c>
      <c r="D5902" s="11" t="s">
        <v>260</v>
      </c>
      <c r="E5902" s="19" t="s">
        <v>11902</v>
      </c>
      <c r="F5902" s="10">
        <v>42036</v>
      </c>
      <c r="G5902" s="10">
        <v>44958</v>
      </c>
      <c r="H5902" s="11">
        <v>9</v>
      </c>
      <c r="I5902" s="20" t="s">
        <v>259</v>
      </c>
      <c r="J5902" s="11" t="s">
        <v>261</v>
      </c>
      <c r="K5902" s="11" t="s">
        <v>12387</v>
      </c>
      <c r="L5902" s="11">
        <v>2</v>
      </c>
    </row>
    <row r="5903" spans="1:12">
      <c r="A5903" s="11" t="s">
        <v>11653</v>
      </c>
      <c r="D5903" s="11" t="s">
        <v>260</v>
      </c>
      <c r="E5903" s="19" t="s">
        <v>11903</v>
      </c>
      <c r="F5903" s="10">
        <v>42036</v>
      </c>
      <c r="G5903" s="10">
        <v>44958</v>
      </c>
      <c r="H5903" s="11">
        <v>9</v>
      </c>
      <c r="I5903" s="20" t="s">
        <v>259</v>
      </c>
      <c r="J5903" s="11" t="s">
        <v>261</v>
      </c>
      <c r="K5903" s="11" t="s">
        <v>12387</v>
      </c>
      <c r="L5903" s="11">
        <v>2</v>
      </c>
    </row>
    <row r="5904" spans="1:12">
      <c r="A5904" s="11" t="s">
        <v>11654</v>
      </c>
      <c r="D5904" s="11" t="s">
        <v>260</v>
      </c>
      <c r="E5904" s="19" t="s">
        <v>11904</v>
      </c>
      <c r="F5904" s="10">
        <v>42036</v>
      </c>
      <c r="G5904" s="10">
        <v>44958</v>
      </c>
      <c r="H5904" s="11">
        <v>9</v>
      </c>
      <c r="I5904" s="20" t="s">
        <v>259</v>
      </c>
      <c r="J5904" s="11" t="s">
        <v>261</v>
      </c>
      <c r="K5904" s="11" t="s">
        <v>12387</v>
      </c>
      <c r="L5904" s="11">
        <v>2</v>
      </c>
    </row>
    <row r="5905" spans="1:12">
      <c r="A5905" s="11" t="s">
        <v>11655</v>
      </c>
      <c r="D5905" s="11" t="s">
        <v>260</v>
      </c>
      <c r="E5905" s="19" t="s">
        <v>11905</v>
      </c>
      <c r="F5905" s="10">
        <v>42036</v>
      </c>
      <c r="G5905" s="10">
        <v>44958</v>
      </c>
      <c r="H5905" s="11">
        <v>9</v>
      </c>
      <c r="I5905" s="20" t="s">
        <v>259</v>
      </c>
      <c r="J5905" s="11" t="s">
        <v>261</v>
      </c>
      <c r="K5905" s="11" t="s">
        <v>12387</v>
      </c>
      <c r="L5905" s="11">
        <v>2</v>
      </c>
    </row>
    <row r="5906" spans="1:12">
      <c r="A5906" s="11" t="s">
        <v>11656</v>
      </c>
      <c r="D5906" s="11" t="s">
        <v>260</v>
      </c>
      <c r="E5906" s="19" t="s">
        <v>11906</v>
      </c>
      <c r="F5906" s="10">
        <v>42036</v>
      </c>
      <c r="G5906" s="10">
        <v>44958</v>
      </c>
      <c r="H5906" s="11">
        <v>9</v>
      </c>
      <c r="I5906" s="20" t="s">
        <v>259</v>
      </c>
      <c r="J5906" s="11" t="s">
        <v>261</v>
      </c>
      <c r="K5906" s="11" t="s">
        <v>12387</v>
      </c>
      <c r="L5906" s="11">
        <v>2</v>
      </c>
    </row>
    <row r="5907" spans="1:12">
      <c r="A5907" s="11" t="s">
        <v>11657</v>
      </c>
      <c r="D5907" s="11" t="s">
        <v>260</v>
      </c>
      <c r="E5907" s="19" t="s">
        <v>11907</v>
      </c>
      <c r="F5907" s="10">
        <v>42036</v>
      </c>
      <c r="G5907" s="10">
        <v>44958</v>
      </c>
      <c r="H5907" s="11">
        <v>9</v>
      </c>
      <c r="I5907" s="20" t="s">
        <v>259</v>
      </c>
      <c r="J5907" s="11" t="s">
        <v>261</v>
      </c>
      <c r="K5907" s="11" t="s">
        <v>12387</v>
      </c>
      <c r="L5907" s="11">
        <v>2</v>
      </c>
    </row>
    <row r="5908" spans="1:12">
      <c r="A5908" s="11" t="s">
        <v>11658</v>
      </c>
      <c r="D5908" s="11" t="s">
        <v>260</v>
      </c>
      <c r="E5908" s="19" t="s">
        <v>11908</v>
      </c>
      <c r="F5908" s="10">
        <v>42036</v>
      </c>
      <c r="G5908" s="10">
        <v>44958</v>
      </c>
      <c r="H5908" s="11">
        <v>9</v>
      </c>
      <c r="I5908" s="20" t="s">
        <v>259</v>
      </c>
      <c r="J5908" s="11" t="s">
        <v>261</v>
      </c>
      <c r="K5908" s="11" t="s">
        <v>12387</v>
      </c>
      <c r="L5908" s="11">
        <v>2</v>
      </c>
    </row>
    <row r="5909" spans="1:12">
      <c r="A5909" s="11" t="s">
        <v>11659</v>
      </c>
      <c r="D5909" s="11" t="s">
        <v>260</v>
      </c>
      <c r="E5909" s="19" t="s">
        <v>11909</v>
      </c>
      <c r="F5909" s="10">
        <v>42036</v>
      </c>
      <c r="G5909" s="10">
        <v>44958</v>
      </c>
      <c r="H5909" s="11">
        <v>9</v>
      </c>
      <c r="I5909" s="20" t="s">
        <v>259</v>
      </c>
      <c r="J5909" s="11" t="s">
        <v>261</v>
      </c>
      <c r="K5909" s="11" t="s">
        <v>12387</v>
      </c>
      <c r="L5909" s="11">
        <v>2</v>
      </c>
    </row>
    <row r="5910" spans="1:12">
      <c r="A5910" s="11" t="s">
        <v>11660</v>
      </c>
      <c r="D5910" s="11" t="s">
        <v>260</v>
      </c>
      <c r="E5910" s="19" t="s">
        <v>11910</v>
      </c>
      <c r="F5910" s="10">
        <v>42036</v>
      </c>
      <c r="G5910" s="10">
        <v>44958</v>
      </c>
      <c r="H5910" s="11">
        <v>9</v>
      </c>
      <c r="I5910" s="20" t="s">
        <v>259</v>
      </c>
      <c r="J5910" s="11" t="s">
        <v>261</v>
      </c>
      <c r="K5910" s="11" t="s">
        <v>12387</v>
      </c>
      <c r="L5910" s="11">
        <v>2</v>
      </c>
    </row>
    <row r="5911" spans="1:12">
      <c r="A5911" s="11" t="s">
        <v>11661</v>
      </c>
      <c r="D5911" s="11" t="s">
        <v>260</v>
      </c>
      <c r="E5911" s="19" t="s">
        <v>11911</v>
      </c>
      <c r="F5911" s="10">
        <v>42036</v>
      </c>
      <c r="G5911" s="10">
        <v>44958</v>
      </c>
      <c r="H5911" s="11">
        <v>9</v>
      </c>
      <c r="I5911" s="20" t="s">
        <v>259</v>
      </c>
      <c r="J5911" s="11" t="s">
        <v>261</v>
      </c>
      <c r="K5911" s="11" t="s">
        <v>12387</v>
      </c>
      <c r="L5911" s="11">
        <v>2</v>
      </c>
    </row>
    <row r="5912" spans="1:12">
      <c r="A5912" s="11" t="s">
        <v>11662</v>
      </c>
      <c r="D5912" s="11" t="s">
        <v>260</v>
      </c>
      <c r="E5912" s="19" t="s">
        <v>11912</v>
      </c>
      <c r="F5912" s="10">
        <v>42036</v>
      </c>
      <c r="G5912" s="10">
        <v>44958</v>
      </c>
      <c r="H5912" s="11">
        <v>9</v>
      </c>
      <c r="I5912" s="20" t="s">
        <v>259</v>
      </c>
      <c r="J5912" s="11" t="s">
        <v>261</v>
      </c>
      <c r="K5912" s="11" t="s">
        <v>12387</v>
      </c>
      <c r="L5912" s="11">
        <v>2</v>
      </c>
    </row>
    <row r="5913" spans="1:12">
      <c r="A5913" s="11" t="s">
        <v>11663</v>
      </c>
      <c r="D5913" s="11" t="s">
        <v>260</v>
      </c>
      <c r="E5913" s="19" t="s">
        <v>11913</v>
      </c>
      <c r="F5913" s="10">
        <v>42036</v>
      </c>
      <c r="G5913" s="10">
        <v>44958</v>
      </c>
      <c r="H5913" s="11">
        <v>9</v>
      </c>
      <c r="I5913" s="20" t="s">
        <v>259</v>
      </c>
      <c r="J5913" s="11" t="s">
        <v>261</v>
      </c>
      <c r="K5913" s="11" t="s">
        <v>12387</v>
      </c>
      <c r="L5913" s="11">
        <v>2</v>
      </c>
    </row>
    <row r="5914" spans="1:12">
      <c r="A5914" s="11" t="s">
        <v>11664</v>
      </c>
      <c r="D5914" s="11" t="s">
        <v>260</v>
      </c>
      <c r="E5914" s="19" t="s">
        <v>11914</v>
      </c>
      <c r="F5914" s="10">
        <v>42036</v>
      </c>
      <c r="G5914" s="10">
        <v>44958</v>
      </c>
      <c r="H5914" s="11">
        <v>9</v>
      </c>
      <c r="I5914" s="20" t="s">
        <v>259</v>
      </c>
      <c r="J5914" s="11" t="s">
        <v>261</v>
      </c>
      <c r="K5914" s="11" t="s">
        <v>12387</v>
      </c>
      <c r="L5914" s="11">
        <v>2</v>
      </c>
    </row>
    <row r="5915" spans="1:12">
      <c r="A5915" s="11" t="s">
        <v>11665</v>
      </c>
      <c r="D5915" s="11" t="s">
        <v>260</v>
      </c>
      <c r="E5915" s="19" t="s">
        <v>11915</v>
      </c>
      <c r="F5915" s="10">
        <v>42036</v>
      </c>
      <c r="G5915" s="10">
        <v>44958</v>
      </c>
      <c r="H5915" s="11">
        <v>9</v>
      </c>
      <c r="I5915" s="20" t="s">
        <v>259</v>
      </c>
      <c r="J5915" s="11" t="s">
        <v>261</v>
      </c>
      <c r="K5915" s="11" t="s">
        <v>12387</v>
      </c>
      <c r="L5915" s="11">
        <v>2</v>
      </c>
    </row>
    <row r="5916" spans="1:12">
      <c r="A5916" s="11" t="s">
        <v>11666</v>
      </c>
      <c r="D5916" s="11" t="s">
        <v>260</v>
      </c>
      <c r="E5916" s="19" t="s">
        <v>11916</v>
      </c>
      <c r="F5916" s="10">
        <v>42036</v>
      </c>
      <c r="G5916" s="10">
        <v>44958</v>
      </c>
      <c r="H5916" s="11">
        <v>9</v>
      </c>
      <c r="I5916" s="20" t="s">
        <v>259</v>
      </c>
      <c r="J5916" s="11" t="s">
        <v>261</v>
      </c>
      <c r="K5916" s="11" t="s">
        <v>12387</v>
      </c>
      <c r="L5916" s="11">
        <v>2</v>
      </c>
    </row>
    <row r="5917" spans="1:12">
      <c r="A5917" s="11" t="s">
        <v>11667</v>
      </c>
      <c r="D5917" s="11" t="s">
        <v>260</v>
      </c>
      <c r="E5917" s="19" t="s">
        <v>11917</v>
      </c>
      <c r="F5917" s="10">
        <v>42036</v>
      </c>
      <c r="G5917" s="10">
        <v>44958</v>
      </c>
      <c r="H5917" s="11">
        <v>9</v>
      </c>
      <c r="I5917" s="20" t="s">
        <v>259</v>
      </c>
      <c r="J5917" s="11" t="s">
        <v>261</v>
      </c>
      <c r="K5917" s="11" t="s">
        <v>12387</v>
      </c>
      <c r="L5917" s="11">
        <v>2</v>
      </c>
    </row>
    <row r="5918" spans="1:12">
      <c r="A5918" s="11" t="s">
        <v>11668</v>
      </c>
      <c r="D5918" s="11" t="s">
        <v>260</v>
      </c>
      <c r="E5918" s="19" t="s">
        <v>11918</v>
      </c>
      <c r="F5918" s="10">
        <v>42036</v>
      </c>
      <c r="G5918" s="10">
        <v>44958</v>
      </c>
      <c r="H5918" s="11">
        <v>9</v>
      </c>
      <c r="I5918" s="20" t="s">
        <v>259</v>
      </c>
      <c r="J5918" s="11" t="s">
        <v>261</v>
      </c>
      <c r="K5918" s="11" t="s">
        <v>12387</v>
      </c>
      <c r="L5918" s="11">
        <v>2</v>
      </c>
    </row>
    <row r="5919" spans="1:12">
      <c r="A5919" s="11" t="s">
        <v>11669</v>
      </c>
      <c r="D5919" s="11" t="s">
        <v>260</v>
      </c>
      <c r="E5919" s="19" t="s">
        <v>11919</v>
      </c>
      <c r="F5919" s="10">
        <v>42036</v>
      </c>
      <c r="G5919" s="10">
        <v>44958</v>
      </c>
      <c r="H5919" s="11">
        <v>9</v>
      </c>
      <c r="I5919" s="20" t="s">
        <v>259</v>
      </c>
      <c r="J5919" s="11" t="s">
        <v>261</v>
      </c>
      <c r="K5919" s="11" t="s">
        <v>12387</v>
      </c>
      <c r="L5919" s="11">
        <v>2</v>
      </c>
    </row>
    <row r="5920" spans="1:12">
      <c r="A5920" s="11" t="s">
        <v>11670</v>
      </c>
      <c r="D5920" s="11" t="s">
        <v>260</v>
      </c>
      <c r="E5920" s="19" t="s">
        <v>11920</v>
      </c>
      <c r="F5920" s="10">
        <v>42036</v>
      </c>
      <c r="G5920" s="10">
        <v>44958</v>
      </c>
      <c r="H5920" s="11">
        <v>9</v>
      </c>
      <c r="I5920" s="20" t="s">
        <v>259</v>
      </c>
      <c r="J5920" s="11" t="s">
        <v>261</v>
      </c>
      <c r="K5920" s="11" t="s">
        <v>12387</v>
      </c>
      <c r="L5920" s="11">
        <v>2</v>
      </c>
    </row>
    <row r="5921" spans="1:12">
      <c r="A5921" s="11" t="s">
        <v>11671</v>
      </c>
      <c r="D5921" s="11" t="s">
        <v>260</v>
      </c>
      <c r="E5921" s="19" t="s">
        <v>11921</v>
      </c>
      <c r="F5921" s="10">
        <v>42036</v>
      </c>
      <c r="G5921" s="10">
        <v>44958</v>
      </c>
      <c r="H5921" s="11">
        <v>9</v>
      </c>
      <c r="I5921" s="20" t="s">
        <v>259</v>
      </c>
      <c r="J5921" s="11" t="s">
        <v>261</v>
      </c>
      <c r="K5921" s="11" t="s">
        <v>12387</v>
      </c>
      <c r="L5921" s="11">
        <v>2</v>
      </c>
    </row>
    <row r="5922" spans="1:12">
      <c r="A5922" s="11" t="s">
        <v>11672</v>
      </c>
      <c r="D5922" s="11" t="s">
        <v>260</v>
      </c>
      <c r="E5922" s="19" t="s">
        <v>11922</v>
      </c>
      <c r="F5922" s="10">
        <v>42036</v>
      </c>
      <c r="G5922" s="10">
        <v>44958</v>
      </c>
      <c r="H5922" s="11">
        <v>9</v>
      </c>
      <c r="I5922" s="20" t="s">
        <v>259</v>
      </c>
      <c r="J5922" s="11" t="s">
        <v>261</v>
      </c>
      <c r="K5922" s="11" t="s">
        <v>12387</v>
      </c>
      <c r="L5922" s="11">
        <v>2</v>
      </c>
    </row>
    <row r="5923" spans="1:12">
      <c r="A5923" s="11" t="s">
        <v>11673</v>
      </c>
      <c r="D5923" s="11" t="s">
        <v>260</v>
      </c>
      <c r="E5923" s="19" t="s">
        <v>11923</v>
      </c>
      <c r="F5923" s="10">
        <v>42036</v>
      </c>
      <c r="G5923" s="10">
        <v>44958</v>
      </c>
      <c r="H5923" s="11">
        <v>9</v>
      </c>
      <c r="I5923" s="20" t="s">
        <v>259</v>
      </c>
      <c r="J5923" s="11" t="s">
        <v>261</v>
      </c>
      <c r="K5923" s="11" t="s">
        <v>12387</v>
      </c>
      <c r="L5923" s="11">
        <v>2</v>
      </c>
    </row>
    <row r="5924" spans="1:12">
      <c r="A5924" s="11" t="s">
        <v>11674</v>
      </c>
      <c r="D5924" s="11" t="s">
        <v>260</v>
      </c>
      <c r="E5924" s="19" t="s">
        <v>11924</v>
      </c>
      <c r="F5924" s="10">
        <v>42036</v>
      </c>
      <c r="G5924" s="10">
        <v>44958</v>
      </c>
      <c r="H5924" s="11">
        <v>9</v>
      </c>
      <c r="I5924" s="20" t="s">
        <v>259</v>
      </c>
      <c r="J5924" s="11" t="s">
        <v>261</v>
      </c>
      <c r="K5924" s="11" t="s">
        <v>12387</v>
      </c>
      <c r="L5924" s="11">
        <v>2</v>
      </c>
    </row>
    <row r="5925" spans="1:12">
      <c r="A5925" s="11" t="s">
        <v>11675</v>
      </c>
      <c r="D5925" s="11" t="s">
        <v>260</v>
      </c>
      <c r="E5925" s="19" t="s">
        <v>11925</v>
      </c>
      <c r="F5925" s="10">
        <v>42036</v>
      </c>
      <c r="G5925" s="10">
        <v>44958</v>
      </c>
      <c r="H5925" s="11">
        <v>9</v>
      </c>
      <c r="I5925" s="20" t="s">
        <v>259</v>
      </c>
      <c r="J5925" s="11" t="s">
        <v>261</v>
      </c>
      <c r="K5925" s="11" t="s">
        <v>12387</v>
      </c>
      <c r="L5925" s="11">
        <v>2</v>
      </c>
    </row>
    <row r="5926" spans="1:12">
      <c r="A5926" s="11" t="s">
        <v>11676</v>
      </c>
      <c r="D5926" s="11" t="s">
        <v>260</v>
      </c>
      <c r="E5926" s="19" t="s">
        <v>11926</v>
      </c>
      <c r="F5926" s="10">
        <v>42036</v>
      </c>
      <c r="G5926" s="10">
        <v>44958</v>
      </c>
      <c r="H5926" s="11">
        <v>9</v>
      </c>
      <c r="I5926" s="20" t="s">
        <v>259</v>
      </c>
      <c r="J5926" s="11" t="s">
        <v>261</v>
      </c>
      <c r="K5926" s="11" t="s">
        <v>12387</v>
      </c>
      <c r="L5926" s="11">
        <v>2</v>
      </c>
    </row>
    <row r="5927" spans="1:12">
      <c r="A5927" s="11" t="s">
        <v>11677</v>
      </c>
      <c r="D5927" s="11" t="s">
        <v>260</v>
      </c>
      <c r="E5927" s="19" t="s">
        <v>11927</v>
      </c>
      <c r="F5927" s="10">
        <v>42036</v>
      </c>
      <c r="G5927" s="10">
        <v>44958</v>
      </c>
      <c r="H5927" s="11">
        <v>9</v>
      </c>
      <c r="I5927" s="20" t="s">
        <v>259</v>
      </c>
      <c r="J5927" s="11" t="s">
        <v>261</v>
      </c>
      <c r="K5927" s="11" t="s">
        <v>12387</v>
      </c>
      <c r="L5927" s="11">
        <v>2</v>
      </c>
    </row>
    <row r="5928" spans="1:12">
      <c r="A5928" s="11" t="s">
        <v>11678</v>
      </c>
      <c r="D5928" s="11" t="s">
        <v>260</v>
      </c>
      <c r="E5928" s="19" t="s">
        <v>11928</v>
      </c>
      <c r="F5928" s="10">
        <v>42036</v>
      </c>
      <c r="G5928" s="10">
        <v>44958</v>
      </c>
      <c r="H5928" s="11">
        <v>9</v>
      </c>
      <c r="I5928" s="20" t="s">
        <v>259</v>
      </c>
      <c r="J5928" s="11" t="s">
        <v>261</v>
      </c>
      <c r="K5928" s="11" t="s">
        <v>12387</v>
      </c>
      <c r="L5928" s="11">
        <v>2</v>
      </c>
    </row>
    <row r="5929" spans="1:12">
      <c r="A5929" s="11" t="s">
        <v>11679</v>
      </c>
      <c r="D5929" s="11" t="s">
        <v>260</v>
      </c>
      <c r="E5929" s="19" t="s">
        <v>11929</v>
      </c>
      <c r="F5929" s="10">
        <v>42036</v>
      </c>
      <c r="G5929" s="10">
        <v>44958</v>
      </c>
      <c r="H5929" s="11">
        <v>9</v>
      </c>
      <c r="I5929" s="20" t="s">
        <v>259</v>
      </c>
      <c r="J5929" s="11" t="s">
        <v>261</v>
      </c>
      <c r="K5929" s="11" t="s">
        <v>12387</v>
      </c>
      <c r="L5929" s="11">
        <v>2</v>
      </c>
    </row>
    <row r="5930" spans="1:12">
      <c r="A5930" s="11" t="s">
        <v>11680</v>
      </c>
      <c r="D5930" s="11" t="s">
        <v>260</v>
      </c>
      <c r="E5930" s="19" t="s">
        <v>11930</v>
      </c>
      <c r="F5930" s="10">
        <v>42036</v>
      </c>
      <c r="G5930" s="10">
        <v>44958</v>
      </c>
      <c r="H5930" s="11">
        <v>9</v>
      </c>
      <c r="I5930" s="20" t="s">
        <v>259</v>
      </c>
      <c r="J5930" s="11" t="s">
        <v>261</v>
      </c>
      <c r="K5930" s="11" t="s">
        <v>12387</v>
      </c>
      <c r="L5930" s="11">
        <v>2</v>
      </c>
    </row>
    <row r="5931" spans="1:12">
      <c r="A5931" s="11" t="s">
        <v>11681</v>
      </c>
      <c r="D5931" s="11" t="s">
        <v>260</v>
      </c>
      <c r="E5931" s="19" t="s">
        <v>11931</v>
      </c>
      <c r="F5931" s="10">
        <v>42036</v>
      </c>
      <c r="G5931" s="10">
        <v>44958</v>
      </c>
      <c r="H5931" s="11">
        <v>9</v>
      </c>
      <c r="I5931" s="20" t="s">
        <v>259</v>
      </c>
      <c r="J5931" s="11" t="s">
        <v>261</v>
      </c>
      <c r="K5931" s="11" t="s">
        <v>12387</v>
      </c>
      <c r="L5931" s="11">
        <v>2</v>
      </c>
    </row>
    <row r="5932" spans="1:12">
      <c r="A5932" s="11" t="s">
        <v>11682</v>
      </c>
      <c r="D5932" s="11" t="s">
        <v>260</v>
      </c>
      <c r="E5932" s="19" t="s">
        <v>11932</v>
      </c>
      <c r="F5932" s="10">
        <v>42036</v>
      </c>
      <c r="G5932" s="10">
        <v>44958</v>
      </c>
      <c r="H5932" s="11">
        <v>9</v>
      </c>
      <c r="I5932" s="20" t="s">
        <v>259</v>
      </c>
      <c r="J5932" s="11" t="s">
        <v>261</v>
      </c>
      <c r="K5932" s="11" t="s">
        <v>12387</v>
      </c>
      <c r="L5932" s="11">
        <v>2</v>
      </c>
    </row>
    <row r="5933" spans="1:12">
      <c r="A5933" s="11" t="s">
        <v>11683</v>
      </c>
      <c r="D5933" s="11" t="s">
        <v>260</v>
      </c>
      <c r="E5933" s="19" t="s">
        <v>11933</v>
      </c>
      <c r="F5933" s="10">
        <v>42036</v>
      </c>
      <c r="G5933" s="10">
        <v>44958</v>
      </c>
      <c r="H5933" s="11">
        <v>9</v>
      </c>
      <c r="I5933" s="20" t="s">
        <v>259</v>
      </c>
      <c r="J5933" s="11" t="s">
        <v>261</v>
      </c>
      <c r="K5933" s="11" t="s">
        <v>12387</v>
      </c>
      <c r="L5933" s="11">
        <v>2</v>
      </c>
    </row>
    <row r="5934" spans="1:12">
      <c r="A5934" s="11" t="s">
        <v>11684</v>
      </c>
      <c r="D5934" s="11" t="s">
        <v>260</v>
      </c>
      <c r="E5934" s="19" t="s">
        <v>11934</v>
      </c>
      <c r="F5934" s="10">
        <v>42036</v>
      </c>
      <c r="G5934" s="10">
        <v>44958</v>
      </c>
      <c r="H5934" s="11">
        <v>9</v>
      </c>
      <c r="I5934" s="20" t="s">
        <v>259</v>
      </c>
      <c r="J5934" s="11" t="s">
        <v>261</v>
      </c>
      <c r="K5934" s="11" t="s">
        <v>12387</v>
      </c>
      <c r="L5934" s="11">
        <v>2</v>
      </c>
    </row>
    <row r="5935" spans="1:12">
      <c r="A5935" s="11" t="s">
        <v>11685</v>
      </c>
      <c r="D5935" s="11" t="s">
        <v>260</v>
      </c>
      <c r="E5935" s="19" t="s">
        <v>11935</v>
      </c>
      <c r="F5935" s="10">
        <v>42036</v>
      </c>
      <c r="G5935" s="10">
        <v>44958</v>
      </c>
      <c r="H5935" s="11">
        <v>9</v>
      </c>
      <c r="I5935" s="20" t="s">
        <v>259</v>
      </c>
      <c r="J5935" s="11" t="s">
        <v>261</v>
      </c>
      <c r="K5935" s="11" t="s">
        <v>12387</v>
      </c>
      <c r="L5935" s="11">
        <v>2</v>
      </c>
    </row>
    <row r="5936" spans="1:12">
      <c r="A5936" s="11" t="s">
        <v>11686</v>
      </c>
      <c r="D5936" s="11" t="s">
        <v>260</v>
      </c>
      <c r="E5936" s="19" t="s">
        <v>11936</v>
      </c>
      <c r="F5936" s="10">
        <v>42036</v>
      </c>
      <c r="G5936" s="10">
        <v>44958</v>
      </c>
      <c r="H5936" s="11">
        <v>9</v>
      </c>
      <c r="I5936" s="20" t="s">
        <v>259</v>
      </c>
      <c r="J5936" s="11" t="s">
        <v>261</v>
      </c>
      <c r="K5936" s="11" t="s">
        <v>12387</v>
      </c>
      <c r="L5936" s="11">
        <v>2</v>
      </c>
    </row>
    <row r="5937" spans="1:12">
      <c r="A5937" s="11" t="s">
        <v>11687</v>
      </c>
      <c r="D5937" s="11" t="s">
        <v>260</v>
      </c>
      <c r="E5937" s="19" t="s">
        <v>11937</v>
      </c>
      <c r="F5937" s="10">
        <v>42036</v>
      </c>
      <c r="G5937" s="10">
        <v>44958</v>
      </c>
      <c r="H5937" s="11">
        <v>9</v>
      </c>
      <c r="I5937" s="20" t="s">
        <v>259</v>
      </c>
      <c r="J5937" s="11" t="s">
        <v>261</v>
      </c>
      <c r="K5937" s="11" t="s">
        <v>12387</v>
      </c>
      <c r="L5937" s="11">
        <v>2</v>
      </c>
    </row>
    <row r="5938" spans="1:12">
      <c r="A5938" s="11" t="s">
        <v>11688</v>
      </c>
      <c r="D5938" s="11" t="s">
        <v>260</v>
      </c>
      <c r="E5938" s="19" t="s">
        <v>11938</v>
      </c>
      <c r="F5938" s="10">
        <v>42036</v>
      </c>
      <c r="G5938" s="10">
        <v>44958</v>
      </c>
      <c r="H5938" s="11">
        <v>9</v>
      </c>
      <c r="I5938" s="20" t="s">
        <v>259</v>
      </c>
      <c r="J5938" s="11" t="s">
        <v>261</v>
      </c>
      <c r="K5938" s="11" t="s">
        <v>12387</v>
      </c>
      <c r="L5938" s="11">
        <v>2</v>
      </c>
    </row>
    <row r="5939" spans="1:12">
      <c r="A5939" s="11" t="s">
        <v>11689</v>
      </c>
      <c r="D5939" s="11" t="s">
        <v>260</v>
      </c>
      <c r="E5939" s="19" t="s">
        <v>11939</v>
      </c>
      <c r="F5939" s="10">
        <v>42036</v>
      </c>
      <c r="G5939" s="10">
        <v>44958</v>
      </c>
      <c r="H5939" s="11">
        <v>9</v>
      </c>
      <c r="I5939" s="20" t="s">
        <v>259</v>
      </c>
      <c r="J5939" s="11" t="s">
        <v>261</v>
      </c>
      <c r="K5939" s="11" t="s">
        <v>12387</v>
      </c>
      <c r="L5939" s="11">
        <v>2</v>
      </c>
    </row>
    <row r="5940" spans="1:12">
      <c r="A5940" s="11" t="s">
        <v>11690</v>
      </c>
      <c r="D5940" s="11" t="s">
        <v>260</v>
      </c>
      <c r="E5940" s="19" t="s">
        <v>11940</v>
      </c>
      <c r="F5940" s="10">
        <v>42036</v>
      </c>
      <c r="G5940" s="10">
        <v>44958</v>
      </c>
      <c r="H5940" s="11">
        <v>9</v>
      </c>
      <c r="I5940" s="20" t="s">
        <v>259</v>
      </c>
      <c r="J5940" s="11" t="s">
        <v>261</v>
      </c>
      <c r="K5940" s="11" t="s">
        <v>12387</v>
      </c>
      <c r="L5940" s="11">
        <v>2</v>
      </c>
    </row>
    <row r="5941" spans="1:12">
      <c r="A5941" s="11" t="s">
        <v>11691</v>
      </c>
      <c r="D5941" s="11" t="s">
        <v>260</v>
      </c>
      <c r="E5941" s="19" t="s">
        <v>11941</v>
      </c>
      <c r="F5941" s="10">
        <v>42036</v>
      </c>
      <c r="G5941" s="10">
        <v>44958</v>
      </c>
      <c r="H5941" s="11">
        <v>9</v>
      </c>
      <c r="I5941" s="20" t="s">
        <v>259</v>
      </c>
      <c r="J5941" s="11" t="s">
        <v>261</v>
      </c>
      <c r="K5941" s="11" t="s">
        <v>12387</v>
      </c>
      <c r="L5941" s="11">
        <v>2</v>
      </c>
    </row>
    <row r="5942" spans="1:12">
      <c r="A5942" s="11" t="s">
        <v>11692</v>
      </c>
      <c r="D5942" s="11" t="s">
        <v>260</v>
      </c>
      <c r="E5942" s="19" t="s">
        <v>11942</v>
      </c>
      <c r="F5942" s="10">
        <v>42036</v>
      </c>
      <c r="G5942" s="10">
        <v>44958</v>
      </c>
      <c r="H5942" s="11">
        <v>9</v>
      </c>
      <c r="I5942" s="20" t="s">
        <v>259</v>
      </c>
      <c r="J5942" s="11" t="s">
        <v>261</v>
      </c>
      <c r="K5942" s="11" t="s">
        <v>12387</v>
      </c>
      <c r="L5942" s="11">
        <v>2</v>
      </c>
    </row>
    <row r="5943" spans="1:12">
      <c r="A5943" s="11" t="s">
        <v>11693</v>
      </c>
      <c r="D5943" s="11" t="s">
        <v>260</v>
      </c>
      <c r="E5943" s="19" t="s">
        <v>11943</v>
      </c>
      <c r="F5943" s="10">
        <v>42036</v>
      </c>
      <c r="G5943" s="10">
        <v>44958</v>
      </c>
      <c r="H5943" s="11">
        <v>9</v>
      </c>
      <c r="I5943" s="20" t="s">
        <v>259</v>
      </c>
      <c r="J5943" s="11" t="s">
        <v>261</v>
      </c>
      <c r="K5943" s="11" t="s">
        <v>12387</v>
      </c>
      <c r="L5943" s="11">
        <v>2</v>
      </c>
    </row>
    <row r="5944" spans="1:12">
      <c r="A5944" s="11" t="s">
        <v>11694</v>
      </c>
      <c r="D5944" s="11" t="s">
        <v>260</v>
      </c>
      <c r="E5944" s="19" t="s">
        <v>11944</v>
      </c>
      <c r="F5944" s="10">
        <v>42036</v>
      </c>
      <c r="G5944" s="10">
        <v>44958</v>
      </c>
      <c r="H5944" s="11">
        <v>9</v>
      </c>
      <c r="I5944" s="20" t="s">
        <v>259</v>
      </c>
      <c r="J5944" s="11" t="s">
        <v>261</v>
      </c>
      <c r="K5944" s="11" t="s">
        <v>12387</v>
      </c>
      <c r="L5944" s="11">
        <v>2</v>
      </c>
    </row>
    <row r="5945" spans="1:12">
      <c r="A5945" s="11" t="s">
        <v>11695</v>
      </c>
      <c r="D5945" s="11" t="s">
        <v>260</v>
      </c>
      <c r="E5945" s="19" t="s">
        <v>11945</v>
      </c>
      <c r="F5945" s="10">
        <v>42036</v>
      </c>
      <c r="G5945" s="10">
        <v>44958</v>
      </c>
      <c r="H5945" s="11">
        <v>9</v>
      </c>
      <c r="I5945" s="20" t="s">
        <v>259</v>
      </c>
      <c r="J5945" s="11" t="s">
        <v>261</v>
      </c>
      <c r="K5945" s="11" t="s">
        <v>12387</v>
      </c>
      <c r="L5945" s="11">
        <v>2</v>
      </c>
    </row>
    <row r="5946" spans="1:12">
      <c r="A5946" s="11" t="s">
        <v>11696</v>
      </c>
      <c r="D5946" s="11" t="s">
        <v>260</v>
      </c>
      <c r="E5946" s="19" t="s">
        <v>11946</v>
      </c>
      <c r="F5946" s="10">
        <v>42036</v>
      </c>
      <c r="G5946" s="10">
        <v>44958</v>
      </c>
      <c r="H5946" s="11">
        <v>9</v>
      </c>
      <c r="I5946" s="20" t="s">
        <v>259</v>
      </c>
      <c r="J5946" s="11" t="s">
        <v>261</v>
      </c>
      <c r="K5946" s="11" t="s">
        <v>12387</v>
      </c>
      <c r="L5946" s="11">
        <v>2</v>
      </c>
    </row>
    <row r="5947" spans="1:12">
      <c r="A5947" s="11" t="s">
        <v>11697</v>
      </c>
      <c r="D5947" s="11" t="s">
        <v>260</v>
      </c>
      <c r="E5947" s="19" t="s">
        <v>11947</v>
      </c>
      <c r="F5947" s="10">
        <v>42036</v>
      </c>
      <c r="G5947" s="10">
        <v>44958</v>
      </c>
      <c r="H5947" s="11">
        <v>9</v>
      </c>
      <c r="I5947" s="20" t="s">
        <v>259</v>
      </c>
      <c r="J5947" s="11" t="s">
        <v>261</v>
      </c>
      <c r="K5947" s="11" t="s">
        <v>12387</v>
      </c>
      <c r="L5947" s="11">
        <v>2</v>
      </c>
    </row>
    <row r="5948" spans="1:12">
      <c r="A5948" s="11" t="s">
        <v>11698</v>
      </c>
      <c r="D5948" s="11" t="s">
        <v>260</v>
      </c>
      <c r="E5948" s="19" t="s">
        <v>11948</v>
      </c>
      <c r="F5948" s="10">
        <v>42036</v>
      </c>
      <c r="G5948" s="10">
        <v>44958</v>
      </c>
      <c r="H5948" s="11">
        <v>9</v>
      </c>
      <c r="I5948" s="20" t="s">
        <v>259</v>
      </c>
      <c r="J5948" s="11" t="s">
        <v>261</v>
      </c>
      <c r="K5948" s="11" t="s">
        <v>12387</v>
      </c>
      <c r="L5948" s="11">
        <v>2</v>
      </c>
    </row>
    <row r="5949" spans="1:12">
      <c r="A5949" s="11" t="s">
        <v>11699</v>
      </c>
      <c r="D5949" s="11" t="s">
        <v>260</v>
      </c>
      <c r="E5949" s="19" t="s">
        <v>11949</v>
      </c>
      <c r="F5949" s="10">
        <v>42036</v>
      </c>
      <c r="G5949" s="10">
        <v>44958</v>
      </c>
      <c r="H5949" s="11">
        <v>9</v>
      </c>
      <c r="I5949" s="20" t="s">
        <v>259</v>
      </c>
      <c r="J5949" s="11" t="s">
        <v>261</v>
      </c>
      <c r="K5949" s="11" t="s">
        <v>12387</v>
      </c>
      <c r="L5949" s="11">
        <v>2</v>
      </c>
    </row>
    <row r="5950" spans="1:12">
      <c r="A5950" s="11" t="s">
        <v>11700</v>
      </c>
      <c r="D5950" s="11" t="s">
        <v>260</v>
      </c>
      <c r="E5950" s="19" t="s">
        <v>11950</v>
      </c>
      <c r="F5950" s="10">
        <v>42036</v>
      </c>
      <c r="G5950" s="10">
        <v>44958</v>
      </c>
      <c r="H5950" s="11">
        <v>9</v>
      </c>
      <c r="I5950" s="20" t="s">
        <v>259</v>
      </c>
      <c r="J5950" s="11" t="s">
        <v>261</v>
      </c>
      <c r="K5950" s="11" t="s">
        <v>12387</v>
      </c>
      <c r="L5950" s="11">
        <v>2</v>
      </c>
    </row>
    <row r="5951" spans="1:12">
      <c r="A5951" s="11" t="s">
        <v>11701</v>
      </c>
      <c r="D5951" s="11" t="s">
        <v>260</v>
      </c>
      <c r="E5951" s="19" t="s">
        <v>11951</v>
      </c>
      <c r="F5951" s="10">
        <v>42036</v>
      </c>
      <c r="G5951" s="10">
        <v>44958</v>
      </c>
      <c r="H5951" s="11">
        <v>9</v>
      </c>
      <c r="I5951" s="20" t="s">
        <v>259</v>
      </c>
      <c r="J5951" s="11" t="s">
        <v>261</v>
      </c>
      <c r="K5951" s="11" t="s">
        <v>12387</v>
      </c>
      <c r="L5951" s="11">
        <v>2</v>
      </c>
    </row>
    <row r="5952" spans="1:12">
      <c r="A5952" s="11" t="s">
        <v>11702</v>
      </c>
      <c r="D5952" s="11" t="s">
        <v>260</v>
      </c>
      <c r="E5952" s="19" t="s">
        <v>11952</v>
      </c>
      <c r="F5952" s="10">
        <v>42036</v>
      </c>
      <c r="G5952" s="10">
        <v>44958</v>
      </c>
      <c r="H5952" s="11">
        <v>9</v>
      </c>
      <c r="I5952" s="20" t="s">
        <v>259</v>
      </c>
      <c r="J5952" s="11" t="s">
        <v>261</v>
      </c>
      <c r="K5952" s="11" t="s">
        <v>12387</v>
      </c>
      <c r="L5952" s="11">
        <v>2</v>
      </c>
    </row>
    <row r="5953" spans="1:12">
      <c r="A5953" s="11" t="s">
        <v>11703</v>
      </c>
      <c r="D5953" s="11" t="s">
        <v>260</v>
      </c>
      <c r="E5953" s="19" t="s">
        <v>11953</v>
      </c>
      <c r="F5953" s="10">
        <v>42036</v>
      </c>
      <c r="G5953" s="10">
        <v>44958</v>
      </c>
      <c r="H5953" s="11">
        <v>9</v>
      </c>
      <c r="I5953" s="20" t="s">
        <v>259</v>
      </c>
      <c r="J5953" s="11" t="s">
        <v>261</v>
      </c>
      <c r="K5953" s="11" t="s">
        <v>12387</v>
      </c>
      <c r="L5953" s="11">
        <v>2</v>
      </c>
    </row>
    <row r="5954" spans="1:12">
      <c r="A5954" s="11" t="s">
        <v>11704</v>
      </c>
      <c r="D5954" s="11" t="s">
        <v>260</v>
      </c>
      <c r="E5954" s="19" t="s">
        <v>11954</v>
      </c>
      <c r="F5954" s="10">
        <v>42036</v>
      </c>
      <c r="G5954" s="10">
        <v>44958</v>
      </c>
      <c r="H5954" s="11">
        <v>9</v>
      </c>
      <c r="I5954" s="20" t="s">
        <v>259</v>
      </c>
      <c r="J5954" s="11" t="s">
        <v>261</v>
      </c>
      <c r="K5954" s="11" t="s">
        <v>12387</v>
      </c>
      <c r="L5954" s="11">
        <v>2</v>
      </c>
    </row>
    <row r="5955" spans="1:12">
      <c r="A5955" s="11" t="s">
        <v>11705</v>
      </c>
      <c r="D5955" s="11" t="s">
        <v>260</v>
      </c>
      <c r="E5955" s="19" t="s">
        <v>11955</v>
      </c>
      <c r="F5955" s="10">
        <v>42036</v>
      </c>
      <c r="G5955" s="10">
        <v>44958</v>
      </c>
      <c r="H5955" s="11">
        <v>9</v>
      </c>
      <c r="I5955" s="20" t="s">
        <v>259</v>
      </c>
      <c r="J5955" s="11" t="s">
        <v>261</v>
      </c>
      <c r="K5955" s="11" t="s">
        <v>12387</v>
      </c>
      <c r="L5955" s="11">
        <v>2</v>
      </c>
    </row>
    <row r="5956" spans="1:12">
      <c r="A5956" s="11" t="s">
        <v>11706</v>
      </c>
      <c r="D5956" s="11" t="s">
        <v>260</v>
      </c>
      <c r="E5956" s="19" t="s">
        <v>11956</v>
      </c>
      <c r="F5956" s="10">
        <v>42036</v>
      </c>
      <c r="G5956" s="10">
        <v>44958</v>
      </c>
      <c r="H5956" s="11">
        <v>9</v>
      </c>
      <c r="I5956" s="20" t="s">
        <v>259</v>
      </c>
      <c r="J5956" s="11" t="s">
        <v>261</v>
      </c>
      <c r="K5956" s="11" t="s">
        <v>12387</v>
      </c>
      <c r="L5956" s="11">
        <v>2</v>
      </c>
    </row>
    <row r="5957" spans="1:12">
      <c r="A5957" s="11" t="s">
        <v>11707</v>
      </c>
      <c r="D5957" s="11" t="s">
        <v>260</v>
      </c>
      <c r="E5957" s="19" t="s">
        <v>11957</v>
      </c>
      <c r="F5957" s="10">
        <v>42036</v>
      </c>
      <c r="G5957" s="10">
        <v>44958</v>
      </c>
      <c r="H5957" s="11">
        <v>9</v>
      </c>
      <c r="I5957" s="20" t="s">
        <v>259</v>
      </c>
      <c r="J5957" s="11" t="s">
        <v>261</v>
      </c>
      <c r="K5957" s="11" t="s">
        <v>12387</v>
      </c>
      <c r="L5957" s="11">
        <v>2</v>
      </c>
    </row>
    <row r="5958" spans="1:12">
      <c r="A5958" s="11" t="s">
        <v>11708</v>
      </c>
      <c r="D5958" s="11" t="s">
        <v>260</v>
      </c>
      <c r="E5958" s="19" t="s">
        <v>11958</v>
      </c>
      <c r="F5958" s="10">
        <v>42036</v>
      </c>
      <c r="G5958" s="10">
        <v>44958</v>
      </c>
      <c r="H5958" s="11">
        <v>9</v>
      </c>
      <c r="I5958" s="20" t="s">
        <v>259</v>
      </c>
      <c r="J5958" s="11" t="s">
        <v>261</v>
      </c>
      <c r="K5958" s="11" t="s">
        <v>12387</v>
      </c>
      <c r="L5958" s="11">
        <v>2</v>
      </c>
    </row>
    <row r="5959" spans="1:12">
      <c r="A5959" s="11" t="s">
        <v>11709</v>
      </c>
      <c r="D5959" s="11" t="s">
        <v>260</v>
      </c>
      <c r="E5959" s="19" t="s">
        <v>11959</v>
      </c>
      <c r="F5959" s="10">
        <v>42036</v>
      </c>
      <c r="G5959" s="10">
        <v>44958</v>
      </c>
      <c r="H5959" s="11">
        <v>9</v>
      </c>
      <c r="I5959" s="20" t="s">
        <v>259</v>
      </c>
      <c r="J5959" s="11" t="s">
        <v>261</v>
      </c>
      <c r="K5959" s="11" t="s">
        <v>12387</v>
      </c>
      <c r="L5959" s="11">
        <v>2</v>
      </c>
    </row>
    <row r="5960" spans="1:12">
      <c r="A5960" s="11" t="s">
        <v>11710</v>
      </c>
      <c r="D5960" s="11" t="s">
        <v>260</v>
      </c>
      <c r="E5960" s="19" t="s">
        <v>11960</v>
      </c>
      <c r="F5960" s="10">
        <v>42036</v>
      </c>
      <c r="G5960" s="10">
        <v>44958</v>
      </c>
      <c r="H5960" s="11">
        <v>9</v>
      </c>
      <c r="I5960" s="20" t="s">
        <v>259</v>
      </c>
      <c r="J5960" s="11" t="s">
        <v>261</v>
      </c>
      <c r="K5960" s="11" t="s">
        <v>12387</v>
      </c>
      <c r="L5960" s="11">
        <v>2</v>
      </c>
    </row>
    <row r="5961" spans="1:12">
      <c r="A5961" s="11" t="s">
        <v>11711</v>
      </c>
      <c r="D5961" s="11" t="s">
        <v>260</v>
      </c>
      <c r="E5961" s="19" t="s">
        <v>11961</v>
      </c>
      <c r="F5961" s="10">
        <v>42036</v>
      </c>
      <c r="G5961" s="10">
        <v>44958</v>
      </c>
      <c r="H5961" s="11">
        <v>9</v>
      </c>
      <c r="I5961" s="20" t="s">
        <v>259</v>
      </c>
      <c r="J5961" s="11" t="s">
        <v>261</v>
      </c>
      <c r="K5961" s="11" t="s">
        <v>12387</v>
      </c>
      <c r="L5961" s="11">
        <v>2</v>
      </c>
    </row>
    <row r="5962" spans="1:12">
      <c r="A5962" s="11" t="s">
        <v>11712</v>
      </c>
      <c r="D5962" s="11" t="s">
        <v>260</v>
      </c>
      <c r="E5962" s="19" t="s">
        <v>11962</v>
      </c>
      <c r="F5962" s="10">
        <v>42036</v>
      </c>
      <c r="G5962" s="10">
        <v>44958</v>
      </c>
      <c r="H5962" s="11">
        <v>9</v>
      </c>
      <c r="I5962" s="20" t="s">
        <v>259</v>
      </c>
      <c r="J5962" s="11" t="s">
        <v>261</v>
      </c>
      <c r="K5962" s="11" t="s">
        <v>12387</v>
      </c>
      <c r="L5962" s="11">
        <v>2</v>
      </c>
    </row>
    <row r="5963" spans="1:12">
      <c r="A5963" s="11" t="s">
        <v>11713</v>
      </c>
      <c r="D5963" s="11" t="s">
        <v>260</v>
      </c>
      <c r="E5963" s="19" t="s">
        <v>11963</v>
      </c>
      <c r="F5963" s="10">
        <v>42036</v>
      </c>
      <c r="G5963" s="10">
        <v>44958</v>
      </c>
      <c r="H5963" s="11">
        <v>9</v>
      </c>
      <c r="I5963" s="20" t="s">
        <v>259</v>
      </c>
      <c r="J5963" s="11" t="s">
        <v>261</v>
      </c>
      <c r="K5963" s="11" t="s">
        <v>12387</v>
      </c>
      <c r="L5963" s="11">
        <v>2</v>
      </c>
    </row>
    <row r="5964" spans="1:12">
      <c r="A5964" s="11" t="s">
        <v>11714</v>
      </c>
      <c r="D5964" s="11" t="s">
        <v>260</v>
      </c>
      <c r="E5964" s="19" t="s">
        <v>11964</v>
      </c>
      <c r="F5964" s="10">
        <v>42036</v>
      </c>
      <c r="G5964" s="10">
        <v>44958</v>
      </c>
      <c r="H5964" s="11">
        <v>9</v>
      </c>
      <c r="I5964" s="20" t="s">
        <v>259</v>
      </c>
      <c r="J5964" s="11" t="s">
        <v>261</v>
      </c>
      <c r="K5964" s="11" t="s">
        <v>12387</v>
      </c>
      <c r="L5964" s="11">
        <v>2</v>
      </c>
    </row>
    <row r="5965" spans="1:12">
      <c r="A5965" s="11" t="s">
        <v>11715</v>
      </c>
      <c r="D5965" s="11" t="s">
        <v>260</v>
      </c>
      <c r="E5965" s="19" t="s">
        <v>11965</v>
      </c>
      <c r="F5965" s="10">
        <v>42036</v>
      </c>
      <c r="G5965" s="10">
        <v>44958</v>
      </c>
      <c r="H5965" s="11">
        <v>9</v>
      </c>
      <c r="I5965" s="20" t="s">
        <v>259</v>
      </c>
      <c r="J5965" s="11" t="s">
        <v>261</v>
      </c>
      <c r="K5965" s="11" t="s">
        <v>12387</v>
      </c>
      <c r="L5965" s="11">
        <v>2</v>
      </c>
    </row>
    <row r="5966" spans="1:12">
      <c r="A5966" s="11" t="s">
        <v>11716</v>
      </c>
      <c r="D5966" s="11" t="s">
        <v>260</v>
      </c>
      <c r="E5966" s="19" t="s">
        <v>11966</v>
      </c>
      <c r="F5966" s="10">
        <v>42036</v>
      </c>
      <c r="G5966" s="10">
        <v>44958</v>
      </c>
      <c r="H5966" s="11">
        <v>9</v>
      </c>
      <c r="I5966" s="20" t="s">
        <v>259</v>
      </c>
      <c r="J5966" s="11" t="s">
        <v>261</v>
      </c>
      <c r="K5966" s="11" t="s">
        <v>12387</v>
      </c>
      <c r="L5966" s="11">
        <v>2</v>
      </c>
    </row>
    <row r="5967" spans="1:12">
      <c r="A5967" s="11" t="s">
        <v>11717</v>
      </c>
      <c r="D5967" s="11" t="s">
        <v>260</v>
      </c>
      <c r="E5967" s="19" t="s">
        <v>11967</v>
      </c>
      <c r="F5967" s="10">
        <v>42036</v>
      </c>
      <c r="G5967" s="10">
        <v>44958</v>
      </c>
      <c r="H5967" s="11">
        <v>9</v>
      </c>
      <c r="I5967" s="20" t="s">
        <v>259</v>
      </c>
      <c r="J5967" s="11" t="s">
        <v>261</v>
      </c>
      <c r="K5967" s="11" t="s">
        <v>12387</v>
      </c>
      <c r="L5967" s="11">
        <v>2</v>
      </c>
    </row>
    <row r="5968" spans="1:12">
      <c r="A5968" s="11" t="s">
        <v>11718</v>
      </c>
      <c r="D5968" s="11" t="s">
        <v>260</v>
      </c>
      <c r="E5968" s="19" t="s">
        <v>11968</v>
      </c>
      <c r="F5968" s="10">
        <v>42036</v>
      </c>
      <c r="G5968" s="10">
        <v>44958</v>
      </c>
      <c r="H5968" s="11">
        <v>9</v>
      </c>
      <c r="I5968" s="20" t="s">
        <v>259</v>
      </c>
      <c r="J5968" s="11" t="s">
        <v>261</v>
      </c>
      <c r="K5968" s="11" t="s">
        <v>12387</v>
      </c>
      <c r="L5968" s="11">
        <v>2</v>
      </c>
    </row>
    <row r="5969" spans="1:12">
      <c r="A5969" s="11" t="s">
        <v>11719</v>
      </c>
      <c r="D5969" s="11" t="s">
        <v>260</v>
      </c>
      <c r="E5969" s="19" t="s">
        <v>11969</v>
      </c>
      <c r="F5969" s="10">
        <v>42036</v>
      </c>
      <c r="G5969" s="10">
        <v>44958</v>
      </c>
      <c r="H5969" s="11">
        <v>9</v>
      </c>
      <c r="I5969" s="20" t="s">
        <v>259</v>
      </c>
      <c r="J5969" s="11" t="s">
        <v>261</v>
      </c>
      <c r="K5969" s="11" t="s">
        <v>12387</v>
      </c>
      <c r="L5969" s="11">
        <v>2</v>
      </c>
    </row>
    <row r="5970" spans="1:12">
      <c r="A5970" s="11" t="s">
        <v>11720</v>
      </c>
      <c r="D5970" s="11" t="s">
        <v>260</v>
      </c>
      <c r="E5970" s="19" t="s">
        <v>11970</v>
      </c>
      <c r="F5970" s="10">
        <v>42036</v>
      </c>
      <c r="G5970" s="10">
        <v>44958</v>
      </c>
      <c r="H5970" s="11">
        <v>9</v>
      </c>
      <c r="I5970" s="20" t="s">
        <v>259</v>
      </c>
      <c r="J5970" s="11" t="s">
        <v>261</v>
      </c>
      <c r="K5970" s="11" t="s">
        <v>12387</v>
      </c>
      <c r="L5970" s="11">
        <v>2</v>
      </c>
    </row>
    <row r="5971" spans="1:12">
      <c r="A5971" s="11" t="s">
        <v>11721</v>
      </c>
      <c r="D5971" s="11" t="s">
        <v>260</v>
      </c>
      <c r="E5971" s="19" t="s">
        <v>11971</v>
      </c>
      <c r="F5971" s="10">
        <v>42036</v>
      </c>
      <c r="G5971" s="10">
        <v>44958</v>
      </c>
      <c r="H5971" s="11">
        <v>9</v>
      </c>
      <c r="I5971" s="20" t="s">
        <v>259</v>
      </c>
      <c r="J5971" s="11" t="s">
        <v>261</v>
      </c>
      <c r="K5971" s="11" t="s">
        <v>12387</v>
      </c>
      <c r="L5971" s="11">
        <v>2</v>
      </c>
    </row>
    <row r="5972" spans="1:12">
      <c r="A5972" s="11" t="s">
        <v>11722</v>
      </c>
      <c r="D5972" s="11" t="s">
        <v>260</v>
      </c>
      <c r="E5972" s="19" t="s">
        <v>11972</v>
      </c>
      <c r="F5972" s="10">
        <v>42036</v>
      </c>
      <c r="G5972" s="10">
        <v>44958</v>
      </c>
      <c r="H5972" s="11">
        <v>9</v>
      </c>
      <c r="I5972" s="20" t="s">
        <v>259</v>
      </c>
      <c r="J5972" s="11" t="s">
        <v>261</v>
      </c>
      <c r="K5972" s="11" t="s">
        <v>12387</v>
      </c>
      <c r="L5972" s="11">
        <v>2</v>
      </c>
    </row>
    <row r="5973" spans="1:12">
      <c r="A5973" s="11" t="s">
        <v>11723</v>
      </c>
      <c r="D5973" s="11" t="s">
        <v>260</v>
      </c>
      <c r="E5973" s="19" t="s">
        <v>11973</v>
      </c>
      <c r="F5973" s="10">
        <v>42036</v>
      </c>
      <c r="G5973" s="10">
        <v>44958</v>
      </c>
      <c r="H5973" s="11">
        <v>9</v>
      </c>
      <c r="I5973" s="20" t="s">
        <v>259</v>
      </c>
      <c r="J5973" s="11" t="s">
        <v>261</v>
      </c>
      <c r="K5973" s="11" t="s">
        <v>12387</v>
      </c>
      <c r="L5973" s="11">
        <v>2</v>
      </c>
    </row>
    <row r="5974" spans="1:12">
      <c r="A5974" s="11" t="s">
        <v>11724</v>
      </c>
      <c r="D5974" s="11" t="s">
        <v>260</v>
      </c>
      <c r="E5974" s="19" t="s">
        <v>11974</v>
      </c>
      <c r="F5974" s="10">
        <v>42036</v>
      </c>
      <c r="G5974" s="10">
        <v>44958</v>
      </c>
      <c r="H5974" s="11">
        <v>9</v>
      </c>
      <c r="I5974" s="20" t="s">
        <v>259</v>
      </c>
      <c r="J5974" s="11" t="s">
        <v>261</v>
      </c>
      <c r="K5974" s="11" t="s">
        <v>12387</v>
      </c>
      <c r="L5974" s="11">
        <v>2</v>
      </c>
    </row>
    <row r="5975" spans="1:12">
      <c r="A5975" s="11" t="s">
        <v>11725</v>
      </c>
      <c r="D5975" s="11" t="s">
        <v>260</v>
      </c>
      <c r="E5975" s="19" t="s">
        <v>11975</v>
      </c>
      <c r="F5975" s="10">
        <v>42036</v>
      </c>
      <c r="G5975" s="10">
        <v>44958</v>
      </c>
      <c r="H5975" s="11">
        <v>9</v>
      </c>
      <c r="I5975" s="20" t="s">
        <v>259</v>
      </c>
      <c r="J5975" s="11" t="s">
        <v>261</v>
      </c>
      <c r="K5975" s="11" t="s">
        <v>12387</v>
      </c>
      <c r="L5975" s="11">
        <v>2</v>
      </c>
    </row>
    <row r="5976" spans="1:12">
      <c r="A5976" s="11" t="s">
        <v>11726</v>
      </c>
      <c r="D5976" s="11" t="s">
        <v>260</v>
      </c>
      <c r="E5976" s="19" t="s">
        <v>11976</v>
      </c>
      <c r="F5976" s="10">
        <v>42036</v>
      </c>
      <c r="G5976" s="10">
        <v>44958</v>
      </c>
      <c r="H5976" s="11">
        <v>9</v>
      </c>
      <c r="I5976" s="20" t="s">
        <v>259</v>
      </c>
      <c r="J5976" s="11" t="s">
        <v>261</v>
      </c>
      <c r="K5976" s="11" t="s">
        <v>12387</v>
      </c>
      <c r="L5976" s="11">
        <v>2</v>
      </c>
    </row>
    <row r="5977" spans="1:12">
      <c r="A5977" s="11" t="s">
        <v>11727</v>
      </c>
      <c r="D5977" s="11" t="s">
        <v>260</v>
      </c>
      <c r="E5977" s="19" t="s">
        <v>11977</v>
      </c>
      <c r="F5977" s="10">
        <v>42036</v>
      </c>
      <c r="G5977" s="10">
        <v>44958</v>
      </c>
      <c r="H5977" s="11">
        <v>9</v>
      </c>
      <c r="I5977" s="20" t="s">
        <v>259</v>
      </c>
      <c r="J5977" s="11" t="s">
        <v>261</v>
      </c>
      <c r="K5977" s="11" t="s">
        <v>12387</v>
      </c>
      <c r="L5977" s="11">
        <v>2</v>
      </c>
    </row>
    <row r="5978" spans="1:12">
      <c r="A5978" s="11" t="s">
        <v>11728</v>
      </c>
      <c r="D5978" s="11" t="s">
        <v>260</v>
      </c>
      <c r="E5978" s="19" t="s">
        <v>11978</v>
      </c>
      <c r="F5978" s="10">
        <v>42036</v>
      </c>
      <c r="G5978" s="10">
        <v>44958</v>
      </c>
      <c r="H5978" s="11">
        <v>9</v>
      </c>
      <c r="I5978" s="20" t="s">
        <v>259</v>
      </c>
      <c r="J5978" s="11" t="s">
        <v>261</v>
      </c>
      <c r="K5978" s="11" t="s">
        <v>12387</v>
      </c>
      <c r="L5978" s="11">
        <v>2</v>
      </c>
    </row>
    <row r="5979" spans="1:12">
      <c r="A5979" s="11" t="s">
        <v>11729</v>
      </c>
      <c r="D5979" s="11" t="s">
        <v>260</v>
      </c>
      <c r="E5979" s="19" t="s">
        <v>11979</v>
      </c>
      <c r="F5979" s="10">
        <v>42036</v>
      </c>
      <c r="G5979" s="10">
        <v>44958</v>
      </c>
      <c r="H5979" s="11">
        <v>9</v>
      </c>
      <c r="I5979" s="20" t="s">
        <v>259</v>
      </c>
      <c r="J5979" s="11" t="s">
        <v>261</v>
      </c>
      <c r="K5979" s="11" t="s">
        <v>12387</v>
      </c>
      <c r="L5979" s="11">
        <v>2</v>
      </c>
    </row>
    <row r="5980" spans="1:12">
      <c r="A5980" s="11" t="s">
        <v>11730</v>
      </c>
      <c r="D5980" s="11" t="s">
        <v>260</v>
      </c>
      <c r="E5980" s="19" t="s">
        <v>11980</v>
      </c>
      <c r="F5980" s="10">
        <v>42036</v>
      </c>
      <c r="G5980" s="10">
        <v>44958</v>
      </c>
      <c r="H5980" s="11">
        <v>9</v>
      </c>
      <c r="I5980" s="20" t="s">
        <v>259</v>
      </c>
      <c r="J5980" s="11" t="s">
        <v>261</v>
      </c>
      <c r="K5980" s="11" t="s">
        <v>12387</v>
      </c>
      <c r="L5980" s="11">
        <v>2</v>
      </c>
    </row>
    <row r="5981" spans="1:12">
      <c r="A5981" s="11" t="s">
        <v>11731</v>
      </c>
      <c r="D5981" s="11" t="s">
        <v>260</v>
      </c>
      <c r="E5981" s="19" t="s">
        <v>11981</v>
      </c>
      <c r="F5981" s="10">
        <v>42036</v>
      </c>
      <c r="G5981" s="10">
        <v>44958</v>
      </c>
      <c r="H5981" s="11">
        <v>9</v>
      </c>
      <c r="I5981" s="20" t="s">
        <v>259</v>
      </c>
      <c r="J5981" s="11" t="s">
        <v>261</v>
      </c>
      <c r="K5981" s="11" t="s">
        <v>12387</v>
      </c>
      <c r="L5981" s="11">
        <v>2</v>
      </c>
    </row>
    <row r="5982" spans="1:12">
      <c r="A5982" s="11" t="s">
        <v>11732</v>
      </c>
      <c r="D5982" s="11" t="s">
        <v>260</v>
      </c>
      <c r="E5982" s="19" t="s">
        <v>11982</v>
      </c>
      <c r="F5982" s="10">
        <v>42036</v>
      </c>
      <c r="G5982" s="10">
        <v>44958</v>
      </c>
      <c r="H5982" s="11">
        <v>9</v>
      </c>
      <c r="I5982" s="20" t="s">
        <v>259</v>
      </c>
      <c r="J5982" s="11" t="s">
        <v>261</v>
      </c>
      <c r="K5982" s="11" t="s">
        <v>12387</v>
      </c>
      <c r="L5982" s="11">
        <v>2</v>
      </c>
    </row>
    <row r="5983" spans="1:12">
      <c r="A5983" s="11" t="s">
        <v>11733</v>
      </c>
      <c r="D5983" s="11" t="s">
        <v>260</v>
      </c>
      <c r="E5983" s="19" t="s">
        <v>11983</v>
      </c>
      <c r="F5983" s="10">
        <v>42036</v>
      </c>
      <c r="G5983" s="10">
        <v>44958</v>
      </c>
      <c r="H5983" s="11">
        <v>9</v>
      </c>
      <c r="I5983" s="20" t="s">
        <v>259</v>
      </c>
      <c r="J5983" s="11" t="s">
        <v>261</v>
      </c>
      <c r="K5983" s="11" t="s">
        <v>12387</v>
      </c>
      <c r="L5983" s="11">
        <v>2</v>
      </c>
    </row>
    <row r="5984" spans="1:12">
      <c r="A5984" s="11" t="s">
        <v>11734</v>
      </c>
      <c r="D5984" s="11" t="s">
        <v>260</v>
      </c>
      <c r="E5984" s="19" t="s">
        <v>11984</v>
      </c>
      <c r="F5984" s="10">
        <v>42036</v>
      </c>
      <c r="G5984" s="10">
        <v>44958</v>
      </c>
      <c r="H5984" s="11">
        <v>9</v>
      </c>
      <c r="I5984" s="20" t="s">
        <v>259</v>
      </c>
      <c r="J5984" s="11" t="s">
        <v>261</v>
      </c>
      <c r="K5984" s="11" t="s">
        <v>12387</v>
      </c>
      <c r="L5984" s="11">
        <v>2</v>
      </c>
    </row>
    <row r="5985" spans="1:12">
      <c r="A5985" s="11" t="s">
        <v>11735</v>
      </c>
      <c r="D5985" s="11" t="s">
        <v>260</v>
      </c>
      <c r="E5985" s="19" t="s">
        <v>11985</v>
      </c>
      <c r="F5985" s="10">
        <v>42036</v>
      </c>
      <c r="G5985" s="10">
        <v>44958</v>
      </c>
      <c r="H5985" s="11">
        <v>9</v>
      </c>
      <c r="I5985" s="20" t="s">
        <v>259</v>
      </c>
      <c r="J5985" s="11" t="s">
        <v>261</v>
      </c>
      <c r="K5985" s="11" t="s">
        <v>12387</v>
      </c>
      <c r="L5985" s="11">
        <v>2</v>
      </c>
    </row>
    <row r="5986" spans="1:12">
      <c r="A5986" s="11" t="s">
        <v>11736</v>
      </c>
      <c r="D5986" s="11" t="s">
        <v>260</v>
      </c>
      <c r="E5986" s="19" t="s">
        <v>11986</v>
      </c>
      <c r="F5986" s="10">
        <v>42036</v>
      </c>
      <c r="G5986" s="10">
        <v>44958</v>
      </c>
      <c r="H5986" s="11">
        <v>9</v>
      </c>
      <c r="I5986" s="20" t="s">
        <v>259</v>
      </c>
      <c r="J5986" s="11" t="s">
        <v>261</v>
      </c>
      <c r="K5986" s="11" t="s">
        <v>12387</v>
      </c>
      <c r="L5986" s="11">
        <v>2</v>
      </c>
    </row>
    <row r="5987" spans="1:12">
      <c r="A5987" s="11" t="s">
        <v>11737</v>
      </c>
      <c r="D5987" s="11" t="s">
        <v>260</v>
      </c>
      <c r="E5987" s="19" t="s">
        <v>11987</v>
      </c>
      <c r="F5987" s="10">
        <v>42036</v>
      </c>
      <c r="G5987" s="10">
        <v>44958</v>
      </c>
      <c r="H5987" s="11">
        <v>9</v>
      </c>
      <c r="I5987" s="20" t="s">
        <v>259</v>
      </c>
      <c r="J5987" s="11" t="s">
        <v>261</v>
      </c>
      <c r="K5987" s="11" t="s">
        <v>12387</v>
      </c>
      <c r="L5987" s="11">
        <v>2</v>
      </c>
    </row>
    <row r="5988" spans="1:12">
      <c r="A5988" s="11" t="s">
        <v>11738</v>
      </c>
      <c r="D5988" s="11" t="s">
        <v>260</v>
      </c>
      <c r="E5988" s="19" t="s">
        <v>11988</v>
      </c>
      <c r="F5988" s="10">
        <v>42036</v>
      </c>
      <c r="G5988" s="10">
        <v>44958</v>
      </c>
      <c r="H5988" s="11">
        <v>9</v>
      </c>
      <c r="I5988" s="20" t="s">
        <v>259</v>
      </c>
      <c r="J5988" s="11" t="s">
        <v>261</v>
      </c>
      <c r="K5988" s="11" t="s">
        <v>12387</v>
      </c>
      <c r="L5988" s="11">
        <v>2</v>
      </c>
    </row>
    <row r="5989" spans="1:12">
      <c r="A5989" s="11" t="s">
        <v>11739</v>
      </c>
      <c r="D5989" s="11" t="s">
        <v>260</v>
      </c>
      <c r="E5989" s="19" t="s">
        <v>11989</v>
      </c>
      <c r="F5989" s="10">
        <v>42036</v>
      </c>
      <c r="G5989" s="10">
        <v>44958</v>
      </c>
      <c r="H5989" s="11">
        <v>9</v>
      </c>
      <c r="I5989" s="20" t="s">
        <v>259</v>
      </c>
      <c r="J5989" s="11" t="s">
        <v>261</v>
      </c>
      <c r="K5989" s="11" t="s">
        <v>12387</v>
      </c>
      <c r="L5989" s="11">
        <v>2</v>
      </c>
    </row>
    <row r="5990" spans="1:12">
      <c r="A5990" s="11" t="s">
        <v>11740</v>
      </c>
      <c r="D5990" s="11" t="s">
        <v>260</v>
      </c>
      <c r="E5990" s="19" t="s">
        <v>11990</v>
      </c>
      <c r="F5990" s="10">
        <v>42036</v>
      </c>
      <c r="G5990" s="10">
        <v>44958</v>
      </c>
      <c r="H5990" s="11">
        <v>9</v>
      </c>
      <c r="I5990" s="20" t="s">
        <v>259</v>
      </c>
      <c r="J5990" s="11" t="s">
        <v>261</v>
      </c>
      <c r="K5990" s="11" t="s">
        <v>12387</v>
      </c>
      <c r="L5990" s="11">
        <v>2</v>
      </c>
    </row>
    <row r="5991" spans="1:12">
      <c r="A5991" s="11" t="s">
        <v>11741</v>
      </c>
      <c r="D5991" s="11" t="s">
        <v>260</v>
      </c>
      <c r="E5991" s="19" t="s">
        <v>11991</v>
      </c>
      <c r="F5991" s="10">
        <v>42036</v>
      </c>
      <c r="G5991" s="10">
        <v>44958</v>
      </c>
      <c r="H5991" s="11">
        <v>9</v>
      </c>
      <c r="I5991" s="20" t="s">
        <v>259</v>
      </c>
      <c r="J5991" s="11" t="s">
        <v>261</v>
      </c>
      <c r="K5991" s="11" t="s">
        <v>12387</v>
      </c>
      <c r="L5991" s="11">
        <v>2</v>
      </c>
    </row>
    <row r="5992" spans="1:12">
      <c r="A5992" s="11" t="s">
        <v>11742</v>
      </c>
      <c r="D5992" s="11" t="s">
        <v>260</v>
      </c>
      <c r="E5992" s="19" t="s">
        <v>11992</v>
      </c>
      <c r="F5992" s="10">
        <v>42036</v>
      </c>
      <c r="G5992" s="10">
        <v>44958</v>
      </c>
      <c r="H5992" s="11">
        <v>9</v>
      </c>
      <c r="I5992" s="20" t="s">
        <v>259</v>
      </c>
      <c r="J5992" s="11" t="s">
        <v>261</v>
      </c>
      <c r="K5992" s="11" t="s">
        <v>12387</v>
      </c>
      <c r="L5992" s="11">
        <v>2</v>
      </c>
    </row>
    <row r="5993" spans="1:12">
      <c r="A5993" s="11" t="s">
        <v>11743</v>
      </c>
      <c r="D5993" s="11" t="s">
        <v>260</v>
      </c>
      <c r="E5993" s="19" t="s">
        <v>11993</v>
      </c>
      <c r="F5993" s="10">
        <v>42036</v>
      </c>
      <c r="G5993" s="10">
        <v>44958</v>
      </c>
      <c r="H5993" s="11">
        <v>9</v>
      </c>
      <c r="I5993" s="20" t="s">
        <v>259</v>
      </c>
      <c r="J5993" s="11" t="s">
        <v>261</v>
      </c>
      <c r="K5993" s="11" t="s">
        <v>12387</v>
      </c>
      <c r="L5993" s="11">
        <v>2</v>
      </c>
    </row>
    <row r="5994" spans="1:12">
      <c r="A5994" s="11" t="s">
        <v>11744</v>
      </c>
      <c r="D5994" s="11" t="s">
        <v>260</v>
      </c>
      <c r="E5994" s="19" t="s">
        <v>11994</v>
      </c>
      <c r="F5994" s="10">
        <v>42036</v>
      </c>
      <c r="G5994" s="10">
        <v>44958</v>
      </c>
      <c r="H5994" s="11">
        <v>9</v>
      </c>
      <c r="I5994" s="20" t="s">
        <v>259</v>
      </c>
      <c r="J5994" s="11" t="s">
        <v>261</v>
      </c>
      <c r="K5994" s="11" t="s">
        <v>12387</v>
      </c>
      <c r="L5994" s="11">
        <v>2</v>
      </c>
    </row>
    <row r="5995" spans="1:12">
      <c r="A5995" s="11" t="s">
        <v>11745</v>
      </c>
      <c r="D5995" s="11" t="s">
        <v>260</v>
      </c>
      <c r="E5995" s="19" t="s">
        <v>11995</v>
      </c>
      <c r="F5995" s="10">
        <v>42036</v>
      </c>
      <c r="G5995" s="10">
        <v>44958</v>
      </c>
      <c r="H5995" s="11">
        <v>9</v>
      </c>
      <c r="I5995" s="20" t="s">
        <v>259</v>
      </c>
      <c r="J5995" s="11" t="s">
        <v>261</v>
      </c>
      <c r="K5995" s="11" t="s">
        <v>12387</v>
      </c>
      <c r="L5995" s="11">
        <v>2</v>
      </c>
    </row>
    <row r="5996" spans="1:12">
      <c r="A5996" s="11" t="s">
        <v>11746</v>
      </c>
      <c r="D5996" s="11" t="s">
        <v>260</v>
      </c>
      <c r="E5996" s="19" t="s">
        <v>11996</v>
      </c>
      <c r="F5996" s="10">
        <v>42036</v>
      </c>
      <c r="G5996" s="10">
        <v>44958</v>
      </c>
      <c r="H5996" s="11">
        <v>9</v>
      </c>
      <c r="I5996" s="20" t="s">
        <v>259</v>
      </c>
      <c r="J5996" s="11" t="s">
        <v>261</v>
      </c>
      <c r="K5996" s="11" t="s">
        <v>12387</v>
      </c>
      <c r="L5996" s="11">
        <v>2</v>
      </c>
    </row>
    <row r="5997" spans="1:12">
      <c r="A5997" s="11" t="s">
        <v>11747</v>
      </c>
      <c r="D5997" s="11" t="s">
        <v>260</v>
      </c>
      <c r="E5997" s="19" t="s">
        <v>11997</v>
      </c>
      <c r="F5997" s="10">
        <v>42036</v>
      </c>
      <c r="G5997" s="10">
        <v>44958</v>
      </c>
      <c r="H5997" s="11">
        <v>9</v>
      </c>
      <c r="I5997" s="20" t="s">
        <v>259</v>
      </c>
      <c r="J5997" s="11" t="s">
        <v>261</v>
      </c>
      <c r="K5997" s="11" t="s">
        <v>12387</v>
      </c>
      <c r="L5997" s="11">
        <v>2</v>
      </c>
    </row>
    <row r="5998" spans="1:12">
      <c r="A5998" s="11" t="s">
        <v>11748</v>
      </c>
      <c r="D5998" s="11" t="s">
        <v>260</v>
      </c>
      <c r="E5998" s="19" t="s">
        <v>11998</v>
      </c>
      <c r="F5998" s="10">
        <v>42036</v>
      </c>
      <c r="G5998" s="10">
        <v>44958</v>
      </c>
      <c r="H5998" s="11">
        <v>9</v>
      </c>
      <c r="I5998" s="20" t="s">
        <v>259</v>
      </c>
      <c r="J5998" s="11" t="s">
        <v>261</v>
      </c>
      <c r="K5998" s="11" t="s">
        <v>12387</v>
      </c>
      <c r="L5998" s="11">
        <v>2</v>
      </c>
    </row>
    <row r="5999" spans="1:12">
      <c r="A5999" s="11" t="s">
        <v>11749</v>
      </c>
      <c r="D5999" s="11" t="s">
        <v>260</v>
      </c>
      <c r="E5999" s="19" t="s">
        <v>11999</v>
      </c>
      <c r="F5999" s="10">
        <v>42036</v>
      </c>
      <c r="G5999" s="10">
        <v>44958</v>
      </c>
      <c r="H5999" s="11">
        <v>9</v>
      </c>
      <c r="I5999" s="20" t="s">
        <v>259</v>
      </c>
      <c r="J5999" s="11" t="s">
        <v>261</v>
      </c>
      <c r="K5999" s="11" t="s">
        <v>12387</v>
      </c>
      <c r="L5999" s="11">
        <v>2</v>
      </c>
    </row>
    <row r="6000" spans="1:12">
      <c r="A6000" s="11" t="s">
        <v>11750</v>
      </c>
      <c r="D6000" s="11" t="s">
        <v>260</v>
      </c>
      <c r="E6000" s="19" t="s">
        <v>12000</v>
      </c>
      <c r="F6000" s="10">
        <v>42036</v>
      </c>
      <c r="G6000" s="10">
        <v>44958</v>
      </c>
      <c r="H6000" s="11">
        <v>9</v>
      </c>
      <c r="I6000" s="20" t="s">
        <v>259</v>
      </c>
      <c r="J6000" s="11" t="s">
        <v>261</v>
      </c>
      <c r="K6000" s="11" t="s">
        <v>12387</v>
      </c>
      <c r="L6000" s="11">
        <v>2</v>
      </c>
    </row>
    <row r="6001" spans="1:12">
      <c r="A6001" s="11" t="s">
        <v>11751</v>
      </c>
      <c r="D6001" s="11" t="s">
        <v>260</v>
      </c>
      <c r="E6001" s="19" t="s">
        <v>12001</v>
      </c>
      <c r="F6001" s="10">
        <v>42036</v>
      </c>
      <c r="G6001" s="10">
        <v>44958</v>
      </c>
      <c r="H6001" s="11">
        <v>9</v>
      </c>
      <c r="I6001" s="20" t="s">
        <v>259</v>
      </c>
      <c r="J6001" s="11" t="s">
        <v>261</v>
      </c>
      <c r="K6001" s="11" t="s">
        <v>12387</v>
      </c>
      <c r="L6001" s="11">
        <v>2</v>
      </c>
    </row>
    <row r="6002" spans="1:12">
      <c r="A6002" s="11" t="s">
        <v>11752</v>
      </c>
      <c r="D6002" s="11" t="s">
        <v>260</v>
      </c>
      <c r="E6002" s="19" t="s">
        <v>12002</v>
      </c>
      <c r="F6002" s="10">
        <v>42036</v>
      </c>
      <c r="G6002" s="10">
        <v>44958</v>
      </c>
      <c r="H6002" s="11">
        <v>9</v>
      </c>
      <c r="I6002" s="20" t="s">
        <v>259</v>
      </c>
      <c r="J6002" s="11" t="s">
        <v>261</v>
      </c>
      <c r="K6002" s="11" t="s">
        <v>12387</v>
      </c>
      <c r="L6002" s="11">
        <v>2</v>
      </c>
    </row>
    <row r="6003" spans="1:12">
      <c r="A6003" s="11" t="s">
        <v>11753</v>
      </c>
      <c r="D6003" s="11" t="s">
        <v>260</v>
      </c>
      <c r="E6003" s="19" t="s">
        <v>12003</v>
      </c>
      <c r="F6003" s="10">
        <v>42036</v>
      </c>
      <c r="G6003" s="10">
        <v>44958</v>
      </c>
      <c r="H6003" s="11">
        <v>9</v>
      </c>
      <c r="I6003" s="20" t="s">
        <v>259</v>
      </c>
      <c r="J6003" s="11" t="s">
        <v>261</v>
      </c>
      <c r="K6003" s="11" t="s">
        <v>12387</v>
      </c>
      <c r="L6003" s="11">
        <v>2</v>
      </c>
    </row>
    <row r="6004" spans="1:12">
      <c r="A6004" s="11" t="s">
        <v>11754</v>
      </c>
      <c r="D6004" s="11" t="s">
        <v>260</v>
      </c>
      <c r="E6004" s="19" t="s">
        <v>12004</v>
      </c>
      <c r="F6004" s="10">
        <v>42036</v>
      </c>
      <c r="G6004" s="10">
        <v>44958</v>
      </c>
      <c r="H6004" s="11">
        <v>9</v>
      </c>
      <c r="I6004" s="20" t="s">
        <v>259</v>
      </c>
      <c r="J6004" s="11" t="s">
        <v>261</v>
      </c>
      <c r="K6004" s="11" t="s">
        <v>12387</v>
      </c>
      <c r="L6004" s="11">
        <v>2</v>
      </c>
    </row>
    <row r="6005" spans="1:12">
      <c r="A6005" s="11" t="s">
        <v>11755</v>
      </c>
      <c r="D6005" s="11" t="s">
        <v>260</v>
      </c>
      <c r="E6005" s="19" t="s">
        <v>12005</v>
      </c>
      <c r="F6005" s="10">
        <v>42036</v>
      </c>
      <c r="G6005" s="10">
        <v>44958</v>
      </c>
      <c r="H6005" s="11">
        <v>9</v>
      </c>
      <c r="I6005" s="20" t="s">
        <v>259</v>
      </c>
      <c r="J6005" s="11" t="s">
        <v>261</v>
      </c>
      <c r="K6005" s="11" t="s">
        <v>12387</v>
      </c>
      <c r="L6005" s="11">
        <v>2</v>
      </c>
    </row>
    <row r="6006" spans="1:12">
      <c r="A6006" s="11" t="s">
        <v>11756</v>
      </c>
      <c r="D6006" s="11" t="s">
        <v>260</v>
      </c>
      <c r="E6006" s="19" t="s">
        <v>12006</v>
      </c>
      <c r="F6006" s="10">
        <v>42036</v>
      </c>
      <c r="G6006" s="10">
        <v>44958</v>
      </c>
      <c r="H6006" s="11">
        <v>9</v>
      </c>
      <c r="I6006" s="20" t="s">
        <v>259</v>
      </c>
      <c r="J6006" s="11" t="s">
        <v>261</v>
      </c>
      <c r="K6006" s="11" t="s">
        <v>12387</v>
      </c>
      <c r="L6006" s="11">
        <v>2</v>
      </c>
    </row>
    <row r="6007" spans="1:12">
      <c r="A6007" s="11" t="s">
        <v>11757</v>
      </c>
      <c r="D6007" s="11" t="s">
        <v>260</v>
      </c>
      <c r="E6007" s="19" t="s">
        <v>12007</v>
      </c>
      <c r="F6007" s="10">
        <v>42036</v>
      </c>
      <c r="G6007" s="10">
        <v>44958</v>
      </c>
      <c r="H6007" s="11">
        <v>9</v>
      </c>
      <c r="I6007" s="20" t="s">
        <v>259</v>
      </c>
      <c r="J6007" s="11" t="s">
        <v>261</v>
      </c>
      <c r="K6007" s="11" t="s">
        <v>12387</v>
      </c>
      <c r="L6007" s="11">
        <v>2</v>
      </c>
    </row>
    <row r="6008" spans="1:12">
      <c r="A6008" s="11" t="s">
        <v>11758</v>
      </c>
      <c r="D6008" s="11" t="s">
        <v>260</v>
      </c>
      <c r="E6008" s="19" t="s">
        <v>12008</v>
      </c>
      <c r="F6008" s="10">
        <v>42036</v>
      </c>
      <c r="G6008" s="10">
        <v>44958</v>
      </c>
      <c r="H6008" s="11">
        <v>9</v>
      </c>
      <c r="I6008" s="20" t="s">
        <v>259</v>
      </c>
      <c r="J6008" s="11" t="s">
        <v>261</v>
      </c>
      <c r="K6008" s="11" t="s">
        <v>12387</v>
      </c>
      <c r="L6008" s="11">
        <v>2</v>
      </c>
    </row>
    <row r="6009" spans="1:12">
      <c r="A6009" s="11" t="s">
        <v>11759</v>
      </c>
      <c r="D6009" s="11" t="s">
        <v>260</v>
      </c>
      <c r="E6009" s="19" t="s">
        <v>12009</v>
      </c>
      <c r="F6009" s="10">
        <v>42036</v>
      </c>
      <c r="G6009" s="10">
        <v>44958</v>
      </c>
      <c r="H6009" s="11">
        <v>9</v>
      </c>
      <c r="I6009" s="20" t="s">
        <v>259</v>
      </c>
      <c r="J6009" s="11" t="s">
        <v>261</v>
      </c>
      <c r="K6009" s="11" t="s">
        <v>12387</v>
      </c>
      <c r="L6009" s="11">
        <v>2</v>
      </c>
    </row>
    <row r="6010" spans="1:12">
      <c r="A6010" s="11" t="s">
        <v>11760</v>
      </c>
      <c r="D6010" s="11" t="s">
        <v>260</v>
      </c>
      <c r="E6010" s="19" t="s">
        <v>12010</v>
      </c>
      <c r="F6010" s="10">
        <v>42036</v>
      </c>
      <c r="G6010" s="10">
        <v>44958</v>
      </c>
      <c r="H6010" s="11">
        <v>9</v>
      </c>
      <c r="I6010" s="20" t="s">
        <v>259</v>
      </c>
      <c r="J6010" s="11" t="s">
        <v>261</v>
      </c>
      <c r="K6010" s="11" t="s">
        <v>12387</v>
      </c>
      <c r="L6010" s="11">
        <v>2</v>
      </c>
    </row>
    <row r="6011" spans="1:12">
      <c r="A6011" s="11" t="s">
        <v>11761</v>
      </c>
      <c r="D6011" s="11" t="s">
        <v>260</v>
      </c>
      <c r="E6011" s="19" t="s">
        <v>12011</v>
      </c>
      <c r="F6011" s="10">
        <v>42036</v>
      </c>
      <c r="G6011" s="10">
        <v>44958</v>
      </c>
      <c r="H6011" s="11">
        <v>9</v>
      </c>
      <c r="I6011" s="20" t="s">
        <v>259</v>
      </c>
      <c r="J6011" s="11" t="s">
        <v>261</v>
      </c>
      <c r="K6011" s="11" t="s">
        <v>12387</v>
      </c>
      <c r="L6011" s="11">
        <v>2</v>
      </c>
    </row>
    <row r="6012" spans="1:12">
      <c r="A6012" s="11" t="s">
        <v>12012</v>
      </c>
      <c r="D6012" s="11" t="s">
        <v>260</v>
      </c>
      <c r="E6012" s="19" t="s">
        <v>12195</v>
      </c>
      <c r="F6012" s="10">
        <v>42036</v>
      </c>
      <c r="G6012" s="10">
        <v>44958</v>
      </c>
      <c r="H6012" s="11">
        <v>9</v>
      </c>
      <c r="I6012" s="20" t="s">
        <v>259</v>
      </c>
      <c r="J6012" s="11" t="s">
        <v>261</v>
      </c>
      <c r="K6012" s="11" t="s">
        <v>12387</v>
      </c>
      <c r="L6012" s="11">
        <v>2</v>
      </c>
    </row>
    <row r="6013" spans="1:12">
      <c r="A6013" s="11" t="s">
        <v>12013</v>
      </c>
      <c r="D6013" s="11" t="s">
        <v>260</v>
      </c>
      <c r="E6013" s="19" t="s">
        <v>12196</v>
      </c>
      <c r="F6013" s="10">
        <v>42036</v>
      </c>
      <c r="G6013" s="10">
        <v>44958</v>
      </c>
      <c r="H6013" s="11">
        <v>9</v>
      </c>
      <c r="I6013" s="20" t="s">
        <v>259</v>
      </c>
      <c r="J6013" s="11" t="s">
        <v>261</v>
      </c>
      <c r="K6013" s="11" t="s">
        <v>12387</v>
      </c>
      <c r="L6013" s="11">
        <v>2</v>
      </c>
    </row>
    <row r="6014" spans="1:12">
      <c r="A6014" s="11" t="s">
        <v>12014</v>
      </c>
      <c r="D6014" s="11" t="s">
        <v>260</v>
      </c>
      <c r="E6014" s="19" t="s">
        <v>12197</v>
      </c>
      <c r="F6014" s="10">
        <v>42036</v>
      </c>
      <c r="G6014" s="10">
        <v>44958</v>
      </c>
      <c r="H6014" s="11">
        <v>9</v>
      </c>
      <c r="I6014" s="20" t="s">
        <v>259</v>
      </c>
      <c r="J6014" s="11" t="s">
        <v>261</v>
      </c>
      <c r="K6014" s="11" t="s">
        <v>12387</v>
      </c>
      <c r="L6014" s="11">
        <v>2</v>
      </c>
    </row>
    <row r="6015" spans="1:12">
      <c r="A6015" s="11" t="s">
        <v>12015</v>
      </c>
      <c r="D6015" s="11" t="s">
        <v>260</v>
      </c>
      <c r="E6015" s="19" t="s">
        <v>12198</v>
      </c>
      <c r="F6015" s="10">
        <v>42036</v>
      </c>
      <c r="G6015" s="10">
        <v>44958</v>
      </c>
      <c r="H6015" s="11">
        <v>9</v>
      </c>
      <c r="I6015" s="20" t="s">
        <v>259</v>
      </c>
      <c r="J6015" s="11" t="s">
        <v>261</v>
      </c>
      <c r="K6015" s="11" t="s">
        <v>12387</v>
      </c>
      <c r="L6015" s="11">
        <v>2</v>
      </c>
    </row>
    <row r="6016" spans="1:12">
      <c r="A6016" s="11" t="s">
        <v>12016</v>
      </c>
      <c r="D6016" s="11" t="s">
        <v>260</v>
      </c>
      <c r="E6016" s="19" t="s">
        <v>12199</v>
      </c>
      <c r="F6016" s="10">
        <v>42036</v>
      </c>
      <c r="G6016" s="10">
        <v>44958</v>
      </c>
      <c r="H6016" s="11">
        <v>9</v>
      </c>
      <c r="I6016" s="20" t="s">
        <v>259</v>
      </c>
      <c r="J6016" s="11" t="s">
        <v>261</v>
      </c>
      <c r="K6016" s="11" t="s">
        <v>12387</v>
      </c>
      <c r="L6016" s="11">
        <v>2</v>
      </c>
    </row>
    <row r="6017" spans="1:12">
      <c r="A6017" s="11" t="s">
        <v>12017</v>
      </c>
      <c r="D6017" s="11" t="s">
        <v>260</v>
      </c>
      <c r="E6017" s="19" t="s">
        <v>12200</v>
      </c>
      <c r="F6017" s="10">
        <v>42036</v>
      </c>
      <c r="G6017" s="10">
        <v>44958</v>
      </c>
      <c r="H6017" s="11">
        <v>9</v>
      </c>
      <c r="I6017" s="20" t="s">
        <v>259</v>
      </c>
      <c r="J6017" s="11" t="s">
        <v>261</v>
      </c>
      <c r="K6017" s="11" t="s">
        <v>12387</v>
      </c>
      <c r="L6017" s="11">
        <v>2</v>
      </c>
    </row>
    <row r="6018" spans="1:12">
      <c r="A6018" s="11" t="s">
        <v>12018</v>
      </c>
      <c r="D6018" s="11" t="s">
        <v>260</v>
      </c>
      <c r="E6018" s="19" t="s">
        <v>12201</v>
      </c>
      <c r="F6018" s="10">
        <v>42036</v>
      </c>
      <c r="G6018" s="10">
        <v>44958</v>
      </c>
      <c r="H6018" s="11">
        <v>9</v>
      </c>
      <c r="I6018" s="20" t="s">
        <v>259</v>
      </c>
      <c r="J6018" s="11" t="s">
        <v>261</v>
      </c>
      <c r="K6018" s="11" t="s">
        <v>12387</v>
      </c>
      <c r="L6018" s="11">
        <v>2</v>
      </c>
    </row>
    <row r="6019" spans="1:12">
      <c r="A6019" s="11" t="s">
        <v>12019</v>
      </c>
      <c r="D6019" s="11" t="s">
        <v>260</v>
      </c>
      <c r="E6019" s="19" t="s">
        <v>12202</v>
      </c>
      <c r="F6019" s="10">
        <v>42036</v>
      </c>
      <c r="G6019" s="10">
        <v>44958</v>
      </c>
      <c r="H6019" s="11">
        <v>9</v>
      </c>
      <c r="I6019" s="20" t="s">
        <v>259</v>
      </c>
      <c r="J6019" s="11" t="s">
        <v>261</v>
      </c>
      <c r="K6019" s="11" t="s">
        <v>12387</v>
      </c>
      <c r="L6019" s="11">
        <v>2</v>
      </c>
    </row>
    <row r="6020" spans="1:12">
      <c r="A6020" s="11" t="s">
        <v>12020</v>
      </c>
      <c r="D6020" s="11" t="s">
        <v>260</v>
      </c>
      <c r="E6020" s="19" t="s">
        <v>12203</v>
      </c>
      <c r="F6020" s="10">
        <v>42036</v>
      </c>
      <c r="G6020" s="10">
        <v>44958</v>
      </c>
      <c r="H6020" s="11">
        <v>9</v>
      </c>
      <c r="I6020" s="20" t="s">
        <v>259</v>
      </c>
      <c r="J6020" s="11" t="s">
        <v>261</v>
      </c>
      <c r="K6020" s="11" t="s">
        <v>12387</v>
      </c>
      <c r="L6020" s="11">
        <v>2</v>
      </c>
    </row>
    <row r="6021" spans="1:12">
      <c r="A6021" s="11" t="s">
        <v>12021</v>
      </c>
      <c r="D6021" s="11" t="s">
        <v>260</v>
      </c>
      <c r="E6021" s="19" t="s">
        <v>12204</v>
      </c>
      <c r="F6021" s="10">
        <v>42036</v>
      </c>
      <c r="G6021" s="10">
        <v>44958</v>
      </c>
      <c r="H6021" s="11">
        <v>9</v>
      </c>
      <c r="I6021" s="20" t="s">
        <v>259</v>
      </c>
      <c r="J6021" s="11" t="s">
        <v>261</v>
      </c>
      <c r="K6021" s="11" t="s">
        <v>12387</v>
      </c>
      <c r="L6021" s="11">
        <v>2</v>
      </c>
    </row>
    <row r="6022" spans="1:12">
      <c r="A6022" s="11" t="s">
        <v>12022</v>
      </c>
      <c r="D6022" s="11" t="s">
        <v>260</v>
      </c>
      <c r="E6022" s="19" t="s">
        <v>12205</v>
      </c>
      <c r="F6022" s="10">
        <v>42036</v>
      </c>
      <c r="G6022" s="10">
        <v>44958</v>
      </c>
      <c r="H6022" s="11">
        <v>9</v>
      </c>
      <c r="I6022" s="20" t="s">
        <v>259</v>
      </c>
      <c r="J6022" s="11" t="s">
        <v>261</v>
      </c>
      <c r="K6022" s="11" t="s">
        <v>12387</v>
      </c>
      <c r="L6022" s="11">
        <v>2</v>
      </c>
    </row>
    <row r="6023" spans="1:12">
      <c r="A6023" s="11" t="s">
        <v>12023</v>
      </c>
      <c r="D6023" s="11" t="s">
        <v>260</v>
      </c>
      <c r="E6023" s="19" t="s">
        <v>12206</v>
      </c>
      <c r="F6023" s="10">
        <v>42036</v>
      </c>
      <c r="G6023" s="10">
        <v>44958</v>
      </c>
      <c r="H6023" s="11">
        <v>9</v>
      </c>
      <c r="I6023" s="20" t="s">
        <v>259</v>
      </c>
      <c r="J6023" s="11" t="s">
        <v>261</v>
      </c>
      <c r="K6023" s="11" t="s">
        <v>12387</v>
      </c>
      <c r="L6023" s="11">
        <v>2</v>
      </c>
    </row>
    <row r="6024" spans="1:12">
      <c r="A6024" s="11" t="s">
        <v>12024</v>
      </c>
      <c r="D6024" s="11" t="s">
        <v>260</v>
      </c>
      <c r="E6024" s="19" t="s">
        <v>12207</v>
      </c>
      <c r="F6024" s="10">
        <v>42036</v>
      </c>
      <c r="G6024" s="10">
        <v>44958</v>
      </c>
      <c r="H6024" s="11">
        <v>9</v>
      </c>
      <c r="I6024" s="20" t="s">
        <v>259</v>
      </c>
      <c r="J6024" s="11" t="s">
        <v>261</v>
      </c>
      <c r="K6024" s="11" t="s">
        <v>12387</v>
      </c>
      <c r="L6024" s="11">
        <v>2</v>
      </c>
    </row>
    <row r="6025" spans="1:12">
      <c r="A6025" s="11" t="s">
        <v>12025</v>
      </c>
      <c r="D6025" s="11" t="s">
        <v>260</v>
      </c>
      <c r="E6025" s="19" t="s">
        <v>12208</v>
      </c>
      <c r="F6025" s="10">
        <v>42036</v>
      </c>
      <c r="G6025" s="10">
        <v>44958</v>
      </c>
      <c r="H6025" s="11">
        <v>9</v>
      </c>
      <c r="I6025" s="20" t="s">
        <v>259</v>
      </c>
      <c r="J6025" s="11" t="s">
        <v>261</v>
      </c>
      <c r="K6025" s="11" t="s">
        <v>12387</v>
      </c>
      <c r="L6025" s="11">
        <v>2</v>
      </c>
    </row>
    <row r="6026" spans="1:12">
      <c r="A6026" s="11" t="s">
        <v>12026</v>
      </c>
      <c r="D6026" s="11" t="s">
        <v>260</v>
      </c>
      <c r="E6026" s="19" t="s">
        <v>12209</v>
      </c>
      <c r="F6026" s="10">
        <v>42036</v>
      </c>
      <c r="G6026" s="10">
        <v>44958</v>
      </c>
      <c r="H6026" s="11">
        <v>9</v>
      </c>
      <c r="I6026" s="20" t="s">
        <v>259</v>
      </c>
      <c r="J6026" s="11" t="s">
        <v>261</v>
      </c>
      <c r="K6026" s="11" t="s">
        <v>12387</v>
      </c>
      <c r="L6026" s="11">
        <v>2</v>
      </c>
    </row>
    <row r="6027" spans="1:12">
      <c r="A6027" s="11" t="s">
        <v>12027</v>
      </c>
      <c r="D6027" s="11" t="s">
        <v>260</v>
      </c>
      <c r="E6027" s="19" t="s">
        <v>12210</v>
      </c>
      <c r="F6027" s="10">
        <v>42036</v>
      </c>
      <c r="G6027" s="10">
        <v>44958</v>
      </c>
      <c r="H6027" s="11">
        <v>9</v>
      </c>
      <c r="I6027" s="20" t="s">
        <v>259</v>
      </c>
      <c r="J6027" s="11" t="s">
        <v>261</v>
      </c>
      <c r="K6027" s="11" t="s">
        <v>12387</v>
      </c>
      <c r="L6027" s="11">
        <v>2</v>
      </c>
    </row>
    <row r="6028" spans="1:12">
      <c r="A6028" s="11" t="s">
        <v>12028</v>
      </c>
      <c r="D6028" s="11" t="s">
        <v>260</v>
      </c>
      <c r="E6028" s="19" t="s">
        <v>12211</v>
      </c>
      <c r="F6028" s="10">
        <v>42036</v>
      </c>
      <c r="G6028" s="10">
        <v>44958</v>
      </c>
      <c r="H6028" s="11">
        <v>9</v>
      </c>
      <c r="I6028" s="20" t="s">
        <v>259</v>
      </c>
      <c r="J6028" s="11" t="s">
        <v>261</v>
      </c>
      <c r="K6028" s="11" t="s">
        <v>12387</v>
      </c>
      <c r="L6028" s="11">
        <v>2</v>
      </c>
    </row>
    <row r="6029" spans="1:12">
      <c r="A6029" s="11" t="s">
        <v>12029</v>
      </c>
      <c r="D6029" s="11" t="s">
        <v>260</v>
      </c>
      <c r="E6029" s="19" t="s">
        <v>12212</v>
      </c>
      <c r="F6029" s="10">
        <v>42036</v>
      </c>
      <c r="G6029" s="10">
        <v>44958</v>
      </c>
      <c r="H6029" s="11">
        <v>9</v>
      </c>
      <c r="I6029" s="20" t="s">
        <v>259</v>
      </c>
      <c r="J6029" s="11" t="s">
        <v>261</v>
      </c>
      <c r="K6029" s="11" t="s">
        <v>12387</v>
      </c>
      <c r="L6029" s="11">
        <v>2</v>
      </c>
    </row>
    <row r="6030" spans="1:12">
      <c r="A6030" s="11" t="s">
        <v>12030</v>
      </c>
      <c r="D6030" s="11" t="s">
        <v>260</v>
      </c>
      <c r="E6030" s="19" t="s">
        <v>12213</v>
      </c>
      <c r="F6030" s="10">
        <v>42036</v>
      </c>
      <c r="G6030" s="10">
        <v>44958</v>
      </c>
      <c r="H6030" s="11">
        <v>9</v>
      </c>
      <c r="I6030" s="20" t="s">
        <v>259</v>
      </c>
      <c r="J6030" s="11" t="s">
        <v>261</v>
      </c>
      <c r="K6030" s="11" t="s">
        <v>12387</v>
      </c>
      <c r="L6030" s="11">
        <v>2</v>
      </c>
    </row>
    <row r="6031" spans="1:12">
      <c r="A6031" s="11" t="s">
        <v>12031</v>
      </c>
      <c r="D6031" s="11" t="s">
        <v>260</v>
      </c>
      <c r="E6031" s="19" t="s">
        <v>12214</v>
      </c>
      <c r="F6031" s="10">
        <v>42036</v>
      </c>
      <c r="G6031" s="10">
        <v>44958</v>
      </c>
      <c r="H6031" s="11">
        <v>9</v>
      </c>
      <c r="I6031" s="20" t="s">
        <v>259</v>
      </c>
      <c r="J6031" s="11" t="s">
        <v>261</v>
      </c>
      <c r="K6031" s="11" t="s">
        <v>12387</v>
      </c>
      <c r="L6031" s="11">
        <v>2</v>
      </c>
    </row>
    <row r="6032" spans="1:12">
      <c r="A6032" s="11" t="s">
        <v>12032</v>
      </c>
      <c r="D6032" s="11" t="s">
        <v>260</v>
      </c>
      <c r="E6032" s="19" t="s">
        <v>12215</v>
      </c>
      <c r="F6032" s="10">
        <v>42036</v>
      </c>
      <c r="G6032" s="10">
        <v>44958</v>
      </c>
      <c r="H6032" s="11">
        <v>9</v>
      </c>
      <c r="I6032" s="20" t="s">
        <v>259</v>
      </c>
      <c r="J6032" s="11" t="s">
        <v>261</v>
      </c>
      <c r="K6032" s="11" t="s">
        <v>12387</v>
      </c>
      <c r="L6032" s="11">
        <v>2</v>
      </c>
    </row>
    <row r="6033" spans="1:12">
      <c r="A6033" s="11" t="s">
        <v>12033</v>
      </c>
      <c r="D6033" s="11" t="s">
        <v>260</v>
      </c>
      <c r="E6033" s="19" t="s">
        <v>12216</v>
      </c>
      <c r="F6033" s="10">
        <v>42036</v>
      </c>
      <c r="G6033" s="10">
        <v>44958</v>
      </c>
      <c r="H6033" s="11">
        <v>9</v>
      </c>
      <c r="I6033" s="20" t="s">
        <v>259</v>
      </c>
      <c r="J6033" s="11" t="s">
        <v>261</v>
      </c>
      <c r="K6033" s="11" t="s">
        <v>12387</v>
      </c>
      <c r="L6033" s="11">
        <v>2</v>
      </c>
    </row>
    <row r="6034" spans="1:12">
      <c r="A6034" s="11" t="s">
        <v>12034</v>
      </c>
      <c r="D6034" s="11" t="s">
        <v>260</v>
      </c>
      <c r="E6034" s="19" t="s">
        <v>12217</v>
      </c>
      <c r="F6034" s="10">
        <v>42036</v>
      </c>
      <c r="G6034" s="10">
        <v>44958</v>
      </c>
      <c r="H6034" s="11">
        <v>9</v>
      </c>
      <c r="I6034" s="20" t="s">
        <v>259</v>
      </c>
      <c r="J6034" s="11" t="s">
        <v>261</v>
      </c>
      <c r="K6034" s="11" t="s">
        <v>12387</v>
      </c>
      <c r="L6034" s="11">
        <v>2</v>
      </c>
    </row>
    <row r="6035" spans="1:12">
      <c r="A6035" s="11" t="s">
        <v>12035</v>
      </c>
      <c r="D6035" s="11" t="s">
        <v>260</v>
      </c>
      <c r="E6035" s="19" t="s">
        <v>12218</v>
      </c>
      <c r="F6035" s="10">
        <v>42036</v>
      </c>
      <c r="G6035" s="10">
        <v>44958</v>
      </c>
      <c r="H6035" s="11">
        <v>9</v>
      </c>
      <c r="I6035" s="20" t="s">
        <v>259</v>
      </c>
      <c r="J6035" s="11" t="s">
        <v>261</v>
      </c>
      <c r="K6035" s="11" t="s">
        <v>12387</v>
      </c>
      <c r="L6035" s="11">
        <v>2</v>
      </c>
    </row>
    <row r="6036" spans="1:12">
      <c r="A6036" s="11" t="s">
        <v>12036</v>
      </c>
      <c r="D6036" s="11" t="s">
        <v>260</v>
      </c>
      <c r="E6036" s="19" t="s">
        <v>12219</v>
      </c>
      <c r="F6036" s="10">
        <v>42036</v>
      </c>
      <c r="G6036" s="10">
        <v>44958</v>
      </c>
      <c r="H6036" s="11">
        <v>9</v>
      </c>
      <c r="I6036" s="20" t="s">
        <v>259</v>
      </c>
      <c r="J6036" s="11" t="s">
        <v>261</v>
      </c>
      <c r="K6036" s="11" t="s">
        <v>12387</v>
      </c>
      <c r="L6036" s="11">
        <v>2</v>
      </c>
    </row>
    <row r="6037" spans="1:12">
      <c r="A6037" s="11" t="s">
        <v>12037</v>
      </c>
      <c r="D6037" s="11" t="s">
        <v>260</v>
      </c>
      <c r="E6037" s="19" t="s">
        <v>12220</v>
      </c>
      <c r="F6037" s="10">
        <v>42036</v>
      </c>
      <c r="G6037" s="10">
        <v>44958</v>
      </c>
      <c r="H6037" s="11">
        <v>9</v>
      </c>
      <c r="I6037" s="20" t="s">
        <v>259</v>
      </c>
      <c r="J6037" s="11" t="s">
        <v>261</v>
      </c>
      <c r="K6037" s="11" t="s">
        <v>12387</v>
      </c>
      <c r="L6037" s="11">
        <v>2</v>
      </c>
    </row>
    <row r="6038" spans="1:12">
      <c r="A6038" s="11" t="s">
        <v>12038</v>
      </c>
      <c r="D6038" s="11" t="s">
        <v>260</v>
      </c>
      <c r="E6038" s="19" t="s">
        <v>12221</v>
      </c>
      <c r="F6038" s="10">
        <v>42036</v>
      </c>
      <c r="G6038" s="10">
        <v>44958</v>
      </c>
      <c r="H6038" s="11">
        <v>9</v>
      </c>
      <c r="I6038" s="20" t="s">
        <v>259</v>
      </c>
      <c r="J6038" s="11" t="s">
        <v>261</v>
      </c>
      <c r="K6038" s="11" t="s">
        <v>12387</v>
      </c>
      <c r="L6038" s="11">
        <v>2</v>
      </c>
    </row>
    <row r="6039" spans="1:12">
      <c r="A6039" s="11" t="s">
        <v>12039</v>
      </c>
      <c r="D6039" s="11" t="s">
        <v>260</v>
      </c>
      <c r="E6039" s="19" t="s">
        <v>12222</v>
      </c>
      <c r="F6039" s="10">
        <v>42036</v>
      </c>
      <c r="G6039" s="10">
        <v>44958</v>
      </c>
      <c r="H6039" s="11">
        <v>9</v>
      </c>
      <c r="I6039" s="20" t="s">
        <v>259</v>
      </c>
      <c r="J6039" s="11" t="s">
        <v>261</v>
      </c>
      <c r="K6039" s="11" t="s">
        <v>12387</v>
      </c>
      <c r="L6039" s="11">
        <v>2</v>
      </c>
    </row>
    <row r="6040" spans="1:12">
      <c r="A6040" s="11" t="s">
        <v>12040</v>
      </c>
      <c r="D6040" s="11" t="s">
        <v>260</v>
      </c>
      <c r="E6040" s="19" t="s">
        <v>12223</v>
      </c>
      <c r="F6040" s="10">
        <v>42036</v>
      </c>
      <c r="G6040" s="10">
        <v>44958</v>
      </c>
      <c r="H6040" s="11">
        <v>9</v>
      </c>
      <c r="I6040" s="20" t="s">
        <v>259</v>
      </c>
      <c r="J6040" s="11" t="s">
        <v>261</v>
      </c>
      <c r="K6040" s="11" t="s">
        <v>12387</v>
      </c>
      <c r="L6040" s="11">
        <v>2</v>
      </c>
    </row>
    <row r="6041" spans="1:12">
      <c r="A6041" s="11" t="s">
        <v>12041</v>
      </c>
      <c r="D6041" s="11" t="s">
        <v>260</v>
      </c>
      <c r="E6041" s="19" t="s">
        <v>12224</v>
      </c>
      <c r="F6041" s="10">
        <v>42036</v>
      </c>
      <c r="G6041" s="10">
        <v>44958</v>
      </c>
      <c r="H6041" s="11">
        <v>9</v>
      </c>
      <c r="I6041" s="20" t="s">
        <v>259</v>
      </c>
      <c r="J6041" s="11" t="s">
        <v>261</v>
      </c>
      <c r="K6041" s="11" t="s">
        <v>12387</v>
      </c>
      <c r="L6041" s="11">
        <v>2</v>
      </c>
    </row>
    <row r="6042" spans="1:12">
      <c r="A6042" s="11" t="s">
        <v>12042</v>
      </c>
      <c r="D6042" s="11" t="s">
        <v>260</v>
      </c>
      <c r="E6042" s="19" t="s">
        <v>12225</v>
      </c>
      <c r="F6042" s="10">
        <v>42036</v>
      </c>
      <c r="G6042" s="10">
        <v>44958</v>
      </c>
      <c r="H6042" s="11">
        <v>9</v>
      </c>
      <c r="I6042" s="20" t="s">
        <v>259</v>
      </c>
      <c r="J6042" s="11" t="s">
        <v>261</v>
      </c>
      <c r="K6042" s="11" t="s">
        <v>12387</v>
      </c>
      <c r="L6042" s="11">
        <v>2</v>
      </c>
    </row>
    <row r="6043" spans="1:12">
      <c r="A6043" s="11" t="s">
        <v>12043</v>
      </c>
      <c r="D6043" s="11" t="s">
        <v>260</v>
      </c>
      <c r="E6043" s="19" t="s">
        <v>12226</v>
      </c>
      <c r="F6043" s="10">
        <v>42036</v>
      </c>
      <c r="G6043" s="10">
        <v>44958</v>
      </c>
      <c r="H6043" s="11">
        <v>9</v>
      </c>
      <c r="I6043" s="20" t="s">
        <v>259</v>
      </c>
      <c r="J6043" s="11" t="s">
        <v>261</v>
      </c>
      <c r="K6043" s="11" t="s">
        <v>12387</v>
      </c>
      <c r="L6043" s="11">
        <v>2</v>
      </c>
    </row>
    <row r="6044" spans="1:12">
      <c r="A6044" s="11" t="s">
        <v>12044</v>
      </c>
      <c r="D6044" s="11" t="s">
        <v>260</v>
      </c>
      <c r="E6044" s="19" t="s">
        <v>12227</v>
      </c>
      <c r="F6044" s="10">
        <v>42036</v>
      </c>
      <c r="G6044" s="10">
        <v>44958</v>
      </c>
      <c r="H6044" s="11">
        <v>9</v>
      </c>
      <c r="I6044" s="20" t="s">
        <v>259</v>
      </c>
      <c r="J6044" s="11" t="s">
        <v>261</v>
      </c>
      <c r="K6044" s="11" t="s">
        <v>12387</v>
      </c>
      <c r="L6044" s="11">
        <v>2</v>
      </c>
    </row>
    <row r="6045" spans="1:12">
      <c r="A6045" s="11" t="s">
        <v>12045</v>
      </c>
      <c r="D6045" s="11" t="s">
        <v>260</v>
      </c>
      <c r="E6045" s="19" t="s">
        <v>12228</v>
      </c>
      <c r="F6045" s="10">
        <v>42036</v>
      </c>
      <c r="G6045" s="10">
        <v>44958</v>
      </c>
      <c r="H6045" s="11">
        <v>9</v>
      </c>
      <c r="I6045" s="20" t="s">
        <v>259</v>
      </c>
      <c r="J6045" s="11" t="s">
        <v>261</v>
      </c>
      <c r="K6045" s="11" t="s">
        <v>12387</v>
      </c>
      <c r="L6045" s="11">
        <v>2</v>
      </c>
    </row>
    <row r="6046" spans="1:12">
      <c r="A6046" s="11" t="s">
        <v>12046</v>
      </c>
      <c r="D6046" s="11" t="s">
        <v>260</v>
      </c>
      <c r="E6046" s="19" t="s">
        <v>12229</v>
      </c>
      <c r="F6046" s="10">
        <v>42036</v>
      </c>
      <c r="G6046" s="10">
        <v>44958</v>
      </c>
      <c r="H6046" s="11">
        <v>9</v>
      </c>
      <c r="I6046" s="20" t="s">
        <v>259</v>
      </c>
      <c r="J6046" s="11" t="s">
        <v>261</v>
      </c>
      <c r="K6046" s="11" t="s">
        <v>12387</v>
      </c>
      <c r="L6046" s="11">
        <v>2</v>
      </c>
    </row>
    <row r="6047" spans="1:12">
      <c r="A6047" s="11" t="s">
        <v>12047</v>
      </c>
      <c r="D6047" s="11" t="s">
        <v>260</v>
      </c>
      <c r="E6047" s="19" t="s">
        <v>12230</v>
      </c>
      <c r="F6047" s="10">
        <v>42036</v>
      </c>
      <c r="G6047" s="10">
        <v>44958</v>
      </c>
      <c r="H6047" s="11">
        <v>9</v>
      </c>
      <c r="I6047" s="20" t="s">
        <v>259</v>
      </c>
      <c r="J6047" s="11" t="s">
        <v>261</v>
      </c>
      <c r="K6047" s="11" t="s">
        <v>12387</v>
      </c>
      <c r="L6047" s="11">
        <v>2</v>
      </c>
    </row>
    <row r="6048" spans="1:12">
      <c r="A6048" s="11" t="s">
        <v>12048</v>
      </c>
      <c r="D6048" s="11" t="s">
        <v>260</v>
      </c>
      <c r="E6048" s="19" t="s">
        <v>12231</v>
      </c>
      <c r="F6048" s="10">
        <v>42036</v>
      </c>
      <c r="G6048" s="10">
        <v>44958</v>
      </c>
      <c r="H6048" s="11">
        <v>9</v>
      </c>
      <c r="I6048" s="20" t="s">
        <v>259</v>
      </c>
      <c r="J6048" s="11" t="s">
        <v>261</v>
      </c>
      <c r="K6048" s="11" t="s">
        <v>12387</v>
      </c>
      <c r="L6048" s="11">
        <v>2</v>
      </c>
    </row>
    <row r="6049" spans="1:12">
      <c r="A6049" s="11" t="s">
        <v>12049</v>
      </c>
      <c r="D6049" s="11" t="s">
        <v>260</v>
      </c>
      <c r="E6049" s="19" t="s">
        <v>12232</v>
      </c>
      <c r="F6049" s="10">
        <v>42036</v>
      </c>
      <c r="G6049" s="10">
        <v>44958</v>
      </c>
      <c r="H6049" s="11">
        <v>9</v>
      </c>
      <c r="I6049" s="20" t="s">
        <v>259</v>
      </c>
      <c r="J6049" s="11" t="s">
        <v>261</v>
      </c>
      <c r="K6049" s="11" t="s">
        <v>12387</v>
      </c>
      <c r="L6049" s="11">
        <v>2</v>
      </c>
    </row>
    <row r="6050" spans="1:12">
      <c r="A6050" s="11" t="s">
        <v>12050</v>
      </c>
      <c r="D6050" s="11" t="s">
        <v>260</v>
      </c>
      <c r="E6050" s="19" t="s">
        <v>12233</v>
      </c>
      <c r="F6050" s="10">
        <v>42036</v>
      </c>
      <c r="G6050" s="10">
        <v>44958</v>
      </c>
      <c r="H6050" s="11">
        <v>9</v>
      </c>
      <c r="I6050" s="20" t="s">
        <v>259</v>
      </c>
      <c r="J6050" s="11" t="s">
        <v>261</v>
      </c>
      <c r="K6050" s="11" t="s">
        <v>12387</v>
      </c>
      <c r="L6050" s="11">
        <v>2</v>
      </c>
    </row>
    <row r="6051" spans="1:12">
      <c r="A6051" s="11" t="s">
        <v>12051</v>
      </c>
      <c r="D6051" s="11" t="s">
        <v>260</v>
      </c>
      <c r="E6051" s="19" t="s">
        <v>12234</v>
      </c>
      <c r="F6051" s="10">
        <v>42036</v>
      </c>
      <c r="G6051" s="10">
        <v>44958</v>
      </c>
      <c r="H6051" s="11">
        <v>9</v>
      </c>
      <c r="I6051" s="20" t="s">
        <v>259</v>
      </c>
      <c r="J6051" s="11" t="s">
        <v>261</v>
      </c>
      <c r="K6051" s="11" t="s">
        <v>12387</v>
      </c>
      <c r="L6051" s="11">
        <v>2</v>
      </c>
    </row>
    <row r="6052" spans="1:12">
      <c r="A6052" s="11" t="s">
        <v>12052</v>
      </c>
      <c r="D6052" s="11" t="s">
        <v>260</v>
      </c>
      <c r="E6052" s="19" t="s">
        <v>12235</v>
      </c>
      <c r="F6052" s="10">
        <v>42036</v>
      </c>
      <c r="G6052" s="10">
        <v>44958</v>
      </c>
      <c r="H6052" s="11">
        <v>9</v>
      </c>
      <c r="I6052" s="20" t="s">
        <v>259</v>
      </c>
      <c r="J6052" s="11" t="s">
        <v>261</v>
      </c>
      <c r="K6052" s="11" t="s">
        <v>12387</v>
      </c>
      <c r="L6052" s="11">
        <v>2</v>
      </c>
    </row>
    <row r="6053" spans="1:12">
      <c r="A6053" s="11" t="s">
        <v>12053</v>
      </c>
      <c r="D6053" s="11" t="s">
        <v>260</v>
      </c>
      <c r="E6053" s="19" t="s">
        <v>12236</v>
      </c>
      <c r="F6053" s="10">
        <v>42036</v>
      </c>
      <c r="G6053" s="10">
        <v>44958</v>
      </c>
      <c r="H6053" s="11">
        <v>9</v>
      </c>
      <c r="I6053" s="20" t="s">
        <v>259</v>
      </c>
      <c r="J6053" s="11" t="s">
        <v>261</v>
      </c>
      <c r="K6053" s="11" t="s">
        <v>12387</v>
      </c>
      <c r="L6053" s="11">
        <v>2</v>
      </c>
    </row>
    <row r="6054" spans="1:12">
      <c r="A6054" s="11" t="s">
        <v>12054</v>
      </c>
      <c r="D6054" s="11" t="s">
        <v>260</v>
      </c>
      <c r="E6054" s="19" t="s">
        <v>12237</v>
      </c>
      <c r="F6054" s="10">
        <v>42036</v>
      </c>
      <c r="G6054" s="10">
        <v>44958</v>
      </c>
      <c r="H6054" s="11">
        <v>9</v>
      </c>
      <c r="I6054" s="20" t="s">
        <v>259</v>
      </c>
      <c r="J6054" s="11" t="s">
        <v>261</v>
      </c>
      <c r="K6054" s="11" t="s">
        <v>12387</v>
      </c>
      <c r="L6054" s="11">
        <v>2</v>
      </c>
    </row>
    <row r="6055" spans="1:12">
      <c r="A6055" s="11" t="s">
        <v>12055</v>
      </c>
      <c r="D6055" s="11" t="s">
        <v>260</v>
      </c>
      <c r="E6055" s="19" t="s">
        <v>12238</v>
      </c>
      <c r="F6055" s="10">
        <v>42036</v>
      </c>
      <c r="G6055" s="10">
        <v>44958</v>
      </c>
      <c r="H6055" s="11">
        <v>9</v>
      </c>
      <c r="I6055" s="20" t="s">
        <v>259</v>
      </c>
      <c r="J6055" s="11" t="s">
        <v>261</v>
      </c>
      <c r="K6055" s="11" t="s">
        <v>12387</v>
      </c>
      <c r="L6055" s="11">
        <v>2</v>
      </c>
    </row>
    <row r="6056" spans="1:12">
      <c r="A6056" s="11" t="s">
        <v>12056</v>
      </c>
      <c r="D6056" s="11" t="s">
        <v>260</v>
      </c>
      <c r="E6056" s="19" t="s">
        <v>12239</v>
      </c>
      <c r="F6056" s="10">
        <v>42036</v>
      </c>
      <c r="G6056" s="10">
        <v>44958</v>
      </c>
      <c r="H6056" s="11">
        <v>9</v>
      </c>
      <c r="I6056" s="20" t="s">
        <v>259</v>
      </c>
      <c r="J6056" s="11" t="s">
        <v>261</v>
      </c>
      <c r="K6056" s="11" t="s">
        <v>12387</v>
      </c>
      <c r="L6056" s="11">
        <v>2</v>
      </c>
    </row>
    <row r="6057" spans="1:12">
      <c r="A6057" s="11" t="s">
        <v>12057</v>
      </c>
      <c r="D6057" s="11" t="s">
        <v>260</v>
      </c>
      <c r="E6057" s="19" t="s">
        <v>12240</v>
      </c>
      <c r="F6057" s="10">
        <v>42036</v>
      </c>
      <c r="G6057" s="10">
        <v>44958</v>
      </c>
      <c r="H6057" s="11">
        <v>9</v>
      </c>
      <c r="I6057" s="20" t="s">
        <v>259</v>
      </c>
      <c r="J6057" s="11" t="s">
        <v>261</v>
      </c>
      <c r="K6057" s="11" t="s">
        <v>12387</v>
      </c>
      <c r="L6057" s="11">
        <v>2</v>
      </c>
    </row>
    <row r="6058" spans="1:12">
      <c r="A6058" s="11" t="s">
        <v>12058</v>
      </c>
      <c r="D6058" s="11" t="s">
        <v>260</v>
      </c>
      <c r="E6058" s="19" t="s">
        <v>12241</v>
      </c>
      <c r="F6058" s="10">
        <v>42036</v>
      </c>
      <c r="G6058" s="10">
        <v>44958</v>
      </c>
      <c r="H6058" s="11">
        <v>9</v>
      </c>
      <c r="I6058" s="20" t="s">
        <v>259</v>
      </c>
      <c r="J6058" s="11" t="s">
        <v>261</v>
      </c>
      <c r="K6058" s="11" t="s">
        <v>12387</v>
      </c>
      <c r="L6058" s="11">
        <v>2</v>
      </c>
    </row>
    <row r="6059" spans="1:12">
      <c r="A6059" s="11" t="s">
        <v>12059</v>
      </c>
      <c r="D6059" s="11" t="s">
        <v>260</v>
      </c>
      <c r="E6059" s="19" t="s">
        <v>12242</v>
      </c>
      <c r="F6059" s="10">
        <v>42036</v>
      </c>
      <c r="G6059" s="10">
        <v>44958</v>
      </c>
      <c r="H6059" s="11">
        <v>9</v>
      </c>
      <c r="I6059" s="20" t="s">
        <v>259</v>
      </c>
      <c r="J6059" s="11" t="s">
        <v>261</v>
      </c>
      <c r="K6059" s="11" t="s">
        <v>12387</v>
      </c>
      <c r="L6059" s="11">
        <v>2</v>
      </c>
    </row>
    <row r="6060" spans="1:12">
      <c r="A6060" s="11" t="s">
        <v>12060</v>
      </c>
      <c r="D6060" s="11" t="s">
        <v>260</v>
      </c>
      <c r="E6060" s="19" t="s">
        <v>12243</v>
      </c>
      <c r="F6060" s="10">
        <v>42036</v>
      </c>
      <c r="G6060" s="10">
        <v>44958</v>
      </c>
      <c r="H6060" s="11">
        <v>9</v>
      </c>
      <c r="I6060" s="20" t="s">
        <v>259</v>
      </c>
      <c r="J6060" s="11" t="s">
        <v>261</v>
      </c>
      <c r="K6060" s="11" t="s">
        <v>12387</v>
      </c>
      <c r="L6060" s="11">
        <v>2</v>
      </c>
    </row>
    <row r="6061" spans="1:12">
      <c r="A6061" s="11" t="s">
        <v>12061</v>
      </c>
      <c r="D6061" s="11" t="s">
        <v>260</v>
      </c>
      <c r="E6061" s="19" t="s">
        <v>12244</v>
      </c>
      <c r="F6061" s="10">
        <v>42036</v>
      </c>
      <c r="G6061" s="10">
        <v>44958</v>
      </c>
      <c r="H6061" s="11">
        <v>9</v>
      </c>
      <c r="I6061" s="20" t="s">
        <v>259</v>
      </c>
      <c r="J6061" s="11" t="s">
        <v>261</v>
      </c>
      <c r="K6061" s="11" t="s">
        <v>12387</v>
      </c>
      <c r="L6061" s="11">
        <v>2</v>
      </c>
    </row>
    <row r="6062" spans="1:12">
      <c r="A6062" s="11" t="s">
        <v>12062</v>
      </c>
      <c r="D6062" s="11" t="s">
        <v>260</v>
      </c>
      <c r="E6062" s="19" t="s">
        <v>12245</v>
      </c>
      <c r="F6062" s="10">
        <v>42036</v>
      </c>
      <c r="G6062" s="10">
        <v>44958</v>
      </c>
      <c r="H6062" s="11">
        <v>9</v>
      </c>
      <c r="I6062" s="20" t="s">
        <v>259</v>
      </c>
      <c r="J6062" s="11" t="s">
        <v>261</v>
      </c>
      <c r="K6062" s="11" t="s">
        <v>12387</v>
      </c>
      <c r="L6062" s="11">
        <v>2</v>
      </c>
    </row>
    <row r="6063" spans="1:12">
      <c r="A6063" s="11" t="s">
        <v>12063</v>
      </c>
      <c r="D6063" s="11" t="s">
        <v>260</v>
      </c>
      <c r="E6063" s="19" t="s">
        <v>12246</v>
      </c>
      <c r="F6063" s="10">
        <v>42036</v>
      </c>
      <c r="G6063" s="10">
        <v>44958</v>
      </c>
      <c r="H6063" s="11">
        <v>9</v>
      </c>
      <c r="I6063" s="20" t="s">
        <v>259</v>
      </c>
      <c r="J6063" s="11" t="s">
        <v>261</v>
      </c>
      <c r="K6063" s="11" t="s">
        <v>12387</v>
      </c>
      <c r="L6063" s="11">
        <v>2</v>
      </c>
    </row>
    <row r="6064" spans="1:12">
      <c r="A6064" s="11" t="s">
        <v>12064</v>
      </c>
      <c r="D6064" s="11" t="s">
        <v>260</v>
      </c>
      <c r="E6064" s="19" t="s">
        <v>12247</v>
      </c>
      <c r="F6064" s="10">
        <v>42036</v>
      </c>
      <c r="G6064" s="10">
        <v>44958</v>
      </c>
      <c r="H6064" s="11">
        <v>9</v>
      </c>
      <c r="I6064" s="20" t="s">
        <v>259</v>
      </c>
      <c r="J6064" s="11" t="s">
        <v>261</v>
      </c>
      <c r="K6064" s="11" t="s">
        <v>12387</v>
      </c>
      <c r="L6064" s="11">
        <v>2</v>
      </c>
    </row>
    <row r="6065" spans="1:12">
      <c r="A6065" s="11" t="s">
        <v>12065</v>
      </c>
      <c r="D6065" s="11" t="s">
        <v>260</v>
      </c>
      <c r="E6065" s="19" t="s">
        <v>12248</v>
      </c>
      <c r="F6065" s="10">
        <v>42036</v>
      </c>
      <c r="G6065" s="10">
        <v>44958</v>
      </c>
      <c r="H6065" s="11">
        <v>9</v>
      </c>
      <c r="I6065" s="20" t="s">
        <v>259</v>
      </c>
      <c r="J6065" s="11" t="s">
        <v>261</v>
      </c>
      <c r="K6065" s="11" t="s">
        <v>12387</v>
      </c>
      <c r="L6065" s="11">
        <v>2</v>
      </c>
    </row>
    <row r="6066" spans="1:12">
      <c r="A6066" s="11" t="s">
        <v>12066</v>
      </c>
      <c r="D6066" s="11" t="s">
        <v>260</v>
      </c>
      <c r="E6066" s="19" t="s">
        <v>12249</v>
      </c>
      <c r="F6066" s="10">
        <v>42036</v>
      </c>
      <c r="G6066" s="10">
        <v>44958</v>
      </c>
      <c r="H6066" s="11">
        <v>9</v>
      </c>
      <c r="I6066" s="20" t="s">
        <v>259</v>
      </c>
      <c r="J6066" s="11" t="s">
        <v>261</v>
      </c>
      <c r="K6066" s="11" t="s">
        <v>12387</v>
      </c>
      <c r="L6066" s="11">
        <v>2</v>
      </c>
    </row>
    <row r="6067" spans="1:12">
      <c r="A6067" s="11" t="s">
        <v>12067</v>
      </c>
      <c r="D6067" s="11" t="s">
        <v>260</v>
      </c>
      <c r="E6067" s="19" t="s">
        <v>12250</v>
      </c>
      <c r="F6067" s="10">
        <v>42036</v>
      </c>
      <c r="G6067" s="10">
        <v>44958</v>
      </c>
      <c r="H6067" s="11">
        <v>9</v>
      </c>
      <c r="I6067" s="20" t="s">
        <v>259</v>
      </c>
      <c r="J6067" s="11" t="s">
        <v>261</v>
      </c>
      <c r="K6067" s="11" t="s">
        <v>12387</v>
      </c>
      <c r="L6067" s="11">
        <v>2</v>
      </c>
    </row>
    <row r="6068" spans="1:12">
      <c r="A6068" s="11" t="s">
        <v>12068</v>
      </c>
      <c r="D6068" s="11" t="s">
        <v>260</v>
      </c>
      <c r="E6068" s="19" t="s">
        <v>12251</v>
      </c>
      <c r="F6068" s="10">
        <v>42036</v>
      </c>
      <c r="G6068" s="10">
        <v>44958</v>
      </c>
      <c r="H6068" s="11">
        <v>9</v>
      </c>
      <c r="I6068" s="20" t="s">
        <v>259</v>
      </c>
      <c r="J6068" s="11" t="s">
        <v>261</v>
      </c>
      <c r="K6068" s="11" t="s">
        <v>12387</v>
      </c>
      <c r="L6068" s="11">
        <v>2</v>
      </c>
    </row>
    <row r="6069" spans="1:12">
      <c r="A6069" s="11" t="s">
        <v>12069</v>
      </c>
      <c r="D6069" s="11" t="s">
        <v>260</v>
      </c>
      <c r="E6069" s="19" t="s">
        <v>12252</v>
      </c>
      <c r="F6069" s="10">
        <v>42036</v>
      </c>
      <c r="G6069" s="10">
        <v>44958</v>
      </c>
      <c r="H6069" s="11">
        <v>9</v>
      </c>
      <c r="I6069" s="20" t="s">
        <v>259</v>
      </c>
      <c r="J6069" s="11" t="s">
        <v>261</v>
      </c>
      <c r="K6069" s="11" t="s">
        <v>12387</v>
      </c>
      <c r="L6069" s="11">
        <v>2</v>
      </c>
    </row>
    <row r="6070" spans="1:12">
      <c r="A6070" s="11" t="s">
        <v>12070</v>
      </c>
      <c r="D6070" s="11" t="s">
        <v>260</v>
      </c>
      <c r="E6070" s="19" t="s">
        <v>12253</v>
      </c>
      <c r="F6070" s="10">
        <v>42036</v>
      </c>
      <c r="G6070" s="10">
        <v>44958</v>
      </c>
      <c r="H6070" s="11">
        <v>9</v>
      </c>
      <c r="I6070" s="20" t="s">
        <v>259</v>
      </c>
      <c r="J6070" s="11" t="s">
        <v>261</v>
      </c>
      <c r="K6070" s="11" t="s">
        <v>12387</v>
      </c>
      <c r="L6070" s="11">
        <v>2</v>
      </c>
    </row>
    <row r="6071" spans="1:12">
      <c r="A6071" s="11" t="s">
        <v>12071</v>
      </c>
      <c r="D6071" s="11" t="s">
        <v>260</v>
      </c>
      <c r="E6071" s="19" t="s">
        <v>12254</v>
      </c>
      <c r="F6071" s="10">
        <v>42036</v>
      </c>
      <c r="G6071" s="10">
        <v>44958</v>
      </c>
      <c r="H6071" s="11">
        <v>9</v>
      </c>
      <c r="I6071" s="20" t="s">
        <v>259</v>
      </c>
      <c r="J6071" s="11" t="s">
        <v>261</v>
      </c>
      <c r="K6071" s="11" t="s">
        <v>12387</v>
      </c>
      <c r="L6071" s="11">
        <v>2</v>
      </c>
    </row>
    <row r="6072" spans="1:12">
      <c r="A6072" s="11" t="s">
        <v>12072</v>
      </c>
      <c r="D6072" s="11" t="s">
        <v>260</v>
      </c>
      <c r="E6072" s="19" t="s">
        <v>12255</v>
      </c>
      <c r="F6072" s="10">
        <v>42036</v>
      </c>
      <c r="G6072" s="10">
        <v>44958</v>
      </c>
      <c r="H6072" s="11">
        <v>9</v>
      </c>
      <c r="I6072" s="20" t="s">
        <v>259</v>
      </c>
      <c r="J6072" s="11" t="s">
        <v>261</v>
      </c>
      <c r="K6072" s="11" t="s">
        <v>12387</v>
      </c>
      <c r="L6072" s="11">
        <v>2</v>
      </c>
    </row>
    <row r="6073" spans="1:12">
      <c r="A6073" s="11" t="s">
        <v>12073</v>
      </c>
      <c r="D6073" s="11" t="s">
        <v>260</v>
      </c>
      <c r="E6073" s="19" t="s">
        <v>12256</v>
      </c>
      <c r="F6073" s="10">
        <v>42036</v>
      </c>
      <c r="G6073" s="10">
        <v>44958</v>
      </c>
      <c r="H6073" s="11">
        <v>9</v>
      </c>
      <c r="I6073" s="20" t="s">
        <v>259</v>
      </c>
      <c r="J6073" s="11" t="s">
        <v>261</v>
      </c>
      <c r="K6073" s="11" t="s">
        <v>12387</v>
      </c>
      <c r="L6073" s="11">
        <v>2</v>
      </c>
    </row>
    <row r="6074" spans="1:12">
      <c r="A6074" s="11" t="s">
        <v>12074</v>
      </c>
      <c r="D6074" s="11" t="s">
        <v>260</v>
      </c>
      <c r="E6074" s="19" t="s">
        <v>12257</v>
      </c>
      <c r="F6074" s="10">
        <v>42036</v>
      </c>
      <c r="G6074" s="10">
        <v>44958</v>
      </c>
      <c r="H6074" s="11">
        <v>9</v>
      </c>
      <c r="I6074" s="20" t="s">
        <v>259</v>
      </c>
      <c r="J6074" s="11" t="s">
        <v>261</v>
      </c>
      <c r="K6074" s="11" t="s">
        <v>12387</v>
      </c>
      <c r="L6074" s="11">
        <v>2</v>
      </c>
    </row>
    <row r="6075" spans="1:12">
      <c r="A6075" s="11" t="s">
        <v>12075</v>
      </c>
      <c r="D6075" s="11" t="s">
        <v>260</v>
      </c>
      <c r="E6075" s="19" t="s">
        <v>12258</v>
      </c>
      <c r="F6075" s="10">
        <v>42036</v>
      </c>
      <c r="G6075" s="10">
        <v>44958</v>
      </c>
      <c r="H6075" s="11">
        <v>9</v>
      </c>
      <c r="I6075" s="20" t="s">
        <v>259</v>
      </c>
      <c r="J6075" s="11" t="s">
        <v>261</v>
      </c>
      <c r="K6075" s="11" t="s">
        <v>12387</v>
      </c>
      <c r="L6075" s="11">
        <v>2</v>
      </c>
    </row>
    <row r="6076" spans="1:12">
      <c r="A6076" s="11" t="s">
        <v>12076</v>
      </c>
      <c r="D6076" s="11" t="s">
        <v>260</v>
      </c>
      <c r="E6076" s="19" t="s">
        <v>12259</v>
      </c>
      <c r="F6076" s="10">
        <v>42036</v>
      </c>
      <c r="G6076" s="10">
        <v>44958</v>
      </c>
      <c r="H6076" s="11">
        <v>9</v>
      </c>
      <c r="I6076" s="20" t="s">
        <v>259</v>
      </c>
      <c r="J6076" s="11" t="s">
        <v>261</v>
      </c>
      <c r="K6076" s="11" t="s">
        <v>12387</v>
      </c>
      <c r="L6076" s="11">
        <v>2</v>
      </c>
    </row>
    <row r="6077" spans="1:12">
      <c r="A6077" s="11" t="s">
        <v>12077</v>
      </c>
      <c r="D6077" s="11" t="s">
        <v>260</v>
      </c>
      <c r="E6077" s="19" t="s">
        <v>12260</v>
      </c>
      <c r="F6077" s="10">
        <v>42036</v>
      </c>
      <c r="G6077" s="10">
        <v>44958</v>
      </c>
      <c r="H6077" s="11">
        <v>9</v>
      </c>
      <c r="I6077" s="20" t="s">
        <v>259</v>
      </c>
      <c r="J6077" s="11" t="s">
        <v>261</v>
      </c>
      <c r="K6077" s="11" t="s">
        <v>12387</v>
      </c>
      <c r="L6077" s="11">
        <v>2</v>
      </c>
    </row>
    <row r="6078" spans="1:12">
      <c r="A6078" s="11" t="s">
        <v>12078</v>
      </c>
      <c r="D6078" s="11" t="s">
        <v>260</v>
      </c>
      <c r="E6078" s="19" t="s">
        <v>12261</v>
      </c>
      <c r="F6078" s="10">
        <v>42036</v>
      </c>
      <c r="G6078" s="10">
        <v>44958</v>
      </c>
      <c r="H6078" s="11">
        <v>9</v>
      </c>
      <c r="I6078" s="20" t="s">
        <v>259</v>
      </c>
      <c r="J6078" s="11" t="s">
        <v>261</v>
      </c>
      <c r="K6078" s="11" t="s">
        <v>12387</v>
      </c>
      <c r="L6078" s="11">
        <v>2</v>
      </c>
    </row>
    <row r="6079" spans="1:12">
      <c r="A6079" s="11" t="s">
        <v>12079</v>
      </c>
      <c r="D6079" s="11" t="s">
        <v>260</v>
      </c>
      <c r="E6079" s="19" t="s">
        <v>12262</v>
      </c>
      <c r="F6079" s="10">
        <v>42036</v>
      </c>
      <c r="G6079" s="10">
        <v>44958</v>
      </c>
      <c r="H6079" s="11">
        <v>9</v>
      </c>
      <c r="I6079" s="20" t="s">
        <v>259</v>
      </c>
      <c r="J6079" s="11" t="s">
        <v>261</v>
      </c>
      <c r="K6079" s="11" t="s">
        <v>12387</v>
      </c>
      <c r="L6079" s="11">
        <v>2</v>
      </c>
    </row>
    <row r="6080" spans="1:12">
      <c r="A6080" s="11" t="s">
        <v>12080</v>
      </c>
      <c r="D6080" s="11" t="s">
        <v>260</v>
      </c>
      <c r="E6080" s="19" t="s">
        <v>12263</v>
      </c>
      <c r="F6080" s="10">
        <v>42036</v>
      </c>
      <c r="G6080" s="10">
        <v>44958</v>
      </c>
      <c r="H6080" s="11">
        <v>9</v>
      </c>
      <c r="I6080" s="20" t="s">
        <v>259</v>
      </c>
      <c r="J6080" s="11" t="s">
        <v>261</v>
      </c>
      <c r="K6080" s="11" t="s">
        <v>12387</v>
      </c>
      <c r="L6080" s="11">
        <v>2</v>
      </c>
    </row>
    <row r="6081" spans="1:12">
      <c r="A6081" s="11" t="s">
        <v>12081</v>
      </c>
      <c r="D6081" s="11" t="s">
        <v>260</v>
      </c>
      <c r="E6081" s="19" t="s">
        <v>12264</v>
      </c>
      <c r="F6081" s="10">
        <v>42036</v>
      </c>
      <c r="G6081" s="10">
        <v>44958</v>
      </c>
      <c r="H6081" s="11">
        <v>9</v>
      </c>
      <c r="I6081" s="20" t="s">
        <v>259</v>
      </c>
      <c r="J6081" s="11" t="s">
        <v>261</v>
      </c>
      <c r="K6081" s="11" t="s">
        <v>12387</v>
      </c>
      <c r="L6081" s="11">
        <v>2</v>
      </c>
    </row>
    <row r="6082" spans="1:12">
      <c r="A6082" s="11" t="s">
        <v>12082</v>
      </c>
      <c r="D6082" s="11" t="s">
        <v>260</v>
      </c>
      <c r="E6082" s="19" t="s">
        <v>12265</v>
      </c>
      <c r="F6082" s="10">
        <v>42036</v>
      </c>
      <c r="G6082" s="10">
        <v>44958</v>
      </c>
      <c r="H6082" s="11">
        <v>9</v>
      </c>
      <c r="I6082" s="20" t="s">
        <v>259</v>
      </c>
      <c r="J6082" s="11" t="s">
        <v>261</v>
      </c>
      <c r="K6082" s="11" t="s">
        <v>12387</v>
      </c>
      <c r="L6082" s="11">
        <v>2</v>
      </c>
    </row>
    <row r="6083" spans="1:12">
      <c r="A6083" s="11" t="s">
        <v>12083</v>
      </c>
      <c r="D6083" s="11" t="s">
        <v>260</v>
      </c>
      <c r="E6083" s="19" t="s">
        <v>12266</v>
      </c>
      <c r="F6083" s="10">
        <v>42036</v>
      </c>
      <c r="G6083" s="10">
        <v>44958</v>
      </c>
      <c r="H6083" s="11">
        <v>9</v>
      </c>
      <c r="I6083" s="20" t="s">
        <v>259</v>
      </c>
      <c r="J6083" s="11" t="s">
        <v>261</v>
      </c>
      <c r="K6083" s="11" t="s">
        <v>12387</v>
      </c>
      <c r="L6083" s="11">
        <v>2</v>
      </c>
    </row>
    <row r="6084" spans="1:12">
      <c r="A6084" s="11" t="s">
        <v>12084</v>
      </c>
      <c r="D6084" s="11" t="s">
        <v>260</v>
      </c>
      <c r="E6084" s="19" t="s">
        <v>12267</v>
      </c>
      <c r="F6084" s="10">
        <v>42036</v>
      </c>
      <c r="G6084" s="10">
        <v>44958</v>
      </c>
      <c r="H6084" s="11">
        <v>9</v>
      </c>
      <c r="I6084" s="20" t="s">
        <v>259</v>
      </c>
      <c r="J6084" s="11" t="s">
        <v>261</v>
      </c>
      <c r="K6084" s="11" t="s">
        <v>12387</v>
      </c>
      <c r="L6084" s="11">
        <v>2</v>
      </c>
    </row>
    <row r="6085" spans="1:12">
      <c r="A6085" s="11" t="s">
        <v>12085</v>
      </c>
      <c r="D6085" s="11" t="s">
        <v>260</v>
      </c>
      <c r="E6085" s="19" t="s">
        <v>12268</v>
      </c>
      <c r="F6085" s="10">
        <v>42036</v>
      </c>
      <c r="G6085" s="10">
        <v>44958</v>
      </c>
      <c r="H6085" s="11">
        <v>9</v>
      </c>
      <c r="I6085" s="20" t="s">
        <v>259</v>
      </c>
      <c r="J6085" s="11" t="s">
        <v>261</v>
      </c>
      <c r="K6085" s="11" t="s">
        <v>12387</v>
      </c>
      <c r="L6085" s="11">
        <v>2</v>
      </c>
    </row>
    <row r="6086" spans="1:12">
      <c r="A6086" s="11" t="s">
        <v>12086</v>
      </c>
      <c r="D6086" s="11" t="s">
        <v>260</v>
      </c>
      <c r="E6086" s="19" t="s">
        <v>12269</v>
      </c>
      <c r="F6086" s="10">
        <v>42036</v>
      </c>
      <c r="G6086" s="10">
        <v>44958</v>
      </c>
      <c r="H6086" s="11">
        <v>9</v>
      </c>
      <c r="I6086" s="20" t="s">
        <v>259</v>
      </c>
      <c r="J6086" s="11" t="s">
        <v>261</v>
      </c>
      <c r="K6086" s="11" t="s">
        <v>12387</v>
      </c>
      <c r="L6086" s="11">
        <v>2</v>
      </c>
    </row>
    <row r="6087" spans="1:12">
      <c r="A6087" s="11" t="s">
        <v>12087</v>
      </c>
      <c r="D6087" s="11" t="s">
        <v>260</v>
      </c>
      <c r="E6087" s="19" t="s">
        <v>12270</v>
      </c>
      <c r="F6087" s="10">
        <v>42036</v>
      </c>
      <c r="G6087" s="10">
        <v>44958</v>
      </c>
      <c r="H6087" s="11">
        <v>9</v>
      </c>
      <c r="I6087" s="20" t="s">
        <v>259</v>
      </c>
      <c r="J6087" s="11" t="s">
        <v>261</v>
      </c>
      <c r="K6087" s="11" t="s">
        <v>12387</v>
      </c>
      <c r="L6087" s="11">
        <v>2</v>
      </c>
    </row>
    <row r="6088" spans="1:12">
      <c r="A6088" s="11" t="s">
        <v>12088</v>
      </c>
      <c r="D6088" s="11" t="s">
        <v>260</v>
      </c>
      <c r="E6088" s="19" t="s">
        <v>12271</v>
      </c>
      <c r="F6088" s="10">
        <v>42036</v>
      </c>
      <c r="G6088" s="10">
        <v>44958</v>
      </c>
      <c r="H6088" s="11">
        <v>9</v>
      </c>
      <c r="I6088" s="20" t="s">
        <v>259</v>
      </c>
      <c r="J6088" s="11" t="s">
        <v>261</v>
      </c>
      <c r="K6088" s="11" t="s">
        <v>12387</v>
      </c>
      <c r="L6088" s="11">
        <v>2</v>
      </c>
    </row>
    <row r="6089" spans="1:12">
      <c r="A6089" s="11" t="s">
        <v>12089</v>
      </c>
      <c r="D6089" s="11" t="s">
        <v>260</v>
      </c>
      <c r="E6089" s="19" t="s">
        <v>12272</v>
      </c>
      <c r="F6089" s="10">
        <v>42036</v>
      </c>
      <c r="G6089" s="10">
        <v>44958</v>
      </c>
      <c r="H6089" s="11">
        <v>9</v>
      </c>
      <c r="I6089" s="20" t="s">
        <v>259</v>
      </c>
      <c r="J6089" s="11" t="s">
        <v>261</v>
      </c>
      <c r="K6089" s="11" t="s">
        <v>12387</v>
      </c>
      <c r="L6089" s="11">
        <v>2</v>
      </c>
    </row>
    <row r="6090" spans="1:12">
      <c r="A6090" s="11" t="s">
        <v>12090</v>
      </c>
      <c r="D6090" s="11" t="s">
        <v>260</v>
      </c>
      <c r="E6090" s="19" t="s">
        <v>12273</v>
      </c>
      <c r="F6090" s="10">
        <v>42036</v>
      </c>
      <c r="G6090" s="10">
        <v>44958</v>
      </c>
      <c r="H6090" s="11">
        <v>9</v>
      </c>
      <c r="I6090" s="20" t="s">
        <v>259</v>
      </c>
      <c r="J6090" s="11" t="s">
        <v>261</v>
      </c>
      <c r="K6090" s="11" t="s">
        <v>12387</v>
      </c>
      <c r="L6090" s="11">
        <v>2</v>
      </c>
    </row>
    <row r="6091" spans="1:12">
      <c r="A6091" s="11" t="s">
        <v>12091</v>
      </c>
      <c r="D6091" s="11" t="s">
        <v>260</v>
      </c>
      <c r="E6091" s="19" t="s">
        <v>12274</v>
      </c>
      <c r="F6091" s="10">
        <v>42036</v>
      </c>
      <c r="G6091" s="10">
        <v>44958</v>
      </c>
      <c r="H6091" s="11">
        <v>9</v>
      </c>
      <c r="I6091" s="20" t="s">
        <v>259</v>
      </c>
      <c r="J6091" s="11" t="s">
        <v>261</v>
      </c>
      <c r="K6091" s="11" t="s">
        <v>12387</v>
      </c>
      <c r="L6091" s="11">
        <v>2</v>
      </c>
    </row>
    <row r="6092" spans="1:12">
      <c r="A6092" s="11" t="s">
        <v>12092</v>
      </c>
      <c r="D6092" s="11" t="s">
        <v>260</v>
      </c>
      <c r="E6092" s="19" t="s">
        <v>12275</v>
      </c>
      <c r="F6092" s="10">
        <v>42036</v>
      </c>
      <c r="G6092" s="10">
        <v>44958</v>
      </c>
      <c r="H6092" s="11">
        <v>9</v>
      </c>
      <c r="I6092" s="20" t="s">
        <v>259</v>
      </c>
      <c r="J6092" s="11" t="s">
        <v>261</v>
      </c>
      <c r="K6092" s="11" t="s">
        <v>12387</v>
      </c>
      <c r="L6092" s="11">
        <v>2</v>
      </c>
    </row>
    <row r="6093" spans="1:12">
      <c r="A6093" s="11" t="s">
        <v>12093</v>
      </c>
      <c r="D6093" s="11" t="s">
        <v>260</v>
      </c>
      <c r="E6093" s="19" t="s">
        <v>12276</v>
      </c>
      <c r="F6093" s="10">
        <v>42036</v>
      </c>
      <c r="G6093" s="10">
        <v>44958</v>
      </c>
      <c r="H6093" s="11">
        <v>9</v>
      </c>
      <c r="I6093" s="20" t="s">
        <v>259</v>
      </c>
      <c r="J6093" s="11" t="s">
        <v>261</v>
      </c>
      <c r="K6093" s="11" t="s">
        <v>12387</v>
      </c>
      <c r="L6093" s="11">
        <v>2</v>
      </c>
    </row>
    <row r="6094" spans="1:12">
      <c r="A6094" s="11" t="s">
        <v>12094</v>
      </c>
      <c r="D6094" s="11" t="s">
        <v>260</v>
      </c>
      <c r="E6094" s="19" t="s">
        <v>12277</v>
      </c>
      <c r="F6094" s="10">
        <v>42036</v>
      </c>
      <c r="G6094" s="10">
        <v>44958</v>
      </c>
      <c r="H6094" s="11">
        <v>9</v>
      </c>
      <c r="I6094" s="20" t="s">
        <v>259</v>
      </c>
      <c r="J6094" s="11" t="s">
        <v>261</v>
      </c>
      <c r="K6094" s="11" t="s">
        <v>12387</v>
      </c>
      <c r="L6094" s="11">
        <v>2</v>
      </c>
    </row>
    <row r="6095" spans="1:12">
      <c r="A6095" s="11" t="s">
        <v>12095</v>
      </c>
      <c r="D6095" s="11" t="s">
        <v>260</v>
      </c>
      <c r="E6095" s="19" t="s">
        <v>12278</v>
      </c>
      <c r="F6095" s="10">
        <v>42036</v>
      </c>
      <c r="G6095" s="10">
        <v>44958</v>
      </c>
      <c r="H6095" s="11">
        <v>9</v>
      </c>
      <c r="I6095" s="20" t="s">
        <v>259</v>
      </c>
      <c r="J6095" s="11" t="s">
        <v>261</v>
      </c>
      <c r="K6095" s="11" t="s">
        <v>12387</v>
      </c>
      <c r="L6095" s="11">
        <v>2</v>
      </c>
    </row>
    <row r="6096" spans="1:12">
      <c r="A6096" s="11" t="s">
        <v>12096</v>
      </c>
      <c r="D6096" s="11" t="s">
        <v>260</v>
      </c>
      <c r="E6096" s="19" t="s">
        <v>12279</v>
      </c>
      <c r="F6096" s="10">
        <v>42036</v>
      </c>
      <c r="G6096" s="10">
        <v>44958</v>
      </c>
      <c r="H6096" s="11">
        <v>9</v>
      </c>
      <c r="I6096" s="20" t="s">
        <v>259</v>
      </c>
      <c r="J6096" s="11" t="s">
        <v>261</v>
      </c>
      <c r="K6096" s="11" t="s">
        <v>12387</v>
      </c>
      <c r="L6096" s="11">
        <v>2</v>
      </c>
    </row>
    <row r="6097" spans="1:12">
      <c r="A6097" s="11" t="s">
        <v>12097</v>
      </c>
      <c r="D6097" s="11" t="s">
        <v>260</v>
      </c>
      <c r="E6097" s="19" t="s">
        <v>12280</v>
      </c>
      <c r="F6097" s="10">
        <v>42036</v>
      </c>
      <c r="G6097" s="10">
        <v>44958</v>
      </c>
      <c r="H6097" s="11">
        <v>9</v>
      </c>
      <c r="I6097" s="20" t="s">
        <v>259</v>
      </c>
      <c r="J6097" s="11" t="s">
        <v>261</v>
      </c>
      <c r="K6097" s="11" t="s">
        <v>12387</v>
      </c>
      <c r="L6097" s="11">
        <v>2</v>
      </c>
    </row>
    <row r="6098" spans="1:12">
      <c r="A6098" s="11" t="s">
        <v>12098</v>
      </c>
      <c r="D6098" s="11" t="s">
        <v>260</v>
      </c>
      <c r="E6098" s="19" t="s">
        <v>12281</v>
      </c>
      <c r="F6098" s="10">
        <v>42036</v>
      </c>
      <c r="G6098" s="10">
        <v>44958</v>
      </c>
      <c r="H6098" s="11">
        <v>9</v>
      </c>
      <c r="I6098" s="20" t="s">
        <v>259</v>
      </c>
      <c r="J6098" s="11" t="s">
        <v>261</v>
      </c>
      <c r="K6098" s="11" t="s">
        <v>12387</v>
      </c>
      <c r="L6098" s="11">
        <v>2</v>
      </c>
    </row>
    <row r="6099" spans="1:12">
      <c r="A6099" s="11" t="s">
        <v>12099</v>
      </c>
      <c r="D6099" s="11" t="s">
        <v>260</v>
      </c>
      <c r="E6099" s="19" t="s">
        <v>12282</v>
      </c>
      <c r="F6099" s="10">
        <v>42036</v>
      </c>
      <c r="G6099" s="10">
        <v>44958</v>
      </c>
      <c r="H6099" s="11">
        <v>9</v>
      </c>
      <c r="I6099" s="20" t="s">
        <v>259</v>
      </c>
      <c r="J6099" s="11" t="s">
        <v>261</v>
      </c>
      <c r="K6099" s="11" t="s">
        <v>12387</v>
      </c>
      <c r="L6099" s="11">
        <v>2</v>
      </c>
    </row>
    <row r="6100" spans="1:12">
      <c r="A6100" s="11" t="s">
        <v>12100</v>
      </c>
      <c r="D6100" s="11" t="s">
        <v>260</v>
      </c>
      <c r="E6100" s="19" t="s">
        <v>12283</v>
      </c>
      <c r="F6100" s="10">
        <v>42036</v>
      </c>
      <c r="G6100" s="10">
        <v>44958</v>
      </c>
      <c r="H6100" s="11">
        <v>9</v>
      </c>
      <c r="I6100" s="20" t="s">
        <v>259</v>
      </c>
      <c r="J6100" s="11" t="s">
        <v>261</v>
      </c>
      <c r="K6100" s="11" t="s">
        <v>12387</v>
      </c>
      <c r="L6100" s="11">
        <v>2</v>
      </c>
    </row>
    <row r="6101" spans="1:12">
      <c r="A6101" s="11" t="s">
        <v>12101</v>
      </c>
      <c r="D6101" s="11" t="s">
        <v>260</v>
      </c>
      <c r="E6101" s="19" t="s">
        <v>12284</v>
      </c>
      <c r="F6101" s="10">
        <v>42036</v>
      </c>
      <c r="G6101" s="10">
        <v>44958</v>
      </c>
      <c r="H6101" s="11">
        <v>9</v>
      </c>
      <c r="I6101" s="20" t="s">
        <v>259</v>
      </c>
      <c r="J6101" s="11" t="s">
        <v>261</v>
      </c>
      <c r="K6101" s="11" t="s">
        <v>12387</v>
      </c>
      <c r="L6101" s="11">
        <v>2</v>
      </c>
    </row>
    <row r="6102" spans="1:12">
      <c r="A6102" s="11" t="s">
        <v>12102</v>
      </c>
      <c r="D6102" s="11" t="s">
        <v>260</v>
      </c>
      <c r="E6102" s="19" t="s">
        <v>12285</v>
      </c>
      <c r="F6102" s="10">
        <v>42036</v>
      </c>
      <c r="G6102" s="10">
        <v>44958</v>
      </c>
      <c r="H6102" s="11">
        <v>9</v>
      </c>
      <c r="I6102" s="20" t="s">
        <v>259</v>
      </c>
      <c r="J6102" s="11" t="s">
        <v>261</v>
      </c>
      <c r="K6102" s="11" t="s">
        <v>12387</v>
      </c>
      <c r="L6102" s="11">
        <v>2</v>
      </c>
    </row>
    <row r="6103" spans="1:12">
      <c r="A6103" s="11" t="s">
        <v>12103</v>
      </c>
      <c r="D6103" s="11" t="s">
        <v>260</v>
      </c>
      <c r="E6103" s="19" t="s">
        <v>12286</v>
      </c>
      <c r="F6103" s="10">
        <v>42036</v>
      </c>
      <c r="G6103" s="10">
        <v>44958</v>
      </c>
      <c r="H6103" s="11">
        <v>9</v>
      </c>
      <c r="I6103" s="20" t="s">
        <v>259</v>
      </c>
      <c r="J6103" s="11" t="s">
        <v>261</v>
      </c>
      <c r="K6103" s="11" t="s">
        <v>12387</v>
      </c>
      <c r="L6103" s="11">
        <v>2</v>
      </c>
    </row>
    <row r="6104" spans="1:12">
      <c r="A6104" s="11" t="s">
        <v>12104</v>
      </c>
      <c r="D6104" s="11" t="s">
        <v>260</v>
      </c>
      <c r="E6104" s="19" t="s">
        <v>12287</v>
      </c>
      <c r="F6104" s="10">
        <v>42036</v>
      </c>
      <c r="G6104" s="10">
        <v>44958</v>
      </c>
      <c r="H6104" s="11">
        <v>9</v>
      </c>
      <c r="I6104" s="20" t="s">
        <v>259</v>
      </c>
      <c r="J6104" s="11" t="s">
        <v>261</v>
      </c>
      <c r="K6104" s="11" t="s">
        <v>12387</v>
      </c>
      <c r="L6104" s="11">
        <v>2</v>
      </c>
    </row>
    <row r="6105" spans="1:12">
      <c r="A6105" s="11" t="s">
        <v>12105</v>
      </c>
      <c r="D6105" s="11" t="s">
        <v>260</v>
      </c>
      <c r="E6105" s="19" t="s">
        <v>12288</v>
      </c>
      <c r="F6105" s="10">
        <v>42036</v>
      </c>
      <c r="G6105" s="10">
        <v>44958</v>
      </c>
      <c r="H6105" s="11">
        <v>9</v>
      </c>
      <c r="I6105" s="20" t="s">
        <v>259</v>
      </c>
      <c r="J6105" s="11" t="s">
        <v>261</v>
      </c>
      <c r="K6105" s="11" t="s">
        <v>12387</v>
      </c>
      <c r="L6105" s="11">
        <v>2</v>
      </c>
    </row>
    <row r="6106" spans="1:12">
      <c r="A6106" s="11" t="s">
        <v>12106</v>
      </c>
      <c r="D6106" s="11" t="s">
        <v>260</v>
      </c>
      <c r="E6106" s="19" t="s">
        <v>12289</v>
      </c>
      <c r="F6106" s="10">
        <v>42036</v>
      </c>
      <c r="G6106" s="10">
        <v>44958</v>
      </c>
      <c r="H6106" s="11">
        <v>9</v>
      </c>
      <c r="I6106" s="20" t="s">
        <v>259</v>
      </c>
      <c r="J6106" s="11" t="s">
        <v>261</v>
      </c>
      <c r="K6106" s="11" t="s">
        <v>12387</v>
      </c>
      <c r="L6106" s="11">
        <v>2</v>
      </c>
    </row>
    <row r="6107" spans="1:12">
      <c r="A6107" s="11" t="s">
        <v>12107</v>
      </c>
      <c r="D6107" s="11" t="s">
        <v>260</v>
      </c>
      <c r="E6107" s="19" t="s">
        <v>12290</v>
      </c>
      <c r="F6107" s="10">
        <v>42036</v>
      </c>
      <c r="G6107" s="10">
        <v>44958</v>
      </c>
      <c r="H6107" s="11">
        <v>9</v>
      </c>
      <c r="I6107" s="20" t="s">
        <v>259</v>
      </c>
      <c r="J6107" s="11" t="s">
        <v>261</v>
      </c>
      <c r="K6107" s="11" t="s">
        <v>12387</v>
      </c>
      <c r="L6107" s="11">
        <v>2</v>
      </c>
    </row>
    <row r="6108" spans="1:12">
      <c r="A6108" s="11" t="s">
        <v>12108</v>
      </c>
      <c r="D6108" s="11" t="s">
        <v>260</v>
      </c>
      <c r="E6108" s="19" t="s">
        <v>12291</v>
      </c>
      <c r="F6108" s="10">
        <v>42036</v>
      </c>
      <c r="G6108" s="10">
        <v>44958</v>
      </c>
      <c r="H6108" s="11">
        <v>9</v>
      </c>
      <c r="I6108" s="20" t="s">
        <v>259</v>
      </c>
      <c r="J6108" s="11" t="s">
        <v>261</v>
      </c>
      <c r="K6108" s="11" t="s">
        <v>12387</v>
      </c>
      <c r="L6108" s="11">
        <v>2</v>
      </c>
    </row>
    <row r="6109" spans="1:12">
      <c r="A6109" s="11" t="s">
        <v>12109</v>
      </c>
      <c r="D6109" s="11" t="s">
        <v>260</v>
      </c>
      <c r="E6109" s="19" t="s">
        <v>12292</v>
      </c>
      <c r="F6109" s="10">
        <v>42036</v>
      </c>
      <c r="G6109" s="10">
        <v>44958</v>
      </c>
      <c r="H6109" s="11">
        <v>9</v>
      </c>
      <c r="I6109" s="20" t="s">
        <v>259</v>
      </c>
      <c r="J6109" s="11" t="s">
        <v>261</v>
      </c>
      <c r="K6109" s="11" t="s">
        <v>12387</v>
      </c>
      <c r="L6109" s="11">
        <v>2</v>
      </c>
    </row>
    <row r="6110" spans="1:12">
      <c r="A6110" s="11" t="s">
        <v>12110</v>
      </c>
      <c r="D6110" s="11" t="s">
        <v>260</v>
      </c>
      <c r="E6110" s="19" t="s">
        <v>12293</v>
      </c>
      <c r="F6110" s="10">
        <v>42036</v>
      </c>
      <c r="G6110" s="10">
        <v>44958</v>
      </c>
      <c r="H6110" s="11">
        <v>9</v>
      </c>
      <c r="I6110" s="20" t="s">
        <v>259</v>
      </c>
      <c r="J6110" s="11" t="s">
        <v>261</v>
      </c>
      <c r="K6110" s="11" t="s">
        <v>12387</v>
      </c>
      <c r="L6110" s="11">
        <v>2</v>
      </c>
    </row>
    <row r="6111" spans="1:12">
      <c r="A6111" s="11" t="s">
        <v>12111</v>
      </c>
      <c r="D6111" s="11" t="s">
        <v>260</v>
      </c>
      <c r="E6111" s="19" t="s">
        <v>12294</v>
      </c>
      <c r="F6111" s="10">
        <v>42036</v>
      </c>
      <c r="G6111" s="10">
        <v>44958</v>
      </c>
      <c r="H6111" s="11">
        <v>9</v>
      </c>
      <c r="I6111" s="20" t="s">
        <v>259</v>
      </c>
      <c r="J6111" s="11" t="s">
        <v>261</v>
      </c>
      <c r="K6111" s="11" t="s">
        <v>12387</v>
      </c>
      <c r="L6111" s="11">
        <v>2</v>
      </c>
    </row>
    <row r="6112" spans="1:12">
      <c r="A6112" s="11" t="s">
        <v>12112</v>
      </c>
      <c r="D6112" s="11" t="s">
        <v>260</v>
      </c>
      <c r="E6112" s="19" t="s">
        <v>12295</v>
      </c>
      <c r="F6112" s="10">
        <v>42036</v>
      </c>
      <c r="G6112" s="10">
        <v>44958</v>
      </c>
      <c r="H6112" s="11">
        <v>9</v>
      </c>
      <c r="I6112" s="20" t="s">
        <v>259</v>
      </c>
      <c r="J6112" s="11" t="s">
        <v>261</v>
      </c>
      <c r="K6112" s="11" t="s">
        <v>12387</v>
      </c>
      <c r="L6112" s="11">
        <v>2</v>
      </c>
    </row>
    <row r="6113" spans="1:12">
      <c r="A6113" s="11" t="s">
        <v>12113</v>
      </c>
      <c r="D6113" s="11" t="s">
        <v>260</v>
      </c>
      <c r="E6113" s="19" t="s">
        <v>12296</v>
      </c>
      <c r="F6113" s="10">
        <v>42036</v>
      </c>
      <c r="G6113" s="10">
        <v>44958</v>
      </c>
      <c r="H6113" s="11">
        <v>9</v>
      </c>
      <c r="I6113" s="20" t="s">
        <v>259</v>
      </c>
      <c r="J6113" s="11" t="s">
        <v>261</v>
      </c>
      <c r="K6113" s="11" t="s">
        <v>12387</v>
      </c>
      <c r="L6113" s="11">
        <v>2</v>
      </c>
    </row>
    <row r="6114" spans="1:12">
      <c r="A6114" s="11" t="s">
        <v>12114</v>
      </c>
      <c r="D6114" s="11" t="s">
        <v>260</v>
      </c>
      <c r="E6114" s="19" t="s">
        <v>12297</v>
      </c>
      <c r="F6114" s="10">
        <v>42036</v>
      </c>
      <c r="G6114" s="10">
        <v>44958</v>
      </c>
      <c r="H6114" s="11">
        <v>9</v>
      </c>
      <c r="I6114" s="20" t="s">
        <v>259</v>
      </c>
      <c r="J6114" s="11" t="s">
        <v>261</v>
      </c>
      <c r="K6114" s="11" t="s">
        <v>12387</v>
      </c>
      <c r="L6114" s="11">
        <v>2</v>
      </c>
    </row>
    <row r="6115" spans="1:12">
      <c r="A6115" s="11" t="s">
        <v>12115</v>
      </c>
      <c r="D6115" s="11" t="s">
        <v>260</v>
      </c>
      <c r="E6115" s="19" t="s">
        <v>12298</v>
      </c>
      <c r="F6115" s="10">
        <v>42036</v>
      </c>
      <c r="G6115" s="10">
        <v>44958</v>
      </c>
      <c r="H6115" s="11">
        <v>9</v>
      </c>
      <c r="I6115" s="20" t="s">
        <v>259</v>
      </c>
      <c r="J6115" s="11" t="s">
        <v>261</v>
      </c>
      <c r="K6115" s="11" t="s">
        <v>12387</v>
      </c>
      <c r="L6115" s="11">
        <v>2</v>
      </c>
    </row>
    <row r="6116" spans="1:12">
      <c r="A6116" s="11" t="s">
        <v>12116</v>
      </c>
      <c r="D6116" s="11" t="s">
        <v>260</v>
      </c>
      <c r="E6116" s="19" t="s">
        <v>12299</v>
      </c>
      <c r="F6116" s="10">
        <v>42036</v>
      </c>
      <c r="G6116" s="10">
        <v>44958</v>
      </c>
      <c r="H6116" s="11">
        <v>9</v>
      </c>
      <c r="I6116" s="20" t="s">
        <v>259</v>
      </c>
      <c r="J6116" s="11" t="s">
        <v>261</v>
      </c>
      <c r="K6116" s="11" t="s">
        <v>12387</v>
      </c>
      <c r="L6116" s="11">
        <v>2</v>
      </c>
    </row>
    <row r="6117" spans="1:12">
      <c r="A6117" s="11" t="s">
        <v>12117</v>
      </c>
      <c r="D6117" s="11" t="s">
        <v>260</v>
      </c>
      <c r="E6117" s="19" t="s">
        <v>12300</v>
      </c>
      <c r="F6117" s="10">
        <v>42036</v>
      </c>
      <c r="G6117" s="10">
        <v>44958</v>
      </c>
      <c r="H6117" s="11">
        <v>9</v>
      </c>
      <c r="I6117" s="20" t="s">
        <v>259</v>
      </c>
      <c r="J6117" s="11" t="s">
        <v>261</v>
      </c>
      <c r="K6117" s="11" t="s">
        <v>12387</v>
      </c>
      <c r="L6117" s="11">
        <v>2</v>
      </c>
    </row>
    <row r="6118" spans="1:12">
      <c r="A6118" s="11" t="s">
        <v>12118</v>
      </c>
      <c r="D6118" s="11" t="s">
        <v>260</v>
      </c>
      <c r="E6118" s="19" t="s">
        <v>12301</v>
      </c>
      <c r="F6118" s="10">
        <v>42036</v>
      </c>
      <c r="G6118" s="10">
        <v>44958</v>
      </c>
      <c r="H6118" s="11">
        <v>9</v>
      </c>
      <c r="I6118" s="20" t="s">
        <v>259</v>
      </c>
      <c r="J6118" s="11" t="s">
        <v>261</v>
      </c>
      <c r="K6118" s="11" t="s">
        <v>12387</v>
      </c>
      <c r="L6118" s="11">
        <v>2</v>
      </c>
    </row>
    <row r="6119" spans="1:12">
      <c r="A6119" s="11" t="s">
        <v>12119</v>
      </c>
      <c r="D6119" s="11" t="s">
        <v>260</v>
      </c>
      <c r="E6119" s="19" t="s">
        <v>12302</v>
      </c>
      <c r="F6119" s="10">
        <v>42036</v>
      </c>
      <c r="G6119" s="10">
        <v>44958</v>
      </c>
      <c r="H6119" s="11">
        <v>9</v>
      </c>
      <c r="I6119" s="20" t="s">
        <v>259</v>
      </c>
      <c r="J6119" s="11" t="s">
        <v>261</v>
      </c>
      <c r="K6119" s="11" t="s">
        <v>12387</v>
      </c>
      <c r="L6119" s="11">
        <v>2</v>
      </c>
    </row>
    <row r="6120" spans="1:12">
      <c r="A6120" s="11" t="s">
        <v>12120</v>
      </c>
      <c r="D6120" s="11" t="s">
        <v>260</v>
      </c>
      <c r="E6120" s="19" t="s">
        <v>12303</v>
      </c>
      <c r="F6120" s="10">
        <v>42036</v>
      </c>
      <c r="G6120" s="10">
        <v>44958</v>
      </c>
      <c r="H6120" s="11">
        <v>9</v>
      </c>
      <c r="I6120" s="20" t="s">
        <v>259</v>
      </c>
      <c r="J6120" s="11" t="s">
        <v>261</v>
      </c>
      <c r="K6120" s="11" t="s">
        <v>12387</v>
      </c>
      <c r="L6120" s="11">
        <v>2</v>
      </c>
    </row>
    <row r="6121" spans="1:12">
      <c r="A6121" s="11" t="s">
        <v>12121</v>
      </c>
      <c r="D6121" s="11" t="s">
        <v>260</v>
      </c>
      <c r="E6121" s="19" t="s">
        <v>12304</v>
      </c>
      <c r="F6121" s="10">
        <v>42036</v>
      </c>
      <c r="G6121" s="10">
        <v>44958</v>
      </c>
      <c r="H6121" s="11">
        <v>9</v>
      </c>
      <c r="I6121" s="20" t="s">
        <v>259</v>
      </c>
      <c r="J6121" s="11" t="s">
        <v>261</v>
      </c>
      <c r="K6121" s="11" t="s">
        <v>12387</v>
      </c>
      <c r="L6121" s="11">
        <v>2</v>
      </c>
    </row>
    <row r="6122" spans="1:12">
      <c r="A6122" s="11" t="s">
        <v>12122</v>
      </c>
      <c r="D6122" s="11" t="s">
        <v>260</v>
      </c>
      <c r="E6122" s="19" t="s">
        <v>12305</v>
      </c>
      <c r="F6122" s="10">
        <v>42036</v>
      </c>
      <c r="G6122" s="10">
        <v>44958</v>
      </c>
      <c r="H6122" s="11">
        <v>9</v>
      </c>
      <c r="I6122" s="20" t="s">
        <v>259</v>
      </c>
      <c r="J6122" s="11" t="s">
        <v>261</v>
      </c>
      <c r="K6122" s="11" t="s">
        <v>12387</v>
      </c>
      <c r="L6122" s="11">
        <v>2</v>
      </c>
    </row>
    <row r="6123" spans="1:12">
      <c r="A6123" s="11" t="s">
        <v>12123</v>
      </c>
      <c r="D6123" s="11" t="s">
        <v>260</v>
      </c>
      <c r="E6123" s="19" t="s">
        <v>12306</v>
      </c>
      <c r="F6123" s="10">
        <v>42036</v>
      </c>
      <c r="G6123" s="10">
        <v>44958</v>
      </c>
      <c r="H6123" s="11">
        <v>9</v>
      </c>
      <c r="I6123" s="20" t="s">
        <v>259</v>
      </c>
      <c r="J6123" s="11" t="s">
        <v>261</v>
      </c>
      <c r="K6123" s="11" t="s">
        <v>12387</v>
      </c>
      <c r="L6123" s="11">
        <v>2</v>
      </c>
    </row>
    <row r="6124" spans="1:12">
      <c r="A6124" s="11" t="s">
        <v>12124</v>
      </c>
      <c r="D6124" s="11" t="s">
        <v>260</v>
      </c>
      <c r="E6124" s="19" t="s">
        <v>12307</v>
      </c>
      <c r="F6124" s="10">
        <v>42036</v>
      </c>
      <c r="G6124" s="10">
        <v>44958</v>
      </c>
      <c r="H6124" s="11">
        <v>9</v>
      </c>
      <c r="I6124" s="20" t="s">
        <v>259</v>
      </c>
      <c r="J6124" s="11" t="s">
        <v>261</v>
      </c>
      <c r="K6124" s="11" t="s">
        <v>12387</v>
      </c>
      <c r="L6124" s="11">
        <v>2</v>
      </c>
    </row>
    <row r="6125" spans="1:12">
      <c r="A6125" s="11" t="s">
        <v>12125</v>
      </c>
      <c r="D6125" s="11" t="s">
        <v>260</v>
      </c>
      <c r="E6125" s="19" t="s">
        <v>12308</v>
      </c>
      <c r="F6125" s="10">
        <v>42036</v>
      </c>
      <c r="G6125" s="10">
        <v>44958</v>
      </c>
      <c r="H6125" s="11">
        <v>9</v>
      </c>
      <c r="I6125" s="20" t="s">
        <v>259</v>
      </c>
      <c r="J6125" s="11" t="s">
        <v>261</v>
      </c>
      <c r="K6125" s="11" t="s">
        <v>12387</v>
      </c>
      <c r="L6125" s="11">
        <v>2</v>
      </c>
    </row>
    <row r="6126" spans="1:12">
      <c r="A6126" s="11" t="s">
        <v>12126</v>
      </c>
      <c r="D6126" s="11" t="s">
        <v>260</v>
      </c>
      <c r="E6126" s="19" t="s">
        <v>12309</v>
      </c>
      <c r="F6126" s="10">
        <v>42036</v>
      </c>
      <c r="G6126" s="10">
        <v>44958</v>
      </c>
      <c r="H6126" s="11">
        <v>9</v>
      </c>
      <c r="I6126" s="20" t="s">
        <v>259</v>
      </c>
      <c r="J6126" s="11" t="s">
        <v>261</v>
      </c>
      <c r="K6126" s="11" t="s">
        <v>12387</v>
      </c>
      <c r="L6126" s="11">
        <v>2</v>
      </c>
    </row>
    <row r="6127" spans="1:12">
      <c r="A6127" s="11" t="s">
        <v>12127</v>
      </c>
      <c r="D6127" s="11" t="s">
        <v>260</v>
      </c>
      <c r="E6127" s="19" t="s">
        <v>12310</v>
      </c>
      <c r="F6127" s="10">
        <v>42036</v>
      </c>
      <c r="G6127" s="10">
        <v>44958</v>
      </c>
      <c r="H6127" s="11">
        <v>9</v>
      </c>
      <c r="I6127" s="20" t="s">
        <v>259</v>
      </c>
      <c r="J6127" s="11" t="s">
        <v>261</v>
      </c>
      <c r="K6127" s="11" t="s">
        <v>12387</v>
      </c>
      <c r="L6127" s="11">
        <v>2</v>
      </c>
    </row>
    <row r="6128" spans="1:12">
      <c r="A6128" s="11" t="s">
        <v>12128</v>
      </c>
      <c r="D6128" s="11" t="s">
        <v>260</v>
      </c>
      <c r="E6128" s="19" t="s">
        <v>12311</v>
      </c>
      <c r="F6128" s="10">
        <v>42036</v>
      </c>
      <c r="G6128" s="10">
        <v>44958</v>
      </c>
      <c r="H6128" s="11">
        <v>9</v>
      </c>
      <c r="I6128" s="20" t="s">
        <v>259</v>
      </c>
      <c r="J6128" s="11" t="s">
        <v>261</v>
      </c>
      <c r="K6128" s="11" t="s">
        <v>12387</v>
      </c>
      <c r="L6128" s="11">
        <v>2</v>
      </c>
    </row>
    <row r="6129" spans="1:12">
      <c r="A6129" s="11" t="s">
        <v>12129</v>
      </c>
      <c r="D6129" s="11" t="s">
        <v>260</v>
      </c>
      <c r="E6129" s="19" t="s">
        <v>12312</v>
      </c>
      <c r="F6129" s="10">
        <v>42036</v>
      </c>
      <c r="G6129" s="10">
        <v>44958</v>
      </c>
      <c r="H6129" s="11">
        <v>9</v>
      </c>
      <c r="I6129" s="20" t="s">
        <v>259</v>
      </c>
      <c r="J6129" s="11" t="s">
        <v>261</v>
      </c>
      <c r="K6129" s="11" t="s">
        <v>12387</v>
      </c>
      <c r="L6129" s="11">
        <v>2</v>
      </c>
    </row>
    <row r="6130" spans="1:12">
      <c r="A6130" s="11" t="s">
        <v>12130</v>
      </c>
      <c r="D6130" s="11" t="s">
        <v>260</v>
      </c>
      <c r="E6130" s="19" t="s">
        <v>12313</v>
      </c>
      <c r="F6130" s="10">
        <v>42036</v>
      </c>
      <c r="G6130" s="10">
        <v>44958</v>
      </c>
      <c r="H6130" s="11">
        <v>9</v>
      </c>
      <c r="I6130" s="20" t="s">
        <v>259</v>
      </c>
      <c r="J6130" s="11" t="s">
        <v>261</v>
      </c>
      <c r="K6130" s="11" t="s">
        <v>12387</v>
      </c>
      <c r="L6130" s="11">
        <v>2</v>
      </c>
    </row>
    <row r="6131" spans="1:12">
      <c r="A6131" s="11" t="s">
        <v>12131</v>
      </c>
      <c r="D6131" s="11" t="s">
        <v>260</v>
      </c>
      <c r="E6131" s="19" t="s">
        <v>12314</v>
      </c>
      <c r="F6131" s="10">
        <v>42036</v>
      </c>
      <c r="G6131" s="10">
        <v>44958</v>
      </c>
      <c r="H6131" s="11">
        <v>9</v>
      </c>
      <c r="I6131" s="20" t="s">
        <v>259</v>
      </c>
      <c r="J6131" s="11" t="s">
        <v>261</v>
      </c>
      <c r="K6131" s="11" t="s">
        <v>12387</v>
      </c>
      <c r="L6131" s="11">
        <v>2</v>
      </c>
    </row>
    <row r="6132" spans="1:12">
      <c r="A6132" s="11" t="s">
        <v>12132</v>
      </c>
      <c r="D6132" s="11" t="s">
        <v>260</v>
      </c>
      <c r="E6132" s="19" t="s">
        <v>12315</v>
      </c>
      <c r="F6132" s="10">
        <v>42036</v>
      </c>
      <c r="G6132" s="10">
        <v>44958</v>
      </c>
      <c r="H6132" s="11">
        <v>9</v>
      </c>
      <c r="I6132" s="20" t="s">
        <v>259</v>
      </c>
      <c r="J6132" s="11" t="s">
        <v>261</v>
      </c>
      <c r="K6132" s="11" t="s">
        <v>12387</v>
      </c>
      <c r="L6132" s="11">
        <v>2</v>
      </c>
    </row>
    <row r="6133" spans="1:12">
      <c r="A6133" s="11" t="s">
        <v>12133</v>
      </c>
      <c r="D6133" s="11" t="s">
        <v>260</v>
      </c>
      <c r="E6133" s="19" t="s">
        <v>12316</v>
      </c>
      <c r="F6133" s="10">
        <v>42036</v>
      </c>
      <c r="G6133" s="10">
        <v>44958</v>
      </c>
      <c r="H6133" s="11">
        <v>9</v>
      </c>
      <c r="I6133" s="20" t="s">
        <v>259</v>
      </c>
      <c r="J6133" s="11" t="s">
        <v>261</v>
      </c>
      <c r="K6133" s="11" t="s">
        <v>12387</v>
      </c>
      <c r="L6133" s="11">
        <v>2</v>
      </c>
    </row>
    <row r="6134" spans="1:12">
      <c r="A6134" s="11" t="s">
        <v>12134</v>
      </c>
      <c r="D6134" s="11" t="s">
        <v>260</v>
      </c>
      <c r="E6134" s="19" t="s">
        <v>12317</v>
      </c>
      <c r="F6134" s="10">
        <v>42036</v>
      </c>
      <c r="G6134" s="10">
        <v>44958</v>
      </c>
      <c r="H6134" s="11">
        <v>9</v>
      </c>
      <c r="I6134" s="20" t="s">
        <v>259</v>
      </c>
      <c r="J6134" s="11" t="s">
        <v>261</v>
      </c>
      <c r="K6134" s="11" t="s">
        <v>12387</v>
      </c>
      <c r="L6134" s="11">
        <v>2</v>
      </c>
    </row>
    <row r="6135" spans="1:12">
      <c r="A6135" s="11" t="s">
        <v>12135</v>
      </c>
      <c r="D6135" s="11" t="s">
        <v>260</v>
      </c>
      <c r="E6135" s="19" t="s">
        <v>12318</v>
      </c>
      <c r="F6135" s="10">
        <v>42036</v>
      </c>
      <c r="G6135" s="10">
        <v>44958</v>
      </c>
      <c r="H6135" s="11">
        <v>9</v>
      </c>
      <c r="I6135" s="20" t="s">
        <v>259</v>
      </c>
      <c r="J6135" s="11" t="s">
        <v>261</v>
      </c>
      <c r="K6135" s="11" t="s">
        <v>12387</v>
      </c>
      <c r="L6135" s="11">
        <v>2</v>
      </c>
    </row>
    <row r="6136" spans="1:12">
      <c r="A6136" s="11" t="s">
        <v>12136</v>
      </c>
      <c r="D6136" s="11" t="s">
        <v>260</v>
      </c>
      <c r="E6136" s="19" t="s">
        <v>12319</v>
      </c>
      <c r="F6136" s="10">
        <v>42036</v>
      </c>
      <c r="G6136" s="10">
        <v>44958</v>
      </c>
      <c r="H6136" s="11">
        <v>9</v>
      </c>
      <c r="I6136" s="20" t="s">
        <v>259</v>
      </c>
      <c r="J6136" s="11" t="s">
        <v>261</v>
      </c>
      <c r="K6136" s="11" t="s">
        <v>12387</v>
      </c>
      <c r="L6136" s="11">
        <v>2</v>
      </c>
    </row>
    <row r="6137" spans="1:12">
      <c r="A6137" s="11" t="s">
        <v>12137</v>
      </c>
      <c r="D6137" s="11" t="s">
        <v>260</v>
      </c>
      <c r="E6137" s="19" t="s">
        <v>12320</v>
      </c>
      <c r="F6137" s="10">
        <v>42036</v>
      </c>
      <c r="G6137" s="10">
        <v>44958</v>
      </c>
      <c r="H6137" s="11">
        <v>9</v>
      </c>
      <c r="I6137" s="20" t="s">
        <v>259</v>
      </c>
      <c r="J6137" s="11" t="s">
        <v>261</v>
      </c>
      <c r="K6137" s="11" t="s">
        <v>12387</v>
      </c>
      <c r="L6137" s="11">
        <v>2</v>
      </c>
    </row>
    <row r="6138" spans="1:12">
      <c r="A6138" s="11" t="s">
        <v>12138</v>
      </c>
      <c r="D6138" s="11" t="s">
        <v>260</v>
      </c>
      <c r="E6138" s="19" t="s">
        <v>12321</v>
      </c>
      <c r="F6138" s="10">
        <v>42036</v>
      </c>
      <c r="G6138" s="10">
        <v>44958</v>
      </c>
      <c r="H6138" s="11">
        <v>9</v>
      </c>
      <c r="I6138" s="20" t="s">
        <v>259</v>
      </c>
      <c r="J6138" s="11" t="s">
        <v>261</v>
      </c>
      <c r="K6138" s="11" t="s">
        <v>12387</v>
      </c>
      <c r="L6138" s="11">
        <v>2</v>
      </c>
    </row>
    <row r="6139" spans="1:12">
      <c r="A6139" s="11" t="s">
        <v>12139</v>
      </c>
      <c r="D6139" s="11" t="s">
        <v>260</v>
      </c>
      <c r="E6139" s="19" t="s">
        <v>12322</v>
      </c>
      <c r="F6139" s="10">
        <v>42036</v>
      </c>
      <c r="G6139" s="10">
        <v>44958</v>
      </c>
      <c r="H6139" s="11">
        <v>9</v>
      </c>
      <c r="I6139" s="20" t="s">
        <v>259</v>
      </c>
      <c r="J6139" s="11" t="s">
        <v>261</v>
      </c>
      <c r="K6139" s="11" t="s">
        <v>12387</v>
      </c>
      <c r="L6139" s="11">
        <v>2</v>
      </c>
    </row>
    <row r="6140" spans="1:12">
      <c r="A6140" s="11" t="s">
        <v>12140</v>
      </c>
      <c r="D6140" s="11" t="s">
        <v>260</v>
      </c>
      <c r="E6140" s="19" t="s">
        <v>12323</v>
      </c>
      <c r="F6140" s="10">
        <v>42036</v>
      </c>
      <c r="G6140" s="10">
        <v>44958</v>
      </c>
      <c r="H6140" s="11">
        <v>9</v>
      </c>
      <c r="I6140" s="20" t="s">
        <v>259</v>
      </c>
      <c r="J6140" s="11" t="s">
        <v>261</v>
      </c>
      <c r="K6140" s="11" t="s">
        <v>12387</v>
      </c>
      <c r="L6140" s="11">
        <v>2</v>
      </c>
    </row>
    <row r="6141" spans="1:12">
      <c r="A6141" s="11" t="s">
        <v>12141</v>
      </c>
      <c r="D6141" s="11" t="s">
        <v>260</v>
      </c>
      <c r="E6141" s="19" t="s">
        <v>12324</v>
      </c>
      <c r="F6141" s="10">
        <v>42036</v>
      </c>
      <c r="G6141" s="10">
        <v>44958</v>
      </c>
      <c r="H6141" s="11">
        <v>9</v>
      </c>
      <c r="I6141" s="20" t="s">
        <v>259</v>
      </c>
      <c r="J6141" s="11" t="s">
        <v>261</v>
      </c>
      <c r="K6141" s="11" t="s">
        <v>12387</v>
      </c>
      <c r="L6141" s="11">
        <v>2</v>
      </c>
    </row>
    <row r="6142" spans="1:12">
      <c r="A6142" s="11" t="s">
        <v>12142</v>
      </c>
      <c r="D6142" s="11" t="s">
        <v>260</v>
      </c>
      <c r="E6142" s="19" t="s">
        <v>12325</v>
      </c>
      <c r="F6142" s="10">
        <v>42036</v>
      </c>
      <c r="G6142" s="10">
        <v>44958</v>
      </c>
      <c r="H6142" s="11">
        <v>9</v>
      </c>
      <c r="I6142" s="20" t="s">
        <v>259</v>
      </c>
      <c r="J6142" s="11" t="s">
        <v>261</v>
      </c>
      <c r="K6142" s="11" t="s">
        <v>12387</v>
      </c>
      <c r="L6142" s="11">
        <v>2</v>
      </c>
    </row>
    <row r="6143" spans="1:12">
      <c r="A6143" s="11" t="s">
        <v>12143</v>
      </c>
      <c r="D6143" s="11" t="s">
        <v>260</v>
      </c>
      <c r="E6143" s="19" t="s">
        <v>12326</v>
      </c>
      <c r="F6143" s="10">
        <v>42036</v>
      </c>
      <c r="G6143" s="10">
        <v>44958</v>
      </c>
      <c r="H6143" s="11">
        <v>9</v>
      </c>
      <c r="I6143" s="20" t="s">
        <v>259</v>
      </c>
      <c r="J6143" s="11" t="s">
        <v>261</v>
      </c>
      <c r="K6143" s="11" t="s">
        <v>12387</v>
      </c>
      <c r="L6143" s="11">
        <v>2</v>
      </c>
    </row>
    <row r="6144" spans="1:12">
      <c r="A6144" s="11" t="s">
        <v>12144</v>
      </c>
      <c r="D6144" s="11" t="s">
        <v>260</v>
      </c>
      <c r="E6144" s="19" t="s">
        <v>12327</v>
      </c>
      <c r="F6144" s="10">
        <v>42036</v>
      </c>
      <c r="G6144" s="10">
        <v>44958</v>
      </c>
      <c r="H6144" s="11">
        <v>9</v>
      </c>
      <c r="I6144" s="20" t="s">
        <v>259</v>
      </c>
      <c r="J6144" s="11" t="s">
        <v>261</v>
      </c>
      <c r="K6144" s="11" t="s">
        <v>12387</v>
      </c>
      <c r="L6144" s="11">
        <v>2</v>
      </c>
    </row>
    <row r="6145" spans="1:12">
      <c r="A6145" s="11" t="s">
        <v>12145</v>
      </c>
      <c r="D6145" s="11" t="s">
        <v>260</v>
      </c>
      <c r="E6145" s="19" t="s">
        <v>12328</v>
      </c>
      <c r="F6145" s="10">
        <v>42036</v>
      </c>
      <c r="G6145" s="10">
        <v>44958</v>
      </c>
      <c r="H6145" s="11">
        <v>9</v>
      </c>
      <c r="I6145" s="20" t="s">
        <v>259</v>
      </c>
      <c r="J6145" s="11" t="s">
        <v>261</v>
      </c>
      <c r="K6145" s="11" t="s">
        <v>12387</v>
      </c>
      <c r="L6145" s="11">
        <v>2</v>
      </c>
    </row>
    <row r="6146" spans="1:12">
      <c r="A6146" s="11" t="s">
        <v>12146</v>
      </c>
      <c r="D6146" s="11" t="s">
        <v>260</v>
      </c>
      <c r="E6146" s="19" t="s">
        <v>12329</v>
      </c>
      <c r="F6146" s="10">
        <v>42036</v>
      </c>
      <c r="G6146" s="10">
        <v>44958</v>
      </c>
      <c r="H6146" s="11">
        <v>9</v>
      </c>
      <c r="I6146" s="20" t="s">
        <v>259</v>
      </c>
      <c r="J6146" s="11" t="s">
        <v>261</v>
      </c>
      <c r="K6146" s="11" t="s">
        <v>12387</v>
      </c>
      <c r="L6146" s="11">
        <v>2</v>
      </c>
    </row>
    <row r="6147" spans="1:12">
      <c r="A6147" s="11" t="s">
        <v>12147</v>
      </c>
      <c r="D6147" s="11" t="s">
        <v>260</v>
      </c>
      <c r="E6147" s="19" t="s">
        <v>12330</v>
      </c>
      <c r="F6147" s="10">
        <v>42036</v>
      </c>
      <c r="G6147" s="10">
        <v>44958</v>
      </c>
      <c r="H6147" s="11">
        <v>9</v>
      </c>
      <c r="I6147" s="20" t="s">
        <v>259</v>
      </c>
      <c r="J6147" s="11" t="s">
        <v>261</v>
      </c>
      <c r="K6147" s="11" t="s">
        <v>12387</v>
      </c>
      <c r="L6147" s="11">
        <v>2</v>
      </c>
    </row>
    <row r="6148" spans="1:12">
      <c r="A6148" s="11" t="s">
        <v>12148</v>
      </c>
      <c r="D6148" s="11" t="s">
        <v>260</v>
      </c>
      <c r="E6148" s="19" t="s">
        <v>12331</v>
      </c>
      <c r="F6148" s="10">
        <v>42036</v>
      </c>
      <c r="G6148" s="10">
        <v>44958</v>
      </c>
      <c r="H6148" s="11">
        <v>9</v>
      </c>
      <c r="I6148" s="20" t="s">
        <v>259</v>
      </c>
      <c r="J6148" s="11" t="s">
        <v>261</v>
      </c>
      <c r="K6148" s="11" t="s">
        <v>12387</v>
      </c>
      <c r="L6148" s="11">
        <v>2</v>
      </c>
    </row>
    <row r="6149" spans="1:12">
      <c r="A6149" s="11" t="s">
        <v>12149</v>
      </c>
      <c r="D6149" s="11" t="s">
        <v>260</v>
      </c>
      <c r="E6149" s="19" t="s">
        <v>12332</v>
      </c>
      <c r="F6149" s="10">
        <v>42036</v>
      </c>
      <c r="G6149" s="10">
        <v>44958</v>
      </c>
      <c r="H6149" s="11">
        <v>9</v>
      </c>
      <c r="I6149" s="20" t="s">
        <v>259</v>
      </c>
      <c r="J6149" s="11" t="s">
        <v>261</v>
      </c>
      <c r="K6149" s="11" t="s">
        <v>12387</v>
      </c>
      <c r="L6149" s="11">
        <v>2</v>
      </c>
    </row>
    <row r="6150" spans="1:12">
      <c r="A6150" s="11" t="s">
        <v>12150</v>
      </c>
      <c r="D6150" s="11" t="s">
        <v>260</v>
      </c>
      <c r="E6150" s="19" t="s">
        <v>12333</v>
      </c>
      <c r="F6150" s="10">
        <v>42036</v>
      </c>
      <c r="G6150" s="10">
        <v>44958</v>
      </c>
      <c r="H6150" s="11">
        <v>9</v>
      </c>
      <c r="I6150" s="20" t="s">
        <v>259</v>
      </c>
      <c r="J6150" s="11" t="s">
        <v>261</v>
      </c>
      <c r="K6150" s="11" t="s">
        <v>12387</v>
      </c>
      <c r="L6150" s="11">
        <v>2</v>
      </c>
    </row>
    <row r="6151" spans="1:12">
      <c r="A6151" s="11" t="s">
        <v>12151</v>
      </c>
      <c r="D6151" s="11" t="s">
        <v>260</v>
      </c>
      <c r="E6151" s="19" t="s">
        <v>12334</v>
      </c>
      <c r="F6151" s="10">
        <v>42036</v>
      </c>
      <c r="G6151" s="10">
        <v>44958</v>
      </c>
      <c r="H6151" s="11">
        <v>9</v>
      </c>
      <c r="I6151" s="20" t="s">
        <v>259</v>
      </c>
      <c r="J6151" s="11" t="s">
        <v>261</v>
      </c>
      <c r="K6151" s="11" t="s">
        <v>12387</v>
      </c>
      <c r="L6151" s="11">
        <v>2</v>
      </c>
    </row>
    <row r="6152" spans="1:12">
      <c r="A6152" s="11" t="s">
        <v>12152</v>
      </c>
      <c r="D6152" s="11" t="s">
        <v>260</v>
      </c>
      <c r="E6152" s="19" t="s">
        <v>12335</v>
      </c>
      <c r="F6152" s="10">
        <v>42036</v>
      </c>
      <c r="G6152" s="10">
        <v>44958</v>
      </c>
      <c r="H6152" s="11">
        <v>9</v>
      </c>
      <c r="I6152" s="20" t="s">
        <v>259</v>
      </c>
      <c r="J6152" s="11" t="s">
        <v>261</v>
      </c>
      <c r="K6152" s="11" t="s">
        <v>12387</v>
      </c>
      <c r="L6152" s="11">
        <v>2</v>
      </c>
    </row>
    <row r="6153" spans="1:12">
      <c r="A6153" s="11" t="s">
        <v>12153</v>
      </c>
      <c r="D6153" s="11" t="s">
        <v>260</v>
      </c>
      <c r="E6153" s="19" t="s">
        <v>12336</v>
      </c>
      <c r="F6153" s="10">
        <v>42036</v>
      </c>
      <c r="G6153" s="10">
        <v>44958</v>
      </c>
      <c r="H6153" s="11">
        <v>9</v>
      </c>
      <c r="I6153" s="20" t="s">
        <v>259</v>
      </c>
      <c r="J6153" s="11" t="s">
        <v>261</v>
      </c>
      <c r="K6153" s="11" t="s">
        <v>12387</v>
      </c>
      <c r="L6153" s="11">
        <v>2</v>
      </c>
    </row>
    <row r="6154" spans="1:12">
      <c r="A6154" s="11" t="s">
        <v>12154</v>
      </c>
      <c r="D6154" s="11" t="s">
        <v>260</v>
      </c>
      <c r="E6154" s="19" t="s">
        <v>12337</v>
      </c>
      <c r="F6154" s="10">
        <v>42036</v>
      </c>
      <c r="G6154" s="10">
        <v>44958</v>
      </c>
      <c r="H6154" s="11">
        <v>9</v>
      </c>
      <c r="I6154" s="20" t="s">
        <v>259</v>
      </c>
      <c r="J6154" s="11" t="s">
        <v>261</v>
      </c>
      <c r="K6154" s="11" t="s">
        <v>12387</v>
      </c>
      <c r="L6154" s="11">
        <v>2</v>
      </c>
    </row>
    <row r="6155" spans="1:12">
      <c r="A6155" s="11" t="s">
        <v>12155</v>
      </c>
      <c r="D6155" s="11" t="s">
        <v>260</v>
      </c>
      <c r="E6155" s="19" t="s">
        <v>12338</v>
      </c>
      <c r="F6155" s="10">
        <v>42036</v>
      </c>
      <c r="G6155" s="10">
        <v>44958</v>
      </c>
      <c r="H6155" s="11">
        <v>9</v>
      </c>
      <c r="I6155" s="20" t="s">
        <v>259</v>
      </c>
      <c r="J6155" s="11" t="s">
        <v>261</v>
      </c>
      <c r="K6155" s="11" t="s">
        <v>12387</v>
      </c>
      <c r="L6155" s="11">
        <v>2</v>
      </c>
    </row>
    <row r="6156" spans="1:12">
      <c r="A6156" s="11" t="s">
        <v>12156</v>
      </c>
      <c r="D6156" s="11" t="s">
        <v>260</v>
      </c>
      <c r="E6156" s="19" t="s">
        <v>12339</v>
      </c>
      <c r="F6156" s="10">
        <v>42036</v>
      </c>
      <c r="G6156" s="10">
        <v>44958</v>
      </c>
      <c r="H6156" s="11">
        <v>9</v>
      </c>
      <c r="I6156" s="20" t="s">
        <v>259</v>
      </c>
      <c r="J6156" s="11" t="s">
        <v>261</v>
      </c>
      <c r="K6156" s="11" t="s">
        <v>12387</v>
      </c>
      <c r="L6156" s="11">
        <v>2</v>
      </c>
    </row>
    <row r="6157" spans="1:12">
      <c r="A6157" s="11" t="s">
        <v>12157</v>
      </c>
      <c r="D6157" s="11" t="s">
        <v>260</v>
      </c>
      <c r="E6157" s="19" t="s">
        <v>12340</v>
      </c>
      <c r="F6157" s="10">
        <v>42036</v>
      </c>
      <c r="G6157" s="10">
        <v>44958</v>
      </c>
      <c r="H6157" s="11">
        <v>9</v>
      </c>
      <c r="I6157" s="20" t="s">
        <v>259</v>
      </c>
      <c r="J6157" s="11" t="s">
        <v>261</v>
      </c>
      <c r="K6157" s="11" t="s">
        <v>12387</v>
      </c>
      <c r="L6157" s="11">
        <v>2</v>
      </c>
    </row>
    <row r="6158" spans="1:12">
      <c r="A6158" s="11" t="s">
        <v>12158</v>
      </c>
      <c r="D6158" s="11" t="s">
        <v>260</v>
      </c>
      <c r="E6158" s="19" t="s">
        <v>12341</v>
      </c>
      <c r="F6158" s="10">
        <v>42036</v>
      </c>
      <c r="G6158" s="10">
        <v>44958</v>
      </c>
      <c r="H6158" s="11">
        <v>9</v>
      </c>
      <c r="I6158" s="20" t="s">
        <v>259</v>
      </c>
      <c r="J6158" s="11" t="s">
        <v>261</v>
      </c>
      <c r="K6158" s="11" t="s">
        <v>12387</v>
      </c>
      <c r="L6158" s="11">
        <v>2</v>
      </c>
    </row>
    <row r="6159" spans="1:12">
      <c r="A6159" s="11" t="s">
        <v>12159</v>
      </c>
      <c r="D6159" s="11" t="s">
        <v>260</v>
      </c>
      <c r="E6159" s="19" t="s">
        <v>12342</v>
      </c>
      <c r="F6159" s="10">
        <v>42036</v>
      </c>
      <c r="G6159" s="10">
        <v>44958</v>
      </c>
      <c r="H6159" s="11">
        <v>9</v>
      </c>
      <c r="I6159" s="20" t="s">
        <v>259</v>
      </c>
      <c r="J6159" s="11" t="s">
        <v>261</v>
      </c>
      <c r="K6159" s="11" t="s">
        <v>12387</v>
      </c>
      <c r="L6159" s="11">
        <v>2</v>
      </c>
    </row>
    <row r="6160" spans="1:12">
      <c r="A6160" s="11" t="s">
        <v>12160</v>
      </c>
      <c r="D6160" s="11" t="s">
        <v>260</v>
      </c>
      <c r="E6160" s="19" t="s">
        <v>12343</v>
      </c>
      <c r="F6160" s="10">
        <v>42036</v>
      </c>
      <c r="G6160" s="10">
        <v>44958</v>
      </c>
      <c r="H6160" s="11">
        <v>9</v>
      </c>
      <c r="I6160" s="20" t="s">
        <v>259</v>
      </c>
      <c r="J6160" s="11" t="s">
        <v>261</v>
      </c>
      <c r="K6160" s="11" t="s">
        <v>12387</v>
      </c>
      <c r="L6160" s="11">
        <v>2</v>
      </c>
    </row>
    <row r="6161" spans="1:12">
      <c r="A6161" s="11" t="s">
        <v>12161</v>
      </c>
      <c r="D6161" s="11" t="s">
        <v>260</v>
      </c>
      <c r="E6161" s="19" t="s">
        <v>12344</v>
      </c>
      <c r="F6161" s="10">
        <v>42036</v>
      </c>
      <c r="G6161" s="10">
        <v>44958</v>
      </c>
      <c r="H6161" s="11">
        <v>9</v>
      </c>
      <c r="I6161" s="20" t="s">
        <v>259</v>
      </c>
      <c r="J6161" s="11" t="s">
        <v>261</v>
      </c>
      <c r="K6161" s="11" t="s">
        <v>12387</v>
      </c>
      <c r="L6161" s="11">
        <v>2</v>
      </c>
    </row>
    <row r="6162" spans="1:12">
      <c r="A6162" s="11" t="s">
        <v>12162</v>
      </c>
      <c r="D6162" s="11" t="s">
        <v>260</v>
      </c>
      <c r="E6162" s="19" t="s">
        <v>12345</v>
      </c>
      <c r="F6162" s="10">
        <v>42036</v>
      </c>
      <c r="G6162" s="10">
        <v>44958</v>
      </c>
      <c r="H6162" s="11">
        <v>9</v>
      </c>
      <c r="I6162" s="20" t="s">
        <v>259</v>
      </c>
      <c r="J6162" s="11" t="s">
        <v>261</v>
      </c>
      <c r="K6162" s="11" t="s">
        <v>12387</v>
      </c>
      <c r="L6162" s="11">
        <v>2</v>
      </c>
    </row>
    <row r="6163" spans="1:12">
      <c r="A6163" s="11" t="s">
        <v>12163</v>
      </c>
      <c r="D6163" s="11" t="s">
        <v>260</v>
      </c>
      <c r="E6163" s="19" t="s">
        <v>12346</v>
      </c>
      <c r="F6163" s="10">
        <v>42036</v>
      </c>
      <c r="G6163" s="10">
        <v>44958</v>
      </c>
      <c r="H6163" s="11">
        <v>9</v>
      </c>
      <c r="I6163" s="20" t="s">
        <v>259</v>
      </c>
      <c r="J6163" s="11" t="s">
        <v>261</v>
      </c>
      <c r="K6163" s="11" t="s">
        <v>12387</v>
      </c>
      <c r="L6163" s="11">
        <v>2</v>
      </c>
    </row>
    <row r="6164" spans="1:12">
      <c r="A6164" s="11" t="s">
        <v>12164</v>
      </c>
      <c r="D6164" s="11" t="s">
        <v>260</v>
      </c>
      <c r="E6164" s="19" t="s">
        <v>12347</v>
      </c>
      <c r="F6164" s="10">
        <v>42036</v>
      </c>
      <c r="G6164" s="10">
        <v>44958</v>
      </c>
      <c r="H6164" s="11">
        <v>9</v>
      </c>
      <c r="I6164" s="20" t="s">
        <v>259</v>
      </c>
      <c r="J6164" s="11" t="s">
        <v>261</v>
      </c>
      <c r="K6164" s="11" t="s">
        <v>12387</v>
      </c>
      <c r="L6164" s="11">
        <v>2</v>
      </c>
    </row>
    <row r="6165" spans="1:12">
      <c r="A6165" s="11" t="s">
        <v>12165</v>
      </c>
      <c r="D6165" s="11" t="s">
        <v>260</v>
      </c>
      <c r="E6165" s="19" t="s">
        <v>12348</v>
      </c>
      <c r="F6165" s="10">
        <v>42036</v>
      </c>
      <c r="G6165" s="10">
        <v>44958</v>
      </c>
      <c r="H6165" s="11">
        <v>9</v>
      </c>
      <c r="I6165" s="20" t="s">
        <v>259</v>
      </c>
      <c r="J6165" s="11" t="s">
        <v>261</v>
      </c>
      <c r="K6165" s="11" t="s">
        <v>12387</v>
      </c>
      <c r="L6165" s="11">
        <v>2</v>
      </c>
    </row>
    <row r="6166" spans="1:12">
      <c r="A6166" s="11" t="s">
        <v>12166</v>
      </c>
      <c r="D6166" s="11" t="s">
        <v>260</v>
      </c>
      <c r="E6166" s="19" t="s">
        <v>12349</v>
      </c>
      <c r="F6166" s="10">
        <v>42036</v>
      </c>
      <c r="G6166" s="10">
        <v>44958</v>
      </c>
      <c r="H6166" s="11">
        <v>9</v>
      </c>
      <c r="I6166" s="20" t="s">
        <v>259</v>
      </c>
      <c r="J6166" s="11" t="s">
        <v>261</v>
      </c>
      <c r="K6166" s="11" t="s">
        <v>12387</v>
      </c>
      <c r="L6166" s="11">
        <v>2</v>
      </c>
    </row>
    <row r="6167" spans="1:12">
      <c r="A6167" s="11" t="s">
        <v>12167</v>
      </c>
      <c r="D6167" s="11" t="s">
        <v>260</v>
      </c>
      <c r="E6167" s="19" t="s">
        <v>12350</v>
      </c>
      <c r="F6167" s="10">
        <v>42036</v>
      </c>
      <c r="G6167" s="10">
        <v>44958</v>
      </c>
      <c r="H6167" s="11">
        <v>9</v>
      </c>
      <c r="I6167" s="20" t="s">
        <v>259</v>
      </c>
      <c r="J6167" s="11" t="s">
        <v>261</v>
      </c>
      <c r="K6167" s="11" t="s">
        <v>12387</v>
      </c>
      <c r="L6167" s="11">
        <v>2</v>
      </c>
    </row>
    <row r="6168" spans="1:12">
      <c r="A6168" s="11" t="s">
        <v>12168</v>
      </c>
      <c r="D6168" s="11" t="s">
        <v>260</v>
      </c>
      <c r="E6168" s="19" t="s">
        <v>12351</v>
      </c>
      <c r="F6168" s="10">
        <v>42036</v>
      </c>
      <c r="G6168" s="10">
        <v>44958</v>
      </c>
      <c r="H6168" s="11">
        <v>9</v>
      </c>
      <c r="I6168" s="20" t="s">
        <v>259</v>
      </c>
      <c r="J6168" s="11" t="s">
        <v>261</v>
      </c>
      <c r="K6168" s="11" t="s">
        <v>12387</v>
      </c>
      <c r="L6168" s="11">
        <v>2</v>
      </c>
    </row>
    <row r="6169" spans="1:12">
      <c r="A6169" s="11" t="s">
        <v>12169</v>
      </c>
      <c r="D6169" s="11" t="s">
        <v>260</v>
      </c>
      <c r="E6169" s="19" t="s">
        <v>12352</v>
      </c>
      <c r="F6169" s="10">
        <v>42036</v>
      </c>
      <c r="G6169" s="10">
        <v>44958</v>
      </c>
      <c r="H6169" s="11">
        <v>9</v>
      </c>
      <c r="I6169" s="20" t="s">
        <v>259</v>
      </c>
      <c r="J6169" s="11" t="s">
        <v>261</v>
      </c>
      <c r="K6169" s="11" t="s">
        <v>12387</v>
      </c>
      <c r="L6169" s="11">
        <v>2</v>
      </c>
    </row>
    <row r="6170" spans="1:12">
      <c r="A6170" s="11" t="s">
        <v>12170</v>
      </c>
      <c r="D6170" s="11" t="s">
        <v>260</v>
      </c>
      <c r="E6170" s="19" t="s">
        <v>12353</v>
      </c>
      <c r="F6170" s="10">
        <v>42036</v>
      </c>
      <c r="G6170" s="10">
        <v>44958</v>
      </c>
      <c r="H6170" s="11">
        <v>9</v>
      </c>
      <c r="I6170" s="20" t="s">
        <v>259</v>
      </c>
      <c r="J6170" s="11" t="s">
        <v>261</v>
      </c>
      <c r="K6170" s="11" t="s">
        <v>12387</v>
      </c>
      <c r="L6170" s="11">
        <v>2</v>
      </c>
    </row>
    <row r="6171" spans="1:12">
      <c r="A6171" s="11" t="s">
        <v>12171</v>
      </c>
      <c r="D6171" s="11" t="s">
        <v>260</v>
      </c>
      <c r="E6171" s="19" t="s">
        <v>12354</v>
      </c>
      <c r="F6171" s="10">
        <v>42036</v>
      </c>
      <c r="G6171" s="10">
        <v>44958</v>
      </c>
      <c r="H6171" s="11">
        <v>9</v>
      </c>
      <c r="I6171" s="20" t="s">
        <v>259</v>
      </c>
      <c r="J6171" s="11" t="s">
        <v>261</v>
      </c>
      <c r="K6171" s="11" t="s">
        <v>12387</v>
      </c>
      <c r="L6171" s="11">
        <v>2</v>
      </c>
    </row>
    <row r="6172" spans="1:12">
      <c r="A6172" s="11" t="s">
        <v>12172</v>
      </c>
      <c r="D6172" s="11" t="s">
        <v>260</v>
      </c>
      <c r="E6172" s="19" t="s">
        <v>12355</v>
      </c>
      <c r="F6172" s="10">
        <v>42036</v>
      </c>
      <c r="G6172" s="10">
        <v>44958</v>
      </c>
      <c r="H6172" s="11">
        <v>9</v>
      </c>
      <c r="I6172" s="20" t="s">
        <v>259</v>
      </c>
      <c r="J6172" s="11" t="s">
        <v>261</v>
      </c>
      <c r="K6172" s="11" t="s">
        <v>12387</v>
      </c>
      <c r="L6172" s="11">
        <v>2</v>
      </c>
    </row>
    <row r="6173" spans="1:12">
      <c r="A6173" s="11" t="s">
        <v>12173</v>
      </c>
      <c r="D6173" s="11" t="s">
        <v>260</v>
      </c>
      <c r="E6173" s="19" t="s">
        <v>12356</v>
      </c>
      <c r="F6173" s="10">
        <v>42036</v>
      </c>
      <c r="G6173" s="10">
        <v>44958</v>
      </c>
      <c r="H6173" s="11">
        <v>9</v>
      </c>
      <c r="I6173" s="20" t="s">
        <v>259</v>
      </c>
      <c r="J6173" s="11" t="s">
        <v>261</v>
      </c>
      <c r="K6173" s="11" t="s">
        <v>12387</v>
      </c>
      <c r="L6173" s="11">
        <v>2</v>
      </c>
    </row>
    <row r="6174" spans="1:12">
      <c r="A6174" s="11" t="s">
        <v>12174</v>
      </c>
      <c r="D6174" s="11" t="s">
        <v>260</v>
      </c>
      <c r="E6174" s="19" t="s">
        <v>12357</v>
      </c>
      <c r="F6174" s="10">
        <v>42036</v>
      </c>
      <c r="G6174" s="10">
        <v>44958</v>
      </c>
      <c r="H6174" s="11">
        <v>9</v>
      </c>
      <c r="I6174" s="20" t="s">
        <v>259</v>
      </c>
      <c r="J6174" s="11" t="s">
        <v>261</v>
      </c>
      <c r="K6174" s="11" t="s">
        <v>12387</v>
      </c>
      <c r="L6174" s="11">
        <v>2</v>
      </c>
    </row>
    <row r="6175" spans="1:12">
      <c r="A6175" s="11" t="s">
        <v>12175</v>
      </c>
      <c r="D6175" s="11" t="s">
        <v>260</v>
      </c>
      <c r="E6175" s="19" t="s">
        <v>12358</v>
      </c>
      <c r="F6175" s="10">
        <v>42036</v>
      </c>
      <c r="G6175" s="10">
        <v>44958</v>
      </c>
      <c r="H6175" s="11">
        <v>9</v>
      </c>
      <c r="I6175" s="20" t="s">
        <v>259</v>
      </c>
      <c r="J6175" s="11" t="s">
        <v>261</v>
      </c>
      <c r="K6175" s="11" t="s">
        <v>12387</v>
      </c>
      <c r="L6175" s="11">
        <v>2</v>
      </c>
    </row>
    <row r="6176" spans="1:12">
      <c r="A6176" s="11" t="s">
        <v>12176</v>
      </c>
      <c r="D6176" s="11" t="s">
        <v>260</v>
      </c>
      <c r="E6176" s="19" t="s">
        <v>12359</v>
      </c>
      <c r="F6176" s="10">
        <v>42036</v>
      </c>
      <c r="G6176" s="10">
        <v>44958</v>
      </c>
      <c r="H6176" s="11">
        <v>9</v>
      </c>
      <c r="I6176" s="20" t="s">
        <v>259</v>
      </c>
      <c r="J6176" s="11" t="s">
        <v>261</v>
      </c>
      <c r="K6176" s="11" t="s">
        <v>12387</v>
      </c>
      <c r="L6176" s="11">
        <v>2</v>
      </c>
    </row>
    <row r="6177" spans="1:12">
      <c r="A6177" s="11" t="s">
        <v>12177</v>
      </c>
      <c r="D6177" s="11" t="s">
        <v>260</v>
      </c>
      <c r="E6177" s="19" t="s">
        <v>12360</v>
      </c>
      <c r="F6177" s="10">
        <v>42036</v>
      </c>
      <c r="G6177" s="10">
        <v>44958</v>
      </c>
      <c r="H6177" s="11">
        <v>9</v>
      </c>
      <c r="I6177" s="20" t="s">
        <v>259</v>
      </c>
      <c r="J6177" s="11" t="s">
        <v>261</v>
      </c>
      <c r="K6177" s="11" t="s">
        <v>12387</v>
      </c>
      <c r="L6177" s="11">
        <v>2</v>
      </c>
    </row>
    <row r="6178" spans="1:12">
      <c r="A6178" s="11" t="s">
        <v>12178</v>
      </c>
      <c r="D6178" s="11" t="s">
        <v>260</v>
      </c>
      <c r="E6178" s="19" t="s">
        <v>12361</v>
      </c>
      <c r="F6178" s="10">
        <v>42036</v>
      </c>
      <c r="G6178" s="10">
        <v>44958</v>
      </c>
      <c r="H6178" s="11">
        <v>9</v>
      </c>
      <c r="I6178" s="20" t="s">
        <v>259</v>
      </c>
      <c r="J6178" s="11" t="s">
        <v>261</v>
      </c>
      <c r="K6178" s="11" t="s">
        <v>12387</v>
      </c>
      <c r="L6178" s="11">
        <v>2</v>
      </c>
    </row>
    <row r="6179" spans="1:12">
      <c r="A6179" s="11" t="s">
        <v>12179</v>
      </c>
      <c r="D6179" s="11" t="s">
        <v>260</v>
      </c>
      <c r="E6179" s="19" t="s">
        <v>12362</v>
      </c>
      <c r="F6179" s="10">
        <v>42036</v>
      </c>
      <c r="G6179" s="10">
        <v>44958</v>
      </c>
      <c r="H6179" s="11">
        <v>9</v>
      </c>
      <c r="I6179" s="20" t="s">
        <v>259</v>
      </c>
      <c r="J6179" s="11" t="s">
        <v>261</v>
      </c>
      <c r="K6179" s="11" t="s">
        <v>12387</v>
      </c>
      <c r="L6179" s="11">
        <v>2</v>
      </c>
    </row>
    <row r="6180" spans="1:12">
      <c r="A6180" s="11" t="s">
        <v>12180</v>
      </c>
      <c r="D6180" s="11" t="s">
        <v>260</v>
      </c>
      <c r="E6180" s="19" t="s">
        <v>12363</v>
      </c>
      <c r="F6180" s="10">
        <v>42036</v>
      </c>
      <c r="G6180" s="10">
        <v>44958</v>
      </c>
      <c r="H6180" s="11">
        <v>9</v>
      </c>
      <c r="I6180" s="20" t="s">
        <v>259</v>
      </c>
      <c r="J6180" s="11" t="s">
        <v>261</v>
      </c>
      <c r="K6180" s="11" t="s">
        <v>12387</v>
      </c>
      <c r="L6180" s="11">
        <v>2</v>
      </c>
    </row>
    <row r="6181" spans="1:12">
      <c r="A6181" s="11" t="s">
        <v>12181</v>
      </c>
      <c r="D6181" s="11" t="s">
        <v>260</v>
      </c>
      <c r="E6181" s="19" t="s">
        <v>12364</v>
      </c>
      <c r="F6181" s="10">
        <v>42036</v>
      </c>
      <c r="G6181" s="10">
        <v>44958</v>
      </c>
      <c r="H6181" s="11">
        <v>9</v>
      </c>
      <c r="I6181" s="20" t="s">
        <v>259</v>
      </c>
      <c r="J6181" s="11" t="s">
        <v>261</v>
      </c>
      <c r="K6181" s="11" t="s">
        <v>12387</v>
      </c>
      <c r="L6181" s="11">
        <v>2</v>
      </c>
    </row>
    <row r="6182" spans="1:12">
      <c r="A6182" s="11" t="s">
        <v>12182</v>
      </c>
      <c r="D6182" s="11" t="s">
        <v>260</v>
      </c>
      <c r="E6182" s="19" t="s">
        <v>12365</v>
      </c>
      <c r="F6182" s="10">
        <v>42036</v>
      </c>
      <c r="G6182" s="10">
        <v>44958</v>
      </c>
      <c r="H6182" s="11">
        <v>9</v>
      </c>
      <c r="I6182" s="20" t="s">
        <v>259</v>
      </c>
      <c r="J6182" s="11" t="s">
        <v>261</v>
      </c>
      <c r="K6182" s="11" t="s">
        <v>12387</v>
      </c>
      <c r="L6182" s="11">
        <v>2</v>
      </c>
    </row>
    <row r="6183" spans="1:12">
      <c r="A6183" s="11" t="s">
        <v>12183</v>
      </c>
      <c r="D6183" s="11" t="s">
        <v>260</v>
      </c>
      <c r="E6183" s="19" t="s">
        <v>12366</v>
      </c>
      <c r="F6183" s="10">
        <v>42036</v>
      </c>
      <c r="G6183" s="10">
        <v>44958</v>
      </c>
      <c r="H6183" s="11">
        <v>9</v>
      </c>
      <c r="I6183" s="20" t="s">
        <v>259</v>
      </c>
      <c r="J6183" s="11" t="s">
        <v>261</v>
      </c>
      <c r="K6183" s="11" t="s">
        <v>12387</v>
      </c>
      <c r="L6183" s="11">
        <v>2</v>
      </c>
    </row>
    <row r="6184" spans="1:12">
      <c r="A6184" s="11" t="s">
        <v>12184</v>
      </c>
      <c r="D6184" s="11" t="s">
        <v>260</v>
      </c>
      <c r="E6184" s="19" t="s">
        <v>12367</v>
      </c>
      <c r="F6184" s="10">
        <v>42036</v>
      </c>
      <c r="G6184" s="10">
        <v>44958</v>
      </c>
      <c r="H6184" s="11">
        <v>9</v>
      </c>
      <c r="I6184" s="20" t="s">
        <v>259</v>
      </c>
      <c r="J6184" s="11" t="s">
        <v>261</v>
      </c>
      <c r="K6184" s="11" t="s">
        <v>12387</v>
      </c>
      <c r="L6184" s="11">
        <v>2</v>
      </c>
    </row>
    <row r="6185" spans="1:12">
      <c r="A6185" s="11" t="s">
        <v>12185</v>
      </c>
      <c r="D6185" s="11" t="s">
        <v>260</v>
      </c>
      <c r="E6185" s="19" t="s">
        <v>12368</v>
      </c>
      <c r="F6185" s="10">
        <v>42036</v>
      </c>
      <c r="G6185" s="10">
        <v>44958</v>
      </c>
      <c r="H6185" s="11">
        <v>9</v>
      </c>
      <c r="I6185" s="20" t="s">
        <v>259</v>
      </c>
      <c r="J6185" s="11" t="s">
        <v>261</v>
      </c>
      <c r="K6185" s="11" t="s">
        <v>12387</v>
      </c>
      <c r="L6185" s="11">
        <v>2</v>
      </c>
    </row>
    <row r="6186" spans="1:12">
      <c r="A6186" s="11" t="s">
        <v>12186</v>
      </c>
      <c r="D6186" s="11" t="s">
        <v>260</v>
      </c>
      <c r="E6186" s="19" t="s">
        <v>12369</v>
      </c>
      <c r="F6186" s="10">
        <v>42036</v>
      </c>
      <c r="G6186" s="10">
        <v>44958</v>
      </c>
      <c r="H6186" s="11">
        <v>9</v>
      </c>
      <c r="I6186" s="20" t="s">
        <v>259</v>
      </c>
      <c r="J6186" s="11" t="s">
        <v>261</v>
      </c>
      <c r="K6186" s="11" t="s">
        <v>12387</v>
      </c>
      <c r="L6186" s="11">
        <v>2</v>
      </c>
    </row>
    <row r="6187" spans="1:12">
      <c r="A6187" s="11" t="s">
        <v>12187</v>
      </c>
      <c r="D6187" s="11" t="s">
        <v>260</v>
      </c>
      <c r="E6187" s="19" t="s">
        <v>12370</v>
      </c>
      <c r="F6187" s="10">
        <v>42036</v>
      </c>
      <c r="G6187" s="10">
        <v>44958</v>
      </c>
      <c r="H6187" s="11">
        <v>9</v>
      </c>
      <c r="I6187" s="20" t="s">
        <v>259</v>
      </c>
      <c r="J6187" s="11" t="s">
        <v>261</v>
      </c>
      <c r="K6187" s="11" t="s">
        <v>12387</v>
      </c>
      <c r="L6187" s="11">
        <v>2</v>
      </c>
    </row>
    <row r="6188" spans="1:12">
      <c r="A6188" s="11" t="s">
        <v>12188</v>
      </c>
      <c r="D6188" s="11" t="s">
        <v>260</v>
      </c>
      <c r="E6188" s="19" t="s">
        <v>12371</v>
      </c>
      <c r="F6188" s="10">
        <v>42036</v>
      </c>
      <c r="G6188" s="10">
        <v>44958</v>
      </c>
      <c r="H6188" s="11">
        <v>9</v>
      </c>
      <c r="I6188" s="20" t="s">
        <v>259</v>
      </c>
      <c r="J6188" s="11" t="s">
        <v>261</v>
      </c>
      <c r="K6188" s="11" t="s">
        <v>12387</v>
      </c>
      <c r="L6188" s="11">
        <v>2</v>
      </c>
    </row>
    <row r="6189" spans="1:12">
      <c r="A6189" s="11" t="s">
        <v>12189</v>
      </c>
      <c r="D6189" s="11" t="s">
        <v>260</v>
      </c>
      <c r="E6189" s="19" t="s">
        <v>12372</v>
      </c>
      <c r="F6189" s="10">
        <v>42036</v>
      </c>
      <c r="G6189" s="10">
        <v>44958</v>
      </c>
      <c r="H6189" s="11">
        <v>9</v>
      </c>
      <c r="I6189" s="20" t="s">
        <v>259</v>
      </c>
      <c r="J6189" s="11" t="s">
        <v>261</v>
      </c>
      <c r="K6189" s="11" t="s">
        <v>12387</v>
      </c>
      <c r="L6189" s="11">
        <v>2</v>
      </c>
    </row>
    <row r="6190" spans="1:12">
      <c r="A6190" s="11" t="s">
        <v>12190</v>
      </c>
      <c r="D6190" s="11" t="s">
        <v>260</v>
      </c>
      <c r="E6190" s="19" t="s">
        <v>12373</v>
      </c>
      <c r="F6190" s="10">
        <v>42036</v>
      </c>
      <c r="G6190" s="10">
        <v>44958</v>
      </c>
      <c r="H6190" s="11">
        <v>9</v>
      </c>
      <c r="I6190" s="20" t="s">
        <v>259</v>
      </c>
      <c r="J6190" s="11" t="s">
        <v>261</v>
      </c>
      <c r="K6190" s="11" t="s">
        <v>12387</v>
      </c>
      <c r="L6190" s="11">
        <v>2</v>
      </c>
    </row>
    <row r="6191" spans="1:12">
      <c r="A6191" s="11" t="s">
        <v>12191</v>
      </c>
      <c r="D6191" s="11" t="s">
        <v>260</v>
      </c>
      <c r="E6191" s="19" t="s">
        <v>12374</v>
      </c>
      <c r="F6191" s="10">
        <v>42036</v>
      </c>
      <c r="G6191" s="10">
        <v>44958</v>
      </c>
      <c r="H6191" s="11">
        <v>9</v>
      </c>
      <c r="I6191" s="20" t="s">
        <v>259</v>
      </c>
      <c r="J6191" s="11" t="s">
        <v>261</v>
      </c>
      <c r="K6191" s="11" t="s">
        <v>12387</v>
      </c>
      <c r="L6191" s="11">
        <v>2</v>
      </c>
    </row>
    <row r="6192" spans="1:12">
      <c r="A6192" s="11" t="s">
        <v>12192</v>
      </c>
      <c r="D6192" s="11" t="s">
        <v>260</v>
      </c>
      <c r="E6192" s="19" t="s">
        <v>12375</v>
      </c>
      <c r="F6192" s="10">
        <v>42036</v>
      </c>
      <c r="G6192" s="10">
        <v>44958</v>
      </c>
      <c r="H6192" s="11">
        <v>9</v>
      </c>
      <c r="I6192" s="20" t="s">
        <v>259</v>
      </c>
      <c r="J6192" s="11" t="s">
        <v>261</v>
      </c>
      <c r="K6192" s="11" t="s">
        <v>12387</v>
      </c>
      <c r="L6192" s="11">
        <v>2</v>
      </c>
    </row>
    <row r="6193" spans="1:12">
      <c r="A6193" s="11" t="s">
        <v>12193</v>
      </c>
      <c r="D6193" s="11" t="s">
        <v>260</v>
      </c>
      <c r="E6193" s="19" t="s">
        <v>12376</v>
      </c>
      <c r="F6193" s="10">
        <v>42036</v>
      </c>
      <c r="G6193" s="10">
        <v>44958</v>
      </c>
      <c r="H6193" s="11">
        <v>9</v>
      </c>
      <c r="I6193" s="20" t="s">
        <v>259</v>
      </c>
      <c r="J6193" s="11" t="s">
        <v>261</v>
      </c>
      <c r="K6193" s="11" t="s">
        <v>12387</v>
      </c>
      <c r="L6193" s="11">
        <v>2</v>
      </c>
    </row>
    <row r="6194" spans="1:12">
      <c r="A6194" s="11" t="s">
        <v>12194</v>
      </c>
      <c r="D6194" s="11" t="s">
        <v>260</v>
      </c>
      <c r="E6194" s="19" t="s">
        <v>12377</v>
      </c>
      <c r="F6194" s="10">
        <v>42036</v>
      </c>
      <c r="G6194" s="10">
        <v>44958</v>
      </c>
      <c r="H6194" s="11">
        <v>9</v>
      </c>
      <c r="I6194" s="20" t="s">
        <v>259</v>
      </c>
      <c r="J6194" s="11" t="s">
        <v>261</v>
      </c>
      <c r="K6194" s="11" t="s">
        <v>12387</v>
      </c>
      <c r="L6194" s="11">
        <v>2</v>
      </c>
    </row>
    <row r="6196" spans="1:12">
      <c r="A6196" s="11" t="s">
        <v>12386</v>
      </c>
    </row>
  </sheetData>
  <mergeCells count="1">
    <mergeCell ref="B6:L6"/>
  </mergeCells>
  <hyperlinks>
    <hyperlink ref="D8" location="Contents!B22" display="Enquiries" xr:uid="{00000000-0004-0000-0000-000000000000}"/>
    <hyperlink ref="E12" location="A128003474K" display="A128003474K" xr:uid="{00000000-0004-0000-0000-000001000000}"/>
    <hyperlink ref="E13" location="A128061654A" display="A128061654A" xr:uid="{00000000-0004-0000-0000-000002000000}"/>
    <hyperlink ref="E14" location="A128022650R" display="A128022650R" xr:uid="{00000000-0004-0000-0000-000003000000}"/>
    <hyperlink ref="E15" location="A127945210W" display="A127945210W" xr:uid="{00000000-0004-0000-0000-000004000000}"/>
    <hyperlink ref="E16" location="A128081170C" display="A128081170C" xr:uid="{00000000-0004-0000-0000-000005000000}"/>
    <hyperlink ref="E17" location="A127983970W" display="A127983970W" xr:uid="{00000000-0004-0000-0000-000006000000}"/>
    <hyperlink ref="E18" location="A128022658J" display="A128022658J" xr:uid="{00000000-0004-0000-0000-000007000000}"/>
    <hyperlink ref="E19" location="A127983974F" display="A127983974F" xr:uid="{00000000-0004-0000-0000-000008000000}"/>
    <hyperlink ref="E20" location="A128003482K" display="A128003482K" xr:uid="{00000000-0004-0000-0000-000009000000}"/>
    <hyperlink ref="E21" location="A127964738X" display="A127964738X" xr:uid="{00000000-0004-0000-0000-00000A000000}"/>
    <hyperlink ref="E22" location="A128003458K" display="A128003458K" xr:uid="{00000000-0004-0000-0000-00000B000000}"/>
    <hyperlink ref="E23" location="A128061658K" display="A128061658K" xr:uid="{00000000-0004-0000-0000-00000C000000}"/>
    <hyperlink ref="E24" location="A128022642R" display="A128022642R" xr:uid="{00000000-0004-0000-0000-00000D000000}"/>
    <hyperlink ref="E25" location="A128022646X" display="A128022646X" xr:uid="{00000000-0004-0000-0000-00000E000000}"/>
    <hyperlink ref="E26" location="A127945198T" display="A127945198T" xr:uid="{00000000-0004-0000-0000-00000F000000}"/>
    <hyperlink ref="E27" location="A128042190K" display="A128042190K" xr:uid="{00000000-0004-0000-0000-000010000000}"/>
    <hyperlink ref="E28" location="A128081158L" display="A128081158L" xr:uid="{00000000-0004-0000-0000-000011000000}"/>
    <hyperlink ref="E29" location="A127983950L" display="A127983950L" xr:uid="{00000000-0004-0000-0000-000012000000}"/>
    <hyperlink ref="E30" location="A127983954W" display="A127983954W" xr:uid="{00000000-0004-0000-0000-000013000000}"/>
    <hyperlink ref="E31" location="A128003462A" display="A128003462A" xr:uid="{00000000-0004-0000-0000-000014000000}"/>
    <hyperlink ref="E32" location="A128003466K" display="A128003466K" xr:uid="{00000000-0004-0000-0000-000015000000}"/>
    <hyperlink ref="E33" location="A127983958F" display="A127983958F" xr:uid="{00000000-0004-0000-0000-000016000000}"/>
    <hyperlink ref="E34" location="A127983962W" display="A127983962W" xr:uid="{00000000-0004-0000-0000-000017000000}"/>
    <hyperlink ref="E35" location="A128022654X" display="A128022654X" xr:uid="{00000000-0004-0000-0000-000018000000}"/>
    <hyperlink ref="E36" location="A128061662A" display="A128061662A" xr:uid="{00000000-0004-0000-0000-000019000000}"/>
    <hyperlink ref="E37" location="A127964734R" display="A127964734R" xr:uid="{00000000-0004-0000-0000-00001A000000}"/>
    <hyperlink ref="E38" location="A128081162C" display="A128081162C" xr:uid="{00000000-0004-0000-0000-00001B000000}"/>
    <hyperlink ref="E39" location="A127945202W" display="A127945202W" xr:uid="{00000000-0004-0000-0000-00001C000000}"/>
    <hyperlink ref="E40" location="A128081166L" display="A128081166L" xr:uid="{00000000-0004-0000-0000-00001D000000}"/>
    <hyperlink ref="E41" location="A127945206F" display="A127945206F" xr:uid="{00000000-0004-0000-0000-00001E000000}"/>
    <hyperlink ref="E42" location="A128061666K" display="A128061666K" xr:uid="{00000000-0004-0000-0000-00001F000000}"/>
    <hyperlink ref="E43" location="A128003470A" display="A128003470A" xr:uid="{00000000-0004-0000-0000-000020000000}"/>
    <hyperlink ref="E44" location="A127983966F" display="A127983966F" xr:uid="{00000000-0004-0000-0000-000021000000}"/>
    <hyperlink ref="E45" location="A128003478V" display="A128003478V" xr:uid="{00000000-0004-0000-0000-000022000000}"/>
    <hyperlink ref="E46" location="A127945214F" display="A127945214F" xr:uid="{00000000-0004-0000-0000-000023000000}"/>
    <hyperlink ref="E47" location="A127984266K" display="A127984266K" xr:uid="{00000000-0004-0000-0000-000024000000}"/>
    <hyperlink ref="E48" location="A128042586F" display="A128042586F" xr:uid="{00000000-0004-0000-0000-000025000000}"/>
    <hyperlink ref="E49" location="A127945542T" display="A127945542T" xr:uid="{00000000-0004-0000-0000-000026000000}"/>
    <hyperlink ref="E50" location="A128023042C" display="A128023042C" xr:uid="{00000000-0004-0000-0000-000027000000}"/>
    <hyperlink ref="E51" location="A127984270A" display="A127984270A" xr:uid="{00000000-0004-0000-0000-000028000000}"/>
    <hyperlink ref="E52" location="A128062082X" display="A128062082X" xr:uid="{00000000-0004-0000-0000-000029000000}"/>
    <hyperlink ref="E53" location="A128042602V" display="A128042602V" xr:uid="{00000000-0004-0000-0000-00002A000000}"/>
    <hyperlink ref="E54" location="A128081578J" display="A128081578J" xr:uid="{00000000-0004-0000-0000-00002B000000}"/>
    <hyperlink ref="E55" location="A128023054L" display="A128023054L" xr:uid="{00000000-0004-0000-0000-00002C000000}"/>
    <hyperlink ref="E56" location="A128062086J" display="A128062086J" xr:uid="{00000000-0004-0000-0000-00002D000000}"/>
    <hyperlink ref="E57" location="A128062062R" display="A128062062R" xr:uid="{00000000-0004-0000-0000-00002E000000}"/>
    <hyperlink ref="E58" location="A128003766L" display="A128003766L" xr:uid="{00000000-0004-0000-0000-00002F000000}"/>
    <hyperlink ref="E59" location="A128003770C" display="A128003770C" xr:uid="{00000000-0004-0000-0000-000030000000}"/>
    <hyperlink ref="E60" location="A127965106V" display="A127965106V" xr:uid="{00000000-0004-0000-0000-000031000000}"/>
    <hyperlink ref="E61" location="A128062066X" display="A128062066X" xr:uid="{00000000-0004-0000-0000-000032000000}"/>
    <hyperlink ref="E62" location="A128042590W" display="A128042590W" xr:uid="{00000000-0004-0000-0000-000033000000}"/>
    <hyperlink ref="E63" location="A128023038L" display="A128023038L" xr:uid="{00000000-0004-0000-0000-000034000000}"/>
    <hyperlink ref="E64" location="A127965110K" display="A127965110K" xr:uid="{00000000-0004-0000-0000-000035000000}"/>
    <hyperlink ref="E65" location="A128062070R" display="A128062070R" xr:uid="{00000000-0004-0000-0000-000036000000}"/>
    <hyperlink ref="E66" location="A127984258K" display="A127984258K" xr:uid="{00000000-0004-0000-0000-000037000000}"/>
    <hyperlink ref="E67" location="A128062074X" display="A128062074X" xr:uid="{00000000-0004-0000-0000-000038000000}"/>
    <hyperlink ref="E68" location="A128062078J" display="A128062078J" xr:uid="{00000000-0004-0000-0000-000039000000}"/>
    <hyperlink ref="E69" location="A127965114V" display="A127965114V" xr:uid="{00000000-0004-0000-0000-00003A000000}"/>
    <hyperlink ref="E70" location="A127945546A" display="A127945546A" xr:uid="{00000000-0004-0000-0000-00003B000000}"/>
    <hyperlink ref="E71" location="A128042594F" display="A128042594F" xr:uid="{00000000-0004-0000-0000-00003C000000}"/>
    <hyperlink ref="E72" location="A128081566X" display="A128081566X" xr:uid="{00000000-0004-0000-0000-00003D000000}"/>
    <hyperlink ref="E73" location="A127945550T" display="A127945550T" xr:uid="{00000000-0004-0000-0000-00003E000000}"/>
    <hyperlink ref="E74" location="A127984262A" display="A127984262A" xr:uid="{00000000-0004-0000-0000-00003F000000}"/>
    <hyperlink ref="E75" location="A128081570R" display="A128081570R" xr:uid="{00000000-0004-0000-0000-000040000000}"/>
    <hyperlink ref="E76" location="A127945554A" display="A127945554A" xr:uid="{00000000-0004-0000-0000-000041000000}"/>
    <hyperlink ref="E77" location="A128023046L" display="A128023046L" xr:uid="{00000000-0004-0000-0000-000042000000}"/>
    <hyperlink ref="E78" location="A127965118C" display="A127965118C" xr:uid="{00000000-0004-0000-0000-000043000000}"/>
    <hyperlink ref="E79" location="A128023050C" display="A128023050C" xr:uid="{00000000-0004-0000-0000-000044000000}"/>
    <hyperlink ref="E80" location="A128042598R" display="A128042598R" xr:uid="{00000000-0004-0000-0000-000045000000}"/>
    <hyperlink ref="E81" location="A127984486L" display="A127984486L" xr:uid="{00000000-0004-0000-0000-000046000000}"/>
    <hyperlink ref="E82" location="A127965302C" display="A127965302C" xr:uid="{00000000-0004-0000-0000-000047000000}"/>
    <hyperlink ref="E83" location="A128062258T" display="A128062258T" xr:uid="{00000000-0004-0000-0000-000048000000}"/>
    <hyperlink ref="E84" location="A127945766C" display="A127945766C" xr:uid="{00000000-0004-0000-0000-000049000000}"/>
    <hyperlink ref="E85" location="A127965310C" display="A127965310C" xr:uid="{00000000-0004-0000-0000-00004A000000}"/>
    <hyperlink ref="E86" location="A128003934L" display="A128003934L" xr:uid="{00000000-0004-0000-0000-00004B000000}"/>
    <hyperlink ref="E87" location="A128023286X" display="A128023286X" xr:uid="{00000000-0004-0000-0000-00004C000000}"/>
    <hyperlink ref="E88" location="A127945770V" display="A127945770V" xr:uid="{00000000-0004-0000-0000-00004D000000}"/>
    <hyperlink ref="E89" location="A128062270J" display="A128062270J" xr:uid="{00000000-0004-0000-0000-00004E000000}"/>
    <hyperlink ref="E90" location="A127945774C" display="A127945774C" xr:uid="{00000000-0004-0000-0000-00004F000000}"/>
    <hyperlink ref="E91" location="A128003930C" display="A128003930C" xr:uid="{00000000-0004-0000-0000-000050000000}"/>
    <hyperlink ref="E92" location="A128023266R" display="A128023266R" xr:uid="{00000000-0004-0000-0000-000051000000}"/>
    <hyperlink ref="E93" location="A128062250X" display="A128062250X" xr:uid="{00000000-0004-0000-0000-000052000000}"/>
    <hyperlink ref="E94" location="A128062254J" display="A128062254J" xr:uid="{00000000-0004-0000-0000-000053000000}"/>
    <hyperlink ref="E95" location="A128023270F" display="A128023270F" xr:uid="{00000000-0004-0000-0000-000054000000}"/>
    <hyperlink ref="E96" location="A128081722R" display="A128081722R" xr:uid="{00000000-0004-0000-0000-000055000000}"/>
    <hyperlink ref="E97" location="A128081726X" display="A128081726X" xr:uid="{00000000-0004-0000-0000-000056000000}"/>
    <hyperlink ref="E98" location="A128081730R" display="A128081730R" xr:uid="{00000000-0004-0000-0000-000057000000}"/>
    <hyperlink ref="E99" location="A128042758R" display="A128042758R" xr:uid="{00000000-0004-0000-0000-000058000000}"/>
    <hyperlink ref="E100" location="A128042762F" display="A128042762F" xr:uid="{00000000-0004-0000-0000-000059000000}"/>
    <hyperlink ref="E101" location="A127984478L" display="A127984478L" xr:uid="{00000000-0004-0000-0000-00005A000000}"/>
    <hyperlink ref="E102" location="A127945758C" display="A127945758C" xr:uid="{00000000-0004-0000-0000-00005B000000}"/>
    <hyperlink ref="E103" location="A128042766R" display="A128042766R" xr:uid="{00000000-0004-0000-0000-00005C000000}"/>
    <hyperlink ref="E104" location="A128023274R" display="A128023274R" xr:uid="{00000000-0004-0000-0000-00005D000000}"/>
    <hyperlink ref="E105" location="A127984482C" display="A127984482C" xr:uid="{00000000-0004-0000-0000-00005E000000}"/>
    <hyperlink ref="E106" location="A127945762V" display="A127945762V" xr:uid="{00000000-0004-0000-0000-00005F000000}"/>
    <hyperlink ref="E107" location="A128042770F" display="A128042770F" xr:uid="{00000000-0004-0000-0000-000060000000}"/>
    <hyperlink ref="E108" location="A128023278X" display="A128023278X" xr:uid="{00000000-0004-0000-0000-000061000000}"/>
    <hyperlink ref="E109" location="A128081734X" display="A128081734X" xr:uid="{00000000-0004-0000-0000-000062000000}"/>
    <hyperlink ref="E110" location="A127965306L" display="A127965306L" xr:uid="{00000000-0004-0000-0000-000063000000}"/>
    <hyperlink ref="E111" location="A128062262J" display="A128062262J" xr:uid="{00000000-0004-0000-0000-000064000000}"/>
    <hyperlink ref="E112" location="A128062266T" display="A128062266T" xr:uid="{00000000-0004-0000-0000-000065000000}"/>
    <hyperlink ref="E113" location="A128023282R" display="A128023282R" xr:uid="{00000000-0004-0000-0000-000066000000}"/>
    <hyperlink ref="E114" location="A128081738J" display="A128081738J" xr:uid="{00000000-0004-0000-0000-000067000000}"/>
    <hyperlink ref="E115" location="A127965330L" display="A127965330L" xr:uid="{00000000-0004-0000-0000-000068000000}"/>
    <hyperlink ref="E116" location="A128062278A" display="A128062278A" xr:uid="{00000000-0004-0000-0000-000069000000}"/>
    <hyperlink ref="E117" location="A128003966F" display="A128003966F" xr:uid="{00000000-0004-0000-0000-00006A000000}"/>
    <hyperlink ref="E118" location="A128042806W" display="A128042806W" xr:uid="{00000000-0004-0000-0000-00006B000000}"/>
    <hyperlink ref="E119" location="A128042814W" display="A128042814W" xr:uid="{00000000-0004-0000-0000-00006C000000}"/>
    <hyperlink ref="E120" location="A127965338F" display="A127965338F" xr:uid="{00000000-0004-0000-0000-00006D000000}"/>
    <hyperlink ref="E121" location="A127984542V" display="A127984542V" xr:uid="{00000000-0004-0000-0000-00006E000000}"/>
    <hyperlink ref="E122" location="A127965342W" display="A127965342W" xr:uid="{00000000-0004-0000-0000-00006F000000}"/>
    <hyperlink ref="E123" location="A127945826V" display="A127945826V" xr:uid="{00000000-0004-0000-0000-000070000000}"/>
    <hyperlink ref="E124" location="A128023306W" display="A128023306W" xr:uid="{00000000-0004-0000-0000-000071000000}"/>
    <hyperlink ref="E125" location="A127984518V" display="A127984518V" xr:uid="{00000000-0004-0000-0000-000072000000}"/>
    <hyperlink ref="E126" location="A128042786X" display="A128042786X" xr:uid="{00000000-0004-0000-0000-000073000000}"/>
    <hyperlink ref="E127" location="A128042790R" display="A128042790R" xr:uid="{00000000-0004-0000-0000-000074000000}"/>
    <hyperlink ref="E128" location="A128062282T" display="A128062282T" xr:uid="{00000000-0004-0000-0000-000075000000}"/>
    <hyperlink ref="E129" location="A128081762J" display="A128081762J" xr:uid="{00000000-0004-0000-0000-000076000000}"/>
    <hyperlink ref="E130" location="A128081766T" display="A128081766T" xr:uid="{00000000-0004-0000-0000-000077000000}"/>
    <hyperlink ref="E131" location="A127945810A" display="A127945810A" xr:uid="{00000000-0004-0000-0000-000078000000}"/>
    <hyperlink ref="E132" location="A127984522K" display="A127984522K" xr:uid="{00000000-0004-0000-0000-000079000000}"/>
    <hyperlink ref="E133" location="A127945814K" display="A127945814K" xr:uid="{00000000-0004-0000-0000-00007A000000}"/>
    <hyperlink ref="E134" location="A127984526V" display="A127984526V" xr:uid="{00000000-0004-0000-0000-00007B000000}"/>
    <hyperlink ref="E135" location="A127984530K" display="A127984530K" xr:uid="{00000000-0004-0000-0000-00007C000000}"/>
    <hyperlink ref="E136" location="A128042794X" display="A128042794X" xr:uid="{00000000-0004-0000-0000-00007D000000}"/>
    <hyperlink ref="E137" location="A128042798J" display="A128042798J" xr:uid="{00000000-0004-0000-0000-00007E000000}"/>
    <hyperlink ref="E138" location="A128042802L" display="A128042802L" xr:uid="{00000000-0004-0000-0000-00007F000000}"/>
    <hyperlink ref="E139" location="A128081770J" display="A128081770J" xr:uid="{00000000-0004-0000-0000-000080000000}"/>
    <hyperlink ref="E140" location="A128023302L" display="A128023302L" xr:uid="{00000000-0004-0000-0000-000081000000}"/>
    <hyperlink ref="E141" location="A127984534V" display="A127984534V" xr:uid="{00000000-0004-0000-0000-000082000000}"/>
    <hyperlink ref="E142" location="A127965322L" display="A127965322L" xr:uid="{00000000-0004-0000-0000-000083000000}"/>
    <hyperlink ref="E143" location="A127984538C" display="A127984538C" xr:uid="{00000000-0004-0000-0000-000084000000}"/>
    <hyperlink ref="E144" location="A128081774T" display="A128081774T" xr:uid="{00000000-0004-0000-0000-000085000000}"/>
    <hyperlink ref="E145" location="A127965326W" display="A127965326W" xr:uid="{00000000-0004-0000-0000-000086000000}"/>
    <hyperlink ref="E146" location="A127945818V" display="A127945818V" xr:uid="{00000000-0004-0000-0000-000087000000}"/>
    <hyperlink ref="E147" location="A128042810L" display="A128042810L" xr:uid="{00000000-0004-0000-0000-000088000000}"/>
    <hyperlink ref="E148" location="A127965334W" display="A127965334W" xr:uid="{00000000-0004-0000-0000-000089000000}"/>
    <hyperlink ref="E149" location="A128042854R" display="A128042854R" xr:uid="{00000000-0004-0000-0000-00008A000000}"/>
    <hyperlink ref="E150" location="A128023310L" display="A128023310L" xr:uid="{00000000-0004-0000-0000-00008B000000}"/>
    <hyperlink ref="E151" location="A127984546C" display="A127984546C" xr:uid="{00000000-0004-0000-0000-00008C000000}"/>
    <hyperlink ref="E152" location="A128062290T" display="A128062290T" xr:uid="{00000000-0004-0000-0000-00008D000000}"/>
    <hyperlink ref="E153" location="A127984558L" display="A127984558L" xr:uid="{00000000-0004-0000-0000-00008E000000}"/>
    <hyperlink ref="E154" location="A127984562C" display="A127984562C" xr:uid="{00000000-0004-0000-0000-00008F000000}"/>
    <hyperlink ref="E155" location="A128062294A" display="A128062294A" xr:uid="{00000000-0004-0000-0000-000090000000}"/>
    <hyperlink ref="E156" location="A127965362F" display="A127965362F" xr:uid="{00000000-0004-0000-0000-000091000000}"/>
    <hyperlink ref="E157" location="A128023326F" display="A128023326F" xr:uid="{00000000-0004-0000-0000-000092000000}"/>
    <hyperlink ref="E158" location="A128042858X" display="A128042858X" xr:uid="{00000000-0004-0000-0000-000093000000}"/>
    <hyperlink ref="E159" location="A128023314W" display="A128023314W" xr:uid="{00000000-0004-0000-0000-000094000000}"/>
    <hyperlink ref="E160" location="A127965346F" display="A127965346F" xr:uid="{00000000-0004-0000-0000-000095000000}"/>
    <hyperlink ref="E161" location="A128042818F" display="A128042818F" xr:uid="{00000000-0004-0000-0000-000096000000}"/>
    <hyperlink ref="E162" location="A127965350W" display="A127965350W" xr:uid="{00000000-0004-0000-0000-000097000000}"/>
    <hyperlink ref="E163" location="A128042822W" display="A128042822W" xr:uid="{00000000-0004-0000-0000-000098000000}"/>
    <hyperlink ref="E164" location="A127965354F" display="A127965354F" xr:uid="{00000000-0004-0000-0000-000099000000}"/>
    <hyperlink ref="E165" location="A127965358R" display="A127965358R" xr:uid="{00000000-0004-0000-0000-00009A000000}"/>
    <hyperlink ref="E166" location="A128003970W" display="A128003970W" xr:uid="{00000000-0004-0000-0000-00009B000000}"/>
    <hyperlink ref="E167" location="A128042826F" display="A128042826F" xr:uid="{00000000-0004-0000-0000-00009C000000}"/>
    <hyperlink ref="E168" location="A128042830W" display="A128042830W" xr:uid="{00000000-0004-0000-0000-00009D000000}"/>
    <hyperlink ref="E169" location="A128042834F" display="A128042834F" xr:uid="{00000000-0004-0000-0000-00009E000000}"/>
    <hyperlink ref="E170" location="A128042838R" display="A128042838R" xr:uid="{00000000-0004-0000-0000-00009F000000}"/>
    <hyperlink ref="E171" location="A128042842F" display="A128042842F" xr:uid="{00000000-0004-0000-0000-0000A0000000}"/>
    <hyperlink ref="E172" location="A128023318F" display="A128023318F" xr:uid="{00000000-0004-0000-0000-0000A1000000}"/>
    <hyperlink ref="E173" location="A127945830K" display="A127945830K" xr:uid="{00000000-0004-0000-0000-0000A2000000}"/>
    <hyperlink ref="E174" location="A127945834V" display="A127945834V" xr:uid="{00000000-0004-0000-0000-0000A3000000}"/>
    <hyperlink ref="E175" location="A128003974F" display="A128003974F" xr:uid="{00000000-0004-0000-0000-0000A4000000}"/>
    <hyperlink ref="E176" location="A128081778A" display="A128081778A" xr:uid="{00000000-0004-0000-0000-0000A5000000}"/>
    <hyperlink ref="E177" location="A128062286A" display="A128062286A" xr:uid="{00000000-0004-0000-0000-0000A6000000}"/>
    <hyperlink ref="E178" location="A127984550V" display="A127984550V" xr:uid="{00000000-0004-0000-0000-0000A7000000}"/>
    <hyperlink ref="E179" location="A128042846R" display="A128042846R" xr:uid="{00000000-0004-0000-0000-0000A8000000}"/>
    <hyperlink ref="E180" location="A128042850F" display="A128042850F" xr:uid="{00000000-0004-0000-0000-0000A9000000}"/>
    <hyperlink ref="E181" location="A127984554C" display="A127984554C" xr:uid="{00000000-0004-0000-0000-0000AA000000}"/>
    <hyperlink ref="E182" location="A128023322W" display="A128023322W" xr:uid="{00000000-0004-0000-0000-0000AB000000}"/>
    <hyperlink ref="E183" location="A128062310R" display="A128062310R" xr:uid="{00000000-0004-0000-0000-0000AC000000}"/>
    <hyperlink ref="E184" location="A128042862R" display="A128042862R" xr:uid="{00000000-0004-0000-0000-0000AD000000}"/>
    <hyperlink ref="E185" location="A128003986R" display="A128003986R" xr:uid="{00000000-0004-0000-0000-0000AE000000}"/>
    <hyperlink ref="E186" location="A127984574L" display="A127984574L" xr:uid="{00000000-0004-0000-0000-0000AF000000}"/>
    <hyperlink ref="E187" location="A127945842V" display="A127945842V" xr:uid="{00000000-0004-0000-0000-0000B0000000}"/>
    <hyperlink ref="E188" location="A128081806X" display="A128081806X" xr:uid="{00000000-0004-0000-0000-0000B1000000}"/>
    <hyperlink ref="E189" location="A127965382R" display="A127965382R" xr:uid="{00000000-0004-0000-0000-0000B2000000}"/>
    <hyperlink ref="E190" location="A128062314X" display="A128062314X" xr:uid="{00000000-0004-0000-0000-0000B3000000}"/>
    <hyperlink ref="E191" location="A128042878J" display="A128042878J" xr:uid="{00000000-0004-0000-0000-0000B4000000}"/>
    <hyperlink ref="E192" location="A128062318J" display="A128062318J" xr:uid="{00000000-0004-0000-0000-0000B5000000}"/>
    <hyperlink ref="E193" location="A128042866X" display="A128042866X" xr:uid="{00000000-0004-0000-0000-0000B6000000}"/>
    <hyperlink ref="E194" location="A128081782T" display="A128081782T" xr:uid="{00000000-0004-0000-0000-0000B7000000}"/>
    <hyperlink ref="E195" location="A128081786A" display="A128081786A" xr:uid="{00000000-0004-0000-0000-0000B8000000}"/>
    <hyperlink ref="E196" location="A127965366R" display="A127965366R" xr:uid="{00000000-0004-0000-0000-0000B9000000}"/>
    <hyperlink ref="E197" location="A128023330W" display="A128023330W" xr:uid="{00000000-0004-0000-0000-0000BA000000}"/>
    <hyperlink ref="E198" location="A128023334F" display="A128023334F" xr:uid="{00000000-0004-0000-0000-0000BB000000}"/>
    <hyperlink ref="E199" location="A128042870R" display="A128042870R" xr:uid="{00000000-0004-0000-0000-0000BC000000}"/>
    <hyperlink ref="E200" location="A128023338R" display="A128023338R" xr:uid="{00000000-0004-0000-0000-0000BD000000}"/>
    <hyperlink ref="E201" location="A128003982F" display="A128003982F" xr:uid="{00000000-0004-0000-0000-0000BE000000}"/>
    <hyperlink ref="E202" location="A128062298K" display="A128062298K" xr:uid="{00000000-0004-0000-0000-0000BF000000}"/>
    <hyperlink ref="E203" location="A128081790T" display="A128081790T" xr:uid="{00000000-0004-0000-0000-0000C0000000}"/>
    <hyperlink ref="E204" location="A127945838C" display="A127945838C" xr:uid="{00000000-0004-0000-0000-0000C1000000}"/>
    <hyperlink ref="E205" location="A128062302R" display="A128062302R" xr:uid="{00000000-0004-0000-0000-0000C2000000}"/>
    <hyperlink ref="E206" location="A128062306X" display="A128062306X" xr:uid="{00000000-0004-0000-0000-0000C3000000}"/>
    <hyperlink ref="E207" location="A128081794A" display="A128081794A" xr:uid="{00000000-0004-0000-0000-0000C4000000}"/>
    <hyperlink ref="E208" location="A127965370F" display="A127965370F" xr:uid="{00000000-0004-0000-0000-0000C5000000}"/>
    <hyperlink ref="E209" location="A127965374R" display="A127965374R" xr:uid="{00000000-0004-0000-0000-0000C6000000}"/>
    <hyperlink ref="E210" location="A127984566L" display="A127984566L" xr:uid="{00000000-0004-0000-0000-0000C7000000}"/>
    <hyperlink ref="E211" location="A127984570C" display="A127984570C" xr:uid="{00000000-0004-0000-0000-0000C8000000}"/>
    <hyperlink ref="E212" location="A128042874X" display="A128042874X" xr:uid="{00000000-0004-0000-0000-0000C9000000}"/>
    <hyperlink ref="E213" location="A127984578W" display="A127984578W" xr:uid="{00000000-0004-0000-0000-0000CA000000}"/>
    <hyperlink ref="E214" location="A127965378X" display="A127965378X" xr:uid="{00000000-0004-0000-0000-0000CB000000}"/>
    <hyperlink ref="E215" location="A128003990F" display="A128003990F" xr:uid="{00000000-0004-0000-0000-0000CC000000}"/>
    <hyperlink ref="E216" location="A128081798K" display="A128081798K" xr:uid="{00000000-0004-0000-0000-0000CD000000}"/>
    <hyperlink ref="E217" location="A128062350J" display="A128062350J" xr:uid="{00000000-0004-0000-0000-0000CE000000}"/>
    <hyperlink ref="E218" location="A128081810R" display="A128081810R" xr:uid="{00000000-0004-0000-0000-0000CF000000}"/>
    <hyperlink ref="E219" location="A128062326J" display="A128062326J" xr:uid="{00000000-0004-0000-0000-0000D0000000}"/>
    <hyperlink ref="E220" location="A128062346T" display="A128062346T" xr:uid="{00000000-0004-0000-0000-0000D1000000}"/>
    <hyperlink ref="E221" location="A127965394X" display="A127965394X" xr:uid="{00000000-0004-0000-0000-0000D2000000}"/>
    <hyperlink ref="E222" location="A127984582L" display="A127984582L" xr:uid="{00000000-0004-0000-0000-0000D3000000}"/>
    <hyperlink ref="E223" location="A128023354R" display="A128023354R" xr:uid="{00000000-0004-0000-0000-0000D4000000}"/>
    <hyperlink ref="E224" location="A128081842J" display="A128081842J" xr:uid="{00000000-0004-0000-0000-0000D5000000}"/>
    <hyperlink ref="E225" location="A128004006R" display="A128004006R" xr:uid="{00000000-0004-0000-0000-0000D6000000}"/>
    <hyperlink ref="E226" location="A128023358X" display="A128023358X" xr:uid="{00000000-0004-0000-0000-0000D7000000}"/>
    <hyperlink ref="E227" location="A127965386X" display="A127965386X" xr:uid="{00000000-0004-0000-0000-0000D8000000}"/>
    <hyperlink ref="E228" location="A128023342F" display="A128023342F" xr:uid="{00000000-0004-0000-0000-0000D9000000}"/>
    <hyperlink ref="E229" location="A127965390R" display="A127965390R" xr:uid="{00000000-0004-0000-0000-0000DA000000}"/>
    <hyperlink ref="E230" location="A128003994R" display="A128003994R" xr:uid="{00000000-0004-0000-0000-0000DB000000}"/>
    <hyperlink ref="E231" location="A128003998X" display="A128003998X" xr:uid="{00000000-0004-0000-0000-0000DC000000}"/>
    <hyperlink ref="E232" location="A128062322X" display="A128062322X" xr:uid="{00000000-0004-0000-0000-0000DD000000}"/>
    <hyperlink ref="E233" location="A128081814X" display="A128081814X" xr:uid="{00000000-0004-0000-0000-0000DE000000}"/>
    <hyperlink ref="E234" location="A128081818J" display="A128081818J" xr:uid="{00000000-0004-0000-0000-0000DF000000}"/>
    <hyperlink ref="E235" location="A128081822X" display="A128081822X" xr:uid="{00000000-0004-0000-0000-0000E0000000}"/>
    <hyperlink ref="E236" location="A128042882X" display="A128042882X" xr:uid="{00000000-0004-0000-0000-0000E1000000}"/>
    <hyperlink ref="E237" location="A128081826J" display="A128081826J" xr:uid="{00000000-0004-0000-0000-0000E2000000}"/>
    <hyperlink ref="E238" location="A128062330X" display="A128062330X" xr:uid="{00000000-0004-0000-0000-0000E3000000}"/>
    <hyperlink ref="E239" location="A127945846C" display="A127945846C" xr:uid="{00000000-0004-0000-0000-0000E4000000}"/>
    <hyperlink ref="E240" location="A128062334J" display="A128062334J" xr:uid="{00000000-0004-0000-0000-0000E5000000}"/>
    <hyperlink ref="E241" location="A128062338T" display="A128062338T" xr:uid="{00000000-0004-0000-0000-0000E6000000}"/>
    <hyperlink ref="E242" location="A128081830X" display="A128081830X" xr:uid="{00000000-0004-0000-0000-0000E7000000}"/>
    <hyperlink ref="E243" location="A128062342J" display="A128062342J" xr:uid="{00000000-0004-0000-0000-0000E8000000}"/>
    <hyperlink ref="E244" location="A127945850V" display="A127945850V" xr:uid="{00000000-0004-0000-0000-0000E9000000}"/>
    <hyperlink ref="E245" location="A128023346R" display="A128023346R" xr:uid="{00000000-0004-0000-0000-0000EA000000}"/>
    <hyperlink ref="E246" location="A128081834J" display="A128081834J" xr:uid="{00000000-0004-0000-0000-0000EB000000}"/>
    <hyperlink ref="E247" location="A128004002F" display="A128004002F" xr:uid="{00000000-0004-0000-0000-0000EC000000}"/>
    <hyperlink ref="E248" location="A128023350F" display="A128023350F" xr:uid="{00000000-0004-0000-0000-0000ED000000}"/>
    <hyperlink ref="E249" location="A128081838T" display="A128081838T" xr:uid="{00000000-0004-0000-0000-0000EE000000}"/>
    <hyperlink ref="E250" location="A127945854C" display="A127945854C" xr:uid="{00000000-0004-0000-0000-0000EF000000}"/>
    <hyperlink ref="E251" location="A127965410L" display="A127965410L" xr:uid="{00000000-0004-0000-0000-0000F0000000}"/>
    <hyperlink ref="E252" location="A127965398J" display="A127965398J" xr:uid="{00000000-0004-0000-0000-0000F1000000}"/>
    <hyperlink ref="E253" location="A128004010F" display="A128004010F" xr:uid="{00000000-0004-0000-0000-0000F2000000}"/>
    <hyperlink ref="E254" location="A127984598F" display="A127984598F" xr:uid="{00000000-0004-0000-0000-0000F3000000}"/>
    <hyperlink ref="E255" location="A127984610K" display="A127984610K" xr:uid="{00000000-0004-0000-0000-0000F4000000}"/>
    <hyperlink ref="E256" location="A128042898T" display="A128042898T" xr:uid="{00000000-0004-0000-0000-0000F5000000}"/>
    <hyperlink ref="E257" location="A128081858A" display="A128081858A" xr:uid="{00000000-0004-0000-0000-0000F6000000}"/>
    <hyperlink ref="E258" location="A128004030R" display="A128004030R" xr:uid="{00000000-0004-0000-0000-0000F7000000}"/>
    <hyperlink ref="E259" location="A128042902W" display="A128042902W" xr:uid="{00000000-0004-0000-0000-0000F8000000}"/>
    <hyperlink ref="E260" location="A127984614V" display="A127984614V" xr:uid="{00000000-0004-0000-0000-0000F9000000}"/>
    <hyperlink ref="E261" location="A128023362R" display="A128023362R" xr:uid="{00000000-0004-0000-0000-0000FA000000}"/>
    <hyperlink ref="E262" location="A128062358A" display="A128062358A" xr:uid="{00000000-0004-0000-0000-0000FB000000}"/>
    <hyperlink ref="E263" location="A127965402L" display="A127965402L" xr:uid="{00000000-0004-0000-0000-0000FC000000}"/>
    <hyperlink ref="E264" location="A128042886J" display="A128042886J" xr:uid="{00000000-0004-0000-0000-0000FD000000}"/>
    <hyperlink ref="E265" location="A127984586W" display="A127984586W" xr:uid="{00000000-0004-0000-0000-0000FE000000}"/>
    <hyperlink ref="E266" location="A128042890X" display="A128042890X" xr:uid="{00000000-0004-0000-0000-0000FF000000}"/>
    <hyperlink ref="E267" location="A127945858L" display="A127945858L" xr:uid="{00000000-0004-0000-0000-000000010000}"/>
    <hyperlink ref="E268" location="A128023366X" display="A128023366X" xr:uid="{00000000-0004-0000-0000-000001010000}"/>
    <hyperlink ref="E269" location="A127984590L" display="A127984590L" xr:uid="{00000000-0004-0000-0000-000002010000}"/>
    <hyperlink ref="E270" location="A128081846T" display="A128081846T" xr:uid="{00000000-0004-0000-0000-000003010000}"/>
    <hyperlink ref="E271" location="A128062362T" display="A128062362T" xr:uid="{00000000-0004-0000-0000-000004010000}"/>
    <hyperlink ref="E272" location="A128023370R" display="A128023370R" xr:uid="{00000000-0004-0000-0000-000005010000}"/>
    <hyperlink ref="E273" location="A127945862C" display="A127945862C" xr:uid="{00000000-0004-0000-0000-000006010000}"/>
    <hyperlink ref="E274" location="A128004014R" display="A128004014R" xr:uid="{00000000-0004-0000-0000-000007010000}"/>
    <hyperlink ref="E275" location="A128004018X" display="A128004018X" xr:uid="{00000000-0004-0000-0000-000008010000}"/>
    <hyperlink ref="E276" location="A128023374X" display="A128023374X" xr:uid="{00000000-0004-0000-0000-000009010000}"/>
    <hyperlink ref="E277" location="A127965406W" display="A127965406W" xr:uid="{00000000-0004-0000-0000-00000A010000}"/>
    <hyperlink ref="E278" location="A128042894J" display="A128042894J" xr:uid="{00000000-0004-0000-0000-00000B010000}"/>
    <hyperlink ref="E279" location="A127984594W" display="A127984594W" xr:uid="{00000000-0004-0000-0000-00000C010000}"/>
    <hyperlink ref="E280" location="A128004022R" display="A128004022R" xr:uid="{00000000-0004-0000-0000-00000D010000}"/>
    <hyperlink ref="E281" location="A127984602K" display="A127984602K" xr:uid="{00000000-0004-0000-0000-00000E010000}"/>
    <hyperlink ref="E282" location="A128004026X" display="A128004026X" xr:uid="{00000000-0004-0000-0000-00000F010000}"/>
    <hyperlink ref="E283" location="A127984606V" display="A127984606V" xr:uid="{00000000-0004-0000-0000-000010010000}"/>
    <hyperlink ref="E284" location="A128081850J" display="A128081850J" xr:uid="{00000000-0004-0000-0000-000011010000}"/>
    <hyperlink ref="E285" location="A127965426F" display="A127965426F" xr:uid="{00000000-0004-0000-0000-000012010000}"/>
    <hyperlink ref="E286" location="A128081862T" display="A128081862T" xr:uid="{00000000-0004-0000-0000-000013010000}"/>
    <hyperlink ref="E287" location="A128004034X" display="A128004034X" xr:uid="{00000000-0004-0000-0000-000014010000}"/>
    <hyperlink ref="E288" location="A128081890A" display="A128081890A" xr:uid="{00000000-0004-0000-0000-000015010000}"/>
    <hyperlink ref="E289" location="A128081898V" display="A128081898V" xr:uid="{00000000-0004-0000-0000-000016010000}"/>
    <hyperlink ref="E290" location="A128062378K" display="A128062378K" xr:uid="{00000000-0004-0000-0000-000017010000}"/>
    <hyperlink ref="E291" location="A128004038J" display="A128004038J" xr:uid="{00000000-0004-0000-0000-000018010000}"/>
    <hyperlink ref="E292" location="A128004042X" display="A128004042X" xr:uid="{00000000-0004-0000-0000-000019010000}"/>
    <hyperlink ref="E293" location="A127965434F" display="A127965434F" xr:uid="{00000000-0004-0000-0000-00001A010000}"/>
    <hyperlink ref="E294" location="A128004046J" display="A128004046J" xr:uid="{00000000-0004-0000-0000-00001B010000}"/>
    <hyperlink ref="E295" location="A127984618C" display="A127984618C" xr:uid="{00000000-0004-0000-0000-00001C010000}"/>
    <hyperlink ref="E296" location="A128081866A" display="A128081866A" xr:uid="{00000000-0004-0000-0000-00001D010000}"/>
    <hyperlink ref="E297" location="A128042906F" display="A128042906F" xr:uid="{00000000-0004-0000-0000-00001E010000}"/>
    <hyperlink ref="E298" location="A128062366A" display="A128062366A" xr:uid="{00000000-0004-0000-0000-00001F010000}"/>
    <hyperlink ref="E299" location="A127984622V" display="A127984622V" xr:uid="{00000000-0004-0000-0000-000020010000}"/>
    <hyperlink ref="E300" location="A127965414W" display="A127965414W" xr:uid="{00000000-0004-0000-0000-000021010000}"/>
    <hyperlink ref="E301" location="A128042910W" display="A128042910W" xr:uid="{00000000-0004-0000-0000-000022010000}"/>
    <hyperlink ref="E302" location="A128023378J" display="A128023378J" xr:uid="{00000000-0004-0000-0000-000023010000}"/>
    <hyperlink ref="E303" location="A128023382X" display="A128023382X" xr:uid="{00000000-0004-0000-0000-000024010000}"/>
    <hyperlink ref="E304" location="A128081870T" display="A128081870T" xr:uid="{00000000-0004-0000-0000-000025010000}"/>
    <hyperlink ref="E305" location="A128023386J" display="A128023386J" xr:uid="{00000000-0004-0000-0000-000026010000}"/>
    <hyperlink ref="E306" location="A127965418F" display="A127965418F" xr:uid="{00000000-0004-0000-0000-000027010000}"/>
    <hyperlink ref="E307" location="A128081874A" display="A128081874A" xr:uid="{00000000-0004-0000-0000-000028010000}"/>
    <hyperlink ref="E308" location="A128081878K" display="A128081878K" xr:uid="{00000000-0004-0000-0000-000029010000}"/>
    <hyperlink ref="E309" location="A128081882A" display="A128081882A" xr:uid="{00000000-0004-0000-0000-00002A010000}"/>
    <hyperlink ref="E310" location="A127965422W" display="A127965422W" xr:uid="{00000000-0004-0000-0000-00002B010000}"/>
    <hyperlink ref="E311" location="A128062370T" display="A128062370T" xr:uid="{00000000-0004-0000-0000-00002C010000}"/>
    <hyperlink ref="E312" location="A128081886K" display="A128081886K" xr:uid="{00000000-0004-0000-0000-00002D010000}"/>
    <hyperlink ref="E313" location="A128062374A" display="A128062374A" xr:uid="{00000000-0004-0000-0000-00002E010000}"/>
    <hyperlink ref="E314" location="A128042914F" display="A128042914F" xr:uid="{00000000-0004-0000-0000-00002F010000}"/>
    <hyperlink ref="E315" location="A128042918R" display="A128042918R" xr:uid="{00000000-0004-0000-0000-000030010000}"/>
    <hyperlink ref="E316" location="A128081894K" display="A128081894K" xr:uid="{00000000-0004-0000-0000-000031010000}"/>
    <hyperlink ref="E317" location="A128023390X" display="A128023390X" xr:uid="{00000000-0004-0000-0000-000032010000}"/>
    <hyperlink ref="E318" location="A128023394J" display="A128023394J" xr:uid="{00000000-0004-0000-0000-000033010000}"/>
    <hyperlink ref="E319" location="A128042934R" display="A128042934R" xr:uid="{00000000-0004-0000-0000-000034010000}"/>
    <hyperlink ref="E320" location="A127965438R" display="A127965438R" xr:uid="{00000000-0004-0000-0000-000035010000}"/>
    <hyperlink ref="E321" location="A127945874L" display="A127945874L" xr:uid="{00000000-0004-0000-0000-000036010000}"/>
    <hyperlink ref="E322" location="A128081910X" display="A128081910X" xr:uid="{00000000-0004-0000-0000-000037010000}"/>
    <hyperlink ref="E323" location="A128004070J" display="A128004070J" xr:uid="{00000000-0004-0000-0000-000038010000}"/>
    <hyperlink ref="E324" location="A127945878W" display="A127945878W" xr:uid="{00000000-0004-0000-0000-000039010000}"/>
    <hyperlink ref="E325" location="A127945882L" display="A127945882L" xr:uid="{00000000-0004-0000-0000-00003A010000}"/>
    <hyperlink ref="E326" location="A128004074T" display="A128004074T" xr:uid="{00000000-0004-0000-0000-00003B010000}"/>
    <hyperlink ref="E327" location="A128062398V" display="A128062398V" xr:uid="{00000000-0004-0000-0000-00003C010000}"/>
    <hyperlink ref="E328" location="A127945886W" display="A127945886W" xr:uid="{00000000-0004-0000-0000-00003D010000}"/>
    <hyperlink ref="E329" location="A128004050X" display="A128004050X" xr:uid="{00000000-0004-0000-0000-00003E010000}"/>
    <hyperlink ref="E330" location="A127945866L" display="A127945866L" xr:uid="{00000000-0004-0000-0000-00003F010000}"/>
    <hyperlink ref="E331" location="A128042922F" display="A128042922F" xr:uid="{00000000-0004-0000-0000-000040010000}"/>
    <hyperlink ref="E332" location="A128081902X" display="A128081902X" xr:uid="{00000000-0004-0000-0000-000041010000}"/>
    <hyperlink ref="E333" location="A128004054J" display="A128004054J" xr:uid="{00000000-0004-0000-0000-000042010000}"/>
    <hyperlink ref="E334" location="A127945870C" display="A127945870C" xr:uid="{00000000-0004-0000-0000-000043010000}"/>
    <hyperlink ref="E335" location="A127984626C" display="A127984626C" xr:uid="{00000000-0004-0000-0000-000044010000}"/>
    <hyperlink ref="E336" location="A127984630V" display="A127984630V" xr:uid="{00000000-0004-0000-0000-000045010000}"/>
    <hyperlink ref="E337" location="A127984634C" display="A127984634C" xr:uid="{00000000-0004-0000-0000-000046010000}"/>
    <hyperlink ref="E338" location="A128062382A" display="A128062382A" xr:uid="{00000000-0004-0000-0000-000047010000}"/>
    <hyperlink ref="E339" location="A128004058T" display="A128004058T" xr:uid="{00000000-0004-0000-0000-000048010000}"/>
    <hyperlink ref="E340" location="A128081906J" display="A128081906J" xr:uid="{00000000-0004-0000-0000-000049010000}"/>
    <hyperlink ref="E341" location="A128062386K" display="A128062386K" xr:uid="{00000000-0004-0000-0000-00004A010000}"/>
    <hyperlink ref="E342" location="A128004062J" display="A128004062J" xr:uid="{00000000-0004-0000-0000-00004B010000}"/>
    <hyperlink ref="E343" location="A128023398T" display="A128023398T" xr:uid="{00000000-0004-0000-0000-00004C010000}"/>
    <hyperlink ref="E344" location="A127984638L" display="A127984638L" xr:uid="{00000000-0004-0000-0000-00004D010000}"/>
    <hyperlink ref="E345" location="A128042926R" display="A128042926R" xr:uid="{00000000-0004-0000-0000-00004E010000}"/>
    <hyperlink ref="E346" location="A127965442F" display="A127965442F" xr:uid="{00000000-0004-0000-0000-00004F010000}"/>
    <hyperlink ref="E347" location="A128062390A" display="A128062390A" xr:uid="{00000000-0004-0000-0000-000050010000}"/>
    <hyperlink ref="E348" location="A128004066T" display="A128004066T" xr:uid="{00000000-0004-0000-0000-000051010000}"/>
    <hyperlink ref="E349" location="A128023402W" display="A128023402W" xr:uid="{00000000-0004-0000-0000-000052010000}"/>
    <hyperlink ref="E350" location="A128042930F" display="A128042930F" xr:uid="{00000000-0004-0000-0000-000053010000}"/>
    <hyperlink ref="E351" location="A128081914J" display="A128081914J" xr:uid="{00000000-0004-0000-0000-000054010000}"/>
    <hyperlink ref="E352" location="A128062394K" display="A128062394K" xr:uid="{00000000-0004-0000-0000-000055010000}"/>
    <hyperlink ref="E353" location="A127965138L" display="A127965138L" xr:uid="{00000000-0004-0000-0000-000056010000}"/>
    <hyperlink ref="E354" location="A128003774L" display="A128003774L" xr:uid="{00000000-0004-0000-0000-000057010000}"/>
    <hyperlink ref="E355" location="A127984282K" display="A127984282K" xr:uid="{00000000-0004-0000-0000-000058010000}"/>
    <hyperlink ref="E356" location="A127965134C" display="A127965134C" xr:uid="{00000000-0004-0000-0000-000059010000}"/>
    <hyperlink ref="E357" location="A128081598T" display="A128081598T" xr:uid="{00000000-0004-0000-0000-00005A010000}"/>
    <hyperlink ref="E358" location="A128081602W" display="A128081602W" xr:uid="{00000000-0004-0000-0000-00005B010000}"/>
    <hyperlink ref="E359" location="A128081606F" display="A128081606F" xr:uid="{00000000-0004-0000-0000-00005C010000}"/>
    <hyperlink ref="E360" location="A127984294V" display="A127984294V" xr:uid="{00000000-0004-0000-0000-00005D010000}"/>
    <hyperlink ref="E361" location="A128062102W" display="A128062102W" xr:uid="{00000000-0004-0000-0000-00005E010000}"/>
    <hyperlink ref="E362" location="A127984298C" display="A127984298C" xr:uid="{00000000-0004-0000-0000-00005F010000}"/>
    <hyperlink ref="E363" location="A127945558K" display="A127945558K" xr:uid="{00000000-0004-0000-0000-000060010000}"/>
    <hyperlink ref="E364" location="A128042606C" display="A128042606C" xr:uid="{00000000-0004-0000-0000-000061010000}"/>
    <hyperlink ref="E365" location="A127965122V" display="A127965122V" xr:uid="{00000000-0004-0000-0000-000062010000}"/>
    <hyperlink ref="E366" location="A127984274K" display="A127984274K" xr:uid="{00000000-0004-0000-0000-000063010000}"/>
    <hyperlink ref="E367" location="A128023058W" display="A128023058W" xr:uid="{00000000-0004-0000-0000-000064010000}"/>
    <hyperlink ref="E368" location="A127984278V" display="A127984278V" xr:uid="{00000000-0004-0000-0000-000065010000}"/>
    <hyperlink ref="E369" location="A128062090X" display="A128062090X" xr:uid="{00000000-0004-0000-0000-000066010000}"/>
    <hyperlink ref="E370" location="A127945562A" display="A127945562A" xr:uid="{00000000-0004-0000-0000-000067010000}"/>
    <hyperlink ref="E371" location="A128062094J" display="A128062094J" xr:uid="{00000000-0004-0000-0000-000068010000}"/>
    <hyperlink ref="E372" location="A128023062L" display="A128023062L" xr:uid="{00000000-0004-0000-0000-000069010000}"/>
    <hyperlink ref="E373" location="A128023066W" display="A128023066W" xr:uid="{00000000-0004-0000-0000-00006A010000}"/>
    <hyperlink ref="E374" location="A127965126C" display="A127965126C" xr:uid="{00000000-0004-0000-0000-00006B010000}"/>
    <hyperlink ref="E375" location="A127984286V" display="A127984286V" xr:uid="{00000000-0004-0000-0000-00006C010000}"/>
    <hyperlink ref="E376" location="A128023070L" display="A128023070L" xr:uid="{00000000-0004-0000-0000-00006D010000}"/>
    <hyperlink ref="E377" location="A127965130V" display="A127965130V" xr:uid="{00000000-0004-0000-0000-00006E010000}"/>
    <hyperlink ref="E378" location="A128081582X" display="A128081582X" xr:uid="{00000000-0004-0000-0000-00006F010000}"/>
    <hyperlink ref="E379" location="A128081586J" display="A128081586J" xr:uid="{00000000-0004-0000-0000-000070010000}"/>
    <hyperlink ref="E380" location="A128081590X" display="A128081590X" xr:uid="{00000000-0004-0000-0000-000071010000}"/>
    <hyperlink ref="E381" location="A128023074W" display="A128023074W" xr:uid="{00000000-0004-0000-0000-000072010000}"/>
    <hyperlink ref="E382" location="A128081594J" display="A128081594J" xr:uid="{00000000-0004-0000-0000-000073010000}"/>
    <hyperlink ref="E383" location="A127945566K" display="A127945566K" xr:uid="{00000000-0004-0000-0000-000074010000}"/>
    <hyperlink ref="E384" location="A128023078F" display="A128023078F" xr:uid="{00000000-0004-0000-0000-000075010000}"/>
    <hyperlink ref="E385" location="A127984290K" display="A127984290K" xr:uid="{00000000-0004-0000-0000-000076010000}"/>
    <hyperlink ref="E386" location="A128023082W" display="A128023082W" xr:uid="{00000000-0004-0000-0000-000077010000}"/>
    <hyperlink ref="E387" location="A128023098R" display="A128023098R" xr:uid="{00000000-0004-0000-0000-000078010000}"/>
    <hyperlink ref="E388" location="A128062106F" display="A128062106F" xr:uid="{00000000-0004-0000-0000-000079010000}"/>
    <hyperlink ref="E389" location="A127984306T" display="A127984306T" xr:uid="{00000000-0004-0000-0000-00007A010000}"/>
    <hyperlink ref="E390" location="A128003782L" display="A128003782L" xr:uid="{00000000-0004-0000-0000-00007B010000}"/>
    <hyperlink ref="E391" location="A128062126R" display="A128062126R" xr:uid="{00000000-0004-0000-0000-00007C010000}"/>
    <hyperlink ref="E392" location="A128023106C" display="A128023106C" xr:uid="{00000000-0004-0000-0000-00007D010000}"/>
    <hyperlink ref="E393" location="A128081618R" display="A128081618R" xr:uid="{00000000-0004-0000-0000-00007E010000}"/>
    <hyperlink ref="E394" location="A128042626L" display="A128042626L" xr:uid="{00000000-0004-0000-0000-00007F010000}"/>
    <hyperlink ref="E395" location="A128003790L" display="A128003790L" xr:uid="{00000000-0004-0000-0000-000080010000}"/>
    <hyperlink ref="E396" location="A127984318A" display="A127984318A" xr:uid="{00000000-0004-0000-0000-000081010000}"/>
    <hyperlink ref="E397" location="A128023086F" display="A128023086F" xr:uid="{00000000-0004-0000-0000-000082010000}"/>
    <hyperlink ref="E398" location="A127945570A" display="A127945570A" xr:uid="{00000000-0004-0000-0000-000083010000}"/>
    <hyperlink ref="E399" location="A128042610V" display="A128042610V" xr:uid="{00000000-0004-0000-0000-000084010000}"/>
    <hyperlink ref="E400" location="A128062110W" display="A128062110W" xr:uid="{00000000-0004-0000-0000-000085010000}"/>
    <hyperlink ref="E401" location="A128042614C" display="A128042614C" xr:uid="{00000000-0004-0000-0000-000086010000}"/>
    <hyperlink ref="E402" location="A128062114F" display="A128062114F" xr:uid="{00000000-0004-0000-0000-000087010000}"/>
    <hyperlink ref="E403" location="A127945574K" display="A127945574K" xr:uid="{00000000-0004-0000-0000-000088010000}"/>
    <hyperlink ref="E404" location="A127945578V" display="A127945578V" xr:uid="{00000000-0004-0000-0000-000089010000}"/>
    <hyperlink ref="E405" location="A127984302J" display="A127984302J" xr:uid="{00000000-0004-0000-0000-00008A010000}"/>
    <hyperlink ref="E406" location="A128062118R" display="A128062118R" xr:uid="{00000000-0004-0000-0000-00008B010000}"/>
    <hyperlink ref="E407" location="A127984310J" display="A127984310J" xr:uid="{00000000-0004-0000-0000-00008C010000}"/>
    <hyperlink ref="E408" location="A128042618L" display="A128042618L" xr:uid="{00000000-0004-0000-0000-00008D010000}"/>
    <hyperlink ref="E409" location="A128023090W" display="A128023090W" xr:uid="{00000000-0004-0000-0000-00008E010000}"/>
    <hyperlink ref="E410" location="A128003778W" display="A128003778W" xr:uid="{00000000-0004-0000-0000-00008F010000}"/>
    <hyperlink ref="E411" location="A128023094F" display="A128023094F" xr:uid="{00000000-0004-0000-0000-000090010000}"/>
    <hyperlink ref="E412" location="A128042622C" display="A128042622C" xr:uid="{00000000-0004-0000-0000-000091010000}"/>
    <hyperlink ref="E413" location="A127965142C" display="A127965142C" xr:uid="{00000000-0004-0000-0000-000092010000}"/>
    <hyperlink ref="E414" location="A128081610W" display="A128081610W" xr:uid="{00000000-0004-0000-0000-000093010000}"/>
    <hyperlink ref="E415" location="A127984314T" display="A127984314T" xr:uid="{00000000-0004-0000-0000-000094010000}"/>
    <hyperlink ref="E416" location="A128081614F" display="A128081614F" xr:uid="{00000000-0004-0000-0000-000095010000}"/>
    <hyperlink ref="E417" location="A127965146L" display="A127965146L" xr:uid="{00000000-0004-0000-0000-000096010000}"/>
    <hyperlink ref="E418" location="A127945582K" display="A127945582K" xr:uid="{00000000-0004-0000-0000-000097010000}"/>
    <hyperlink ref="E419" location="A128062122F" display="A128062122F" xr:uid="{00000000-0004-0000-0000-000098010000}"/>
    <hyperlink ref="E420" location="A128003786W" display="A128003786W" xr:uid="{00000000-0004-0000-0000-000099010000}"/>
    <hyperlink ref="E421" location="A127984334A" display="A127984334A" xr:uid="{00000000-0004-0000-0000-00009A010000}"/>
    <hyperlink ref="E422" location="A127945586V" display="A127945586V" xr:uid="{00000000-0004-0000-0000-00009B010000}"/>
    <hyperlink ref="E423" location="A128042638W" display="A128042638W" xr:uid="{00000000-0004-0000-0000-00009C010000}"/>
    <hyperlink ref="E424" location="A127965162L" display="A127965162L" xr:uid="{00000000-0004-0000-0000-00009D010000}"/>
    <hyperlink ref="E425" location="A128023134L" display="A128023134L" xr:uid="{00000000-0004-0000-0000-00009E010000}"/>
    <hyperlink ref="E426" location="A128081626R" display="A128081626R" xr:uid="{00000000-0004-0000-0000-00009F010000}"/>
    <hyperlink ref="E427" location="A128003798F" display="A128003798F" xr:uid="{00000000-0004-0000-0000-0000A0010000}"/>
    <hyperlink ref="E428" location="A128003802K" display="A128003802K" xr:uid="{00000000-0004-0000-0000-0000A1010000}"/>
    <hyperlink ref="E429" location="A128042646W" display="A128042646W" xr:uid="{00000000-0004-0000-0000-0000A2010000}"/>
    <hyperlink ref="E430" location="A128062138X" display="A128062138X" xr:uid="{00000000-0004-0000-0000-0000A3010000}"/>
    <hyperlink ref="E431" location="A127965150C" display="A127965150C" xr:uid="{00000000-0004-0000-0000-0000A4010000}"/>
    <hyperlink ref="E432" location="A128023110V" display="A128023110V" xr:uid="{00000000-0004-0000-0000-0000A5010000}"/>
    <hyperlink ref="E433" location="A128042630C" display="A128042630C" xr:uid="{00000000-0004-0000-0000-0000A6010000}"/>
    <hyperlink ref="E434" location="A128081622F" display="A128081622F" xr:uid="{00000000-0004-0000-0000-0000A7010000}"/>
    <hyperlink ref="E435" location="A127984322T" display="A127984322T" xr:uid="{00000000-0004-0000-0000-0000A8010000}"/>
    <hyperlink ref="E436" location="A127984326A" display="A127984326A" xr:uid="{00000000-0004-0000-0000-0000A9010000}"/>
    <hyperlink ref="E437" location="A128042634L" display="A128042634L" xr:uid="{00000000-0004-0000-0000-0000AA010000}"/>
    <hyperlink ref="E438" location="A128062130F" display="A128062130F" xr:uid="{00000000-0004-0000-0000-0000AB010000}"/>
    <hyperlink ref="E439" location="A127965154L" display="A127965154L" xr:uid="{00000000-0004-0000-0000-0000AC010000}"/>
    <hyperlink ref="E440" location="A127984330T" display="A127984330T" xr:uid="{00000000-0004-0000-0000-0000AD010000}"/>
    <hyperlink ref="E441" location="A128003794W" display="A128003794W" xr:uid="{00000000-0004-0000-0000-0000AE010000}"/>
    <hyperlink ref="E442" location="A128023114C" display="A128023114C" xr:uid="{00000000-0004-0000-0000-0000AF010000}"/>
    <hyperlink ref="E443" location="A127965158W" display="A127965158W" xr:uid="{00000000-0004-0000-0000-0000B0010000}"/>
    <hyperlink ref="E444" location="A127945590K" display="A127945590K" xr:uid="{00000000-0004-0000-0000-0000B1010000}"/>
    <hyperlink ref="E445" location="A127945594V" display="A127945594V" xr:uid="{00000000-0004-0000-0000-0000B2010000}"/>
    <hyperlink ref="E446" location="A128023118L" display="A128023118L" xr:uid="{00000000-0004-0000-0000-0000B3010000}"/>
    <hyperlink ref="E447" location="A128023122C" display="A128023122C" xr:uid="{00000000-0004-0000-0000-0000B4010000}"/>
    <hyperlink ref="E448" location="A128042642L" display="A128042642L" xr:uid="{00000000-0004-0000-0000-0000B5010000}"/>
    <hyperlink ref="E449" location="A127945598C" display="A127945598C" xr:uid="{00000000-0004-0000-0000-0000B6010000}"/>
    <hyperlink ref="E450" location="A128023126L" display="A128023126L" xr:uid="{00000000-0004-0000-0000-0000B7010000}"/>
    <hyperlink ref="E451" location="A128023130C" display="A128023130C" xr:uid="{00000000-0004-0000-0000-0000B8010000}"/>
    <hyperlink ref="E452" location="A127965166W" display="A127965166W" xr:uid="{00000000-0004-0000-0000-0000B9010000}"/>
    <hyperlink ref="E453" location="A127945602J" display="A127945602J" xr:uid="{00000000-0004-0000-0000-0000BA010000}"/>
    <hyperlink ref="E454" location="A128062134R" display="A128062134R" xr:uid="{00000000-0004-0000-0000-0000BB010000}"/>
    <hyperlink ref="E455" location="A127965194F" display="A127965194F" xr:uid="{00000000-0004-0000-0000-0000BC010000}"/>
    <hyperlink ref="E456" location="A128062142R" display="A128062142R" xr:uid="{00000000-0004-0000-0000-0000BD010000}"/>
    <hyperlink ref="E457" location="A128081634R" display="A128081634R" xr:uid="{00000000-0004-0000-0000-0000BE010000}"/>
    <hyperlink ref="E458" location="A128023142L" display="A128023142L" xr:uid="{00000000-0004-0000-0000-0000BF010000}"/>
    <hyperlink ref="E459" location="A127984350A" display="A127984350A" xr:uid="{00000000-0004-0000-0000-0000C0010000}"/>
    <hyperlink ref="E460" location="A127965202V" display="A127965202V" xr:uid="{00000000-0004-0000-0000-0000C1010000}"/>
    <hyperlink ref="E461" location="A127984358V" display="A127984358V" xr:uid="{00000000-0004-0000-0000-0000C2010000}"/>
    <hyperlink ref="E462" location="A128062150R" display="A128062150R" xr:uid="{00000000-0004-0000-0000-0000C3010000}"/>
    <hyperlink ref="E463" location="A128003810K" display="A128003810K" xr:uid="{00000000-0004-0000-0000-0000C4010000}"/>
    <hyperlink ref="E464" location="A128023150L" display="A128023150L" xr:uid="{00000000-0004-0000-0000-0000C5010000}"/>
    <hyperlink ref="E465" location="A127965174W" display="A127965174W" xr:uid="{00000000-0004-0000-0000-0000C6010000}"/>
    <hyperlink ref="E466" location="A127945606T" display="A127945606T" xr:uid="{00000000-0004-0000-0000-0000C7010000}"/>
    <hyperlink ref="E467" location="A127965178F" display="A127965178F" xr:uid="{00000000-0004-0000-0000-0000C8010000}"/>
    <hyperlink ref="E468" location="A127945610J" display="A127945610J" xr:uid="{00000000-0004-0000-0000-0000C9010000}"/>
    <hyperlink ref="E469" location="A127945614T" display="A127945614T" xr:uid="{00000000-0004-0000-0000-0000CA010000}"/>
    <hyperlink ref="E470" location="A128081630F" display="A128081630F" xr:uid="{00000000-0004-0000-0000-0000CB010000}"/>
    <hyperlink ref="E471" location="A128003806V" display="A128003806V" xr:uid="{00000000-0004-0000-0000-0000CC010000}"/>
    <hyperlink ref="E472" location="A127965182W" display="A127965182W" xr:uid="{00000000-0004-0000-0000-0000CD010000}"/>
    <hyperlink ref="E473" location="A127945618A" display="A127945618A" xr:uid="{00000000-0004-0000-0000-0000CE010000}"/>
    <hyperlink ref="E474" location="A128042650L" display="A128042650L" xr:uid="{00000000-0004-0000-0000-0000CF010000}"/>
    <hyperlink ref="E475" location="A127965186F" display="A127965186F" xr:uid="{00000000-0004-0000-0000-0000D0010000}"/>
    <hyperlink ref="E476" location="A127945622T" display="A127945622T" xr:uid="{00000000-0004-0000-0000-0000D1010000}"/>
    <hyperlink ref="E477" location="A127984338K" display="A127984338K" xr:uid="{00000000-0004-0000-0000-0000D2010000}"/>
    <hyperlink ref="E478" location="A127984342A" display="A127984342A" xr:uid="{00000000-0004-0000-0000-0000D3010000}"/>
    <hyperlink ref="E479" location="A127945626A" display="A127945626A" xr:uid="{00000000-0004-0000-0000-0000D4010000}"/>
    <hyperlink ref="E480" location="A127945630T" display="A127945630T" xr:uid="{00000000-0004-0000-0000-0000D5010000}"/>
    <hyperlink ref="E481" location="A127965190W" display="A127965190W" xr:uid="{00000000-0004-0000-0000-0000D6010000}"/>
    <hyperlink ref="E482" location="A128042654W" display="A128042654W" xr:uid="{00000000-0004-0000-0000-0000D7010000}"/>
    <hyperlink ref="E483" location="A128023138W" display="A128023138W" xr:uid="{00000000-0004-0000-0000-0000D8010000}"/>
    <hyperlink ref="E484" location="A128062146X" display="A128062146X" xr:uid="{00000000-0004-0000-0000-0000D9010000}"/>
    <hyperlink ref="E485" location="A128042658F" display="A128042658F" xr:uid="{00000000-0004-0000-0000-0000DA010000}"/>
    <hyperlink ref="E486" location="A128023146W" display="A128023146W" xr:uid="{00000000-0004-0000-0000-0000DB010000}"/>
    <hyperlink ref="E487" location="A127984346K" display="A127984346K" xr:uid="{00000000-0004-0000-0000-0000DC010000}"/>
    <hyperlink ref="E488" location="A127965198R" display="A127965198R" xr:uid="{00000000-0004-0000-0000-0000DD010000}"/>
    <hyperlink ref="E489" location="A128062162X" display="A128062162X" xr:uid="{00000000-0004-0000-0000-0000DE010000}"/>
    <hyperlink ref="E490" location="A128023154W" display="A128023154W" xr:uid="{00000000-0004-0000-0000-0000DF010000}"/>
    <hyperlink ref="E491" location="A128062158J" display="A128062158J" xr:uid="{00000000-0004-0000-0000-0000E0010000}"/>
    <hyperlink ref="E492" location="A128081642R" display="A128081642R" xr:uid="{00000000-0004-0000-0000-0000E1010000}"/>
    <hyperlink ref="E493" location="A128003826C" display="A128003826C" xr:uid="{00000000-0004-0000-0000-0000E2010000}"/>
    <hyperlink ref="E494" location="A128023186R" display="A128023186R" xr:uid="{00000000-0004-0000-0000-0000E3010000}"/>
    <hyperlink ref="E495" location="A127945642A" display="A127945642A" xr:uid="{00000000-0004-0000-0000-0000E4010000}"/>
    <hyperlink ref="E496" location="A127984394C" display="A127984394C" xr:uid="{00000000-0004-0000-0000-0000E5010000}"/>
    <hyperlink ref="E497" location="A128003830V" display="A128003830V" xr:uid="{00000000-0004-0000-0000-0000E6010000}"/>
    <hyperlink ref="E498" location="A127965218L" display="A127965218L" xr:uid="{00000000-0004-0000-0000-0000E7010000}"/>
    <hyperlink ref="E499" location="A127984362K" display="A127984362K" xr:uid="{00000000-0004-0000-0000-0000E8010000}"/>
    <hyperlink ref="E500" location="A127965206C" display="A127965206C" xr:uid="{00000000-0004-0000-0000-0000E9010000}"/>
    <hyperlink ref="E501" location="A128062154X" display="A128062154X" xr:uid="{00000000-0004-0000-0000-0000EA010000}"/>
    <hyperlink ref="E502" location="A128023158F" display="A128023158F" xr:uid="{00000000-0004-0000-0000-0000EB010000}"/>
    <hyperlink ref="E503" location="A127945634A" display="A127945634A" xr:uid="{00000000-0004-0000-0000-0000EC010000}"/>
    <hyperlink ref="E504" location="A127945638K" display="A127945638K" xr:uid="{00000000-0004-0000-0000-0000ED010000}"/>
    <hyperlink ref="E505" location="A128003814V" display="A128003814V" xr:uid="{00000000-0004-0000-0000-0000EE010000}"/>
    <hyperlink ref="E506" location="A127965210V" display="A127965210V" xr:uid="{00000000-0004-0000-0000-0000EF010000}"/>
    <hyperlink ref="E507" location="A127984366V" display="A127984366V" xr:uid="{00000000-0004-0000-0000-0000F0010000}"/>
    <hyperlink ref="E508" location="A128023162W" display="A128023162W" xr:uid="{00000000-0004-0000-0000-0000F1010000}"/>
    <hyperlink ref="E509" location="A128003818C" display="A128003818C" xr:uid="{00000000-0004-0000-0000-0000F2010000}"/>
    <hyperlink ref="E510" location="A128023166F" display="A128023166F" xr:uid="{00000000-0004-0000-0000-0000F3010000}"/>
    <hyperlink ref="E511" location="A127984370K" display="A127984370K" xr:uid="{00000000-0004-0000-0000-0000F4010000}"/>
    <hyperlink ref="E512" location="A128003822V" display="A128003822V" xr:uid="{00000000-0004-0000-0000-0000F5010000}"/>
    <hyperlink ref="E513" location="A128081638X" display="A128081638X" xr:uid="{00000000-0004-0000-0000-0000F6010000}"/>
    <hyperlink ref="E514" location="A127984374V" display="A127984374V" xr:uid="{00000000-0004-0000-0000-0000F7010000}"/>
    <hyperlink ref="E515" location="A128023170W" display="A128023170W" xr:uid="{00000000-0004-0000-0000-0000F8010000}"/>
    <hyperlink ref="E516" location="A127965214C" display="A127965214C" xr:uid="{00000000-0004-0000-0000-0000F9010000}"/>
    <hyperlink ref="E517" location="A127984378C" display="A127984378C" xr:uid="{00000000-0004-0000-0000-0000FA010000}"/>
    <hyperlink ref="E518" location="A128023174F" display="A128023174F" xr:uid="{00000000-0004-0000-0000-0000FB010000}"/>
    <hyperlink ref="E519" location="A127984382V" display="A127984382V" xr:uid="{00000000-0004-0000-0000-0000FC010000}"/>
    <hyperlink ref="E520" location="A127984386C" display="A127984386C" xr:uid="{00000000-0004-0000-0000-0000FD010000}"/>
    <hyperlink ref="E521" location="A128023178R" display="A128023178R" xr:uid="{00000000-0004-0000-0000-0000FE010000}"/>
    <hyperlink ref="E522" location="A127984390V" display="A127984390V" xr:uid="{00000000-0004-0000-0000-0000FF010000}"/>
    <hyperlink ref="E523" location="A128042678R" display="A128042678R" xr:uid="{00000000-0004-0000-0000-000000020000}"/>
    <hyperlink ref="E524" location="A128042662W" display="A128042662W" xr:uid="{00000000-0004-0000-0000-000001020000}"/>
    <hyperlink ref="E525" location="A127984398L" display="A127984398L" xr:uid="{00000000-0004-0000-0000-000002020000}"/>
    <hyperlink ref="E526" location="A128081650R" display="A128081650R" xr:uid="{00000000-0004-0000-0000-000003020000}"/>
    <hyperlink ref="E527" location="A128081654X" display="A128081654X" xr:uid="{00000000-0004-0000-0000-000004020000}"/>
    <hyperlink ref="E528" location="A128003846L" display="A128003846L" xr:uid="{00000000-0004-0000-0000-000005020000}"/>
    <hyperlink ref="E529" location="A128062186T" display="A128062186T" xr:uid="{00000000-0004-0000-0000-000006020000}"/>
    <hyperlink ref="E530" location="A127945666V" display="A127945666V" xr:uid="{00000000-0004-0000-0000-000007020000}"/>
    <hyperlink ref="E531" location="A128003850C" display="A128003850C" xr:uid="{00000000-0004-0000-0000-000008020000}"/>
    <hyperlink ref="E532" location="A127945670K" display="A127945670K" xr:uid="{00000000-0004-0000-0000-000009020000}"/>
    <hyperlink ref="E533" location="A128023190F" display="A128023190F" xr:uid="{00000000-0004-0000-0000-00000A020000}"/>
    <hyperlink ref="E534" location="A128062166J" display="A128062166J" xr:uid="{00000000-0004-0000-0000-00000B020000}"/>
    <hyperlink ref="E535" location="A127965222C" display="A127965222C" xr:uid="{00000000-0004-0000-0000-00000C020000}"/>
    <hyperlink ref="E536" location="A128062170X" display="A128062170X" xr:uid="{00000000-0004-0000-0000-00000D020000}"/>
    <hyperlink ref="E537" location="A128062174J" display="A128062174J" xr:uid="{00000000-0004-0000-0000-00000E020000}"/>
    <hyperlink ref="E538" location="A128081646X" display="A128081646X" xr:uid="{00000000-0004-0000-0000-00000F020000}"/>
    <hyperlink ref="E539" location="A127945646K" display="A127945646K" xr:uid="{00000000-0004-0000-0000-000010020000}"/>
    <hyperlink ref="E540" location="A127965226L" display="A127965226L" xr:uid="{00000000-0004-0000-0000-000011020000}"/>
    <hyperlink ref="E541" location="A127945650A" display="A127945650A" xr:uid="{00000000-0004-0000-0000-000012020000}"/>
    <hyperlink ref="E542" location="A127945654K" display="A127945654K" xr:uid="{00000000-0004-0000-0000-000013020000}"/>
    <hyperlink ref="E543" location="A128003834C" display="A128003834C" xr:uid="{00000000-0004-0000-0000-000014020000}"/>
    <hyperlink ref="E544" location="A128042666F" display="A128042666F" xr:uid="{00000000-0004-0000-0000-000015020000}"/>
    <hyperlink ref="E545" location="A128042670W" display="A128042670W" xr:uid="{00000000-0004-0000-0000-000016020000}"/>
    <hyperlink ref="E546" location="A128062178T" display="A128062178T" xr:uid="{00000000-0004-0000-0000-000017020000}"/>
    <hyperlink ref="E547" location="A127945658V" display="A127945658V" xr:uid="{00000000-0004-0000-0000-000018020000}"/>
    <hyperlink ref="E548" location="A127965230C" display="A127965230C" xr:uid="{00000000-0004-0000-0000-000019020000}"/>
    <hyperlink ref="E549" location="A127984402T" display="A127984402T" xr:uid="{00000000-0004-0000-0000-00001A020000}"/>
    <hyperlink ref="E550" location="A128042674F" display="A128042674F" xr:uid="{00000000-0004-0000-0000-00001B020000}"/>
    <hyperlink ref="E551" location="A127945662K" display="A127945662K" xr:uid="{00000000-0004-0000-0000-00001C020000}"/>
    <hyperlink ref="E552" location="A128003838L" display="A128003838L" xr:uid="{00000000-0004-0000-0000-00001D020000}"/>
    <hyperlink ref="E553" location="A128003842C" display="A128003842C" xr:uid="{00000000-0004-0000-0000-00001E020000}"/>
    <hyperlink ref="E554" location="A127984406A" display="A127984406A" xr:uid="{00000000-0004-0000-0000-00001F020000}"/>
    <hyperlink ref="E555" location="A128062182J" display="A128062182J" xr:uid="{00000000-0004-0000-0000-000020020000}"/>
    <hyperlink ref="E556" location="A128081658J" display="A128081658J" xr:uid="{00000000-0004-0000-0000-000021020000}"/>
    <hyperlink ref="E557" location="A127984422A" display="A127984422A" xr:uid="{00000000-0004-0000-0000-000022020000}"/>
    <hyperlink ref="E558" location="A127984410T" display="A127984410T" xr:uid="{00000000-0004-0000-0000-000023020000}"/>
    <hyperlink ref="E559" location="A128062194T" display="A128062194T" xr:uid="{00000000-0004-0000-0000-000024020000}"/>
    <hyperlink ref="E560" location="A128042682F" display="A128042682F" xr:uid="{00000000-0004-0000-0000-000025020000}"/>
    <hyperlink ref="E561" location="A128003866W" display="A128003866W" xr:uid="{00000000-0004-0000-0000-000026020000}"/>
    <hyperlink ref="E562" location="A128081682J" display="A128081682J" xr:uid="{00000000-0004-0000-0000-000027020000}"/>
    <hyperlink ref="E563" location="A128081686T" display="A128081686T" xr:uid="{00000000-0004-0000-0000-000028020000}"/>
    <hyperlink ref="E564" location="A128003870L" display="A128003870L" xr:uid="{00000000-0004-0000-0000-000029020000}"/>
    <hyperlink ref="E565" location="A127965258F" display="A127965258F" xr:uid="{00000000-0004-0000-0000-00002A020000}"/>
    <hyperlink ref="E566" location="A128081690J" display="A128081690J" xr:uid="{00000000-0004-0000-0000-00002B020000}"/>
    <hyperlink ref="E567" location="A128081666J" display="A128081666J" xr:uid="{00000000-0004-0000-0000-00002C020000}"/>
    <hyperlink ref="E568" location="A127965234L" display="A127965234L" xr:uid="{00000000-0004-0000-0000-00002D020000}"/>
    <hyperlink ref="E569" location="A127984414A" display="A127984414A" xr:uid="{00000000-0004-0000-0000-00002E020000}"/>
    <hyperlink ref="E570" location="A128081670X" display="A128081670X" xr:uid="{00000000-0004-0000-0000-00002F020000}"/>
    <hyperlink ref="E571" location="A127945674V" display="A127945674V" xr:uid="{00000000-0004-0000-0000-000030020000}"/>
    <hyperlink ref="E572" location="A127965238W" display="A127965238W" xr:uid="{00000000-0004-0000-0000-000031020000}"/>
    <hyperlink ref="E573" location="A128003854L" display="A128003854L" xr:uid="{00000000-0004-0000-0000-000032020000}"/>
    <hyperlink ref="E574" location="A128081674J" display="A128081674J" xr:uid="{00000000-0004-0000-0000-000033020000}"/>
    <hyperlink ref="E575" location="A128003858W" display="A128003858W" xr:uid="{00000000-0004-0000-0000-000034020000}"/>
    <hyperlink ref="E576" location="A128062190J" display="A128062190J" xr:uid="{00000000-0004-0000-0000-000035020000}"/>
    <hyperlink ref="E577" location="A127945678C" display="A127945678C" xr:uid="{00000000-0004-0000-0000-000036020000}"/>
    <hyperlink ref="E578" location="A127984418K" display="A127984418K" xr:uid="{00000000-0004-0000-0000-000037020000}"/>
    <hyperlink ref="E579" location="A127945682V" display="A127945682V" xr:uid="{00000000-0004-0000-0000-000038020000}"/>
    <hyperlink ref="E580" location="A128003862L" display="A128003862L" xr:uid="{00000000-0004-0000-0000-000039020000}"/>
    <hyperlink ref="E581" location="A127945686C" display="A127945686C" xr:uid="{00000000-0004-0000-0000-00003A020000}"/>
    <hyperlink ref="E582" location="A128023194R" display="A128023194R" xr:uid="{00000000-0004-0000-0000-00003B020000}"/>
    <hyperlink ref="E583" location="A128023198X" display="A128023198X" xr:uid="{00000000-0004-0000-0000-00003C020000}"/>
    <hyperlink ref="E584" location="A127965242L" display="A127965242L" xr:uid="{00000000-0004-0000-0000-00003D020000}"/>
    <hyperlink ref="E585" location="A127965246W" display="A127965246W" xr:uid="{00000000-0004-0000-0000-00003E020000}"/>
    <hyperlink ref="E586" location="A127965250L" display="A127965250L" xr:uid="{00000000-0004-0000-0000-00003F020000}"/>
    <hyperlink ref="E587" location="A127965254W" display="A127965254W" xr:uid="{00000000-0004-0000-0000-000040020000}"/>
    <hyperlink ref="E588" location="A128023202C" display="A128023202C" xr:uid="{00000000-0004-0000-0000-000041020000}"/>
    <hyperlink ref="E589" location="A127945690V" display="A127945690V" xr:uid="{00000000-0004-0000-0000-000042020000}"/>
    <hyperlink ref="E590" location="A128081678T" display="A128081678T" xr:uid="{00000000-0004-0000-0000-000043020000}"/>
    <hyperlink ref="E591" location="A127945710T" display="A127945710T" xr:uid="{00000000-0004-0000-0000-000044020000}"/>
    <hyperlink ref="E592" location="A127984430A" display="A127984430A" xr:uid="{00000000-0004-0000-0000-000045020000}"/>
    <hyperlink ref="E593" location="A127984438V" display="A127984438V" xr:uid="{00000000-0004-0000-0000-000046020000}"/>
    <hyperlink ref="E594" location="A127984446V" display="A127984446V" xr:uid="{00000000-0004-0000-0000-000047020000}"/>
    <hyperlink ref="E595" location="A128003882W" display="A128003882W" xr:uid="{00000000-0004-0000-0000-000048020000}"/>
    <hyperlink ref="E596" location="A127945714A" display="A127945714A" xr:uid="{00000000-0004-0000-0000-000049020000}"/>
    <hyperlink ref="E597" location="A128062218X" display="A128062218X" xr:uid="{00000000-0004-0000-0000-00004A020000}"/>
    <hyperlink ref="E598" location="A128023222L" display="A128023222L" xr:uid="{00000000-0004-0000-0000-00004B020000}"/>
    <hyperlink ref="E599" location="A128003886F" display="A128003886F" xr:uid="{00000000-0004-0000-0000-00004C020000}"/>
    <hyperlink ref="E600" location="A128023226W" display="A128023226W" xr:uid="{00000000-0004-0000-0000-00004D020000}"/>
    <hyperlink ref="E601" location="A127984434K" display="A127984434K" xr:uid="{00000000-0004-0000-0000-00004E020000}"/>
    <hyperlink ref="E602" location="A127965262W" display="A127965262W" xr:uid="{00000000-0004-0000-0000-00004F020000}"/>
    <hyperlink ref="E603" location="A128003874W" display="A128003874W" xr:uid="{00000000-0004-0000-0000-000050020000}"/>
    <hyperlink ref="E604" location="A128042686R" display="A128042686R" xr:uid="{00000000-0004-0000-0000-000051020000}"/>
    <hyperlink ref="E605" location="A128062198A" display="A128062198A" xr:uid="{00000000-0004-0000-0000-000052020000}"/>
    <hyperlink ref="E606" location="A128003878F" display="A128003878F" xr:uid="{00000000-0004-0000-0000-000053020000}"/>
    <hyperlink ref="E607" location="A127945694C" display="A127945694C" xr:uid="{00000000-0004-0000-0000-000054020000}"/>
    <hyperlink ref="E608" location="A127965266F" display="A127965266F" xr:uid="{00000000-0004-0000-0000-000055020000}"/>
    <hyperlink ref="E609" location="A127945698L" display="A127945698L" xr:uid="{00000000-0004-0000-0000-000056020000}"/>
    <hyperlink ref="E610" location="A128023206L" display="A128023206L" xr:uid="{00000000-0004-0000-0000-000057020000}"/>
    <hyperlink ref="E611" location="A128023210C" display="A128023210C" xr:uid="{00000000-0004-0000-0000-000058020000}"/>
    <hyperlink ref="E612" location="A128042690F" display="A128042690F" xr:uid="{00000000-0004-0000-0000-000059020000}"/>
    <hyperlink ref="E613" location="A127945702T" display="A127945702T" xr:uid="{00000000-0004-0000-0000-00005A020000}"/>
    <hyperlink ref="E614" location="A128062202F" display="A128062202F" xr:uid="{00000000-0004-0000-0000-00005B020000}"/>
    <hyperlink ref="E615" location="A128081694T" display="A128081694T" xr:uid="{00000000-0004-0000-0000-00005C020000}"/>
    <hyperlink ref="E616" location="A127965270W" display="A127965270W" xr:uid="{00000000-0004-0000-0000-00005D020000}"/>
    <hyperlink ref="E617" location="A128062206R" display="A128062206R" xr:uid="{00000000-0004-0000-0000-00005E020000}"/>
    <hyperlink ref="E618" location="A128042694R" display="A128042694R" xr:uid="{00000000-0004-0000-0000-00005F020000}"/>
    <hyperlink ref="E619" location="A127945706A" display="A127945706A" xr:uid="{00000000-0004-0000-0000-000060020000}"/>
    <hyperlink ref="E620" location="A127984442K" display="A127984442K" xr:uid="{00000000-0004-0000-0000-000061020000}"/>
    <hyperlink ref="E621" location="A127965274F" display="A127965274F" xr:uid="{00000000-0004-0000-0000-000062020000}"/>
    <hyperlink ref="E622" location="A128023214L" display="A128023214L" xr:uid="{00000000-0004-0000-0000-000063020000}"/>
    <hyperlink ref="E623" location="A128062210F" display="A128062210F" xr:uid="{00000000-0004-0000-0000-000064020000}"/>
    <hyperlink ref="E624" location="A128062214R" display="A128062214R" xr:uid="{00000000-0004-0000-0000-000065020000}"/>
    <hyperlink ref="E625" location="A127984462V" display="A127984462V" xr:uid="{00000000-0004-0000-0000-000066020000}"/>
    <hyperlink ref="E626" location="A127965278R" display="A127965278R" xr:uid="{00000000-0004-0000-0000-000067020000}"/>
    <hyperlink ref="E627" location="A127984454V" display="A127984454V" xr:uid="{00000000-0004-0000-0000-000068020000}"/>
    <hyperlink ref="E628" location="A128023242W" display="A128023242W" xr:uid="{00000000-0004-0000-0000-000069020000}"/>
    <hyperlink ref="E629" location="A128081714R" display="A128081714R" xr:uid="{00000000-0004-0000-0000-00006A020000}"/>
    <hyperlink ref="E630" location="A128081718X" display="A128081718X" xr:uid="{00000000-0004-0000-0000-00006B020000}"/>
    <hyperlink ref="E631" location="A128003906C" display="A128003906C" xr:uid="{00000000-0004-0000-0000-00006C020000}"/>
    <hyperlink ref="E632" location="A128023246F" display="A128023246F" xr:uid="{00000000-0004-0000-0000-00006D020000}"/>
    <hyperlink ref="E633" location="A128062226X" display="A128062226X" xr:uid="{00000000-0004-0000-0000-00006E020000}"/>
    <hyperlink ref="E634" location="A127945730A" display="A127945730A" xr:uid="{00000000-0004-0000-0000-00006F020000}"/>
    <hyperlink ref="E635" location="A127965282F" display="A127965282F" xr:uid="{00000000-0004-0000-0000-000070020000}"/>
    <hyperlink ref="E636" location="A128023230L" display="A128023230L" xr:uid="{00000000-0004-0000-0000-000071020000}"/>
    <hyperlink ref="E637" location="A127984450K" display="A127984450K" xr:uid="{00000000-0004-0000-0000-000072020000}"/>
    <hyperlink ref="E638" location="A128003890W" display="A128003890W" xr:uid="{00000000-0004-0000-0000-000073020000}"/>
    <hyperlink ref="E639" location="A128003894F" display="A128003894F" xr:uid="{00000000-0004-0000-0000-000074020000}"/>
    <hyperlink ref="E640" location="A128042698X" display="A128042698X" xr:uid="{00000000-0004-0000-0000-000075020000}"/>
    <hyperlink ref="E641" location="A128042702C" display="A128042702C" xr:uid="{00000000-0004-0000-0000-000076020000}"/>
    <hyperlink ref="E642" location="A128003898R" display="A128003898R" xr:uid="{00000000-0004-0000-0000-000077020000}"/>
    <hyperlink ref="E643" location="A128081698A" display="A128081698A" xr:uid="{00000000-0004-0000-0000-000078020000}"/>
    <hyperlink ref="E644" location="A128023234W" display="A128023234W" xr:uid="{00000000-0004-0000-0000-000079020000}"/>
    <hyperlink ref="E645" location="A127945718K" display="A127945718K" xr:uid="{00000000-0004-0000-0000-00007A020000}"/>
    <hyperlink ref="E646" location="A128062222R" display="A128062222R" xr:uid="{00000000-0004-0000-0000-00007B020000}"/>
    <hyperlink ref="E647" location="A128023238F" display="A128023238F" xr:uid="{00000000-0004-0000-0000-00007C020000}"/>
    <hyperlink ref="E648" location="A128081702F" display="A128081702F" xr:uid="{00000000-0004-0000-0000-00007D020000}"/>
    <hyperlink ref="E649" location="A127945722A" display="A127945722A" xr:uid="{00000000-0004-0000-0000-00007E020000}"/>
    <hyperlink ref="E650" location="A127965286R" display="A127965286R" xr:uid="{00000000-0004-0000-0000-00007F020000}"/>
    <hyperlink ref="E651" location="A128081706R" display="A128081706R" xr:uid="{00000000-0004-0000-0000-000080020000}"/>
    <hyperlink ref="E652" location="A127984458C" display="A127984458C" xr:uid="{00000000-0004-0000-0000-000081020000}"/>
    <hyperlink ref="E653" location="A128042706L" display="A128042706L" xr:uid="{00000000-0004-0000-0000-000082020000}"/>
    <hyperlink ref="E654" location="A127965290F" display="A127965290F" xr:uid="{00000000-0004-0000-0000-000083020000}"/>
    <hyperlink ref="E655" location="A128081710F" display="A128081710F" xr:uid="{00000000-0004-0000-0000-000084020000}"/>
    <hyperlink ref="E656" location="A128042710C" display="A128042710C" xr:uid="{00000000-0004-0000-0000-000085020000}"/>
    <hyperlink ref="E657" location="A127945726K" display="A127945726K" xr:uid="{00000000-0004-0000-0000-000086020000}"/>
    <hyperlink ref="E658" location="A128042714L" display="A128042714L" xr:uid="{00000000-0004-0000-0000-000087020000}"/>
    <hyperlink ref="E659" location="A128042746F" display="A128042746F" xr:uid="{00000000-0004-0000-0000-000088020000}"/>
    <hyperlink ref="E660" location="A128042718W" display="A128042718W" xr:uid="{00000000-0004-0000-0000-000089020000}"/>
    <hyperlink ref="E661" location="A128062234X" display="A128062234X" xr:uid="{00000000-0004-0000-0000-00008A020000}"/>
    <hyperlink ref="E662" location="A127984470V" display="A127984470V" xr:uid="{00000000-0004-0000-0000-00008B020000}"/>
    <hyperlink ref="E663" location="A128062246J" display="A128062246J" xr:uid="{00000000-0004-0000-0000-00008C020000}"/>
    <hyperlink ref="E664" location="A128042750W" display="A128042750W" xr:uid="{00000000-0004-0000-0000-00008D020000}"/>
    <hyperlink ref="E665" location="A128023262F" display="A128023262F" xr:uid="{00000000-0004-0000-0000-00008E020000}"/>
    <hyperlink ref="E666" location="A128042754F" display="A128042754F" xr:uid="{00000000-0004-0000-0000-00008F020000}"/>
    <hyperlink ref="E667" location="A127945754V" display="A127945754V" xr:uid="{00000000-0004-0000-0000-000090020000}"/>
    <hyperlink ref="E668" location="A128003926L" display="A128003926L" xr:uid="{00000000-0004-0000-0000-000091020000}"/>
    <hyperlink ref="E669" location="A128042722L" display="A128042722L" xr:uid="{00000000-0004-0000-0000-000092020000}"/>
    <hyperlink ref="E670" location="A128042726W" display="A128042726W" xr:uid="{00000000-0004-0000-0000-000093020000}"/>
    <hyperlink ref="E671" location="A127945734K" display="A127945734K" xr:uid="{00000000-0004-0000-0000-000094020000}"/>
    <hyperlink ref="E672" location="A128023250W" display="A128023250W" xr:uid="{00000000-0004-0000-0000-000095020000}"/>
    <hyperlink ref="E673" location="A128003910V" display="A128003910V" xr:uid="{00000000-0004-0000-0000-000096020000}"/>
    <hyperlink ref="E674" location="A128023254F" display="A128023254F" xr:uid="{00000000-0004-0000-0000-000097020000}"/>
    <hyperlink ref="E675" location="A128042730L" display="A128042730L" xr:uid="{00000000-0004-0000-0000-000098020000}"/>
    <hyperlink ref="E676" location="A127984466C" display="A127984466C" xr:uid="{00000000-0004-0000-0000-000099020000}"/>
    <hyperlink ref="E677" location="A127965294R" display="A127965294R" xr:uid="{00000000-0004-0000-0000-00009A020000}"/>
    <hyperlink ref="E678" location="A128062230R" display="A128062230R" xr:uid="{00000000-0004-0000-0000-00009B020000}"/>
    <hyperlink ref="E679" location="A128042734W" display="A128042734W" xr:uid="{00000000-0004-0000-0000-00009C020000}"/>
    <hyperlink ref="E680" location="A128042738F" display="A128042738F" xr:uid="{00000000-0004-0000-0000-00009D020000}"/>
    <hyperlink ref="E681" location="A128003914C" display="A128003914C" xr:uid="{00000000-0004-0000-0000-00009E020000}"/>
    <hyperlink ref="E682" location="A127945738V" display="A127945738V" xr:uid="{00000000-0004-0000-0000-00009F020000}"/>
    <hyperlink ref="E683" location="A127945742K" display="A127945742K" xr:uid="{00000000-0004-0000-0000-0000A0020000}"/>
    <hyperlink ref="E684" location="A128003918L" display="A128003918L" xr:uid="{00000000-0004-0000-0000-0000A1020000}"/>
    <hyperlink ref="E685" location="A127945746V" display="A127945746V" xr:uid="{00000000-0004-0000-0000-0000A2020000}"/>
    <hyperlink ref="E686" location="A128062238J" display="A128062238J" xr:uid="{00000000-0004-0000-0000-0000A3020000}"/>
    <hyperlink ref="E687" location="A128003922C" display="A128003922C" xr:uid="{00000000-0004-0000-0000-0000A4020000}"/>
    <hyperlink ref="E688" location="A127965298X" display="A127965298X" xr:uid="{00000000-0004-0000-0000-0000A5020000}"/>
    <hyperlink ref="E689" location="A127945750K" display="A127945750K" xr:uid="{00000000-0004-0000-0000-0000A6020000}"/>
    <hyperlink ref="E690" location="A128062242X" display="A128062242X" xr:uid="{00000000-0004-0000-0000-0000A7020000}"/>
    <hyperlink ref="E691" location="A128042742W" display="A128042742W" xr:uid="{00000000-0004-0000-0000-0000A8020000}"/>
    <hyperlink ref="E692" location="A128023258R" display="A128023258R" xr:uid="{00000000-0004-0000-0000-0000A9020000}"/>
    <hyperlink ref="E693" location="A127945794L" display="A127945794L" xr:uid="{00000000-0004-0000-0000-0000AA020000}"/>
    <hyperlink ref="E694" location="A128081742X" display="A128081742X" xr:uid="{00000000-0004-0000-0000-0000AB020000}"/>
    <hyperlink ref="E695" location="A127945782C" display="A127945782C" xr:uid="{00000000-0004-0000-0000-0000AC020000}"/>
    <hyperlink ref="E696" location="A127945786L" display="A127945786L" xr:uid="{00000000-0004-0000-0000-0000AD020000}"/>
    <hyperlink ref="E697" location="A128023290R" display="A128023290R" xr:uid="{00000000-0004-0000-0000-0000AE020000}"/>
    <hyperlink ref="E698" location="A128003958F" display="A128003958F" xr:uid="{00000000-0004-0000-0000-0000AF020000}"/>
    <hyperlink ref="E699" location="A127947334K" display="A127947334K" xr:uid="{00000000-0004-0000-0000-0000B0020000}"/>
    <hyperlink ref="E700" location="A127986098W" display="A127986098W" xr:uid="{00000000-0004-0000-0000-0000B1020000}"/>
    <hyperlink ref="E701" location="A127947326K" display="A127947326K" xr:uid="{00000000-0004-0000-0000-0000B2020000}"/>
    <hyperlink ref="E702" location="A127947330A" display="A127947330A" xr:uid="{00000000-0004-0000-0000-0000B3020000}"/>
    <hyperlink ref="E703" location="A127986118V" display="A127986118V" xr:uid="{00000000-0004-0000-0000-0000B4020000}"/>
    <hyperlink ref="E704" location="A128083334X" display="A128083334X" xr:uid="{00000000-0004-0000-0000-0000B5020000}"/>
    <hyperlink ref="E705" location="A128063870F" display="A128063870F" xr:uid="{00000000-0004-0000-0000-0000B6020000}"/>
    <hyperlink ref="E706" location="A127947338V" display="A127947338V" xr:uid="{00000000-0004-0000-0000-0000B7020000}"/>
    <hyperlink ref="E707" location="A127986122K" display="A127986122K" xr:uid="{00000000-0004-0000-0000-0000B8020000}"/>
    <hyperlink ref="E708" location="A128063874R" display="A128063874R" xr:uid="{00000000-0004-0000-0000-0000B9020000}"/>
    <hyperlink ref="E709" location="A127986102A" display="A127986102A" xr:uid="{00000000-0004-0000-0000-0000BA020000}"/>
    <hyperlink ref="E710" location="A127966902A" display="A127966902A" xr:uid="{00000000-0004-0000-0000-0000BB020000}"/>
    <hyperlink ref="E711" location="A128083310F" display="A128083310F" xr:uid="{00000000-0004-0000-0000-0000BC020000}"/>
    <hyperlink ref="E712" location="A127947322A" display="A127947322A" xr:uid="{00000000-0004-0000-0000-0000BD020000}"/>
    <hyperlink ref="E713" location="A127986106K" display="A127986106K" xr:uid="{00000000-0004-0000-0000-0000BE020000}"/>
    <hyperlink ref="E714" location="A128024922V" display="A128024922V" xr:uid="{00000000-0004-0000-0000-0000BF020000}"/>
    <hyperlink ref="E715" location="A128005502V" display="A128005502V" xr:uid="{00000000-0004-0000-0000-0000C0020000}"/>
    <hyperlink ref="E716" location="A128044282F" display="A128044282F" xr:uid="{00000000-0004-0000-0000-0000C1020000}"/>
    <hyperlink ref="E717" location="A128005506C" display="A128005506C" xr:uid="{00000000-0004-0000-0000-0000C2020000}"/>
    <hyperlink ref="E718" location="A128044286R" display="A128044286R" xr:uid="{00000000-0004-0000-0000-0000C3020000}"/>
    <hyperlink ref="E719" location="A128024926C" display="A128024926C" xr:uid="{00000000-0004-0000-0000-0000C4020000}"/>
    <hyperlink ref="E720" location="A128044290F" display="A128044290F" xr:uid="{00000000-0004-0000-0000-0000C5020000}"/>
    <hyperlink ref="E721" location="A128024930V" display="A128024930V" xr:uid="{00000000-0004-0000-0000-0000C6020000}"/>
    <hyperlink ref="E722" location="A128063866R" display="A128063866R" xr:uid="{00000000-0004-0000-0000-0000C7020000}"/>
    <hyperlink ref="E723" location="A128083314R" display="A128083314R" xr:uid="{00000000-0004-0000-0000-0000C8020000}"/>
    <hyperlink ref="E724" location="A128083318X" display="A128083318X" xr:uid="{00000000-0004-0000-0000-0000C9020000}"/>
    <hyperlink ref="E725" location="A127986110A" display="A127986110A" xr:uid="{00000000-0004-0000-0000-0000CA020000}"/>
    <hyperlink ref="E726" location="A128083322R" display="A128083322R" xr:uid="{00000000-0004-0000-0000-0000CB020000}"/>
    <hyperlink ref="E727" location="A127966906K" display="A127966906K" xr:uid="{00000000-0004-0000-0000-0000CC020000}"/>
    <hyperlink ref="E728" location="A128005510V" display="A128005510V" xr:uid="{00000000-0004-0000-0000-0000CD020000}"/>
    <hyperlink ref="E729" location="A127986114K" display="A127986114K" xr:uid="{00000000-0004-0000-0000-0000CE020000}"/>
    <hyperlink ref="E730" location="A127966910A" display="A127966910A" xr:uid="{00000000-0004-0000-0000-0000CF020000}"/>
    <hyperlink ref="E731" location="A128083326X" display="A128083326X" xr:uid="{00000000-0004-0000-0000-0000D0020000}"/>
    <hyperlink ref="E732" location="A128083330R" display="A128083330R" xr:uid="{00000000-0004-0000-0000-0000D1020000}"/>
    <hyperlink ref="E733" location="A127966914K" display="A127966914K" xr:uid="{00000000-0004-0000-0000-0000D2020000}"/>
    <hyperlink ref="E734" location="A128064202T" display="A128064202T" xr:uid="{00000000-0004-0000-0000-0000D3020000}"/>
    <hyperlink ref="E735" location="A127947770F" display="A127947770F" xr:uid="{00000000-0004-0000-0000-0000D4020000}"/>
    <hyperlink ref="E736" location="A128044658T" display="A128044658T" xr:uid="{00000000-0004-0000-0000-0000D5020000}"/>
    <hyperlink ref="E737" location="A128083718K" display="A128083718K" xr:uid="{00000000-0004-0000-0000-0000D6020000}"/>
    <hyperlink ref="E738" location="A128025270T" display="A128025270T" xr:uid="{00000000-0004-0000-0000-0000D7020000}"/>
    <hyperlink ref="E739" location="A128083722A" display="A128083722A" xr:uid="{00000000-0004-0000-0000-0000D8020000}"/>
    <hyperlink ref="E740" location="A127986438F" display="A127986438F" xr:uid="{00000000-0004-0000-0000-0000D9020000}"/>
    <hyperlink ref="E741" location="A127947782R" display="A127947782R" xr:uid="{00000000-0004-0000-0000-0000DA020000}"/>
    <hyperlink ref="E742" location="A128064206A" display="A128064206A" xr:uid="{00000000-0004-0000-0000-0000DB020000}"/>
    <hyperlink ref="E743" location="A127967282T" display="A127967282T" xr:uid="{00000000-0004-0000-0000-0000DC020000}"/>
    <hyperlink ref="E744" location="A128044650X" display="A128044650X" xr:uid="{00000000-0004-0000-0000-0000DD020000}"/>
    <hyperlink ref="E745" location="A127986414L" display="A127986414L" xr:uid="{00000000-0004-0000-0000-0000DE020000}"/>
    <hyperlink ref="E746" location="A127967270J" display="A127967270J" xr:uid="{00000000-0004-0000-0000-0000DF020000}"/>
    <hyperlink ref="E747" location="A127967274T" display="A127967274T" xr:uid="{00000000-0004-0000-0000-0000E0020000}"/>
    <hyperlink ref="E748" location="A128083706A" display="A128083706A" xr:uid="{00000000-0004-0000-0000-0000E1020000}"/>
    <hyperlink ref="E749" location="A128044654J" display="A128044654J" xr:uid="{00000000-0004-0000-0000-0000E2020000}"/>
    <hyperlink ref="E750" location="A127986418W" display="A127986418W" xr:uid="{00000000-0004-0000-0000-0000E3020000}"/>
    <hyperlink ref="E751" location="A128064194C" display="A128064194C" xr:uid="{00000000-0004-0000-0000-0000E4020000}"/>
    <hyperlink ref="E752" location="A128025262T" display="A128025262T" xr:uid="{00000000-0004-0000-0000-0000E5020000}"/>
    <hyperlink ref="E753" location="A127947774R" display="A127947774R" xr:uid="{00000000-0004-0000-0000-0000E6020000}"/>
    <hyperlink ref="E754" location="A127986422L" display="A127986422L" xr:uid="{00000000-0004-0000-0000-0000E7020000}"/>
    <hyperlink ref="E755" location="A128005878T" display="A128005878T" xr:uid="{00000000-0004-0000-0000-0000E8020000}"/>
    <hyperlink ref="E756" location="A128005882J" display="A128005882J" xr:uid="{00000000-0004-0000-0000-0000E9020000}"/>
    <hyperlink ref="E757" location="A128083710T" display="A128083710T" xr:uid="{00000000-0004-0000-0000-0000EA020000}"/>
    <hyperlink ref="E758" location="A127967278A" display="A127967278A" xr:uid="{00000000-0004-0000-0000-0000EB020000}"/>
    <hyperlink ref="E759" location="A127947778X" display="A127947778X" xr:uid="{00000000-0004-0000-0000-0000EC020000}"/>
    <hyperlink ref="E760" location="A128044662J" display="A128044662J" xr:uid="{00000000-0004-0000-0000-0000ED020000}"/>
    <hyperlink ref="E761" location="A128044666T" display="A128044666T" xr:uid="{00000000-0004-0000-0000-0000EE020000}"/>
    <hyperlink ref="E762" location="A128083714A" display="A128083714A" xr:uid="{00000000-0004-0000-0000-0000EF020000}"/>
    <hyperlink ref="E763" location="A127986426W" display="A127986426W" xr:uid="{00000000-0004-0000-0000-0000F0020000}"/>
    <hyperlink ref="E764" location="A128025266A" display="A128025266A" xr:uid="{00000000-0004-0000-0000-0000F1020000}"/>
    <hyperlink ref="E765" location="A128064198L" display="A128064198L" xr:uid="{00000000-0004-0000-0000-0000F2020000}"/>
    <hyperlink ref="E766" location="A127986430L" display="A127986430L" xr:uid="{00000000-0004-0000-0000-0000F3020000}"/>
    <hyperlink ref="E767" location="A128005886T" display="A128005886T" xr:uid="{00000000-0004-0000-0000-0000F4020000}"/>
    <hyperlink ref="E768" location="A128044870A" display="A128044870A" xr:uid="{00000000-0004-0000-0000-0000F5020000}"/>
    <hyperlink ref="E769" location="A127986578J" display="A127986578J" xr:uid="{00000000-0004-0000-0000-0000F6020000}"/>
    <hyperlink ref="E770" location="A128044854A" display="A128044854A" xr:uid="{00000000-0004-0000-0000-0000F7020000}"/>
    <hyperlink ref="E771" location="A128083918C" display="A128083918C" xr:uid="{00000000-0004-0000-0000-0000F8020000}"/>
    <hyperlink ref="E772" location="A127986594J" display="A127986594J" xr:uid="{00000000-0004-0000-0000-0000F9020000}"/>
    <hyperlink ref="E773" location="A128025486C" display="A128025486C" xr:uid="{00000000-0004-0000-0000-0000FA020000}"/>
    <hyperlink ref="E774" location="A127947978T" display="A127947978T" xr:uid="{00000000-0004-0000-0000-0000FB020000}"/>
    <hyperlink ref="E775" location="A128044874K" display="A128044874K" xr:uid="{00000000-0004-0000-0000-0000FC020000}"/>
    <hyperlink ref="E776" location="A128064390L" display="A128064390L" xr:uid="{00000000-0004-0000-0000-0000FD020000}"/>
    <hyperlink ref="E777" location="A128064394W" display="A128064394W" xr:uid="{00000000-0004-0000-0000-0000FE020000}"/>
    <hyperlink ref="E778" location="A128025462K" display="A128025462K" xr:uid="{00000000-0004-0000-0000-0000FF020000}"/>
    <hyperlink ref="E779" location="A128044850T" display="A128044850T" xr:uid="{00000000-0004-0000-0000-000000030000}"/>
    <hyperlink ref="E780" location="A127986582X" display="A127986582X" xr:uid="{00000000-0004-0000-0000-000001030000}"/>
    <hyperlink ref="E781" location="A128083914V" display="A128083914V" xr:uid="{00000000-0004-0000-0000-000002030000}"/>
    <hyperlink ref="E782" location="A128006090C" display="A128006090C" xr:uid="{00000000-0004-0000-0000-000003030000}"/>
    <hyperlink ref="E783" location="A128025466V" display="A128025466V" xr:uid="{00000000-0004-0000-0000-000004030000}"/>
    <hyperlink ref="E784" location="A128064378W" display="A128064378W" xr:uid="{00000000-0004-0000-0000-000005030000}"/>
    <hyperlink ref="E785" location="A127947962X" display="A127947962X" xr:uid="{00000000-0004-0000-0000-000006030000}"/>
    <hyperlink ref="E786" location="A128064382L" display="A128064382L" xr:uid="{00000000-0004-0000-0000-000007030000}"/>
    <hyperlink ref="E787" location="A128006094L" display="A128006094L" xr:uid="{00000000-0004-0000-0000-000008030000}"/>
    <hyperlink ref="E788" location="A128044858K" display="A128044858K" xr:uid="{00000000-0004-0000-0000-000009030000}"/>
    <hyperlink ref="E789" location="A127947966J" display="A127947966J" xr:uid="{00000000-0004-0000-0000-00000A030000}"/>
    <hyperlink ref="E790" location="A127967450T" display="A127967450T" xr:uid="{00000000-0004-0000-0000-00000B030000}"/>
    <hyperlink ref="E791" location="A128044862A" display="A128044862A" xr:uid="{00000000-0004-0000-0000-00000C030000}"/>
    <hyperlink ref="E792" location="A128044866K" display="A128044866K" xr:uid="{00000000-0004-0000-0000-00000D030000}"/>
    <hyperlink ref="E793" location="A128025470K" display="A128025470K" xr:uid="{00000000-0004-0000-0000-00000E030000}"/>
    <hyperlink ref="E794" location="A127947970X" display="A127947970X" xr:uid="{00000000-0004-0000-0000-00000F030000}"/>
    <hyperlink ref="E795" location="A127986586J" display="A127986586J" xr:uid="{00000000-0004-0000-0000-000010030000}"/>
    <hyperlink ref="E796" location="A128025474V" display="A128025474V" xr:uid="{00000000-0004-0000-0000-000011030000}"/>
    <hyperlink ref="E797" location="A128025478C" display="A128025478C" xr:uid="{00000000-0004-0000-0000-000012030000}"/>
    <hyperlink ref="E798" location="A127947974J" display="A127947974J" xr:uid="{00000000-0004-0000-0000-000013030000}"/>
    <hyperlink ref="E799" location="A127986590X" display="A127986590X" xr:uid="{00000000-0004-0000-0000-000014030000}"/>
    <hyperlink ref="E800" location="A128083922V" display="A128083922V" xr:uid="{00000000-0004-0000-0000-000015030000}"/>
    <hyperlink ref="E801" location="A128064386W" display="A128064386W" xr:uid="{00000000-0004-0000-0000-000016030000}"/>
    <hyperlink ref="E802" location="A128083978F" display="A128083978F" xr:uid="{00000000-0004-0000-0000-000017030000}"/>
    <hyperlink ref="E803" location="A127986606F" display="A127986606F" xr:uid="{00000000-0004-0000-0000-000018030000}"/>
    <hyperlink ref="E804" location="A128083958W" display="A128083958W" xr:uid="{00000000-0004-0000-0000-000019030000}"/>
    <hyperlink ref="E805" location="A128006122K" display="A128006122K" xr:uid="{00000000-0004-0000-0000-00001A030000}"/>
    <hyperlink ref="E806" location="A128044906T" display="A128044906T" xr:uid="{00000000-0004-0000-0000-00001B030000}"/>
    <hyperlink ref="E807" location="A128083986F" display="A128083986F" xr:uid="{00000000-0004-0000-0000-00001C030000}"/>
    <hyperlink ref="E808" location="A128064426C" display="A128064426C" xr:uid="{00000000-0004-0000-0000-00001D030000}"/>
    <hyperlink ref="E809" location="A128025518K" display="A128025518K" xr:uid="{00000000-0004-0000-0000-00001E030000}"/>
    <hyperlink ref="E810" location="A128064430V" display="A128064430V" xr:uid="{00000000-0004-0000-0000-00001F030000}"/>
    <hyperlink ref="E811" location="A127967490K" display="A127967490K" xr:uid="{00000000-0004-0000-0000-000020030000}"/>
    <hyperlink ref="E812" location="A128025510T" display="A128025510T" xr:uid="{00000000-0004-0000-0000-000021030000}"/>
    <hyperlink ref="E813" location="A127947994T" display="A127947994T" xr:uid="{00000000-0004-0000-0000-000022030000}"/>
    <hyperlink ref="E814" location="A127967470A" display="A127967470A" xr:uid="{00000000-0004-0000-0000-000023030000}"/>
    <hyperlink ref="E815" location="A127947998A" display="A127947998A" xr:uid="{00000000-0004-0000-0000-000024030000}"/>
    <hyperlink ref="E816" location="A128006110A" display="A128006110A" xr:uid="{00000000-0004-0000-0000-000025030000}"/>
    <hyperlink ref="E817" location="A127948002J" display="A127948002J" xr:uid="{00000000-0004-0000-0000-000026030000}"/>
    <hyperlink ref="E818" location="A128044890K" display="A128044890K" xr:uid="{00000000-0004-0000-0000-000027030000}"/>
    <hyperlink ref="E819" location="A128044894V" display="A128044894V" xr:uid="{00000000-0004-0000-0000-000028030000}"/>
    <hyperlink ref="E820" location="A127948006T" display="A127948006T" xr:uid="{00000000-0004-0000-0000-000029030000}"/>
    <hyperlink ref="E821" location="A127948010J" display="A127948010J" xr:uid="{00000000-0004-0000-0000-00002A030000}"/>
    <hyperlink ref="E822" location="A128006114K" display="A128006114K" xr:uid="{00000000-0004-0000-0000-00002B030000}"/>
    <hyperlink ref="E823" location="A127967474K" display="A127967474K" xr:uid="{00000000-0004-0000-0000-00002C030000}"/>
    <hyperlink ref="E824" location="A127967478V" display="A127967478V" xr:uid="{00000000-0004-0000-0000-00002D030000}"/>
    <hyperlink ref="E825" location="A127967482K" display="A127967482K" xr:uid="{00000000-0004-0000-0000-00002E030000}"/>
    <hyperlink ref="E826" location="A127967486V" display="A127967486V" xr:uid="{00000000-0004-0000-0000-00002F030000}"/>
    <hyperlink ref="E827" location="A128083962L" display="A128083962L" xr:uid="{00000000-0004-0000-0000-000030030000}"/>
    <hyperlink ref="E828" location="A128025514A" display="A128025514A" xr:uid="{00000000-0004-0000-0000-000031030000}"/>
    <hyperlink ref="E829" location="A128006118V" display="A128006118V" xr:uid="{00000000-0004-0000-0000-000032030000}"/>
    <hyperlink ref="E830" location="A128083966W" display="A128083966W" xr:uid="{00000000-0004-0000-0000-000033030000}"/>
    <hyperlink ref="E831" location="A128044898C" display="A128044898C" xr:uid="{00000000-0004-0000-0000-000034030000}"/>
    <hyperlink ref="E832" location="A128083970L" display="A128083970L" xr:uid="{00000000-0004-0000-0000-000035030000}"/>
    <hyperlink ref="E833" location="A128044902J" display="A128044902J" xr:uid="{00000000-0004-0000-0000-000036030000}"/>
    <hyperlink ref="E834" location="A128083974W" display="A128083974W" xr:uid="{00000000-0004-0000-0000-000037030000}"/>
    <hyperlink ref="E835" location="A127986610W" display="A127986610W" xr:uid="{00000000-0004-0000-0000-000038030000}"/>
    <hyperlink ref="E836" location="A128025530A" display="A128025530A" xr:uid="{00000000-0004-0000-0000-000039030000}"/>
    <hyperlink ref="E837" location="A128025522A" display="A128025522A" xr:uid="{00000000-0004-0000-0000-00003A030000}"/>
    <hyperlink ref="E838" location="A127986626R" display="A127986626R" xr:uid="{00000000-0004-0000-0000-00003B030000}"/>
    <hyperlink ref="E839" location="A128006146C" display="A128006146C" xr:uid="{00000000-0004-0000-0000-00003C030000}"/>
    <hyperlink ref="E840" location="A128084002W" display="A128084002W" xr:uid="{00000000-0004-0000-0000-00003D030000}"/>
    <hyperlink ref="E841" location="A128025534K" display="A128025534K" xr:uid="{00000000-0004-0000-0000-00003E030000}"/>
    <hyperlink ref="E842" location="A128044914T" display="A128044914T" xr:uid="{00000000-0004-0000-0000-00003F030000}"/>
    <hyperlink ref="E843" location="A128006154C" display="A128006154C" xr:uid="{00000000-0004-0000-0000-000040030000}"/>
    <hyperlink ref="E844" location="A128084006F" display="A128084006F" xr:uid="{00000000-0004-0000-0000-000041030000}"/>
    <hyperlink ref="E845" location="A128025538V" display="A128025538V" xr:uid="{00000000-0004-0000-0000-000042030000}"/>
    <hyperlink ref="E846" location="A128064434C" display="A128064434C" xr:uid="{00000000-0004-0000-0000-000043030000}"/>
    <hyperlink ref="E847" location="A128006126V" display="A128006126V" xr:uid="{00000000-0004-0000-0000-000044030000}"/>
    <hyperlink ref="E848" location="A128064438L" display="A128064438L" xr:uid="{00000000-0004-0000-0000-000045030000}"/>
    <hyperlink ref="E849" location="A127986614F" display="A127986614F" xr:uid="{00000000-0004-0000-0000-000046030000}"/>
    <hyperlink ref="E850" location="A127986618R" display="A127986618R" xr:uid="{00000000-0004-0000-0000-000047030000}"/>
    <hyperlink ref="E851" location="A127986622F" display="A127986622F" xr:uid="{00000000-0004-0000-0000-000048030000}"/>
    <hyperlink ref="E852" location="A128006130K" display="A128006130K" xr:uid="{00000000-0004-0000-0000-000049030000}"/>
    <hyperlink ref="E853" location="A128006134V" display="A128006134V" xr:uid="{00000000-0004-0000-0000-00004A030000}"/>
    <hyperlink ref="E854" location="A128006138C" display="A128006138C" xr:uid="{00000000-0004-0000-0000-00004B030000}"/>
    <hyperlink ref="E855" location="A128006142V" display="A128006142V" xr:uid="{00000000-0004-0000-0000-00004C030000}"/>
    <hyperlink ref="E856" location="A127948014T" display="A127948014T" xr:uid="{00000000-0004-0000-0000-00004D030000}"/>
    <hyperlink ref="E857" location="A127948018A" display="A127948018A" xr:uid="{00000000-0004-0000-0000-00004E030000}"/>
    <hyperlink ref="E858" location="A128025526K" display="A128025526K" xr:uid="{00000000-0004-0000-0000-00004F030000}"/>
    <hyperlink ref="E859" location="A127967494V" display="A127967494V" xr:uid="{00000000-0004-0000-0000-000050030000}"/>
    <hyperlink ref="E860" location="A127986630F" display="A127986630F" xr:uid="{00000000-0004-0000-0000-000051030000}"/>
    <hyperlink ref="E861" location="A127967498C" display="A127967498C" xr:uid="{00000000-0004-0000-0000-000052030000}"/>
    <hyperlink ref="E862" location="A127948022T" display="A127948022T" xr:uid="{00000000-0004-0000-0000-000053030000}"/>
    <hyperlink ref="E863" location="A127986634R" display="A127986634R" xr:uid="{00000000-0004-0000-0000-000054030000}"/>
    <hyperlink ref="E864" location="A127948026A" display="A127948026A" xr:uid="{00000000-0004-0000-0000-000055030000}"/>
    <hyperlink ref="E865" location="A128083990W" display="A128083990W" xr:uid="{00000000-0004-0000-0000-000056030000}"/>
    <hyperlink ref="E866" location="A127948030T" display="A127948030T" xr:uid="{00000000-0004-0000-0000-000057030000}"/>
    <hyperlink ref="E867" location="A128083994F" display="A128083994F" xr:uid="{00000000-0004-0000-0000-000058030000}"/>
    <hyperlink ref="E868" location="A128083998R" display="A128083998R" xr:uid="{00000000-0004-0000-0000-000059030000}"/>
    <hyperlink ref="E869" location="A128006150V" display="A128006150V" xr:uid="{00000000-0004-0000-0000-00005A030000}"/>
    <hyperlink ref="E870" location="A128064442C" display="A128064442C" xr:uid="{00000000-0004-0000-0000-00005B030000}"/>
    <hyperlink ref="E871" location="A128084010W" display="A128084010W" xr:uid="{00000000-0004-0000-0000-00005C030000}"/>
    <hyperlink ref="E872" location="A127986650R" display="A127986650R" xr:uid="{00000000-0004-0000-0000-00005D030000}"/>
    <hyperlink ref="E873" location="A128044922T" display="A128044922T" xr:uid="{00000000-0004-0000-0000-00005E030000}"/>
    <hyperlink ref="E874" location="A127948058V" display="A127948058V" xr:uid="{00000000-0004-0000-0000-00005F030000}"/>
    <hyperlink ref="E875" location="A128064446L" display="A128064446L" xr:uid="{00000000-0004-0000-0000-000060030000}"/>
    <hyperlink ref="E876" location="A128006158L" display="A128006158L" xr:uid="{00000000-0004-0000-0000-000061030000}"/>
    <hyperlink ref="E877" location="A127948062K" display="A127948062K" xr:uid="{00000000-0004-0000-0000-000062030000}"/>
    <hyperlink ref="E878" location="A128025558C" display="A128025558C" xr:uid="{00000000-0004-0000-0000-000063030000}"/>
    <hyperlink ref="E879" location="A128064450C" display="A128064450C" xr:uid="{00000000-0004-0000-0000-000064030000}"/>
    <hyperlink ref="E880" location="A128025542K" display="A128025542K" xr:uid="{00000000-0004-0000-0000-000065030000}"/>
    <hyperlink ref="E881" location="A128025546V" display="A128025546V" xr:uid="{00000000-0004-0000-0000-000066030000}"/>
    <hyperlink ref="E882" location="A127948034A" display="A127948034A" xr:uid="{00000000-0004-0000-0000-000067030000}"/>
    <hyperlink ref="E883" location="A127986638X" display="A127986638X" xr:uid="{00000000-0004-0000-0000-000068030000}"/>
    <hyperlink ref="E884" location="A127986642R" display="A127986642R" xr:uid="{00000000-0004-0000-0000-000069030000}"/>
    <hyperlink ref="E885" location="A128025550K" display="A128025550K" xr:uid="{00000000-0004-0000-0000-00006A030000}"/>
    <hyperlink ref="E886" location="A127986646X" display="A127986646X" xr:uid="{00000000-0004-0000-0000-00006B030000}"/>
    <hyperlink ref="E887" location="A127948038K" display="A127948038K" xr:uid="{00000000-0004-0000-0000-00006C030000}"/>
    <hyperlink ref="E888" location="A128084014F" display="A128084014F" xr:uid="{00000000-0004-0000-0000-00006D030000}"/>
    <hyperlink ref="E889" location="A128044918A" display="A128044918A" xr:uid="{00000000-0004-0000-0000-00006E030000}"/>
    <hyperlink ref="E890" location="A127967502J" display="A127967502J" xr:uid="{00000000-0004-0000-0000-00006F030000}"/>
    <hyperlink ref="E891" location="A127986654X" display="A127986654X" xr:uid="{00000000-0004-0000-0000-000070030000}"/>
    <hyperlink ref="E892" location="A127967506T" display="A127967506T" xr:uid="{00000000-0004-0000-0000-000071030000}"/>
    <hyperlink ref="E893" location="A127986658J" display="A127986658J" xr:uid="{00000000-0004-0000-0000-000072030000}"/>
    <hyperlink ref="E894" location="A127948042A" display="A127948042A" xr:uid="{00000000-0004-0000-0000-000073030000}"/>
    <hyperlink ref="E895" location="A128084018R" display="A128084018R" xr:uid="{00000000-0004-0000-0000-000074030000}"/>
    <hyperlink ref="E896" location="A127948046K" display="A127948046K" xr:uid="{00000000-0004-0000-0000-000075030000}"/>
    <hyperlink ref="E897" location="A127967510J" display="A127967510J" xr:uid="{00000000-0004-0000-0000-000076030000}"/>
    <hyperlink ref="E898" location="A127967514T" display="A127967514T" xr:uid="{00000000-0004-0000-0000-000077030000}"/>
    <hyperlink ref="E899" location="A127948050A" display="A127948050A" xr:uid="{00000000-0004-0000-0000-000078030000}"/>
    <hyperlink ref="E900" location="A127967518A" display="A127967518A" xr:uid="{00000000-0004-0000-0000-000079030000}"/>
    <hyperlink ref="E901" location="A127986662X" display="A127986662X" xr:uid="{00000000-0004-0000-0000-00007A030000}"/>
    <hyperlink ref="E902" location="A127948054K" display="A127948054K" xr:uid="{00000000-0004-0000-0000-00007B030000}"/>
    <hyperlink ref="E903" location="A128044926A" display="A128044926A" xr:uid="{00000000-0004-0000-0000-00007C030000}"/>
    <hyperlink ref="E904" location="A128064474W" display="A128064474W" xr:uid="{00000000-0004-0000-0000-00007D030000}"/>
    <hyperlink ref="E905" location="A128064454L" display="A128064454L" xr:uid="{00000000-0004-0000-0000-00007E030000}"/>
    <hyperlink ref="E906" location="A128044930T" display="A128044930T" xr:uid="{00000000-0004-0000-0000-00007F030000}"/>
    <hyperlink ref="E907" location="A128006182L" display="A128006182L" xr:uid="{00000000-0004-0000-0000-000080030000}"/>
    <hyperlink ref="E908" location="A128064478F" display="A128064478F" xr:uid="{00000000-0004-0000-0000-000081030000}"/>
    <hyperlink ref="E909" location="A128025574C" display="A128025574C" xr:uid="{00000000-0004-0000-0000-000082030000}"/>
    <hyperlink ref="E910" location="A128044934A" display="A128044934A" xr:uid="{00000000-0004-0000-0000-000083030000}"/>
    <hyperlink ref="E911" location="A127967534A" display="A127967534A" xr:uid="{00000000-0004-0000-0000-000084030000}"/>
    <hyperlink ref="E912" location="A127948074V" display="A127948074V" xr:uid="{00000000-0004-0000-0000-000085030000}"/>
    <hyperlink ref="E913" location="A128006186W" display="A128006186W" xr:uid="{00000000-0004-0000-0000-000086030000}"/>
    <hyperlink ref="E914" location="A127967522T" display="A127967522T" xr:uid="{00000000-0004-0000-0000-000087030000}"/>
    <hyperlink ref="E915" location="A127967526A" display="A127967526A" xr:uid="{00000000-0004-0000-0000-000088030000}"/>
    <hyperlink ref="E916" location="A127986666J" display="A127986666J" xr:uid="{00000000-0004-0000-0000-000089030000}"/>
    <hyperlink ref="E917" location="A128064458W" display="A128064458W" xr:uid="{00000000-0004-0000-0000-00008A030000}"/>
    <hyperlink ref="E918" location="A128006162C" display="A128006162C" xr:uid="{00000000-0004-0000-0000-00008B030000}"/>
    <hyperlink ref="E919" location="A128064462L" display="A128064462L" xr:uid="{00000000-0004-0000-0000-00008C030000}"/>
    <hyperlink ref="E920" location="A128025562V" display="A128025562V" xr:uid="{00000000-0004-0000-0000-00008D030000}"/>
    <hyperlink ref="E921" location="A128006166L" display="A128006166L" xr:uid="{00000000-0004-0000-0000-00008E030000}"/>
    <hyperlink ref="E922" location="A128006170C" display="A128006170C" xr:uid="{00000000-0004-0000-0000-00008F030000}"/>
    <hyperlink ref="E923" location="A127986670X" display="A127986670X" xr:uid="{00000000-0004-0000-0000-000090030000}"/>
    <hyperlink ref="E924" location="A127967530T" display="A127967530T" xr:uid="{00000000-0004-0000-0000-000091030000}"/>
    <hyperlink ref="E925" location="A128064466W" display="A128064466W" xr:uid="{00000000-0004-0000-0000-000092030000}"/>
    <hyperlink ref="E926" location="A128084022F" display="A128084022F" xr:uid="{00000000-0004-0000-0000-000093030000}"/>
    <hyperlink ref="E927" location="A128064470L" display="A128064470L" xr:uid="{00000000-0004-0000-0000-000094030000}"/>
    <hyperlink ref="E928" location="A128025566C" display="A128025566C" xr:uid="{00000000-0004-0000-0000-000095030000}"/>
    <hyperlink ref="E929" location="A128084026R" display="A128084026R" xr:uid="{00000000-0004-0000-0000-000096030000}"/>
    <hyperlink ref="E930" location="A128006174L" display="A128006174L" xr:uid="{00000000-0004-0000-0000-000097030000}"/>
    <hyperlink ref="E931" location="A127948066V" display="A127948066V" xr:uid="{00000000-0004-0000-0000-000098030000}"/>
    <hyperlink ref="E932" location="A127986674J" display="A127986674J" xr:uid="{00000000-0004-0000-0000-000099030000}"/>
    <hyperlink ref="E933" location="A128006178W" display="A128006178W" xr:uid="{00000000-0004-0000-0000-00009A030000}"/>
    <hyperlink ref="E934" location="A127948070K" display="A127948070K" xr:uid="{00000000-0004-0000-0000-00009B030000}"/>
    <hyperlink ref="E935" location="A127986678T" display="A127986678T" xr:uid="{00000000-0004-0000-0000-00009C030000}"/>
    <hyperlink ref="E936" location="A128025570V" display="A128025570V" xr:uid="{00000000-0004-0000-0000-00009D030000}"/>
    <hyperlink ref="E937" location="A128084030F" display="A128084030F" xr:uid="{00000000-0004-0000-0000-00009E030000}"/>
    <hyperlink ref="E938" location="A127967546K" display="A127967546K" xr:uid="{00000000-0004-0000-0000-00009F030000}"/>
    <hyperlink ref="E939" location="A128006190L" display="A128006190L" xr:uid="{00000000-0004-0000-0000-0000A0030000}"/>
    <hyperlink ref="E940" location="A128006194W" display="A128006194W" xr:uid="{00000000-0004-0000-0000-0000A1030000}"/>
    <hyperlink ref="E941" location="A128084054X" display="A128084054X" xr:uid="{00000000-0004-0000-0000-0000A2030000}"/>
    <hyperlink ref="E942" location="A128084062X" display="A128084062X" xr:uid="{00000000-0004-0000-0000-0000A3030000}"/>
    <hyperlink ref="E943" location="A127986702F" display="A127986702F" xr:uid="{00000000-0004-0000-0000-0000A4030000}"/>
    <hyperlink ref="E944" location="A128044946K" display="A128044946K" xr:uid="{00000000-0004-0000-0000-0000A5030000}"/>
    <hyperlink ref="E945" location="A128006210K" display="A128006210K" xr:uid="{00000000-0004-0000-0000-0000A6030000}"/>
    <hyperlink ref="E946" location="A128064490W" display="A128064490W" xr:uid="{00000000-0004-0000-0000-0000A7030000}"/>
    <hyperlink ref="E947" location="A128084066J" display="A128084066J" xr:uid="{00000000-0004-0000-0000-0000A8030000}"/>
    <hyperlink ref="E948" location="A128084038X" display="A128084038X" xr:uid="{00000000-0004-0000-0000-0000A9030000}"/>
    <hyperlink ref="E949" location="A128084042R" display="A128084042R" xr:uid="{00000000-0004-0000-0000-0000AA030000}"/>
    <hyperlink ref="E950" location="A127986682J" display="A127986682J" xr:uid="{00000000-0004-0000-0000-0000AB030000}"/>
    <hyperlink ref="E951" location="A127986686T" display="A127986686T" xr:uid="{00000000-0004-0000-0000-0000AC030000}"/>
    <hyperlink ref="E952" location="A127986690J" display="A127986690J" xr:uid="{00000000-0004-0000-0000-0000AD030000}"/>
    <hyperlink ref="E953" location="A128044938K" display="A128044938K" xr:uid="{00000000-0004-0000-0000-0000AE030000}"/>
    <hyperlink ref="E954" location="A128025578L" display="A128025578L" xr:uid="{00000000-0004-0000-0000-0000AF030000}"/>
    <hyperlink ref="E955" location="A128084046X" display="A128084046X" xr:uid="{00000000-0004-0000-0000-0000B0030000}"/>
    <hyperlink ref="E956" location="A128064482W" display="A128064482W" xr:uid="{00000000-0004-0000-0000-0000B1030000}"/>
    <hyperlink ref="E957" location="A127986694T" display="A127986694T" xr:uid="{00000000-0004-0000-0000-0000B2030000}"/>
    <hyperlink ref="E958" location="A128084050R" display="A128084050R" xr:uid="{00000000-0004-0000-0000-0000B3030000}"/>
    <hyperlink ref="E959" location="A128044942A" display="A128044942A" xr:uid="{00000000-0004-0000-0000-0000B4030000}"/>
    <hyperlink ref="E960" location="A127948078C" display="A127948078C" xr:uid="{00000000-0004-0000-0000-0000B5030000}"/>
    <hyperlink ref="E961" location="A128006198F" display="A128006198F" xr:uid="{00000000-0004-0000-0000-0000B6030000}"/>
    <hyperlink ref="E962" location="A128025582C" display="A128025582C" xr:uid="{00000000-0004-0000-0000-0000B7030000}"/>
    <hyperlink ref="E963" location="A128006202K" display="A128006202K" xr:uid="{00000000-0004-0000-0000-0000B8030000}"/>
    <hyperlink ref="E964" location="A128025586L" display="A128025586L" xr:uid="{00000000-0004-0000-0000-0000B9030000}"/>
    <hyperlink ref="E965" location="A127967538K" display="A127967538K" xr:uid="{00000000-0004-0000-0000-0000BA030000}"/>
    <hyperlink ref="E966" location="A127967542A" display="A127967542A" xr:uid="{00000000-0004-0000-0000-0000BB030000}"/>
    <hyperlink ref="E967" location="A128025590C" display="A128025590C" xr:uid="{00000000-0004-0000-0000-0000BC030000}"/>
    <hyperlink ref="E968" location="A128084058J" display="A128084058J" xr:uid="{00000000-0004-0000-0000-0000BD030000}"/>
    <hyperlink ref="E969" location="A128064486F" display="A128064486F" xr:uid="{00000000-0004-0000-0000-0000BE030000}"/>
    <hyperlink ref="E970" location="A128006206V" display="A128006206V" xr:uid="{00000000-0004-0000-0000-0000BF030000}"/>
    <hyperlink ref="E971" location="A127948082V" display="A127948082V" xr:uid="{00000000-0004-0000-0000-0000C0030000}"/>
    <hyperlink ref="E972" location="A128025606K" display="A128025606K" xr:uid="{00000000-0004-0000-0000-0000C1030000}"/>
    <hyperlink ref="E973" location="A128044950A" display="A128044950A" xr:uid="{00000000-0004-0000-0000-0000C2030000}"/>
    <hyperlink ref="E974" location="A128006218C" display="A128006218C" xr:uid="{00000000-0004-0000-0000-0000C3030000}"/>
    <hyperlink ref="E975" location="A128006222V" display="A128006222V" xr:uid="{00000000-0004-0000-0000-0000C4030000}"/>
    <hyperlink ref="E976" location="A127986722R" display="A127986722R" xr:uid="{00000000-0004-0000-0000-0000C5030000}"/>
    <hyperlink ref="E977" location="A128006230V" display="A128006230V" xr:uid="{00000000-0004-0000-0000-0000C6030000}"/>
    <hyperlink ref="E978" location="A128025610A" display="A128025610A" xr:uid="{00000000-0004-0000-0000-0000C7030000}"/>
    <hyperlink ref="E979" location="A128084078T" display="A128084078T" xr:uid="{00000000-0004-0000-0000-0000C8030000}"/>
    <hyperlink ref="E980" location="A128044966V" display="A128044966V" xr:uid="{00000000-0004-0000-0000-0000C9030000}"/>
    <hyperlink ref="E981" location="A127967566V" display="A127967566V" xr:uid="{00000000-0004-0000-0000-0000CA030000}"/>
    <hyperlink ref="E982" location="A127967550A" display="A127967550A" xr:uid="{00000000-0004-0000-0000-0000CB030000}"/>
    <hyperlink ref="E983" location="A128084070X" display="A128084070X" xr:uid="{00000000-0004-0000-0000-0000CC030000}"/>
    <hyperlink ref="E984" location="A128006214V" display="A128006214V" xr:uid="{00000000-0004-0000-0000-0000CD030000}"/>
    <hyperlink ref="E985" location="A127967554K" display="A127967554K" xr:uid="{00000000-0004-0000-0000-0000CE030000}"/>
    <hyperlink ref="E986" location="A127986706R" display="A127986706R" xr:uid="{00000000-0004-0000-0000-0000CF030000}"/>
    <hyperlink ref="E987" location="A127986710F" display="A127986710F" xr:uid="{00000000-0004-0000-0000-0000D0030000}"/>
    <hyperlink ref="E988" location="A127948086C" display="A127948086C" xr:uid="{00000000-0004-0000-0000-0000D1030000}"/>
    <hyperlink ref="E989" location="A128064494F" display="A128064494F" xr:uid="{00000000-0004-0000-0000-0000D2030000}"/>
    <hyperlink ref="E990" location="A128025594L" display="A128025594L" xr:uid="{00000000-0004-0000-0000-0000D3030000}"/>
    <hyperlink ref="E991" location="A127986714R" display="A127986714R" xr:uid="{00000000-0004-0000-0000-0000D4030000}"/>
    <hyperlink ref="E992" location="A128064498R" display="A128064498R" xr:uid="{00000000-0004-0000-0000-0000D5030000}"/>
    <hyperlink ref="E993" location="A128044954K" display="A128044954K" xr:uid="{00000000-0004-0000-0000-0000D6030000}"/>
    <hyperlink ref="E994" location="A128025598W" display="A128025598W" xr:uid="{00000000-0004-0000-0000-0000D7030000}"/>
    <hyperlink ref="E995" location="A127948090V" display="A127948090V" xr:uid="{00000000-0004-0000-0000-0000D8030000}"/>
    <hyperlink ref="E996" location="A128044958V" display="A128044958V" xr:uid="{00000000-0004-0000-0000-0000D9030000}"/>
    <hyperlink ref="E997" location="A127967558V" display="A127967558V" xr:uid="{00000000-0004-0000-0000-0000DA030000}"/>
    <hyperlink ref="E998" location="A127967562K" display="A127967562K" xr:uid="{00000000-0004-0000-0000-0000DB030000}"/>
    <hyperlink ref="E999" location="A128064502V" display="A128064502V" xr:uid="{00000000-0004-0000-0000-0000DC030000}"/>
    <hyperlink ref="E1000" location="A128064506C" display="A128064506C" xr:uid="{00000000-0004-0000-0000-0000DD030000}"/>
    <hyperlink ref="E1001" location="A128084074J" display="A128084074J" xr:uid="{00000000-0004-0000-0000-0000DE030000}"/>
    <hyperlink ref="E1002" location="A128025602A" display="A128025602A" xr:uid="{00000000-0004-0000-0000-0000DF030000}"/>
    <hyperlink ref="E1003" location="A127986718X" display="A127986718X" xr:uid="{00000000-0004-0000-0000-0000E0030000}"/>
    <hyperlink ref="E1004" location="A128006226C" display="A128006226C" xr:uid="{00000000-0004-0000-0000-0000E1030000}"/>
    <hyperlink ref="E1005" location="A128044962K" display="A128044962K" xr:uid="{00000000-0004-0000-0000-0000E2030000}"/>
    <hyperlink ref="E1006" location="A127986742X" display="A127986742X" xr:uid="{00000000-0004-0000-0000-0000E3030000}"/>
    <hyperlink ref="E1007" location="A128084082J" display="A128084082J" xr:uid="{00000000-0004-0000-0000-0000E4030000}"/>
    <hyperlink ref="E1008" location="A128025618V" display="A128025618V" xr:uid="{00000000-0004-0000-0000-0000E5030000}"/>
    <hyperlink ref="E1009" location="A128006262L" display="A128006262L" xr:uid="{00000000-0004-0000-0000-0000E6030000}"/>
    <hyperlink ref="E1010" location="A128084090J" display="A128084090J" xr:uid="{00000000-0004-0000-0000-0000E7030000}"/>
    <hyperlink ref="E1011" location="A127967578C" display="A127967578C" xr:uid="{00000000-0004-0000-0000-0000E8030000}"/>
    <hyperlink ref="E1012" location="A128084094T" display="A128084094T" xr:uid="{00000000-0004-0000-0000-0000E9030000}"/>
    <hyperlink ref="E1013" location="A127967582V" display="A127967582V" xr:uid="{00000000-0004-0000-0000-0000EA030000}"/>
    <hyperlink ref="E1014" location="A127967586C" display="A127967586C" xr:uid="{00000000-0004-0000-0000-0000EB030000}"/>
    <hyperlink ref="E1015" location="A128084098A" display="A128084098A" xr:uid="{00000000-0004-0000-0000-0000EC030000}"/>
    <hyperlink ref="E1016" location="A127967570K" display="A127967570K" xr:uid="{00000000-0004-0000-0000-0000ED030000}"/>
    <hyperlink ref="E1017" location="A128044970K" display="A128044970K" xr:uid="{00000000-0004-0000-0000-0000EE030000}"/>
    <hyperlink ref="E1018" location="A127948094C" display="A127948094C" xr:uid="{00000000-0004-0000-0000-0000EF030000}"/>
    <hyperlink ref="E1019" location="A128006234C" display="A128006234C" xr:uid="{00000000-0004-0000-0000-0000F0030000}"/>
    <hyperlink ref="E1020" location="A128006238L" display="A128006238L" xr:uid="{00000000-0004-0000-0000-0000F1030000}"/>
    <hyperlink ref="E1021" location="A128044974V" display="A128044974V" xr:uid="{00000000-0004-0000-0000-0000F2030000}"/>
    <hyperlink ref="E1022" location="A128006242C" display="A128006242C" xr:uid="{00000000-0004-0000-0000-0000F3030000}"/>
    <hyperlink ref="E1023" location="A128025614K" display="A128025614K" xr:uid="{00000000-0004-0000-0000-0000F4030000}"/>
    <hyperlink ref="E1024" location="A127986730R" display="A127986730R" xr:uid="{00000000-0004-0000-0000-0000F5030000}"/>
    <hyperlink ref="E1025" location="A128006246L" display="A128006246L" xr:uid="{00000000-0004-0000-0000-0000F6030000}"/>
    <hyperlink ref="E1026" location="A128084086T" display="A128084086T" xr:uid="{00000000-0004-0000-0000-0000F7030000}"/>
    <hyperlink ref="E1027" location="A128025622K" display="A128025622K" xr:uid="{00000000-0004-0000-0000-0000F8030000}"/>
    <hyperlink ref="E1028" location="A127986734X" display="A127986734X" xr:uid="{00000000-0004-0000-0000-0000F9030000}"/>
    <hyperlink ref="E1029" location="A128025626V" display="A128025626V" xr:uid="{00000000-0004-0000-0000-0000FA030000}"/>
    <hyperlink ref="E1030" location="A128006250C" display="A128006250C" xr:uid="{00000000-0004-0000-0000-0000FB030000}"/>
    <hyperlink ref="E1031" location="A127948098L" display="A127948098L" xr:uid="{00000000-0004-0000-0000-0000FC030000}"/>
    <hyperlink ref="E1032" location="A128006254L" display="A128006254L" xr:uid="{00000000-0004-0000-0000-0000FD030000}"/>
    <hyperlink ref="E1033" location="A128006258W" display="A128006258W" xr:uid="{00000000-0004-0000-0000-0000FE030000}"/>
    <hyperlink ref="E1034" location="A127986738J" display="A127986738J" xr:uid="{00000000-0004-0000-0000-0000FF030000}"/>
    <hyperlink ref="E1035" location="A127948102T" display="A127948102T" xr:uid="{00000000-0004-0000-0000-000000040000}"/>
    <hyperlink ref="E1036" location="A127967574V" display="A127967574V" xr:uid="{00000000-0004-0000-0000-000001040000}"/>
    <hyperlink ref="E1037" location="A127948106A" display="A127948106A" xr:uid="{00000000-0004-0000-0000-000002040000}"/>
    <hyperlink ref="E1038" location="A128025630K" display="A128025630K" xr:uid="{00000000-0004-0000-0000-000003040000}"/>
    <hyperlink ref="E1039" location="A128025634V" display="A128025634V" xr:uid="{00000000-0004-0000-0000-000004040000}"/>
    <hyperlink ref="E1040" location="A127967302R" display="A127967302R" xr:uid="{00000000-0004-0000-0000-000005040000}"/>
    <hyperlink ref="E1041" location="A128044670J" display="A128044670J" xr:uid="{00000000-0004-0000-0000-000006040000}"/>
    <hyperlink ref="E1042" location="A128064214A" display="A128064214A" xr:uid="{00000000-0004-0000-0000-000007040000}"/>
    <hyperlink ref="E1043" location="A128083730A" display="A128083730A" xr:uid="{00000000-0004-0000-0000-000008040000}"/>
    <hyperlink ref="E1044" location="A128083738V" display="A128083738V" xr:uid="{00000000-0004-0000-0000-000009040000}"/>
    <hyperlink ref="E1045" location="A127967306X" display="A127967306X" xr:uid="{00000000-0004-0000-0000-00000A040000}"/>
    <hyperlink ref="E1046" location="A128044686A" display="A128044686A" xr:uid="{00000000-0004-0000-0000-00000B040000}"/>
    <hyperlink ref="E1047" location="A127967310R" display="A127967310R" xr:uid="{00000000-0004-0000-0000-00000C040000}"/>
    <hyperlink ref="E1048" location="A128044690T" display="A128044690T" xr:uid="{00000000-0004-0000-0000-00000D040000}"/>
    <hyperlink ref="E1049" location="A128044694A" display="A128044694A" xr:uid="{00000000-0004-0000-0000-00000E040000}"/>
    <hyperlink ref="E1050" location="A127947786X" display="A127947786X" xr:uid="{00000000-0004-0000-0000-00000F040000}"/>
    <hyperlink ref="E1051" location="A128064210T" display="A128064210T" xr:uid="{00000000-0004-0000-0000-000010040000}"/>
    <hyperlink ref="E1052" location="A127947790R" display="A127947790R" xr:uid="{00000000-0004-0000-0000-000011040000}"/>
    <hyperlink ref="E1053" location="A127967286A" display="A127967286A" xr:uid="{00000000-0004-0000-0000-000012040000}"/>
    <hyperlink ref="E1054" location="A127967290T" display="A127967290T" xr:uid="{00000000-0004-0000-0000-000013040000}"/>
    <hyperlink ref="E1055" location="A128083726K" display="A128083726K" xr:uid="{00000000-0004-0000-0000-000014040000}"/>
    <hyperlink ref="E1056" location="A128005890J" display="A128005890J" xr:uid="{00000000-0004-0000-0000-000015040000}"/>
    <hyperlink ref="E1057" location="A128025274A" display="A128025274A" xr:uid="{00000000-0004-0000-0000-000016040000}"/>
    <hyperlink ref="E1058" location="A127967294A" display="A127967294A" xr:uid="{00000000-0004-0000-0000-000017040000}"/>
    <hyperlink ref="E1059" location="A128044674T" display="A128044674T" xr:uid="{00000000-0004-0000-0000-000018040000}"/>
    <hyperlink ref="E1060" location="A128025278K" display="A128025278K" xr:uid="{00000000-0004-0000-0000-000019040000}"/>
    <hyperlink ref="E1061" location="A128044678A" display="A128044678A" xr:uid="{00000000-0004-0000-0000-00001A040000}"/>
    <hyperlink ref="E1062" location="A128025282A" display="A128025282A" xr:uid="{00000000-0004-0000-0000-00001B040000}"/>
    <hyperlink ref="E1063" location="A128005894T" display="A128005894T" xr:uid="{00000000-0004-0000-0000-00001C040000}"/>
    <hyperlink ref="E1064" location="A128064218K" display="A128064218K" xr:uid="{00000000-0004-0000-0000-00001D040000}"/>
    <hyperlink ref="E1065" location="A127947794X" display="A127947794X" xr:uid="{00000000-0004-0000-0000-00001E040000}"/>
    <hyperlink ref="E1066" location="A128025286K" display="A128025286K" xr:uid="{00000000-0004-0000-0000-00001F040000}"/>
    <hyperlink ref="E1067" location="A127947798J" display="A127947798J" xr:uid="{00000000-0004-0000-0000-000020040000}"/>
    <hyperlink ref="E1068" location="A128005898A" display="A128005898A" xr:uid="{00000000-0004-0000-0000-000021040000}"/>
    <hyperlink ref="E1069" location="A127986442W" display="A127986442W" xr:uid="{00000000-0004-0000-0000-000022040000}"/>
    <hyperlink ref="E1070" location="A128083734K" display="A128083734K" xr:uid="{00000000-0004-0000-0000-000023040000}"/>
    <hyperlink ref="E1071" location="A127967298K" display="A127967298K" xr:uid="{00000000-0004-0000-0000-000024040000}"/>
    <hyperlink ref="E1072" location="A128005902F" display="A128005902F" xr:uid="{00000000-0004-0000-0000-000025040000}"/>
    <hyperlink ref="E1073" location="A128005906R" display="A128005906R" xr:uid="{00000000-0004-0000-0000-000026040000}"/>
    <hyperlink ref="E1074" location="A128025310X" display="A128025310X" xr:uid="{00000000-0004-0000-0000-000027040000}"/>
    <hyperlink ref="E1075" location="A128025290A" display="A128025290A" xr:uid="{00000000-0004-0000-0000-000028040000}"/>
    <hyperlink ref="E1076" location="A128025302X" display="A128025302X" xr:uid="{00000000-0004-0000-0000-000029040000}"/>
    <hyperlink ref="E1077" location="A128064230A" display="A128064230A" xr:uid="{00000000-0004-0000-0000-00002A040000}"/>
    <hyperlink ref="E1078" location="A128005930R" display="A128005930R" xr:uid="{00000000-0004-0000-0000-00002B040000}"/>
    <hyperlink ref="E1079" location="A127947806W" display="A127947806W" xr:uid="{00000000-0004-0000-0000-00002C040000}"/>
    <hyperlink ref="E1080" location="A128025314J" display="A128025314J" xr:uid="{00000000-0004-0000-0000-00002D040000}"/>
    <hyperlink ref="E1081" location="A128025318T" display="A128025318T" xr:uid="{00000000-0004-0000-0000-00002E040000}"/>
    <hyperlink ref="E1082" location="A128005934X" display="A128005934X" xr:uid="{00000000-0004-0000-0000-00002F040000}"/>
    <hyperlink ref="E1083" location="A127947810L" display="A127947810L" xr:uid="{00000000-0004-0000-0000-000030040000}"/>
    <hyperlink ref="E1084" location="A128083742K" display="A128083742K" xr:uid="{00000000-0004-0000-0000-000031040000}"/>
    <hyperlink ref="E1085" location="A128083746V" display="A128083746V" xr:uid="{00000000-0004-0000-0000-000032040000}"/>
    <hyperlink ref="E1086" location="A128025294K" display="A128025294K" xr:uid="{00000000-0004-0000-0000-000033040000}"/>
    <hyperlink ref="E1087" location="A128025298V" display="A128025298V" xr:uid="{00000000-0004-0000-0000-000034040000}"/>
    <hyperlink ref="E1088" location="A127967314X" display="A127967314X" xr:uid="{00000000-0004-0000-0000-000035040000}"/>
    <hyperlink ref="E1089" location="A128005910F" display="A128005910F" xr:uid="{00000000-0004-0000-0000-000036040000}"/>
    <hyperlink ref="E1090" location="A128083750K" display="A128083750K" xr:uid="{00000000-0004-0000-0000-000037040000}"/>
    <hyperlink ref="E1091" location="A127947802L" display="A127947802L" xr:uid="{00000000-0004-0000-0000-000038040000}"/>
    <hyperlink ref="E1092" location="A127967318J" display="A127967318J" xr:uid="{00000000-0004-0000-0000-000039040000}"/>
    <hyperlink ref="E1093" location="A128005914R" display="A128005914R" xr:uid="{00000000-0004-0000-0000-00003A040000}"/>
    <hyperlink ref="E1094" location="A128025306J" display="A128025306J" xr:uid="{00000000-0004-0000-0000-00003B040000}"/>
    <hyperlink ref="E1095" location="A128044698K" display="A128044698K" xr:uid="{00000000-0004-0000-0000-00003C040000}"/>
    <hyperlink ref="E1096" location="A128005918X" display="A128005918X" xr:uid="{00000000-0004-0000-0000-00003D040000}"/>
    <hyperlink ref="E1097" location="A128064222A" display="A128064222A" xr:uid="{00000000-0004-0000-0000-00003E040000}"/>
    <hyperlink ref="E1098" location="A128083754V" display="A128083754V" xr:uid="{00000000-0004-0000-0000-00003F040000}"/>
    <hyperlink ref="E1099" location="A128064226K" display="A128064226K" xr:uid="{00000000-0004-0000-0000-000040040000}"/>
    <hyperlink ref="E1100" location="A128005922R" display="A128005922R" xr:uid="{00000000-0004-0000-0000-000041040000}"/>
    <hyperlink ref="E1101" location="A128005926X" display="A128005926X" xr:uid="{00000000-0004-0000-0000-000042040000}"/>
    <hyperlink ref="E1102" location="A128083758C" display="A128083758C" xr:uid="{00000000-0004-0000-0000-000043040000}"/>
    <hyperlink ref="E1103" location="A128083762V" display="A128083762V" xr:uid="{00000000-0004-0000-0000-000044040000}"/>
    <hyperlink ref="E1104" location="A128083766C" display="A128083766C" xr:uid="{00000000-0004-0000-0000-000045040000}"/>
    <hyperlink ref="E1105" location="A128083770V" display="A128083770V" xr:uid="{00000000-0004-0000-0000-000046040000}"/>
    <hyperlink ref="E1106" location="A128083774C" display="A128083774C" xr:uid="{00000000-0004-0000-0000-000047040000}"/>
    <hyperlink ref="E1107" location="A128044702R" display="A128044702R" xr:uid="{00000000-0004-0000-0000-000048040000}"/>
    <hyperlink ref="E1108" location="A128064250K" display="A128064250K" xr:uid="{00000000-0004-0000-0000-000049040000}"/>
    <hyperlink ref="E1109" location="A128005938J" display="A128005938J" xr:uid="{00000000-0004-0000-0000-00004A040000}"/>
    <hyperlink ref="E1110" location="A127986446F" display="A127986446F" xr:uid="{00000000-0004-0000-0000-00004B040000}"/>
    <hyperlink ref="E1111" location="A127967338T" display="A127967338T" xr:uid="{00000000-0004-0000-0000-00004C040000}"/>
    <hyperlink ref="E1112" location="A128083786L" display="A128083786L" xr:uid="{00000000-0004-0000-0000-00004D040000}"/>
    <hyperlink ref="E1113" location="A128025338A" display="A128025338A" xr:uid="{00000000-0004-0000-0000-00004E040000}"/>
    <hyperlink ref="E1114" location="A128064254V" display="A128064254V" xr:uid="{00000000-0004-0000-0000-00004F040000}"/>
    <hyperlink ref="E1115" location="A128044714X" display="A128044714X" xr:uid="{00000000-0004-0000-0000-000050040000}"/>
    <hyperlink ref="E1116" location="A128083794L" display="A128083794L" xr:uid="{00000000-0004-0000-0000-000051040000}"/>
    <hyperlink ref="E1117" location="A127967346T" display="A127967346T" xr:uid="{00000000-0004-0000-0000-000052040000}"/>
    <hyperlink ref="E1118" location="A127947814W" display="A127947814W" xr:uid="{00000000-0004-0000-0000-000053040000}"/>
    <hyperlink ref="E1119" location="A127947818F" display="A127947818F" xr:uid="{00000000-0004-0000-0000-000054040000}"/>
    <hyperlink ref="E1120" location="A127947822W" display="A127947822W" xr:uid="{00000000-0004-0000-0000-000055040000}"/>
    <hyperlink ref="E1121" location="A128044706X" display="A128044706X" xr:uid="{00000000-0004-0000-0000-000056040000}"/>
    <hyperlink ref="E1122" location="A128044710R" display="A128044710R" xr:uid="{00000000-0004-0000-0000-000057040000}"/>
    <hyperlink ref="E1123" location="A128005942X" display="A128005942X" xr:uid="{00000000-0004-0000-0000-000058040000}"/>
    <hyperlink ref="E1124" location="A128005946J" display="A128005946J" xr:uid="{00000000-0004-0000-0000-000059040000}"/>
    <hyperlink ref="E1125" location="A128005950X" display="A128005950X" xr:uid="{00000000-0004-0000-0000-00005A040000}"/>
    <hyperlink ref="E1126" location="A128083778L" display="A128083778L" xr:uid="{00000000-0004-0000-0000-00005B040000}"/>
    <hyperlink ref="E1127" location="A128025322J" display="A128025322J" xr:uid="{00000000-0004-0000-0000-00005C040000}"/>
    <hyperlink ref="E1128" location="A128064238V" display="A128064238V" xr:uid="{00000000-0004-0000-0000-00005D040000}"/>
    <hyperlink ref="E1129" location="A128025326T" display="A128025326T" xr:uid="{00000000-0004-0000-0000-00005E040000}"/>
    <hyperlink ref="E1130" location="A128005954J" display="A128005954J" xr:uid="{00000000-0004-0000-0000-00005F040000}"/>
    <hyperlink ref="E1131" location="A127967322X" display="A127967322X" xr:uid="{00000000-0004-0000-0000-000060040000}"/>
    <hyperlink ref="E1132" location="A128064242K" display="A128064242K" xr:uid="{00000000-0004-0000-0000-000061040000}"/>
    <hyperlink ref="E1133" location="A128064246V" display="A128064246V" xr:uid="{00000000-0004-0000-0000-000062040000}"/>
    <hyperlink ref="E1134" location="A127967326J" display="A127967326J" xr:uid="{00000000-0004-0000-0000-000063040000}"/>
    <hyperlink ref="E1135" location="A128025330J" display="A128025330J" xr:uid="{00000000-0004-0000-0000-000064040000}"/>
    <hyperlink ref="E1136" location="A127967330X" display="A127967330X" xr:uid="{00000000-0004-0000-0000-000065040000}"/>
    <hyperlink ref="E1137" location="A127967334J" display="A127967334J" xr:uid="{00000000-0004-0000-0000-000066040000}"/>
    <hyperlink ref="E1138" location="A128083782C" display="A128083782C" xr:uid="{00000000-0004-0000-0000-000067040000}"/>
    <hyperlink ref="E1139" location="A128025334T" display="A128025334T" xr:uid="{00000000-0004-0000-0000-000068040000}"/>
    <hyperlink ref="E1140" location="A127967342J" display="A127967342J" xr:uid="{00000000-0004-0000-0000-000069040000}"/>
    <hyperlink ref="E1141" location="A128083790C" display="A128083790C" xr:uid="{00000000-0004-0000-0000-00006A040000}"/>
    <hyperlink ref="E1142" location="A128044726J" display="A128044726J" xr:uid="{00000000-0004-0000-0000-00006B040000}"/>
    <hyperlink ref="E1143" location="A128025342T" display="A128025342T" xr:uid="{00000000-0004-0000-0000-00006C040000}"/>
    <hyperlink ref="E1144" location="A128064262V" display="A128064262V" xr:uid="{00000000-0004-0000-0000-00006D040000}"/>
    <hyperlink ref="E1145" location="A128044722X" display="A128044722X" xr:uid="{00000000-0004-0000-0000-00006E040000}"/>
    <hyperlink ref="E1146" location="A128083818V" display="A128083818V" xr:uid="{00000000-0004-0000-0000-00006F040000}"/>
    <hyperlink ref="E1147" location="A128083826V" display="A128083826V" xr:uid="{00000000-0004-0000-0000-000070040000}"/>
    <hyperlink ref="E1148" location="A128044730X" display="A128044730X" xr:uid="{00000000-0004-0000-0000-000071040000}"/>
    <hyperlink ref="E1149" location="A128064274C" display="A128064274C" xr:uid="{00000000-0004-0000-0000-000072040000}"/>
    <hyperlink ref="E1150" location="A128005962J" display="A128005962J" xr:uid="{00000000-0004-0000-0000-000073040000}"/>
    <hyperlink ref="E1151" location="A127947846R" display="A127947846R" xr:uid="{00000000-0004-0000-0000-000074040000}"/>
    <hyperlink ref="E1152" location="A127947830W" display="A127947830W" xr:uid="{00000000-0004-0000-0000-000075040000}"/>
    <hyperlink ref="E1153" location="A128083798W" display="A128083798W" xr:uid="{00000000-0004-0000-0000-000076040000}"/>
    <hyperlink ref="E1154" location="A127986450W" display="A127986450W" xr:uid="{00000000-0004-0000-0000-000077040000}"/>
    <hyperlink ref="E1155" location="A128064258C" display="A128064258C" xr:uid="{00000000-0004-0000-0000-000078040000}"/>
    <hyperlink ref="E1156" location="A128083802A" display="A128083802A" xr:uid="{00000000-0004-0000-0000-000079040000}"/>
    <hyperlink ref="E1157" location="A128025346A" display="A128025346A" xr:uid="{00000000-0004-0000-0000-00007A040000}"/>
    <hyperlink ref="E1158" location="A127947834F" display="A127947834F" xr:uid="{00000000-0004-0000-0000-00007B040000}"/>
    <hyperlink ref="E1159" location="A127967350J" display="A127967350J" xr:uid="{00000000-0004-0000-0000-00007C040000}"/>
    <hyperlink ref="E1160" location="A127947838R" display="A127947838R" xr:uid="{00000000-0004-0000-0000-00007D040000}"/>
    <hyperlink ref="E1161" location="A127967354T" display="A127967354T" xr:uid="{00000000-0004-0000-0000-00007E040000}"/>
    <hyperlink ref="E1162" location="A128044718J" display="A128044718J" xr:uid="{00000000-0004-0000-0000-00007F040000}"/>
    <hyperlink ref="E1163" location="A128083806K" display="A128083806K" xr:uid="{00000000-0004-0000-0000-000080040000}"/>
    <hyperlink ref="E1164" location="A127986454F" display="A127986454F" xr:uid="{00000000-0004-0000-0000-000081040000}"/>
    <hyperlink ref="E1165" location="A128064266C" display="A128064266C" xr:uid="{00000000-0004-0000-0000-000082040000}"/>
    <hyperlink ref="E1166" location="A128005958T" display="A128005958T" xr:uid="{00000000-0004-0000-0000-000083040000}"/>
    <hyperlink ref="E1167" location="A128064270V" display="A128064270V" xr:uid="{00000000-0004-0000-0000-000084040000}"/>
    <hyperlink ref="E1168" location="A128083810A" display="A128083810A" xr:uid="{00000000-0004-0000-0000-000085040000}"/>
    <hyperlink ref="E1169" location="A127986458R" display="A127986458R" xr:uid="{00000000-0004-0000-0000-000086040000}"/>
    <hyperlink ref="E1170" location="A128083814K" display="A128083814K" xr:uid="{00000000-0004-0000-0000-000087040000}"/>
    <hyperlink ref="E1171" location="A127947842F" display="A127947842F" xr:uid="{00000000-0004-0000-0000-000088040000}"/>
    <hyperlink ref="E1172" location="A127986462F" display="A127986462F" xr:uid="{00000000-0004-0000-0000-000089040000}"/>
    <hyperlink ref="E1173" location="A128025350T" display="A128025350T" xr:uid="{00000000-0004-0000-0000-00008A040000}"/>
    <hyperlink ref="E1174" location="A127986466R" display="A127986466R" xr:uid="{00000000-0004-0000-0000-00008B040000}"/>
    <hyperlink ref="E1175" location="A127986470F" display="A127986470F" xr:uid="{00000000-0004-0000-0000-00008C040000}"/>
    <hyperlink ref="E1176" location="A128044754T" display="A128044754T" xr:uid="{00000000-0004-0000-0000-00008D040000}"/>
    <hyperlink ref="E1177" location="A128044734J" display="A128044734J" xr:uid="{00000000-0004-0000-0000-00008E040000}"/>
    <hyperlink ref="E1178" location="A128005970J" display="A128005970J" xr:uid="{00000000-0004-0000-0000-00008F040000}"/>
    <hyperlink ref="E1179" location="A127947858X" display="A127947858X" xr:uid="{00000000-0004-0000-0000-000090040000}"/>
    <hyperlink ref="E1180" location="A127986486X" display="A127986486X" xr:uid="{00000000-0004-0000-0000-000091040000}"/>
    <hyperlink ref="E1181" location="A128064286L" display="A128064286L" xr:uid="{00000000-0004-0000-0000-000092040000}"/>
    <hyperlink ref="E1182" location="A128044758A" display="A128044758A" xr:uid="{00000000-0004-0000-0000-000093040000}"/>
    <hyperlink ref="E1183" location="A128064290C" display="A128064290C" xr:uid="{00000000-0004-0000-0000-000094040000}"/>
    <hyperlink ref="E1184" location="A128083834V" display="A128083834V" xr:uid="{00000000-0004-0000-0000-000095040000}"/>
    <hyperlink ref="E1185" location="A128044762T" display="A128044762T" xr:uid="{00000000-0004-0000-0000-000096040000}"/>
    <hyperlink ref="E1186" location="A128025354A" display="A128025354A" xr:uid="{00000000-0004-0000-0000-000097040000}"/>
    <hyperlink ref="E1187" location="A128005966T" display="A128005966T" xr:uid="{00000000-0004-0000-0000-000098040000}"/>
    <hyperlink ref="E1188" location="A128044738T" display="A128044738T" xr:uid="{00000000-0004-0000-0000-000099040000}"/>
    <hyperlink ref="E1189" location="A128064278L" display="A128064278L" xr:uid="{00000000-0004-0000-0000-00009A040000}"/>
    <hyperlink ref="E1190" location="A127947850F" display="A127947850F" xr:uid="{00000000-0004-0000-0000-00009B040000}"/>
    <hyperlink ref="E1191" location="A127986474R" display="A127986474R" xr:uid="{00000000-0004-0000-0000-00009C040000}"/>
    <hyperlink ref="E1192" location="A128025358K" display="A128025358K" xr:uid="{00000000-0004-0000-0000-00009D040000}"/>
    <hyperlink ref="E1193" location="A127986478X" display="A127986478X" xr:uid="{00000000-0004-0000-0000-00009E040000}"/>
    <hyperlink ref="E1194" location="A127947854R" display="A127947854R" xr:uid="{00000000-0004-0000-0000-00009F040000}"/>
    <hyperlink ref="E1195" location="A127967358A" display="A127967358A" xr:uid="{00000000-0004-0000-0000-0000A0040000}"/>
    <hyperlink ref="E1196" location="A128083830K" display="A128083830K" xr:uid="{00000000-0004-0000-0000-0000A1040000}"/>
    <hyperlink ref="E1197" location="A128044742J" display="A128044742J" xr:uid="{00000000-0004-0000-0000-0000A2040000}"/>
    <hyperlink ref="E1198" location="A127986482R" display="A127986482R" xr:uid="{00000000-0004-0000-0000-0000A3040000}"/>
    <hyperlink ref="E1199" location="A128064282C" display="A128064282C" xr:uid="{00000000-0004-0000-0000-0000A4040000}"/>
    <hyperlink ref="E1200" location="A127967362T" display="A127967362T" xr:uid="{00000000-0004-0000-0000-0000A5040000}"/>
    <hyperlink ref="E1201" location="A128005974T" display="A128005974T" xr:uid="{00000000-0004-0000-0000-0000A6040000}"/>
    <hyperlink ref="E1202" location="A128005978A" display="A128005978A" xr:uid="{00000000-0004-0000-0000-0000A7040000}"/>
    <hyperlink ref="E1203" location="A128044746T" display="A128044746T" xr:uid="{00000000-0004-0000-0000-0000A8040000}"/>
    <hyperlink ref="E1204" location="A128005982T" display="A128005982T" xr:uid="{00000000-0004-0000-0000-0000A9040000}"/>
    <hyperlink ref="E1205" location="A127967366A" display="A127967366A" xr:uid="{00000000-0004-0000-0000-0000AA040000}"/>
    <hyperlink ref="E1206" location="A127947862R" display="A127947862R" xr:uid="{00000000-0004-0000-0000-0000AB040000}"/>
    <hyperlink ref="E1207" location="A127947866X" display="A127947866X" xr:uid="{00000000-0004-0000-0000-0000AC040000}"/>
    <hyperlink ref="E1208" location="A128044750J" display="A128044750J" xr:uid="{00000000-0004-0000-0000-0000AD040000}"/>
    <hyperlink ref="E1209" location="A127947870R" display="A127947870R" xr:uid="{00000000-0004-0000-0000-0000AE040000}"/>
    <hyperlink ref="E1210" location="A127947886J" display="A127947886J" xr:uid="{00000000-0004-0000-0000-0000AF040000}"/>
    <hyperlink ref="E1211" location="A128064294L" display="A128064294L" xr:uid="{00000000-0004-0000-0000-0000B0040000}"/>
    <hyperlink ref="E1212" location="A128064298W" display="A128064298W" xr:uid="{00000000-0004-0000-0000-0000B1040000}"/>
    <hyperlink ref="E1213" location="A128064310A" display="A128064310A" xr:uid="{00000000-0004-0000-0000-0000B2040000}"/>
    <hyperlink ref="E1214" location="A127967374A" display="A127967374A" xr:uid="{00000000-0004-0000-0000-0000B3040000}"/>
    <hyperlink ref="E1215" location="A128025378V" display="A128025378V" xr:uid="{00000000-0004-0000-0000-0000B4040000}"/>
    <hyperlink ref="E1216" location="A127967382A" display="A127967382A" xr:uid="{00000000-0004-0000-0000-0000B5040000}"/>
    <hyperlink ref="E1217" location="A128005994A" display="A128005994A" xr:uid="{00000000-0004-0000-0000-0000B6040000}"/>
    <hyperlink ref="E1218" location="A128005998K" display="A128005998K" xr:uid="{00000000-0004-0000-0000-0000B7040000}"/>
    <hyperlink ref="E1219" location="A128006002T" display="A128006002T" xr:uid="{00000000-0004-0000-0000-0000B8040000}"/>
    <hyperlink ref="E1220" location="A128025362A" display="A128025362A" xr:uid="{00000000-0004-0000-0000-0000B9040000}"/>
    <hyperlink ref="E1221" location="A128083838C" display="A128083838C" xr:uid="{00000000-0004-0000-0000-0000BA040000}"/>
    <hyperlink ref="E1222" location="A128044766A" display="A128044766A" xr:uid="{00000000-0004-0000-0000-0000BB040000}"/>
    <hyperlink ref="E1223" location="A128044770T" display="A128044770T" xr:uid="{00000000-0004-0000-0000-0000BC040000}"/>
    <hyperlink ref="E1224" location="A128083842V" display="A128083842V" xr:uid="{00000000-0004-0000-0000-0000BD040000}"/>
    <hyperlink ref="E1225" location="A128005986A" display="A128005986A" xr:uid="{00000000-0004-0000-0000-0000BE040000}"/>
    <hyperlink ref="E1226" location="A127986490R" display="A127986490R" xr:uid="{00000000-0004-0000-0000-0000BF040000}"/>
    <hyperlink ref="E1227" location="A128025366K" display="A128025366K" xr:uid="{00000000-0004-0000-0000-0000C0040000}"/>
    <hyperlink ref="E1228" location="A127947878J" display="A127947878J" xr:uid="{00000000-0004-0000-0000-0000C1040000}"/>
    <hyperlink ref="E1229" location="A127986494X" display="A127986494X" xr:uid="{00000000-0004-0000-0000-0000C2040000}"/>
    <hyperlink ref="E1230" location="A128044774A" display="A128044774A" xr:uid="{00000000-0004-0000-0000-0000C3040000}"/>
    <hyperlink ref="E1231" location="A128005990T" display="A128005990T" xr:uid="{00000000-0004-0000-0000-0000C4040000}"/>
    <hyperlink ref="E1232" location="A128044778K" display="A128044778K" xr:uid="{00000000-0004-0000-0000-0000C5040000}"/>
    <hyperlink ref="E1233" location="A128064302A" display="A128064302A" xr:uid="{00000000-0004-0000-0000-0000C6040000}"/>
    <hyperlink ref="E1234" location="A128083846C" display="A128083846C" xr:uid="{00000000-0004-0000-0000-0000C7040000}"/>
    <hyperlink ref="E1235" location="A128025370A" display="A128025370A" xr:uid="{00000000-0004-0000-0000-0000C8040000}"/>
    <hyperlink ref="E1236" location="A128083850V" display="A128083850V" xr:uid="{00000000-0004-0000-0000-0000C9040000}"/>
    <hyperlink ref="E1237" location="A128064306K" display="A128064306K" xr:uid="{00000000-0004-0000-0000-0000CA040000}"/>
    <hyperlink ref="E1238" location="A127986498J" display="A127986498J" xr:uid="{00000000-0004-0000-0000-0000CB040000}"/>
    <hyperlink ref="E1239" location="A127967370T" display="A127967370T" xr:uid="{00000000-0004-0000-0000-0000CC040000}"/>
    <hyperlink ref="E1240" location="A128025374K" display="A128025374K" xr:uid="{00000000-0004-0000-0000-0000CD040000}"/>
    <hyperlink ref="E1241" location="A127947882X" display="A127947882X" xr:uid="{00000000-0004-0000-0000-0000CE040000}"/>
    <hyperlink ref="E1242" location="A127986502L" display="A127986502L" xr:uid="{00000000-0004-0000-0000-0000CF040000}"/>
    <hyperlink ref="E1243" location="A127967378K" display="A127967378K" xr:uid="{00000000-0004-0000-0000-0000D0040000}"/>
    <hyperlink ref="E1244" location="A127986526F" display="A127986526F" xr:uid="{00000000-0004-0000-0000-0000D1040000}"/>
    <hyperlink ref="E1245" location="A128025382K" display="A128025382K" xr:uid="{00000000-0004-0000-0000-0000D2040000}"/>
    <hyperlink ref="E1246" location="A128083858L" display="A128083858L" xr:uid="{00000000-0004-0000-0000-0000D3040000}"/>
    <hyperlink ref="E1247" location="A128083862C" display="A128083862C" xr:uid="{00000000-0004-0000-0000-0000D4040000}"/>
    <hyperlink ref="E1248" location="A128025398C" display="A128025398C" xr:uid="{00000000-0004-0000-0000-0000D5040000}"/>
    <hyperlink ref="E1249" location="A127986530W" display="A127986530W" xr:uid="{00000000-0004-0000-0000-0000D6040000}"/>
    <hyperlink ref="E1250" location="A127967406J" display="A127967406J" xr:uid="{00000000-0004-0000-0000-0000D7040000}"/>
    <hyperlink ref="E1251" location="A127986534F" display="A127986534F" xr:uid="{00000000-0004-0000-0000-0000D8040000}"/>
    <hyperlink ref="E1252" location="A127986538R" display="A127986538R" xr:uid="{00000000-0004-0000-0000-0000D9040000}"/>
    <hyperlink ref="E1253" location="A128025402J" display="A128025402J" xr:uid="{00000000-0004-0000-0000-0000DA040000}"/>
    <hyperlink ref="E1254" location="A127967386K" display="A127967386K" xr:uid="{00000000-0004-0000-0000-0000DB040000}"/>
    <hyperlink ref="E1255" location="A128044782A" display="A128044782A" xr:uid="{00000000-0004-0000-0000-0000DC040000}"/>
    <hyperlink ref="E1256" location="A128044786K" display="A128044786K" xr:uid="{00000000-0004-0000-0000-0000DD040000}"/>
    <hyperlink ref="E1257" location="A128025386V" display="A128025386V" xr:uid="{00000000-0004-0000-0000-0000DE040000}"/>
    <hyperlink ref="E1258" location="A127986510L" display="A127986510L" xr:uid="{00000000-0004-0000-0000-0000DF040000}"/>
    <hyperlink ref="E1259" location="A127986514W" display="A127986514W" xr:uid="{00000000-0004-0000-0000-0000E0040000}"/>
    <hyperlink ref="E1260" location="A128044790A" display="A128044790A" xr:uid="{00000000-0004-0000-0000-0000E1040000}"/>
    <hyperlink ref="E1261" location="A128064314K" display="A128064314K" xr:uid="{00000000-0004-0000-0000-0000E2040000}"/>
    <hyperlink ref="E1262" location="A127986518F" display="A127986518F" xr:uid="{00000000-0004-0000-0000-0000E3040000}"/>
    <hyperlink ref="E1263" location="A128083854C" display="A128083854C" xr:uid="{00000000-0004-0000-0000-0000E4040000}"/>
    <hyperlink ref="E1264" location="A128025390K" display="A128025390K" xr:uid="{00000000-0004-0000-0000-0000E5040000}"/>
    <hyperlink ref="E1265" location="A127947890X" display="A127947890X" xr:uid="{00000000-0004-0000-0000-0000E6040000}"/>
    <hyperlink ref="E1266" location="A127986522W" display="A127986522W" xr:uid="{00000000-0004-0000-0000-0000E7040000}"/>
    <hyperlink ref="E1267" location="A128006006A" display="A128006006A" xr:uid="{00000000-0004-0000-0000-0000E8040000}"/>
    <hyperlink ref="E1268" location="A128025394V" display="A128025394V" xr:uid="{00000000-0004-0000-0000-0000E9040000}"/>
    <hyperlink ref="E1269" location="A128064318V" display="A128064318V" xr:uid="{00000000-0004-0000-0000-0000EA040000}"/>
    <hyperlink ref="E1270" location="A128044794K" display="A128044794K" xr:uid="{00000000-0004-0000-0000-0000EB040000}"/>
    <hyperlink ref="E1271" location="A128006010T" display="A128006010T" xr:uid="{00000000-0004-0000-0000-0000EC040000}"/>
    <hyperlink ref="E1272" location="A127947894J" display="A127947894J" xr:uid="{00000000-0004-0000-0000-0000ED040000}"/>
    <hyperlink ref="E1273" location="A127967390A" display="A127967390A" xr:uid="{00000000-0004-0000-0000-0000EE040000}"/>
    <hyperlink ref="E1274" location="A127967394K" display="A127967394K" xr:uid="{00000000-0004-0000-0000-0000EF040000}"/>
    <hyperlink ref="E1275" location="A127967398V" display="A127967398V" xr:uid="{00000000-0004-0000-0000-0000F0040000}"/>
    <hyperlink ref="E1276" location="A128006014A" display="A128006014A" xr:uid="{00000000-0004-0000-0000-0000F1040000}"/>
    <hyperlink ref="E1277" location="A127967402X" display="A127967402X" xr:uid="{00000000-0004-0000-0000-0000F2040000}"/>
    <hyperlink ref="E1278" location="A128044806J" display="A128044806J" xr:uid="{00000000-0004-0000-0000-0000F3040000}"/>
    <hyperlink ref="E1279" location="A128006022A" display="A128006022A" xr:uid="{00000000-0004-0000-0000-0000F4040000}"/>
    <hyperlink ref="E1280" location="A128025410J" display="A128025410J" xr:uid="{00000000-0004-0000-0000-0000F5040000}"/>
    <hyperlink ref="E1281" location="A128064330K" display="A128064330K" xr:uid="{00000000-0004-0000-0000-0000F6040000}"/>
    <hyperlink ref="E1282" location="A127967422J" display="A127967422J" xr:uid="{00000000-0004-0000-0000-0000F7040000}"/>
    <hyperlink ref="E1283" location="A128083874L" display="A128083874L" xr:uid="{00000000-0004-0000-0000-0000F8040000}"/>
    <hyperlink ref="E1284" location="A128083878W" display="A128083878W" xr:uid="{00000000-0004-0000-0000-0000F9040000}"/>
    <hyperlink ref="E1285" location="A128044810X" display="A128044810X" xr:uid="{00000000-0004-0000-0000-0000FA040000}"/>
    <hyperlink ref="E1286" location="A127947914F" display="A127947914F" xr:uid="{00000000-0004-0000-0000-0000FB040000}"/>
    <hyperlink ref="E1287" location="A128006050K" display="A128006050K" xr:uid="{00000000-0004-0000-0000-0000FC040000}"/>
    <hyperlink ref="E1288" location="A128064322K" display="A128064322K" xr:uid="{00000000-0004-0000-0000-0000FD040000}"/>
    <hyperlink ref="E1289" location="A127967410X" display="A127967410X" xr:uid="{00000000-0004-0000-0000-0000FE040000}"/>
    <hyperlink ref="E1290" location="A128025406T" display="A128025406T" xr:uid="{00000000-0004-0000-0000-0000FF040000}"/>
    <hyperlink ref="E1291" location="A127967414J" display="A127967414J" xr:uid="{00000000-0004-0000-0000-000000050000}"/>
    <hyperlink ref="E1292" location="A128044798V" display="A128044798V" xr:uid="{00000000-0004-0000-0000-000001050000}"/>
    <hyperlink ref="E1293" location="A128006026K" display="A128006026K" xr:uid="{00000000-0004-0000-0000-000002050000}"/>
    <hyperlink ref="E1294" location="A128064326V" display="A128064326V" xr:uid="{00000000-0004-0000-0000-000003050000}"/>
    <hyperlink ref="E1295" location="A127947898T" display="A127947898T" xr:uid="{00000000-0004-0000-0000-000004050000}"/>
    <hyperlink ref="E1296" location="A128083866L" display="A128083866L" xr:uid="{00000000-0004-0000-0000-000005050000}"/>
    <hyperlink ref="E1297" location="A128044802X" display="A128044802X" xr:uid="{00000000-0004-0000-0000-000006050000}"/>
    <hyperlink ref="E1298" location="A128025414T" display="A128025414T" xr:uid="{00000000-0004-0000-0000-000007050000}"/>
    <hyperlink ref="E1299" location="A128025418A" display="A128025418A" xr:uid="{00000000-0004-0000-0000-000008050000}"/>
    <hyperlink ref="E1300" location="A128006030A" display="A128006030A" xr:uid="{00000000-0004-0000-0000-000009050000}"/>
    <hyperlink ref="E1301" location="A128006034K" display="A128006034K" xr:uid="{00000000-0004-0000-0000-00000A050000}"/>
    <hyperlink ref="E1302" location="A128006038V" display="A128006038V" xr:uid="{00000000-0004-0000-0000-00000B050000}"/>
    <hyperlink ref="E1303" location="A128006042K" display="A128006042K" xr:uid="{00000000-0004-0000-0000-00000C050000}"/>
    <hyperlink ref="E1304" location="A127986542F" display="A127986542F" xr:uid="{00000000-0004-0000-0000-00000D050000}"/>
    <hyperlink ref="E1305" location="A128025422T" display="A128025422T" xr:uid="{00000000-0004-0000-0000-00000E050000}"/>
    <hyperlink ref="E1306" location="A128025426A" display="A128025426A" xr:uid="{00000000-0004-0000-0000-00000F050000}"/>
    <hyperlink ref="E1307" location="A127947902W" display="A127947902W" xr:uid="{00000000-0004-0000-0000-000010050000}"/>
    <hyperlink ref="E1308" location="A127967418T" display="A127967418T" xr:uid="{00000000-0004-0000-0000-000011050000}"/>
    <hyperlink ref="E1309" location="A128083870C" display="A128083870C" xr:uid="{00000000-0004-0000-0000-000012050000}"/>
    <hyperlink ref="E1310" location="A127947906F" display="A127947906F" xr:uid="{00000000-0004-0000-0000-000013050000}"/>
    <hyperlink ref="E1311" location="A128006046V" display="A128006046V" xr:uid="{00000000-0004-0000-0000-000014050000}"/>
    <hyperlink ref="E1312" location="A127986554R" display="A127986554R" xr:uid="{00000000-0004-0000-0000-000015050000}"/>
    <hyperlink ref="E1313" location="A128025430T" display="A128025430T" xr:uid="{00000000-0004-0000-0000-000016050000}"/>
    <hyperlink ref="E1314" location="A128044818T" display="A128044818T" xr:uid="{00000000-0004-0000-0000-000017050000}"/>
    <hyperlink ref="E1315" location="A127986546R" display="A127986546R" xr:uid="{00000000-0004-0000-0000-000018050000}"/>
    <hyperlink ref="E1316" location="A127967430J" display="A127967430J" xr:uid="{00000000-0004-0000-0000-000019050000}"/>
    <hyperlink ref="E1317" location="A128044830J" display="A128044830J" xr:uid="{00000000-0004-0000-0000-00001A050000}"/>
    <hyperlink ref="E1318" location="A128044834T" display="A128044834T" xr:uid="{00000000-0004-0000-0000-00001B050000}"/>
    <hyperlink ref="E1319" location="A128006066C" display="A128006066C" xr:uid="{00000000-0004-0000-0000-00001C050000}"/>
    <hyperlink ref="E1320" location="A128006070V" display="A128006070V" xr:uid="{00000000-0004-0000-0000-00001D050000}"/>
    <hyperlink ref="E1321" location="A127947938X" display="A127947938X" xr:uid="{00000000-0004-0000-0000-00001E050000}"/>
    <hyperlink ref="E1322" location="A128044814J" display="A128044814J" xr:uid="{00000000-0004-0000-0000-00001F050000}"/>
    <hyperlink ref="E1323" location="A127947918R" display="A127947918R" xr:uid="{00000000-0004-0000-0000-000020050000}"/>
    <hyperlink ref="E1324" location="A127947922F" display="A127947922F" xr:uid="{00000000-0004-0000-0000-000021050000}"/>
    <hyperlink ref="E1325" location="A128083882L" display="A128083882L" xr:uid="{00000000-0004-0000-0000-000022050000}"/>
    <hyperlink ref="E1326" location="A128064334V" display="A128064334V" xr:uid="{00000000-0004-0000-0000-000023050000}"/>
    <hyperlink ref="E1327" location="A128083886W" display="A128083886W" xr:uid="{00000000-0004-0000-0000-000024050000}"/>
    <hyperlink ref="E1328" location="A128006054V" display="A128006054V" xr:uid="{00000000-0004-0000-0000-000025050000}"/>
    <hyperlink ref="E1329" location="A127967426T" display="A127967426T" xr:uid="{00000000-0004-0000-0000-000026050000}"/>
    <hyperlink ref="E1330" location="A128025434A" display="A128025434A" xr:uid="{00000000-0004-0000-0000-000027050000}"/>
    <hyperlink ref="E1331" location="A128006058C" display="A128006058C" xr:uid="{00000000-0004-0000-0000-000028050000}"/>
    <hyperlink ref="E1332" location="A128044822J" display="A128044822J" xr:uid="{00000000-0004-0000-0000-000029050000}"/>
    <hyperlink ref="E1333" location="A128044826T" display="A128044826T" xr:uid="{00000000-0004-0000-0000-00002A050000}"/>
    <hyperlink ref="E1334" location="A128083890L" display="A128083890L" xr:uid="{00000000-0004-0000-0000-00002B050000}"/>
    <hyperlink ref="E1335" location="A127947926R" display="A127947926R" xr:uid="{00000000-0004-0000-0000-00002C050000}"/>
    <hyperlink ref="E1336" location="A127947930F" display="A127947930F" xr:uid="{00000000-0004-0000-0000-00002D050000}"/>
    <hyperlink ref="E1337" location="A128083894W" display="A128083894W" xr:uid="{00000000-0004-0000-0000-00002E050000}"/>
    <hyperlink ref="E1338" location="A128006062V" display="A128006062V" xr:uid="{00000000-0004-0000-0000-00002F050000}"/>
    <hyperlink ref="E1339" location="A127947934R" display="A127947934R" xr:uid="{00000000-0004-0000-0000-000030050000}"/>
    <hyperlink ref="E1340" location="A128083898F" display="A128083898F" xr:uid="{00000000-0004-0000-0000-000031050000}"/>
    <hyperlink ref="E1341" location="A128025438K" display="A128025438K" xr:uid="{00000000-0004-0000-0000-000032050000}"/>
    <hyperlink ref="E1342" location="A128064338C" display="A128064338C" xr:uid="{00000000-0004-0000-0000-000033050000}"/>
    <hyperlink ref="E1343" location="A128064342V" display="A128064342V" xr:uid="{00000000-0004-0000-0000-000034050000}"/>
    <hyperlink ref="E1344" location="A127986550F" display="A127986550F" xr:uid="{00000000-0004-0000-0000-000035050000}"/>
    <hyperlink ref="E1345" location="A127986558X" display="A127986558X" xr:uid="{00000000-0004-0000-0000-000036050000}"/>
    <hyperlink ref="E1346" location="A128064370C" display="A128064370C" xr:uid="{00000000-0004-0000-0000-000037050000}"/>
    <hyperlink ref="E1347" location="A128025442A" display="A128025442A" xr:uid="{00000000-0004-0000-0000-000038050000}"/>
    <hyperlink ref="E1348" location="A127986566X" display="A127986566X" xr:uid="{00000000-0004-0000-0000-000039050000}"/>
    <hyperlink ref="E1349" location="A128064358L" display="A128064358L" xr:uid="{00000000-0004-0000-0000-00003A050000}"/>
    <hyperlink ref="E1350" location="A128044842T" display="A128044842T" xr:uid="{00000000-0004-0000-0000-00003B050000}"/>
    <hyperlink ref="E1351" location="A127967442T" display="A127967442T" xr:uid="{00000000-0004-0000-0000-00003C050000}"/>
    <hyperlink ref="E1352" location="A128044846A" display="A128044846A" xr:uid="{00000000-0004-0000-0000-00003D050000}"/>
    <hyperlink ref="E1353" location="A127986570R" display="A127986570R" xr:uid="{00000000-0004-0000-0000-00003E050000}"/>
    <hyperlink ref="E1354" location="A127986574X" display="A127986574X" xr:uid="{00000000-0004-0000-0000-00003F050000}"/>
    <hyperlink ref="E1355" location="A127967446A" display="A127967446A" xr:uid="{00000000-0004-0000-0000-000040050000}"/>
    <hyperlink ref="E1356" location="A127947942R" display="A127947942R" xr:uid="{00000000-0004-0000-0000-000041050000}"/>
    <hyperlink ref="E1357" location="A128083902K" display="A128083902K" xr:uid="{00000000-0004-0000-0000-000042050000}"/>
    <hyperlink ref="E1358" location="A128025446K" display="A128025446K" xr:uid="{00000000-0004-0000-0000-000043050000}"/>
    <hyperlink ref="E1359" location="A128006074C" display="A128006074C" xr:uid="{00000000-0004-0000-0000-000044050000}"/>
    <hyperlink ref="E1360" location="A128006078L" display="A128006078L" xr:uid="{00000000-0004-0000-0000-000045050000}"/>
    <hyperlink ref="E1361" location="A128083906V" display="A128083906V" xr:uid="{00000000-0004-0000-0000-000046050000}"/>
    <hyperlink ref="E1362" location="A128083910K" display="A128083910K" xr:uid="{00000000-0004-0000-0000-000047050000}"/>
    <hyperlink ref="E1363" location="A128025450A" display="A128025450A" xr:uid="{00000000-0004-0000-0000-000048050000}"/>
    <hyperlink ref="E1364" location="A128064346C" display="A128064346C" xr:uid="{00000000-0004-0000-0000-000049050000}"/>
    <hyperlink ref="E1365" location="A128064350V" display="A128064350V" xr:uid="{00000000-0004-0000-0000-00004A050000}"/>
    <hyperlink ref="E1366" location="A127947946X" display="A127947946X" xr:uid="{00000000-0004-0000-0000-00004B050000}"/>
    <hyperlink ref="E1367" location="A128064354C" display="A128064354C" xr:uid="{00000000-0004-0000-0000-00004C050000}"/>
    <hyperlink ref="E1368" location="A127947950R" display="A127947950R" xr:uid="{00000000-0004-0000-0000-00004D050000}"/>
    <hyperlink ref="E1369" location="A127947954X" display="A127947954X" xr:uid="{00000000-0004-0000-0000-00004E050000}"/>
    <hyperlink ref="E1370" location="A127967434T" display="A127967434T" xr:uid="{00000000-0004-0000-0000-00004F050000}"/>
    <hyperlink ref="E1371" location="A128044838A" display="A128044838A" xr:uid="{00000000-0004-0000-0000-000050050000}"/>
    <hyperlink ref="E1372" location="A128006082C" display="A128006082C" xr:uid="{00000000-0004-0000-0000-000051050000}"/>
    <hyperlink ref="E1373" location="A128025454K" display="A128025454K" xr:uid="{00000000-0004-0000-0000-000052050000}"/>
    <hyperlink ref="E1374" location="A127967438A" display="A127967438A" xr:uid="{00000000-0004-0000-0000-000053050000}"/>
    <hyperlink ref="E1375" location="A128006086L" display="A128006086L" xr:uid="{00000000-0004-0000-0000-000054050000}"/>
    <hyperlink ref="E1376" location="A128064362C" display="A128064362C" xr:uid="{00000000-0004-0000-0000-000055050000}"/>
    <hyperlink ref="E1377" location="A128064366L" display="A128064366L" xr:uid="{00000000-0004-0000-0000-000056050000}"/>
    <hyperlink ref="E1378" location="A128025458V" display="A128025458V" xr:uid="{00000000-0004-0000-0000-000057050000}"/>
    <hyperlink ref="E1379" location="A128064374L" display="A128064374L" xr:uid="{00000000-0004-0000-0000-000058050000}"/>
    <hyperlink ref="E1380" location="A127967466K" display="A127967466K" xr:uid="{00000000-0004-0000-0000-000059050000}"/>
    <hyperlink ref="E1381" location="A128044878V" display="A128044878V" xr:uid="{00000000-0004-0000-0000-00005A050000}"/>
    <hyperlink ref="E1382" location="A128083934C" display="A128083934C" xr:uid="{00000000-0004-0000-0000-00005B050000}"/>
    <hyperlink ref="E1383" location="A128006106K" display="A128006106K" xr:uid="{00000000-0004-0000-0000-00005C050000}"/>
    <hyperlink ref="E1384" location="A128064410K" display="A128064410K" xr:uid="{00000000-0004-0000-0000-00005D050000}"/>
    <hyperlink ref="E1385" location="A128083950C" display="A128083950C" xr:uid="{00000000-0004-0000-0000-00005E050000}"/>
    <hyperlink ref="E1386" location="A128085558W" display="A128085558W" xr:uid="{00000000-0004-0000-0000-00005F050000}"/>
    <hyperlink ref="E1387" location="A127988198T" display="A127988198T" xr:uid="{00000000-0004-0000-0000-000060050000}"/>
    <hyperlink ref="E1388" location="A127968994J" display="A127968994J" xr:uid="{00000000-0004-0000-0000-000061050000}"/>
    <hyperlink ref="E1389" location="A128046474K" display="A128046474K" xr:uid="{00000000-0004-0000-0000-000062050000}"/>
    <hyperlink ref="E1390" location="A128065850J" display="A128065850J" xr:uid="{00000000-0004-0000-0000-000063050000}"/>
    <hyperlink ref="E1391" location="A128027086C" display="A128027086C" xr:uid="{00000000-0004-0000-0000-000064050000}"/>
    <hyperlink ref="E1392" location="A128027090V" display="A128027090V" xr:uid="{00000000-0004-0000-0000-000065050000}"/>
    <hyperlink ref="E1393" location="A128085562L" display="A128085562L" xr:uid="{00000000-0004-0000-0000-000066050000}"/>
    <hyperlink ref="E1394" location="A128046482K" display="A128046482K" xr:uid="{00000000-0004-0000-0000-000067050000}"/>
    <hyperlink ref="E1395" location="A127988206F" display="A127988206F" xr:uid="{00000000-0004-0000-0000-000068050000}"/>
    <hyperlink ref="E1396" location="A128065834J" display="A128065834J" xr:uid="{00000000-0004-0000-0000-000069050000}"/>
    <hyperlink ref="E1397" location="A128085546L" display="A128085546L" xr:uid="{00000000-0004-0000-0000-00006A050000}"/>
    <hyperlink ref="E1398" location="A127949598A" display="A127949598A" xr:uid="{00000000-0004-0000-0000-00006B050000}"/>
    <hyperlink ref="E1399" location="A128046462A" display="A128046462A" xr:uid="{00000000-0004-0000-0000-00006C050000}"/>
    <hyperlink ref="E1400" location="A128046466K" display="A128046466K" xr:uid="{00000000-0004-0000-0000-00006D050000}"/>
    <hyperlink ref="E1401" location="A128007726T" display="A128007726T" xr:uid="{00000000-0004-0000-0000-00006E050000}"/>
    <hyperlink ref="E1402" location="A127949602F" display="A127949602F" xr:uid="{00000000-0004-0000-0000-00006F050000}"/>
    <hyperlink ref="E1403" location="A127968990X" display="A127968990X" xr:uid="{00000000-0004-0000-0000-000070050000}"/>
    <hyperlink ref="E1404" location="A128027070K" display="A128027070K" xr:uid="{00000000-0004-0000-0000-000071050000}"/>
    <hyperlink ref="E1405" location="A128085550C" display="A128085550C" xr:uid="{00000000-0004-0000-0000-000072050000}"/>
    <hyperlink ref="E1406" location="A128046470A" display="A128046470A" xr:uid="{00000000-0004-0000-0000-000073050000}"/>
    <hyperlink ref="E1407" location="A128027074V" display="A128027074V" xr:uid="{00000000-0004-0000-0000-000074050000}"/>
    <hyperlink ref="E1408" location="A127968998T" display="A127968998T" xr:uid="{00000000-0004-0000-0000-000075050000}"/>
    <hyperlink ref="E1409" location="A128027078C" display="A128027078C" xr:uid="{00000000-0004-0000-0000-000076050000}"/>
    <hyperlink ref="E1410" location="A127949606R" display="A127949606R" xr:uid="{00000000-0004-0000-0000-000077050000}"/>
    <hyperlink ref="E1411" location="A128085554L" display="A128085554L" xr:uid="{00000000-0004-0000-0000-000078050000}"/>
    <hyperlink ref="E1412" location="A128007730J" display="A128007730J" xr:uid="{00000000-0004-0000-0000-000079050000}"/>
    <hyperlink ref="E1413" location="A128007734T" display="A128007734T" xr:uid="{00000000-0004-0000-0000-00007A050000}"/>
    <hyperlink ref="E1414" location="A127988202W" display="A127988202W" xr:uid="{00000000-0004-0000-0000-00007B050000}"/>
    <hyperlink ref="E1415" location="A128065838T" display="A128065838T" xr:uid="{00000000-0004-0000-0000-00007C050000}"/>
    <hyperlink ref="E1416" location="A128065842J" display="A128065842J" xr:uid="{00000000-0004-0000-0000-00007D050000}"/>
    <hyperlink ref="E1417" location="A128065846T" display="A128065846T" xr:uid="{00000000-0004-0000-0000-00007E050000}"/>
    <hyperlink ref="E1418" location="A128046478V" display="A128046478V" xr:uid="{00000000-0004-0000-0000-00007F050000}"/>
    <hyperlink ref="E1419" location="A128027082V" display="A128027082V" xr:uid="{00000000-0004-0000-0000-000080050000}"/>
    <hyperlink ref="E1420" location="A127949610F" display="A127949610F" xr:uid="{00000000-0004-0000-0000-000081050000}"/>
    <hyperlink ref="E1421" location="A127988582K" display="A127988582K" xr:uid="{00000000-0004-0000-0000-000082050000}"/>
    <hyperlink ref="E1422" location="A128066142L" display="A128066142L" xr:uid="{00000000-0004-0000-0000-000083050000}"/>
    <hyperlink ref="E1423" location="A128008074R" display="A128008074R" xr:uid="{00000000-0004-0000-0000-000084050000}"/>
    <hyperlink ref="E1424" location="A128085970X" display="A128085970X" xr:uid="{00000000-0004-0000-0000-000085050000}"/>
    <hyperlink ref="E1425" location="A127988586V" display="A127988586V" xr:uid="{00000000-0004-0000-0000-000086050000}"/>
    <hyperlink ref="E1426" location="A127988590K" display="A127988590K" xr:uid="{00000000-0004-0000-0000-000087050000}"/>
    <hyperlink ref="E1427" location="A127988594V" display="A127988594V" xr:uid="{00000000-0004-0000-0000-000088050000}"/>
    <hyperlink ref="E1428" location="A127969354C" display="A127969354C" xr:uid="{00000000-0004-0000-0000-000089050000}"/>
    <hyperlink ref="E1429" location="A127949962K" display="A127949962K" xr:uid="{00000000-0004-0000-0000-00008A050000}"/>
    <hyperlink ref="E1430" location="A128085982J" display="A128085982J" xr:uid="{00000000-0004-0000-0000-00008B050000}"/>
    <hyperlink ref="E1431" location="A128008058R" display="A128008058R" xr:uid="{00000000-0004-0000-0000-00008C050000}"/>
    <hyperlink ref="E1432" location="A128046846L" display="A128046846L" xr:uid="{00000000-0004-0000-0000-00008D050000}"/>
    <hyperlink ref="E1433" location="A128008062F" display="A128008062F" xr:uid="{00000000-0004-0000-0000-00008E050000}"/>
    <hyperlink ref="E1434" location="A128008066R" display="A128008066R" xr:uid="{00000000-0004-0000-0000-00008F050000}"/>
    <hyperlink ref="E1435" location="A128008070F" display="A128008070F" xr:uid="{00000000-0004-0000-0000-000090050000}"/>
    <hyperlink ref="E1436" location="A127949942A" display="A127949942A" xr:uid="{00000000-0004-0000-0000-000091050000}"/>
    <hyperlink ref="E1437" location="A127949946K" display="A127949946K" xr:uid="{00000000-0004-0000-0000-000092050000}"/>
    <hyperlink ref="E1438" location="A128027482F" display="A128027482F" xr:uid="{00000000-0004-0000-0000-000093050000}"/>
    <hyperlink ref="E1439" location="A128046850C" display="A128046850C" xr:uid="{00000000-0004-0000-0000-000094050000}"/>
    <hyperlink ref="E1440" location="A128046854L" display="A128046854L" xr:uid="{00000000-0004-0000-0000-000095050000}"/>
    <hyperlink ref="E1441" location="A127949950A" display="A127949950A" xr:uid="{00000000-0004-0000-0000-000096050000}"/>
    <hyperlink ref="E1442" location="A128066146W" display="A128066146W" xr:uid="{00000000-0004-0000-0000-000097050000}"/>
    <hyperlink ref="E1443" location="A128085966J" display="A128085966J" xr:uid="{00000000-0004-0000-0000-000098050000}"/>
    <hyperlink ref="E1444" location="A128066150L" display="A128066150L" xr:uid="{00000000-0004-0000-0000-000099050000}"/>
    <hyperlink ref="E1445" location="A128008078X" display="A128008078X" xr:uid="{00000000-0004-0000-0000-00009A050000}"/>
    <hyperlink ref="E1446" location="A128027486R" display="A128027486R" xr:uid="{00000000-0004-0000-0000-00009B050000}"/>
    <hyperlink ref="E1447" location="A127969350V" display="A127969350V" xr:uid="{00000000-0004-0000-0000-00009C050000}"/>
    <hyperlink ref="E1448" location="A127949954K" display="A127949954K" xr:uid="{00000000-0004-0000-0000-00009D050000}"/>
    <hyperlink ref="E1449" location="A128066154W" display="A128066154W" xr:uid="{00000000-0004-0000-0000-00009E050000}"/>
    <hyperlink ref="E1450" location="A127988578V" display="A127988578V" xr:uid="{00000000-0004-0000-0000-00009F050000}"/>
    <hyperlink ref="E1451" location="A128085974J" display="A128085974J" xr:uid="{00000000-0004-0000-0000-0000A0050000}"/>
    <hyperlink ref="E1452" location="A128066158F" display="A128066158F" xr:uid="{00000000-0004-0000-0000-0000A1050000}"/>
    <hyperlink ref="E1453" location="A128027490F" display="A128027490F" xr:uid="{00000000-0004-0000-0000-0000A2050000}"/>
    <hyperlink ref="E1454" location="A128085978T" display="A128085978T" xr:uid="{00000000-0004-0000-0000-0000A3050000}"/>
    <hyperlink ref="E1455" location="A128027686J" display="A128027686J" xr:uid="{00000000-0004-0000-0000-0000A4050000}"/>
    <hyperlink ref="E1456" location="A128066330W" display="A128066330W" xr:uid="{00000000-0004-0000-0000-0000A5050000}"/>
    <hyperlink ref="E1457" location="A128027678J" display="A128027678J" xr:uid="{00000000-0004-0000-0000-0000A6050000}"/>
    <hyperlink ref="E1458" location="A128066342F" display="A128066342F" xr:uid="{00000000-0004-0000-0000-0000A7050000}"/>
    <hyperlink ref="E1459" location="A128066350F" display="A128066350F" xr:uid="{00000000-0004-0000-0000-0000A8050000}"/>
    <hyperlink ref="E1460" location="A128008290J" display="A128008290J" xr:uid="{00000000-0004-0000-0000-0000A9050000}"/>
    <hyperlink ref="E1461" location="A128027690X" display="A128027690X" xr:uid="{00000000-0004-0000-0000-0000AA050000}"/>
    <hyperlink ref="E1462" location="A128008294T" display="A128008294T" xr:uid="{00000000-0004-0000-0000-0000AB050000}"/>
    <hyperlink ref="E1463" location="A128027694J" display="A128027694J" xr:uid="{00000000-0004-0000-0000-0000AC050000}"/>
    <hyperlink ref="E1464" location="A128086130A" display="A128086130A" xr:uid="{00000000-0004-0000-0000-0000AD050000}"/>
    <hyperlink ref="E1465" location="A128066334F" display="A128066334F" xr:uid="{00000000-0004-0000-0000-0000AE050000}"/>
    <hyperlink ref="E1466" location="A127969526L" display="A127969526L" xr:uid="{00000000-0004-0000-0000-0000AF050000}"/>
    <hyperlink ref="E1467" location="A127988794L" display="A127988794L" xr:uid="{00000000-0004-0000-0000-0000B0050000}"/>
    <hyperlink ref="E1468" location="A128008278T" display="A128008278T" xr:uid="{00000000-0004-0000-0000-0000B1050000}"/>
    <hyperlink ref="E1469" location="A128047034X" display="A128047034X" xr:uid="{00000000-0004-0000-0000-0000B2050000}"/>
    <hyperlink ref="E1470" location="A128086122A" display="A128086122A" xr:uid="{00000000-0004-0000-0000-0000B3050000}"/>
    <hyperlink ref="E1471" location="A127969530C" display="A127969530C" xr:uid="{00000000-0004-0000-0000-0000B4050000}"/>
    <hyperlink ref="E1472" location="A127950142A" display="A127950142A" xr:uid="{00000000-0004-0000-0000-0000B5050000}"/>
    <hyperlink ref="E1473" location="A127969534L" display="A127969534L" xr:uid="{00000000-0004-0000-0000-0000B6050000}"/>
    <hyperlink ref="E1474" location="A127969538W" display="A127969538W" xr:uid="{00000000-0004-0000-0000-0000B7050000}"/>
    <hyperlink ref="E1475" location="A128008282J" display="A128008282J" xr:uid="{00000000-0004-0000-0000-0000B8050000}"/>
    <hyperlink ref="E1476" location="A127969542L" display="A127969542L" xr:uid="{00000000-0004-0000-0000-0000B9050000}"/>
    <hyperlink ref="E1477" location="A128047038J" display="A128047038J" xr:uid="{00000000-0004-0000-0000-0000BA050000}"/>
    <hyperlink ref="E1478" location="A127988798W" display="A127988798W" xr:uid="{00000000-0004-0000-0000-0000BB050000}"/>
    <hyperlink ref="E1479" location="A127950146K" display="A127950146K" xr:uid="{00000000-0004-0000-0000-0000BC050000}"/>
    <hyperlink ref="E1480" location="A127969546W" display="A127969546W" xr:uid="{00000000-0004-0000-0000-0000BD050000}"/>
    <hyperlink ref="E1481" location="A128066338R" display="A128066338R" xr:uid="{00000000-0004-0000-0000-0000BE050000}"/>
    <hyperlink ref="E1482" location="A127950150A" display="A127950150A" xr:uid="{00000000-0004-0000-0000-0000BF050000}"/>
    <hyperlink ref="E1483" location="A127969550L" display="A127969550L" xr:uid="{00000000-0004-0000-0000-0000C0050000}"/>
    <hyperlink ref="E1484" location="A128086126K" display="A128086126K" xr:uid="{00000000-0004-0000-0000-0000C1050000}"/>
    <hyperlink ref="E1485" location="A127969554W" display="A127969554W" xr:uid="{00000000-0004-0000-0000-0000C2050000}"/>
    <hyperlink ref="E1486" location="A128027682X" display="A128027682X" xr:uid="{00000000-0004-0000-0000-0000C3050000}"/>
    <hyperlink ref="E1487" location="A128066346R" display="A128066346R" xr:uid="{00000000-0004-0000-0000-0000C4050000}"/>
    <hyperlink ref="E1488" location="A128066354R" display="A128066354R" xr:uid="{00000000-0004-0000-0000-0000C5050000}"/>
    <hyperlink ref="E1489" location="A128086162V" display="A128086162V" xr:uid="{00000000-0004-0000-0000-0000C6050000}"/>
    <hyperlink ref="E1490" location="A127988814K" display="A127988814K" xr:uid="{00000000-0004-0000-0000-0000C7050000}"/>
    <hyperlink ref="E1491" location="A128008326X" display="A128008326X" xr:uid="{00000000-0004-0000-0000-0000C8050000}"/>
    <hyperlink ref="E1492" location="A127950174V" display="A127950174V" xr:uid="{00000000-0004-0000-0000-0000C9050000}"/>
    <hyperlink ref="E1493" location="A128047070J" display="A128047070J" xr:uid="{00000000-0004-0000-0000-0000CA050000}"/>
    <hyperlink ref="E1494" location="A127950182V" display="A127950182V" xr:uid="{00000000-0004-0000-0000-0000CB050000}"/>
    <hyperlink ref="E1495" location="A128047074T" display="A128047074T" xr:uid="{00000000-0004-0000-0000-0000CC050000}"/>
    <hyperlink ref="E1496" location="A127969578R" display="A127969578R" xr:uid="{00000000-0004-0000-0000-0000CD050000}"/>
    <hyperlink ref="E1497" location="A128066394J" display="A128066394J" xr:uid="{00000000-0004-0000-0000-0000CE050000}"/>
    <hyperlink ref="E1498" location="A128047078A" display="A128047078A" xr:uid="{00000000-0004-0000-0000-0000CF050000}"/>
    <hyperlink ref="E1499" location="A128086146V" display="A128086146V" xr:uid="{00000000-0004-0000-0000-0000D0050000}"/>
    <hyperlink ref="E1500" location="A128066374X" display="A128066374X" xr:uid="{00000000-0004-0000-0000-0000D1050000}"/>
    <hyperlink ref="E1501" location="A128066378J" display="A128066378J" xr:uid="{00000000-0004-0000-0000-0000D2050000}"/>
    <hyperlink ref="E1502" location="A128008322R" display="A128008322R" xr:uid="{00000000-0004-0000-0000-0000D3050000}"/>
    <hyperlink ref="E1503" location="A128086150K" display="A128086150K" xr:uid="{00000000-0004-0000-0000-0000D4050000}"/>
    <hyperlink ref="E1504" location="A128086154V" display="A128086154V" xr:uid="{00000000-0004-0000-0000-0000D5050000}"/>
    <hyperlink ref="E1505" location="A128047062J" display="A128047062J" xr:uid="{00000000-0004-0000-0000-0000D6050000}"/>
    <hyperlink ref="E1506" location="A128047066T" display="A128047066T" xr:uid="{00000000-0004-0000-0000-0000D7050000}"/>
    <hyperlink ref="E1507" location="A128086158C" display="A128086158C" xr:uid="{00000000-0004-0000-0000-0000D8050000}"/>
    <hyperlink ref="E1508" location="A128027726R" display="A128027726R" xr:uid="{00000000-0004-0000-0000-0000D9050000}"/>
    <hyperlink ref="E1509" location="A127950166V" display="A127950166V" xr:uid="{00000000-0004-0000-0000-0000DA050000}"/>
    <hyperlink ref="E1510" location="A127950170K" display="A127950170K" xr:uid="{00000000-0004-0000-0000-0000DB050000}"/>
    <hyperlink ref="E1511" location="A127969574F" display="A127969574F" xr:uid="{00000000-0004-0000-0000-0000DC050000}"/>
    <hyperlink ref="E1512" location="A128066382X" display="A128066382X" xr:uid="{00000000-0004-0000-0000-0000DD050000}"/>
    <hyperlink ref="E1513" location="A127988818V" display="A127988818V" xr:uid="{00000000-0004-0000-0000-0000DE050000}"/>
    <hyperlink ref="E1514" location="A128066386J" display="A128066386J" xr:uid="{00000000-0004-0000-0000-0000DF050000}"/>
    <hyperlink ref="E1515" location="A127988822K" display="A127988822K" xr:uid="{00000000-0004-0000-0000-0000E0050000}"/>
    <hyperlink ref="E1516" location="A128008330R" display="A128008330R" xr:uid="{00000000-0004-0000-0000-0000E1050000}"/>
    <hyperlink ref="E1517" location="A128008334X" display="A128008334X" xr:uid="{00000000-0004-0000-0000-0000E2050000}"/>
    <hyperlink ref="E1518" location="A128008338J" display="A128008338J" xr:uid="{00000000-0004-0000-0000-0000E3050000}"/>
    <hyperlink ref="E1519" location="A128066390X" display="A128066390X" xr:uid="{00000000-0004-0000-0000-0000E4050000}"/>
    <hyperlink ref="E1520" location="A127988826V" display="A127988826V" xr:uid="{00000000-0004-0000-0000-0000E5050000}"/>
    <hyperlink ref="E1521" location="A127950178C" display="A127950178C" xr:uid="{00000000-0004-0000-0000-0000E6050000}"/>
    <hyperlink ref="E1522" location="A128027730F" display="A128027730F" xr:uid="{00000000-0004-0000-0000-0000E7050000}"/>
    <hyperlink ref="E1523" location="A128066402W" display="A128066402W" xr:uid="{00000000-0004-0000-0000-0000E8050000}"/>
    <hyperlink ref="E1524" location="A128047082T" display="A128047082T" xr:uid="{00000000-0004-0000-0000-0000E9050000}"/>
    <hyperlink ref="E1525" location="A128086170V" display="A128086170V" xr:uid="{00000000-0004-0000-0000-0000EA050000}"/>
    <hyperlink ref="E1526" location="A128047110R" display="A128047110R" xr:uid="{00000000-0004-0000-0000-0000EB050000}"/>
    <hyperlink ref="E1527" location="A128086174C" display="A128086174C" xr:uid="{00000000-0004-0000-0000-0000EC050000}"/>
    <hyperlink ref="E1528" location="A128047114X" display="A128047114X" xr:uid="{00000000-0004-0000-0000-0000ED050000}"/>
    <hyperlink ref="E1529" location="A127988834V" display="A127988834V" xr:uid="{00000000-0004-0000-0000-0000EE050000}"/>
    <hyperlink ref="E1530" location="A128027742R" display="A128027742R" xr:uid="{00000000-0004-0000-0000-0000EF050000}"/>
    <hyperlink ref="E1531" location="A128047118J" display="A128047118J" xr:uid="{00000000-0004-0000-0000-0000F0050000}"/>
    <hyperlink ref="E1532" location="A128066406F" display="A128066406F" xr:uid="{00000000-0004-0000-0000-0000F1050000}"/>
    <hyperlink ref="E1533" location="A128047086A" display="A128047086A" xr:uid="{00000000-0004-0000-0000-0000F2050000}"/>
    <hyperlink ref="E1534" location="A128027734R" display="A128027734R" xr:uid="{00000000-0004-0000-0000-0000F3050000}"/>
    <hyperlink ref="E1535" location="A128047090T" display="A128047090T" xr:uid="{00000000-0004-0000-0000-0000F4050000}"/>
    <hyperlink ref="E1536" location="A127950186C" display="A127950186C" xr:uid="{00000000-0004-0000-0000-0000F5050000}"/>
    <hyperlink ref="E1537" location="A128008346J" display="A128008346J" xr:uid="{00000000-0004-0000-0000-0000F6050000}"/>
    <hyperlink ref="E1538" location="A127988830K" display="A127988830K" xr:uid="{00000000-0004-0000-0000-0000F7050000}"/>
    <hyperlink ref="E1539" location="A128047094A" display="A128047094A" xr:uid="{00000000-0004-0000-0000-0000F8050000}"/>
    <hyperlink ref="E1540" location="A128086166C" display="A128086166C" xr:uid="{00000000-0004-0000-0000-0000F9050000}"/>
    <hyperlink ref="E1541" location="A128027738X" display="A128027738X" xr:uid="{00000000-0004-0000-0000-0000FA050000}"/>
    <hyperlink ref="E1542" location="A127950190V" display="A127950190V" xr:uid="{00000000-0004-0000-0000-0000FB050000}"/>
    <hyperlink ref="E1543" location="A127969582F" display="A127969582F" xr:uid="{00000000-0004-0000-0000-0000FC050000}"/>
    <hyperlink ref="E1544" location="A127950194C" display="A127950194C" xr:uid="{00000000-0004-0000-0000-0000FD050000}"/>
    <hyperlink ref="E1545" location="A128047098K" display="A128047098K" xr:uid="{00000000-0004-0000-0000-0000FE050000}"/>
    <hyperlink ref="E1546" location="A128008350X" display="A128008350X" xr:uid="{00000000-0004-0000-0000-0000FF050000}"/>
    <hyperlink ref="E1547" location="A128047102R" display="A128047102R" xr:uid="{00000000-0004-0000-0000-000000060000}"/>
    <hyperlink ref="E1548" location="A127969586R" display="A127969586R" xr:uid="{00000000-0004-0000-0000-000001060000}"/>
    <hyperlink ref="E1549" location="A128047106X" display="A128047106X" xr:uid="{00000000-0004-0000-0000-000002060000}"/>
    <hyperlink ref="E1550" location="A128066398T" display="A128066398T" xr:uid="{00000000-0004-0000-0000-000003060000}"/>
    <hyperlink ref="E1551" location="A127950198L" display="A127950198L" xr:uid="{00000000-0004-0000-0000-000004060000}"/>
    <hyperlink ref="E1552" location="A127950202T" display="A127950202T" xr:uid="{00000000-0004-0000-0000-000005060000}"/>
    <hyperlink ref="E1553" location="A127969590F" display="A127969590F" xr:uid="{00000000-0004-0000-0000-000006060000}"/>
    <hyperlink ref="E1554" location="A128008354J" display="A128008354J" xr:uid="{00000000-0004-0000-0000-000007060000}"/>
    <hyperlink ref="E1555" location="A127950206A" display="A127950206A" xr:uid="{00000000-0004-0000-0000-000008060000}"/>
    <hyperlink ref="E1556" location="A128008358T" display="A128008358T" xr:uid="{00000000-0004-0000-0000-000009060000}"/>
    <hyperlink ref="E1557" location="A127969626W" display="A127969626W" xr:uid="{00000000-0004-0000-0000-00000A060000}"/>
    <hyperlink ref="E1558" location="A128008362J" display="A128008362J" xr:uid="{00000000-0004-0000-0000-00000B060000}"/>
    <hyperlink ref="E1559" location="A128027758J" display="A128027758J" xr:uid="{00000000-0004-0000-0000-00000C060000}"/>
    <hyperlink ref="E1560" location="A128027774J" display="A128027774J" xr:uid="{00000000-0004-0000-0000-00000D060000}"/>
    <hyperlink ref="E1561" location="A127950218K" display="A127950218K" xr:uid="{00000000-0004-0000-0000-00000E060000}"/>
    <hyperlink ref="E1562" location="A128086194L" display="A128086194L" xr:uid="{00000000-0004-0000-0000-00000F060000}"/>
    <hyperlink ref="E1563" location="A128086198W" display="A128086198W" xr:uid="{00000000-0004-0000-0000-000010060000}"/>
    <hyperlink ref="E1564" location="A128066418R" display="A128066418R" xr:uid="{00000000-0004-0000-0000-000011060000}"/>
    <hyperlink ref="E1565" location="A128047126J" display="A128047126J" xr:uid="{00000000-0004-0000-0000-000012060000}"/>
    <hyperlink ref="E1566" location="A127950222A" display="A127950222A" xr:uid="{00000000-0004-0000-0000-000013060000}"/>
    <hyperlink ref="E1567" location="A127988838C" display="A127988838C" xr:uid="{00000000-0004-0000-0000-000014060000}"/>
    <hyperlink ref="E1568" location="A128027746X" display="A128027746X" xr:uid="{00000000-0004-0000-0000-000015060000}"/>
    <hyperlink ref="E1569" location="A127988842V" display="A127988842V" xr:uid="{00000000-0004-0000-0000-000016060000}"/>
    <hyperlink ref="E1570" location="A128027750R" display="A128027750R" xr:uid="{00000000-0004-0000-0000-000017060000}"/>
    <hyperlink ref="E1571" location="A128066410W" display="A128066410W" xr:uid="{00000000-0004-0000-0000-000018060000}"/>
    <hyperlink ref="E1572" location="A128047122X" display="A128047122X" xr:uid="{00000000-0004-0000-0000-000019060000}"/>
    <hyperlink ref="E1573" location="A128027754X" display="A128027754X" xr:uid="{00000000-0004-0000-0000-00001A060000}"/>
    <hyperlink ref="E1574" location="A127950210T" display="A127950210T" xr:uid="{00000000-0004-0000-0000-00001B060000}"/>
    <hyperlink ref="E1575" location="A127969598X" display="A127969598X" xr:uid="{00000000-0004-0000-0000-00001C060000}"/>
    <hyperlink ref="E1576" location="A127950214A" display="A127950214A" xr:uid="{00000000-0004-0000-0000-00001D060000}"/>
    <hyperlink ref="E1577" location="A128086178L" display="A128086178L" xr:uid="{00000000-0004-0000-0000-00001E060000}"/>
    <hyperlink ref="E1578" location="A128008366T" display="A128008366T" xr:uid="{00000000-0004-0000-0000-00001F060000}"/>
    <hyperlink ref="E1579" location="A128086182C" display="A128086182C" xr:uid="{00000000-0004-0000-0000-000020060000}"/>
    <hyperlink ref="E1580" location="A128027762X" display="A128027762X" xr:uid="{00000000-0004-0000-0000-000021060000}"/>
    <hyperlink ref="E1581" location="A127969602C" display="A127969602C" xr:uid="{00000000-0004-0000-0000-000022060000}"/>
    <hyperlink ref="E1582" location="A128066414F" display="A128066414F" xr:uid="{00000000-0004-0000-0000-000023060000}"/>
    <hyperlink ref="E1583" location="A127969606L" display="A127969606L" xr:uid="{00000000-0004-0000-0000-000024060000}"/>
    <hyperlink ref="E1584" location="A127969610C" display="A127969610C" xr:uid="{00000000-0004-0000-0000-000025060000}"/>
    <hyperlink ref="E1585" location="A128027766J" display="A128027766J" xr:uid="{00000000-0004-0000-0000-000026060000}"/>
    <hyperlink ref="E1586" location="A128027770X" display="A128027770X" xr:uid="{00000000-0004-0000-0000-000027060000}"/>
    <hyperlink ref="E1587" location="A127969614L" display="A127969614L" xr:uid="{00000000-0004-0000-0000-000028060000}"/>
    <hyperlink ref="E1588" location="A127969618W" display="A127969618W" xr:uid="{00000000-0004-0000-0000-000029060000}"/>
    <hyperlink ref="E1589" location="A127969622L" display="A127969622L" xr:uid="{00000000-0004-0000-0000-00002A060000}"/>
    <hyperlink ref="E1590" location="A128086186L" display="A128086186L" xr:uid="{00000000-0004-0000-0000-00002B060000}"/>
    <hyperlink ref="E1591" location="A127969650W" display="A127969650W" xr:uid="{00000000-0004-0000-0000-00002C060000}"/>
    <hyperlink ref="E1592" location="A127969630L" display="A127969630L" xr:uid="{00000000-0004-0000-0000-00002D060000}"/>
    <hyperlink ref="E1593" location="A128066422F" display="A128066422F" xr:uid="{00000000-0004-0000-0000-00002E060000}"/>
    <hyperlink ref="E1594" location="A128027798A" display="A128027798A" xr:uid="{00000000-0004-0000-0000-00002F060000}"/>
    <hyperlink ref="E1595" location="A128027810F" display="A128027810F" xr:uid="{00000000-0004-0000-0000-000030060000}"/>
    <hyperlink ref="E1596" location="A128027814R" display="A128027814R" xr:uid="{00000000-0004-0000-0000-000031060000}"/>
    <hyperlink ref="E1597" location="A127988858L" display="A127988858L" xr:uid="{00000000-0004-0000-0000-000032060000}"/>
    <hyperlink ref="E1598" location="A127988862C" display="A127988862C" xr:uid="{00000000-0004-0000-0000-000033060000}"/>
    <hyperlink ref="E1599" location="A127950234K" display="A127950234K" xr:uid="{00000000-0004-0000-0000-000034060000}"/>
    <hyperlink ref="E1600" location="A128047142J" display="A128047142J" xr:uid="{00000000-0004-0000-0000-000035060000}"/>
    <hyperlink ref="E1601" location="A128008370J" display="A128008370J" xr:uid="{00000000-0004-0000-0000-000036060000}"/>
    <hyperlink ref="E1602" location="A128027778T" display="A128027778T" xr:uid="{00000000-0004-0000-0000-000037060000}"/>
    <hyperlink ref="E1603" location="A128008374T" display="A128008374T" xr:uid="{00000000-0004-0000-0000-000038060000}"/>
    <hyperlink ref="E1604" location="A127988846C" display="A127988846C" xr:uid="{00000000-0004-0000-0000-000039060000}"/>
    <hyperlink ref="E1605" location="A128027782J" display="A128027782J" xr:uid="{00000000-0004-0000-0000-00003A060000}"/>
    <hyperlink ref="E1606" location="A128027786T" display="A128027786T" xr:uid="{00000000-0004-0000-0000-00003B060000}"/>
    <hyperlink ref="E1607" location="A128027790J" display="A128027790J" xr:uid="{00000000-0004-0000-0000-00003C060000}"/>
    <hyperlink ref="E1608" location="A128047130X" display="A128047130X" xr:uid="{00000000-0004-0000-0000-00003D060000}"/>
    <hyperlink ref="E1609" location="A127969634W" display="A127969634W" xr:uid="{00000000-0004-0000-0000-00003E060000}"/>
    <hyperlink ref="E1610" location="A127988850V" display="A127988850V" xr:uid="{00000000-0004-0000-0000-00003F060000}"/>
    <hyperlink ref="E1611" location="A128086202A" display="A128086202A" xr:uid="{00000000-0004-0000-0000-000040060000}"/>
    <hyperlink ref="E1612" location="A128008378A" display="A128008378A" xr:uid="{00000000-0004-0000-0000-000041060000}"/>
    <hyperlink ref="E1613" location="A128027794T" display="A128027794T" xr:uid="{00000000-0004-0000-0000-000042060000}"/>
    <hyperlink ref="E1614" location="A127969638F" display="A127969638F" xr:uid="{00000000-0004-0000-0000-000043060000}"/>
    <hyperlink ref="E1615" location="A128086206K" display="A128086206K" xr:uid="{00000000-0004-0000-0000-000044060000}"/>
    <hyperlink ref="E1616" location="A127969642W" display="A127969642W" xr:uid="{00000000-0004-0000-0000-000045060000}"/>
    <hyperlink ref="E1617" location="A127969646F" display="A127969646F" xr:uid="{00000000-0004-0000-0000-000046060000}"/>
    <hyperlink ref="E1618" location="A127950226K" display="A127950226K" xr:uid="{00000000-0004-0000-0000-000047060000}"/>
    <hyperlink ref="E1619" location="A127988854C" display="A127988854C" xr:uid="{00000000-0004-0000-0000-000048060000}"/>
    <hyperlink ref="E1620" location="A127950230A" display="A127950230A" xr:uid="{00000000-0004-0000-0000-000049060000}"/>
    <hyperlink ref="E1621" location="A128027802F" display="A128027802F" xr:uid="{00000000-0004-0000-0000-00004A060000}"/>
    <hyperlink ref="E1622" location="A128047134J" display="A128047134J" xr:uid="{00000000-0004-0000-0000-00004B060000}"/>
    <hyperlink ref="E1623" location="A128027806R" display="A128027806R" xr:uid="{00000000-0004-0000-0000-00004C060000}"/>
    <hyperlink ref="E1624" location="A128047138T" display="A128047138T" xr:uid="{00000000-0004-0000-0000-00004D060000}"/>
    <hyperlink ref="E1625" location="A128027826X" display="A128027826X" xr:uid="{00000000-0004-0000-0000-00004E060000}"/>
    <hyperlink ref="E1626" location="A127969658R" display="A127969658R" xr:uid="{00000000-0004-0000-0000-00004F060000}"/>
    <hyperlink ref="E1627" location="A128086210A" display="A128086210A" xr:uid="{00000000-0004-0000-0000-000050060000}"/>
    <hyperlink ref="E1628" location="A127969674R" display="A127969674R" xr:uid="{00000000-0004-0000-0000-000051060000}"/>
    <hyperlink ref="E1629" location="A127969678X" display="A127969678X" xr:uid="{00000000-0004-0000-0000-000052060000}"/>
    <hyperlink ref="E1630" location="A128086222K" display="A128086222K" xr:uid="{00000000-0004-0000-0000-000053060000}"/>
    <hyperlink ref="E1631" location="A128027830R" display="A128027830R" xr:uid="{00000000-0004-0000-0000-000054060000}"/>
    <hyperlink ref="E1632" location="A128066442R" display="A128066442R" xr:uid="{00000000-0004-0000-0000-000055060000}"/>
    <hyperlink ref="E1633" location="A127988882L" display="A127988882L" xr:uid="{00000000-0004-0000-0000-000056060000}"/>
    <hyperlink ref="E1634" location="A128066446X" display="A128066446X" xr:uid="{00000000-0004-0000-0000-000057060000}"/>
    <hyperlink ref="E1635" location="A127950238V" display="A127950238V" xr:uid="{00000000-0004-0000-0000-000058060000}"/>
    <hyperlink ref="E1636" location="A128066426R" display="A128066426R" xr:uid="{00000000-0004-0000-0000-000059060000}"/>
    <hyperlink ref="E1637" location="A127988866L" display="A127988866L" xr:uid="{00000000-0004-0000-0000-00005A060000}"/>
    <hyperlink ref="E1638" location="A127969662F" display="A127969662F" xr:uid="{00000000-0004-0000-0000-00005B060000}"/>
    <hyperlink ref="E1639" location="A128008382T" display="A128008382T" xr:uid="{00000000-0004-0000-0000-00005C060000}"/>
    <hyperlink ref="E1640" location="A128047146T" display="A128047146T" xr:uid="{00000000-0004-0000-0000-00005D060000}"/>
    <hyperlink ref="E1641" location="A128066430F" display="A128066430F" xr:uid="{00000000-0004-0000-0000-00005E060000}"/>
    <hyperlink ref="E1642" location="A127950242K" display="A127950242K" xr:uid="{00000000-0004-0000-0000-00005F060000}"/>
    <hyperlink ref="E1643" location="A128008386A" display="A128008386A" xr:uid="{00000000-0004-0000-0000-000060060000}"/>
    <hyperlink ref="E1644" location="A127988870C" display="A127988870C" xr:uid="{00000000-0004-0000-0000-000061060000}"/>
    <hyperlink ref="E1645" location="A127950246V" display="A127950246V" xr:uid="{00000000-0004-0000-0000-000062060000}"/>
    <hyperlink ref="E1646" location="A127969666R" display="A127969666R" xr:uid="{00000000-0004-0000-0000-000063060000}"/>
    <hyperlink ref="E1647" location="A128086214K" display="A128086214K" xr:uid="{00000000-0004-0000-0000-000064060000}"/>
    <hyperlink ref="E1648" location="A128086218V" display="A128086218V" xr:uid="{00000000-0004-0000-0000-000065060000}"/>
    <hyperlink ref="E1649" location="A127969670F" display="A127969670F" xr:uid="{00000000-0004-0000-0000-000066060000}"/>
    <hyperlink ref="E1650" location="A128027818X" display="A128027818X" xr:uid="{00000000-0004-0000-0000-000067060000}"/>
    <hyperlink ref="E1651" location="A128066434R" display="A128066434R" xr:uid="{00000000-0004-0000-0000-000068060000}"/>
    <hyperlink ref="E1652" location="A127950250K" display="A127950250K" xr:uid="{00000000-0004-0000-0000-000069060000}"/>
    <hyperlink ref="E1653" location="A128066438X" display="A128066438X" xr:uid="{00000000-0004-0000-0000-00006A060000}"/>
    <hyperlink ref="E1654" location="A128008390T" display="A128008390T" xr:uid="{00000000-0004-0000-0000-00006B060000}"/>
    <hyperlink ref="E1655" location="A128027822R" display="A128027822R" xr:uid="{00000000-0004-0000-0000-00006C060000}"/>
    <hyperlink ref="E1656" location="A127950254V" display="A127950254V" xr:uid="{00000000-0004-0000-0000-00006D060000}"/>
    <hyperlink ref="E1657" location="A128008394A" display="A128008394A" xr:uid="{00000000-0004-0000-0000-00006E060000}"/>
    <hyperlink ref="E1658" location="A127988874L" display="A127988874L" xr:uid="{00000000-0004-0000-0000-00006F060000}"/>
    <hyperlink ref="E1659" location="A127969698J" display="A127969698J" xr:uid="{00000000-0004-0000-0000-000070060000}"/>
    <hyperlink ref="E1660" location="A128047150J" display="A128047150J" xr:uid="{00000000-0004-0000-0000-000071060000}"/>
    <hyperlink ref="E1661" location="A128027834X" display="A128027834X" xr:uid="{00000000-0004-0000-0000-000072060000}"/>
    <hyperlink ref="E1662" location="A128027842X" display="A128027842X" xr:uid="{00000000-0004-0000-0000-000073060000}"/>
    <hyperlink ref="E1663" location="A127950262V" display="A127950262V" xr:uid="{00000000-0004-0000-0000-000074060000}"/>
    <hyperlink ref="E1664" location="A128066466J" display="A128066466J" xr:uid="{00000000-0004-0000-0000-000075060000}"/>
    <hyperlink ref="E1665" location="A128086238C" display="A128086238C" xr:uid="{00000000-0004-0000-0000-000076060000}"/>
    <hyperlink ref="E1666" location="A128047170T" display="A128047170T" xr:uid="{00000000-0004-0000-0000-000077060000}"/>
    <hyperlink ref="E1667" location="A128047174A" display="A128047174A" xr:uid="{00000000-0004-0000-0000-000078060000}"/>
    <hyperlink ref="E1668" location="A128047178K" display="A128047178K" xr:uid="{00000000-0004-0000-0000-000079060000}"/>
    <hyperlink ref="E1669" location="A127988886W" display="A127988886W" xr:uid="{00000000-0004-0000-0000-00007A060000}"/>
    <hyperlink ref="E1670" location="A128066450R" display="A128066450R" xr:uid="{00000000-0004-0000-0000-00007B060000}"/>
    <hyperlink ref="E1671" location="A128066454X" display="A128066454X" xr:uid="{00000000-0004-0000-0000-00007C060000}"/>
    <hyperlink ref="E1672" location="A127969682R" display="A127969682R" xr:uid="{00000000-0004-0000-0000-00007D060000}"/>
    <hyperlink ref="E1673" location="A128047154T" display="A128047154T" xr:uid="{00000000-0004-0000-0000-00007E060000}"/>
    <hyperlink ref="E1674" location="A128047158A" display="A128047158A" xr:uid="{00000000-0004-0000-0000-00007F060000}"/>
    <hyperlink ref="E1675" location="A127969686X" display="A127969686X" xr:uid="{00000000-0004-0000-0000-000080060000}"/>
    <hyperlink ref="E1676" location="A127969690R" display="A127969690R" xr:uid="{00000000-0004-0000-0000-000081060000}"/>
    <hyperlink ref="E1677" location="A127988890L" display="A127988890L" xr:uid="{00000000-0004-0000-0000-000082060000}"/>
    <hyperlink ref="E1678" location="A128086226V" display="A128086226V" xr:uid="{00000000-0004-0000-0000-000083060000}"/>
    <hyperlink ref="E1679" location="A128008398K" display="A128008398K" xr:uid="{00000000-0004-0000-0000-000084060000}"/>
    <hyperlink ref="E1680" location="A127988894W" display="A127988894W" xr:uid="{00000000-0004-0000-0000-000085060000}"/>
    <hyperlink ref="E1681" location="A127969694X" display="A127969694X" xr:uid="{00000000-0004-0000-0000-000086060000}"/>
    <hyperlink ref="E1682" location="A127950258C" display="A127950258C" xr:uid="{00000000-0004-0000-0000-000087060000}"/>
    <hyperlink ref="E1683" location="A127988898F" display="A127988898F" xr:uid="{00000000-0004-0000-0000-000088060000}"/>
    <hyperlink ref="E1684" location="A128066458J" display="A128066458J" xr:uid="{00000000-0004-0000-0000-000089060000}"/>
    <hyperlink ref="E1685" location="A128047162T" display="A128047162T" xr:uid="{00000000-0004-0000-0000-00008A060000}"/>
    <hyperlink ref="E1686" location="A128008402R" display="A128008402R" xr:uid="{00000000-0004-0000-0000-00008B060000}"/>
    <hyperlink ref="E1687" location="A128027838J" display="A128027838J" xr:uid="{00000000-0004-0000-0000-00008C060000}"/>
    <hyperlink ref="E1688" location="A128066462X" display="A128066462X" xr:uid="{00000000-0004-0000-0000-00008D060000}"/>
    <hyperlink ref="E1689" location="A128086230K" display="A128086230K" xr:uid="{00000000-0004-0000-0000-00008E060000}"/>
    <hyperlink ref="E1690" location="A128086234V" display="A128086234V" xr:uid="{00000000-0004-0000-0000-00008F060000}"/>
    <hyperlink ref="E1691" location="A128047166A" display="A128047166A" xr:uid="{00000000-0004-0000-0000-000090060000}"/>
    <hyperlink ref="E1692" location="A127950266C" display="A127950266C" xr:uid="{00000000-0004-0000-0000-000091060000}"/>
    <hyperlink ref="E1693" location="A128086250V" display="A128086250V" xr:uid="{00000000-0004-0000-0000-000092060000}"/>
    <hyperlink ref="E1694" location="A128066470X" display="A128066470X" xr:uid="{00000000-0004-0000-0000-000093060000}"/>
    <hyperlink ref="E1695" location="A127988910K" display="A127988910K" xr:uid="{00000000-0004-0000-0000-000094060000}"/>
    <hyperlink ref="E1696" location="A128047190A" display="A128047190A" xr:uid="{00000000-0004-0000-0000-000095060000}"/>
    <hyperlink ref="E1697" location="A128008414X" display="A128008414X" xr:uid="{00000000-0004-0000-0000-000096060000}"/>
    <hyperlink ref="E1698" location="A128008418J" display="A128008418J" xr:uid="{00000000-0004-0000-0000-000097060000}"/>
    <hyperlink ref="E1699" location="A128066478T" display="A128066478T" xr:uid="{00000000-0004-0000-0000-000098060000}"/>
    <hyperlink ref="E1700" location="A127988926C" display="A127988926C" xr:uid="{00000000-0004-0000-0000-000099060000}"/>
    <hyperlink ref="E1701" location="A127988930V" display="A127988930V" xr:uid="{00000000-0004-0000-0000-00009A060000}"/>
    <hyperlink ref="E1702" location="A128008422X" display="A128008422X" xr:uid="{00000000-0004-0000-0000-00009B060000}"/>
    <hyperlink ref="E1703" location="A128086242V" display="A128086242V" xr:uid="{00000000-0004-0000-0000-00009C060000}"/>
    <hyperlink ref="E1704" location="A127969702L" display="A127969702L" xr:uid="{00000000-0004-0000-0000-00009D060000}"/>
    <hyperlink ref="E1705" location="A127969706W" display="A127969706W" xr:uid="{00000000-0004-0000-0000-00009E060000}"/>
    <hyperlink ref="E1706" location="A127988902K" display="A127988902K" xr:uid="{00000000-0004-0000-0000-00009F060000}"/>
    <hyperlink ref="E1707" location="A128027846J" display="A128027846J" xr:uid="{00000000-0004-0000-0000-0000A0060000}"/>
    <hyperlink ref="E1708" location="A127988906V" display="A127988906V" xr:uid="{00000000-0004-0000-0000-0000A1060000}"/>
    <hyperlink ref="E1709" location="A128008406X" display="A128008406X" xr:uid="{00000000-0004-0000-0000-0000A2060000}"/>
    <hyperlink ref="E1710" location="A128027850X" display="A128027850X" xr:uid="{00000000-0004-0000-0000-0000A3060000}"/>
    <hyperlink ref="E1711" location="A127969710L" display="A127969710L" xr:uid="{00000000-0004-0000-0000-0000A4060000}"/>
    <hyperlink ref="E1712" location="A127950274C" display="A127950274C" xr:uid="{00000000-0004-0000-0000-0000A5060000}"/>
    <hyperlink ref="E1713" location="A128008410R" display="A128008410R" xr:uid="{00000000-0004-0000-0000-0000A6060000}"/>
    <hyperlink ref="E1714" location="A127969714W" display="A127969714W" xr:uid="{00000000-0004-0000-0000-0000A7060000}"/>
    <hyperlink ref="E1715" location="A127988914V" display="A127988914V" xr:uid="{00000000-0004-0000-0000-0000A8060000}"/>
    <hyperlink ref="E1716" location="A127969718F" display="A127969718F" xr:uid="{00000000-0004-0000-0000-0000A9060000}"/>
    <hyperlink ref="E1717" location="A128047182A" display="A128047182A" xr:uid="{00000000-0004-0000-0000-0000AA060000}"/>
    <hyperlink ref="E1718" location="A128027854J" display="A128027854J" xr:uid="{00000000-0004-0000-0000-0000AB060000}"/>
    <hyperlink ref="E1719" location="A127988918C" display="A127988918C" xr:uid="{00000000-0004-0000-0000-0000AC060000}"/>
    <hyperlink ref="E1720" location="A128047186K" display="A128047186K" xr:uid="{00000000-0004-0000-0000-0000AD060000}"/>
    <hyperlink ref="E1721" location="A128027858T" display="A128027858T" xr:uid="{00000000-0004-0000-0000-0000AE060000}"/>
    <hyperlink ref="E1722" location="A128066474J" display="A128066474J" xr:uid="{00000000-0004-0000-0000-0000AF060000}"/>
    <hyperlink ref="E1723" location="A128086246C" display="A128086246C" xr:uid="{00000000-0004-0000-0000-0000B0060000}"/>
    <hyperlink ref="E1724" location="A128047194K" display="A128047194K" xr:uid="{00000000-0004-0000-0000-0000B1060000}"/>
    <hyperlink ref="E1725" location="A127969722W" display="A127969722W" xr:uid="{00000000-0004-0000-0000-0000B2060000}"/>
    <hyperlink ref="E1726" location="A128086254C" display="A128086254C" xr:uid="{00000000-0004-0000-0000-0000B3060000}"/>
    <hyperlink ref="E1727" location="A127969378W" display="A127969378W" xr:uid="{00000000-0004-0000-0000-0000B4060000}"/>
    <hyperlink ref="E1728" location="A127988598C" display="A127988598C" xr:uid="{00000000-0004-0000-0000-0000B5060000}"/>
    <hyperlink ref="E1729" location="A128008090R" display="A128008090R" xr:uid="{00000000-0004-0000-0000-0000B6060000}"/>
    <hyperlink ref="E1730" location="A127988614T" display="A127988614T" xr:uid="{00000000-0004-0000-0000-0000B7060000}"/>
    <hyperlink ref="E1731" location="A128008102L" display="A128008102L" xr:uid="{00000000-0004-0000-0000-0000B8060000}"/>
    <hyperlink ref="E1732" location="A128027502C" display="A128027502C" xr:uid="{00000000-0004-0000-0000-0000B9060000}"/>
    <hyperlink ref="E1733" location="A127988618A" display="A127988618A" xr:uid="{00000000-0004-0000-0000-0000BA060000}"/>
    <hyperlink ref="E1734" location="A128066170W" display="A128066170W" xr:uid="{00000000-0004-0000-0000-0000BB060000}"/>
    <hyperlink ref="E1735" location="A128027506L" display="A128027506L" xr:uid="{00000000-0004-0000-0000-0000BC060000}"/>
    <hyperlink ref="E1736" location="A127949974V" display="A127949974V" xr:uid="{00000000-0004-0000-0000-0000BD060000}"/>
    <hyperlink ref="E1737" location="A127988602J" display="A127988602J" xr:uid="{00000000-0004-0000-0000-0000BE060000}"/>
    <hyperlink ref="E1738" location="A128066162W" display="A128066162W" xr:uid="{00000000-0004-0000-0000-0000BF060000}"/>
    <hyperlink ref="E1739" location="A128066166F" display="A128066166F" xr:uid="{00000000-0004-0000-0000-0000C0060000}"/>
    <hyperlink ref="E1740" location="A127969358L" display="A127969358L" xr:uid="{00000000-0004-0000-0000-0000C1060000}"/>
    <hyperlink ref="E1741" location="A128008082R" display="A128008082R" xr:uid="{00000000-0004-0000-0000-0000C2060000}"/>
    <hyperlink ref="E1742" location="A127988606T" display="A127988606T" xr:uid="{00000000-0004-0000-0000-0000C3060000}"/>
    <hyperlink ref="E1743" location="A128085986T" display="A128085986T" xr:uid="{00000000-0004-0000-0000-0000C4060000}"/>
    <hyperlink ref="E1744" location="A128046858W" display="A128046858W" xr:uid="{00000000-0004-0000-0000-0000C5060000}"/>
    <hyperlink ref="E1745" location="A127949966V" display="A127949966V" xr:uid="{00000000-0004-0000-0000-0000C6060000}"/>
    <hyperlink ref="E1746" location="A128008086X" display="A128008086X" xr:uid="{00000000-0004-0000-0000-0000C7060000}"/>
    <hyperlink ref="E1747" location="A127969362C" display="A127969362C" xr:uid="{00000000-0004-0000-0000-0000C8060000}"/>
    <hyperlink ref="E1748" location="A127969366L" display="A127969366L" xr:uid="{00000000-0004-0000-0000-0000C9060000}"/>
    <hyperlink ref="E1749" location="A128046862L" display="A128046862L" xr:uid="{00000000-0004-0000-0000-0000CA060000}"/>
    <hyperlink ref="E1750" location="A128085990J" display="A128085990J" xr:uid="{00000000-0004-0000-0000-0000CB060000}"/>
    <hyperlink ref="E1751" location="A127988610J" display="A127988610J" xr:uid="{00000000-0004-0000-0000-0000CC060000}"/>
    <hyperlink ref="E1752" location="A127949970K" display="A127949970K" xr:uid="{00000000-0004-0000-0000-0000CD060000}"/>
    <hyperlink ref="E1753" location="A128008094X" display="A128008094X" xr:uid="{00000000-0004-0000-0000-0000CE060000}"/>
    <hyperlink ref="E1754" location="A128027494R" display="A128027494R" xr:uid="{00000000-0004-0000-0000-0000CF060000}"/>
    <hyperlink ref="E1755" location="A127969370C" display="A127969370C" xr:uid="{00000000-0004-0000-0000-0000D0060000}"/>
    <hyperlink ref="E1756" location="A128046866W" display="A128046866W" xr:uid="{00000000-0004-0000-0000-0000D1060000}"/>
    <hyperlink ref="E1757" location="A128085994T" display="A128085994T" xr:uid="{00000000-0004-0000-0000-0000D2060000}"/>
    <hyperlink ref="E1758" location="A127969374L" display="A127969374L" xr:uid="{00000000-0004-0000-0000-0000D3060000}"/>
    <hyperlink ref="E1759" location="A128008098J" display="A128008098J" xr:uid="{00000000-0004-0000-0000-0000D4060000}"/>
    <hyperlink ref="E1760" location="A128027498X" display="A128027498X" xr:uid="{00000000-0004-0000-0000-0000D5060000}"/>
    <hyperlink ref="E1761" location="A128027514L" display="A128027514L" xr:uid="{00000000-0004-0000-0000-0000D6060000}"/>
    <hyperlink ref="E1762" location="A128066174F" display="A128066174F" xr:uid="{00000000-0004-0000-0000-0000D7060000}"/>
    <hyperlink ref="E1763" location="A128046874W" display="A128046874W" xr:uid="{00000000-0004-0000-0000-0000D8060000}"/>
    <hyperlink ref="E1764" location="A128046878F" display="A128046878F" xr:uid="{00000000-0004-0000-0000-0000D9060000}"/>
    <hyperlink ref="E1765" location="A128066190F" display="A128066190F" xr:uid="{00000000-0004-0000-0000-0000DA060000}"/>
    <hyperlink ref="E1766" location="A127949994C" display="A127949994C" xr:uid="{00000000-0004-0000-0000-0000DB060000}"/>
    <hyperlink ref="E1767" location="A127969398F" display="A127969398F" xr:uid="{00000000-0004-0000-0000-0000DC060000}"/>
    <hyperlink ref="E1768" location="A128046886F" display="A128046886F" xr:uid="{00000000-0004-0000-0000-0000DD060000}"/>
    <hyperlink ref="E1769" location="A128046890W" display="A128046890W" xr:uid="{00000000-0004-0000-0000-0000DE060000}"/>
    <hyperlink ref="E1770" location="A127949998L" display="A127949998L" xr:uid="{00000000-0004-0000-0000-0000DF060000}"/>
    <hyperlink ref="E1771" location="A128008106W" display="A128008106W" xr:uid="{00000000-0004-0000-0000-0000E0060000}"/>
    <hyperlink ref="E1772" location="A127988622T" display="A127988622T" xr:uid="{00000000-0004-0000-0000-0000E1060000}"/>
    <hyperlink ref="E1773" location="A127969382L" display="A127969382L" xr:uid="{00000000-0004-0000-0000-0000E2060000}"/>
    <hyperlink ref="E1774" location="A127988626A" display="A127988626A" xr:uid="{00000000-0004-0000-0000-0000E3060000}"/>
    <hyperlink ref="E1775" location="A128066178R" display="A128066178R" xr:uid="{00000000-0004-0000-0000-0000E4060000}"/>
    <hyperlink ref="E1776" location="A128085998A" display="A128085998A" xr:uid="{00000000-0004-0000-0000-0000E5060000}"/>
    <hyperlink ref="E1777" location="A127949978C" display="A127949978C" xr:uid="{00000000-0004-0000-0000-0000E6060000}"/>
    <hyperlink ref="E1778" location="A127969386W" display="A127969386W" xr:uid="{00000000-0004-0000-0000-0000E7060000}"/>
    <hyperlink ref="E1779" location="A127949982V" display="A127949982V" xr:uid="{00000000-0004-0000-0000-0000E8060000}"/>
    <hyperlink ref="E1780" location="A128008110L" display="A128008110L" xr:uid="{00000000-0004-0000-0000-0000E9060000}"/>
    <hyperlink ref="E1781" location="A127988630T" display="A127988630T" xr:uid="{00000000-0004-0000-0000-0000EA060000}"/>
    <hyperlink ref="E1782" location="A127988634A" display="A127988634A" xr:uid="{00000000-0004-0000-0000-0000EB060000}"/>
    <hyperlink ref="E1783" location="A128066182F" display="A128066182F" xr:uid="{00000000-0004-0000-0000-0000EC060000}"/>
    <hyperlink ref="E1784" location="A128066186R" display="A128066186R" xr:uid="{00000000-0004-0000-0000-0000ED060000}"/>
    <hyperlink ref="E1785" location="A127969390L" display="A127969390L" xr:uid="{00000000-0004-0000-0000-0000EE060000}"/>
    <hyperlink ref="E1786" location="A127969394W" display="A127969394W" xr:uid="{00000000-0004-0000-0000-0000EF060000}"/>
    <hyperlink ref="E1787" location="A127988638K" display="A127988638K" xr:uid="{00000000-0004-0000-0000-0000F0060000}"/>
    <hyperlink ref="E1788" location="A128086002J" display="A128086002J" xr:uid="{00000000-0004-0000-0000-0000F1060000}"/>
    <hyperlink ref="E1789" location="A127949986C" display="A127949986C" xr:uid="{00000000-0004-0000-0000-0000F2060000}"/>
    <hyperlink ref="E1790" location="A127949990V" display="A127949990V" xr:uid="{00000000-0004-0000-0000-0000F3060000}"/>
    <hyperlink ref="E1791" location="A128027510C" display="A128027510C" xr:uid="{00000000-0004-0000-0000-0000F4060000}"/>
    <hyperlink ref="E1792" location="A128008114W" display="A128008114W" xr:uid="{00000000-0004-0000-0000-0000F5060000}"/>
    <hyperlink ref="E1793" location="A128008118F" display="A128008118F" xr:uid="{00000000-0004-0000-0000-0000F6060000}"/>
    <hyperlink ref="E1794" location="A128046882W" display="A128046882W" xr:uid="{00000000-0004-0000-0000-0000F7060000}"/>
    <hyperlink ref="E1795" location="A127988662K" display="A127988662K" xr:uid="{00000000-0004-0000-0000-0000F8060000}"/>
    <hyperlink ref="E1796" location="A127950002X" display="A127950002X" xr:uid="{00000000-0004-0000-0000-0000F9060000}"/>
    <hyperlink ref="E1797" location="A128046902V" display="A128046902V" xr:uid="{00000000-0004-0000-0000-0000FA060000}"/>
    <hyperlink ref="E1798" location="A128066206L" display="A128066206L" xr:uid="{00000000-0004-0000-0000-0000FB060000}"/>
    <hyperlink ref="E1799" location="A128027526W" display="A128027526W" xr:uid="{00000000-0004-0000-0000-0000FC060000}"/>
    <hyperlink ref="E1800" location="A127969410K" display="A127969410K" xr:uid="{00000000-0004-0000-0000-0000FD060000}"/>
    <hyperlink ref="E1801" location="A128008142F" display="A128008142F" xr:uid="{00000000-0004-0000-0000-0000FE060000}"/>
    <hyperlink ref="E1802" location="A128008146R" display="A128008146R" xr:uid="{00000000-0004-0000-0000-0000FF060000}"/>
    <hyperlink ref="E1803" location="A128008150F" display="A128008150F" xr:uid="{00000000-0004-0000-0000-000000070000}"/>
    <hyperlink ref="E1804" location="A127950014J" display="A127950014J" xr:uid="{00000000-0004-0000-0000-000001070000}"/>
    <hyperlink ref="E1805" location="A127969402K" display="A127969402K" xr:uid="{00000000-0004-0000-0000-000002070000}"/>
    <hyperlink ref="E1806" location="A127988642A" display="A127988642A" xr:uid="{00000000-0004-0000-0000-000003070000}"/>
    <hyperlink ref="E1807" location="A128046894F" display="A128046894F" xr:uid="{00000000-0004-0000-0000-000004070000}"/>
    <hyperlink ref="E1808" location="A127950006J" display="A127950006J" xr:uid="{00000000-0004-0000-0000-000005070000}"/>
    <hyperlink ref="E1809" location="A128008122W" display="A128008122W" xr:uid="{00000000-0004-0000-0000-000006070000}"/>
    <hyperlink ref="E1810" location="A128027518W" display="A128027518W" xr:uid="{00000000-0004-0000-0000-000007070000}"/>
    <hyperlink ref="E1811" location="A128046898R" display="A128046898R" xr:uid="{00000000-0004-0000-0000-000008070000}"/>
    <hyperlink ref="E1812" location="A128008126F" display="A128008126F" xr:uid="{00000000-0004-0000-0000-000009070000}"/>
    <hyperlink ref="E1813" location="A127969406V" display="A127969406V" xr:uid="{00000000-0004-0000-0000-00000A070000}"/>
    <hyperlink ref="E1814" location="A128066194R" display="A128066194R" xr:uid="{00000000-0004-0000-0000-00000B070000}"/>
    <hyperlink ref="E1815" location="A128066198X" display="A128066198X" xr:uid="{00000000-0004-0000-0000-00000C070000}"/>
    <hyperlink ref="E1816" location="A128027522L" display="A128027522L" xr:uid="{00000000-0004-0000-0000-00000D070000}"/>
    <hyperlink ref="E1817" location="A127988646K" display="A127988646K" xr:uid="{00000000-0004-0000-0000-00000E070000}"/>
    <hyperlink ref="E1818" location="A128046906C" display="A128046906C" xr:uid="{00000000-0004-0000-0000-00000F070000}"/>
    <hyperlink ref="E1819" location="A128046910V" display="A128046910V" xr:uid="{00000000-0004-0000-0000-000010070000}"/>
    <hyperlink ref="E1820" location="A127988650A" display="A127988650A" xr:uid="{00000000-0004-0000-0000-000011070000}"/>
    <hyperlink ref="E1821" location="A127950010X" display="A127950010X" xr:uid="{00000000-0004-0000-0000-000012070000}"/>
    <hyperlink ref="E1822" location="A128008130W" display="A128008130W" xr:uid="{00000000-0004-0000-0000-000013070000}"/>
    <hyperlink ref="E1823" location="A128066202C" display="A128066202C" xr:uid="{00000000-0004-0000-0000-000014070000}"/>
    <hyperlink ref="E1824" location="A127988654K" display="A127988654K" xr:uid="{00000000-0004-0000-0000-000015070000}"/>
    <hyperlink ref="E1825" location="A127988658V" display="A127988658V" xr:uid="{00000000-0004-0000-0000-000016070000}"/>
    <hyperlink ref="E1826" location="A128086010J" display="A128086010J" xr:uid="{00000000-0004-0000-0000-000017070000}"/>
    <hyperlink ref="E1827" location="A128008134F" display="A128008134F" xr:uid="{00000000-0004-0000-0000-000018070000}"/>
    <hyperlink ref="E1828" location="A128008138R" display="A128008138R" xr:uid="{00000000-0004-0000-0000-000019070000}"/>
    <hyperlink ref="E1829" location="A128027538F" display="A128027538F" xr:uid="{00000000-0004-0000-0000-00001A070000}"/>
    <hyperlink ref="E1830" location="A127950018T" display="A127950018T" xr:uid="{00000000-0004-0000-0000-00001B070000}"/>
    <hyperlink ref="E1831" location="A128046914C" display="A128046914C" xr:uid="{00000000-0004-0000-0000-00001C070000}"/>
    <hyperlink ref="E1832" location="A128008166X" display="A128008166X" xr:uid="{00000000-0004-0000-0000-00001D070000}"/>
    <hyperlink ref="E1833" location="A128008170R" display="A128008170R" xr:uid="{00000000-0004-0000-0000-00001E070000}"/>
    <hyperlink ref="E1834" location="A128027546F" display="A128027546F" xr:uid="{00000000-0004-0000-0000-00001F070000}"/>
    <hyperlink ref="E1835" location="A128027550W" display="A128027550W" xr:uid="{00000000-0004-0000-0000-000020070000}"/>
    <hyperlink ref="E1836" location="A128008174X" display="A128008174X" xr:uid="{00000000-0004-0000-0000-000021070000}"/>
    <hyperlink ref="E1837" location="A128027554F" display="A128027554F" xr:uid="{00000000-0004-0000-0000-000022070000}"/>
    <hyperlink ref="E1838" location="A128027558R" display="A128027558R" xr:uid="{00000000-0004-0000-0000-000023070000}"/>
    <hyperlink ref="E1839" location="A127988666V" display="A127988666V" xr:uid="{00000000-0004-0000-0000-000024070000}"/>
    <hyperlink ref="E1840" location="A127969414V" display="A127969414V" xr:uid="{00000000-0004-0000-0000-000025070000}"/>
    <hyperlink ref="E1841" location="A128008154R" display="A128008154R" xr:uid="{00000000-0004-0000-0000-000026070000}"/>
    <hyperlink ref="E1842" location="A127969418C" display="A127969418C" xr:uid="{00000000-0004-0000-0000-000027070000}"/>
    <hyperlink ref="E1843" location="A128066210C" display="A128066210C" xr:uid="{00000000-0004-0000-0000-000028070000}"/>
    <hyperlink ref="E1844" location="A128086018A" display="A128086018A" xr:uid="{00000000-0004-0000-0000-000029070000}"/>
    <hyperlink ref="E1845" location="A128066214L" display="A128066214L" xr:uid="{00000000-0004-0000-0000-00002A070000}"/>
    <hyperlink ref="E1846" location="A128086022T" display="A128086022T" xr:uid="{00000000-0004-0000-0000-00002B070000}"/>
    <hyperlink ref="E1847" location="A127969422V" display="A127969422V" xr:uid="{00000000-0004-0000-0000-00002C070000}"/>
    <hyperlink ref="E1848" location="A128008158X" display="A128008158X" xr:uid="{00000000-0004-0000-0000-00002D070000}"/>
    <hyperlink ref="E1849" location="A127988670K" display="A127988670K" xr:uid="{00000000-0004-0000-0000-00002E070000}"/>
    <hyperlink ref="E1850" location="A128086026A" display="A128086026A" xr:uid="{00000000-0004-0000-0000-00002F070000}"/>
    <hyperlink ref="E1851" location="A127950022J" display="A127950022J" xr:uid="{00000000-0004-0000-0000-000030070000}"/>
    <hyperlink ref="E1852" location="A127969426C" display="A127969426C" xr:uid="{00000000-0004-0000-0000-000031070000}"/>
    <hyperlink ref="E1853" location="A128046918L" display="A128046918L" xr:uid="{00000000-0004-0000-0000-000032070000}"/>
    <hyperlink ref="E1854" location="A127988674V" display="A127988674V" xr:uid="{00000000-0004-0000-0000-000033070000}"/>
    <hyperlink ref="E1855" location="A128008162R" display="A128008162R" xr:uid="{00000000-0004-0000-0000-000034070000}"/>
    <hyperlink ref="E1856" location="A128027530L" display="A128027530L" xr:uid="{00000000-0004-0000-0000-000035070000}"/>
    <hyperlink ref="E1857" location="A127950026T" display="A127950026T" xr:uid="{00000000-0004-0000-0000-000036070000}"/>
    <hyperlink ref="E1858" location="A128066218W" display="A128066218W" xr:uid="{00000000-0004-0000-0000-000037070000}"/>
    <hyperlink ref="E1859" location="A128027534W" display="A128027534W" xr:uid="{00000000-0004-0000-0000-000038070000}"/>
    <hyperlink ref="E1860" location="A127969430V" display="A127969430V" xr:uid="{00000000-0004-0000-0000-000039070000}"/>
    <hyperlink ref="E1861" location="A128086030T" display="A128086030T" xr:uid="{00000000-0004-0000-0000-00003A070000}"/>
    <hyperlink ref="E1862" location="A128066222L" display="A128066222L" xr:uid="{00000000-0004-0000-0000-00003B070000}"/>
    <hyperlink ref="E1863" location="A127969438L" display="A127969438L" xr:uid="{00000000-0004-0000-0000-00003C070000}"/>
    <hyperlink ref="E1864" location="A128086034A" display="A128086034A" xr:uid="{00000000-0004-0000-0000-00003D070000}"/>
    <hyperlink ref="E1865" location="A128046926L" display="A128046926L" xr:uid="{00000000-0004-0000-0000-00003E070000}"/>
    <hyperlink ref="E1866" location="A127950038A" display="A127950038A" xr:uid="{00000000-0004-0000-0000-00003F070000}"/>
    <hyperlink ref="E1867" location="A128027586X" display="A128027586X" xr:uid="{00000000-0004-0000-0000-000040070000}"/>
    <hyperlink ref="E1868" location="A128027590R" display="A128027590R" xr:uid="{00000000-0004-0000-0000-000041070000}"/>
    <hyperlink ref="E1869" location="A127950042T" display="A127950042T" xr:uid="{00000000-0004-0000-0000-000042070000}"/>
    <hyperlink ref="E1870" location="A128066234W" display="A128066234W" xr:uid="{00000000-0004-0000-0000-000043070000}"/>
    <hyperlink ref="E1871" location="A128086042A" display="A128086042A" xr:uid="{00000000-0004-0000-0000-000044070000}"/>
    <hyperlink ref="E1872" location="A128066238F" display="A128066238F" xr:uid="{00000000-0004-0000-0000-000045070000}"/>
    <hyperlink ref="E1873" location="A128086038K" display="A128086038K" xr:uid="{00000000-0004-0000-0000-000046070000}"/>
    <hyperlink ref="E1874" location="A128066226W" display="A128066226W" xr:uid="{00000000-0004-0000-0000-000047070000}"/>
    <hyperlink ref="E1875" location="A128008178J" display="A128008178J" xr:uid="{00000000-0004-0000-0000-000048070000}"/>
    <hyperlink ref="E1876" location="A128046922C" display="A128046922C" xr:uid="{00000000-0004-0000-0000-000049070000}"/>
    <hyperlink ref="E1877" location="A128008182X" display="A128008182X" xr:uid="{00000000-0004-0000-0000-00004A070000}"/>
    <hyperlink ref="E1878" location="A128008186J" display="A128008186J" xr:uid="{00000000-0004-0000-0000-00004B070000}"/>
    <hyperlink ref="E1879" location="A127969434C" display="A127969434C" xr:uid="{00000000-0004-0000-0000-00004C070000}"/>
    <hyperlink ref="E1880" location="A128027562F" display="A128027562F" xr:uid="{00000000-0004-0000-0000-00004D070000}"/>
    <hyperlink ref="E1881" location="A128027566R" display="A128027566R" xr:uid="{00000000-0004-0000-0000-00004E070000}"/>
    <hyperlink ref="E1882" location="A127988678C" display="A127988678C" xr:uid="{00000000-0004-0000-0000-00004F070000}"/>
    <hyperlink ref="E1883" location="A127988682V" display="A127988682V" xr:uid="{00000000-0004-0000-0000-000050070000}"/>
    <hyperlink ref="E1884" location="A127950030J" display="A127950030J" xr:uid="{00000000-0004-0000-0000-000051070000}"/>
    <hyperlink ref="E1885" location="A127988686C" display="A127988686C" xr:uid="{00000000-0004-0000-0000-000052070000}"/>
    <hyperlink ref="E1886" location="A128046930C" display="A128046930C" xr:uid="{00000000-0004-0000-0000-000053070000}"/>
    <hyperlink ref="E1887" location="A128027570F" display="A128027570F" xr:uid="{00000000-0004-0000-0000-000054070000}"/>
    <hyperlink ref="E1888" location="A127950034T" display="A127950034T" xr:uid="{00000000-0004-0000-0000-000055070000}"/>
    <hyperlink ref="E1889" location="A127988690V" display="A127988690V" xr:uid="{00000000-0004-0000-0000-000056070000}"/>
    <hyperlink ref="E1890" location="A128008190X" display="A128008190X" xr:uid="{00000000-0004-0000-0000-000057070000}"/>
    <hyperlink ref="E1891" location="A128027574R" display="A128027574R" xr:uid="{00000000-0004-0000-0000-000058070000}"/>
    <hyperlink ref="E1892" location="A128066230L" display="A128066230L" xr:uid="{00000000-0004-0000-0000-000059070000}"/>
    <hyperlink ref="E1893" location="A128027578X" display="A128027578X" xr:uid="{00000000-0004-0000-0000-00005A070000}"/>
    <hyperlink ref="E1894" location="A128027582R" display="A128027582R" xr:uid="{00000000-0004-0000-0000-00005B070000}"/>
    <hyperlink ref="E1895" location="A128008194J" display="A128008194J" xr:uid="{00000000-0004-0000-0000-00005C070000}"/>
    <hyperlink ref="E1896" location="A128046934L" display="A128046934L" xr:uid="{00000000-0004-0000-0000-00005D070000}"/>
    <hyperlink ref="E1897" location="A128066250W" display="A128066250W" xr:uid="{00000000-0004-0000-0000-00005E070000}"/>
    <hyperlink ref="E1898" location="A128066242W" display="A128066242W" xr:uid="{00000000-0004-0000-0000-00005F070000}"/>
    <hyperlink ref="E1899" location="A127988698L" display="A127988698L" xr:uid="{00000000-0004-0000-0000-000060070000}"/>
    <hyperlink ref="E1900" location="A127988706A" display="A127988706A" xr:uid="{00000000-0004-0000-0000-000061070000}"/>
    <hyperlink ref="E1901" location="A127988714A" display="A127988714A" xr:uid="{00000000-0004-0000-0000-000062070000}"/>
    <hyperlink ref="E1902" location="A127950054A" display="A127950054A" xr:uid="{00000000-0004-0000-0000-000063070000}"/>
    <hyperlink ref="E1903" location="A128046942L" display="A128046942L" xr:uid="{00000000-0004-0000-0000-000064070000}"/>
    <hyperlink ref="E1904" location="A128046946W" display="A128046946W" xr:uid="{00000000-0004-0000-0000-000065070000}"/>
    <hyperlink ref="E1905" location="A127969450C" display="A127969450C" xr:uid="{00000000-0004-0000-0000-000066070000}"/>
    <hyperlink ref="E1906" location="A127969454L" display="A127969454L" xr:uid="{00000000-0004-0000-0000-000067070000}"/>
    <hyperlink ref="E1907" location="A128027594X" display="A128027594X" xr:uid="{00000000-0004-0000-0000-000068070000}"/>
    <hyperlink ref="E1908" location="A128027598J" display="A128027598J" xr:uid="{00000000-0004-0000-0000-000069070000}"/>
    <hyperlink ref="E1909" location="A128027602L" display="A128027602L" xr:uid="{00000000-0004-0000-0000-00006A070000}"/>
    <hyperlink ref="E1910" location="A127950046A" display="A127950046A" xr:uid="{00000000-0004-0000-0000-00006B070000}"/>
    <hyperlink ref="E1911" location="A128008202W" display="A128008202W" xr:uid="{00000000-0004-0000-0000-00006C070000}"/>
    <hyperlink ref="E1912" location="A127969442C" display="A127969442C" xr:uid="{00000000-0004-0000-0000-00006D070000}"/>
    <hyperlink ref="E1913" location="A128008206F" display="A128008206F" xr:uid="{00000000-0004-0000-0000-00006E070000}"/>
    <hyperlink ref="E1914" location="A128027606W" display="A128027606W" xr:uid="{00000000-0004-0000-0000-00006F070000}"/>
    <hyperlink ref="E1915" location="A128027610L" display="A128027610L" xr:uid="{00000000-0004-0000-0000-000070070000}"/>
    <hyperlink ref="E1916" location="A127988694C" display="A127988694C" xr:uid="{00000000-0004-0000-0000-000071070000}"/>
    <hyperlink ref="E1917" location="A127988702T" display="A127988702T" xr:uid="{00000000-0004-0000-0000-000072070000}"/>
    <hyperlink ref="E1918" location="A128008210W" display="A128008210W" xr:uid="{00000000-0004-0000-0000-000073070000}"/>
    <hyperlink ref="E1919" location="A128046938W" display="A128046938W" xr:uid="{00000000-0004-0000-0000-000074070000}"/>
    <hyperlink ref="E1920" location="A127969446L" display="A127969446L" xr:uid="{00000000-0004-0000-0000-000075070000}"/>
    <hyperlink ref="E1921" location="A128086046K" display="A128086046K" xr:uid="{00000000-0004-0000-0000-000076070000}"/>
    <hyperlink ref="E1922" location="A128027614W" display="A128027614W" xr:uid="{00000000-0004-0000-0000-000077070000}"/>
    <hyperlink ref="E1923" location="A128066246F" display="A128066246F" xr:uid="{00000000-0004-0000-0000-000078070000}"/>
    <hyperlink ref="E1924" location="A128008214F" display="A128008214F" xr:uid="{00000000-0004-0000-0000-000079070000}"/>
    <hyperlink ref="E1925" location="A128027618F" display="A128027618F" xr:uid="{00000000-0004-0000-0000-00007A070000}"/>
    <hyperlink ref="E1926" location="A128086050A" display="A128086050A" xr:uid="{00000000-0004-0000-0000-00007B070000}"/>
    <hyperlink ref="E1927" location="A127988710T" display="A127988710T" xr:uid="{00000000-0004-0000-0000-00007C070000}"/>
    <hyperlink ref="E1928" location="A127950050T" display="A127950050T" xr:uid="{00000000-0004-0000-0000-00007D070000}"/>
    <hyperlink ref="E1929" location="A128027622W" display="A128027622W" xr:uid="{00000000-0004-0000-0000-00007E070000}"/>
    <hyperlink ref="E1930" location="A127988718K" display="A127988718K" xr:uid="{00000000-0004-0000-0000-00007F070000}"/>
    <hyperlink ref="E1931" location="A127988730A" display="A127988730A" xr:uid="{00000000-0004-0000-0000-000080070000}"/>
    <hyperlink ref="E1932" location="A127950058K" display="A127950058K" xr:uid="{00000000-0004-0000-0000-000081070000}"/>
    <hyperlink ref="E1933" location="A128027630W" display="A128027630W" xr:uid="{00000000-0004-0000-0000-000082070000}"/>
    <hyperlink ref="E1934" location="A127950074K" display="A127950074K" xr:uid="{00000000-0004-0000-0000-000083070000}"/>
    <hyperlink ref="E1935" location="A127988734K" display="A127988734K" xr:uid="{00000000-0004-0000-0000-000084070000}"/>
    <hyperlink ref="E1936" location="A127969478F" display="A127969478F" xr:uid="{00000000-0004-0000-0000-000085070000}"/>
    <hyperlink ref="E1937" location="A128008226R" display="A128008226R" xr:uid="{00000000-0004-0000-0000-000086070000}"/>
    <hyperlink ref="E1938" location="A128008230F" display="A128008230F" xr:uid="{00000000-0004-0000-0000-000087070000}"/>
    <hyperlink ref="E1939" location="A128046966F" display="A128046966F" xr:uid="{00000000-0004-0000-0000-000088070000}"/>
    <hyperlink ref="E1940" location="A128046970W" display="A128046970W" xr:uid="{00000000-0004-0000-0000-000089070000}"/>
    <hyperlink ref="E1941" location="A128046950L" display="A128046950L" xr:uid="{00000000-0004-0000-0000-00008A070000}"/>
    <hyperlink ref="E1942" location="A128027626F" display="A128027626F" xr:uid="{00000000-0004-0000-0000-00008B070000}"/>
    <hyperlink ref="E1943" location="A127950062A" display="A127950062A" xr:uid="{00000000-0004-0000-0000-00008C070000}"/>
    <hyperlink ref="E1944" location="A128086054K" display="A128086054K" xr:uid="{00000000-0004-0000-0000-00008D070000}"/>
    <hyperlink ref="E1945" location="A127969458W" display="A127969458W" xr:uid="{00000000-0004-0000-0000-00008E070000}"/>
    <hyperlink ref="E1946" location="A128008218R" display="A128008218R" xr:uid="{00000000-0004-0000-0000-00008F070000}"/>
    <hyperlink ref="E1947" location="A128066258R" display="A128066258R" xr:uid="{00000000-0004-0000-0000-000090070000}"/>
    <hyperlink ref="E1948" location="A128066262F" display="A128066262F" xr:uid="{00000000-0004-0000-0000-000091070000}"/>
    <hyperlink ref="E1949" location="A127969462L" display="A127969462L" xr:uid="{00000000-0004-0000-0000-000092070000}"/>
    <hyperlink ref="E1950" location="A127988722A" display="A127988722A" xr:uid="{00000000-0004-0000-0000-000093070000}"/>
    <hyperlink ref="E1951" location="A127950066K" display="A127950066K" xr:uid="{00000000-0004-0000-0000-000094070000}"/>
    <hyperlink ref="E1952" location="A128008222F" display="A128008222F" xr:uid="{00000000-0004-0000-0000-000095070000}"/>
    <hyperlink ref="E1953" location="A127969466W" display="A127969466W" xr:uid="{00000000-0004-0000-0000-000096070000}"/>
    <hyperlink ref="E1954" location="A127950070A" display="A127950070A" xr:uid="{00000000-0004-0000-0000-000097070000}"/>
    <hyperlink ref="E1955" location="A127988726K" display="A127988726K" xr:uid="{00000000-0004-0000-0000-000098070000}"/>
    <hyperlink ref="E1956" location="A128046954W" display="A128046954W" xr:uid="{00000000-0004-0000-0000-000099070000}"/>
    <hyperlink ref="E1957" location="A128066266R" display="A128066266R" xr:uid="{00000000-0004-0000-0000-00009A070000}"/>
    <hyperlink ref="E1958" location="A127969470L" display="A127969470L" xr:uid="{00000000-0004-0000-0000-00009B070000}"/>
    <hyperlink ref="E1959" location="A128046958F" display="A128046958F" xr:uid="{00000000-0004-0000-0000-00009C070000}"/>
    <hyperlink ref="E1960" location="A128066270F" display="A128066270F" xr:uid="{00000000-0004-0000-0000-00009D070000}"/>
    <hyperlink ref="E1961" location="A128066274R" display="A128066274R" xr:uid="{00000000-0004-0000-0000-00009E070000}"/>
    <hyperlink ref="E1962" location="A128086058V" display="A128086058V" xr:uid="{00000000-0004-0000-0000-00009F070000}"/>
    <hyperlink ref="E1963" location="A127969474W" display="A127969474W" xr:uid="{00000000-0004-0000-0000-0000A0070000}"/>
    <hyperlink ref="E1964" location="A128027634F" display="A128027634F" xr:uid="{00000000-0004-0000-0000-0000A1070000}"/>
    <hyperlink ref="E1965" location="A127950090K" display="A127950090K" xr:uid="{00000000-0004-0000-0000-0000A2070000}"/>
    <hyperlink ref="E1966" location="A128046974F" display="A128046974F" xr:uid="{00000000-0004-0000-0000-0000A3070000}"/>
    <hyperlink ref="E1967" location="A127969482W" display="A127969482W" xr:uid="{00000000-0004-0000-0000-0000A4070000}"/>
    <hyperlink ref="E1968" location="A127969494F" display="A127969494F" xr:uid="{00000000-0004-0000-0000-0000A5070000}"/>
    <hyperlink ref="E1969" location="A128086074V" display="A128086074V" xr:uid="{00000000-0004-0000-0000-0000A6070000}"/>
    <hyperlink ref="E1970" location="A128086082V" display="A128086082V" xr:uid="{00000000-0004-0000-0000-0000A7070000}"/>
    <hyperlink ref="E1971" location="A127950094V" display="A127950094V" xr:uid="{00000000-0004-0000-0000-0000A8070000}"/>
    <hyperlink ref="E1972" location="A128086086C" display="A128086086C" xr:uid="{00000000-0004-0000-0000-0000A9070000}"/>
    <hyperlink ref="E1973" location="A128046998X" display="A128046998X" xr:uid="{00000000-0004-0000-0000-0000AA070000}"/>
    <hyperlink ref="E1974" location="A127969498R" display="A127969498R" xr:uid="{00000000-0004-0000-0000-0000AB070000}"/>
    <hyperlink ref="E1975" location="A128086062K" display="A128086062K" xr:uid="{00000000-0004-0000-0000-0000AC070000}"/>
    <hyperlink ref="E1976" location="A128066278X" display="A128066278X" xr:uid="{00000000-0004-0000-0000-0000AD070000}"/>
    <hyperlink ref="E1977" location="A128086066V" display="A128086066V" xr:uid="{00000000-0004-0000-0000-0000AE070000}"/>
    <hyperlink ref="E1978" location="A128046978R" display="A128046978R" xr:uid="{00000000-0004-0000-0000-0000AF070000}"/>
    <hyperlink ref="E1979" location="A127988738V" display="A127988738V" xr:uid="{00000000-0004-0000-0000-0000B0070000}"/>
    <hyperlink ref="E1980" location="A128046982F" display="A128046982F" xr:uid="{00000000-0004-0000-0000-0000B1070000}"/>
    <hyperlink ref="E1981" location="A127988742K" display="A127988742K" xr:uid="{00000000-0004-0000-0000-0000B2070000}"/>
    <hyperlink ref="E1982" location="A127988746V" display="A127988746V" xr:uid="{00000000-0004-0000-0000-0000B3070000}"/>
    <hyperlink ref="E1983" location="A128066282R" display="A128066282R" xr:uid="{00000000-0004-0000-0000-0000B4070000}"/>
    <hyperlink ref="E1984" location="A128046986R" display="A128046986R" xr:uid="{00000000-0004-0000-0000-0000B5070000}"/>
    <hyperlink ref="E1985" location="A127950078V" display="A127950078V" xr:uid="{00000000-0004-0000-0000-0000B6070000}"/>
    <hyperlink ref="E1986" location="A127950082K" display="A127950082K" xr:uid="{00000000-0004-0000-0000-0000B7070000}"/>
    <hyperlink ref="E1987" location="A127969486F" display="A127969486F" xr:uid="{00000000-0004-0000-0000-0000B8070000}"/>
    <hyperlink ref="E1988" location="A128066286X" display="A128066286X" xr:uid="{00000000-0004-0000-0000-0000B9070000}"/>
    <hyperlink ref="E1989" location="A128086070K" display="A128086070K" xr:uid="{00000000-0004-0000-0000-0000BA070000}"/>
    <hyperlink ref="E1990" location="A127969490W" display="A127969490W" xr:uid="{00000000-0004-0000-0000-0000BB070000}"/>
    <hyperlink ref="E1991" location="A127950086V" display="A127950086V" xr:uid="{00000000-0004-0000-0000-0000BC070000}"/>
    <hyperlink ref="E1992" location="A128066290R" display="A128066290R" xr:uid="{00000000-0004-0000-0000-0000BD070000}"/>
    <hyperlink ref="E1993" location="A128046990F" display="A128046990F" xr:uid="{00000000-0004-0000-0000-0000BE070000}"/>
    <hyperlink ref="E1994" location="A127988750K" display="A127988750K" xr:uid="{00000000-0004-0000-0000-0000BF070000}"/>
    <hyperlink ref="E1995" location="A127988754V" display="A127988754V" xr:uid="{00000000-0004-0000-0000-0000C0070000}"/>
    <hyperlink ref="E1996" location="A128046994R" display="A128046994R" xr:uid="{00000000-0004-0000-0000-0000C1070000}"/>
    <hyperlink ref="E1997" location="A128066294X" display="A128066294X" xr:uid="{00000000-0004-0000-0000-0000C2070000}"/>
    <hyperlink ref="E1998" location="A128086078C" display="A128086078C" xr:uid="{00000000-0004-0000-0000-0000C3070000}"/>
    <hyperlink ref="E1999" location="A128086098L" display="A128086098L" xr:uid="{00000000-0004-0000-0000-0000C4070000}"/>
    <hyperlink ref="E2000" location="A127950098C" display="A127950098C" xr:uid="{00000000-0004-0000-0000-0000C5070000}"/>
    <hyperlink ref="E2001" location="A128047006R" display="A128047006R" xr:uid="{00000000-0004-0000-0000-0000C6070000}"/>
    <hyperlink ref="E2002" location="A128027646R" display="A128027646R" xr:uid="{00000000-0004-0000-0000-0000C7070000}"/>
    <hyperlink ref="E2003" location="A128008254X" display="A128008254X" xr:uid="{00000000-0004-0000-0000-0000C8070000}"/>
    <hyperlink ref="E2004" location="A128086102T" display="A128086102T" xr:uid="{00000000-0004-0000-0000-0000C9070000}"/>
    <hyperlink ref="E2005" location="A128027650F" display="A128027650F" xr:uid="{00000000-0004-0000-0000-0000CA070000}"/>
    <hyperlink ref="E2006" location="A128008258J" display="A128008258J" xr:uid="{00000000-0004-0000-0000-0000CB070000}"/>
    <hyperlink ref="E2007" location="A127950114T" display="A127950114T" xr:uid="{00000000-0004-0000-0000-0000CC070000}"/>
    <hyperlink ref="E2008" location="A128027654R" display="A128027654R" xr:uid="{00000000-0004-0000-0000-0000CD070000}"/>
    <hyperlink ref="E2009" location="A127988762V" display="A127988762V" xr:uid="{00000000-0004-0000-0000-0000CE070000}"/>
    <hyperlink ref="E2010" location="A127950102J" display="A127950102J" xr:uid="{00000000-0004-0000-0000-0000CF070000}"/>
    <hyperlink ref="E2011" location="A128047002F" display="A128047002F" xr:uid="{00000000-0004-0000-0000-0000D0070000}"/>
    <hyperlink ref="E2012" location="A128066298J" display="A128066298J" xr:uid="{00000000-0004-0000-0000-0000D1070000}"/>
    <hyperlink ref="E2013" location="A128008234R" display="A128008234R" xr:uid="{00000000-0004-0000-0000-0000D2070000}"/>
    <hyperlink ref="E2014" location="A127950106T" display="A127950106T" xr:uid="{00000000-0004-0000-0000-0000D3070000}"/>
    <hyperlink ref="E2015" location="A128066302L" display="A128066302L" xr:uid="{00000000-0004-0000-0000-0000D4070000}"/>
    <hyperlink ref="E2016" location="A127988766C" display="A127988766C" xr:uid="{00000000-0004-0000-0000-0000D5070000}"/>
    <hyperlink ref="E2017" location="A128008238X" display="A128008238X" xr:uid="{00000000-0004-0000-0000-0000D6070000}"/>
    <hyperlink ref="E2018" location="A128008242R" display="A128008242R" xr:uid="{00000000-0004-0000-0000-0000D7070000}"/>
    <hyperlink ref="E2019" location="A128047010F" display="A128047010F" xr:uid="{00000000-0004-0000-0000-0000D8070000}"/>
    <hyperlink ref="E2020" location="A128008246X" display="A128008246X" xr:uid="{00000000-0004-0000-0000-0000D9070000}"/>
    <hyperlink ref="E2021" location="A128027638R" display="A128027638R" xr:uid="{00000000-0004-0000-0000-0000DA070000}"/>
    <hyperlink ref="E2022" location="A128047014R" display="A128047014R" xr:uid="{00000000-0004-0000-0000-0000DB070000}"/>
    <hyperlink ref="E2023" location="A127988770V" display="A127988770V" xr:uid="{00000000-0004-0000-0000-0000DC070000}"/>
    <hyperlink ref="E2024" location="A128027642F" display="A128027642F" xr:uid="{00000000-0004-0000-0000-0000DD070000}"/>
    <hyperlink ref="E2025" location="A128047018X" display="A128047018X" xr:uid="{00000000-0004-0000-0000-0000DE070000}"/>
    <hyperlink ref="E2026" location="A128066306W" display="A128066306W" xr:uid="{00000000-0004-0000-0000-0000DF070000}"/>
    <hyperlink ref="E2027" location="A128086090V" display="A128086090V" xr:uid="{00000000-0004-0000-0000-0000E0070000}"/>
    <hyperlink ref="E2028" location="A128008250R" display="A128008250R" xr:uid="{00000000-0004-0000-0000-0000E1070000}"/>
    <hyperlink ref="E2029" location="A127988774C" display="A127988774C" xr:uid="{00000000-0004-0000-0000-0000E2070000}"/>
    <hyperlink ref="E2030" location="A127950110J" display="A127950110J" xr:uid="{00000000-0004-0000-0000-0000E3070000}"/>
    <hyperlink ref="E2031" location="A128086094C" display="A128086094C" xr:uid="{00000000-0004-0000-0000-0000E4070000}"/>
    <hyperlink ref="E2032" location="A127988778L" display="A127988778L" xr:uid="{00000000-0004-0000-0000-0000E5070000}"/>
    <hyperlink ref="E2033" location="A128027674X" display="A128027674X" xr:uid="{00000000-0004-0000-0000-0000E6070000}"/>
    <hyperlink ref="E2034" location="A128027658X" display="A128027658X" xr:uid="{00000000-0004-0000-0000-0000E7070000}"/>
    <hyperlink ref="E2035" location="A128008262X" display="A128008262X" xr:uid="{00000000-0004-0000-0000-0000E8070000}"/>
    <hyperlink ref="E2036" location="A128027670R" display="A128027670R" xr:uid="{00000000-0004-0000-0000-0000E9070000}"/>
    <hyperlink ref="E2037" location="A128047030R" display="A128047030R" xr:uid="{00000000-0004-0000-0000-0000EA070000}"/>
    <hyperlink ref="E2038" location="A127969518L" display="A127969518L" xr:uid="{00000000-0004-0000-0000-0000EB070000}"/>
    <hyperlink ref="E2039" location="A128008274J" display="A128008274J" xr:uid="{00000000-0004-0000-0000-0000EC070000}"/>
    <hyperlink ref="E2040" location="A128066322W" display="A128066322W" xr:uid="{00000000-0004-0000-0000-0000ED070000}"/>
    <hyperlink ref="E2041" location="A127969522C" display="A127969522C" xr:uid="{00000000-0004-0000-0000-0000EE070000}"/>
    <hyperlink ref="E2042" location="A128066326F" display="A128066326F" xr:uid="{00000000-0004-0000-0000-0000EF070000}"/>
    <hyperlink ref="E2043" location="A127988786L" display="A127988786L" xr:uid="{00000000-0004-0000-0000-0000F0070000}"/>
    <hyperlink ref="E2044" location="A128066310L" display="A128066310L" xr:uid="{00000000-0004-0000-0000-0000F1070000}"/>
    <hyperlink ref="E2045" location="A128027662R" display="A128027662R" xr:uid="{00000000-0004-0000-0000-0000F2070000}"/>
    <hyperlink ref="E2046" location="A128086106A" display="A128086106A" xr:uid="{00000000-0004-0000-0000-0000F3070000}"/>
    <hyperlink ref="E2047" location="A127950118A" display="A127950118A" xr:uid="{00000000-0004-0000-0000-0000F4070000}"/>
    <hyperlink ref="E2048" location="A128086110T" display="A128086110T" xr:uid="{00000000-0004-0000-0000-0000F5070000}"/>
    <hyperlink ref="E2049" location="A128047022R" display="A128047022R" xr:uid="{00000000-0004-0000-0000-0000F6070000}"/>
    <hyperlink ref="E2050" location="A128027666X" display="A128027666X" xr:uid="{00000000-0004-0000-0000-0000F7070000}"/>
    <hyperlink ref="E2051" location="A127950122T" display="A127950122T" xr:uid="{00000000-0004-0000-0000-0000F8070000}"/>
    <hyperlink ref="E2052" location="A127969502V" display="A127969502V" xr:uid="{00000000-0004-0000-0000-0000F9070000}"/>
    <hyperlink ref="E2053" location="A127950126A" display="A127950126A" xr:uid="{00000000-0004-0000-0000-0000FA070000}"/>
    <hyperlink ref="E2054" location="A128008266J" display="A128008266J" xr:uid="{00000000-0004-0000-0000-0000FB070000}"/>
    <hyperlink ref="E2055" location="A127988790C" display="A127988790C" xr:uid="{00000000-0004-0000-0000-0000FC070000}"/>
    <hyperlink ref="E2056" location="A127969506C" display="A127969506C" xr:uid="{00000000-0004-0000-0000-0000FD070000}"/>
    <hyperlink ref="E2057" location="A127950130T" display="A127950130T" xr:uid="{00000000-0004-0000-0000-0000FE070000}"/>
    <hyperlink ref="E2058" location="A127950134A" display="A127950134A" xr:uid="{00000000-0004-0000-0000-0000FF070000}"/>
    <hyperlink ref="E2059" location="A127969510V" display="A127969510V" xr:uid="{00000000-0004-0000-0000-000000080000}"/>
    <hyperlink ref="E2060" location="A128047026X" display="A128047026X" xr:uid="{00000000-0004-0000-0000-000001080000}"/>
    <hyperlink ref="E2061" location="A128008270X" display="A128008270X" xr:uid="{00000000-0004-0000-0000-000002080000}"/>
    <hyperlink ref="E2062" location="A128086114A" display="A128086114A" xr:uid="{00000000-0004-0000-0000-000003080000}"/>
    <hyperlink ref="E2063" location="A127950138K" display="A127950138K" xr:uid="{00000000-0004-0000-0000-000004080000}"/>
    <hyperlink ref="E2064" location="A127969514C" display="A127969514C" xr:uid="{00000000-0004-0000-0000-000005080000}"/>
    <hyperlink ref="E2065" location="A128066314W" display="A128066314W" xr:uid="{00000000-0004-0000-0000-000006080000}"/>
    <hyperlink ref="E2066" location="A128066318F" display="A128066318F" xr:uid="{00000000-0004-0000-0000-000007080000}"/>
    <hyperlink ref="E2067" location="A128027722F" display="A128027722F" xr:uid="{00000000-0004-0000-0000-000008080000}"/>
    <hyperlink ref="E2068" location="A128047042X" display="A128047042X" xr:uid="{00000000-0004-0000-0000-000009080000}"/>
    <hyperlink ref="E2069" location="A128027702W" display="A128027702W" xr:uid="{00000000-0004-0000-0000-00000A080000}"/>
    <hyperlink ref="E2070" location="A128066366X" display="A128066366X" xr:uid="{00000000-0004-0000-0000-00000B080000}"/>
    <hyperlink ref="E2071" location="A128027698T" display="A128027698T" xr:uid="{00000000-0004-0000-0000-00000C080000}"/>
    <hyperlink ref="E2072" location="A128027718R" display="A128027718R" xr:uid="{00000000-0004-0000-0000-00000D080000}"/>
    <hyperlink ref="E2073" location="A128067994F" display="A128067994F" xr:uid="{00000000-0004-0000-0000-00000E080000}"/>
    <hyperlink ref="E2074" location="A128029186X" display="A128029186X" xr:uid="{00000000-0004-0000-0000-00000F080000}"/>
    <hyperlink ref="E2075" location="A128029202L" display="A128029202L" xr:uid="{00000000-0004-0000-0000-000010080000}"/>
    <hyperlink ref="E2076" location="A127971302T" display="A127971302T" xr:uid="{00000000-0004-0000-0000-000011080000}"/>
    <hyperlink ref="E2077" location="A127951666J" display="A127951666J" xr:uid="{00000000-0004-0000-0000-000012080000}"/>
    <hyperlink ref="E2078" location="A127971306A" display="A127971306A" xr:uid="{00000000-0004-0000-0000-000013080000}"/>
    <hyperlink ref="E2079" location="A127990406R" display="A127990406R" xr:uid="{00000000-0004-0000-0000-000014080000}"/>
    <hyperlink ref="E2080" location="A128087706X" display="A128087706X" xr:uid="{00000000-0004-0000-0000-000015080000}"/>
    <hyperlink ref="E2081" location="A128048646F" display="A128048646F" xr:uid="{00000000-0004-0000-0000-000016080000}"/>
    <hyperlink ref="E2082" location="A128067998R" display="A128067998R" xr:uid="{00000000-0004-0000-0000-000017080000}"/>
    <hyperlink ref="E2083" location="A127971282V" display="A127971282V" xr:uid="{00000000-0004-0000-0000-000018080000}"/>
    <hyperlink ref="E2084" location="A128087678A" display="A128087678A" xr:uid="{00000000-0004-0000-0000-000019080000}"/>
    <hyperlink ref="E2085" location="A127951658J" display="A127951658J" xr:uid="{00000000-0004-0000-0000-00001A080000}"/>
    <hyperlink ref="E2086" location="A128087682T" display="A128087682T" xr:uid="{00000000-0004-0000-0000-00001B080000}"/>
    <hyperlink ref="E2087" location="A128029190R" display="A128029190R" xr:uid="{00000000-0004-0000-0000-00001C080000}"/>
    <hyperlink ref="E2088" location="A128029194X" display="A128029194X" xr:uid="{00000000-0004-0000-0000-00001D080000}"/>
    <hyperlink ref="E2089" location="A128029198J" display="A128029198J" xr:uid="{00000000-0004-0000-0000-00001E080000}"/>
    <hyperlink ref="E2090" location="A128087686A" display="A128087686A" xr:uid="{00000000-0004-0000-0000-00001F080000}"/>
    <hyperlink ref="E2091" location="A128087690T" display="A128087690T" xr:uid="{00000000-0004-0000-0000-000020080000}"/>
    <hyperlink ref="E2092" location="A127971286C" display="A127971286C" xr:uid="{00000000-0004-0000-0000-000021080000}"/>
    <hyperlink ref="E2093" location="A128029206W" display="A128029206W" xr:uid="{00000000-0004-0000-0000-000022080000}"/>
    <hyperlink ref="E2094" location="A127971290V" display="A127971290V" xr:uid="{00000000-0004-0000-0000-000023080000}"/>
    <hyperlink ref="E2095" location="A127971294C" display="A127971294C" xr:uid="{00000000-0004-0000-0000-000024080000}"/>
    <hyperlink ref="E2096" location="A128029210L" display="A128029210L" xr:uid="{00000000-0004-0000-0000-000025080000}"/>
    <hyperlink ref="E2097" location="A127990390J" display="A127990390J" xr:uid="{00000000-0004-0000-0000-000026080000}"/>
    <hyperlink ref="E2098" location="A128029214W" display="A128029214W" xr:uid="{00000000-0004-0000-0000-000027080000}"/>
    <hyperlink ref="E2099" location="A128087694A" display="A128087694A" xr:uid="{00000000-0004-0000-0000-000028080000}"/>
    <hyperlink ref="E2100" location="A127990394T" display="A127990394T" xr:uid="{00000000-0004-0000-0000-000029080000}"/>
    <hyperlink ref="E2101" location="A127990398A" display="A127990398A" xr:uid="{00000000-0004-0000-0000-00002A080000}"/>
    <hyperlink ref="E2102" location="A127971298L" display="A127971298L" xr:uid="{00000000-0004-0000-0000-00002B080000}"/>
    <hyperlink ref="E2103" location="A128087698K" display="A128087698K" xr:uid="{00000000-0004-0000-0000-00002C080000}"/>
    <hyperlink ref="E2104" location="A127951662X" display="A127951662X" xr:uid="{00000000-0004-0000-0000-00002D080000}"/>
    <hyperlink ref="E2105" location="A127990402F" display="A127990402F" xr:uid="{00000000-0004-0000-0000-00002E080000}"/>
    <hyperlink ref="E2106" location="A128087702R" display="A128087702R" xr:uid="{00000000-0004-0000-0000-00002F080000}"/>
    <hyperlink ref="E2107" location="A127951670X" display="A127951670X" xr:uid="{00000000-0004-0000-0000-000030080000}"/>
    <hyperlink ref="E2108" location="A127952030V" display="A127952030V" xr:uid="{00000000-0004-0000-0000-000031080000}"/>
    <hyperlink ref="E2109" location="A127952002K" display="A127952002K" xr:uid="{00000000-0004-0000-0000-000032080000}"/>
    <hyperlink ref="E2110" location="A127952018C" display="A127952018C" xr:uid="{00000000-0004-0000-0000-000033080000}"/>
    <hyperlink ref="E2111" location="A128068342T" display="A128068342T" xr:uid="{00000000-0004-0000-0000-000034080000}"/>
    <hyperlink ref="E2112" location="A128029554T" display="A128029554T" xr:uid="{00000000-0004-0000-0000-000035080000}"/>
    <hyperlink ref="E2113" location="A128068346A" display="A128068346A" xr:uid="{00000000-0004-0000-0000-000036080000}"/>
    <hyperlink ref="E2114" location="A127971706L" display="A127971706L" xr:uid="{00000000-0004-0000-0000-000037080000}"/>
    <hyperlink ref="E2115" location="A128029558A" display="A128029558A" xr:uid="{00000000-0004-0000-0000-000038080000}"/>
    <hyperlink ref="E2116" location="A128049038V" display="A128049038V" xr:uid="{00000000-0004-0000-0000-000039080000}"/>
    <hyperlink ref="E2117" location="A127990734A" display="A127990734A" xr:uid="{00000000-0004-0000-0000-00003A080000}"/>
    <hyperlink ref="E2118" location="A127990722T" display="A127990722T" xr:uid="{00000000-0004-0000-0000-00003B080000}"/>
    <hyperlink ref="E2119" location="A127971686R" display="A127971686R" xr:uid="{00000000-0004-0000-0000-00003C080000}"/>
    <hyperlink ref="E2120" location="A127952006V" display="A127952006V" xr:uid="{00000000-0004-0000-0000-00003D080000}"/>
    <hyperlink ref="E2121" location="A127990726A" display="A127990726A" xr:uid="{00000000-0004-0000-0000-00003E080000}"/>
    <hyperlink ref="E2122" location="A128088094R" display="A128088094R" xr:uid="{00000000-0004-0000-0000-00003F080000}"/>
    <hyperlink ref="E2123" location="A127971690F" display="A127971690F" xr:uid="{00000000-0004-0000-0000-000040080000}"/>
    <hyperlink ref="E2124" location="A127952010K" display="A127952010K" xr:uid="{00000000-0004-0000-0000-000041080000}"/>
    <hyperlink ref="E2125" location="A128088098X" display="A128088098X" xr:uid="{00000000-0004-0000-0000-000042080000}"/>
    <hyperlink ref="E2126" location="A128010158R" display="A128010158R" xr:uid="{00000000-0004-0000-0000-000043080000}"/>
    <hyperlink ref="E2127" location="A127952014V" display="A127952014V" xr:uid="{00000000-0004-0000-0000-000044080000}"/>
    <hyperlink ref="E2128" location="A128029546T" display="A128029546T" xr:uid="{00000000-0004-0000-0000-000045080000}"/>
    <hyperlink ref="E2129" location="A127952022V" display="A127952022V" xr:uid="{00000000-0004-0000-0000-000046080000}"/>
    <hyperlink ref="E2130" location="A128010162F" display="A128010162F" xr:uid="{00000000-0004-0000-0000-000047080000}"/>
    <hyperlink ref="E2131" location="A128088102C" display="A128088102C" xr:uid="{00000000-0004-0000-0000-000048080000}"/>
    <hyperlink ref="E2132" location="A127971694R" display="A127971694R" xr:uid="{00000000-0004-0000-0000-000049080000}"/>
    <hyperlink ref="E2133" location="A128029550J" display="A128029550J" xr:uid="{00000000-0004-0000-0000-00004A080000}"/>
    <hyperlink ref="E2134" location="A128049034K" display="A128049034K" xr:uid="{00000000-0004-0000-0000-00004B080000}"/>
    <hyperlink ref="E2135" location="A127990730T" display="A127990730T" xr:uid="{00000000-0004-0000-0000-00004C080000}"/>
    <hyperlink ref="E2136" location="A128088106L" display="A128088106L" xr:uid="{00000000-0004-0000-0000-00004D080000}"/>
    <hyperlink ref="E2137" location="A128010166R" display="A128010166R" xr:uid="{00000000-0004-0000-0000-00004E080000}"/>
    <hyperlink ref="E2138" location="A128010170F" display="A128010170F" xr:uid="{00000000-0004-0000-0000-00004F080000}"/>
    <hyperlink ref="E2139" location="A127971698X" display="A127971698X" xr:uid="{00000000-0004-0000-0000-000050080000}"/>
    <hyperlink ref="E2140" location="A127952026C" display="A127952026C" xr:uid="{00000000-0004-0000-0000-000051080000}"/>
    <hyperlink ref="E2141" location="A127971702C" display="A127971702C" xr:uid="{00000000-0004-0000-0000-000052080000}"/>
    <hyperlink ref="E2142" location="A128010382J" display="A128010382J" xr:uid="{00000000-0004-0000-0000-000053080000}"/>
    <hyperlink ref="E2143" location="A128068490V" display="A128068490V" xr:uid="{00000000-0004-0000-0000-000054080000}"/>
    <hyperlink ref="E2144" location="A127952198X" display="A127952198X" xr:uid="{00000000-0004-0000-0000-000055080000}"/>
    <hyperlink ref="E2145" location="A127971878J" display="A127971878J" xr:uid="{00000000-0004-0000-0000-000056080000}"/>
    <hyperlink ref="E2146" location="A128029762K" display="A128029762K" xr:uid="{00000000-0004-0000-0000-000057080000}"/>
    <hyperlink ref="E2147" location="A128068506A" display="A128068506A" xr:uid="{00000000-0004-0000-0000-000058080000}"/>
    <hyperlink ref="E2148" location="A127990926V" display="A127990926V" xr:uid="{00000000-0004-0000-0000-000059080000}"/>
    <hyperlink ref="E2149" location="A128010386T" display="A128010386T" xr:uid="{00000000-0004-0000-0000-00005A080000}"/>
    <hyperlink ref="E2150" location="A127971882X" display="A127971882X" xr:uid="{00000000-0004-0000-0000-00005B080000}"/>
    <hyperlink ref="E2151" location="A128010390J" display="A128010390J" xr:uid="{00000000-0004-0000-0000-00005C080000}"/>
    <hyperlink ref="E2152" location="A127971874X" display="A127971874X" xr:uid="{00000000-0004-0000-0000-00005D080000}"/>
    <hyperlink ref="E2153" location="A127990910A" display="A127990910A" xr:uid="{00000000-0004-0000-0000-00005E080000}"/>
    <hyperlink ref="E2154" location="A128088302W" display="A128088302W" xr:uid="{00000000-0004-0000-0000-00005F080000}"/>
    <hyperlink ref="E2155" location="A127952194R" display="A127952194R" xr:uid="{00000000-0004-0000-0000-000060080000}"/>
    <hyperlink ref="E2156" location="A128029750A" display="A128029750A" xr:uid="{00000000-0004-0000-0000-000061080000}"/>
    <hyperlink ref="E2157" location="A128010358J" display="A128010358J" xr:uid="{00000000-0004-0000-0000-000062080000}"/>
    <hyperlink ref="E2158" location="A128010362X" display="A128010362X" xr:uid="{00000000-0004-0000-0000-000063080000}"/>
    <hyperlink ref="E2159" location="A128010366J" display="A128010366J" xr:uid="{00000000-0004-0000-0000-000064080000}"/>
    <hyperlink ref="E2160" location="A127990914K" display="A127990914K" xr:uid="{00000000-0004-0000-0000-000065080000}"/>
    <hyperlink ref="E2161" location="A128068494C" display="A128068494C" xr:uid="{00000000-0004-0000-0000-000066080000}"/>
    <hyperlink ref="E2162" location="A128049246L" display="A128049246L" xr:uid="{00000000-0004-0000-0000-000067080000}"/>
    <hyperlink ref="E2163" location="A127952202C" display="A127952202C" xr:uid="{00000000-0004-0000-0000-000068080000}"/>
    <hyperlink ref="E2164" location="A128068498L" display="A128068498L" xr:uid="{00000000-0004-0000-0000-000069080000}"/>
    <hyperlink ref="E2165" location="A128029754K" display="A128029754K" xr:uid="{00000000-0004-0000-0000-00006A080000}"/>
    <hyperlink ref="E2166" location="A128068502T" display="A128068502T" xr:uid="{00000000-0004-0000-0000-00006B080000}"/>
    <hyperlink ref="E2167" location="A127952206L" display="A127952206L" xr:uid="{00000000-0004-0000-0000-00006C080000}"/>
    <hyperlink ref="E2168" location="A128010370X" display="A128010370X" xr:uid="{00000000-0004-0000-0000-00006D080000}"/>
    <hyperlink ref="E2169" location="A128029758V" display="A128029758V" xr:uid="{00000000-0004-0000-0000-00006E080000}"/>
    <hyperlink ref="E2170" location="A128010374J" display="A128010374J" xr:uid="{00000000-0004-0000-0000-00006F080000}"/>
    <hyperlink ref="E2171" location="A128010378T" display="A128010378T" xr:uid="{00000000-0004-0000-0000-000070080000}"/>
    <hyperlink ref="E2172" location="A128049250C" display="A128049250C" xr:uid="{00000000-0004-0000-0000-000071080000}"/>
    <hyperlink ref="E2173" location="A127990918V" display="A127990918V" xr:uid="{00000000-0004-0000-0000-000072080000}"/>
    <hyperlink ref="E2174" location="A128088306F" display="A128088306F" xr:uid="{00000000-0004-0000-0000-000073080000}"/>
    <hyperlink ref="E2175" location="A127990922K" display="A127990922K" xr:uid="{00000000-0004-0000-0000-000074080000}"/>
    <hyperlink ref="E2176" location="A127971918R" display="A127971918R" xr:uid="{00000000-0004-0000-0000-000075080000}"/>
    <hyperlink ref="E2177" location="A128068530A" display="A128068530A" xr:uid="{00000000-0004-0000-0000-000076080000}"/>
    <hyperlink ref="E2178" location="A128029778C" display="A128029778C" xr:uid="{00000000-0004-0000-0000-000077080000}"/>
    <hyperlink ref="E2179" location="A128088334R" display="A128088334R" xr:uid="{00000000-0004-0000-0000-000078080000}"/>
    <hyperlink ref="E2180" location="A128068554V" display="A128068554V" xr:uid="{00000000-0004-0000-0000-000079080000}"/>
    <hyperlink ref="E2181" location="A127990958L" display="A127990958L" xr:uid="{00000000-0004-0000-0000-00007A080000}"/>
    <hyperlink ref="E2182" location="A127971922F" display="A127971922F" xr:uid="{00000000-0004-0000-0000-00007B080000}"/>
    <hyperlink ref="E2183" location="A128049270L" display="A128049270L" xr:uid="{00000000-0004-0000-0000-00007C080000}"/>
    <hyperlink ref="E2184" location="A128010438J" display="A128010438J" xr:uid="{00000000-0004-0000-0000-00007D080000}"/>
    <hyperlink ref="E2185" location="A127971926R" display="A127971926R" xr:uid="{00000000-0004-0000-0000-00007E080000}"/>
    <hyperlink ref="E2186" location="A127971902W" display="A127971902W" xr:uid="{00000000-0004-0000-0000-00007F080000}"/>
    <hyperlink ref="E2187" location="A128068534K" display="A128068534K" xr:uid="{00000000-0004-0000-0000-000080080000}"/>
    <hyperlink ref="E2188" location="A128068538V" display="A128068538V" xr:uid="{00000000-0004-0000-0000-000081080000}"/>
    <hyperlink ref="E2189" location="A128068542K" display="A128068542K" xr:uid="{00000000-0004-0000-0000-000082080000}"/>
    <hyperlink ref="E2190" location="A127971906F" display="A127971906F" xr:uid="{00000000-0004-0000-0000-000083080000}"/>
    <hyperlink ref="E2191" location="A128049266W" display="A128049266W" xr:uid="{00000000-0004-0000-0000-000084080000}"/>
    <hyperlink ref="E2192" location="A127990950V" display="A127990950V" xr:uid="{00000000-0004-0000-0000-000085080000}"/>
    <hyperlink ref="E2193" location="A127971910W" display="A127971910W" xr:uid="{00000000-0004-0000-0000-000086080000}"/>
    <hyperlink ref="E2194" location="A127952238F" display="A127952238F" xr:uid="{00000000-0004-0000-0000-000087080000}"/>
    <hyperlink ref="E2195" location="A128088322F" display="A128088322F" xr:uid="{00000000-0004-0000-0000-000088080000}"/>
    <hyperlink ref="E2196" location="A128010418X" display="A128010418X" xr:uid="{00000000-0004-0000-0000-000089080000}"/>
    <hyperlink ref="E2197" location="A128068546V" display="A128068546V" xr:uid="{00000000-0004-0000-0000-00008A080000}"/>
    <hyperlink ref="E2198" location="A127952242W" display="A127952242W" xr:uid="{00000000-0004-0000-0000-00008B080000}"/>
    <hyperlink ref="E2199" location="A127952246F" display="A127952246F" xr:uid="{00000000-0004-0000-0000-00008C080000}"/>
    <hyperlink ref="E2200" location="A127990954C" display="A127990954C" xr:uid="{00000000-0004-0000-0000-00008D080000}"/>
    <hyperlink ref="E2201" location="A128068550K" display="A128068550K" xr:uid="{00000000-0004-0000-0000-00008E080000}"/>
    <hyperlink ref="E2202" location="A128088326R" display="A128088326R" xr:uid="{00000000-0004-0000-0000-00008F080000}"/>
    <hyperlink ref="E2203" location="A128088330F" display="A128088330F" xr:uid="{00000000-0004-0000-0000-000090080000}"/>
    <hyperlink ref="E2204" location="A128029782V" display="A128029782V" xr:uid="{00000000-0004-0000-0000-000091080000}"/>
    <hyperlink ref="E2205" location="A128029786C" display="A128029786C" xr:uid="{00000000-0004-0000-0000-000092080000}"/>
    <hyperlink ref="E2206" location="A128010422R" display="A128010422R" xr:uid="{00000000-0004-0000-0000-000093080000}"/>
    <hyperlink ref="E2207" location="A127971914F" display="A127971914F" xr:uid="{00000000-0004-0000-0000-000094080000}"/>
    <hyperlink ref="E2208" location="A128010426X" display="A128010426X" xr:uid="{00000000-0004-0000-0000-000095080000}"/>
    <hyperlink ref="E2209" location="A128010430R" display="A128010430R" xr:uid="{00000000-0004-0000-0000-000096080000}"/>
    <hyperlink ref="E2210" location="A127952274R" display="A127952274R" xr:uid="{00000000-0004-0000-0000-000097080000}"/>
    <hyperlink ref="E2211" location="A128029790V" display="A128029790V" xr:uid="{00000000-0004-0000-0000-000098080000}"/>
    <hyperlink ref="E2212" location="A128068562V" display="A128068562V" xr:uid="{00000000-0004-0000-0000-000099080000}"/>
    <hyperlink ref="E2213" location="A127952270F" display="A127952270F" xr:uid="{00000000-0004-0000-0000-00009A080000}"/>
    <hyperlink ref="E2214" location="A127971938X" display="A127971938X" xr:uid="{00000000-0004-0000-0000-00009B080000}"/>
    <hyperlink ref="E2215" location="A127990974L" display="A127990974L" xr:uid="{00000000-0004-0000-0000-00009C080000}"/>
    <hyperlink ref="E2216" location="A128010450X" display="A128010450X" xr:uid="{00000000-0004-0000-0000-00009D080000}"/>
    <hyperlink ref="E2217" location="A128010454J" display="A128010454J" xr:uid="{00000000-0004-0000-0000-00009E080000}"/>
    <hyperlink ref="E2218" location="A127990978W" display="A127990978W" xr:uid="{00000000-0004-0000-0000-00009F080000}"/>
    <hyperlink ref="E2219" location="A127990982L" display="A127990982L" xr:uid="{00000000-0004-0000-0000-0000A0080000}"/>
    <hyperlink ref="E2220" location="A128068558C" display="A128068558C" xr:uid="{00000000-0004-0000-0000-0000A1080000}"/>
    <hyperlink ref="E2221" location="A127990962C" display="A127990962C" xr:uid="{00000000-0004-0000-0000-0000A2080000}"/>
    <hyperlink ref="E2222" location="A128029794C" display="A128029794C" xr:uid="{00000000-0004-0000-0000-0000A3080000}"/>
    <hyperlink ref="E2223" location="A127952250W" display="A127952250W" xr:uid="{00000000-0004-0000-0000-0000A4080000}"/>
    <hyperlink ref="E2224" location="A128010442X" display="A128010442X" xr:uid="{00000000-0004-0000-0000-0000A5080000}"/>
    <hyperlink ref="E2225" location="A128029798L" display="A128029798L" xr:uid="{00000000-0004-0000-0000-0000A6080000}"/>
    <hyperlink ref="E2226" location="A127971930F" display="A127971930F" xr:uid="{00000000-0004-0000-0000-0000A7080000}"/>
    <hyperlink ref="E2227" location="A127990966L" display="A127990966L" xr:uid="{00000000-0004-0000-0000-0000A8080000}"/>
    <hyperlink ref="E2228" location="A128029802T" display="A128029802T" xr:uid="{00000000-0004-0000-0000-0000A9080000}"/>
    <hyperlink ref="E2229" location="A128088338X" display="A128088338X" xr:uid="{00000000-0004-0000-0000-0000AA080000}"/>
    <hyperlink ref="E2230" location="A128010446J" display="A128010446J" xr:uid="{00000000-0004-0000-0000-0000AB080000}"/>
    <hyperlink ref="E2231" location="A127952254F" display="A127952254F" xr:uid="{00000000-0004-0000-0000-0000AC080000}"/>
    <hyperlink ref="E2232" location="A128049274W" display="A128049274W" xr:uid="{00000000-0004-0000-0000-0000AD080000}"/>
    <hyperlink ref="E2233" location="A128068566C" display="A128068566C" xr:uid="{00000000-0004-0000-0000-0000AE080000}"/>
    <hyperlink ref="E2234" location="A128049278F" display="A128049278F" xr:uid="{00000000-0004-0000-0000-0000AF080000}"/>
    <hyperlink ref="E2235" location="A128068570V" display="A128068570V" xr:uid="{00000000-0004-0000-0000-0000B0080000}"/>
    <hyperlink ref="E2236" location="A128068574C" display="A128068574C" xr:uid="{00000000-0004-0000-0000-0000B1080000}"/>
    <hyperlink ref="E2237" location="A127952258R" display="A127952258R" xr:uid="{00000000-0004-0000-0000-0000B2080000}"/>
    <hyperlink ref="E2238" location="A127952262F" display="A127952262F" xr:uid="{00000000-0004-0000-0000-0000B3080000}"/>
    <hyperlink ref="E2239" location="A127952266R" display="A127952266R" xr:uid="{00000000-0004-0000-0000-0000B4080000}"/>
    <hyperlink ref="E2240" location="A128068578L" display="A128068578L" xr:uid="{00000000-0004-0000-0000-0000B5080000}"/>
    <hyperlink ref="E2241" location="A127990970C" display="A127990970C" xr:uid="{00000000-0004-0000-0000-0000B6080000}"/>
    <hyperlink ref="E2242" location="A127971934R" display="A127971934R" xr:uid="{00000000-0004-0000-0000-0000B7080000}"/>
    <hyperlink ref="E2243" location="A127971942R" display="A127971942R" xr:uid="{00000000-0004-0000-0000-0000B8080000}"/>
    <hyperlink ref="E2244" location="A128010478A" display="A128010478A" xr:uid="{00000000-0004-0000-0000-0000B9080000}"/>
    <hyperlink ref="E2245" location="A128049282W" display="A128049282W" xr:uid="{00000000-0004-0000-0000-0000BA080000}"/>
    <hyperlink ref="E2246" location="A127990986W" display="A127990986W" xr:uid="{00000000-0004-0000-0000-0000BB080000}"/>
    <hyperlink ref="E2247" location="A128068594L" display="A128068594L" xr:uid="{00000000-0004-0000-0000-0000BC080000}"/>
    <hyperlink ref="E2248" location="A128029822A" display="A128029822A" xr:uid="{00000000-0004-0000-0000-0000BD080000}"/>
    <hyperlink ref="E2249" location="A128068606K" display="A128068606K" xr:uid="{00000000-0004-0000-0000-0000BE080000}"/>
    <hyperlink ref="E2250" location="A127971958J" display="A127971958J" xr:uid="{00000000-0004-0000-0000-0000BF080000}"/>
    <hyperlink ref="E2251" location="A128049290W" display="A128049290W" xr:uid="{00000000-0004-0000-0000-0000C0080000}"/>
    <hyperlink ref="E2252" location="A127952302L" display="A127952302L" xr:uid="{00000000-0004-0000-0000-0000C1080000}"/>
    <hyperlink ref="E2253" location="A127990990L" display="A127990990L" xr:uid="{00000000-0004-0000-0000-0000C2080000}"/>
    <hyperlink ref="E2254" location="A128068582C" display="A128068582C" xr:uid="{00000000-0004-0000-0000-0000C3080000}"/>
    <hyperlink ref="E2255" location="A128010458T" display="A128010458T" xr:uid="{00000000-0004-0000-0000-0000C4080000}"/>
    <hyperlink ref="E2256" location="A128029806A" display="A128029806A" xr:uid="{00000000-0004-0000-0000-0000C5080000}"/>
    <hyperlink ref="E2257" location="A128029810T" display="A128029810T" xr:uid="{00000000-0004-0000-0000-0000C6080000}"/>
    <hyperlink ref="E2258" location="A127971946X" display="A127971946X" xr:uid="{00000000-0004-0000-0000-0000C7080000}"/>
    <hyperlink ref="E2259" location="A127952282R" display="A127952282R" xr:uid="{00000000-0004-0000-0000-0000C8080000}"/>
    <hyperlink ref="E2260" location="A128010462J" display="A128010462J" xr:uid="{00000000-0004-0000-0000-0000C9080000}"/>
    <hyperlink ref="E2261" location="A127971950R" display="A127971950R" xr:uid="{00000000-0004-0000-0000-0000CA080000}"/>
    <hyperlink ref="E2262" location="A127952286X" display="A127952286X" xr:uid="{00000000-0004-0000-0000-0000CB080000}"/>
    <hyperlink ref="E2263" location="A128088342R" display="A128088342R" xr:uid="{00000000-0004-0000-0000-0000CC080000}"/>
    <hyperlink ref="E2264" location="A128010466T" display="A128010466T" xr:uid="{00000000-0004-0000-0000-0000CD080000}"/>
    <hyperlink ref="E2265" location="A128088346X" display="A128088346X" xr:uid="{00000000-0004-0000-0000-0000CE080000}"/>
    <hyperlink ref="E2266" location="A127952290R" display="A127952290R" xr:uid="{00000000-0004-0000-0000-0000CF080000}"/>
    <hyperlink ref="E2267" location="A128049286F" display="A128049286F" xr:uid="{00000000-0004-0000-0000-0000D0080000}"/>
    <hyperlink ref="E2268" location="A128010470J" display="A128010470J" xr:uid="{00000000-0004-0000-0000-0000D1080000}"/>
    <hyperlink ref="E2269" location="A128029814A" display="A128029814A" xr:uid="{00000000-0004-0000-0000-0000D2080000}"/>
    <hyperlink ref="E2270" location="A127952294X" display="A127952294X" xr:uid="{00000000-0004-0000-0000-0000D3080000}"/>
    <hyperlink ref="E2271" location="A128068586L" display="A128068586L" xr:uid="{00000000-0004-0000-0000-0000D4080000}"/>
    <hyperlink ref="E2272" location="A128068590C" display="A128068590C" xr:uid="{00000000-0004-0000-0000-0000D5080000}"/>
    <hyperlink ref="E2273" location="A127952298J" display="A127952298J" xr:uid="{00000000-0004-0000-0000-0000D6080000}"/>
    <hyperlink ref="E2274" location="A128029818K" display="A128029818K" xr:uid="{00000000-0004-0000-0000-0000D7080000}"/>
    <hyperlink ref="E2275" location="A128010474T" display="A128010474T" xr:uid="{00000000-0004-0000-0000-0000D8080000}"/>
    <hyperlink ref="E2276" location="A127971954X" display="A127971954X" xr:uid="{00000000-0004-0000-0000-0000D9080000}"/>
    <hyperlink ref="E2277" location="A128068598W" display="A128068598W" xr:uid="{00000000-0004-0000-0000-0000DA080000}"/>
    <hyperlink ref="E2278" location="A128010486A" display="A128010486A" xr:uid="{00000000-0004-0000-0000-0000DB080000}"/>
    <hyperlink ref="E2279" location="A128068610A" display="A128068610A" xr:uid="{00000000-0004-0000-0000-0000DC080000}"/>
    <hyperlink ref="E2280" location="A128068618V" display="A128068618V" xr:uid="{00000000-0004-0000-0000-0000DD080000}"/>
    <hyperlink ref="E2281" location="A127971970X" display="A127971970X" xr:uid="{00000000-0004-0000-0000-0000DE080000}"/>
    <hyperlink ref="E2282" location="A128049310V" display="A128049310V" xr:uid="{00000000-0004-0000-0000-0000DF080000}"/>
    <hyperlink ref="E2283" location="A128029834K" display="A128029834K" xr:uid="{00000000-0004-0000-0000-0000E0080000}"/>
    <hyperlink ref="E2284" location="A128088358J" display="A128088358J" xr:uid="{00000000-0004-0000-0000-0000E1080000}"/>
    <hyperlink ref="E2285" location="A128068630K" display="A128068630K" xr:uid="{00000000-0004-0000-0000-0000E2080000}"/>
    <hyperlink ref="E2286" location="A128010490T" display="A128010490T" xr:uid="{00000000-0004-0000-0000-0000E3080000}"/>
    <hyperlink ref="E2287" location="A128068634V" display="A128068634V" xr:uid="{00000000-0004-0000-0000-0000E4080000}"/>
    <hyperlink ref="E2288" location="A127990994W" display="A127990994W" xr:uid="{00000000-0004-0000-0000-0000E5080000}"/>
    <hyperlink ref="E2289" location="A128068614K" display="A128068614K" xr:uid="{00000000-0004-0000-0000-0000E6080000}"/>
    <hyperlink ref="E2290" location="A128029826K" display="A128029826K" xr:uid="{00000000-0004-0000-0000-0000E7080000}"/>
    <hyperlink ref="E2291" location="A128088350R" display="A128088350R" xr:uid="{00000000-0004-0000-0000-0000E8080000}"/>
    <hyperlink ref="E2292" location="A128049294F" display="A128049294F" xr:uid="{00000000-0004-0000-0000-0000E9080000}"/>
    <hyperlink ref="E2293" location="A127990998F" display="A127990998F" xr:uid="{00000000-0004-0000-0000-0000EA080000}"/>
    <hyperlink ref="E2294" location="A127991002L" display="A127991002L" xr:uid="{00000000-0004-0000-0000-0000EB080000}"/>
    <hyperlink ref="E2295" location="A128049298R" display="A128049298R" xr:uid="{00000000-0004-0000-0000-0000EC080000}"/>
    <hyperlink ref="E2296" location="A128049302V" display="A128049302V" xr:uid="{00000000-0004-0000-0000-0000ED080000}"/>
    <hyperlink ref="E2297" location="A127991006W" display="A127991006W" xr:uid="{00000000-0004-0000-0000-0000EE080000}"/>
    <hyperlink ref="E2298" location="A128088354X" display="A128088354X" xr:uid="{00000000-0004-0000-0000-0000EF080000}"/>
    <hyperlink ref="E2299" location="A127952306W" display="A127952306W" xr:uid="{00000000-0004-0000-0000-0000F0080000}"/>
    <hyperlink ref="E2300" location="A127971962X" display="A127971962X" xr:uid="{00000000-0004-0000-0000-0000F1080000}"/>
    <hyperlink ref="E2301" location="A127991010L" display="A127991010L" xr:uid="{00000000-0004-0000-0000-0000F2080000}"/>
    <hyperlink ref="E2302" location="A128049306C" display="A128049306C" xr:uid="{00000000-0004-0000-0000-0000F3080000}"/>
    <hyperlink ref="E2303" location="A127971966J" display="A127971966J" xr:uid="{00000000-0004-0000-0000-0000F4080000}"/>
    <hyperlink ref="E2304" location="A127952310L" display="A127952310L" xr:uid="{00000000-0004-0000-0000-0000F5080000}"/>
    <hyperlink ref="E2305" location="A127991014W" display="A127991014W" xr:uid="{00000000-0004-0000-0000-0000F6080000}"/>
    <hyperlink ref="E2306" location="A128068622K" display="A128068622K" xr:uid="{00000000-0004-0000-0000-0000F7080000}"/>
    <hyperlink ref="E2307" location="A128068626V" display="A128068626V" xr:uid="{00000000-0004-0000-0000-0000F8080000}"/>
    <hyperlink ref="E2308" location="A128010482T" display="A128010482T" xr:uid="{00000000-0004-0000-0000-0000F9080000}"/>
    <hyperlink ref="E2309" location="A127991018F" display="A127991018F" xr:uid="{00000000-0004-0000-0000-0000FA080000}"/>
    <hyperlink ref="E2310" location="A128029830A" display="A128029830A" xr:uid="{00000000-0004-0000-0000-0000FB080000}"/>
    <hyperlink ref="E2311" location="A128049314C" display="A128049314C" xr:uid="{00000000-0004-0000-0000-0000FC080000}"/>
    <hyperlink ref="E2312" location="A128029850K" display="A128029850K" xr:uid="{00000000-0004-0000-0000-0000FD080000}"/>
    <hyperlink ref="E2313" location="A127991026F" display="A127991026F" xr:uid="{00000000-0004-0000-0000-0000FE080000}"/>
    <hyperlink ref="E2314" location="A128049330C" display="A128049330C" xr:uid="{00000000-0004-0000-0000-0000FF080000}"/>
    <hyperlink ref="E2315" location="A127952330W" display="A127952330W" xr:uid="{00000000-0004-0000-0000-000000090000}"/>
    <hyperlink ref="E2316" location="A128068662C" display="A128068662C" xr:uid="{00000000-0004-0000-0000-000001090000}"/>
    <hyperlink ref="E2317" location="A128049338W" display="A128049338W" xr:uid="{00000000-0004-0000-0000-000002090000}"/>
    <hyperlink ref="E2318" location="A128029858C" display="A128029858C" xr:uid="{00000000-0004-0000-0000-000003090000}"/>
    <hyperlink ref="E2319" location="A128029862V" display="A128029862V" xr:uid="{00000000-0004-0000-0000-000004090000}"/>
    <hyperlink ref="E2320" location="A128010494A" display="A128010494A" xr:uid="{00000000-0004-0000-0000-000005090000}"/>
    <hyperlink ref="E2321" location="A127991042F" display="A127991042F" xr:uid="{00000000-0004-0000-0000-000006090000}"/>
    <hyperlink ref="E2322" location="A128088362X" display="A128088362X" xr:uid="{00000000-0004-0000-0000-000007090000}"/>
    <hyperlink ref="E2323" location="A128088366J" display="A128088366J" xr:uid="{00000000-0004-0000-0000-000008090000}"/>
    <hyperlink ref="E2324" location="A127952314W" display="A127952314W" xr:uid="{00000000-0004-0000-0000-000009090000}"/>
    <hyperlink ref="E2325" location="A128029838V" display="A128029838V" xr:uid="{00000000-0004-0000-0000-00000A090000}"/>
    <hyperlink ref="E2326" location="A128049318L" display="A128049318L" xr:uid="{00000000-0004-0000-0000-00000B090000}"/>
    <hyperlink ref="E2327" location="A128049322C" display="A128049322C" xr:uid="{00000000-0004-0000-0000-00000C090000}"/>
    <hyperlink ref="E2328" location="A127952318F" display="A127952318F" xr:uid="{00000000-0004-0000-0000-00000D090000}"/>
    <hyperlink ref="E2329" location="A128049326L" display="A128049326L" xr:uid="{00000000-0004-0000-0000-00000E090000}"/>
    <hyperlink ref="E2330" location="A128068638C" display="A128068638C" xr:uid="{00000000-0004-0000-0000-00000F090000}"/>
    <hyperlink ref="E2331" location="A128068642V" display="A128068642V" xr:uid="{00000000-0004-0000-0000-000010090000}"/>
    <hyperlink ref="E2332" location="A128068646C" display="A128068646C" xr:uid="{00000000-0004-0000-0000-000011090000}"/>
    <hyperlink ref="E2333" location="A128029842K" display="A128029842K" xr:uid="{00000000-0004-0000-0000-000012090000}"/>
    <hyperlink ref="E2334" location="A127991030W" display="A127991030W" xr:uid="{00000000-0004-0000-0000-000013090000}"/>
    <hyperlink ref="E2335" location="A128068650V" display="A128068650V" xr:uid="{00000000-0004-0000-0000-000014090000}"/>
    <hyperlink ref="E2336" location="A128049334L" display="A128049334L" xr:uid="{00000000-0004-0000-0000-000015090000}"/>
    <hyperlink ref="E2337" location="A127952322W" display="A127952322W" xr:uid="{00000000-0004-0000-0000-000016090000}"/>
    <hyperlink ref="E2338" location="A128029846V" display="A128029846V" xr:uid="{00000000-0004-0000-0000-000017090000}"/>
    <hyperlink ref="E2339" location="A127952326F" display="A127952326F" xr:uid="{00000000-0004-0000-0000-000018090000}"/>
    <hyperlink ref="E2340" location="A128068654C" display="A128068654C" xr:uid="{00000000-0004-0000-0000-000019090000}"/>
    <hyperlink ref="E2341" location="A127971974J" display="A127971974J" xr:uid="{00000000-0004-0000-0000-00001A090000}"/>
    <hyperlink ref="E2342" location="A128088370X" display="A128088370X" xr:uid="{00000000-0004-0000-0000-00001B090000}"/>
    <hyperlink ref="E2343" location="A128068658L" display="A128068658L" xr:uid="{00000000-0004-0000-0000-00001C090000}"/>
    <hyperlink ref="E2344" location="A127991034F" display="A127991034F" xr:uid="{00000000-0004-0000-0000-00001D090000}"/>
    <hyperlink ref="E2345" location="A127991038R" display="A127991038R" xr:uid="{00000000-0004-0000-0000-00001E090000}"/>
    <hyperlink ref="E2346" location="A127972002J" display="A127972002J" xr:uid="{00000000-0004-0000-0000-00001F090000}"/>
    <hyperlink ref="E2347" location="A128049342L" display="A128049342L" xr:uid="{00000000-0004-0000-0000-000020090000}"/>
    <hyperlink ref="E2348" location="A128029866C" display="A128029866C" xr:uid="{00000000-0004-0000-0000-000021090000}"/>
    <hyperlink ref="E2349" location="A127971998A" display="A127971998A" xr:uid="{00000000-0004-0000-0000-000022090000}"/>
    <hyperlink ref="E2350" location="A128010514X" display="A128010514X" xr:uid="{00000000-0004-0000-0000-000023090000}"/>
    <hyperlink ref="E2351" location="A127952350F" display="A127952350F" xr:uid="{00000000-0004-0000-0000-000024090000}"/>
    <hyperlink ref="E2352" location="A128049358F" display="A128049358F" xr:uid="{00000000-0004-0000-0000-000025090000}"/>
    <hyperlink ref="E2353" location="A128049362W" display="A128049362W" xr:uid="{00000000-0004-0000-0000-000026090000}"/>
    <hyperlink ref="E2354" location="A128088386T" display="A128088386T" xr:uid="{00000000-0004-0000-0000-000027090000}"/>
    <hyperlink ref="E2355" location="A128088390J" display="A128088390J" xr:uid="{00000000-0004-0000-0000-000028090000}"/>
    <hyperlink ref="E2356" location="A128010498K" display="A128010498K" xr:uid="{00000000-0004-0000-0000-000029090000}"/>
    <hyperlink ref="E2357" location="A128068666L" display="A128068666L" xr:uid="{00000000-0004-0000-0000-00002A090000}"/>
    <hyperlink ref="E2358" location="A128088374J" display="A128088374J" xr:uid="{00000000-0004-0000-0000-00002B090000}"/>
    <hyperlink ref="E2359" location="A127952334F" display="A127952334F" xr:uid="{00000000-0004-0000-0000-00002C090000}"/>
    <hyperlink ref="E2360" location="A128088378T" display="A128088378T" xr:uid="{00000000-0004-0000-0000-00002D090000}"/>
    <hyperlink ref="E2361" location="A127952338R" display="A127952338R" xr:uid="{00000000-0004-0000-0000-00002E090000}"/>
    <hyperlink ref="E2362" location="A127991046R" display="A127991046R" xr:uid="{00000000-0004-0000-0000-00002F090000}"/>
    <hyperlink ref="E2363" location="A127952342F" display="A127952342F" xr:uid="{00000000-0004-0000-0000-000030090000}"/>
    <hyperlink ref="E2364" location="A127971978T" display="A127971978T" xr:uid="{00000000-0004-0000-0000-000031090000}"/>
    <hyperlink ref="E2365" location="A128088382J" display="A128088382J" xr:uid="{00000000-0004-0000-0000-000032090000}"/>
    <hyperlink ref="E2366" location="A127971982J" display="A127971982J" xr:uid="{00000000-0004-0000-0000-000033090000}"/>
    <hyperlink ref="E2367" location="A127971986T" display="A127971986T" xr:uid="{00000000-0004-0000-0000-000034090000}"/>
    <hyperlink ref="E2368" location="A128010502R" display="A128010502R" xr:uid="{00000000-0004-0000-0000-000035090000}"/>
    <hyperlink ref="E2369" location="A128068670C" display="A128068670C" xr:uid="{00000000-0004-0000-0000-000036090000}"/>
    <hyperlink ref="E2370" location="A128049346W" display="A128049346W" xr:uid="{00000000-0004-0000-0000-000037090000}"/>
    <hyperlink ref="E2371" location="A128049350L" display="A128049350L" xr:uid="{00000000-0004-0000-0000-000038090000}"/>
    <hyperlink ref="E2372" location="A128068674L" display="A128068674L" xr:uid="{00000000-0004-0000-0000-000039090000}"/>
    <hyperlink ref="E2373" location="A128010506X" display="A128010506X" xr:uid="{00000000-0004-0000-0000-00003A090000}"/>
    <hyperlink ref="E2374" location="A127971990J" display="A127971990J" xr:uid="{00000000-0004-0000-0000-00003B090000}"/>
    <hyperlink ref="E2375" location="A127971994T" display="A127971994T" xr:uid="{00000000-0004-0000-0000-00003C090000}"/>
    <hyperlink ref="E2376" location="A127952346R" display="A127952346R" xr:uid="{00000000-0004-0000-0000-00003D090000}"/>
    <hyperlink ref="E2377" location="A127991050F" display="A127991050F" xr:uid="{00000000-0004-0000-0000-00003E090000}"/>
    <hyperlink ref="E2378" location="A128010510R" display="A128010510R" xr:uid="{00000000-0004-0000-0000-00003F090000}"/>
    <hyperlink ref="E2379" location="A127991054R" display="A127991054R" xr:uid="{00000000-0004-0000-0000-000040090000}"/>
    <hyperlink ref="E2380" location="A128068690L" display="A128068690L" xr:uid="{00000000-0004-0000-0000-000041090000}"/>
    <hyperlink ref="E2381" location="A128029870V" display="A128029870V" xr:uid="{00000000-0004-0000-0000-000042090000}"/>
    <hyperlink ref="E2382" location="A127952366X" display="A127952366X" xr:uid="{00000000-0004-0000-0000-000043090000}"/>
    <hyperlink ref="E2383" location="A127972006T" display="A127972006T" xr:uid="{00000000-0004-0000-0000-000044090000}"/>
    <hyperlink ref="E2384" location="A127972010J" display="A127972010J" xr:uid="{00000000-0004-0000-0000-000045090000}"/>
    <hyperlink ref="E2385" location="A127972014T" display="A127972014T" xr:uid="{00000000-0004-0000-0000-000046090000}"/>
    <hyperlink ref="E2386" location="A127952378J" display="A127952378J" xr:uid="{00000000-0004-0000-0000-000047090000}"/>
    <hyperlink ref="E2387" location="A127972018A" display="A127972018A" xr:uid="{00000000-0004-0000-0000-000048090000}"/>
    <hyperlink ref="E2388" location="A128029878L" display="A128029878L" xr:uid="{00000000-0004-0000-0000-000049090000}"/>
    <hyperlink ref="E2389" location="A128088418X" display="A128088418X" xr:uid="{00000000-0004-0000-0000-00004A090000}"/>
    <hyperlink ref="E2390" location="A127991058X" display="A127991058X" xr:uid="{00000000-0004-0000-0000-00004B090000}"/>
    <hyperlink ref="E2391" location="A127991062R" display="A127991062R" xr:uid="{00000000-0004-0000-0000-00004C090000}"/>
    <hyperlink ref="E2392" location="A127952354R" display="A127952354R" xr:uid="{00000000-0004-0000-0000-00004D090000}"/>
    <hyperlink ref="E2393" location="A127991066X" display="A127991066X" xr:uid="{00000000-0004-0000-0000-00004E090000}"/>
    <hyperlink ref="E2394" location="A127952358X" display="A127952358X" xr:uid="{00000000-0004-0000-0000-00004F090000}"/>
    <hyperlink ref="E2395" location="A128088394T" display="A128088394T" xr:uid="{00000000-0004-0000-0000-000050090000}"/>
    <hyperlink ref="E2396" location="A128029874C" display="A128029874C" xr:uid="{00000000-0004-0000-0000-000051090000}"/>
    <hyperlink ref="E2397" location="A127952362R" display="A127952362R" xr:uid="{00000000-0004-0000-0000-000052090000}"/>
    <hyperlink ref="E2398" location="A128068678W" display="A128068678W" xr:uid="{00000000-0004-0000-0000-000053090000}"/>
    <hyperlink ref="E2399" location="A128010518J" display="A128010518J" xr:uid="{00000000-0004-0000-0000-000054090000}"/>
    <hyperlink ref="E2400" location="A127991070R" display="A127991070R" xr:uid="{00000000-0004-0000-0000-000055090000}"/>
    <hyperlink ref="E2401" location="A128010522X" display="A128010522X" xr:uid="{00000000-0004-0000-0000-000056090000}"/>
    <hyperlink ref="E2402" location="A127952370R" display="A127952370R" xr:uid="{00000000-0004-0000-0000-000057090000}"/>
    <hyperlink ref="E2403" location="A128068682L" display="A128068682L" xr:uid="{00000000-0004-0000-0000-000058090000}"/>
    <hyperlink ref="E2404" location="A128088398A" display="A128088398A" xr:uid="{00000000-0004-0000-0000-000059090000}"/>
    <hyperlink ref="E2405" location="A128010526J" display="A128010526J" xr:uid="{00000000-0004-0000-0000-00005A090000}"/>
    <hyperlink ref="E2406" location="A127952374X" display="A127952374X" xr:uid="{00000000-0004-0000-0000-00005B090000}"/>
    <hyperlink ref="E2407" location="A128088402F" display="A128088402F" xr:uid="{00000000-0004-0000-0000-00005C090000}"/>
    <hyperlink ref="E2408" location="A128068686W" display="A128068686W" xr:uid="{00000000-0004-0000-0000-00005D090000}"/>
    <hyperlink ref="E2409" location="A128010530X" display="A128010530X" xr:uid="{00000000-0004-0000-0000-00005E090000}"/>
    <hyperlink ref="E2410" location="A128088406R" display="A128088406R" xr:uid="{00000000-0004-0000-0000-00005F090000}"/>
    <hyperlink ref="E2411" location="A128088410F" display="A128088410F" xr:uid="{00000000-0004-0000-0000-000060090000}"/>
    <hyperlink ref="E2412" location="A128088414R" display="A128088414R" xr:uid="{00000000-0004-0000-0000-000061090000}"/>
    <hyperlink ref="E2413" location="A128068694W" display="A128068694W" xr:uid="{00000000-0004-0000-0000-000062090000}"/>
    <hyperlink ref="E2414" location="A128088118W" display="A128088118W" xr:uid="{00000000-0004-0000-0000-000063090000}"/>
    <hyperlink ref="E2415" location="A127971710C" display="A127971710C" xr:uid="{00000000-0004-0000-0000-000064090000}"/>
    <hyperlink ref="E2416" location="A128068354A" display="A128068354A" xr:uid="{00000000-0004-0000-0000-000065090000}"/>
    <hyperlink ref="E2417" location="A128068362A" display="A128068362A" xr:uid="{00000000-0004-0000-0000-000066090000}"/>
    <hyperlink ref="E2418" location="A128010206W" display="A128010206W" xr:uid="{00000000-0004-0000-0000-000067090000}"/>
    <hyperlink ref="E2419" location="A127990742A" display="A127990742A" xr:uid="{00000000-0004-0000-0000-000068090000}"/>
    <hyperlink ref="E2420" location="A127990746K" display="A127990746K" xr:uid="{00000000-0004-0000-0000-000069090000}"/>
    <hyperlink ref="E2421" location="A127971730L" display="A127971730L" xr:uid="{00000000-0004-0000-0000-00006A090000}"/>
    <hyperlink ref="E2422" location="A127971734W" display="A127971734W" xr:uid="{00000000-0004-0000-0000-00006B090000}"/>
    <hyperlink ref="E2423" location="A128068366K" display="A128068366K" xr:uid="{00000000-0004-0000-0000-00006C090000}"/>
    <hyperlink ref="E2424" location="A128088110C" display="A128088110C" xr:uid="{00000000-0004-0000-0000-00006D090000}"/>
    <hyperlink ref="E2425" location="A127971714L" display="A127971714L" xr:uid="{00000000-0004-0000-0000-00006E090000}"/>
    <hyperlink ref="E2426" location="A127952034C" display="A127952034C" xr:uid="{00000000-0004-0000-0000-00006F090000}"/>
    <hyperlink ref="E2427" location="A128068350T" display="A128068350T" xr:uid="{00000000-0004-0000-0000-000070090000}"/>
    <hyperlink ref="E2428" location="A127990738K" display="A127990738K" xr:uid="{00000000-0004-0000-0000-000071090000}"/>
    <hyperlink ref="E2429" location="A128010178X" display="A128010178X" xr:uid="{00000000-0004-0000-0000-000072090000}"/>
    <hyperlink ref="E2430" location="A128029562T" display="A128029562T" xr:uid="{00000000-0004-0000-0000-000073090000}"/>
    <hyperlink ref="E2431" location="A128088114L" display="A128088114L" xr:uid="{00000000-0004-0000-0000-000074090000}"/>
    <hyperlink ref="E2432" location="A128049042K" display="A128049042K" xr:uid="{00000000-0004-0000-0000-000075090000}"/>
    <hyperlink ref="E2433" location="A127971718W" display="A127971718W" xr:uid="{00000000-0004-0000-0000-000076090000}"/>
    <hyperlink ref="E2434" location="A127971722L" display="A127971722L" xr:uid="{00000000-0004-0000-0000-000077090000}"/>
    <hyperlink ref="E2435" location="A128049046V" display="A128049046V" xr:uid="{00000000-0004-0000-0000-000078090000}"/>
    <hyperlink ref="E2436" location="A128010182R" display="A128010182R" xr:uid="{00000000-0004-0000-0000-000079090000}"/>
    <hyperlink ref="E2437" location="A128029566A" display="A128029566A" xr:uid="{00000000-0004-0000-0000-00007A090000}"/>
    <hyperlink ref="E2438" location="A128010186X" display="A128010186X" xr:uid="{00000000-0004-0000-0000-00007B090000}"/>
    <hyperlink ref="E2439" location="A128010190R" display="A128010190R" xr:uid="{00000000-0004-0000-0000-00007C090000}"/>
    <hyperlink ref="E2440" location="A128010194X" display="A128010194X" xr:uid="{00000000-0004-0000-0000-00007D090000}"/>
    <hyperlink ref="E2441" location="A128010198J" display="A128010198J" xr:uid="{00000000-0004-0000-0000-00007E090000}"/>
    <hyperlink ref="E2442" location="A127952038L" display="A127952038L" xr:uid="{00000000-0004-0000-0000-00007F090000}"/>
    <hyperlink ref="E2443" location="A128068358K" display="A128068358K" xr:uid="{00000000-0004-0000-0000-000080090000}"/>
    <hyperlink ref="E2444" location="A128029570T" display="A128029570T" xr:uid="{00000000-0004-0000-0000-000081090000}"/>
    <hyperlink ref="E2445" location="A128010202L" display="A128010202L" xr:uid="{00000000-0004-0000-0000-000082090000}"/>
    <hyperlink ref="E2446" location="A127971726W" display="A127971726W" xr:uid="{00000000-0004-0000-0000-000083090000}"/>
    <hyperlink ref="E2447" location="A128049050K" display="A128049050K" xr:uid="{00000000-0004-0000-0000-000084090000}"/>
    <hyperlink ref="E2448" location="A128049066C" display="A128049066C" xr:uid="{00000000-0004-0000-0000-000085090000}"/>
    <hyperlink ref="E2449" location="A128029574A" display="A128029574A" xr:uid="{00000000-0004-0000-0000-000086090000}"/>
    <hyperlink ref="E2450" location="A128049062V" display="A128049062V" xr:uid="{00000000-0004-0000-0000-000087090000}"/>
    <hyperlink ref="E2451" location="A128088138F" display="A128088138F" xr:uid="{00000000-0004-0000-0000-000088090000}"/>
    <hyperlink ref="E2452" location="A128029594K" display="A128029594K" xr:uid="{00000000-0004-0000-0000-000089090000}"/>
    <hyperlink ref="E2453" location="A128088146F" display="A128088146F" xr:uid="{00000000-0004-0000-0000-00008A090000}"/>
    <hyperlink ref="E2454" location="A128029598V" display="A128029598V" xr:uid="{00000000-0004-0000-0000-00008B090000}"/>
    <hyperlink ref="E2455" location="A128029602X" display="A128029602X" xr:uid="{00000000-0004-0000-0000-00008C090000}"/>
    <hyperlink ref="E2456" location="A128068378V" display="A128068378V" xr:uid="{00000000-0004-0000-0000-00008D090000}"/>
    <hyperlink ref="E2457" location="A128049070V" display="A128049070V" xr:uid="{00000000-0004-0000-0000-00008E090000}"/>
    <hyperlink ref="E2458" location="A128049058C" display="A128049058C" xr:uid="{00000000-0004-0000-0000-00008F090000}"/>
    <hyperlink ref="E2459" location="A127990750A" display="A127990750A" xr:uid="{00000000-0004-0000-0000-000090090000}"/>
    <hyperlink ref="E2460" location="A127971738F" display="A127971738F" xr:uid="{00000000-0004-0000-0000-000091090000}"/>
    <hyperlink ref="E2461" location="A128010210L" display="A128010210L" xr:uid="{00000000-0004-0000-0000-000092090000}"/>
    <hyperlink ref="E2462" location="A127990754K" display="A127990754K" xr:uid="{00000000-0004-0000-0000-000093090000}"/>
    <hyperlink ref="E2463" location="A128088122L" display="A128088122L" xr:uid="{00000000-0004-0000-0000-000094090000}"/>
    <hyperlink ref="E2464" location="A128029578K" display="A128029578K" xr:uid="{00000000-0004-0000-0000-000095090000}"/>
    <hyperlink ref="E2465" location="A128088126W" display="A128088126W" xr:uid="{00000000-0004-0000-0000-000096090000}"/>
    <hyperlink ref="E2466" location="A128088130L" display="A128088130L" xr:uid="{00000000-0004-0000-0000-000097090000}"/>
    <hyperlink ref="E2467" location="A127952042C" display="A127952042C" xr:uid="{00000000-0004-0000-0000-000098090000}"/>
    <hyperlink ref="E2468" location="A128010214W" display="A128010214W" xr:uid="{00000000-0004-0000-0000-000099090000}"/>
    <hyperlink ref="E2469" location="A127971742W" display="A127971742W" xr:uid="{00000000-0004-0000-0000-00009A090000}"/>
    <hyperlink ref="E2470" location="A127952046L" display="A127952046L" xr:uid="{00000000-0004-0000-0000-00009B090000}"/>
    <hyperlink ref="E2471" location="A128029582A" display="A128029582A" xr:uid="{00000000-0004-0000-0000-00009C090000}"/>
    <hyperlink ref="E2472" location="A128029586K" display="A128029586K" xr:uid="{00000000-0004-0000-0000-00009D090000}"/>
    <hyperlink ref="E2473" location="A128029590A" display="A128029590A" xr:uid="{00000000-0004-0000-0000-00009E090000}"/>
    <hyperlink ref="E2474" location="A128088134W" display="A128088134W" xr:uid="{00000000-0004-0000-0000-00009F090000}"/>
    <hyperlink ref="E2475" location="A127990758V" display="A127990758V" xr:uid="{00000000-0004-0000-0000-0000A0090000}"/>
    <hyperlink ref="E2476" location="A127990762K" display="A127990762K" xr:uid="{00000000-0004-0000-0000-0000A1090000}"/>
    <hyperlink ref="E2477" location="A127952050C" display="A127952050C" xr:uid="{00000000-0004-0000-0000-0000A2090000}"/>
    <hyperlink ref="E2478" location="A128088142W" display="A128088142W" xr:uid="{00000000-0004-0000-0000-0000A3090000}"/>
    <hyperlink ref="E2479" location="A127952054L" display="A127952054L" xr:uid="{00000000-0004-0000-0000-0000A4090000}"/>
    <hyperlink ref="E2480" location="A128010218F" display="A128010218F" xr:uid="{00000000-0004-0000-0000-0000A5090000}"/>
    <hyperlink ref="E2481" location="A128068370A" display="A128068370A" xr:uid="{00000000-0004-0000-0000-0000A6090000}"/>
    <hyperlink ref="E2482" location="A128088170F" display="A128088170F" xr:uid="{00000000-0004-0000-0000-0000A7090000}"/>
    <hyperlink ref="E2483" location="A128068382K" display="A128068382K" xr:uid="{00000000-0004-0000-0000-0000A8090000}"/>
    <hyperlink ref="E2484" location="A128010230W" display="A128010230W" xr:uid="{00000000-0004-0000-0000-0000A9090000}"/>
    <hyperlink ref="E2485" location="A128029614J" display="A128029614J" xr:uid="{00000000-0004-0000-0000-0000AA090000}"/>
    <hyperlink ref="E2486" location="A128068386V" display="A128068386V" xr:uid="{00000000-0004-0000-0000-0000AB090000}"/>
    <hyperlink ref="E2487" location="A127990782V" display="A127990782V" xr:uid="{00000000-0004-0000-0000-0000AC090000}"/>
    <hyperlink ref="E2488" location="A127952074W" display="A127952074W" xr:uid="{00000000-0004-0000-0000-0000AD090000}"/>
    <hyperlink ref="E2489" location="A128068390K" display="A128068390K" xr:uid="{00000000-0004-0000-0000-0000AE090000}"/>
    <hyperlink ref="E2490" location="A127952078F" display="A127952078F" xr:uid="{00000000-0004-0000-0000-0000AF090000}"/>
    <hyperlink ref="E2491" location="A128068394V" display="A128068394V" xr:uid="{00000000-0004-0000-0000-0000B0090000}"/>
    <hyperlink ref="E2492" location="A128088150W" display="A128088150W" xr:uid="{00000000-0004-0000-0000-0000B1090000}"/>
    <hyperlink ref="E2493" location="A127952058W" display="A127952058W" xr:uid="{00000000-0004-0000-0000-0000B2090000}"/>
    <hyperlink ref="E2494" location="A128088154F" display="A128088154F" xr:uid="{00000000-0004-0000-0000-0000B3090000}"/>
    <hyperlink ref="E2495" location="A128029606J" display="A128029606J" xr:uid="{00000000-0004-0000-0000-0000B4090000}"/>
    <hyperlink ref="E2496" location="A128010222W" display="A128010222W" xr:uid="{00000000-0004-0000-0000-0000B5090000}"/>
    <hyperlink ref="E2497" location="A127971746F" display="A127971746F" xr:uid="{00000000-0004-0000-0000-0000B6090000}"/>
    <hyperlink ref="E2498" location="A128049074C" display="A128049074C" xr:uid="{00000000-0004-0000-0000-0000B7090000}"/>
    <hyperlink ref="E2499" location="A127952062L" display="A127952062L" xr:uid="{00000000-0004-0000-0000-0000B8090000}"/>
    <hyperlink ref="E2500" location="A128010226F" display="A128010226F" xr:uid="{00000000-0004-0000-0000-0000B9090000}"/>
    <hyperlink ref="E2501" location="A128088158R" display="A128088158R" xr:uid="{00000000-0004-0000-0000-0000BA090000}"/>
    <hyperlink ref="E2502" location="A127990766V" display="A127990766V" xr:uid="{00000000-0004-0000-0000-0000BB090000}"/>
    <hyperlink ref="E2503" location="A127952066W" display="A127952066W" xr:uid="{00000000-0004-0000-0000-0000BC090000}"/>
    <hyperlink ref="E2504" location="A127952070L" display="A127952070L" xr:uid="{00000000-0004-0000-0000-0000BD090000}"/>
    <hyperlink ref="E2505" location="A128029610X" display="A128029610X" xr:uid="{00000000-0004-0000-0000-0000BE090000}"/>
    <hyperlink ref="E2506" location="A128088162F" display="A128088162F" xr:uid="{00000000-0004-0000-0000-0000BF090000}"/>
    <hyperlink ref="E2507" location="A127990770K" display="A127990770K" xr:uid="{00000000-0004-0000-0000-0000C0090000}"/>
    <hyperlink ref="E2508" location="A128049078L" display="A128049078L" xr:uid="{00000000-0004-0000-0000-0000C1090000}"/>
    <hyperlink ref="E2509" location="A128088166R" display="A128088166R" xr:uid="{00000000-0004-0000-0000-0000C2090000}"/>
    <hyperlink ref="E2510" location="A128049082C" display="A128049082C" xr:uid="{00000000-0004-0000-0000-0000C3090000}"/>
    <hyperlink ref="E2511" location="A127971750W" display="A127971750W" xr:uid="{00000000-0004-0000-0000-0000C4090000}"/>
    <hyperlink ref="E2512" location="A128029618T" display="A128029618T" xr:uid="{00000000-0004-0000-0000-0000C5090000}"/>
    <hyperlink ref="E2513" location="A128049086L" display="A128049086L" xr:uid="{00000000-0004-0000-0000-0000C6090000}"/>
    <hyperlink ref="E2514" location="A127990774V" display="A127990774V" xr:uid="{00000000-0004-0000-0000-0000C7090000}"/>
    <hyperlink ref="E2515" location="A127990778C" display="A127990778C" xr:uid="{00000000-0004-0000-0000-0000C8090000}"/>
    <hyperlink ref="E2516" location="A128088190R" display="A128088190R" xr:uid="{00000000-0004-0000-0000-0000C9090000}"/>
    <hyperlink ref="E2517" location="A127990786C" display="A127990786C" xr:uid="{00000000-0004-0000-0000-0000CA090000}"/>
    <hyperlink ref="E2518" location="A127990798L" display="A127990798L" xr:uid="{00000000-0004-0000-0000-0000CB090000}"/>
    <hyperlink ref="E2519" location="A128088182R" display="A128088182R" xr:uid="{00000000-0004-0000-0000-0000CC090000}"/>
    <hyperlink ref="E2520" location="A128029642T" display="A128029642T" xr:uid="{00000000-0004-0000-0000-0000CD090000}"/>
    <hyperlink ref="E2521" location="A128049102A" display="A128049102A" xr:uid="{00000000-0004-0000-0000-0000CE090000}"/>
    <hyperlink ref="E2522" location="A128029646A" display="A128029646A" xr:uid="{00000000-0004-0000-0000-0000CF090000}"/>
    <hyperlink ref="E2523" location="A128088194X" display="A128088194X" xr:uid="{00000000-0004-0000-0000-0000D0090000}"/>
    <hyperlink ref="E2524" location="A128068406T" display="A128068406T" xr:uid="{00000000-0004-0000-0000-0000D1090000}"/>
    <hyperlink ref="E2525" location="A127971770F" display="A127971770F" xr:uid="{00000000-0004-0000-0000-0000D2090000}"/>
    <hyperlink ref="E2526" location="A128049090C" display="A128049090C" xr:uid="{00000000-0004-0000-0000-0000D3090000}"/>
    <hyperlink ref="E2527" location="A127971754F" display="A127971754F" xr:uid="{00000000-0004-0000-0000-0000D4090000}"/>
    <hyperlink ref="E2528" location="A127952082W" display="A127952082W" xr:uid="{00000000-0004-0000-0000-0000D5090000}"/>
    <hyperlink ref="E2529" location="A127990790V" display="A127990790V" xr:uid="{00000000-0004-0000-0000-0000D6090000}"/>
    <hyperlink ref="E2530" location="A128029626T" display="A128029626T" xr:uid="{00000000-0004-0000-0000-0000D7090000}"/>
    <hyperlink ref="E2531" location="A128088174R" display="A128088174R" xr:uid="{00000000-0004-0000-0000-0000D8090000}"/>
    <hyperlink ref="E2532" location="A128029630J" display="A128029630J" xr:uid="{00000000-0004-0000-0000-0000D9090000}"/>
    <hyperlink ref="E2533" location="A128088178X" display="A128088178X" xr:uid="{00000000-0004-0000-0000-0000DA090000}"/>
    <hyperlink ref="E2534" location="A127990794C" display="A127990794C" xr:uid="{00000000-0004-0000-0000-0000DB090000}"/>
    <hyperlink ref="E2535" location="A128068398C" display="A128068398C" xr:uid="{00000000-0004-0000-0000-0000DC090000}"/>
    <hyperlink ref="E2536" location="A128029634T" display="A128029634T" xr:uid="{00000000-0004-0000-0000-0000DD090000}"/>
    <hyperlink ref="E2537" location="A128049094L" display="A128049094L" xr:uid="{00000000-0004-0000-0000-0000DE090000}"/>
    <hyperlink ref="E2538" location="A127990802T" display="A127990802T" xr:uid="{00000000-0004-0000-0000-0000DF090000}"/>
    <hyperlink ref="E2539" location="A128029638A" display="A128029638A" xr:uid="{00000000-0004-0000-0000-0000E0090000}"/>
    <hyperlink ref="E2540" location="A127952086F" display="A127952086F" xr:uid="{00000000-0004-0000-0000-0000E1090000}"/>
    <hyperlink ref="E2541" location="A127952090W" display="A127952090W" xr:uid="{00000000-0004-0000-0000-0000E2090000}"/>
    <hyperlink ref="E2542" location="A127971758R" display="A127971758R" xr:uid="{00000000-0004-0000-0000-0000E3090000}"/>
    <hyperlink ref="E2543" location="A128049098W" display="A128049098W" xr:uid="{00000000-0004-0000-0000-0000E4090000}"/>
    <hyperlink ref="E2544" location="A127971762F" display="A127971762F" xr:uid="{00000000-0004-0000-0000-0000E5090000}"/>
    <hyperlink ref="E2545" location="A127990806A" display="A127990806A" xr:uid="{00000000-0004-0000-0000-0000E6090000}"/>
    <hyperlink ref="E2546" location="A128088186X" display="A128088186X" xr:uid="{00000000-0004-0000-0000-0000E7090000}"/>
    <hyperlink ref="E2547" location="A128068402J" display="A128068402J" xr:uid="{00000000-0004-0000-0000-0000E8090000}"/>
    <hyperlink ref="E2548" location="A127952094F" display="A127952094F" xr:uid="{00000000-0004-0000-0000-0000E9090000}"/>
    <hyperlink ref="E2549" location="A128010234F" display="A128010234F" xr:uid="{00000000-0004-0000-0000-0000EA090000}"/>
    <hyperlink ref="E2550" location="A128049118V" display="A128049118V" xr:uid="{00000000-0004-0000-0000-0000EB090000}"/>
    <hyperlink ref="E2551" location="A128088198J" display="A128088198J" xr:uid="{00000000-0004-0000-0000-0000EC090000}"/>
    <hyperlink ref="E2552" location="A128010246R" display="A128010246R" xr:uid="{00000000-0004-0000-0000-0000ED090000}"/>
    <hyperlink ref="E2553" location="A128088202L" display="A128088202L" xr:uid="{00000000-0004-0000-0000-0000EE090000}"/>
    <hyperlink ref="E2554" location="A128010266X" display="A128010266X" xr:uid="{00000000-0004-0000-0000-0000EF090000}"/>
    <hyperlink ref="E2555" location="A127952106C" display="A127952106C" xr:uid="{00000000-0004-0000-0000-0000F0090000}"/>
    <hyperlink ref="E2556" location="A127952110V" display="A127952110V" xr:uid="{00000000-0004-0000-0000-0000F1090000}"/>
    <hyperlink ref="E2557" location="A128049126V" display="A128049126V" xr:uid="{00000000-0004-0000-0000-0000F2090000}"/>
    <hyperlink ref="E2558" location="A127952114C" display="A127952114C" xr:uid="{00000000-0004-0000-0000-0000F3090000}"/>
    <hyperlink ref="E2559" location="A127971794X" display="A127971794X" xr:uid="{00000000-0004-0000-0000-0000F4090000}"/>
    <hyperlink ref="E2560" location="A127952098R" display="A127952098R" xr:uid="{00000000-0004-0000-0000-0000F5090000}"/>
    <hyperlink ref="E2561" location="A127990810T" display="A127990810T" xr:uid="{00000000-0004-0000-0000-0000F6090000}"/>
    <hyperlink ref="E2562" location="A128029650T" display="A128029650T" xr:uid="{00000000-0004-0000-0000-0000F7090000}"/>
    <hyperlink ref="E2563" location="A128049106K" display="A128049106K" xr:uid="{00000000-0004-0000-0000-0000F8090000}"/>
    <hyperlink ref="E2564" location="A127952102V" display="A127952102V" xr:uid="{00000000-0004-0000-0000-0000F9090000}"/>
    <hyperlink ref="E2565" location="A128068410J" display="A128068410J" xr:uid="{00000000-0004-0000-0000-0000FA090000}"/>
    <hyperlink ref="E2566" location="A128010238R" display="A128010238R" xr:uid="{00000000-0004-0000-0000-0000FB090000}"/>
    <hyperlink ref="E2567" location="A128010242F" display="A128010242F" xr:uid="{00000000-0004-0000-0000-0000FC090000}"/>
    <hyperlink ref="E2568" location="A127971774R" display="A127971774R" xr:uid="{00000000-0004-0000-0000-0000FD090000}"/>
    <hyperlink ref="E2569" location="A127971778X" display="A127971778X" xr:uid="{00000000-0004-0000-0000-0000FE090000}"/>
    <hyperlink ref="E2570" location="A127971782R" display="A127971782R" xr:uid="{00000000-0004-0000-0000-0000FF090000}"/>
    <hyperlink ref="E2571" location="A127990814A" display="A127990814A" xr:uid="{00000000-0004-0000-0000-0000000A0000}"/>
    <hyperlink ref="E2572" location="A127971786X" display="A127971786X" xr:uid="{00000000-0004-0000-0000-0000010A0000}"/>
    <hyperlink ref="E2573" location="A128049110A" display="A128049110A" xr:uid="{00000000-0004-0000-0000-0000020A0000}"/>
    <hyperlink ref="E2574" location="A128010250F" display="A128010250F" xr:uid="{00000000-0004-0000-0000-0000030A0000}"/>
    <hyperlink ref="E2575" location="A128029654A" display="A128029654A" xr:uid="{00000000-0004-0000-0000-0000040A0000}"/>
    <hyperlink ref="E2576" location="A128068414T" display="A128068414T" xr:uid="{00000000-0004-0000-0000-0000050A0000}"/>
    <hyperlink ref="E2577" location="A128049114K" display="A128049114K" xr:uid="{00000000-0004-0000-0000-0000060A0000}"/>
    <hyperlink ref="E2578" location="A128010254R" display="A128010254R" xr:uid="{00000000-0004-0000-0000-0000070A0000}"/>
    <hyperlink ref="E2579" location="A128010258X" display="A128010258X" xr:uid="{00000000-0004-0000-0000-0000080A0000}"/>
    <hyperlink ref="E2580" location="A127971790R" display="A127971790R" xr:uid="{00000000-0004-0000-0000-0000090A0000}"/>
    <hyperlink ref="E2581" location="A128010262R" display="A128010262R" xr:uid="{00000000-0004-0000-0000-00000A0A0000}"/>
    <hyperlink ref="E2582" location="A128088206W" display="A128088206W" xr:uid="{00000000-0004-0000-0000-00000B0A0000}"/>
    <hyperlink ref="E2583" location="A128049122K" display="A128049122K" xr:uid="{00000000-0004-0000-0000-00000C0A0000}"/>
    <hyperlink ref="E2584" location="A128049142V" display="A128049142V" xr:uid="{00000000-0004-0000-0000-00000D0A0000}"/>
    <hyperlink ref="E2585" location="A127952118L" display="A127952118L" xr:uid="{00000000-0004-0000-0000-00000E0A0000}"/>
    <hyperlink ref="E2586" location="A128068426A" display="A128068426A" xr:uid="{00000000-0004-0000-0000-00000F0A0000}"/>
    <hyperlink ref="E2587" location="A128029666K" display="A128029666K" xr:uid="{00000000-0004-0000-0000-0000100A0000}"/>
    <hyperlink ref="E2588" location="A127990846V" display="A127990846V" xr:uid="{00000000-0004-0000-0000-0000110A0000}"/>
    <hyperlink ref="E2589" location="A128029674K" display="A128029674K" xr:uid="{00000000-0004-0000-0000-0000120A0000}"/>
    <hyperlink ref="E2590" location="A128010282X" display="A128010282X" xr:uid="{00000000-0004-0000-0000-0000130A0000}"/>
    <hyperlink ref="E2591" location="A128049146C" display="A128049146C" xr:uid="{00000000-0004-0000-0000-0000140A0000}"/>
    <hyperlink ref="E2592" location="A127990850K" display="A127990850K" xr:uid="{00000000-0004-0000-0000-0000150A0000}"/>
    <hyperlink ref="E2593" location="A128068430T" display="A128068430T" xr:uid="{00000000-0004-0000-0000-0000160A0000}"/>
    <hyperlink ref="E2594" location="A127952122C" display="A127952122C" xr:uid="{00000000-0004-0000-0000-0000170A0000}"/>
    <hyperlink ref="E2595" location="A128049130K" display="A128049130K" xr:uid="{00000000-0004-0000-0000-0000180A0000}"/>
    <hyperlink ref="E2596" location="A127990822A" display="A127990822A" xr:uid="{00000000-0004-0000-0000-0000190A0000}"/>
    <hyperlink ref="E2597" location="A128068418A" display="A128068418A" xr:uid="{00000000-0004-0000-0000-00001A0A0000}"/>
    <hyperlink ref="E2598" location="A128068422T" display="A128068422T" xr:uid="{00000000-0004-0000-0000-00001B0A0000}"/>
    <hyperlink ref="E2599" location="A127990826K" display="A127990826K" xr:uid="{00000000-0004-0000-0000-00001C0A0000}"/>
    <hyperlink ref="E2600" location="A128029658K" display="A128029658K" xr:uid="{00000000-0004-0000-0000-00001D0A0000}"/>
    <hyperlink ref="E2601" location="A128049134V" display="A128049134V" xr:uid="{00000000-0004-0000-0000-00001E0A0000}"/>
    <hyperlink ref="E2602" location="A127990830A" display="A127990830A" xr:uid="{00000000-0004-0000-0000-00001F0A0000}"/>
    <hyperlink ref="E2603" location="A128088210L" display="A128088210L" xr:uid="{00000000-0004-0000-0000-0000200A0000}"/>
    <hyperlink ref="E2604" location="A128010270R" display="A128010270R" xr:uid="{00000000-0004-0000-0000-0000210A0000}"/>
    <hyperlink ref="E2605" location="A127971798J" display="A127971798J" xr:uid="{00000000-0004-0000-0000-0000220A0000}"/>
    <hyperlink ref="E2606" location="A128010274X" display="A128010274X" xr:uid="{00000000-0004-0000-0000-0000230A0000}"/>
    <hyperlink ref="E2607" location="A128088214W" display="A128088214W" xr:uid="{00000000-0004-0000-0000-0000240A0000}"/>
    <hyperlink ref="E2608" location="A128029662A" display="A128029662A" xr:uid="{00000000-0004-0000-0000-0000250A0000}"/>
    <hyperlink ref="E2609" location="A128088218F" display="A128088218F" xr:uid="{00000000-0004-0000-0000-0000260A0000}"/>
    <hyperlink ref="E2610" location="A128049138C" display="A128049138C" xr:uid="{00000000-0004-0000-0000-0000270A0000}"/>
    <hyperlink ref="E2611" location="A127990834K" display="A127990834K" xr:uid="{00000000-0004-0000-0000-0000280A0000}"/>
    <hyperlink ref="E2612" location="A127990838V" display="A127990838V" xr:uid="{00000000-0004-0000-0000-0000290A0000}"/>
    <hyperlink ref="E2613" location="A127990842K" display="A127990842K" xr:uid="{00000000-0004-0000-0000-00002A0A0000}"/>
    <hyperlink ref="E2614" location="A128029670A" display="A128029670A" xr:uid="{00000000-0004-0000-0000-00002B0A0000}"/>
    <hyperlink ref="E2615" location="A128088222W" display="A128088222W" xr:uid="{00000000-0004-0000-0000-00002C0A0000}"/>
    <hyperlink ref="E2616" location="A128088226F" display="A128088226F" xr:uid="{00000000-0004-0000-0000-00002D0A0000}"/>
    <hyperlink ref="E2617" location="A128010278J" display="A128010278J" xr:uid="{00000000-0004-0000-0000-00002E0A0000}"/>
    <hyperlink ref="E2618" location="A127952146W" display="A127952146W" xr:uid="{00000000-0004-0000-0000-00002F0A0000}"/>
    <hyperlink ref="E2619" location="A127990854V" display="A127990854V" xr:uid="{00000000-0004-0000-0000-0000300A0000}"/>
    <hyperlink ref="E2620" location="A128068438K" display="A128068438K" xr:uid="{00000000-0004-0000-0000-0000310A0000}"/>
    <hyperlink ref="E2621" location="A128010302W" display="A128010302W" xr:uid="{00000000-0004-0000-0000-0000320A0000}"/>
    <hyperlink ref="E2622" location="A128049158L" display="A128049158L" xr:uid="{00000000-0004-0000-0000-0000330A0000}"/>
    <hyperlink ref="E2623" location="A128088238R" display="A128088238R" xr:uid="{00000000-0004-0000-0000-0000340A0000}"/>
    <hyperlink ref="E2624" location="A128029702J" display="A128029702J" xr:uid="{00000000-0004-0000-0000-0000350A0000}"/>
    <hyperlink ref="E2625" location="A127971814W" display="A127971814W" xr:uid="{00000000-0004-0000-0000-0000360A0000}"/>
    <hyperlink ref="E2626" location="A128049162C" display="A128049162C" xr:uid="{00000000-0004-0000-0000-0000370A0000}"/>
    <hyperlink ref="E2627" location="A128049166L" display="A128049166L" xr:uid="{00000000-0004-0000-0000-0000380A0000}"/>
    <hyperlink ref="E2628" location="A128068434A" display="A128068434A" xr:uid="{00000000-0004-0000-0000-0000390A0000}"/>
    <hyperlink ref="E2629" location="A127952126L" display="A127952126L" xr:uid="{00000000-0004-0000-0000-00003A0A0000}"/>
    <hyperlink ref="E2630" location="A127990858C" display="A127990858C" xr:uid="{00000000-0004-0000-0000-00003B0A0000}"/>
    <hyperlink ref="E2631" location="A127952130C" display="A127952130C" xr:uid="{00000000-0004-0000-0000-00003C0A0000}"/>
    <hyperlink ref="E2632" location="A128029678V" display="A128029678V" xr:uid="{00000000-0004-0000-0000-00003D0A0000}"/>
    <hyperlink ref="E2633" location="A128010286J" display="A128010286J" xr:uid="{00000000-0004-0000-0000-00003E0A0000}"/>
    <hyperlink ref="E2634" location="A128010290X" display="A128010290X" xr:uid="{00000000-0004-0000-0000-00003F0A0000}"/>
    <hyperlink ref="E2635" location="A127952134L" display="A127952134L" xr:uid="{00000000-0004-0000-0000-0000400A0000}"/>
    <hyperlink ref="E2636" location="A128010294J" display="A128010294J" xr:uid="{00000000-0004-0000-0000-0000410A0000}"/>
    <hyperlink ref="E2637" location="A127971806W" display="A127971806W" xr:uid="{00000000-0004-0000-0000-0000420A0000}"/>
    <hyperlink ref="E2638" location="A127952138W" display="A127952138W" xr:uid="{00000000-0004-0000-0000-0000430A0000}"/>
    <hyperlink ref="E2639" location="A128029682K" display="A128029682K" xr:uid="{00000000-0004-0000-0000-0000440A0000}"/>
    <hyperlink ref="E2640" location="A128029686V" display="A128029686V" xr:uid="{00000000-0004-0000-0000-0000450A0000}"/>
    <hyperlink ref="E2641" location="A128088230W" display="A128088230W" xr:uid="{00000000-0004-0000-0000-0000460A0000}"/>
    <hyperlink ref="E2642" location="A128049150V" display="A128049150V" xr:uid="{00000000-0004-0000-0000-0000470A0000}"/>
    <hyperlink ref="E2643" location="A128088234F" display="A128088234F" xr:uid="{00000000-0004-0000-0000-0000480A0000}"/>
    <hyperlink ref="E2644" location="A128029690K" display="A128029690K" xr:uid="{00000000-0004-0000-0000-0000490A0000}"/>
    <hyperlink ref="E2645" location="A128029694V" display="A128029694V" xr:uid="{00000000-0004-0000-0000-00004A0A0000}"/>
    <hyperlink ref="E2646" location="A127952142L" display="A127952142L" xr:uid="{00000000-0004-0000-0000-00004B0A0000}"/>
    <hyperlink ref="E2647" location="A128010298T" display="A128010298T" xr:uid="{00000000-0004-0000-0000-00004C0A0000}"/>
    <hyperlink ref="E2648" location="A128029698C" display="A128029698C" xr:uid="{00000000-0004-0000-0000-00004D0A0000}"/>
    <hyperlink ref="E2649" location="A127971810L" display="A127971810L" xr:uid="{00000000-0004-0000-0000-00004E0A0000}"/>
    <hyperlink ref="E2650" location="A128049154C" display="A128049154C" xr:uid="{00000000-0004-0000-0000-00004F0A0000}"/>
    <hyperlink ref="E2651" location="A128010306F" display="A128010306F" xr:uid="{00000000-0004-0000-0000-0000500A0000}"/>
    <hyperlink ref="E2652" location="A128068466V" display="A128068466V" xr:uid="{00000000-0004-0000-0000-0000510A0000}"/>
    <hyperlink ref="E2653" location="A127952154W" display="A127952154W" xr:uid="{00000000-0004-0000-0000-0000520A0000}"/>
    <hyperlink ref="E2654" location="A127971818F" display="A127971818F" xr:uid="{00000000-0004-0000-0000-0000530A0000}"/>
    <hyperlink ref="E2655" location="A128049186W" display="A128049186W" xr:uid="{00000000-0004-0000-0000-0000540A0000}"/>
    <hyperlink ref="E2656" location="A128068470K" display="A128068470K" xr:uid="{00000000-0004-0000-0000-0000550A0000}"/>
    <hyperlink ref="E2657" location="A127971830W" display="A127971830W" xr:uid="{00000000-0004-0000-0000-0000560A0000}"/>
    <hyperlink ref="E2658" location="A128088262R" display="A128088262R" xr:uid="{00000000-0004-0000-0000-0000570A0000}"/>
    <hyperlink ref="E2659" location="A128049198F" display="A128049198F" xr:uid="{00000000-0004-0000-0000-0000580A0000}"/>
    <hyperlink ref="E2660" location="A128068474V" display="A128068474V" xr:uid="{00000000-0004-0000-0000-0000590A0000}"/>
    <hyperlink ref="E2661" location="A128049202K" display="A128049202K" xr:uid="{00000000-0004-0000-0000-00005A0A0000}"/>
    <hyperlink ref="E2662" location="A128049170C" display="A128049170C" xr:uid="{00000000-0004-0000-0000-00005B0A0000}"/>
    <hyperlink ref="E2663" location="A128068442A" display="A128068442A" xr:uid="{00000000-0004-0000-0000-00005C0A0000}"/>
    <hyperlink ref="E2664" location="A127990862V" display="A127990862V" xr:uid="{00000000-0004-0000-0000-00005D0A0000}"/>
    <hyperlink ref="E2665" location="A127990866C" display="A127990866C" xr:uid="{00000000-0004-0000-0000-00005E0A0000}"/>
    <hyperlink ref="E2666" location="A128068446K" display="A128068446K" xr:uid="{00000000-0004-0000-0000-00005F0A0000}"/>
    <hyperlink ref="E2667" location="A128068450A" display="A128068450A" xr:uid="{00000000-0004-0000-0000-0000600A0000}"/>
    <hyperlink ref="E2668" location="A128088242F" display="A128088242F" xr:uid="{00000000-0004-0000-0000-0000610A0000}"/>
    <hyperlink ref="E2669" location="A128049174L" display="A128049174L" xr:uid="{00000000-0004-0000-0000-0000620A0000}"/>
    <hyperlink ref="E2670" location="A128068454K" display="A128068454K" xr:uid="{00000000-0004-0000-0000-0000630A0000}"/>
    <hyperlink ref="E2671" location="A127990870V" display="A127990870V" xr:uid="{00000000-0004-0000-0000-0000640A0000}"/>
    <hyperlink ref="E2672" location="A128088246R" display="A128088246R" xr:uid="{00000000-0004-0000-0000-0000650A0000}"/>
    <hyperlink ref="E2673" location="A127952158F" display="A127952158F" xr:uid="{00000000-0004-0000-0000-0000660A0000}"/>
    <hyperlink ref="E2674" location="A128049178W" display="A128049178W" xr:uid="{00000000-0004-0000-0000-0000670A0000}"/>
    <hyperlink ref="E2675" location="A128068458V" display="A128068458V" xr:uid="{00000000-0004-0000-0000-0000680A0000}"/>
    <hyperlink ref="E2676" location="A128088250F" display="A128088250F" xr:uid="{00000000-0004-0000-0000-0000690A0000}"/>
    <hyperlink ref="E2677" location="A128068462K" display="A128068462K" xr:uid="{00000000-0004-0000-0000-00006A0A0000}"/>
    <hyperlink ref="E2678" location="A128088254R" display="A128088254R" xr:uid="{00000000-0004-0000-0000-00006B0A0000}"/>
    <hyperlink ref="E2679" location="A128049182L" display="A128049182L" xr:uid="{00000000-0004-0000-0000-00006C0A0000}"/>
    <hyperlink ref="E2680" location="A127990874C" display="A127990874C" xr:uid="{00000000-0004-0000-0000-00006D0A0000}"/>
    <hyperlink ref="E2681" location="A127971822W" display="A127971822W" xr:uid="{00000000-0004-0000-0000-00006E0A0000}"/>
    <hyperlink ref="E2682" location="A127952162W" display="A127952162W" xr:uid="{00000000-0004-0000-0000-00006F0A0000}"/>
    <hyperlink ref="E2683" location="A128049190L" display="A128049190L" xr:uid="{00000000-0004-0000-0000-0000700A0000}"/>
    <hyperlink ref="E2684" location="A127971826F" display="A127971826F" xr:uid="{00000000-0004-0000-0000-0000710A0000}"/>
    <hyperlink ref="E2685" location="A128088258X" display="A128088258X" xr:uid="{00000000-0004-0000-0000-0000720A0000}"/>
    <hyperlink ref="E2686" location="A127990886L" display="A127990886L" xr:uid="{00000000-0004-0000-0000-0000730A0000}"/>
    <hyperlink ref="E2687" location="A128010310W" display="A128010310W" xr:uid="{00000000-0004-0000-0000-0000740A0000}"/>
    <hyperlink ref="E2688" location="A128049214V" display="A128049214V" xr:uid="{00000000-0004-0000-0000-0000750A0000}"/>
    <hyperlink ref="E2689" location="A127990882C" display="A127990882C" xr:uid="{00000000-0004-0000-0000-0000760A0000}"/>
    <hyperlink ref="E2690" location="A128010322F" display="A128010322F" xr:uid="{00000000-0004-0000-0000-0000770A0000}"/>
    <hyperlink ref="E2691" location="A128010330F" display="A128010330F" xr:uid="{00000000-0004-0000-0000-0000780A0000}"/>
    <hyperlink ref="E2692" location="A128010334R" display="A128010334R" xr:uid="{00000000-0004-0000-0000-0000790A0000}"/>
    <hyperlink ref="E2693" location="A128088286J" display="A128088286J" xr:uid="{00000000-0004-0000-0000-00007A0A0000}"/>
    <hyperlink ref="E2694" location="A127990890C" display="A127990890C" xr:uid="{00000000-0004-0000-0000-00007B0A0000}"/>
    <hyperlink ref="E2695" location="A127971850F" display="A127971850F" xr:uid="{00000000-0004-0000-0000-00007C0A0000}"/>
    <hyperlink ref="E2696" location="A128088266X" display="A128088266X" xr:uid="{00000000-0004-0000-0000-00007D0A0000}"/>
    <hyperlink ref="E2697" location="A127971834F" display="A127971834F" xr:uid="{00000000-0004-0000-0000-00007E0A0000}"/>
    <hyperlink ref="E2698" location="A128049206V" display="A128049206V" xr:uid="{00000000-0004-0000-0000-00007F0A0000}"/>
    <hyperlink ref="E2699" location="A128029706T" display="A128029706T" xr:uid="{00000000-0004-0000-0000-0000800A0000}"/>
    <hyperlink ref="E2700" location="A128088270R" display="A128088270R" xr:uid="{00000000-0004-0000-0000-0000810A0000}"/>
    <hyperlink ref="E2701" location="A127971838R" display="A127971838R" xr:uid="{00000000-0004-0000-0000-0000820A0000}"/>
    <hyperlink ref="E2702" location="A127990878L" display="A127990878L" xr:uid="{00000000-0004-0000-0000-0000830A0000}"/>
    <hyperlink ref="E2703" location="A127952166F" display="A127952166F" xr:uid="{00000000-0004-0000-0000-0000840A0000}"/>
    <hyperlink ref="E2704" location="A128049210K" display="A128049210K" xr:uid="{00000000-0004-0000-0000-0000850A0000}"/>
    <hyperlink ref="E2705" location="A128068478C" display="A128068478C" xr:uid="{00000000-0004-0000-0000-0000860A0000}"/>
    <hyperlink ref="E2706" location="A128049218C" display="A128049218C" xr:uid="{00000000-0004-0000-0000-0000870A0000}"/>
    <hyperlink ref="E2707" location="A128010314F" display="A128010314F" xr:uid="{00000000-0004-0000-0000-0000880A0000}"/>
    <hyperlink ref="E2708" location="A127971842F" display="A127971842F" xr:uid="{00000000-0004-0000-0000-0000890A0000}"/>
    <hyperlink ref="E2709" location="A128029710J" display="A128029710J" xr:uid="{00000000-0004-0000-0000-00008A0A0000}"/>
    <hyperlink ref="E2710" location="A128088274X" display="A128088274X" xr:uid="{00000000-0004-0000-0000-00008B0A0000}"/>
    <hyperlink ref="E2711" location="A128049222V" display="A128049222V" xr:uid="{00000000-0004-0000-0000-00008C0A0000}"/>
    <hyperlink ref="E2712" location="A127952170W" display="A127952170W" xr:uid="{00000000-0004-0000-0000-00008D0A0000}"/>
    <hyperlink ref="E2713" location="A127971846R" display="A127971846R" xr:uid="{00000000-0004-0000-0000-00008E0A0000}"/>
    <hyperlink ref="E2714" location="A128068482V" display="A128068482V" xr:uid="{00000000-0004-0000-0000-00008F0A0000}"/>
    <hyperlink ref="E2715" location="A128088278J" display="A128088278J" xr:uid="{00000000-0004-0000-0000-0000900A0000}"/>
    <hyperlink ref="E2716" location="A128029714T" display="A128029714T" xr:uid="{00000000-0004-0000-0000-0000910A0000}"/>
    <hyperlink ref="E2717" location="A128088282X" display="A128088282X" xr:uid="{00000000-0004-0000-0000-0000920A0000}"/>
    <hyperlink ref="E2718" location="A128010318R" display="A128010318R" xr:uid="{00000000-0004-0000-0000-0000930A0000}"/>
    <hyperlink ref="E2719" location="A128029718A" display="A128029718A" xr:uid="{00000000-0004-0000-0000-0000940A0000}"/>
    <hyperlink ref="E2720" location="A127952190F" display="A127952190F" xr:uid="{00000000-0004-0000-0000-0000950A0000}"/>
    <hyperlink ref="E2721" location="A127990894L" display="A127990894L" xr:uid="{00000000-0004-0000-0000-0000960A0000}"/>
    <hyperlink ref="E2722" location="A127952182F" display="A127952182F" xr:uid="{00000000-0004-0000-0000-0000970A0000}"/>
    <hyperlink ref="E2723" location="A128049238L" display="A128049238L" xr:uid="{00000000-0004-0000-0000-0000980A0000}"/>
    <hyperlink ref="E2724" location="A127971862R" display="A127971862R" xr:uid="{00000000-0004-0000-0000-0000990A0000}"/>
    <hyperlink ref="E2725" location="A128029742A" display="A128029742A" xr:uid="{00000000-0004-0000-0000-00009A0A0000}"/>
    <hyperlink ref="E2726" location="A128029746K" display="A128029746K" xr:uid="{00000000-0004-0000-0000-00009B0A0000}"/>
    <hyperlink ref="E2727" location="A128088298T" display="A128088298T" xr:uid="{00000000-0004-0000-0000-00009C0A0000}"/>
    <hyperlink ref="E2728" location="A127971870R" display="A127971870R" xr:uid="{00000000-0004-0000-0000-00009D0A0000}"/>
    <hyperlink ref="E2729" location="A128010354X" display="A128010354X" xr:uid="{00000000-0004-0000-0000-00009E0A0000}"/>
    <hyperlink ref="E2730" location="A127990898W" display="A127990898W" xr:uid="{00000000-0004-0000-0000-00009F0A0000}"/>
    <hyperlink ref="E2731" location="A128049226C" display="A128049226C" xr:uid="{00000000-0004-0000-0000-0000A00A0000}"/>
    <hyperlink ref="E2732" location="A127952174F" display="A127952174F" xr:uid="{00000000-0004-0000-0000-0000A10A0000}"/>
    <hyperlink ref="E2733" location="A128010338X" display="A128010338X" xr:uid="{00000000-0004-0000-0000-0000A20A0000}"/>
    <hyperlink ref="E2734" location="A128029722T" display="A128029722T" xr:uid="{00000000-0004-0000-0000-0000A30A0000}"/>
    <hyperlink ref="E2735" location="A127952178R" display="A127952178R" xr:uid="{00000000-0004-0000-0000-0000A40A0000}"/>
    <hyperlink ref="E2736" location="A128010342R" display="A128010342R" xr:uid="{00000000-0004-0000-0000-0000A50A0000}"/>
    <hyperlink ref="E2737" location="A127971854R" display="A127971854R" xr:uid="{00000000-0004-0000-0000-0000A60A0000}"/>
    <hyperlink ref="E2738" location="A128029726A" display="A128029726A" xr:uid="{00000000-0004-0000-0000-0000A70A0000}"/>
    <hyperlink ref="E2739" location="A128088290X" display="A128088290X" xr:uid="{00000000-0004-0000-0000-0000A80A0000}"/>
    <hyperlink ref="E2740" location="A128088294J" display="A128088294J" xr:uid="{00000000-0004-0000-0000-0000A90A0000}"/>
    <hyperlink ref="E2741" location="A127952186R" display="A127952186R" xr:uid="{00000000-0004-0000-0000-0000AA0A0000}"/>
    <hyperlink ref="E2742" location="A128029730T" display="A128029730T" xr:uid="{00000000-0004-0000-0000-0000AB0A0000}"/>
    <hyperlink ref="E2743" location="A128049230V" display="A128049230V" xr:uid="{00000000-0004-0000-0000-0000AC0A0000}"/>
    <hyperlink ref="E2744" location="A128010346X" display="A128010346X" xr:uid="{00000000-0004-0000-0000-0000AD0A0000}"/>
    <hyperlink ref="E2745" location="A128049234C" display="A128049234C" xr:uid="{00000000-0004-0000-0000-0000AE0A0000}"/>
    <hyperlink ref="E2746" location="A128029734A" display="A128029734A" xr:uid="{00000000-0004-0000-0000-0000AF0A0000}"/>
    <hyperlink ref="E2747" location="A128010350R" display="A128010350R" xr:uid="{00000000-0004-0000-0000-0000B00A0000}"/>
    <hyperlink ref="E2748" location="A127971858X" display="A127971858X" xr:uid="{00000000-0004-0000-0000-0000B10A0000}"/>
    <hyperlink ref="E2749" location="A128068486C" display="A128068486C" xr:uid="{00000000-0004-0000-0000-0000B20A0000}"/>
    <hyperlink ref="E2750" location="A128029738K" display="A128029738K" xr:uid="{00000000-0004-0000-0000-0000B30A0000}"/>
    <hyperlink ref="E2751" location="A127990902A" display="A127990902A" xr:uid="{00000000-0004-0000-0000-0000B40A0000}"/>
    <hyperlink ref="E2752" location="A128049242C" display="A128049242C" xr:uid="{00000000-0004-0000-0000-0000B50A0000}"/>
    <hyperlink ref="E2753" location="A127990906K" display="A127990906K" xr:uid="{00000000-0004-0000-0000-0000B60A0000}"/>
    <hyperlink ref="E2754" location="A127952226W" display="A127952226W" xr:uid="{00000000-0004-0000-0000-0000B70A0000}"/>
    <hyperlink ref="E2755" location="A128068510T" display="A128068510T" xr:uid="{00000000-0004-0000-0000-0000B80A0000}"/>
    <hyperlink ref="E2756" location="A128049254L" display="A128049254L" xr:uid="{00000000-0004-0000-0000-0000B90A0000}"/>
    <hyperlink ref="E2757" location="A128029770K" display="A128029770K" xr:uid="{00000000-0004-0000-0000-0000BA0A0000}"/>
    <hyperlink ref="E2758" location="A127990934V" display="A127990934V" xr:uid="{00000000-0004-0000-0000-0000BB0A0000}"/>
    <hyperlink ref="E2759" location="A127990938C" display="A127990938C" xr:uid="{00000000-0004-0000-0000-0000BC0A0000}"/>
    <hyperlink ref="E2760" location="A127992458C" display="A127992458C" xr:uid="{00000000-0004-0000-0000-0000BD0A0000}"/>
    <hyperlink ref="E2761" location="A128031350F" display="A128031350F" xr:uid="{00000000-0004-0000-0000-0000BE0A0000}"/>
    <hyperlink ref="E2762" location="A128070110W" display="A128070110W" xr:uid="{00000000-0004-0000-0000-0000BF0A0000}"/>
    <hyperlink ref="E2763" location="A128089818C" display="A128089818C" xr:uid="{00000000-0004-0000-0000-0000C00A0000}"/>
    <hyperlink ref="E2764" location="A127973490X" display="A127973490X" xr:uid="{00000000-0004-0000-0000-0000C10A0000}"/>
    <hyperlink ref="E2765" location="A128012054J" display="A128012054J" xr:uid="{00000000-0004-0000-0000-0000C20A0000}"/>
    <hyperlink ref="E2766" location="A127973498T" display="A127973498T" xr:uid="{00000000-0004-0000-0000-0000C30A0000}"/>
    <hyperlink ref="E2767" location="A128070122F" display="A128070122F" xr:uid="{00000000-0004-0000-0000-0000C40A0000}"/>
    <hyperlink ref="E2768" location="A128012058T" display="A128012058T" xr:uid="{00000000-0004-0000-0000-0000C50A0000}"/>
    <hyperlink ref="E2769" location="A128070126R" display="A128070126R" xr:uid="{00000000-0004-0000-0000-0000C60A0000}"/>
    <hyperlink ref="E2770" location="A128070098T" display="A128070098T" xr:uid="{00000000-0004-0000-0000-0000C70A0000}"/>
    <hyperlink ref="E2771" location="A128050782R" display="A128050782R" xr:uid="{00000000-0004-0000-0000-0000C80A0000}"/>
    <hyperlink ref="E2772" location="A128070102W" display="A128070102W" xr:uid="{00000000-0004-0000-0000-0000C90A0000}"/>
    <hyperlink ref="E2773" location="A127953846C" display="A127953846C" xr:uid="{00000000-0004-0000-0000-0000CA0A0000}"/>
    <hyperlink ref="E2774" location="A128012042X" display="A128012042X" xr:uid="{00000000-0004-0000-0000-0000CB0A0000}"/>
    <hyperlink ref="E2775" location="A128031354R" display="A128031354R" xr:uid="{00000000-0004-0000-0000-0000CC0A0000}"/>
    <hyperlink ref="E2776" location="A128070106F" display="A128070106F" xr:uid="{00000000-0004-0000-0000-0000CD0A0000}"/>
    <hyperlink ref="E2777" location="A128012046J" display="A128012046J" xr:uid="{00000000-0004-0000-0000-0000CE0A0000}"/>
    <hyperlink ref="E2778" location="A128012050X" display="A128012050X" xr:uid="{00000000-0004-0000-0000-0000CF0A0000}"/>
    <hyperlink ref="E2779" location="A128050786X" display="A128050786X" xr:uid="{00000000-0004-0000-0000-0000D00A0000}"/>
    <hyperlink ref="E2780" location="A127973486J" display="A127973486J" xr:uid="{00000000-0004-0000-0000-0000D10A0000}"/>
    <hyperlink ref="E2781" location="A128050790R" display="A128050790R" xr:uid="{00000000-0004-0000-0000-0000D20A0000}"/>
    <hyperlink ref="E2782" location="A128089806V" display="A128089806V" xr:uid="{00000000-0004-0000-0000-0000D30A0000}"/>
    <hyperlink ref="E2783" location="A128050794X" display="A128050794X" xr:uid="{00000000-0004-0000-0000-0000D40A0000}"/>
    <hyperlink ref="E2784" location="A128089810K" display="A128089810K" xr:uid="{00000000-0004-0000-0000-0000D50A0000}"/>
    <hyperlink ref="E2785" location="A127953850V" display="A127953850V" xr:uid="{00000000-0004-0000-0000-0000D60A0000}"/>
    <hyperlink ref="E2786" location="A128089814V" display="A128089814V" xr:uid="{00000000-0004-0000-0000-0000D70A0000}"/>
    <hyperlink ref="E2787" location="A128070114F" display="A128070114F" xr:uid="{00000000-0004-0000-0000-0000D80A0000}"/>
    <hyperlink ref="E2788" location="A127992454V" display="A127992454V" xr:uid="{00000000-0004-0000-0000-0000D90A0000}"/>
    <hyperlink ref="E2789" location="A127953854C" display="A127953854C" xr:uid="{00000000-0004-0000-0000-0000DA0A0000}"/>
    <hyperlink ref="E2790" location="A128089822V" display="A128089822V" xr:uid="{00000000-0004-0000-0000-0000DB0A0000}"/>
    <hyperlink ref="E2791" location="A128070118R" display="A128070118R" xr:uid="{00000000-0004-0000-0000-0000DC0A0000}"/>
    <hyperlink ref="E2792" location="A128050798J" display="A128050798J" xr:uid="{00000000-0004-0000-0000-0000DD0A0000}"/>
    <hyperlink ref="E2793" location="A127973494J" display="A127973494J" xr:uid="{00000000-0004-0000-0000-0000DE0A0000}"/>
    <hyperlink ref="E2794" location="A127992462V" display="A127992462V" xr:uid="{00000000-0004-0000-0000-0000DF0A0000}"/>
    <hyperlink ref="E2795" location="A128051182C" display="A128051182C" xr:uid="{00000000-0004-0000-0000-0000E00A0000}"/>
    <hyperlink ref="E2796" location="A127992842W" display="A127992842W" xr:uid="{00000000-0004-0000-0000-0000E10A0000}"/>
    <hyperlink ref="E2797" location="A127973850T" display="A127973850T" xr:uid="{00000000-0004-0000-0000-0000E20A0000}"/>
    <hyperlink ref="E2798" location="A127954238T" display="A127954238T" xr:uid="{00000000-0004-0000-0000-0000E30A0000}"/>
    <hyperlink ref="E2799" location="A127954242J" display="A127954242J" xr:uid="{00000000-0004-0000-0000-0000E40A0000}"/>
    <hyperlink ref="E2800" location="A128051190C" display="A128051190C" xr:uid="{00000000-0004-0000-0000-0000E50A0000}"/>
    <hyperlink ref="E2801" location="A127954246T" display="A127954246T" xr:uid="{00000000-0004-0000-0000-0000E60A0000}"/>
    <hyperlink ref="E2802" location="A127954250J" display="A127954250J" xr:uid="{00000000-0004-0000-0000-0000E70A0000}"/>
    <hyperlink ref="E2803" location="A128051194L" display="A128051194L" xr:uid="{00000000-0004-0000-0000-0000E80A0000}"/>
    <hyperlink ref="E2804" location="A127973862A" display="A127973862A" xr:uid="{00000000-0004-0000-0000-0000E90A0000}"/>
    <hyperlink ref="E2805" location="A127973842T" display="A127973842T" xr:uid="{00000000-0004-0000-0000-0000EA0A0000}"/>
    <hyperlink ref="E2806" location="A128090158F" display="A128090158F" xr:uid="{00000000-0004-0000-0000-0000EB0A0000}"/>
    <hyperlink ref="E2807" location="A127992846F" display="A127992846F" xr:uid="{00000000-0004-0000-0000-0000EC0A0000}"/>
    <hyperlink ref="E2808" location="A127954218J" display="A127954218J" xr:uid="{00000000-0004-0000-0000-0000ED0A0000}"/>
    <hyperlink ref="E2809" location="A127973846A" display="A127973846A" xr:uid="{00000000-0004-0000-0000-0000EE0A0000}"/>
    <hyperlink ref="E2810" location="A128012422A" display="A128012422A" xr:uid="{00000000-0004-0000-0000-0000EF0A0000}"/>
    <hyperlink ref="E2811" location="A128090162W" display="A128090162W" xr:uid="{00000000-0004-0000-0000-0000F00A0000}"/>
    <hyperlink ref="E2812" location="A128070466K" display="A128070466K" xr:uid="{00000000-0004-0000-0000-0000F10A0000}"/>
    <hyperlink ref="E2813" location="A127954222X" display="A127954222X" xr:uid="{00000000-0004-0000-0000-0000F20A0000}"/>
    <hyperlink ref="E2814" location="A128031678K" display="A128031678K" xr:uid="{00000000-0004-0000-0000-0000F30A0000}"/>
    <hyperlink ref="E2815" location="A128031682A" display="A128031682A" xr:uid="{00000000-0004-0000-0000-0000F40A0000}"/>
    <hyperlink ref="E2816" location="A127954226J" display="A127954226J" xr:uid="{00000000-0004-0000-0000-0000F50A0000}"/>
    <hyperlink ref="E2817" location="A127954230X" display="A127954230X" xr:uid="{00000000-0004-0000-0000-0000F60A0000}"/>
    <hyperlink ref="E2818" location="A127973854A" display="A127973854A" xr:uid="{00000000-0004-0000-0000-0000F70A0000}"/>
    <hyperlink ref="E2819" location="A128090166F" display="A128090166F" xr:uid="{00000000-0004-0000-0000-0000F80A0000}"/>
    <hyperlink ref="E2820" location="A128051178L" display="A128051178L" xr:uid="{00000000-0004-0000-0000-0000F90A0000}"/>
    <hyperlink ref="E2821" location="A128090170W" display="A128090170W" xr:uid="{00000000-0004-0000-0000-0000FA0A0000}"/>
    <hyperlink ref="E2822" location="A128012426K" display="A128012426K" xr:uid="{00000000-0004-0000-0000-0000FB0A0000}"/>
    <hyperlink ref="E2823" location="A127954234J" display="A127954234J" xr:uid="{00000000-0004-0000-0000-0000FC0A0000}"/>
    <hyperlink ref="E2824" location="A128070470A" display="A128070470A" xr:uid="{00000000-0004-0000-0000-0000FD0A0000}"/>
    <hyperlink ref="E2825" location="A128090174F" display="A128090174F" xr:uid="{00000000-0004-0000-0000-0000FE0A0000}"/>
    <hyperlink ref="E2826" location="A128070474K" display="A128070474K" xr:uid="{00000000-0004-0000-0000-0000FF0A0000}"/>
    <hyperlink ref="E2827" location="A127973858K" display="A127973858K" xr:uid="{00000000-0004-0000-0000-0000000B0000}"/>
    <hyperlink ref="E2828" location="A128051186L" display="A128051186L" xr:uid="{00000000-0004-0000-0000-0000010B0000}"/>
    <hyperlink ref="E2829" location="A127974026L" display="A127974026L" xr:uid="{00000000-0004-0000-0000-0000020B0000}"/>
    <hyperlink ref="E2830" location="A128090362R" display="A128090362R" xr:uid="{00000000-0004-0000-0000-0000030B0000}"/>
    <hyperlink ref="E2831" location="A128031866V" display="A128031866V" xr:uid="{00000000-0004-0000-0000-0000040B0000}"/>
    <hyperlink ref="E2832" location="A127993022J" display="A127993022J" xr:uid="{00000000-0004-0000-0000-0000050B0000}"/>
    <hyperlink ref="E2833" location="A128012638L" display="A128012638L" xr:uid="{00000000-0004-0000-0000-0000060B0000}"/>
    <hyperlink ref="E2834" location="A128031870K" display="A128031870K" xr:uid="{00000000-0004-0000-0000-0000070B0000}"/>
    <hyperlink ref="E2835" location="A127974030C" display="A127974030C" xr:uid="{00000000-0004-0000-0000-0000080B0000}"/>
    <hyperlink ref="E2836" location="A128070706K" display="A128070706K" xr:uid="{00000000-0004-0000-0000-0000090B0000}"/>
    <hyperlink ref="E2837" location="A128070710A" display="A128070710A" xr:uid="{00000000-0004-0000-0000-00000A0B0000}"/>
    <hyperlink ref="E2838" location="A128070714K" display="A128070714K" xr:uid="{00000000-0004-0000-0000-00000B0B0000}"/>
    <hyperlink ref="E2839" location="A128051354L" display="A128051354L" xr:uid="{00000000-0004-0000-0000-00000C0B0000}"/>
    <hyperlink ref="E2840" location="A128070686L" display="A128070686L" xr:uid="{00000000-0004-0000-0000-00000D0B0000}"/>
    <hyperlink ref="E2841" location="A127954418A" display="A127954418A" xr:uid="{00000000-0004-0000-0000-00000E0B0000}"/>
    <hyperlink ref="E2842" location="A128012618C" display="A128012618C" xr:uid="{00000000-0004-0000-0000-00000F0B0000}"/>
    <hyperlink ref="E2843" location="A128012622V" display="A128012622V" xr:uid="{00000000-0004-0000-0000-0000100B0000}"/>
    <hyperlink ref="E2844" location="A127954422T" display="A127954422T" xr:uid="{00000000-0004-0000-0000-0000110B0000}"/>
    <hyperlink ref="E2845" location="A128070690C" display="A128070690C" xr:uid="{00000000-0004-0000-0000-0000120B0000}"/>
    <hyperlink ref="E2846" location="A127954426A" display="A127954426A" xr:uid="{00000000-0004-0000-0000-0000130B0000}"/>
    <hyperlink ref="E2847" location="A128051358W" display="A128051358W" xr:uid="{00000000-0004-0000-0000-0000140B0000}"/>
    <hyperlink ref="E2848" location="A128090366X" display="A128090366X" xr:uid="{00000000-0004-0000-0000-0000150B0000}"/>
    <hyperlink ref="E2849" location="A128070694L" display="A128070694L" xr:uid="{00000000-0004-0000-0000-0000160B0000}"/>
    <hyperlink ref="E2850" location="A128090370R" display="A128090370R" xr:uid="{00000000-0004-0000-0000-0000170B0000}"/>
    <hyperlink ref="E2851" location="A127954430T" display="A127954430T" xr:uid="{00000000-0004-0000-0000-0000180B0000}"/>
    <hyperlink ref="E2852" location="A127993014J" display="A127993014J" xr:uid="{00000000-0004-0000-0000-0000190B0000}"/>
    <hyperlink ref="E2853" location="A128012626C" display="A128012626C" xr:uid="{00000000-0004-0000-0000-00001A0B0000}"/>
    <hyperlink ref="E2854" location="A128051362L" display="A128051362L" xr:uid="{00000000-0004-0000-0000-00001B0B0000}"/>
    <hyperlink ref="E2855" location="A127954434A" display="A127954434A" xr:uid="{00000000-0004-0000-0000-00001C0B0000}"/>
    <hyperlink ref="E2856" location="A127993018T" display="A127993018T" xr:uid="{00000000-0004-0000-0000-00001D0B0000}"/>
    <hyperlink ref="E2857" location="A128012630V" display="A128012630V" xr:uid="{00000000-0004-0000-0000-00001E0B0000}"/>
    <hyperlink ref="E2858" location="A128051366W" display="A128051366W" xr:uid="{00000000-0004-0000-0000-00001F0B0000}"/>
    <hyperlink ref="E2859" location="A128070698W" display="A128070698W" xr:uid="{00000000-0004-0000-0000-0000200B0000}"/>
    <hyperlink ref="E2860" location="A128012634C" display="A128012634C" xr:uid="{00000000-0004-0000-0000-0000210B0000}"/>
    <hyperlink ref="E2861" location="A128070702A" display="A128070702A" xr:uid="{00000000-0004-0000-0000-0000220B0000}"/>
    <hyperlink ref="E2862" location="A128051370L" display="A128051370L" xr:uid="{00000000-0004-0000-0000-0000230B0000}"/>
    <hyperlink ref="E2863" location="A128090402W" display="A128090402W" xr:uid="{00000000-0004-0000-0000-0000240B0000}"/>
    <hyperlink ref="E2864" location="A127993054A" display="A127993054A" xr:uid="{00000000-0004-0000-0000-0000250B0000}"/>
    <hyperlink ref="E2865" location="A128070730K" display="A128070730K" xr:uid="{00000000-0004-0000-0000-0000260B0000}"/>
    <hyperlink ref="E2866" location="A128090398T" display="A128090398T" xr:uid="{00000000-0004-0000-0000-0000270B0000}"/>
    <hyperlink ref="E2867" location="A127974058F" display="A127974058F" xr:uid="{00000000-0004-0000-0000-0000280B0000}"/>
    <hyperlink ref="E2868" location="A128051418L" display="A128051418L" xr:uid="{00000000-0004-0000-0000-0000290B0000}"/>
    <hyperlink ref="E2869" location="A127993066K" display="A127993066K" xr:uid="{00000000-0004-0000-0000-00002A0B0000}"/>
    <hyperlink ref="E2870" location="A128090406F" display="A128090406F" xr:uid="{00000000-0004-0000-0000-00002B0B0000}"/>
    <hyperlink ref="E2871" location="A128051422C" display="A128051422C" xr:uid="{00000000-0004-0000-0000-00002C0B0000}"/>
    <hyperlink ref="E2872" location="A128090410W" display="A128090410W" xr:uid="{00000000-0004-0000-0000-00002D0B0000}"/>
    <hyperlink ref="E2873" location="A127954454K" display="A127954454K" xr:uid="{00000000-0004-0000-0000-00002E0B0000}"/>
    <hyperlink ref="E2874" location="A128012658W" display="A128012658W" xr:uid="{00000000-0004-0000-0000-00002F0B0000}"/>
    <hyperlink ref="E2875" location="A128051402V" display="A128051402V" xr:uid="{00000000-0004-0000-0000-0000300B0000}"/>
    <hyperlink ref="E2876" location="A128070726V" display="A128070726V" xr:uid="{00000000-0004-0000-0000-0000310B0000}"/>
    <hyperlink ref="E2877" location="A128090390X" display="A128090390X" xr:uid="{00000000-0004-0000-0000-0000320B0000}"/>
    <hyperlink ref="E2878" location="A128031894C" display="A128031894C" xr:uid="{00000000-0004-0000-0000-0000330B0000}"/>
    <hyperlink ref="E2879" location="A127954458V" display="A127954458V" xr:uid="{00000000-0004-0000-0000-0000340B0000}"/>
    <hyperlink ref="E2880" location="A127974046W" display="A127974046W" xr:uid="{00000000-0004-0000-0000-0000350B0000}"/>
    <hyperlink ref="E2881" location="A127993058K" display="A127993058K" xr:uid="{00000000-0004-0000-0000-0000360B0000}"/>
    <hyperlink ref="E2882" location="A128012662L" display="A128012662L" xr:uid="{00000000-0004-0000-0000-0000370B0000}"/>
    <hyperlink ref="E2883" location="A128012666W" display="A128012666W" xr:uid="{00000000-0004-0000-0000-0000380B0000}"/>
    <hyperlink ref="E2884" location="A127993062A" display="A127993062A" xr:uid="{00000000-0004-0000-0000-0000390B0000}"/>
    <hyperlink ref="E2885" location="A128090394J" display="A128090394J" xr:uid="{00000000-0004-0000-0000-00003A0B0000}"/>
    <hyperlink ref="E2886" location="A127974050L" display="A127974050L" xr:uid="{00000000-0004-0000-0000-00003B0B0000}"/>
    <hyperlink ref="E2887" location="A128031898L" display="A128031898L" xr:uid="{00000000-0004-0000-0000-00003C0B0000}"/>
    <hyperlink ref="E2888" location="A128012670L" display="A128012670L" xr:uid="{00000000-0004-0000-0000-00003D0B0000}"/>
    <hyperlink ref="E2889" location="A128070734V" display="A128070734V" xr:uid="{00000000-0004-0000-0000-00003E0B0000}"/>
    <hyperlink ref="E2890" location="A128051406C" display="A128051406C" xr:uid="{00000000-0004-0000-0000-00003F0B0000}"/>
    <hyperlink ref="E2891" location="A127954462K" display="A127954462K" xr:uid="{00000000-0004-0000-0000-0000400B0000}"/>
    <hyperlink ref="E2892" location="A128012674W" display="A128012674W" xr:uid="{00000000-0004-0000-0000-0000410B0000}"/>
    <hyperlink ref="E2893" location="A127974054W" display="A127974054W" xr:uid="{00000000-0004-0000-0000-0000420B0000}"/>
    <hyperlink ref="E2894" location="A128031902T" display="A128031902T" xr:uid="{00000000-0004-0000-0000-0000430B0000}"/>
    <hyperlink ref="E2895" location="A128051410V" display="A128051410V" xr:uid="{00000000-0004-0000-0000-0000440B0000}"/>
    <hyperlink ref="E2896" location="A128031906A" display="A128031906A" xr:uid="{00000000-0004-0000-0000-0000450B0000}"/>
    <hyperlink ref="E2897" location="A128051430C" display="A128051430C" xr:uid="{00000000-0004-0000-0000-0000460B0000}"/>
    <hyperlink ref="E2898" location="A128031910T" display="A128031910T" xr:uid="{00000000-0004-0000-0000-0000470B0000}"/>
    <hyperlink ref="E2899" location="A128012682W" display="A128012682W" xr:uid="{00000000-0004-0000-0000-0000480B0000}"/>
    <hyperlink ref="E2900" location="A128012690W" display="A128012690W" xr:uid="{00000000-0004-0000-0000-0000490B0000}"/>
    <hyperlink ref="E2901" location="A128012694F" display="A128012694F" xr:uid="{00000000-0004-0000-0000-00004A0B0000}"/>
    <hyperlink ref="E2902" location="A127993082K" display="A127993082K" xr:uid="{00000000-0004-0000-0000-00004B0B0000}"/>
    <hyperlink ref="E2903" location="A127974082F" display="A127974082F" xr:uid="{00000000-0004-0000-0000-00004C0B0000}"/>
    <hyperlink ref="E2904" location="A128051434L" display="A128051434L" xr:uid="{00000000-0004-0000-0000-00004D0B0000}"/>
    <hyperlink ref="E2905" location="A128090426R" display="A128090426R" xr:uid="{00000000-0004-0000-0000-00004E0B0000}"/>
    <hyperlink ref="E2906" location="A127993086V" display="A127993086V" xr:uid="{00000000-0004-0000-0000-00004F0B0000}"/>
    <hyperlink ref="E2907" location="A128031914A" display="A128031914A" xr:uid="{00000000-0004-0000-0000-0000500B0000}"/>
    <hyperlink ref="E2908" location="A128090414F" display="A128090414F" xr:uid="{00000000-0004-0000-0000-0000510B0000}"/>
    <hyperlink ref="E2909" location="A127974062W" display="A127974062W" xr:uid="{00000000-0004-0000-0000-0000520B0000}"/>
    <hyperlink ref="E2910" location="A127993070A" display="A127993070A" xr:uid="{00000000-0004-0000-0000-0000530B0000}"/>
    <hyperlink ref="E2911" location="A128031918K" display="A128031918K" xr:uid="{00000000-0004-0000-0000-0000540B0000}"/>
    <hyperlink ref="E2912" location="A128070738C" display="A128070738C" xr:uid="{00000000-0004-0000-0000-0000550B0000}"/>
    <hyperlink ref="E2913" location="A127993074K" display="A127993074K" xr:uid="{00000000-0004-0000-0000-0000560B0000}"/>
    <hyperlink ref="E2914" location="A128012678F" display="A128012678F" xr:uid="{00000000-0004-0000-0000-0000570B0000}"/>
    <hyperlink ref="E2915" location="A127954466V" display="A127954466V" xr:uid="{00000000-0004-0000-0000-0000580B0000}"/>
    <hyperlink ref="E2916" location="A127954470K" display="A127954470K" xr:uid="{00000000-0004-0000-0000-0000590B0000}"/>
    <hyperlink ref="E2917" location="A128031922A" display="A128031922A" xr:uid="{00000000-0004-0000-0000-00005A0B0000}"/>
    <hyperlink ref="E2918" location="A128031926K" display="A128031926K" xr:uid="{00000000-0004-0000-0000-00005B0B0000}"/>
    <hyperlink ref="E2919" location="A127954474V" display="A127954474V" xr:uid="{00000000-0004-0000-0000-00005C0B0000}"/>
    <hyperlink ref="E2920" location="A127974066F" display="A127974066F" xr:uid="{00000000-0004-0000-0000-00005D0B0000}"/>
    <hyperlink ref="E2921" location="A127974070W" display="A127974070W" xr:uid="{00000000-0004-0000-0000-00005E0B0000}"/>
    <hyperlink ref="E2922" location="A127974074F" display="A127974074F" xr:uid="{00000000-0004-0000-0000-00005F0B0000}"/>
    <hyperlink ref="E2923" location="A128012686F" display="A128012686F" xr:uid="{00000000-0004-0000-0000-0000600B0000}"/>
    <hyperlink ref="E2924" location="A128051426L" display="A128051426L" xr:uid="{00000000-0004-0000-0000-0000610B0000}"/>
    <hyperlink ref="E2925" location="A128090418R" display="A128090418R" xr:uid="{00000000-0004-0000-0000-0000620B0000}"/>
    <hyperlink ref="E2926" location="A128070742V" display="A128070742V" xr:uid="{00000000-0004-0000-0000-0000630B0000}"/>
    <hyperlink ref="E2927" location="A127974078R" display="A127974078R" xr:uid="{00000000-0004-0000-0000-0000640B0000}"/>
    <hyperlink ref="E2928" location="A127993078V" display="A127993078V" xr:uid="{00000000-0004-0000-0000-0000650B0000}"/>
    <hyperlink ref="E2929" location="A128070746C" display="A128070746C" xr:uid="{00000000-0004-0000-0000-0000660B0000}"/>
    <hyperlink ref="E2930" location="A128012698R" display="A128012698R" xr:uid="{00000000-0004-0000-0000-0000670B0000}"/>
    <hyperlink ref="E2931" location="A127993106T" display="A127993106T" xr:uid="{00000000-0004-0000-0000-0000680B0000}"/>
    <hyperlink ref="E2932" location="A128070750V" display="A128070750V" xr:uid="{00000000-0004-0000-0000-0000690B0000}"/>
    <hyperlink ref="E2933" location="A128012702V" display="A128012702V" xr:uid="{00000000-0004-0000-0000-00006A0B0000}"/>
    <hyperlink ref="E2934" location="A128090442R" display="A128090442R" xr:uid="{00000000-0004-0000-0000-00006B0B0000}"/>
    <hyperlink ref="E2935" location="A127993110J" display="A127993110J" xr:uid="{00000000-0004-0000-0000-00006C0B0000}"/>
    <hyperlink ref="E2936" location="A128070770C" display="A128070770C" xr:uid="{00000000-0004-0000-0000-00006D0B0000}"/>
    <hyperlink ref="E2937" location="A128090446X" display="A128090446X" xr:uid="{00000000-0004-0000-0000-00006E0B0000}"/>
    <hyperlink ref="E2938" location="A128070774L" display="A128070774L" xr:uid="{00000000-0004-0000-0000-00006F0B0000}"/>
    <hyperlink ref="E2939" location="A128070778W" display="A128070778W" xr:uid="{00000000-0004-0000-0000-0000700B0000}"/>
    <hyperlink ref="E2940" location="A127993114T" display="A127993114T" xr:uid="{00000000-0004-0000-0000-0000710B0000}"/>
    <hyperlink ref="E2941" location="A128070754C" display="A128070754C" xr:uid="{00000000-0004-0000-0000-0000720B0000}"/>
    <hyperlink ref="E2942" location="A128090430F" display="A128090430F" xr:uid="{00000000-0004-0000-0000-0000730B0000}"/>
    <hyperlink ref="E2943" location="A127974086R" display="A127974086R" xr:uid="{00000000-0004-0000-0000-0000740B0000}"/>
    <hyperlink ref="E2944" location="A127993090K" display="A127993090K" xr:uid="{00000000-0004-0000-0000-0000750B0000}"/>
    <hyperlink ref="E2945" location="A128070758L" display="A128070758L" xr:uid="{00000000-0004-0000-0000-0000760B0000}"/>
    <hyperlink ref="E2946" location="A127993094V" display="A127993094V" xr:uid="{00000000-0004-0000-0000-0000770B0000}"/>
    <hyperlink ref="E2947" location="A128090434R" display="A128090434R" xr:uid="{00000000-0004-0000-0000-0000780B0000}"/>
    <hyperlink ref="E2948" location="A128031930A" display="A128031930A" xr:uid="{00000000-0004-0000-0000-0000790B0000}"/>
    <hyperlink ref="E2949" location="A128051438W" display="A128051438W" xr:uid="{00000000-0004-0000-0000-00007A0B0000}"/>
    <hyperlink ref="E2950" location="A128051442L" display="A128051442L" xr:uid="{00000000-0004-0000-0000-00007B0B0000}"/>
    <hyperlink ref="E2951" location="A128051446W" display="A128051446W" xr:uid="{00000000-0004-0000-0000-00007C0B0000}"/>
    <hyperlink ref="E2952" location="A127974090F" display="A127974090F" xr:uid="{00000000-0004-0000-0000-00007D0B0000}"/>
    <hyperlink ref="E2953" location="A127954478C" display="A127954478C" xr:uid="{00000000-0004-0000-0000-00007E0B0000}"/>
    <hyperlink ref="E2954" location="A128012706C" display="A128012706C" xr:uid="{00000000-0004-0000-0000-00007F0B0000}"/>
    <hyperlink ref="E2955" location="A127974094R" display="A127974094R" xr:uid="{00000000-0004-0000-0000-0000800B0000}"/>
    <hyperlink ref="E2956" location="A128070762C" display="A128070762C" xr:uid="{00000000-0004-0000-0000-0000810B0000}"/>
    <hyperlink ref="E2957" location="A128051450L" display="A128051450L" xr:uid="{00000000-0004-0000-0000-0000820B0000}"/>
    <hyperlink ref="E2958" location="A127993098C" display="A127993098C" xr:uid="{00000000-0004-0000-0000-0000830B0000}"/>
    <hyperlink ref="E2959" location="A128051454W" display="A128051454W" xr:uid="{00000000-0004-0000-0000-0000840B0000}"/>
    <hyperlink ref="E2960" location="A128090438X" display="A128090438X" xr:uid="{00000000-0004-0000-0000-0000850B0000}"/>
    <hyperlink ref="E2961" location="A127974098X" display="A127974098X" xr:uid="{00000000-0004-0000-0000-0000860B0000}"/>
    <hyperlink ref="E2962" location="A128070766L" display="A128070766L" xr:uid="{00000000-0004-0000-0000-0000870B0000}"/>
    <hyperlink ref="E2963" location="A127993102J" display="A127993102J" xr:uid="{00000000-0004-0000-0000-0000880B0000}"/>
    <hyperlink ref="E2964" location="A128051458F" display="A128051458F" xr:uid="{00000000-0004-0000-0000-0000890B0000}"/>
    <hyperlink ref="E2965" location="A128012730C" display="A128012730C" xr:uid="{00000000-0004-0000-0000-00008A0B0000}"/>
    <hyperlink ref="E2966" location="A128070782L" display="A128070782L" xr:uid="{00000000-0004-0000-0000-00008B0B0000}"/>
    <hyperlink ref="E2967" location="A127954486C" display="A127954486C" xr:uid="{00000000-0004-0000-0000-00008C0B0000}"/>
    <hyperlink ref="E2968" location="A127974126W" display="A127974126W" xr:uid="{00000000-0004-0000-0000-00008D0B0000}"/>
    <hyperlink ref="E2969" location="A127993130T" display="A127993130T" xr:uid="{00000000-0004-0000-0000-00008E0B0000}"/>
    <hyperlink ref="E2970" location="A128012738W" display="A128012738W" xr:uid="{00000000-0004-0000-0000-00008F0B0000}"/>
    <hyperlink ref="E2971" location="A128090462X" display="A128090462X" xr:uid="{00000000-0004-0000-0000-0000900B0000}"/>
    <hyperlink ref="E2972" location="A128070786W" display="A128070786W" xr:uid="{00000000-0004-0000-0000-0000910B0000}"/>
    <hyperlink ref="E2973" location="A128070790L" display="A128070790L" xr:uid="{00000000-0004-0000-0000-0000920B0000}"/>
    <hyperlink ref="E2974" location="A127974130L" display="A127974130L" xr:uid="{00000000-0004-0000-0000-0000930B0000}"/>
    <hyperlink ref="E2975" location="A127974106L" display="A127974106L" xr:uid="{00000000-0004-0000-0000-0000940B0000}"/>
    <hyperlink ref="E2976" location="A127974110C" display="A127974110C" xr:uid="{00000000-0004-0000-0000-0000950B0000}"/>
    <hyperlink ref="E2977" location="A128031934K" display="A128031934K" xr:uid="{00000000-0004-0000-0000-0000960B0000}"/>
    <hyperlink ref="E2978" location="A128051462W" display="A128051462W" xr:uid="{00000000-0004-0000-0000-0000970B0000}"/>
    <hyperlink ref="E2979" location="A128090450R" display="A128090450R" xr:uid="{00000000-0004-0000-0000-0000980B0000}"/>
    <hyperlink ref="E2980" location="A127974114L" display="A127974114L" xr:uid="{00000000-0004-0000-0000-0000990B0000}"/>
    <hyperlink ref="E2981" location="A128051466F" display="A128051466F" xr:uid="{00000000-0004-0000-0000-00009A0B0000}"/>
    <hyperlink ref="E2982" location="A128012710V" display="A128012710V" xr:uid="{00000000-0004-0000-0000-00009B0B0000}"/>
    <hyperlink ref="E2983" location="A127954482V" display="A127954482V" xr:uid="{00000000-0004-0000-0000-00009C0B0000}"/>
    <hyperlink ref="E2984" location="A127974118W" display="A127974118W" xr:uid="{00000000-0004-0000-0000-00009D0B0000}"/>
    <hyperlink ref="E2985" location="A128012714C" display="A128012714C" xr:uid="{00000000-0004-0000-0000-00009E0B0000}"/>
    <hyperlink ref="E2986" location="A127954490V" display="A127954490V" xr:uid="{00000000-0004-0000-0000-00009F0B0000}"/>
    <hyperlink ref="E2987" location="A128012718L" display="A128012718L" xr:uid="{00000000-0004-0000-0000-0000A00B0000}"/>
    <hyperlink ref="E2988" location="A127954494C" display="A127954494C" xr:uid="{00000000-0004-0000-0000-0000A10B0000}"/>
    <hyperlink ref="E2989" location="A128090454X" display="A128090454X" xr:uid="{00000000-0004-0000-0000-0000A20B0000}"/>
    <hyperlink ref="E2990" location="A127954498L" display="A127954498L" xr:uid="{00000000-0004-0000-0000-0000A30B0000}"/>
    <hyperlink ref="E2991" location="A127974122L" display="A127974122L" xr:uid="{00000000-0004-0000-0000-0000A40B0000}"/>
    <hyperlink ref="E2992" location="A127993118A" display="A127993118A" xr:uid="{00000000-0004-0000-0000-0000A50B0000}"/>
    <hyperlink ref="E2993" location="A127993122T" display="A127993122T" xr:uid="{00000000-0004-0000-0000-0000A60B0000}"/>
    <hyperlink ref="E2994" location="A128012722C" display="A128012722C" xr:uid="{00000000-0004-0000-0000-0000A70B0000}"/>
    <hyperlink ref="E2995" location="A127954502T" display="A127954502T" xr:uid="{00000000-0004-0000-0000-0000A80B0000}"/>
    <hyperlink ref="E2996" location="A127993126A" display="A127993126A" xr:uid="{00000000-0004-0000-0000-0000A90B0000}"/>
    <hyperlink ref="E2997" location="A128012726L" display="A128012726L" xr:uid="{00000000-0004-0000-0000-0000AA0B0000}"/>
    <hyperlink ref="E2998" location="A128090458J" display="A128090458J" xr:uid="{00000000-0004-0000-0000-0000AB0B0000}"/>
    <hyperlink ref="E2999" location="A128012750L" display="A128012750L" xr:uid="{00000000-0004-0000-0000-0000AC0B0000}"/>
    <hyperlink ref="E3000" location="A128070794W" display="A128070794W" xr:uid="{00000000-0004-0000-0000-0000AD0B0000}"/>
    <hyperlink ref="E3001" location="A128051474F" display="A128051474F" xr:uid="{00000000-0004-0000-0000-0000AE0B0000}"/>
    <hyperlink ref="E3002" location="A128031950K" display="A128031950K" xr:uid="{00000000-0004-0000-0000-0000AF0B0000}"/>
    <hyperlink ref="E3003" location="A127974138F" display="A127974138F" xr:uid="{00000000-0004-0000-0000-0000B00B0000}"/>
    <hyperlink ref="E3004" location="A128090478T" display="A128090478T" xr:uid="{00000000-0004-0000-0000-0000B10B0000}"/>
    <hyperlink ref="E3005" location="A127954526K" display="A127954526K" xr:uid="{00000000-0004-0000-0000-0000B20B0000}"/>
    <hyperlink ref="E3006" location="A128051478R" display="A128051478R" xr:uid="{00000000-0004-0000-0000-0000B30B0000}"/>
    <hyperlink ref="E3007" location="A127954530A" display="A127954530A" xr:uid="{00000000-0004-0000-0000-0000B40B0000}"/>
    <hyperlink ref="E3008" location="A128031954V" display="A128031954V" xr:uid="{00000000-0004-0000-0000-0000B50B0000}"/>
    <hyperlink ref="E3009" location="A128031938V" display="A128031938V" xr:uid="{00000000-0004-0000-0000-0000B60B0000}"/>
    <hyperlink ref="E3010" location="A128090466J" display="A128090466J" xr:uid="{00000000-0004-0000-0000-0000B70B0000}"/>
    <hyperlink ref="E3011" location="A128070798F" display="A128070798F" xr:uid="{00000000-0004-0000-0000-0000B80B0000}"/>
    <hyperlink ref="E3012" location="A127954506A" display="A127954506A" xr:uid="{00000000-0004-0000-0000-0000B90B0000}"/>
    <hyperlink ref="E3013" location="A127974134W" display="A127974134W" xr:uid="{00000000-0004-0000-0000-0000BA0B0000}"/>
    <hyperlink ref="E3014" location="A127993134A" display="A127993134A" xr:uid="{00000000-0004-0000-0000-0000BB0B0000}"/>
    <hyperlink ref="E3015" location="A128070802K" display="A128070802K" xr:uid="{00000000-0004-0000-0000-0000BC0B0000}"/>
    <hyperlink ref="E3016" location="A127954510T" display="A127954510T" xr:uid="{00000000-0004-0000-0000-0000BD0B0000}"/>
    <hyperlink ref="E3017" location="A128051470W" display="A128051470W" xr:uid="{00000000-0004-0000-0000-0000BE0B0000}"/>
    <hyperlink ref="E3018" location="A128090470X" display="A128090470X" xr:uid="{00000000-0004-0000-0000-0000BF0B0000}"/>
    <hyperlink ref="E3019" location="A127993138K" display="A127993138K" xr:uid="{00000000-0004-0000-0000-0000C00B0000}"/>
    <hyperlink ref="E3020" location="A128031942K" display="A128031942K" xr:uid="{00000000-0004-0000-0000-0000C10B0000}"/>
    <hyperlink ref="E3021" location="A127954514A" display="A127954514A" xr:uid="{00000000-0004-0000-0000-0000C20B0000}"/>
    <hyperlink ref="E3022" location="A128090474J" display="A128090474J" xr:uid="{00000000-0004-0000-0000-0000C30B0000}"/>
    <hyperlink ref="E3023" location="A128012742L" display="A128012742L" xr:uid="{00000000-0004-0000-0000-0000C40B0000}"/>
    <hyperlink ref="E3024" location="A128012746W" display="A128012746W" xr:uid="{00000000-0004-0000-0000-0000C50B0000}"/>
    <hyperlink ref="E3025" location="A128031946V" display="A128031946V" xr:uid="{00000000-0004-0000-0000-0000C60B0000}"/>
    <hyperlink ref="E3026" location="A128070806V" display="A128070806V" xr:uid="{00000000-0004-0000-0000-0000C70B0000}"/>
    <hyperlink ref="E3027" location="A127993142A" display="A127993142A" xr:uid="{00000000-0004-0000-0000-0000C80B0000}"/>
    <hyperlink ref="E3028" location="A128070810K" display="A128070810K" xr:uid="{00000000-0004-0000-0000-0000C90B0000}"/>
    <hyperlink ref="E3029" location="A127993146K" display="A127993146K" xr:uid="{00000000-0004-0000-0000-0000CA0B0000}"/>
    <hyperlink ref="E3030" location="A127954518K" display="A127954518K" xr:uid="{00000000-0004-0000-0000-0000CB0B0000}"/>
    <hyperlink ref="E3031" location="A127993150A" display="A127993150A" xr:uid="{00000000-0004-0000-0000-0000CC0B0000}"/>
    <hyperlink ref="E3032" location="A127954522A" display="A127954522A" xr:uid="{00000000-0004-0000-0000-0000CD0B0000}"/>
    <hyperlink ref="E3033" location="A127993178C" display="A127993178C" xr:uid="{00000000-0004-0000-0000-0000CE0B0000}"/>
    <hyperlink ref="E3034" location="A127954534K" display="A127954534K" xr:uid="{00000000-0004-0000-0000-0000CF0B0000}"/>
    <hyperlink ref="E3035" location="A127954538V" display="A127954538V" xr:uid="{00000000-0004-0000-0000-0000D00B0000}"/>
    <hyperlink ref="E3036" location="A128070818C" display="A128070818C" xr:uid="{00000000-0004-0000-0000-0000D10B0000}"/>
    <hyperlink ref="E3037" location="A128090490J" display="A128090490J" xr:uid="{00000000-0004-0000-0000-0000D20B0000}"/>
    <hyperlink ref="E3038" location="A127974170F" display="A127974170F" xr:uid="{00000000-0004-0000-0000-0000D30B0000}"/>
    <hyperlink ref="E3039" location="A127954542K" display="A127954542K" xr:uid="{00000000-0004-0000-0000-0000D40B0000}"/>
    <hyperlink ref="E3040" location="A127993186C" display="A127993186C" xr:uid="{00000000-0004-0000-0000-0000D50B0000}"/>
    <hyperlink ref="E3041" location="A128051506L" display="A128051506L" xr:uid="{00000000-0004-0000-0000-0000D60B0000}"/>
    <hyperlink ref="E3042" location="A128012766F" display="A128012766F" xr:uid="{00000000-0004-0000-0000-0000D70B0000}"/>
    <hyperlink ref="E3043" location="A128012754W" display="A128012754W" xr:uid="{00000000-0004-0000-0000-0000D80B0000}"/>
    <hyperlink ref="E3044" location="A128051482F" display="A128051482F" xr:uid="{00000000-0004-0000-0000-0000D90B0000}"/>
    <hyperlink ref="E3045" location="A127993158V" display="A127993158V" xr:uid="{00000000-0004-0000-0000-0000DA0B0000}"/>
    <hyperlink ref="E3046" location="A128012758F" display="A128012758F" xr:uid="{00000000-0004-0000-0000-0000DB0B0000}"/>
    <hyperlink ref="E3047" location="A127974142W" display="A127974142W" xr:uid="{00000000-0004-0000-0000-0000DC0B0000}"/>
    <hyperlink ref="E3048" location="A128051486R" display="A128051486R" xr:uid="{00000000-0004-0000-0000-0000DD0B0000}"/>
    <hyperlink ref="E3049" location="A127993162K" display="A127993162K" xr:uid="{00000000-0004-0000-0000-0000DE0B0000}"/>
    <hyperlink ref="E3050" location="A128070814V" display="A128070814V" xr:uid="{00000000-0004-0000-0000-0000DF0B0000}"/>
    <hyperlink ref="E3051" location="A127974146F" display="A127974146F" xr:uid="{00000000-0004-0000-0000-0000E00B0000}"/>
    <hyperlink ref="E3052" location="A128051490F" display="A128051490F" xr:uid="{00000000-0004-0000-0000-0000E10B0000}"/>
    <hyperlink ref="E3053" location="A127993166V" display="A127993166V" xr:uid="{00000000-0004-0000-0000-0000E20B0000}"/>
    <hyperlink ref="E3054" location="A127993170K" display="A127993170K" xr:uid="{00000000-0004-0000-0000-0000E30B0000}"/>
    <hyperlink ref="E3055" location="A128090482J" display="A128090482J" xr:uid="{00000000-0004-0000-0000-0000E40B0000}"/>
    <hyperlink ref="E3056" location="A128051494R" display="A128051494R" xr:uid="{00000000-0004-0000-0000-0000E50B0000}"/>
    <hyperlink ref="E3057" location="A127974150W" display="A127974150W" xr:uid="{00000000-0004-0000-0000-0000E60B0000}"/>
    <hyperlink ref="E3058" location="A127974154F" display="A127974154F" xr:uid="{00000000-0004-0000-0000-0000E70B0000}"/>
    <hyperlink ref="E3059" location="A127993174V" display="A127993174V" xr:uid="{00000000-0004-0000-0000-0000E80B0000}"/>
    <hyperlink ref="E3060" location="A127974158R" display="A127974158R" xr:uid="{00000000-0004-0000-0000-0000E90B0000}"/>
    <hyperlink ref="E3061" location="A128012762W" display="A128012762W" xr:uid="{00000000-0004-0000-0000-0000EA0B0000}"/>
    <hyperlink ref="E3062" location="A128051498X" display="A128051498X" xr:uid="{00000000-0004-0000-0000-0000EB0B0000}"/>
    <hyperlink ref="E3063" location="A127974162F" display="A127974162F" xr:uid="{00000000-0004-0000-0000-0000EC0B0000}"/>
    <hyperlink ref="E3064" location="A127974166R" display="A127974166R" xr:uid="{00000000-0004-0000-0000-0000ED0B0000}"/>
    <hyperlink ref="E3065" location="A128090486T" display="A128090486T" xr:uid="{00000000-0004-0000-0000-0000EE0B0000}"/>
    <hyperlink ref="E3066" location="A128051502C" display="A128051502C" xr:uid="{00000000-0004-0000-0000-0000EF0B0000}"/>
    <hyperlink ref="E3067" location="A127993222A" display="A127993222A" xr:uid="{00000000-0004-0000-0000-0000F00B0000}"/>
    <hyperlink ref="E3068" location="A127993190V" display="A127993190V" xr:uid="{00000000-0004-0000-0000-0000F10B0000}"/>
    <hyperlink ref="E3069" location="A127993206A" display="A127993206A" xr:uid="{00000000-0004-0000-0000-0000F20B0000}"/>
    <hyperlink ref="E3070" location="A127993214A" display="A127993214A" xr:uid="{00000000-0004-0000-0000-0000F30B0000}"/>
    <hyperlink ref="E3071" location="A127993226K" display="A127993226K" xr:uid="{00000000-0004-0000-0000-0000F40B0000}"/>
    <hyperlink ref="E3072" location="A128012782F" display="A128012782F" xr:uid="{00000000-0004-0000-0000-0000F50B0000}"/>
    <hyperlink ref="E3073" location="A127974186X" display="A127974186X" xr:uid="{00000000-0004-0000-0000-0000F60B0000}"/>
    <hyperlink ref="E3074" location="A127993230A" display="A127993230A" xr:uid="{00000000-0004-0000-0000-0000F70B0000}"/>
    <hyperlink ref="E3075" location="A128031978L" display="A128031978L" xr:uid="{00000000-0004-0000-0000-0000F80B0000}"/>
    <hyperlink ref="E3076" location="A127993234K" display="A127993234K" xr:uid="{00000000-0004-0000-0000-0000F90B0000}"/>
    <hyperlink ref="E3077" location="A128031958C" display="A128031958C" xr:uid="{00000000-0004-0000-0000-0000FA0B0000}"/>
    <hyperlink ref="E3078" location="A128031962V" display="A128031962V" xr:uid="{00000000-0004-0000-0000-0000FB0B0000}"/>
    <hyperlink ref="E3079" location="A128051510C" display="A128051510C" xr:uid="{00000000-0004-0000-0000-0000FC0B0000}"/>
    <hyperlink ref="E3080" location="A128012770W" display="A128012770W" xr:uid="{00000000-0004-0000-0000-0000FD0B0000}"/>
    <hyperlink ref="E3081" location="A128012774F" display="A128012774F" xr:uid="{00000000-0004-0000-0000-0000FE0B0000}"/>
    <hyperlink ref="E3082" location="A128051514L" display="A128051514L" xr:uid="{00000000-0004-0000-0000-0000FF0B0000}"/>
    <hyperlink ref="E3083" location="A127993194C" display="A127993194C" xr:uid="{00000000-0004-0000-0000-0000000C0000}"/>
    <hyperlink ref="E3084" location="A127993198L" display="A127993198L" xr:uid="{00000000-0004-0000-0000-0000010C0000}"/>
    <hyperlink ref="E3085" location="A127974174R" display="A127974174R" xr:uid="{00000000-0004-0000-0000-0000020C0000}"/>
    <hyperlink ref="E3086" location="A127993202T" display="A127993202T" xr:uid="{00000000-0004-0000-0000-0000030C0000}"/>
    <hyperlink ref="E3087" location="A128070822V" display="A128070822V" xr:uid="{00000000-0004-0000-0000-0000040C0000}"/>
    <hyperlink ref="E3088" location="A128031966C" display="A128031966C" xr:uid="{00000000-0004-0000-0000-0000050C0000}"/>
    <hyperlink ref="E3089" location="A127974178X" display="A127974178X" xr:uid="{00000000-0004-0000-0000-0000060C0000}"/>
    <hyperlink ref="E3090" location="A128090494T" display="A128090494T" xr:uid="{00000000-0004-0000-0000-0000070C0000}"/>
    <hyperlink ref="E3091" location="A128031970V" display="A128031970V" xr:uid="{00000000-0004-0000-0000-0000080C0000}"/>
    <hyperlink ref="E3092" location="A128051518W" display="A128051518W" xr:uid="{00000000-0004-0000-0000-0000090C0000}"/>
    <hyperlink ref="E3093" location="A128031974C" display="A128031974C" xr:uid="{00000000-0004-0000-0000-00000A0C0000}"/>
    <hyperlink ref="E3094" location="A128051522L" display="A128051522L" xr:uid="{00000000-0004-0000-0000-00000B0C0000}"/>
    <hyperlink ref="E3095" location="A128051526W" display="A128051526W" xr:uid="{00000000-0004-0000-0000-00000C0C0000}"/>
    <hyperlink ref="E3096" location="A127993210T" display="A127993210T" xr:uid="{00000000-0004-0000-0000-00000D0C0000}"/>
    <hyperlink ref="E3097" location="A127954546V" display="A127954546V" xr:uid="{00000000-0004-0000-0000-00000E0C0000}"/>
    <hyperlink ref="E3098" location="A127993218K" display="A127993218K" xr:uid="{00000000-0004-0000-0000-00000F0C0000}"/>
    <hyperlink ref="E3099" location="A128012778R" display="A128012778R" xr:uid="{00000000-0004-0000-0000-0000100C0000}"/>
    <hyperlink ref="E3100" location="A127974182R" display="A127974182R" xr:uid="{00000000-0004-0000-0000-0000110C0000}"/>
    <hyperlink ref="E3101" location="A128090190F" display="A128090190F" xr:uid="{00000000-0004-0000-0000-0000120C0000}"/>
    <hyperlink ref="E3102" location="A128051198W" display="A128051198W" xr:uid="{00000000-0004-0000-0000-0000130C0000}"/>
    <hyperlink ref="E3103" location="A127973874K" display="A127973874K" xr:uid="{00000000-0004-0000-0000-0000140C0000}"/>
    <hyperlink ref="E3104" location="A127954258A" display="A127954258A" xr:uid="{00000000-0004-0000-0000-0000150C0000}"/>
    <hyperlink ref="E3105" location="A128090194R" display="A128090194R" xr:uid="{00000000-0004-0000-0000-0000160C0000}"/>
    <hyperlink ref="E3106" location="A127954262T" display="A127954262T" xr:uid="{00000000-0004-0000-0000-0000170C0000}"/>
    <hyperlink ref="E3107" location="A127954266A" display="A127954266A" xr:uid="{00000000-0004-0000-0000-0000180C0000}"/>
    <hyperlink ref="E3108" location="A127992866R" display="A127992866R" xr:uid="{00000000-0004-0000-0000-0000190C0000}"/>
    <hyperlink ref="E3109" location="A128070490K" display="A128070490K" xr:uid="{00000000-0004-0000-0000-00001A0C0000}"/>
    <hyperlink ref="E3110" location="A128051218V" display="A128051218V" xr:uid="{00000000-0004-0000-0000-00001B0C0000}"/>
    <hyperlink ref="E3111" location="A127992850W" display="A127992850W" xr:uid="{00000000-0004-0000-0000-00001C0C0000}"/>
    <hyperlink ref="E3112" location="A127954254T" display="A127954254T" xr:uid="{00000000-0004-0000-0000-00001D0C0000}"/>
    <hyperlink ref="E3113" location="A128012430A" display="A128012430A" xr:uid="{00000000-0004-0000-0000-00001E0C0000}"/>
    <hyperlink ref="E3114" location="A128090178R" display="A128090178R" xr:uid="{00000000-0004-0000-0000-00001F0C0000}"/>
    <hyperlink ref="E3115" location="A127973866K" display="A127973866K" xr:uid="{00000000-0004-0000-0000-0000200C0000}"/>
    <hyperlink ref="E3116" location="A128070478V" display="A128070478V" xr:uid="{00000000-0004-0000-0000-0000210C0000}"/>
    <hyperlink ref="E3117" location="A128012434K" display="A128012434K" xr:uid="{00000000-0004-0000-0000-0000220C0000}"/>
    <hyperlink ref="E3118" location="A128012438V" display="A128012438V" xr:uid="{00000000-0004-0000-0000-0000230C0000}"/>
    <hyperlink ref="E3119" location="A128090182F" display="A128090182F" xr:uid="{00000000-0004-0000-0000-0000240C0000}"/>
    <hyperlink ref="E3120" location="A127973870A" display="A127973870A" xr:uid="{00000000-0004-0000-0000-0000250C0000}"/>
    <hyperlink ref="E3121" location="A127992854F" display="A127992854F" xr:uid="{00000000-0004-0000-0000-0000260C0000}"/>
    <hyperlink ref="E3122" location="A127973878V" display="A127973878V" xr:uid="{00000000-0004-0000-0000-0000270C0000}"/>
    <hyperlink ref="E3123" location="A128051202A" display="A128051202A" xr:uid="{00000000-0004-0000-0000-0000280C0000}"/>
    <hyperlink ref="E3124" location="A127973882K" display="A127973882K" xr:uid="{00000000-0004-0000-0000-0000290C0000}"/>
    <hyperlink ref="E3125" location="A128031690A" display="A128031690A" xr:uid="{00000000-0004-0000-0000-00002A0C0000}"/>
    <hyperlink ref="E3126" location="A127992858R" display="A127992858R" xr:uid="{00000000-0004-0000-0000-00002B0C0000}"/>
    <hyperlink ref="E3127" location="A127992862F" display="A127992862F" xr:uid="{00000000-0004-0000-0000-00002C0C0000}"/>
    <hyperlink ref="E3128" location="A128051206K" display="A128051206K" xr:uid="{00000000-0004-0000-0000-00002D0C0000}"/>
    <hyperlink ref="E3129" location="A128051210A" display="A128051210A" xr:uid="{00000000-0004-0000-0000-00002E0C0000}"/>
    <hyperlink ref="E3130" location="A128031694K" display="A128031694K" xr:uid="{00000000-0004-0000-0000-00002F0C0000}"/>
    <hyperlink ref="E3131" location="A128051214K" display="A128051214K" xr:uid="{00000000-0004-0000-0000-0000300C0000}"/>
    <hyperlink ref="E3132" location="A128090186R" display="A128090186R" xr:uid="{00000000-0004-0000-0000-0000310C0000}"/>
    <hyperlink ref="E3133" location="A128012442K" display="A128012442K" xr:uid="{00000000-0004-0000-0000-0000320C0000}"/>
    <hyperlink ref="E3134" location="A128070482K" display="A128070482K" xr:uid="{00000000-0004-0000-0000-0000330C0000}"/>
    <hyperlink ref="E3135" location="A127954282A" display="A127954282A" xr:uid="{00000000-0004-0000-0000-0000340C0000}"/>
    <hyperlink ref="E3136" location="A128012446V" display="A128012446V" xr:uid="{00000000-0004-0000-0000-0000350C0000}"/>
    <hyperlink ref="E3137" location="A128070506T" display="A128070506T" xr:uid="{00000000-0004-0000-0000-0000360C0000}"/>
    <hyperlink ref="E3138" location="A128051226V" display="A128051226V" xr:uid="{00000000-0004-0000-0000-0000370C0000}"/>
    <hyperlink ref="E3139" location="A128031702X" display="A128031702X" xr:uid="{00000000-0004-0000-0000-0000380C0000}"/>
    <hyperlink ref="E3140" location="A128012458C" display="A128012458C" xr:uid="{00000000-0004-0000-0000-0000390C0000}"/>
    <hyperlink ref="E3141" location="A128090230L" display="A128090230L" xr:uid="{00000000-0004-0000-0000-00003A0C0000}"/>
    <hyperlink ref="E3142" location="A128031706J" display="A128031706J" xr:uid="{00000000-0004-0000-0000-00003B0C0000}"/>
    <hyperlink ref="E3143" location="A127992874R" display="A127992874R" xr:uid="{00000000-0004-0000-0000-00003C0C0000}"/>
    <hyperlink ref="E3144" location="A128051230K" display="A128051230K" xr:uid="{00000000-0004-0000-0000-00003D0C0000}"/>
    <hyperlink ref="E3145" location="A128090198X" display="A128090198X" xr:uid="{00000000-0004-0000-0000-00003E0C0000}"/>
    <hyperlink ref="E3146" location="A128012450K" display="A128012450K" xr:uid="{00000000-0004-0000-0000-00003F0C0000}"/>
    <hyperlink ref="E3147" location="A127954270T" display="A127954270T" xr:uid="{00000000-0004-0000-0000-0000400C0000}"/>
    <hyperlink ref="E3148" location="A128012454V" display="A128012454V" xr:uid="{00000000-0004-0000-0000-0000410C0000}"/>
    <hyperlink ref="E3149" location="A128090202C" display="A128090202C" xr:uid="{00000000-0004-0000-0000-0000420C0000}"/>
    <hyperlink ref="E3150" location="A128070494V" display="A128070494V" xr:uid="{00000000-0004-0000-0000-0000430C0000}"/>
    <hyperlink ref="E3151" location="A128070498C" display="A128070498C" xr:uid="{00000000-0004-0000-0000-0000440C0000}"/>
    <hyperlink ref="E3152" location="A128070502J" display="A128070502J" xr:uid="{00000000-0004-0000-0000-0000450C0000}"/>
    <hyperlink ref="E3153" location="A128090206L" display="A128090206L" xr:uid="{00000000-0004-0000-0000-0000460C0000}"/>
    <hyperlink ref="E3154" location="A128090210C" display="A128090210C" xr:uid="{00000000-0004-0000-0000-0000470C0000}"/>
    <hyperlink ref="E3155" location="A128090214L" display="A128090214L" xr:uid="{00000000-0004-0000-0000-0000480C0000}"/>
    <hyperlink ref="E3156" location="A128070510J" display="A128070510J" xr:uid="{00000000-0004-0000-0000-0000490C0000}"/>
    <hyperlink ref="E3157" location="A127992870F" display="A127992870F" xr:uid="{00000000-0004-0000-0000-00004A0C0000}"/>
    <hyperlink ref="E3158" location="A128031698V" display="A128031698V" xr:uid="{00000000-0004-0000-0000-00004B0C0000}"/>
    <hyperlink ref="E3159" location="A127973886V" display="A127973886V" xr:uid="{00000000-0004-0000-0000-00004C0C0000}"/>
    <hyperlink ref="E3160" location="A128051222K" display="A128051222K" xr:uid="{00000000-0004-0000-0000-00004D0C0000}"/>
    <hyperlink ref="E3161" location="A127954274A" display="A127954274A" xr:uid="{00000000-0004-0000-0000-00004E0C0000}"/>
    <hyperlink ref="E3162" location="A128090218W" display="A128090218W" xr:uid="{00000000-0004-0000-0000-00004F0C0000}"/>
    <hyperlink ref="E3163" location="A128090222L" display="A128090222L" xr:uid="{00000000-0004-0000-0000-0000500C0000}"/>
    <hyperlink ref="E3164" location="A127954278K" display="A127954278K" xr:uid="{00000000-0004-0000-0000-0000510C0000}"/>
    <hyperlink ref="E3165" location="A128090226W" display="A128090226W" xr:uid="{00000000-0004-0000-0000-0000520C0000}"/>
    <hyperlink ref="E3166" location="A127973890K" display="A127973890K" xr:uid="{00000000-0004-0000-0000-0000530C0000}"/>
    <hyperlink ref="E3167" location="A128070514T" display="A128070514T" xr:uid="{00000000-0004-0000-0000-0000540C0000}"/>
    <hyperlink ref="E3168" location="A127973894V" display="A127973894V" xr:uid="{00000000-0004-0000-0000-0000550C0000}"/>
    <hyperlink ref="E3169" location="A128090250W" display="A128090250W" xr:uid="{00000000-0004-0000-0000-0000560C0000}"/>
    <hyperlink ref="E3170" location="A127954286K" display="A127954286K" xr:uid="{00000000-0004-0000-0000-0000570C0000}"/>
    <hyperlink ref="E3171" location="A127973902J" display="A127973902J" xr:uid="{00000000-0004-0000-0000-0000580C0000}"/>
    <hyperlink ref="E3172" location="A128070534A" display="A128070534A" xr:uid="{00000000-0004-0000-0000-0000590C0000}"/>
    <hyperlink ref="E3173" location="A127992886X" display="A127992886X" xr:uid="{00000000-0004-0000-0000-00005A0C0000}"/>
    <hyperlink ref="E3174" location="A128012478L" display="A128012478L" xr:uid="{00000000-0004-0000-0000-00005B0C0000}"/>
    <hyperlink ref="E3175" location="A128031726T" display="A128031726T" xr:uid="{00000000-0004-0000-0000-00005C0C0000}"/>
    <hyperlink ref="E3176" location="A127954298V" display="A127954298V" xr:uid="{00000000-0004-0000-0000-00005D0C0000}"/>
    <hyperlink ref="E3177" location="A127992894X" display="A127992894X" xr:uid="{00000000-0004-0000-0000-00005E0C0000}"/>
    <hyperlink ref="E3178" location="A128051238C" display="A128051238C" xr:uid="{00000000-0004-0000-0000-00005F0C0000}"/>
    <hyperlink ref="E3179" location="A128090234W" display="A128090234W" xr:uid="{00000000-0004-0000-0000-0000600C0000}"/>
    <hyperlink ref="E3180" location="A128031710X" display="A128031710X" xr:uid="{00000000-0004-0000-0000-0000610C0000}"/>
    <hyperlink ref="E3181" location="A128012462V" display="A128012462V" xr:uid="{00000000-0004-0000-0000-0000620C0000}"/>
    <hyperlink ref="E3182" location="A128070518A" display="A128070518A" xr:uid="{00000000-0004-0000-0000-0000630C0000}"/>
    <hyperlink ref="E3183" location="A127992878X" display="A127992878X" xr:uid="{00000000-0004-0000-0000-0000640C0000}"/>
    <hyperlink ref="E3184" location="A128090238F" display="A128090238F" xr:uid="{00000000-0004-0000-0000-0000650C0000}"/>
    <hyperlink ref="E3185" location="A128031714J" display="A128031714J" xr:uid="{00000000-0004-0000-0000-0000660C0000}"/>
    <hyperlink ref="E3186" location="A128090242W" display="A128090242W" xr:uid="{00000000-0004-0000-0000-0000670C0000}"/>
    <hyperlink ref="E3187" location="A127954290A" display="A127954290A" xr:uid="{00000000-0004-0000-0000-0000680C0000}"/>
    <hyperlink ref="E3188" location="A128031718T" display="A128031718T" xr:uid="{00000000-0004-0000-0000-0000690C0000}"/>
    <hyperlink ref="E3189" location="A128070522T" display="A128070522T" xr:uid="{00000000-0004-0000-0000-00006A0C0000}"/>
    <hyperlink ref="E3190" location="A128031722J" display="A128031722J" xr:uid="{00000000-0004-0000-0000-00006B0C0000}"/>
    <hyperlink ref="E3191" location="A127992882R" display="A127992882R" xr:uid="{00000000-0004-0000-0000-00006C0C0000}"/>
    <hyperlink ref="E3192" location="A128070526A" display="A128070526A" xr:uid="{00000000-0004-0000-0000-00006D0C0000}"/>
    <hyperlink ref="E3193" location="A128070530T" display="A128070530T" xr:uid="{00000000-0004-0000-0000-00006E0C0000}"/>
    <hyperlink ref="E3194" location="A127954294K" display="A127954294K" xr:uid="{00000000-0004-0000-0000-00006F0C0000}"/>
    <hyperlink ref="E3195" location="A128012466C" display="A128012466C" xr:uid="{00000000-0004-0000-0000-0000700C0000}"/>
    <hyperlink ref="E3196" location="A128012470V" display="A128012470V" xr:uid="{00000000-0004-0000-0000-0000710C0000}"/>
    <hyperlink ref="E3197" location="A128012474C" display="A128012474C" xr:uid="{00000000-0004-0000-0000-0000720C0000}"/>
    <hyperlink ref="E3198" location="A128051234V" display="A128051234V" xr:uid="{00000000-0004-0000-0000-0000730C0000}"/>
    <hyperlink ref="E3199" location="A128090246F" display="A128090246F" xr:uid="{00000000-0004-0000-0000-0000740C0000}"/>
    <hyperlink ref="E3200" location="A127973906T" display="A127973906T" xr:uid="{00000000-0004-0000-0000-0000750C0000}"/>
    <hyperlink ref="E3201" location="A128070538K" display="A128070538K" xr:uid="{00000000-0004-0000-0000-0000760C0000}"/>
    <hyperlink ref="E3202" location="A127992890R" display="A127992890R" xr:uid="{00000000-0004-0000-0000-0000770C0000}"/>
    <hyperlink ref="E3203" location="A128090266R" display="A128090266R" xr:uid="{00000000-0004-0000-0000-0000780C0000}"/>
    <hyperlink ref="E3204" location="A127992898J" display="A127992898J" xr:uid="{00000000-0004-0000-0000-0000790C0000}"/>
    <hyperlink ref="E3205" location="A127954306J" display="A127954306J" xr:uid="{00000000-0004-0000-0000-00007A0C0000}"/>
    <hyperlink ref="E3206" location="A128070570K" display="A128070570K" xr:uid="{00000000-0004-0000-0000-00007B0C0000}"/>
    <hyperlink ref="E3207" location="A127954310X" display="A127954310X" xr:uid="{00000000-0004-0000-0000-00007C0C0000}"/>
    <hyperlink ref="E3208" location="A128090270F" display="A128090270F" xr:uid="{00000000-0004-0000-0000-00007D0C0000}"/>
    <hyperlink ref="E3209" location="A127973918A" display="A127973918A" xr:uid="{00000000-0004-0000-0000-00007E0C0000}"/>
    <hyperlink ref="E3210" location="A128012494L" display="A128012494L" xr:uid="{00000000-0004-0000-0000-00007F0C0000}"/>
    <hyperlink ref="E3211" location="A127973922T" display="A127973922T" xr:uid="{00000000-0004-0000-0000-0000800C0000}"/>
    <hyperlink ref="E3212" location="A128090274R" display="A128090274R" xr:uid="{00000000-0004-0000-0000-0000810C0000}"/>
    <hyperlink ref="E3213" location="A127954302X" display="A127954302X" xr:uid="{00000000-0004-0000-0000-0000820C0000}"/>
    <hyperlink ref="E3214" location="A128070542A" display="A128070542A" xr:uid="{00000000-0004-0000-0000-0000830C0000}"/>
    <hyperlink ref="E3215" location="A127992902L" display="A127992902L" xr:uid="{00000000-0004-0000-0000-0000840C0000}"/>
    <hyperlink ref="E3216" location="A128070546K" display="A128070546K" xr:uid="{00000000-0004-0000-0000-0000850C0000}"/>
    <hyperlink ref="E3217" location="A128031730J" display="A128031730J" xr:uid="{00000000-0004-0000-0000-0000860C0000}"/>
    <hyperlink ref="E3218" location="A128070550A" display="A128070550A" xr:uid="{00000000-0004-0000-0000-0000870C0000}"/>
    <hyperlink ref="E3219" location="A128070554K" display="A128070554K" xr:uid="{00000000-0004-0000-0000-0000880C0000}"/>
    <hyperlink ref="E3220" location="A128051242V" display="A128051242V" xr:uid="{00000000-0004-0000-0000-0000890C0000}"/>
    <hyperlink ref="E3221" location="A128070558V" display="A128070558V" xr:uid="{00000000-0004-0000-0000-00008A0C0000}"/>
    <hyperlink ref="E3222" location="A128012482C" display="A128012482C" xr:uid="{00000000-0004-0000-0000-00008B0C0000}"/>
    <hyperlink ref="E3223" location="A128031734T" display="A128031734T" xr:uid="{00000000-0004-0000-0000-00008C0C0000}"/>
    <hyperlink ref="E3224" location="A128070562K" display="A128070562K" xr:uid="{00000000-0004-0000-0000-00008D0C0000}"/>
    <hyperlink ref="E3225" location="A127992906W" display="A127992906W" xr:uid="{00000000-0004-0000-0000-00008E0C0000}"/>
    <hyperlink ref="E3226" location="A127973910J" display="A127973910J" xr:uid="{00000000-0004-0000-0000-00008F0C0000}"/>
    <hyperlink ref="E3227" location="A128070566V" display="A128070566V" xr:uid="{00000000-0004-0000-0000-0000900C0000}"/>
    <hyperlink ref="E3228" location="A128051246C" display="A128051246C" xr:uid="{00000000-0004-0000-0000-0000910C0000}"/>
    <hyperlink ref="E3229" location="A128051250V" display="A128051250V" xr:uid="{00000000-0004-0000-0000-0000920C0000}"/>
    <hyperlink ref="E3230" location="A127992910L" display="A127992910L" xr:uid="{00000000-0004-0000-0000-0000930C0000}"/>
    <hyperlink ref="E3231" location="A128090258R" display="A128090258R" xr:uid="{00000000-0004-0000-0000-0000940C0000}"/>
    <hyperlink ref="E3232" location="A128012486L" display="A128012486L" xr:uid="{00000000-0004-0000-0000-0000950C0000}"/>
    <hyperlink ref="E3233" location="A128070574V" display="A128070574V" xr:uid="{00000000-0004-0000-0000-0000960C0000}"/>
    <hyperlink ref="E3234" location="A127992914W" display="A127992914W" xr:uid="{00000000-0004-0000-0000-0000970C0000}"/>
    <hyperlink ref="E3235" location="A128090262F" display="A128090262F" xr:uid="{00000000-0004-0000-0000-0000980C0000}"/>
    <hyperlink ref="E3236" location="A128012490C" display="A128012490C" xr:uid="{00000000-0004-0000-0000-0000990C0000}"/>
    <hyperlink ref="E3237" location="A128012510A" display="A128012510A" xr:uid="{00000000-0004-0000-0000-00009A0C0000}"/>
    <hyperlink ref="E3238" location="A128031738A" display="A128031738A" xr:uid="{00000000-0004-0000-0000-00009B0C0000}"/>
    <hyperlink ref="E3239" location="A128051254C" display="A128051254C" xr:uid="{00000000-0004-0000-0000-00009C0C0000}"/>
    <hyperlink ref="E3240" location="A127973938K" display="A127973938K" xr:uid="{00000000-0004-0000-0000-00009D0C0000}"/>
    <hyperlink ref="E3241" location="A128012514K" display="A128012514K" xr:uid="{00000000-0004-0000-0000-00009E0C0000}"/>
    <hyperlink ref="E3242" location="A128012518V" display="A128012518V" xr:uid="{00000000-0004-0000-0000-00009F0C0000}"/>
    <hyperlink ref="E3243" location="A128090286X" display="A128090286X" xr:uid="{00000000-0004-0000-0000-0000A00C0000}"/>
    <hyperlink ref="E3244" location="A128090290R" display="A128090290R" xr:uid="{00000000-0004-0000-0000-0000A10C0000}"/>
    <hyperlink ref="E3245" location="A127992922W" display="A127992922W" xr:uid="{00000000-0004-0000-0000-0000A20C0000}"/>
    <hyperlink ref="E3246" location="A128012522K" display="A128012522K" xr:uid="{00000000-0004-0000-0000-0000A30C0000}"/>
    <hyperlink ref="E3247" location="A127954314J" display="A127954314J" xr:uid="{00000000-0004-0000-0000-0000A40C0000}"/>
    <hyperlink ref="E3248" location="A128090278X" display="A128090278X" xr:uid="{00000000-0004-0000-0000-0000A50C0000}"/>
    <hyperlink ref="E3249" location="A128031742T" display="A128031742T" xr:uid="{00000000-0004-0000-0000-0000A60C0000}"/>
    <hyperlink ref="E3250" location="A128070578C" display="A128070578C" xr:uid="{00000000-0004-0000-0000-0000A70C0000}"/>
    <hyperlink ref="E3251" location="A127992918F" display="A127992918F" xr:uid="{00000000-0004-0000-0000-0000A80C0000}"/>
    <hyperlink ref="E3252" location="A128031746A" display="A128031746A" xr:uid="{00000000-0004-0000-0000-0000A90C0000}"/>
    <hyperlink ref="E3253" location="A128012498W" display="A128012498W" xr:uid="{00000000-0004-0000-0000-0000AA0C0000}"/>
    <hyperlink ref="E3254" location="A128031750T" display="A128031750T" xr:uid="{00000000-0004-0000-0000-0000AB0C0000}"/>
    <hyperlink ref="E3255" location="A127973926A" display="A127973926A" xr:uid="{00000000-0004-0000-0000-0000AC0C0000}"/>
    <hyperlink ref="E3256" location="A127954318T" display="A127954318T" xr:uid="{00000000-0004-0000-0000-0000AD0C0000}"/>
    <hyperlink ref="E3257" location="A128051258L" display="A128051258L" xr:uid="{00000000-0004-0000-0000-0000AE0C0000}"/>
    <hyperlink ref="E3258" location="A128051262C" display="A128051262C" xr:uid="{00000000-0004-0000-0000-0000AF0C0000}"/>
    <hyperlink ref="E3259" location="A128012502A" display="A128012502A" xr:uid="{00000000-0004-0000-0000-0000B00C0000}"/>
    <hyperlink ref="E3260" location="A127973930T" display="A127973930T" xr:uid="{00000000-0004-0000-0000-0000B10C0000}"/>
    <hyperlink ref="E3261" location="A128090282R" display="A128090282R" xr:uid="{00000000-0004-0000-0000-0000B20C0000}"/>
    <hyperlink ref="E3262" location="A127973934A" display="A127973934A" xr:uid="{00000000-0004-0000-0000-0000B30C0000}"/>
    <hyperlink ref="E3263" location="A128012506K" display="A128012506K" xr:uid="{00000000-0004-0000-0000-0000B40C0000}"/>
    <hyperlink ref="E3264" location="A127954322J" display="A127954322J" xr:uid="{00000000-0004-0000-0000-0000B50C0000}"/>
    <hyperlink ref="E3265" location="A128051266L" display="A128051266L" xr:uid="{00000000-0004-0000-0000-0000B60C0000}"/>
    <hyperlink ref="E3266" location="A128031754A" display="A128031754A" xr:uid="{00000000-0004-0000-0000-0000B70C0000}"/>
    <hyperlink ref="E3267" location="A127954326T" display="A127954326T" xr:uid="{00000000-0004-0000-0000-0000B80C0000}"/>
    <hyperlink ref="E3268" location="A127954330J" display="A127954330J" xr:uid="{00000000-0004-0000-0000-0000B90C0000}"/>
    <hyperlink ref="E3269" location="A128070582V" display="A128070582V" xr:uid="{00000000-0004-0000-0000-0000BA0C0000}"/>
    <hyperlink ref="E3270" location="A128031758K" display="A128031758K" xr:uid="{00000000-0004-0000-0000-0000BB0C0000}"/>
    <hyperlink ref="E3271" location="A127954346A" display="A127954346A" xr:uid="{00000000-0004-0000-0000-0000BC0C0000}"/>
    <hyperlink ref="E3272" location="A127973946K" display="A127973946K" xr:uid="{00000000-0004-0000-0000-0000BD0C0000}"/>
    <hyperlink ref="E3273" location="A128070594C" display="A128070594C" xr:uid="{00000000-0004-0000-0000-0000BE0C0000}"/>
    <hyperlink ref="E3274" location="A128031774K" display="A128031774K" xr:uid="{00000000-0004-0000-0000-0000BF0C0000}"/>
    <hyperlink ref="E3275" location="A128070602T" display="A128070602T" xr:uid="{00000000-0004-0000-0000-0000C00C0000}"/>
    <hyperlink ref="E3276" location="A128051278W" display="A128051278W" xr:uid="{00000000-0004-0000-0000-0000C10C0000}"/>
    <hyperlink ref="E3277" location="A128070606A" display="A128070606A" xr:uid="{00000000-0004-0000-0000-0000C20C0000}"/>
    <hyperlink ref="E3278" location="A128090310L" display="A128090310L" xr:uid="{00000000-0004-0000-0000-0000C30C0000}"/>
    <hyperlink ref="E3279" location="A127992938R" display="A127992938R" xr:uid="{00000000-0004-0000-0000-0000C40C0000}"/>
    <hyperlink ref="E3280" location="A128012534V" display="A128012534V" xr:uid="{00000000-0004-0000-0000-0000C50C0000}"/>
    <hyperlink ref="E3281" location="A128051270C" display="A128051270C" xr:uid="{00000000-0004-0000-0000-0000C60C0000}"/>
    <hyperlink ref="E3282" location="A128070586C" display="A128070586C" xr:uid="{00000000-0004-0000-0000-0000C70C0000}"/>
    <hyperlink ref="E3283" location="A128031762A" display="A128031762A" xr:uid="{00000000-0004-0000-0000-0000C80C0000}"/>
    <hyperlink ref="E3284" location="A128012526V" display="A128012526V" xr:uid="{00000000-0004-0000-0000-0000C90C0000}"/>
    <hyperlink ref="E3285" location="A128051274L" display="A128051274L" xr:uid="{00000000-0004-0000-0000-0000CA0C0000}"/>
    <hyperlink ref="E3286" location="A128090294X" display="A128090294X" xr:uid="{00000000-0004-0000-0000-0000CB0C0000}"/>
    <hyperlink ref="E3287" location="A128070590V" display="A128070590V" xr:uid="{00000000-0004-0000-0000-0000CC0C0000}"/>
    <hyperlink ref="E3288" location="A127973950A" display="A127973950A" xr:uid="{00000000-0004-0000-0000-0000CD0C0000}"/>
    <hyperlink ref="E3289" location="A127992926F" display="A127992926F" xr:uid="{00000000-0004-0000-0000-0000CE0C0000}"/>
    <hyperlink ref="E3290" location="A127973954K" display="A127973954K" xr:uid="{00000000-0004-0000-0000-0000CF0C0000}"/>
    <hyperlink ref="E3291" location="A128031766K" display="A128031766K" xr:uid="{00000000-0004-0000-0000-0000D00C0000}"/>
    <hyperlink ref="E3292" location="A127954334T" display="A127954334T" xr:uid="{00000000-0004-0000-0000-0000D10C0000}"/>
    <hyperlink ref="E3293" location="A128012530K" display="A128012530K" xr:uid="{00000000-0004-0000-0000-0000D20C0000}"/>
    <hyperlink ref="E3294" location="A128031770A" display="A128031770A" xr:uid="{00000000-0004-0000-0000-0000D30C0000}"/>
    <hyperlink ref="E3295" location="A128070598L" display="A128070598L" xr:uid="{00000000-0004-0000-0000-0000D40C0000}"/>
    <hyperlink ref="E3296" location="A127973958V" display="A127973958V" xr:uid="{00000000-0004-0000-0000-0000D50C0000}"/>
    <hyperlink ref="E3297" location="A127992930W" display="A127992930W" xr:uid="{00000000-0004-0000-0000-0000D60C0000}"/>
    <hyperlink ref="E3298" location="A128090298J" display="A128090298J" xr:uid="{00000000-0004-0000-0000-0000D70C0000}"/>
    <hyperlink ref="E3299" location="A127992934F" display="A127992934F" xr:uid="{00000000-0004-0000-0000-0000D80C0000}"/>
    <hyperlink ref="E3300" location="A127954338A" display="A127954338A" xr:uid="{00000000-0004-0000-0000-0000D90C0000}"/>
    <hyperlink ref="E3301" location="A127954342T" display="A127954342T" xr:uid="{00000000-0004-0000-0000-0000DA0C0000}"/>
    <hyperlink ref="E3302" location="A128090302L" display="A128090302L" xr:uid="{00000000-0004-0000-0000-0000DB0C0000}"/>
    <hyperlink ref="E3303" location="A127973962K" display="A127973962K" xr:uid="{00000000-0004-0000-0000-0000DC0C0000}"/>
    <hyperlink ref="E3304" location="A128090306W" display="A128090306W" xr:uid="{00000000-0004-0000-0000-0000DD0C0000}"/>
    <hyperlink ref="E3305" location="A127992954R" display="A127992954R" xr:uid="{00000000-0004-0000-0000-0000DE0C0000}"/>
    <hyperlink ref="E3306" location="A127973970K" display="A127973970K" xr:uid="{00000000-0004-0000-0000-0000DF0C0000}"/>
    <hyperlink ref="E3307" location="A128051290L" display="A128051290L" xr:uid="{00000000-0004-0000-0000-0000E00C0000}"/>
    <hyperlink ref="E3308" location="A127992950F" display="A127992950F" xr:uid="{00000000-0004-0000-0000-0000E10C0000}"/>
    <hyperlink ref="E3309" location="A128012550V" display="A128012550V" xr:uid="{00000000-0004-0000-0000-0000E20C0000}"/>
    <hyperlink ref="E3310" location="A128031794V" display="A128031794V" xr:uid="{00000000-0004-0000-0000-0000E30C0000}"/>
    <hyperlink ref="E3311" location="A128031798C" display="A128031798C" xr:uid="{00000000-0004-0000-0000-0000E40C0000}"/>
    <hyperlink ref="E3312" location="A128090318F" display="A128090318F" xr:uid="{00000000-0004-0000-0000-0000E50C0000}"/>
    <hyperlink ref="E3313" location="A128070626K" display="A128070626K" xr:uid="{00000000-0004-0000-0000-0000E60C0000}"/>
    <hyperlink ref="E3314" location="A127973982V" display="A127973982V" xr:uid="{00000000-0004-0000-0000-0000E70C0000}"/>
    <hyperlink ref="E3315" location="A128051282L" display="A128051282L" xr:uid="{00000000-0004-0000-0000-0000E80C0000}"/>
    <hyperlink ref="E3316" location="A128012538C" display="A128012538C" xr:uid="{00000000-0004-0000-0000-0000E90C0000}"/>
    <hyperlink ref="E3317" location="A128051286W" display="A128051286W" xr:uid="{00000000-0004-0000-0000-0000EA0C0000}"/>
    <hyperlink ref="E3318" location="A127992942F" display="A127992942F" xr:uid="{00000000-0004-0000-0000-0000EB0C0000}"/>
    <hyperlink ref="E3319" location="A128070610T" display="A128070610T" xr:uid="{00000000-0004-0000-0000-0000EC0C0000}"/>
    <hyperlink ref="E3320" location="A127954350T" display="A127954350T" xr:uid="{00000000-0004-0000-0000-0000ED0C0000}"/>
    <hyperlink ref="E3321" location="A127954354A" display="A127954354A" xr:uid="{00000000-0004-0000-0000-0000EE0C0000}"/>
    <hyperlink ref="E3322" location="A128070614A" display="A128070614A" xr:uid="{00000000-0004-0000-0000-0000EF0C0000}"/>
    <hyperlink ref="E3323" location="A128031778V" display="A128031778V" xr:uid="{00000000-0004-0000-0000-0000F00C0000}"/>
    <hyperlink ref="E3324" location="A128070618K" display="A128070618K" xr:uid="{00000000-0004-0000-0000-0000F10C0000}"/>
    <hyperlink ref="E3325" location="A127992946R" display="A127992946R" xr:uid="{00000000-0004-0000-0000-0000F20C0000}"/>
    <hyperlink ref="E3326" location="A127954358K" display="A127954358K" xr:uid="{00000000-0004-0000-0000-0000F30C0000}"/>
    <hyperlink ref="E3327" location="A127954362A" display="A127954362A" xr:uid="{00000000-0004-0000-0000-0000F40C0000}"/>
    <hyperlink ref="E3328" location="A128051294W" display="A128051294W" xr:uid="{00000000-0004-0000-0000-0000F50C0000}"/>
    <hyperlink ref="E3329" location="A128070622A" display="A128070622A" xr:uid="{00000000-0004-0000-0000-0000F60C0000}"/>
    <hyperlink ref="E3330" location="A128012542V" display="A128012542V" xr:uid="{00000000-0004-0000-0000-0000F70C0000}"/>
    <hyperlink ref="E3331" location="A127973974V" display="A127973974V" xr:uid="{00000000-0004-0000-0000-0000F80C0000}"/>
    <hyperlink ref="E3332" location="A128051298F" display="A128051298F" xr:uid="{00000000-0004-0000-0000-0000F90C0000}"/>
    <hyperlink ref="E3333" location="A128012546C" display="A128012546C" xr:uid="{00000000-0004-0000-0000-0000FA0C0000}"/>
    <hyperlink ref="E3334" location="A128090314W" display="A128090314W" xr:uid="{00000000-0004-0000-0000-0000FB0C0000}"/>
    <hyperlink ref="E3335" location="A128051302K" display="A128051302K" xr:uid="{00000000-0004-0000-0000-0000FC0C0000}"/>
    <hyperlink ref="E3336" location="A128031782K" display="A128031782K" xr:uid="{00000000-0004-0000-0000-0000FD0C0000}"/>
    <hyperlink ref="E3337" location="A127973978C" display="A127973978C" xr:uid="{00000000-0004-0000-0000-0000FE0C0000}"/>
    <hyperlink ref="E3338" location="A128031786V" display="A128031786V" xr:uid="{00000000-0004-0000-0000-0000FF0C0000}"/>
    <hyperlink ref="E3339" location="A127973990V" display="A127973990V" xr:uid="{00000000-0004-0000-0000-0000000D0000}"/>
    <hyperlink ref="E3340" location="A128070630A" display="A128070630A" xr:uid="{00000000-0004-0000-0000-0000010D0000}"/>
    <hyperlink ref="E3341" location="A127992966X" display="A127992966X" xr:uid="{00000000-0004-0000-0000-0000020D0000}"/>
    <hyperlink ref="E3342" location="A128051310K" display="A128051310K" xr:uid="{00000000-0004-0000-0000-0000030D0000}"/>
    <hyperlink ref="E3343" location="A128051318C" display="A128051318C" xr:uid="{00000000-0004-0000-0000-0000040D0000}"/>
    <hyperlink ref="E3344" location="A128031818A" display="A128031818A" xr:uid="{00000000-0004-0000-0000-0000050D0000}"/>
    <hyperlink ref="E3345" location="A128031822T" display="A128031822T" xr:uid="{00000000-0004-0000-0000-0000060D0000}"/>
    <hyperlink ref="E3346" location="A128051326C" display="A128051326C" xr:uid="{00000000-0004-0000-0000-0000070D0000}"/>
    <hyperlink ref="E3347" location="A128090322W" display="A128090322W" xr:uid="{00000000-0004-0000-0000-0000080D0000}"/>
    <hyperlink ref="E3348" location="A127954382K" display="A127954382K" xr:uid="{00000000-0004-0000-0000-0000090D0000}"/>
    <hyperlink ref="E3349" location="A127954366K" display="A127954366K" xr:uid="{00000000-0004-0000-0000-00000A0D0000}"/>
    <hyperlink ref="E3350" location="A128070634K" display="A128070634K" xr:uid="{00000000-0004-0000-0000-00000B0D0000}"/>
    <hyperlink ref="E3351" location="A128070638V" display="A128070638V" xr:uid="{00000000-0004-0000-0000-00000C0D0000}"/>
    <hyperlink ref="E3352" location="A127992958X" display="A127992958X" xr:uid="{00000000-0004-0000-0000-00000D0D0000}"/>
    <hyperlink ref="E3353" location="A128012554C" display="A128012554C" xr:uid="{00000000-0004-0000-0000-00000E0D0000}"/>
    <hyperlink ref="E3354" location="A127992962R" display="A127992962R" xr:uid="{00000000-0004-0000-0000-00000F0D0000}"/>
    <hyperlink ref="E3355" location="A128070642K" display="A128070642K" xr:uid="{00000000-0004-0000-0000-0000100D0000}"/>
    <hyperlink ref="E3356" location="A128012558L" display="A128012558L" xr:uid="{00000000-0004-0000-0000-0000110D0000}"/>
    <hyperlink ref="E3357" location="A128012562C" display="A128012562C" xr:uid="{00000000-0004-0000-0000-0000120D0000}"/>
    <hyperlink ref="E3358" location="A128051306V" display="A128051306V" xr:uid="{00000000-0004-0000-0000-0000130D0000}"/>
    <hyperlink ref="E3359" location="A127954370A" display="A127954370A" xr:uid="{00000000-0004-0000-0000-0000140D0000}"/>
    <hyperlink ref="E3360" location="A127992970R" display="A127992970R" xr:uid="{00000000-0004-0000-0000-0000150D0000}"/>
    <hyperlink ref="E3361" location="A127954374K" display="A127954374K" xr:uid="{00000000-0004-0000-0000-0000160D0000}"/>
    <hyperlink ref="E3362" location="A128012566L" display="A128012566L" xr:uid="{00000000-0004-0000-0000-0000170D0000}"/>
    <hyperlink ref="E3363" location="A127954378V" display="A127954378V" xr:uid="{00000000-0004-0000-0000-0000180D0000}"/>
    <hyperlink ref="E3364" location="A127973986C" display="A127973986C" xr:uid="{00000000-0004-0000-0000-0000190D0000}"/>
    <hyperlink ref="E3365" location="A128031802J" display="A128031802J" xr:uid="{00000000-0004-0000-0000-00001A0D0000}"/>
    <hyperlink ref="E3366" location="A128012570C" display="A128012570C" xr:uid="{00000000-0004-0000-0000-00001B0D0000}"/>
    <hyperlink ref="E3367" location="A128031806T" display="A128031806T" xr:uid="{00000000-0004-0000-0000-00001C0D0000}"/>
    <hyperlink ref="E3368" location="A127992974X" display="A127992974X" xr:uid="{00000000-0004-0000-0000-00001D0D0000}"/>
    <hyperlink ref="E3369" location="A128051314V" display="A128051314V" xr:uid="{00000000-0004-0000-0000-00001E0D0000}"/>
    <hyperlink ref="E3370" location="A128070646V" display="A128070646V" xr:uid="{00000000-0004-0000-0000-00001F0D0000}"/>
    <hyperlink ref="E3371" location="A128031810J" display="A128031810J" xr:uid="{00000000-0004-0000-0000-0000200D0000}"/>
    <hyperlink ref="E3372" location="A128031814T" display="A128031814T" xr:uid="{00000000-0004-0000-0000-0000210D0000}"/>
    <hyperlink ref="E3373" location="A127992986J" display="A127992986J" xr:uid="{00000000-0004-0000-0000-0000220D0000}"/>
    <hyperlink ref="E3374" location="A128070650K" display="A128070650K" xr:uid="{00000000-0004-0000-0000-0000230D0000}"/>
    <hyperlink ref="E3375" location="A127973998L" display="A127973998L" xr:uid="{00000000-0004-0000-0000-0000240D0000}"/>
    <hyperlink ref="E3376" location="A128070662V" display="A128070662V" xr:uid="{00000000-0004-0000-0000-0000250D0000}"/>
    <hyperlink ref="E3377" location="A128051334C" display="A128051334C" xr:uid="{00000000-0004-0000-0000-0000260D0000}"/>
    <hyperlink ref="E3378" location="A128090330W" display="A128090330W" xr:uid="{00000000-0004-0000-0000-0000270D0000}"/>
    <hyperlink ref="E3379" location="A128070670V" display="A128070670V" xr:uid="{00000000-0004-0000-0000-0000280D0000}"/>
    <hyperlink ref="E3380" location="A128090334F" display="A128090334F" xr:uid="{00000000-0004-0000-0000-0000290D0000}"/>
    <hyperlink ref="E3381" location="A128012590L" display="A128012590L" xr:uid="{00000000-0004-0000-0000-00002A0D0000}"/>
    <hyperlink ref="E3382" location="A128051338L" display="A128051338L" xr:uid="{00000000-0004-0000-0000-00002B0D0000}"/>
    <hyperlink ref="E3383" location="A127954386V" display="A127954386V" xr:uid="{00000000-0004-0000-0000-00002C0D0000}"/>
    <hyperlink ref="E3384" location="A128031826A" display="A128031826A" xr:uid="{00000000-0004-0000-0000-00002D0D0000}"/>
    <hyperlink ref="E3385" location="A128031830T" display="A128031830T" xr:uid="{00000000-0004-0000-0000-00002E0D0000}"/>
    <hyperlink ref="E3386" location="A128031834A" display="A128031834A" xr:uid="{00000000-0004-0000-0000-00002F0D0000}"/>
    <hyperlink ref="E3387" location="A128031838K" display="A128031838K" xr:uid="{00000000-0004-0000-0000-0000300D0000}"/>
    <hyperlink ref="E3388" location="A127954390K" display="A127954390K" xr:uid="{00000000-0004-0000-0000-0000310D0000}"/>
    <hyperlink ref="E3389" location="A127992978J" display="A127992978J" xr:uid="{00000000-0004-0000-0000-0000320D0000}"/>
    <hyperlink ref="E3390" location="A128070654V" display="A128070654V" xr:uid="{00000000-0004-0000-0000-0000330D0000}"/>
    <hyperlink ref="E3391" location="A127954394V" display="A127954394V" xr:uid="{00000000-0004-0000-0000-0000340D0000}"/>
    <hyperlink ref="E3392" location="A127973994C" display="A127973994C" xr:uid="{00000000-0004-0000-0000-0000350D0000}"/>
    <hyperlink ref="E3393" location="A127954398C" display="A127954398C" xr:uid="{00000000-0004-0000-0000-0000360D0000}"/>
    <hyperlink ref="E3394" location="A128012574L" display="A128012574L" xr:uid="{00000000-0004-0000-0000-0000370D0000}"/>
    <hyperlink ref="E3395" location="A127974002V" display="A127974002V" xr:uid="{00000000-0004-0000-0000-0000380D0000}"/>
    <hyperlink ref="E3396" location="A128090326F" display="A128090326F" xr:uid="{00000000-0004-0000-0000-0000390D0000}"/>
    <hyperlink ref="E3397" location="A128012578W" display="A128012578W" xr:uid="{00000000-0004-0000-0000-00003A0D0000}"/>
    <hyperlink ref="E3398" location="A128051330V" display="A128051330V" xr:uid="{00000000-0004-0000-0000-00003B0D0000}"/>
    <hyperlink ref="E3399" location="A127954402J" display="A127954402J" xr:uid="{00000000-0004-0000-0000-00003C0D0000}"/>
    <hyperlink ref="E3400" location="A128012582L" display="A128012582L" xr:uid="{00000000-0004-0000-0000-00003D0D0000}"/>
    <hyperlink ref="E3401" location="A128070658C" display="A128070658C" xr:uid="{00000000-0004-0000-0000-00003E0D0000}"/>
    <hyperlink ref="E3402" location="A127992982X" display="A127992982X" xr:uid="{00000000-0004-0000-0000-00003F0D0000}"/>
    <hyperlink ref="E3403" location="A128012586W" display="A128012586W" xr:uid="{00000000-0004-0000-0000-0000400D0000}"/>
    <hyperlink ref="E3404" location="A127954406T" display="A127954406T" xr:uid="{00000000-0004-0000-0000-0000410D0000}"/>
    <hyperlink ref="E3405" location="A128070666C" display="A128070666C" xr:uid="{00000000-0004-0000-0000-0000420D0000}"/>
    <hyperlink ref="E3406" location="A127992990X" display="A127992990X" xr:uid="{00000000-0004-0000-0000-0000430D0000}"/>
    <hyperlink ref="E3407" location="A128051346L" display="A128051346L" xr:uid="{00000000-0004-0000-0000-0000440D0000}"/>
    <hyperlink ref="E3408" location="A128031842A" display="A128031842A" xr:uid="{00000000-0004-0000-0000-0000450D0000}"/>
    <hyperlink ref="E3409" location="A127974014C" display="A127974014C" xr:uid="{00000000-0004-0000-0000-0000460D0000}"/>
    <hyperlink ref="E3410" location="A128012610K" display="A128012610K" xr:uid="{00000000-0004-0000-0000-0000470D0000}"/>
    <hyperlink ref="E3411" location="A128090350F" display="A128090350F" xr:uid="{00000000-0004-0000-0000-0000480D0000}"/>
    <hyperlink ref="E3412" location="A128012614V" display="A128012614V" xr:uid="{00000000-0004-0000-0000-0000490D0000}"/>
    <hyperlink ref="E3413" location="A128070682C" display="A128070682C" xr:uid="{00000000-0004-0000-0000-00004A0D0000}"/>
    <hyperlink ref="E3414" location="A128090354R" display="A128090354R" xr:uid="{00000000-0004-0000-0000-00004B0D0000}"/>
    <hyperlink ref="E3415" location="A128090358X" display="A128090358X" xr:uid="{00000000-0004-0000-0000-00004C0D0000}"/>
    <hyperlink ref="E3416" location="A128031862K" display="A128031862K" xr:uid="{00000000-0004-0000-0000-00004D0D0000}"/>
    <hyperlink ref="E3417" location="A128031846K" display="A128031846K" xr:uid="{00000000-0004-0000-0000-00004E0D0000}"/>
    <hyperlink ref="E3418" location="A127974010V" display="A127974010V" xr:uid="{00000000-0004-0000-0000-00004F0D0000}"/>
    <hyperlink ref="E3419" location="A127992994J" display="A127992994J" xr:uid="{00000000-0004-0000-0000-0000500D0000}"/>
    <hyperlink ref="E3420" location="A128070674C" display="A128070674C" xr:uid="{00000000-0004-0000-0000-0000510D0000}"/>
    <hyperlink ref="E3421" location="A128012594W" display="A128012594W" xr:uid="{00000000-0004-0000-0000-0000520D0000}"/>
    <hyperlink ref="E3422" location="A127992998T" display="A127992998T" xr:uid="{00000000-0004-0000-0000-0000530D0000}"/>
    <hyperlink ref="E3423" location="A128031850A" display="A128031850A" xr:uid="{00000000-0004-0000-0000-0000540D0000}"/>
    <hyperlink ref="E3424" location="A128012598F" display="A128012598F" xr:uid="{00000000-0004-0000-0000-0000550D0000}"/>
    <hyperlink ref="E3425" location="A128090338R" display="A128090338R" xr:uid="{00000000-0004-0000-0000-0000560D0000}"/>
    <hyperlink ref="E3426" location="A128031854K" display="A128031854K" xr:uid="{00000000-0004-0000-0000-0000570D0000}"/>
    <hyperlink ref="E3427" location="A127993002X" display="A127993002X" xr:uid="{00000000-0004-0000-0000-0000580D0000}"/>
    <hyperlink ref="E3428" location="A127993006J" display="A127993006J" xr:uid="{00000000-0004-0000-0000-0000590D0000}"/>
    <hyperlink ref="E3429" location="A128090342F" display="A128090342F" xr:uid="{00000000-0004-0000-0000-00005A0D0000}"/>
    <hyperlink ref="E3430" location="A128012602K" display="A128012602K" xr:uid="{00000000-0004-0000-0000-00005B0D0000}"/>
    <hyperlink ref="E3431" location="A127954410J" display="A127954410J" xr:uid="{00000000-0004-0000-0000-00005C0D0000}"/>
    <hyperlink ref="E3432" location="A127974018L" display="A127974018L" xr:uid="{00000000-0004-0000-0000-00005D0D0000}"/>
    <hyperlink ref="E3433" location="A128090346R" display="A128090346R" xr:uid="{00000000-0004-0000-0000-00005E0D0000}"/>
    <hyperlink ref="E3434" location="A128012606V" display="A128012606V" xr:uid="{00000000-0004-0000-0000-00005F0D0000}"/>
    <hyperlink ref="E3435" location="A127993010X" display="A127993010X" xr:uid="{00000000-0004-0000-0000-0000600D0000}"/>
    <hyperlink ref="E3436" location="A128070678L" display="A128070678L" xr:uid="{00000000-0004-0000-0000-0000610D0000}"/>
    <hyperlink ref="E3437" location="A128051342C" display="A128051342C" xr:uid="{00000000-0004-0000-0000-0000620D0000}"/>
    <hyperlink ref="E3438" location="A127954414T" display="A127954414T" xr:uid="{00000000-0004-0000-0000-0000630D0000}"/>
    <hyperlink ref="E3439" location="A127974022C" display="A127974022C" xr:uid="{00000000-0004-0000-0000-0000640D0000}"/>
    <hyperlink ref="E3440" location="A128051350C" display="A128051350C" xr:uid="{00000000-0004-0000-0000-0000650D0000}"/>
    <hyperlink ref="E3441" location="A127974042L" display="A127974042L" xr:uid="{00000000-0004-0000-0000-0000660D0000}"/>
    <hyperlink ref="E3442" location="A128051374W" display="A128051374W" xr:uid="{00000000-0004-0000-0000-0000670D0000}"/>
    <hyperlink ref="E3443" location="A128090378J" display="A128090378J" xr:uid="{00000000-0004-0000-0000-0000680D0000}"/>
    <hyperlink ref="E3444" location="A128051386F" display="A128051386F" xr:uid="{00000000-0004-0000-0000-0000690D0000}"/>
    <hyperlink ref="E3445" location="A127993038A" display="A127993038A" xr:uid="{00000000-0004-0000-0000-00006A0D0000}"/>
    <hyperlink ref="E3446" location="A128070722K" display="A128070722K" xr:uid="{00000000-0004-0000-0000-00006B0D0000}"/>
    <hyperlink ref="E3447" location="A128033510T" display="A128033510T" xr:uid="{00000000-0004-0000-0000-00006C0D0000}"/>
    <hyperlink ref="E3448" location="A127994594J" display="A127994594J" xr:uid="{00000000-0004-0000-0000-00006D0D0000}"/>
    <hyperlink ref="E3449" location="A128014202K" display="A128014202K" xr:uid="{00000000-0004-0000-0000-00006E0D0000}"/>
    <hyperlink ref="E3450" location="A127955986T" display="A127955986T" xr:uid="{00000000-0004-0000-0000-00006F0D0000}"/>
    <hyperlink ref="E3451" location="A127994610W" display="A127994610W" xr:uid="{00000000-0004-0000-0000-0000700D0000}"/>
    <hyperlink ref="E3452" location="A127994614F" display="A127994614F" xr:uid="{00000000-0004-0000-0000-0000710D0000}"/>
    <hyperlink ref="E3453" location="A128014206V" display="A128014206V" xr:uid="{00000000-0004-0000-0000-0000720D0000}"/>
    <hyperlink ref="E3454" location="A128072434C" display="A128072434C" xr:uid="{00000000-0004-0000-0000-0000730D0000}"/>
    <hyperlink ref="E3455" location="A128091822K" display="A128091822K" xr:uid="{00000000-0004-0000-0000-0000740D0000}"/>
    <hyperlink ref="E3456" location="A127955994T" display="A127955994T" xr:uid="{00000000-0004-0000-0000-0000750D0000}"/>
    <hyperlink ref="E3457" location="A128033498L" display="A128033498L" xr:uid="{00000000-0004-0000-0000-0000760D0000}"/>
    <hyperlink ref="E3458" location="A127975586C" display="A127975586C" xr:uid="{00000000-0004-0000-0000-0000770D0000}"/>
    <hyperlink ref="E3459" location="A128072414V" display="A128072414V" xr:uid="{00000000-0004-0000-0000-0000780D0000}"/>
    <hyperlink ref="E3460" location="A128072418C" display="A128072418C" xr:uid="{00000000-0004-0000-0000-0000790D0000}"/>
    <hyperlink ref="E3461" location="A127955978T" display="A127955978T" xr:uid="{00000000-0004-0000-0000-00007A0D0000}"/>
    <hyperlink ref="E3462" location="A128053002V" display="A128053002V" xr:uid="{00000000-0004-0000-0000-00007B0D0000}"/>
    <hyperlink ref="E3463" location="A127994598T" display="A127994598T" xr:uid="{00000000-0004-0000-0000-00007C0D0000}"/>
    <hyperlink ref="E3464" location="A127994602W" display="A127994602W" xr:uid="{00000000-0004-0000-0000-00007D0D0000}"/>
    <hyperlink ref="E3465" location="A128072422V" display="A128072422V" xr:uid="{00000000-0004-0000-0000-00007E0D0000}"/>
    <hyperlink ref="E3466" location="A128091810A" display="A128091810A" xr:uid="{00000000-0004-0000-0000-00007F0D0000}"/>
    <hyperlink ref="E3467" location="A128072426C" display="A128072426C" xr:uid="{00000000-0004-0000-0000-0000800D0000}"/>
    <hyperlink ref="E3468" location="A127994606F" display="A127994606F" xr:uid="{00000000-0004-0000-0000-0000810D0000}"/>
    <hyperlink ref="E3469" location="A127955982J" display="A127955982J" xr:uid="{00000000-0004-0000-0000-0000820D0000}"/>
    <hyperlink ref="E3470" location="A128053006C" display="A128053006C" xr:uid="{00000000-0004-0000-0000-0000830D0000}"/>
    <hyperlink ref="E3471" location="A128091814K" display="A128091814K" xr:uid="{00000000-0004-0000-0000-0000840D0000}"/>
    <hyperlink ref="E3472" location="A128072430V" display="A128072430V" xr:uid="{00000000-0004-0000-0000-0000850D0000}"/>
    <hyperlink ref="E3473" location="A128053010V" display="A128053010V" xr:uid="{00000000-0004-0000-0000-0000860D0000}"/>
    <hyperlink ref="E3474" location="A128053014C" display="A128053014C" xr:uid="{00000000-0004-0000-0000-0000870D0000}"/>
    <hyperlink ref="E3475" location="A128033502T" display="A128033502T" xr:uid="{00000000-0004-0000-0000-0000880D0000}"/>
    <hyperlink ref="E3476" location="A128033506A" display="A128033506A" xr:uid="{00000000-0004-0000-0000-0000890D0000}"/>
    <hyperlink ref="E3477" location="A127955990J" display="A127955990J" xr:uid="{00000000-0004-0000-0000-00008A0D0000}"/>
    <hyperlink ref="E3478" location="A128091818V" display="A128091818V" xr:uid="{00000000-0004-0000-0000-00008B0D0000}"/>
    <hyperlink ref="E3479" location="A127975590V" display="A127975590V" xr:uid="{00000000-0004-0000-0000-00008C0D0000}"/>
    <hyperlink ref="E3480" location="A127975594C" display="A127975594C" xr:uid="{00000000-0004-0000-0000-00008D0D0000}"/>
    <hyperlink ref="E3481" location="A127975598L" display="A127975598L" xr:uid="{00000000-0004-0000-0000-00008E0D0000}"/>
    <hyperlink ref="E3482" location="A128072802W" display="A128072802W" xr:uid="{00000000-0004-0000-0000-00008F0D0000}"/>
    <hyperlink ref="E3483" location="A128053370X" display="A128053370X" xr:uid="{00000000-0004-0000-0000-0000900D0000}"/>
    <hyperlink ref="E3484" location="A127976006R" display="A127976006R" xr:uid="{00000000-0004-0000-0000-0000910D0000}"/>
    <hyperlink ref="E3485" location="A127976014R" display="A127976014R" xr:uid="{00000000-0004-0000-0000-0000920D0000}"/>
    <hyperlink ref="E3486" location="A128053394T" display="A128053394T" xr:uid="{00000000-0004-0000-0000-0000930D0000}"/>
    <hyperlink ref="E3487" location="A128053398A" display="A128053398A" xr:uid="{00000000-0004-0000-0000-0000940D0000}"/>
    <hyperlink ref="E3488" location="A128033878R" display="A128033878R" xr:uid="{00000000-0004-0000-0000-0000950D0000}"/>
    <hyperlink ref="E3489" location="A127956314V" display="A127956314V" xr:uid="{00000000-0004-0000-0000-0000960D0000}"/>
    <hyperlink ref="E3490" location="A128033882F" display="A128033882F" xr:uid="{00000000-0004-0000-0000-0000970D0000}"/>
    <hyperlink ref="E3491" location="A127994978V" display="A127994978V" xr:uid="{00000000-0004-0000-0000-0000980D0000}"/>
    <hyperlink ref="E3492" location="A128072786J" display="A128072786J" xr:uid="{00000000-0004-0000-0000-0000990D0000}"/>
    <hyperlink ref="E3493" location="A128053374J" display="A128053374J" xr:uid="{00000000-0004-0000-0000-00009A0D0000}"/>
    <hyperlink ref="E3494" location="A128053378T" display="A128053378T" xr:uid="{00000000-0004-0000-0000-00009B0D0000}"/>
    <hyperlink ref="E3495" location="A128033862W" display="A128033862W" xr:uid="{00000000-0004-0000-0000-00009C0D0000}"/>
    <hyperlink ref="E3496" location="A128092166T" display="A128092166T" xr:uid="{00000000-0004-0000-0000-00009D0D0000}"/>
    <hyperlink ref="E3497" location="A128014562R" display="A128014562R" xr:uid="{00000000-0004-0000-0000-00009E0D0000}"/>
    <hyperlink ref="E3498" location="A127976002F" display="A127976002F" xr:uid="{00000000-0004-0000-0000-00009F0D0000}"/>
    <hyperlink ref="E3499" location="A127994970A" display="A127994970A" xr:uid="{00000000-0004-0000-0000-0000A00D0000}"/>
    <hyperlink ref="E3500" location="A127994974K" display="A127994974K" xr:uid="{00000000-0004-0000-0000-0000A10D0000}"/>
    <hyperlink ref="E3501" location="A128053382J" display="A128053382J" xr:uid="{00000000-0004-0000-0000-0000A20D0000}"/>
    <hyperlink ref="E3502" location="A127976010F" display="A127976010F" xr:uid="{00000000-0004-0000-0000-0000A30D0000}"/>
    <hyperlink ref="E3503" location="A128033866F" display="A128033866F" xr:uid="{00000000-0004-0000-0000-0000A40D0000}"/>
    <hyperlink ref="E3504" location="A127956306V" display="A127956306V" xr:uid="{00000000-0004-0000-0000-0000A50D0000}"/>
    <hyperlink ref="E3505" location="A128092170J" display="A128092170J" xr:uid="{00000000-0004-0000-0000-0000A60D0000}"/>
    <hyperlink ref="E3506" location="A128014566X" display="A128014566X" xr:uid="{00000000-0004-0000-0000-0000A70D0000}"/>
    <hyperlink ref="E3507" location="A128014570R" display="A128014570R" xr:uid="{00000000-0004-0000-0000-0000A80D0000}"/>
    <hyperlink ref="E3508" location="A128072790X" display="A128072790X" xr:uid="{00000000-0004-0000-0000-0000A90D0000}"/>
    <hyperlink ref="E3509" location="A128053386T" display="A128053386T" xr:uid="{00000000-0004-0000-0000-0000AA0D0000}"/>
    <hyperlink ref="E3510" location="A128072794J" display="A128072794J" xr:uid="{00000000-0004-0000-0000-0000AB0D0000}"/>
    <hyperlink ref="E3511" location="A128092174T" display="A128092174T" xr:uid="{00000000-0004-0000-0000-0000AC0D0000}"/>
    <hyperlink ref="E3512" location="A128033870W" display="A128033870W" xr:uid="{00000000-0004-0000-0000-0000AD0D0000}"/>
    <hyperlink ref="E3513" location="A128072798T" display="A128072798T" xr:uid="{00000000-0004-0000-0000-0000AE0D0000}"/>
    <hyperlink ref="E3514" location="A128053390J" display="A128053390J" xr:uid="{00000000-0004-0000-0000-0000AF0D0000}"/>
    <hyperlink ref="E3515" location="A128033874F" display="A128033874F" xr:uid="{00000000-0004-0000-0000-0000B00D0000}"/>
    <hyperlink ref="E3516" location="A128072998K" display="A128072998K" xr:uid="{00000000-0004-0000-0000-0000B10D0000}"/>
    <hyperlink ref="E3517" location="A128053586K" display="A128053586K" xr:uid="{00000000-0004-0000-0000-0000B20D0000}"/>
    <hyperlink ref="E3518" location="A127956490F" display="A127956490F" xr:uid="{00000000-0004-0000-0000-0000B30D0000}"/>
    <hyperlink ref="E3519" location="A128034098V" display="A128034098V" xr:uid="{00000000-0004-0000-0000-0000B40D0000}"/>
    <hyperlink ref="E3520" location="A127995178R" display="A127995178R" xr:uid="{00000000-0004-0000-0000-0000B50D0000}"/>
    <hyperlink ref="E3521" location="A127956498X" display="A127956498X" xr:uid="{00000000-0004-0000-0000-0000B60D0000}"/>
    <hyperlink ref="E3522" location="A127995182F" display="A127995182F" xr:uid="{00000000-0004-0000-0000-0000B70D0000}"/>
    <hyperlink ref="E3523" location="A127995186R" display="A127995186R" xr:uid="{00000000-0004-0000-0000-0000B80D0000}"/>
    <hyperlink ref="E3524" location="A127956502C" display="A127956502C" xr:uid="{00000000-0004-0000-0000-0000B90D0000}"/>
    <hyperlink ref="E3525" location="A128092330J" display="A128092330J" xr:uid="{00000000-0004-0000-0000-0000BA0D0000}"/>
    <hyperlink ref="E3526" location="A128034086K" display="A128034086K" xr:uid="{00000000-0004-0000-0000-0000BB0D0000}"/>
    <hyperlink ref="E3527" location="A128072966T" display="A128072966T" xr:uid="{00000000-0004-0000-0000-0000BC0D0000}"/>
    <hyperlink ref="E3528" location="A127976210X" display="A127976210X" xr:uid="{00000000-0004-0000-0000-0000BD0D0000}"/>
    <hyperlink ref="E3529" location="A128072970J" display="A128072970J" xr:uid="{00000000-0004-0000-0000-0000BE0D0000}"/>
    <hyperlink ref="E3530" location="A128034090A" display="A128034090A" xr:uid="{00000000-0004-0000-0000-0000BF0D0000}"/>
    <hyperlink ref="E3531" location="A127976214J" display="A127976214J" xr:uid="{00000000-0004-0000-0000-0000C00D0000}"/>
    <hyperlink ref="E3532" location="A128053590A" display="A128053590A" xr:uid="{00000000-0004-0000-0000-0000C10D0000}"/>
    <hyperlink ref="E3533" location="A128034094K" display="A128034094K" xr:uid="{00000000-0004-0000-0000-0000C20D0000}"/>
    <hyperlink ref="E3534" location="A127976218T" display="A127976218T" xr:uid="{00000000-0004-0000-0000-0000C30D0000}"/>
    <hyperlink ref="E3535" location="A128014718X" display="A128014718X" xr:uid="{00000000-0004-0000-0000-0000C40D0000}"/>
    <hyperlink ref="E3536" location="A128072974T" display="A128072974T" xr:uid="{00000000-0004-0000-0000-0000C50D0000}"/>
    <hyperlink ref="E3537" location="A127976222J" display="A127976222J" xr:uid="{00000000-0004-0000-0000-0000C60D0000}"/>
    <hyperlink ref="E3538" location="A128072978A" display="A128072978A" xr:uid="{00000000-0004-0000-0000-0000C70D0000}"/>
    <hyperlink ref="E3539" location="A128072982T" display="A128072982T" xr:uid="{00000000-0004-0000-0000-0000C80D0000}"/>
    <hyperlink ref="E3540" location="A128053594K" display="A128053594K" xr:uid="{00000000-0004-0000-0000-0000C90D0000}"/>
    <hyperlink ref="E3541" location="A127956494R" display="A127956494R" xr:uid="{00000000-0004-0000-0000-0000CA0D0000}"/>
    <hyperlink ref="E3542" location="A127976226T" display="A127976226T" xr:uid="{00000000-0004-0000-0000-0000CB0D0000}"/>
    <hyperlink ref="E3543" location="A128072986A" display="A128072986A" xr:uid="{00000000-0004-0000-0000-0000CC0D0000}"/>
    <hyperlink ref="E3544" location="A128072990T" display="A128072990T" xr:uid="{00000000-0004-0000-0000-0000CD0D0000}"/>
    <hyperlink ref="E3545" location="A127976230J" display="A127976230J" xr:uid="{00000000-0004-0000-0000-0000CE0D0000}"/>
    <hyperlink ref="E3546" location="A128053598V" display="A128053598V" xr:uid="{00000000-0004-0000-0000-0000CF0D0000}"/>
    <hyperlink ref="E3547" location="A128053602X" display="A128053602X" xr:uid="{00000000-0004-0000-0000-0000D00D0000}"/>
    <hyperlink ref="E3548" location="A128072994A" display="A128072994A" xr:uid="{00000000-0004-0000-0000-0000D10D0000}"/>
    <hyperlink ref="E3549" location="A128053606J" display="A128053606J" xr:uid="{00000000-0004-0000-0000-0000D20D0000}"/>
    <hyperlink ref="E3550" location="A128034114J" display="A128034114J" xr:uid="{00000000-0004-0000-0000-0000D30D0000}"/>
    <hyperlink ref="E3551" location="A128073006A" display="A128073006A" xr:uid="{00000000-0004-0000-0000-0000D40D0000}"/>
    <hyperlink ref="E3552" location="A128014742X" display="A128014742X" xr:uid="{00000000-0004-0000-0000-0000D50D0000}"/>
    <hyperlink ref="E3553" location="A128092374K" display="A128092374K" xr:uid="{00000000-0004-0000-0000-0000D60D0000}"/>
    <hyperlink ref="E3554" location="A128073026K" display="A128073026K" xr:uid="{00000000-0004-0000-0000-0000D70D0000}"/>
    <hyperlink ref="E3555" location="A127976274K" display="A127976274K" xr:uid="{00000000-0004-0000-0000-0000D80D0000}"/>
    <hyperlink ref="E3556" location="A127976278V" display="A127976278V" xr:uid="{00000000-0004-0000-0000-0000D90D0000}"/>
    <hyperlink ref="E3557" location="A127976282K" display="A127976282K" xr:uid="{00000000-0004-0000-0000-0000DA0D0000}"/>
    <hyperlink ref="E3558" location="A128092378V" display="A128092378V" xr:uid="{00000000-0004-0000-0000-0000DB0D0000}"/>
    <hyperlink ref="E3559" location="A127976286V" display="A127976286V" xr:uid="{00000000-0004-0000-0000-0000DC0D0000}"/>
    <hyperlink ref="E3560" location="A127995210C" display="A127995210C" xr:uid="{00000000-0004-0000-0000-0000DD0D0000}"/>
    <hyperlink ref="E3561" location="A127995214L" display="A127995214L" xr:uid="{00000000-0004-0000-0000-0000DE0D0000}"/>
    <hyperlink ref="E3562" location="A127976262A" display="A127976262A" xr:uid="{00000000-0004-0000-0000-0000DF0D0000}"/>
    <hyperlink ref="E3563" location="A128073010T" display="A128073010T" xr:uid="{00000000-0004-0000-0000-0000E00D0000}"/>
    <hyperlink ref="E3564" location="A128053614J" display="A128053614J" xr:uid="{00000000-0004-0000-0000-0000E10D0000}"/>
    <hyperlink ref="E3565" location="A128014738J" display="A128014738J" xr:uid="{00000000-0004-0000-0000-0000E20D0000}"/>
    <hyperlink ref="E3566" location="A128053618T" display="A128053618T" xr:uid="{00000000-0004-0000-0000-0000E30D0000}"/>
    <hyperlink ref="E3567" location="A127995218W" display="A127995218W" xr:uid="{00000000-0004-0000-0000-0000E40D0000}"/>
    <hyperlink ref="E3568" location="A127995222L" display="A127995222L" xr:uid="{00000000-0004-0000-0000-0000E50D0000}"/>
    <hyperlink ref="E3569" location="A127976266K" display="A127976266K" xr:uid="{00000000-0004-0000-0000-0000E60D0000}"/>
    <hyperlink ref="E3570" location="A128053622J" display="A128053622J" xr:uid="{00000000-0004-0000-0000-0000E70D0000}"/>
    <hyperlink ref="E3571" location="A127956534W" display="A127956534W" xr:uid="{00000000-0004-0000-0000-0000E80D0000}"/>
    <hyperlink ref="E3572" location="A128092366K" display="A128092366K" xr:uid="{00000000-0004-0000-0000-0000E90D0000}"/>
    <hyperlink ref="E3573" location="A128073014A" display="A128073014A" xr:uid="{00000000-0004-0000-0000-0000EA0D0000}"/>
    <hyperlink ref="E3574" location="A128092370A" display="A128092370A" xr:uid="{00000000-0004-0000-0000-0000EB0D0000}"/>
    <hyperlink ref="E3575" location="A127976270A" display="A127976270A" xr:uid="{00000000-0004-0000-0000-0000EC0D0000}"/>
    <hyperlink ref="E3576" location="A128073018K" display="A128073018K" xr:uid="{00000000-0004-0000-0000-0000ED0D0000}"/>
    <hyperlink ref="E3577" location="A127995226W" display="A127995226W" xr:uid="{00000000-0004-0000-0000-0000EE0D0000}"/>
    <hyperlink ref="E3578" location="A127956538F" display="A127956538F" xr:uid="{00000000-0004-0000-0000-0000EF0D0000}"/>
    <hyperlink ref="E3579" location="A128073022A" display="A128073022A" xr:uid="{00000000-0004-0000-0000-0000F00D0000}"/>
    <hyperlink ref="E3580" location="A128014746J" display="A128014746J" xr:uid="{00000000-0004-0000-0000-0000F10D0000}"/>
    <hyperlink ref="E3581" location="A127995230L" display="A127995230L" xr:uid="{00000000-0004-0000-0000-0000F20D0000}"/>
    <hyperlink ref="E3582" location="A128014750X" display="A128014750X" xr:uid="{00000000-0004-0000-0000-0000F30D0000}"/>
    <hyperlink ref="E3583" location="A128053626T" display="A128053626T" xr:uid="{00000000-0004-0000-0000-0000F40D0000}"/>
    <hyperlink ref="E3584" location="A127995250W" display="A127995250W" xr:uid="{00000000-0004-0000-0000-0000F50D0000}"/>
    <hyperlink ref="E3585" location="A127995238F" display="A127995238F" xr:uid="{00000000-0004-0000-0000-0000F60D0000}"/>
    <hyperlink ref="E3586" location="A128014758T" display="A128014758T" xr:uid="{00000000-0004-0000-0000-0000F70D0000}"/>
    <hyperlink ref="E3587" location="A128053638A" display="A128053638A" xr:uid="{00000000-0004-0000-0000-0000F80D0000}"/>
    <hyperlink ref="E3588" location="A128034138A" display="A128034138A" xr:uid="{00000000-0004-0000-0000-0000F90D0000}"/>
    <hyperlink ref="E3589" location="A128073042K" display="A128073042K" xr:uid="{00000000-0004-0000-0000-0000FA0D0000}"/>
    <hyperlink ref="E3590" location="A128034142T" display="A128034142T" xr:uid="{00000000-0004-0000-0000-0000FB0D0000}"/>
    <hyperlink ref="E3591" location="A127995254F" display="A127995254F" xr:uid="{00000000-0004-0000-0000-0000FC0D0000}"/>
    <hyperlink ref="E3592" location="A127976310J" display="A127976310J" xr:uid="{00000000-0004-0000-0000-0000FD0D0000}"/>
    <hyperlink ref="E3593" location="A128053650T" display="A128053650T" xr:uid="{00000000-0004-0000-0000-0000FE0D0000}"/>
    <hyperlink ref="E3594" location="A128014754J" display="A128014754J" xr:uid="{00000000-0004-0000-0000-0000FF0D0000}"/>
    <hyperlink ref="E3595" location="A128053630J" display="A128053630J" xr:uid="{00000000-0004-0000-0000-0000000E0000}"/>
    <hyperlink ref="E3596" location="A127976290K" display="A127976290K" xr:uid="{00000000-0004-0000-0000-0000010E0000}"/>
    <hyperlink ref="E3597" location="A128073030A" display="A128073030A" xr:uid="{00000000-0004-0000-0000-0000020E0000}"/>
    <hyperlink ref="E3598" location="A127976294V" display="A127976294V" xr:uid="{00000000-0004-0000-0000-0000030E0000}"/>
    <hyperlink ref="E3599" location="A127995242W" display="A127995242W" xr:uid="{00000000-0004-0000-0000-0000040E0000}"/>
    <hyperlink ref="E3600" location="A128092382K" display="A128092382K" xr:uid="{00000000-0004-0000-0000-0000050E0000}"/>
    <hyperlink ref="E3601" location="A127995246F" display="A127995246F" xr:uid="{00000000-0004-0000-0000-0000060E0000}"/>
    <hyperlink ref="E3602" location="A128034118T" display="A128034118T" xr:uid="{00000000-0004-0000-0000-0000070E0000}"/>
    <hyperlink ref="E3603" location="A127956542W" display="A127956542W" xr:uid="{00000000-0004-0000-0000-0000080E0000}"/>
    <hyperlink ref="E3604" location="A128092386V" display="A128092386V" xr:uid="{00000000-0004-0000-0000-0000090E0000}"/>
    <hyperlink ref="E3605" location="A128053634T" display="A128053634T" xr:uid="{00000000-0004-0000-0000-00000A0E0000}"/>
    <hyperlink ref="E3606" location="A127976298C" display="A127976298C" xr:uid="{00000000-0004-0000-0000-00000B0E0000}"/>
    <hyperlink ref="E3607" location="A127976302J" display="A127976302J" xr:uid="{00000000-0004-0000-0000-00000C0E0000}"/>
    <hyperlink ref="E3608" location="A128073034K" display="A128073034K" xr:uid="{00000000-0004-0000-0000-00000D0E0000}"/>
    <hyperlink ref="E3609" location="A128034122J" display="A128034122J" xr:uid="{00000000-0004-0000-0000-00000E0E0000}"/>
    <hyperlink ref="E3610" location="A128092390K" display="A128092390K" xr:uid="{00000000-0004-0000-0000-00000F0E0000}"/>
    <hyperlink ref="E3611" location="A128034126T" display="A128034126T" xr:uid="{00000000-0004-0000-0000-0000100E0000}"/>
    <hyperlink ref="E3612" location="A128073038V" display="A128073038V" xr:uid="{00000000-0004-0000-0000-0000110E0000}"/>
    <hyperlink ref="E3613" location="A128014762J" display="A128014762J" xr:uid="{00000000-0004-0000-0000-0000120E0000}"/>
    <hyperlink ref="E3614" location="A127976306T" display="A127976306T" xr:uid="{00000000-0004-0000-0000-0000130E0000}"/>
    <hyperlink ref="E3615" location="A128034130J" display="A128034130J" xr:uid="{00000000-0004-0000-0000-0000140E0000}"/>
    <hyperlink ref="E3616" location="A128034134T" display="A128034134T" xr:uid="{00000000-0004-0000-0000-0000150E0000}"/>
    <hyperlink ref="E3617" location="A128053642T" display="A128053642T" xr:uid="{00000000-0004-0000-0000-0000160E0000}"/>
    <hyperlink ref="E3618" location="A127956574R" display="A127956574R" xr:uid="{00000000-0004-0000-0000-0000170E0000}"/>
    <hyperlink ref="E3619" location="A128092394V" display="A128092394V" xr:uid="{00000000-0004-0000-0000-0000180E0000}"/>
    <hyperlink ref="E3620" location="A127956550W" display="A127956550W" xr:uid="{00000000-0004-0000-0000-0000190E0000}"/>
    <hyperlink ref="E3621" location="A127956566R" display="A127956566R" xr:uid="{00000000-0004-0000-0000-00001A0E0000}"/>
    <hyperlink ref="E3622" location="A128034158K" display="A128034158K" xr:uid="{00000000-0004-0000-0000-00001B0E0000}"/>
    <hyperlink ref="E3623" location="A128073070V" display="A128073070V" xr:uid="{00000000-0004-0000-0000-00001C0E0000}"/>
    <hyperlink ref="E3624" location="A128014782T" display="A128014782T" xr:uid="{00000000-0004-0000-0000-00001D0E0000}"/>
    <hyperlink ref="E3625" location="A127976318A" display="A127976318A" xr:uid="{00000000-0004-0000-0000-00001E0E0000}"/>
    <hyperlink ref="E3626" location="A128073074C" display="A128073074C" xr:uid="{00000000-0004-0000-0000-00001F0E0000}"/>
    <hyperlink ref="E3627" location="A127995266R" display="A127995266R" xr:uid="{00000000-0004-0000-0000-0000200E0000}"/>
    <hyperlink ref="E3628" location="A127995258R" display="A127995258R" xr:uid="{00000000-0004-0000-0000-0000210E0000}"/>
    <hyperlink ref="E3629" location="A127956546F" display="A127956546F" xr:uid="{00000000-0004-0000-0000-0000220E0000}"/>
    <hyperlink ref="E3630" location="A128073046V" display="A128073046V" xr:uid="{00000000-0004-0000-0000-0000230E0000}"/>
    <hyperlink ref="E3631" location="A128034146A" display="A128034146A" xr:uid="{00000000-0004-0000-0000-0000240E0000}"/>
    <hyperlink ref="E3632" location="A128014766T" display="A128014766T" xr:uid="{00000000-0004-0000-0000-0000250E0000}"/>
    <hyperlink ref="E3633" location="A128073050K" display="A128073050K" xr:uid="{00000000-0004-0000-0000-0000260E0000}"/>
    <hyperlink ref="E3634" location="A128014770J" display="A128014770J" xr:uid="{00000000-0004-0000-0000-0000270E0000}"/>
    <hyperlink ref="E3635" location="A128053654A" display="A128053654A" xr:uid="{00000000-0004-0000-0000-0000280E0000}"/>
    <hyperlink ref="E3636" location="A128014774T" display="A128014774T" xr:uid="{00000000-0004-0000-0000-0000290E0000}"/>
    <hyperlink ref="E3637" location="A128073054V" display="A128073054V" xr:uid="{00000000-0004-0000-0000-00002A0E0000}"/>
    <hyperlink ref="E3638" location="A128073058C" display="A128073058C" xr:uid="{00000000-0004-0000-0000-00002B0E0000}"/>
    <hyperlink ref="E3639" location="A128092398C" display="A128092398C" xr:uid="{00000000-0004-0000-0000-00002C0E0000}"/>
    <hyperlink ref="E3640" location="A128073062V" display="A128073062V" xr:uid="{00000000-0004-0000-0000-00002D0E0000}"/>
    <hyperlink ref="E3641" location="A128073066C" display="A128073066C" xr:uid="{00000000-0004-0000-0000-00002E0E0000}"/>
    <hyperlink ref="E3642" location="A127956554F" display="A127956554F" xr:uid="{00000000-0004-0000-0000-00002F0E0000}"/>
    <hyperlink ref="E3643" location="A128034150T" display="A128034150T" xr:uid="{00000000-0004-0000-0000-0000300E0000}"/>
    <hyperlink ref="E3644" location="A127956558R" display="A127956558R" xr:uid="{00000000-0004-0000-0000-0000310E0000}"/>
    <hyperlink ref="E3645" location="A127956562F" display="A127956562F" xr:uid="{00000000-0004-0000-0000-0000320E0000}"/>
    <hyperlink ref="E3646" location="A128053658K" display="A128053658K" xr:uid="{00000000-0004-0000-0000-0000330E0000}"/>
    <hyperlink ref="E3647" location="A127995262F" display="A127995262F" xr:uid="{00000000-0004-0000-0000-0000340E0000}"/>
    <hyperlink ref="E3648" location="A128034154A" display="A128034154A" xr:uid="{00000000-0004-0000-0000-0000350E0000}"/>
    <hyperlink ref="E3649" location="A127956570F" display="A127956570F" xr:uid="{00000000-0004-0000-0000-0000360E0000}"/>
    <hyperlink ref="E3650" location="A128053662A" display="A128053662A" xr:uid="{00000000-0004-0000-0000-0000370E0000}"/>
    <hyperlink ref="E3651" location="A128014778A" display="A128014778A" xr:uid="{00000000-0004-0000-0000-0000380E0000}"/>
    <hyperlink ref="E3652" location="A128053674K" display="A128053674K" xr:uid="{00000000-0004-0000-0000-0000390E0000}"/>
    <hyperlink ref="E3653" location="A128092402J" display="A128092402J" xr:uid="{00000000-0004-0000-0000-00003A0E0000}"/>
    <hyperlink ref="E3654" location="A128053670A" display="A128053670A" xr:uid="{00000000-0004-0000-0000-00003B0E0000}"/>
    <hyperlink ref="E3655" location="A128092418A" display="A128092418A" xr:uid="{00000000-0004-0000-0000-00003C0E0000}"/>
    <hyperlink ref="E3656" location="A127976342A" display="A127976342A" xr:uid="{00000000-0004-0000-0000-00003D0E0000}"/>
    <hyperlink ref="E3657" location="A127976346K" display="A127976346K" xr:uid="{00000000-0004-0000-0000-00003E0E0000}"/>
    <hyperlink ref="E3658" location="A128034190K" display="A128034190K" xr:uid="{00000000-0004-0000-0000-00003F0E0000}"/>
    <hyperlink ref="E3659" location="A127976350A" display="A127976350A" xr:uid="{00000000-0004-0000-0000-0000400E0000}"/>
    <hyperlink ref="E3660" location="A127956590R" display="A127956590R" xr:uid="{00000000-0004-0000-0000-0000410E0000}"/>
    <hyperlink ref="E3661" location="A128092422T" display="A128092422T" xr:uid="{00000000-0004-0000-0000-0000420E0000}"/>
    <hyperlink ref="E3662" location="A128034162A" display="A128034162A" xr:uid="{00000000-0004-0000-0000-0000430E0000}"/>
    <hyperlink ref="E3663" location="A127995270F" display="A127995270F" xr:uid="{00000000-0004-0000-0000-0000440E0000}"/>
    <hyperlink ref="E3664" location="A128092406T" display="A128092406T" xr:uid="{00000000-0004-0000-0000-0000450E0000}"/>
    <hyperlink ref="E3665" location="A128014786A" display="A128014786A" xr:uid="{00000000-0004-0000-0000-0000460E0000}"/>
    <hyperlink ref="E3666" location="A127956578X" display="A127956578X" xr:uid="{00000000-0004-0000-0000-0000470E0000}"/>
    <hyperlink ref="E3667" location="A127956582R" display="A127956582R" xr:uid="{00000000-0004-0000-0000-0000480E0000}"/>
    <hyperlink ref="E3668" location="A128092410J" display="A128092410J" xr:uid="{00000000-0004-0000-0000-0000490E0000}"/>
    <hyperlink ref="E3669" location="A128073078L" display="A128073078L" xr:uid="{00000000-0004-0000-0000-00004A0E0000}"/>
    <hyperlink ref="E3670" location="A128034166K" display="A128034166K" xr:uid="{00000000-0004-0000-0000-00004B0E0000}"/>
    <hyperlink ref="E3671" location="A128053666K" display="A128053666K" xr:uid="{00000000-0004-0000-0000-00004C0E0000}"/>
    <hyperlink ref="E3672" location="A127976322T" display="A127976322T" xr:uid="{00000000-0004-0000-0000-00004D0E0000}"/>
    <hyperlink ref="E3673" location="A127976326A" display="A127976326A" xr:uid="{00000000-0004-0000-0000-00004E0E0000}"/>
    <hyperlink ref="E3674" location="A128034170A" display="A128034170A" xr:uid="{00000000-0004-0000-0000-00004F0E0000}"/>
    <hyperlink ref="E3675" location="A128092414T" display="A128092414T" xr:uid="{00000000-0004-0000-0000-0000500E0000}"/>
    <hyperlink ref="E3676" location="A128034174K" display="A128034174K" xr:uid="{00000000-0004-0000-0000-0000510E0000}"/>
    <hyperlink ref="E3677" location="A128034178V" display="A128034178V" xr:uid="{00000000-0004-0000-0000-0000520E0000}"/>
    <hyperlink ref="E3678" location="A127976330T" display="A127976330T" xr:uid="{00000000-0004-0000-0000-0000530E0000}"/>
    <hyperlink ref="E3679" location="A128034182K" display="A128034182K" xr:uid="{00000000-0004-0000-0000-0000540E0000}"/>
    <hyperlink ref="E3680" location="A128014790T" display="A128014790T" xr:uid="{00000000-0004-0000-0000-0000550E0000}"/>
    <hyperlink ref="E3681" location="A127976334A" display="A127976334A" xr:uid="{00000000-0004-0000-0000-0000560E0000}"/>
    <hyperlink ref="E3682" location="A127995274R" display="A127995274R" xr:uid="{00000000-0004-0000-0000-0000570E0000}"/>
    <hyperlink ref="E3683" location="A127995278X" display="A127995278X" xr:uid="{00000000-0004-0000-0000-0000580E0000}"/>
    <hyperlink ref="E3684" location="A127976338K" display="A127976338K" xr:uid="{00000000-0004-0000-0000-0000590E0000}"/>
    <hyperlink ref="E3685" location="A128034186V" display="A128034186V" xr:uid="{00000000-0004-0000-0000-00005A0E0000}"/>
    <hyperlink ref="E3686" location="A128053690K" display="A128053690K" xr:uid="{00000000-0004-0000-0000-00005B0E0000}"/>
    <hyperlink ref="E3687" location="A128034194V" display="A128034194V" xr:uid="{00000000-0004-0000-0000-00005C0E0000}"/>
    <hyperlink ref="E3688" location="A128053682K" display="A128053682K" xr:uid="{00000000-0004-0000-0000-00005D0E0000}"/>
    <hyperlink ref="E3689" location="A127995294X" display="A127995294X" xr:uid="{00000000-0004-0000-0000-00005E0E0000}"/>
    <hyperlink ref="E3690" location="A127956606W" display="A127956606W" xr:uid="{00000000-0004-0000-0000-00005F0E0000}"/>
    <hyperlink ref="E3691" location="A127976366V" display="A127976366V" xr:uid="{00000000-0004-0000-0000-0000600E0000}"/>
    <hyperlink ref="E3692" location="A128034218A" display="A128034218A" xr:uid="{00000000-0004-0000-0000-0000610E0000}"/>
    <hyperlink ref="E3693" location="A127956610L" display="A127956610L" xr:uid="{00000000-0004-0000-0000-0000620E0000}"/>
    <hyperlink ref="E3694" location="A128053694V" display="A128053694V" xr:uid="{00000000-0004-0000-0000-0000630E0000}"/>
    <hyperlink ref="E3695" location="A128053698C" display="A128053698C" xr:uid="{00000000-0004-0000-0000-0000640E0000}"/>
    <hyperlink ref="E3696" location="A127956594X" display="A127956594X" xr:uid="{00000000-0004-0000-0000-0000650E0000}"/>
    <hyperlink ref="E3697" location="A127956598J" display="A127956598J" xr:uid="{00000000-0004-0000-0000-0000660E0000}"/>
    <hyperlink ref="E3698" location="A127976354K" display="A127976354K" xr:uid="{00000000-0004-0000-0000-0000670E0000}"/>
    <hyperlink ref="E3699" location="A127995282R" display="A127995282R" xr:uid="{00000000-0004-0000-0000-0000680E0000}"/>
    <hyperlink ref="E3700" location="A128073082C" display="A128073082C" xr:uid="{00000000-0004-0000-0000-0000690E0000}"/>
    <hyperlink ref="E3701" location="A128034198C" display="A128034198C" xr:uid="{00000000-0004-0000-0000-00006A0E0000}"/>
    <hyperlink ref="E3702" location="A127976358V" display="A127976358V" xr:uid="{00000000-0004-0000-0000-00006B0E0000}"/>
    <hyperlink ref="E3703" location="A127976362K" display="A127976362K" xr:uid="{00000000-0004-0000-0000-00006C0E0000}"/>
    <hyperlink ref="E3704" location="A128053678V" display="A128053678V" xr:uid="{00000000-0004-0000-0000-00006D0E0000}"/>
    <hyperlink ref="E3705" location="A128034202J" display="A128034202J" xr:uid="{00000000-0004-0000-0000-00006E0E0000}"/>
    <hyperlink ref="E3706" location="A127995286X" display="A127995286X" xr:uid="{00000000-0004-0000-0000-00006F0E0000}"/>
    <hyperlink ref="E3707" location="A128034206T" display="A128034206T" xr:uid="{00000000-0004-0000-0000-0000700E0000}"/>
    <hyperlink ref="E3708" location="A128073086L" display="A128073086L" xr:uid="{00000000-0004-0000-0000-0000710E0000}"/>
    <hyperlink ref="E3709" location="A128092426A" display="A128092426A" xr:uid="{00000000-0004-0000-0000-0000720E0000}"/>
    <hyperlink ref="E3710" location="A128073090C" display="A128073090C" xr:uid="{00000000-0004-0000-0000-0000730E0000}"/>
    <hyperlink ref="E3711" location="A128014794A" display="A128014794A" xr:uid="{00000000-0004-0000-0000-0000740E0000}"/>
    <hyperlink ref="E3712" location="A128014798K" display="A128014798K" xr:uid="{00000000-0004-0000-0000-0000750E0000}"/>
    <hyperlink ref="E3713" location="A128092430T" display="A128092430T" xr:uid="{00000000-0004-0000-0000-0000760E0000}"/>
    <hyperlink ref="E3714" location="A127995290R" display="A127995290R" xr:uid="{00000000-0004-0000-0000-0000770E0000}"/>
    <hyperlink ref="E3715" location="A128053686V" display="A128053686V" xr:uid="{00000000-0004-0000-0000-0000780E0000}"/>
    <hyperlink ref="E3716" location="A128092434A" display="A128092434A" xr:uid="{00000000-0004-0000-0000-0000790E0000}"/>
    <hyperlink ref="E3717" location="A127956602L" display="A127956602L" xr:uid="{00000000-0004-0000-0000-00007A0E0000}"/>
    <hyperlink ref="E3718" location="A128034210J" display="A128034210J" xr:uid="{00000000-0004-0000-0000-00007B0E0000}"/>
    <hyperlink ref="E3719" location="A128014802R" display="A128014802R" xr:uid="{00000000-0004-0000-0000-00007C0E0000}"/>
    <hyperlink ref="E3720" location="A127976370K" display="A127976370K" xr:uid="{00000000-0004-0000-0000-00007D0E0000}"/>
    <hyperlink ref="E3721" location="A127956614W" display="A127956614W" xr:uid="{00000000-0004-0000-0000-00007E0E0000}"/>
    <hyperlink ref="E3722" location="A128092442A" display="A128092442A" xr:uid="{00000000-0004-0000-0000-00007F0E0000}"/>
    <hyperlink ref="E3723" location="A128053706T" display="A128053706T" xr:uid="{00000000-0004-0000-0000-0000800E0000}"/>
    <hyperlink ref="E3724" location="A127995318F" display="A127995318F" xr:uid="{00000000-0004-0000-0000-0000810E0000}"/>
    <hyperlink ref="E3725" location="A128053714T" display="A128053714T" xr:uid="{00000000-0004-0000-0000-0000820E0000}"/>
    <hyperlink ref="E3726" location="A128034238K" display="A128034238K" xr:uid="{00000000-0004-0000-0000-0000830E0000}"/>
    <hyperlink ref="E3727" location="A128053718A" display="A128053718A" xr:uid="{00000000-0004-0000-0000-0000840E0000}"/>
    <hyperlink ref="E3728" location="A128014822X" display="A128014822X" xr:uid="{00000000-0004-0000-0000-0000850E0000}"/>
    <hyperlink ref="E3729" location="A128034242A" display="A128034242A" xr:uid="{00000000-0004-0000-0000-0000860E0000}"/>
    <hyperlink ref="E3730" location="A128092438K" display="A128092438K" xr:uid="{00000000-0004-0000-0000-0000870E0000}"/>
    <hyperlink ref="E3731" location="A127956618F" display="A127956618F" xr:uid="{00000000-0004-0000-0000-0000880E0000}"/>
    <hyperlink ref="E3732" location="A128014806X" display="A128014806X" xr:uid="{00000000-0004-0000-0000-0000890E0000}"/>
    <hyperlink ref="E3733" location="A127995298J" display="A127995298J" xr:uid="{00000000-0004-0000-0000-00008A0E0000}"/>
    <hyperlink ref="E3734" location="A128053702J" display="A128053702J" xr:uid="{00000000-0004-0000-0000-00008B0E0000}"/>
    <hyperlink ref="E3735" location="A128073094L" display="A128073094L" xr:uid="{00000000-0004-0000-0000-00008C0E0000}"/>
    <hyperlink ref="E3736" location="A127995302L" display="A127995302L" xr:uid="{00000000-0004-0000-0000-00008D0E0000}"/>
    <hyperlink ref="E3737" location="A128034222T" display="A128034222T" xr:uid="{00000000-0004-0000-0000-00008E0E0000}"/>
    <hyperlink ref="E3738" location="A128014810R" display="A128014810R" xr:uid="{00000000-0004-0000-0000-00008F0E0000}"/>
    <hyperlink ref="E3739" location="A127956622W" display="A127956622W" xr:uid="{00000000-0004-0000-0000-0000900E0000}"/>
    <hyperlink ref="E3740" location="A128034226A" display="A128034226A" xr:uid="{00000000-0004-0000-0000-0000910E0000}"/>
    <hyperlink ref="E3741" location="A127956626F" display="A127956626F" xr:uid="{00000000-0004-0000-0000-0000920E0000}"/>
    <hyperlink ref="E3742" location="A127995306W" display="A127995306W" xr:uid="{00000000-0004-0000-0000-0000930E0000}"/>
    <hyperlink ref="E3743" location="A128073098W" display="A128073098W" xr:uid="{00000000-0004-0000-0000-0000940E0000}"/>
    <hyperlink ref="E3744" location="A128034230T" display="A128034230T" xr:uid="{00000000-0004-0000-0000-0000950E0000}"/>
    <hyperlink ref="E3745" location="A128014814X" display="A128014814X" xr:uid="{00000000-0004-0000-0000-0000960E0000}"/>
    <hyperlink ref="E3746" location="A128014818J" display="A128014818J" xr:uid="{00000000-0004-0000-0000-0000970E0000}"/>
    <hyperlink ref="E3747" location="A128092446K" display="A128092446K" xr:uid="{00000000-0004-0000-0000-0000980E0000}"/>
    <hyperlink ref="E3748" location="A128034234A" display="A128034234A" xr:uid="{00000000-0004-0000-0000-0000990E0000}"/>
    <hyperlink ref="E3749" location="A127995310L" display="A127995310L" xr:uid="{00000000-0004-0000-0000-00009A0E0000}"/>
    <hyperlink ref="E3750" location="A128073102A" display="A128073102A" xr:uid="{00000000-0004-0000-0000-00009B0E0000}"/>
    <hyperlink ref="E3751" location="A127995314W" display="A127995314W" xr:uid="{00000000-0004-0000-0000-00009C0E0000}"/>
    <hyperlink ref="E3752" location="A128073106K" display="A128073106K" xr:uid="{00000000-0004-0000-0000-00009D0E0000}"/>
    <hyperlink ref="E3753" location="A128092450A" display="A128092450A" xr:uid="{00000000-0004-0000-0000-00009E0E0000}"/>
    <hyperlink ref="E3754" location="A127995334F" display="A127995334F" xr:uid="{00000000-0004-0000-0000-00009F0E0000}"/>
    <hyperlink ref="E3755" location="A128092454K" display="A128092454K" xr:uid="{00000000-0004-0000-0000-0000A00E0000}"/>
    <hyperlink ref="E3756" location="A127956634F" display="A127956634F" xr:uid="{00000000-0004-0000-0000-0000A10E0000}"/>
    <hyperlink ref="E3757" location="A128073118V" display="A128073118V" xr:uid="{00000000-0004-0000-0000-0000A20E0000}"/>
    <hyperlink ref="E3758" location="A128053738K" display="A128053738K" xr:uid="{00000000-0004-0000-0000-0000A30E0000}"/>
    <hyperlink ref="E3759" location="A128073122K" display="A128073122K" xr:uid="{00000000-0004-0000-0000-0000A40E0000}"/>
    <hyperlink ref="E3760" location="A128053746K" display="A128053746K" xr:uid="{00000000-0004-0000-0000-0000A50E0000}"/>
    <hyperlink ref="E3761" location="A128092470K" display="A128092470K" xr:uid="{00000000-0004-0000-0000-0000A60E0000}"/>
    <hyperlink ref="E3762" location="A127956642F" display="A127956642F" xr:uid="{00000000-0004-0000-0000-0000A70E0000}"/>
    <hyperlink ref="E3763" location="A128092474V" display="A128092474V" xr:uid="{00000000-0004-0000-0000-0000A80E0000}"/>
    <hyperlink ref="E3764" location="A128053722T" display="A128053722T" xr:uid="{00000000-0004-0000-0000-0000A90E0000}"/>
    <hyperlink ref="E3765" location="A128014826J" display="A128014826J" xr:uid="{00000000-0004-0000-0000-0000AA0E0000}"/>
    <hyperlink ref="E3766" location="A128053726A" display="A128053726A" xr:uid="{00000000-0004-0000-0000-0000AB0E0000}"/>
    <hyperlink ref="E3767" location="A127976374V" display="A127976374V" xr:uid="{00000000-0004-0000-0000-0000AC0E0000}"/>
    <hyperlink ref="E3768" location="A128092458V" display="A128092458V" xr:uid="{00000000-0004-0000-0000-0000AD0E0000}"/>
    <hyperlink ref="E3769" location="A127995322W" display="A127995322W" xr:uid="{00000000-0004-0000-0000-0000AE0E0000}"/>
    <hyperlink ref="E3770" location="A127956630W" display="A127956630W" xr:uid="{00000000-0004-0000-0000-0000AF0E0000}"/>
    <hyperlink ref="E3771" location="A127995326F" display="A127995326F" xr:uid="{00000000-0004-0000-0000-0000B00E0000}"/>
    <hyperlink ref="E3772" location="A127976378C" display="A127976378C" xr:uid="{00000000-0004-0000-0000-0000B10E0000}"/>
    <hyperlink ref="E3773" location="A127976382V" display="A127976382V" xr:uid="{00000000-0004-0000-0000-0000B20E0000}"/>
    <hyperlink ref="E3774" location="A128092462K" display="A128092462K" xr:uid="{00000000-0004-0000-0000-0000B30E0000}"/>
    <hyperlink ref="E3775" location="A128053730T" display="A128053730T" xr:uid="{00000000-0004-0000-0000-0000B40E0000}"/>
    <hyperlink ref="E3776" location="A128014830X" display="A128014830X" xr:uid="{00000000-0004-0000-0000-0000B50E0000}"/>
    <hyperlink ref="E3777" location="A128092466V" display="A128092466V" xr:uid="{00000000-0004-0000-0000-0000B60E0000}"/>
    <hyperlink ref="E3778" location="A127995330W" display="A127995330W" xr:uid="{00000000-0004-0000-0000-0000B70E0000}"/>
    <hyperlink ref="E3779" location="A128073110A" display="A128073110A" xr:uid="{00000000-0004-0000-0000-0000B80E0000}"/>
    <hyperlink ref="E3780" location="A128073114K" display="A128073114K" xr:uid="{00000000-0004-0000-0000-0000B90E0000}"/>
    <hyperlink ref="E3781" location="A128014834J" display="A128014834J" xr:uid="{00000000-0004-0000-0000-0000BA0E0000}"/>
    <hyperlink ref="E3782" location="A127976386C" display="A127976386C" xr:uid="{00000000-0004-0000-0000-0000BB0E0000}"/>
    <hyperlink ref="E3783" location="A128034246K" display="A128034246K" xr:uid="{00000000-0004-0000-0000-0000BC0E0000}"/>
    <hyperlink ref="E3784" location="A127976390V" display="A127976390V" xr:uid="{00000000-0004-0000-0000-0000BD0E0000}"/>
    <hyperlink ref="E3785" location="A128053734A" display="A128053734A" xr:uid="{00000000-0004-0000-0000-0000BE0E0000}"/>
    <hyperlink ref="E3786" location="A127956638R" display="A127956638R" xr:uid="{00000000-0004-0000-0000-0000BF0E0000}"/>
    <hyperlink ref="E3787" location="A128034250A" display="A128034250A" xr:uid="{00000000-0004-0000-0000-0000C00E0000}"/>
    <hyperlink ref="E3788" location="A127994998C" display="A127994998C" xr:uid="{00000000-0004-0000-0000-0000C10E0000}"/>
    <hyperlink ref="E3789" location="A128053402F" display="A128053402F" xr:uid="{00000000-0004-0000-0000-0000C20E0000}"/>
    <hyperlink ref="E3790" location="A128053410F" display="A128053410F" xr:uid="{00000000-0004-0000-0000-0000C30E0000}"/>
    <hyperlink ref="E3791" location="A128072818R" display="A128072818R" xr:uid="{00000000-0004-0000-0000-0000C40E0000}"/>
    <hyperlink ref="E3792" location="A128092190T" display="A128092190T" xr:uid="{00000000-0004-0000-0000-0000C50E0000}"/>
    <hyperlink ref="E3793" location="A127956330V" display="A127956330V" xr:uid="{00000000-0004-0000-0000-0000C60E0000}"/>
    <hyperlink ref="E3794" location="A127976030R" display="A127976030R" xr:uid="{00000000-0004-0000-0000-0000C70E0000}"/>
    <hyperlink ref="E3795" location="A127995002K" display="A127995002K" xr:uid="{00000000-0004-0000-0000-0000C80E0000}"/>
    <hyperlink ref="E3796" location="A127976034X" display="A127976034X" xr:uid="{00000000-0004-0000-0000-0000C90E0000}"/>
    <hyperlink ref="E3797" location="A128092194A" display="A128092194A" xr:uid="{00000000-0004-0000-0000-0000CA0E0000}"/>
    <hyperlink ref="E3798" location="A128014574X" display="A128014574X" xr:uid="{00000000-0004-0000-0000-0000CB0E0000}"/>
    <hyperlink ref="E3799" location="A128092178A" display="A128092178A" xr:uid="{00000000-0004-0000-0000-0000CC0E0000}"/>
    <hyperlink ref="E3800" location="A127976018X" display="A127976018X" xr:uid="{00000000-0004-0000-0000-0000CD0E0000}"/>
    <hyperlink ref="E3801" location="A128072806F" display="A128072806F" xr:uid="{00000000-0004-0000-0000-0000CE0E0000}"/>
    <hyperlink ref="E3802" location="A127956318C" display="A127956318C" xr:uid="{00000000-0004-0000-0000-0000CF0E0000}"/>
    <hyperlink ref="E3803" location="A127994982K" display="A127994982K" xr:uid="{00000000-0004-0000-0000-0000D00E0000}"/>
    <hyperlink ref="E3804" location="A128092182T" display="A128092182T" xr:uid="{00000000-0004-0000-0000-0000D10E0000}"/>
    <hyperlink ref="E3805" location="A128072810W" display="A128072810W" xr:uid="{00000000-0004-0000-0000-0000D20E0000}"/>
    <hyperlink ref="E3806" location="A128053406R" display="A128053406R" xr:uid="{00000000-0004-0000-0000-0000D30E0000}"/>
    <hyperlink ref="E3807" location="A128014578J" display="A128014578J" xr:uid="{00000000-0004-0000-0000-0000D40E0000}"/>
    <hyperlink ref="E3808" location="A127976022R" display="A127976022R" xr:uid="{00000000-0004-0000-0000-0000D50E0000}"/>
    <hyperlink ref="E3809" location="A127994986V" display="A127994986V" xr:uid="{00000000-0004-0000-0000-0000D60E0000}"/>
    <hyperlink ref="E3810" location="A127956322V" display="A127956322V" xr:uid="{00000000-0004-0000-0000-0000D70E0000}"/>
    <hyperlink ref="E3811" location="A128014582X" display="A128014582X" xr:uid="{00000000-0004-0000-0000-0000D80E0000}"/>
    <hyperlink ref="E3812" location="A128033886R" display="A128033886R" xr:uid="{00000000-0004-0000-0000-0000D90E0000}"/>
    <hyperlink ref="E3813" location="A127976026X" display="A127976026X" xr:uid="{00000000-0004-0000-0000-0000DA0E0000}"/>
    <hyperlink ref="E3814" location="A127994990K" display="A127994990K" xr:uid="{00000000-0004-0000-0000-0000DB0E0000}"/>
    <hyperlink ref="E3815" location="A127956326C" display="A127956326C" xr:uid="{00000000-0004-0000-0000-0000DC0E0000}"/>
    <hyperlink ref="E3816" location="A128092186A" display="A128092186A" xr:uid="{00000000-0004-0000-0000-0000DD0E0000}"/>
    <hyperlink ref="E3817" location="A128072814F" display="A128072814F" xr:uid="{00000000-0004-0000-0000-0000DE0E0000}"/>
    <hyperlink ref="E3818" location="A127994994V" display="A127994994V" xr:uid="{00000000-0004-0000-0000-0000DF0E0000}"/>
    <hyperlink ref="E3819" location="A128033890F" display="A128033890F" xr:uid="{00000000-0004-0000-0000-0000E00E0000}"/>
    <hyperlink ref="E3820" location="A128014586J" display="A128014586J" xr:uid="{00000000-0004-0000-0000-0000E10E0000}"/>
    <hyperlink ref="E3821" location="A128014590X" display="A128014590X" xr:uid="{00000000-0004-0000-0000-0000E20E0000}"/>
    <hyperlink ref="E3822" location="A128033902C" display="A128033902C" xr:uid="{00000000-0004-0000-0000-0000E30E0000}"/>
    <hyperlink ref="E3823" location="A128072826R" display="A128072826R" xr:uid="{00000000-0004-0000-0000-0000E40E0000}"/>
    <hyperlink ref="E3824" location="A128033898X" display="A128033898X" xr:uid="{00000000-0004-0000-0000-0000E50E0000}"/>
    <hyperlink ref="E3825" location="A128072834R" display="A128072834R" xr:uid="{00000000-0004-0000-0000-0000E60E0000}"/>
    <hyperlink ref="E3826" location="A128072842R" display="A128072842R" xr:uid="{00000000-0004-0000-0000-0000E70E0000}"/>
    <hyperlink ref="E3827" location="A128053418X" display="A128053418X" xr:uid="{00000000-0004-0000-0000-0000E80E0000}"/>
    <hyperlink ref="E3828" location="A127956358W" display="A127956358W" xr:uid="{00000000-0004-0000-0000-0000E90E0000}"/>
    <hyperlink ref="E3829" location="A128053422R" display="A128053422R" xr:uid="{00000000-0004-0000-0000-0000EA0E0000}"/>
    <hyperlink ref="E3830" location="A127976050X" display="A127976050X" xr:uid="{00000000-0004-0000-0000-0000EB0E0000}"/>
    <hyperlink ref="E3831" location="A128033906L" display="A128033906L" xr:uid="{00000000-0004-0000-0000-0000EC0E0000}"/>
    <hyperlink ref="E3832" location="A128033894R" display="A128033894R" xr:uid="{00000000-0004-0000-0000-0000ED0E0000}"/>
    <hyperlink ref="E3833" location="A127995006V" display="A127995006V" xr:uid="{00000000-0004-0000-0000-0000EE0E0000}"/>
    <hyperlink ref="E3834" location="A127956334C" display="A127956334C" xr:uid="{00000000-0004-0000-0000-0000EF0E0000}"/>
    <hyperlink ref="E3835" location="A128092198K" display="A128092198K" xr:uid="{00000000-0004-0000-0000-0000F00E0000}"/>
    <hyperlink ref="E3836" location="A127976038J" display="A127976038J" xr:uid="{00000000-0004-0000-0000-0000F10E0000}"/>
    <hyperlink ref="E3837" location="A128014594J" display="A128014594J" xr:uid="{00000000-0004-0000-0000-0000F20E0000}"/>
    <hyperlink ref="E3838" location="A127956338L" display="A127956338L" xr:uid="{00000000-0004-0000-0000-0000F30E0000}"/>
    <hyperlink ref="E3839" location="A128014598T" display="A128014598T" xr:uid="{00000000-0004-0000-0000-0000F40E0000}"/>
    <hyperlink ref="E3840" location="A127956342C" display="A127956342C" xr:uid="{00000000-0004-0000-0000-0000F50E0000}"/>
    <hyperlink ref="E3841" location="A127956346L" display="A127956346L" xr:uid="{00000000-0004-0000-0000-0000F60E0000}"/>
    <hyperlink ref="E3842" location="A127995010K" display="A127995010K" xr:uid="{00000000-0004-0000-0000-0000F70E0000}"/>
    <hyperlink ref="E3843" location="A127956350C" display="A127956350C" xr:uid="{00000000-0004-0000-0000-0000F80E0000}"/>
    <hyperlink ref="E3844" location="A128014602W" display="A128014602W" xr:uid="{00000000-0004-0000-0000-0000F90E0000}"/>
    <hyperlink ref="E3845" location="A127995014V" display="A127995014V" xr:uid="{00000000-0004-0000-0000-0000FA0E0000}"/>
    <hyperlink ref="E3846" location="A128072830F" display="A128072830F" xr:uid="{00000000-0004-0000-0000-0000FB0E0000}"/>
    <hyperlink ref="E3847" location="A128053414R" display="A128053414R" xr:uid="{00000000-0004-0000-0000-0000FC0E0000}"/>
    <hyperlink ref="E3848" location="A128092202R" display="A128092202R" xr:uid="{00000000-0004-0000-0000-0000FD0E0000}"/>
    <hyperlink ref="E3849" location="A127995018C" display="A127995018C" xr:uid="{00000000-0004-0000-0000-0000FE0E0000}"/>
    <hyperlink ref="E3850" location="A127976042X" display="A127976042X" xr:uid="{00000000-0004-0000-0000-0000FF0E0000}"/>
    <hyperlink ref="E3851" location="A127995022V" display="A127995022V" xr:uid="{00000000-0004-0000-0000-0000000F0000}"/>
    <hyperlink ref="E3852" location="A128072838X" display="A128072838X" xr:uid="{00000000-0004-0000-0000-0000010F0000}"/>
    <hyperlink ref="E3853" location="A127976046J" display="A127976046J" xr:uid="{00000000-0004-0000-0000-0000020F0000}"/>
    <hyperlink ref="E3854" location="A128014606F" display="A128014606F" xr:uid="{00000000-0004-0000-0000-0000030F0000}"/>
    <hyperlink ref="E3855" location="A128072846X" display="A128072846X" xr:uid="{00000000-0004-0000-0000-0000040F0000}"/>
    <hyperlink ref="E3856" location="A127995050C" display="A127995050C" xr:uid="{00000000-0004-0000-0000-0000050F0000}"/>
    <hyperlink ref="E3857" location="A127995026C" display="A127995026C" xr:uid="{00000000-0004-0000-0000-0000060F0000}"/>
    <hyperlink ref="E3858" location="A128092206X" display="A128092206X" xr:uid="{00000000-0004-0000-0000-0000070F0000}"/>
    <hyperlink ref="E3859" location="A127995046L" display="A127995046L" xr:uid="{00000000-0004-0000-0000-0000080F0000}"/>
    <hyperlink ref="E3860" location="A128092218J" display="A128092218J" xr:uid="{00000000-0004-0000-0000-0000090F0000}"/>
    <hyperlink ref="E3861" location="A128033922L" display="A128033922L" xr:uid="{00000000-0004-0000-0000-00000A0F0000}"/>
    <hyperlink ref="E3862" location="A127956366W" display="A127956366W" xr:uid="{00000000-0004-0000-0000-00000B0F0000}"/>
    <hyperlink ref="E3863" location="A128033926W" display="A128033926W" xr:uid="{00000000-0004-0000-0000-00000C0F0000}"/>
    <hyperlink ref="E3864" location="A128033930L" display="A128033930L" xr:uid="{00000000-0004-0000-0000-00000D0F0000}"/>
    <hyperlink ref="E3865" location="A127976062J" display="A127976062J" xr:uid="{00000000-0004-0000-0000-00000E0F0000}"/>
    <hyperlink ref="E3866" location="A128014610W" display="A128014610W" xr:uid="{00000000-0004-0000-0000-00000F0F0000}"/>
    <hyperlink ref="E3867" location="A128053426X" display="A128053426X" xr:uid="{00000000-0004-0000-0000-0000100F0000}"/>
    <hyperlink ref="E3868" location="A128072850R" display="A128072850R" xr:uid="{00000000-0004-0000-0000-0000110F0000}"/>
    <hyperlink ref="E3869" location="A128053430R" display="A128053430R" xr:uid="{00000000-0004-0000-0000-0000120F0000}"/>
    <hyperlink ref="E3870" location="A127995030V" display="A127995030V" xr:uid="{00000000-0004-0000-0000-0000130F0000}"/>
    <hyperlink ref="E3871" location="A128053434X" display="A128053434X" xr:uid="{00000000-0004-0000-0000-0000140F0000}"/>
    <hyperlink ref="E3872" location="A128053438J" display="A128053438J" xr:uid="{00000000-0004-0000-0000-0000150F0000}"/>
    <hyperlink ref="E3873" location="A128033910C" display="A128033910C" xr:uid="{00000000-0004-0000-0000-0000160F0000}"/>
    <hyperlink ref="E3874" location="A128033914L" display="A128033914L" xr:uid="{00000000-0004-0000-0000-0000170F0000}"/>
    <hyperlink ref="E3875" location="A127995034C" display="A127995034C" xr:uid="{00000000-0004-0000-0000-0000180F0000}"/>
    <hyperlink ref="E3876" location="A127995038L" display="A127995038L" xr:uid="{00000000-0004-0000-0000-0000190F0000}"/>
    <hyperlink ref="E3877" location="A128072854X" display="A128072854X" xr:uid="{00000000-0004-0000-0000-00001A0F0000}"/>
    <hyperlink ref="E3878" location="A127976054J" display="A127976054J" xr:uid="{00000000-0004-0000-0000-00001B0F0000}"/>
    <hyperlink ref="E3879" location="A128092210R" display="A128092210R" xr:uid="{00000000-0004-0000-0000-00001C0F0000}"/>
    <hyperlink ref="E3880" location="A128053442X" display="A128053442X" xr:uid="{00000000-0004-0000-0000-00001D0F0000}"/>
    <hyperlink ref="E3881" location="A127995042C" display="A127995042C" xr:uid="{00000000-0004-0000-0000-00001E0F0000}"/>
    <hyperlink ref="E3882" location="A128033918W" display="A128033918W" xr:uid="{00000000-0004-0000-0000-00001F0F0000}"/>
    <hyperlink ref="E3883" location="A128053446J" display="A128053446J" xr:uid="{00000000-0004-0000-0000-0000200F0000}"/>
    <hyperlink ref="E3884" location="A128072858J" display="A128072858J" xr:uid="{00000000-0004-0000-0000-0000210F0000}"/>
    <hyperlink ref="E3885" location="A127956362L" display="A127956362L" xr:uid="{00000000-0004-0000-0000-0000220F0000}"/>
    <hyperlink ref="E3886" location="A128072862X" display="A128072862X" xr:uid="{00000000-0004-0000-0000-0000230F0000}"/>
    <hyperlink ref="E3887" location="A128092214X" display="A128092214X" xr:uid="{00000000-0004-0000-0000-0000240F0000}"/>
    <hyperlink ref="E3888" location="A128014614F" display="A128014614F" xr:uid="{00000000-0004-0000-0000-0000250F0000}"/>
    <hyperlink ref="E3889" location="A128014618R" display="A128014618R" xr:uid="{00000000-0004-0000-0000-0000260F0000}"/>
    <hyperlink ref="E3890" location="A127956378F" display="A127956378F" xr:uid="{00000000-0004-0000-0000-0000270F0000}"/>
    <hyperlink ref="E3891" location="A127976066T" display="A127976066T" xr:uid="{00000000-0004-0000-0000-0000280F0000}"/>
    <hyperlink ref="E3892" location="A128014622F" display="A128014622F" xr:uid="{00000000-0004-0000-0000-0000290F0000}"/>
    <hyperlink ref="E3893" location="A127995066W" display="A127995066W" xr:uid="{00000000-0004-0000-0000-00002A0F0000}"/>
    <hyperlink ref="E3894" location="A128053462J" display="A128053462J" xr:uid="{00000000-0004-0000-0000-00002B0F0000}"/>
    <hyperlink ref="E3895" location="A128072874J" display="A128072874J" xr:uid="{00000000-0004-0000-0000-00002C0F0000}"/>
    <hyperlink ref="E3896" location="A127995074W" display="A127995074W" xr:uid="{00000000-0004-0000-0000-00002D0F0000}"/>
    <hyperlink ref="E3897" location="A127976086A" display="A127976086A" xr:uid="{00000000-0004-0000-0000-00002E0F0000}"/>
    <hyperlink ref="E3898" location="A127995078F" display="A127995078F" xr:uid="{00000000-0004-0000-0000-00002F0F0000}"/>
    <hyperlink ref="E3899" location="A128092226J" display="A128092226J" xr:uid="{00000000-0004-0000-0000-0000300F0000}"/>
    <hyperlink ref="E3900" location="A128072866J" display="A128072866J" xr:uid="{00000000-0004-0000-0000-0000310F0000}"/>
    <hyperlink ref="E3901" location="A127976070J" display="A127976070J" xr:uid="{00000000-0004-0000-0000-0000320F0000}"/>
    <hyperlink ref="E3902" location="A128033934W" display="A128033934W" xr:uid="{00000000-0004-0000-0000-0000330F0000}"/>
    <hyperlink ref="E3903" location="A128053450X" display="A128053450X" xr:uid="{00000000-0004-0000-0000-0000340F0000}"/>
    <hyperlink ref="E3904" location="A127995054L" display="A127995054L" xr:uid="{00000000-0004-0000-0000-0000350F0000}"/>
    <hyperlink ref="E3905" location="A127956370L" display="A127956370L" xr:uid="{00000000-0004-0000-0000-0000360F0000}"/>
    <hyperlink ref="E3906" location="A127995058W" display="A127995058W" xr:uid="{00000000-0004-0000-0000-0000370F0000}"/>
    <hyperlink ref="E3907" location="A127976074T" display="A127976074T" xr:uid="{00000000-0004-0000-0000-0000380F0000}"/>
    <hyperlink ref="E3908" location="A127976078A" display="A127976078A" xr:uid="{00000000-0004-0000-0000-0000390F0000}"/>
    <hyperlink ref="E3909" location="A128053454J" display="A128053454J" xr:uid="{00000000-0004-0000-0000-00003A0F0000}"/>
    <hyperlink ref="E3910" location="A128014626R" display="A128014626R" xr:uid="{00000000-0004-0000-0000-00003B0F0000}"/>
    <hyperlink ref="E3911" location="A128033938F" display="A128033938F" xr:uid="{00000000-0004-0000-0000-00003C0F0000}"/>
    <hyperlink ref="E3912" location="A128092222X" display="A128092222X" xr:uid="{00000000-0004-0000-0000-00003D0F0000}"/>
    <hyperlink ref="E3913" location="A127956374W" display="A127956374W" xr:uid="{00000000-0004-0000-0000-00003E0F0000}"/>
    <hyperlink ref="E3914" location="A127995062L" display="A127995062L" xr:uid="{00000000-0004-0000-0000-00003F0F0000}"/>
    <hyperlink ref="E3915" location="A128033942W" display="A128033942W" xr:uid="{00000000-0004-0000-0000-0000400F0000}"/>
    <hyperlink ref="E3916" location="A128033946F" display="A128033946F" xr:uid="{00000000-0004-0000-0000-0000410F0000}"/>
    <hyperlink ref="E3917" location="A128014630F" display="A128014630F" xr:uid="{00000000-0004-0000-0000-0000420F0000}"/>
    <hyperlink ref="E3918" location="A128033950W" display="A128033950W" xr:uid="{00000000-0004-0000-0000-0000430F0000}"/>
    <hyperlink ref="E3919" location="A128053458T" display="A128053458T" xr:uid="{00000000-0004-0000-0000-0000440F0000}"/>
    <hyperlink ref="E3920" location="A127995070L" display="A127995070L" xr:uid="{00000000-0004-0000-0000-0000450F0000}"/>
    <hyperlink ref="E3921" location="A127976082T" display="A127976082T" xr:uid="{00000000-0004-0000-0000-0000460F0000}"/>
    <hyperlink ref="E3922" location="A128072870X" display="A128072870X" xr:uid="{00000000-0004-0000-0000-0000470F0000}"/>
    <hyperlink ref="E3923" location="A128033954F" display="A128033954F" xr:uid="{00000000-0004-0000-0000-0000480F0000}"/>
    <hyperlink ref="E3924" location="A127956394F" display="A127956394F" xr:uid="{00000000-0004-0000-0000-0000490F0000}"/>
    <hyperlink ref="E3925" location="A127976090T" display="A127976090T" xr:uid="{00000000-0004-0000-0000-00004A0F0000}"/>
    <hyperlink ref="E3926" location="A127995086F" display="A127995086F" xr:uid="{00000000-0004-0000-0000-00004B0F0000}"/>
    <hyperlink ref="E3927" location="A128072882J" display="A128072882J" xr:uid="{00000000-0004-0000-0000-00004C0F0000}"/>
    <hyperlink ref="E3928" location="A128072890J" display="A128072890J" xr:uid="{00000000-0004-0000-0000-00004D0F0000}"/>
    <hyperlink ref="E3929" location="A128014646X" display="A128014646X" xr:uid="{00000000-0004-0000-0000-00004E0F0000}"/>
    <hyperlink ref="E3930" location="A127995094F" display="A127995094F" xr:uid="{00000000-0004-0000-0000-00004F0F0000}"/>
    <hyperlink ref="E3931" location="A127956398R" display="A127956398R" xr:uid="{00000000-0004-0000-0000-0000500F0000}"/>
    <hyperlink ref="E3932" location="A128014650R" display="A128014650R" xr:uid="{00000000-0004-0000-0000-0000510F0000}"/>
    <hyperlink ref="E3933" location="A128014654X" display="A128014654X" xr:uid="{00000000-0004-0000-0000-0000520F0000}"/>
    <hyperlink ref="E3934" location="A128033958R" display="A128033958R" xr:uid="{00000000-0004-0000-0000-0000530F0000}"/>
    <hyperlink ref="E3935" location="A128072878T" display="A128072878T" xr:uid="{00000000-0004-0000-0000-0000540F0000}"/>
    <hyperlink ref="E3936" location="A128092230X" display="A128092230X" xr:uid="{00000000-0004-0000-0000-0000550F0000}"/>
    <hyperlink ref="E3937" location="A128092234J" display="A128092234J" xr:uid="{00000000-0004-0000-0000-0000560F0000}"/>
    <hyperlink ref="E3938" location="A128053470J" display="A128053470J" xr:uid="{00000000-0004-0000-0000-0000570F0000}"/>
    <hyperlink ref="E3939" location="A128053474T" display="A128053474T" xr:uid="{00000000-0004-0000-0000-0000580F0000}"/>
    <hyperlink ref="E3940" location="A128033962F" display="A128033962F" xr:uid="{00000000-0004-0000-0000-0000590F0000}"/>
    <hyperlink ref="E3941" location="A127976094A" display="A127976094A" xr:uid="{00000000-0004-0000-0000-00005A0F0000}"/>
    <hyperlink ref="E3942" location="A127995082W" display="A127995082W" xr:uid="{00000000-0004-0000-0000-00005B0F0000}"/>
    <hyperlink ref="E3943" location="A128053478A" display="A128053478A" xr:uid="{00000000-0004-0000-0000-00005C0F0000}"/>
    <hyperlink ref="E3944" location="A128053482T" display="A128053482T" xr:uid="{00000000-0004-0000-0000-00005D0F0000}"/>
    <hyperlink ref="E3945" location="A128092238T" display="A128092238T" xr:uid="{00000000-0004-0000-0000-00005E0F0000}"/>
    <hyperlink ref="E3946" location="A127956382W" display="A127956382W" xr:uid="{00000000-0004-0000-0000-00005F0F0000}"/>
    <hyperlink ref="E3947" location="A128053486A" display="A128053486A" xr:uid="{00000000-0004-0000-0000-0000600F0000}"/>
    <hyperlink ref="E3948" location="A128053490T" display="A128053490T" xr:uid="{00000000-0004-0000-0000-0000610F0000}"/>
    <hyperlink ref="E3949" location="A128014634R" display="A128014634R" xr:uid="{00000000-0004-0000-0000-0000620F0000}"/>
    <hyperlink ref="E3950" location="A128014638X" display="A128014638X" xr:uid="{00000000-0004-0000-0000-0000630F0000}"/>
    <hyperlink ref="E3951" location="A127956386F" display="A127956386F" xr:uid="{00000000-0004-0000-0000-0000640F0000}"/>
    <hyperlink ref="E3952" location="A127995090W" display="A127995090W" xr:uid="{00000000-0004-0000-0000-0000650F0000}"/>
    <hyperlink ref="E3953" location="A128014642R" display="A128014642R" xr:uid="{00000000-0004-0000-0000-0000660F0000}"/>
    <hyperlink ref="E3954" location="A128072886T" display="A128072886T" xr:uid="{00000000-0004-0000-0000-0000670F0000}"/>
    <hyperlink ref="E3955" location="A127956390W" display="A127956390W" xr:uid="{00000000-0004-0000-0000-0000680F0000}"/>
    <hyperlink ref="E3956" location="A128092242J" display="A128092242J" xr:uid="{00000000-0004-0000-0000-0000690F0000}"/>
    <hyperlink ref="E3957" location="A127976098K" display="A127976098K" xr:uid="{00000000-0004-0000-0000-00006A0F0000}"/>
    <hyperlink ref="E3958" location="A128033994X" display="A128033994X" xr:uid="{00000000-0004-0000-0000-00006B0F0000}"/>
    <hyperlink ref="E3959" location="A127956402V" display="A127956402V" xr:uid="{00000000-0004-0000-0000-00006C0F0000}"/>
    <hyperlink ref="E3960" location="A128053502R" display="A128053502R" xr:uid="{00000000-0004-0000-0000-00006D0F0000}"/>
    <hyperlink ref="E3961" location="A127956414C" display="A127956414C" xr:uid="{00000000-0004-0000-0000-00006E0F0000}"/>
    <hyperlink ref="E3962" location="A127976118J" display="A127976118J" xr:uid="{00000000-0004-0000-0000-00006F0F0000}"/>
    <hyperlink ref="E3963" location="A128034002R" display="A128034002R" xr:uid="{00000000-0004-0000-0000-0000700F0000}"/>
    <hyperlink ref="E3964" location="A127976122X" display="A127976122X" xr:uid="{00000000-0004-0000-0000-0000710F0000}"/>
    <hyperlink ref="E3965" location="A128072902F" display="A128072902F" xr:uid="{00000000-0004-0000-0000-0000720F0000}"/>
    <hyperlink ref="E3966" location="A127956418L" display="A127956418L" xr:uid="{00000000-0004-0000-0000-0000730F0000}"/>
    <hyperlink ref="E3967" location="A127995110V" display="A127995110V" xr:uid="{00000000-0004-0000-0000-0000740F0000}"/>
    <hyperlink ref="E3968" location="A127995098R" display="A127995098R" xr:uid="{00000000-0004-0000-0000-0000750F0000}"/>
    <hyperlink ref="E3969" location="A127995102V" display="A127995102V" xr:uid="{00000000-0004-0000-0000-0000760F0000}"/>
    <hyperlink ref="E3970" location="A128053494A" display="A128053494A" xr:uid="{00000000-0004-0000-0000-0000770F0000}"/>
    <hyperlink ref="E3971" location="A128033966R" display="A128033966R" xr:uid="{00000000-0004-0000-0000-0000780F0000}"/>
    <hyperlink ref="E3972" location="A127976102R" display="A127976102R" xr:uid="{00000000-0004-0000-0000-0000790F0000}"/>
    <hyperlink ref="E3973" location="A128053498K" display="A128053498K" xr:uid="{00000000-0004-0000-0000-00007A0F0000}"/>
    <hyperlink ref="E3974" location="A127976106X" display="A127976106X" xr:uid="{00000000-0004-0000-0000-00007B0F0000}"/>
    <hyperlink ref="E3975" location="A128033970F" display="A128033970F" xr:uid="{00000000-0004-0000-0000-00007C0F0000}"/>
    <hyperlink ref="E3976" location="A128033974R" display="A128033974R" xr:uid="{00000000-0004-0000-0000-00007D0F0000}"/>
    <hyperlink ref="E3977" location="A127956406C" display="A127956406C" xr:uid="{00000000-0004-0000-0000-00007E0F0000}"/>
    <hyperlink ref="E3978" location="A127976110R" display="A127976110R" xr:uid="{00000000-0004-0000-0000-00007F0F0000}"/>
    <hyperlink ref="E3979" location="A128033978X" display="A128033978X" xr:uid="{00000000-0004-0000-0000-0000800F0000}"/>
    <hyperlink ref="E3980" location="A127976114X" display="A127976114X" xr:uid="{00000000-0004-0000-0000-0000810F0000}"/>
    <hyperlink ref="E3981" location="A128092250J" display="A128092250J" xr:uid="{00000000-0004-0000-0000-0000820F0000}"/>
    <hyperlink ref="E3982" location="A128053506X" display="A128053506X" xr:uid="{00000000-0004-0000-0000-0000830F0000}"/>
    <hyperlink ref="E3983" location="A128072894T" display="A128072894T" xr:uid="{00000000-0004-0000-0000-0000840F0000}"/>
    <hyperlink ref="E3984" location="A128092254T" display="A128092254T" xr:uid="{00000000-0004-0000-0000-0000850F0000}"/>
    <hyperlink ref="E3985" location="A127956410V" display="A127956410V" xr:uid="{00000000-0004-0000-0000-0000860F0000}"/>
    <hyperlink ref="E3986" location="A128033982R" display="A128033982R" xr:uid="{00000000-0004-0000-0000-0000870F0000}"/>
    <hyperlink ref="E3987" location="A128072898A" display="A128072898A" xr:uid="{00000000-0004-0000-0000-0000880F0000}"/>
    <hyperlink ref="E3988" location="A128092258A" display="A128092258A" xr:uid="{00000000-0004-0000-0000-0000890F0000}"/>
    <hyperlink ref="E3989" location="A128033986X" display="A128033986X" xr:uid="{00000000-0004-0000-0000-00008A0F0000}"/>
    <hyperlink ref="E3990" location="A128033990R" display="A128033990R" xr:uid="{00000000-0004-0000-0000-00008B0F0000}"/>
    <hyperlink ref="E3991" location="A128033998J" display="A128033998J" xr:uid="{00000000-0004-0000-0000-00008C0F0000}"/>
    <hyperlink ref="E3992" location="A128034018J" display="A128034018J" xr:uid="{00000000-0004-0000-0000-00008D0F0000}"/>
    <hyperlink ref="E3993" location="A128053510R" display="A128053510R" xr:uid="{00000000-0004-0000-0000-00008E0F0000}"/>
    <hyperlink ref="E3994" location="A127995114C" display="A127995114C" xr:uid="{00000000-0004-0000-0000-00008F0F0000}"/>
    <hyperlink ref="E3995" location="A127976146T" display="A127976146T" xr:uid="{00000000-0004-0000-0000-0000900F0000}"/>
    <hyperlink ref="E3996" location="A128034022X" display="A128034022X" xr:uid="{00000000-0004-0000-0000-0000910F0000}"/>
    <hyperlink ref="E3997" location="A128014678T" display="A128014678T" xr:uid="{00000000-0004-0000-0000-0000920F0000}"/>
    <hyperlink ref="E3998" location="A127995122C" display="A127995122C" xr:uid="{00000000-0004-0000-0000-0000930F0000}"/>
    <hyperlink ref="E3999" location="A127976150J" display="A127976150J" xr:uid="{00000000-0004-0000-0000-0000940F0000}"/>
    <hyperlink ref="E4000" location="A128034026J" display="A128034026J" xr:uid="{00000000-0004-0000-0000-0000950F0000}"/>
    <hyperlink ref="E4001" location="A128014682J" display="A128014682J" xr:uid="{00000000-0004-0000-0000-0000960F0000}"/>
    <hyperlink ref="E4002" location="A128092262T" display="A128092262T" xr:uid="{00000000-0004-0000-0000-0000970F0000}"/>
    <hyperlink ref="E4003" location="A128072906R" display="A128072906R" xr:uid="{00000000-0004-0000-0000-0000980F0000}"/>
    <hyperlink ref="E4004" location="A127956422C" display="A127956422C" xr:uid="{00000000-0004-0000-0000-0000990F0000}"/>
    <hyperlink ref="E4005" location="A128014658J" display="A128014658J" xr:uid="{00000000-0004-0000-0000-00009A0F0000}"/>
    <hyperlink ref="E4006" location="A128053514X" display="A128053514X" xr:uid="{00000000-0004-0000-0000-00009B0F0000}"/>
    <hyperlink ref="E4007" location="A127976126J" display="A127976126J" xr:uid="{00000000-0004-0000-0000-00009C0F0000}"/>
    <hyperlink ref="E4008" location="A128014662X" display="A128014662X" xr:uid="{00000000-0004-0000-0000-00009D0F0000}"/>
    <hyperlink ref="E4009" location="A128034006X" display="A128034006X" xr:uid="{00000000-0004-0000-0000-00009E0F0000}"/>
    <hyperlink ref="E4010" location="A128014666J" display="A128014666J" xr:uid="{00000000-0004-0000-0000-00009F0F0000}"/>
    <hyperlink ref="E4011" location="A127976130X" display="A127976130X" xr:uid="{00000000-0004-0000-0000-0000A00F0000}"/>
    <hyperlink ref="E4012" location="A127976134J" display="A127976134J" xr:uid="{00000000-0004-0000-0000-0000A10F0000}"/>
    <hyperlink ref="E4013" location="A127995118L" display="A127995118L" xr:uid="{00000000-0004-0000-0000-0000A20F0000}"/>
    <hyperlink ref="E4014" location="A128014670X" display="A128014670X" xr:uid="{00000000-0004-0000-0000-0000A30F0000}"/>
    <hyperlink ref="E4015" location="A128014674J" display="A128014674J" xr:uid="{00000000-0004-0000-0000-0000A40F0000}"/>
    <hyperlink ref="E4016" location="A127956426L" display="A127956426L" xr:uid="{00000000-0004-0000-0000-0000A50F0000}"/>
    <hyperlink ref="E4017" location="A128092266A" display="A128092266A" xr:uid="{00000000-0004-0000-0000-0000A60F0000}"/>
    <hyperlink ref="E4018" location="A127976138T" display="A127976138T" xr:uid="{00000000-0004-0000-0000-0000A70F0000}"/>
    <hyperlink ref="E4019" location="A128053518J" display="A128053518J" xr:uid="{00000000-0004-0000-0000-0000A80F0000}"/>
    <hyperlink ref="E4020" location="A127976142J" display="A127976142J" xr:uid="{00000000-0004-0000-0000-0000A90F0000}"/>
    <hyperlink ref="E4021" location="A128034010R" display="A128034010R" xr:uid="{00000000-0004-0000-0000-0000AA0F0000}"/>
    <hyperlink ref="E4022" location="A128092270T" display="A128092270T" xr:uid="{00000000-0004-0000-0000-0000AB0F0000}"/>
    <hyperlink ref="E4023" location="A128034014X" display="A128034014X" xr:uid="{00000000-0004-0000-0000-0000AC0F0000}"/>
    <hyperlink ref="E4024" location="A127956430C" display="A127956430C" xr:uid="{00000000-0004-0000-0000-0000AD0F0000}"/>
    <hyperlink ref="E4025" location="A128053522X" display="A128053522X" xr:uid="{00000000-0004-0000-0000-0000AE0F0000}"/>
    <hyperlink ref="E4026" location="A127995138W" display="A127995138W" xr:uid="{00000000-0004-0000-0000-0000AF0F0000}"/>
    <hyperlink ref="E4027" location="A128014686T" display="A128014686T" xr:uid="{00000000-0004-0000-0000-0000B00F0000}"/>
    <hyperlink ref="E4028" location="A128014694T" display="A128014694T" xr:uid="{00000000-0004-0000-0000-0000B10F0000}"/>
    <hyperlink ref="E4029" location="A127995134L" display="A127995134L" xr:uid="{00000000-0004-0000-0000-0000B20F0000}"/>
    <hyperlink ref="E4030" location="A127976162T" display="A127976162T" xr:uid="{00000000-0004-0000-0000-0000B30F0000}"/>
    <hyperlink ref="E4031" location="A127956454W" display="A127956454W" xr:uid="{00000000-0004-0000-0000-0000B40F0000}"/>
    <hyperlink ref="E4032" location="A128072922R" display="A128072922R" xr:uid="{00000000-0004-0000-0000-0000B50F0000}"/>
    <hyperlink ref="E4033" location="A127956458F" display="A127956458F" xr:uid="{00000000-0004-0000-0000-0000B60F0000}"/>
    <hyperlink ref="E4034" location="A128014706R" display="A128014706R" xr:uid="{00000000-0004-0000-0000-0000B70F0000}"/>
    <hyperlink ref="E4035" location="A127995146W" display="A127995146W" xr:uid="{00000000-0004-0000-0000-0000B80F0000}"/>
    <hyperlink ref="E4036" location="A128072910F" display="A128072910F" xr:uid="{00000000-0004-0000-0000-0000B90F0000}"/>
    <hyperlink ref="E4037" location="A127976154T" display="A127976154T" xr:uid="{00000000-0004-0000-0000-0000BA0F0000}"/>
    <hyperlink ref="E4038" location="A128034030X" display="A128034030X" xr:uid="{00000000-0004-0000-0000-0000BB0F0000}"/>
    <hyperlink ref="E4039" location="A128092274A" display="A128092274A" xr:uid="{00000000-0004-0000-0000-0000BC0F0000}"/>
    <hyperlink ref="E4040" location="A127976158A" display="A127976158A" xr:uid="{00000000-0004-0000-0000-0000BD0F0000}"/>
    <hyperlink ref="E4041" location="A128053526J" display="A128053526J" xr:uid="{00000000-0004-0000-0000-0000BE0F0000}"/>
    <hyperlink ref="E4042" location="A128053530X" display="A128053530X" xr:uid="{00000000-0004-0000-0000-0000BF0F0000}"/>
    <hyperlink ref="E4043" location="A127956438W" display="A127956438W" xr:uid="{00000000-0004-0000-0000-0000C00F0000}"/>
    <hyperlink ref="E4044" location="A128014690J" display="A128014690J" xr:uid="{00000000-0004-0000-0000-0000C10F0000}"/>
    <hyperlink ref="E4045" location="A128053534J" display="A128053534J" xr:uid="{00000000-0004-0000-0000-0000C20F0000}"/>
    <hyperlink ref="E4046" location="A128072914R" display="A128072914R" xr:uid="{00000000-0004-0000-0000-0000C30F0000}"/>
    <hyperlink ref="E4047" location="A128053538T" display="A128053538T" xr:uid="{00000000-0004-0000-0000-0000C40F0000}"/>
    <hyperlink ref="E4048" location="A127995126L" display="A127995126L" xr:uid="{00000000-0004-0000-0000-0000C50F0000}"/>
    <hyperlink ref="E4049" location="A128034034J" display="A128034034J" xr:uid="{00000000-0004-0000-0000-0000C60F0000}"/>
    <hyperlink ref="E4050" location="A127956442L" display="A127956442L" xr:uid="{00000000-0004-0000-0000-0000C70F0000}"/>
    <hyperlink ref="E4051" location="A128034038T" display="A128034038T" xr:uid="{00000000-0004-0000-0000-0000C80F0000}"/>
    <hyperlink ref="E4052" location="A128014698A" display="A128014698A" xr:uid="{00000000-0004-0000-0000-0000C90F0000}"/>
    <hyperlink ref="E4053" location="A127995130C" display="A127995130C" xr:uid="{00000000-0004-0000-0000-0000CA0F0000}"/>
    <hyperlink ref="E4054" location="A127956446W" display="A127956446W" xr:uid="{00000000-0004-0000-0000-0000CB0F0000}"/>
    <hyperlink ref="E4055" location="A128072918X" display="A128072918X" xr:uid="{00000000-0004-0000-0000-0000CC0F0000}"/>
    <hyperlink ref="E4056" location="A128092278K" display="A128092278K" xr:uid="{00000000-0004-0000-0000-0000CD0F0000}"/>
    <hyperlink ref="E4057" location="A127956450L" display="A127956450L" xr:uid="{00000000-0004-0000-0000-0000CE0F0000}"/>
    <hyperlink ref="E4058" location="A128092282A" display="A128092282A" xr:uid="{00000000-0004-0000-0000-0000CF0F0000}"/>
    <hyperlink ref="E4059" location="A128014702F" display="A128014702F" xr:uid="{00000000-0004-0000-0000-0000D00F0000}"/>
    <hyperlink ref="E4060" location="A127995154W" display="A127995154W" xr:uid="{00000000-0004-0000-0000-0000D10F0000}"/>
    <hyperlink ref="E4061" location="A128092286K" display="A128092286K" xr:uid="{00000000-0004-0000-0000-0000D20F0000}"/>
    <hyperlink ref="E4062" location="A128034054T" display="A128034054T" xr:uid="{00000000-0004-0000-0000-0000D30F0000}"/>
    <hyperlink ref="E4063" location="A128053554T" display="A128053554T" xr:uid="{00000000-0004-0000-0000-0000D40F0000}"/>
    <hyperlink ref="E4064" location="A128034066A" display="A128034066A" xr:uid="{00000000-0004-0000-0000-0000D50F0000}"/>
    <hyperlink ref="E4065" location="A128034070T" display="A128034070T" xr:uid="{00000000-0004-0000-0000-0000D60F0000}"/>
    <hyperlink ref="E4066" location="A128092306J" display="A128092306J" xr:uid="{00000000-0004-0000-0000-0000D70F0000}"/>
    <hyperlink ref="E4067" location="A127995158F" display="A127995158F" xr:uid="{00000000-0004-0000-0000-0000D80F0000}"/>
    <hyperlink ref="E4068" location="A128072938J" display="A128072938J" xr:uid="{00000000-0004-0000-0000-0000D90F0000}"/>
    <hyperlink ref="E4069" location="A128072942X" display="A128072942X" xr:uid="{00000000-0004-0000-0000-0000DA0F0000}"/>
    <hyperlink ref="E4070" location="A128092290A" display="A128092290A" xr:uid="{00000000-0004-0000-0000-0000DB0F0000}"/>
    <hyperlink ref="E4071" location="A127956462W" display="A127956462W" xr:uid="{00000000-0004-0000-0000-0000DC0F0000}"/>
    <hyperlink ref="E4072" location="A128034042J" display="A128034042J" xr:uid="{00000000-0004-0000-0000-0000DD0F0000}"/>
    <hyperlink ref="E4073" location="A128034046T" display="A128034046T" xr:uid="{00000000-0004-0000-0000-0000DE0F0000}"/>
    <hyperlink ref="E4074" location="A127956466F" display="A127956466F" xr:uid="{00000000-0004-0000-0000-0000DF0F0000}"/>
    <hyperlink ref="E4075" location="A128053542J" display="A128053542J" xr:uid="{00000000-0004-0000-0000-0000E00F0000}"/>
    <hyperlink ref="E4076" location="A128014710F" display="A128014710F" xr:uid="{00000000-0004-0000-0000-0000E10F0000}"/>
    <hyperlink ref="E4077" location="A128034050J" display="A128034050J" xr:uid="{00000000-0004-0000-0000-0000E20F0000}"/>
    <hyperlink ref="E4078" location="A127976166A" display="A127976166A" xr:uid="{00000000-0004-0000-0000-0000E30F0000}"/>
    <hyperlink ref="E4079" location="A128072926X" display="A128072926X" xr:uid="{00000000-0004-0000-0000-0000E40F0000}"/>
    <hyperlink ref="E4080" location="A127976170T" display="A127976170T" xr:uid="{00000000-0004-0000-0000-0000E50F0000}"/>
    <hyperlink ref="E4081" location="A128053546T" display="A128053546T" xr:uid="{00000000-0004-0000-0000-0000E60F0000}"/>
    <hyperlink ref="E4082" location="A128034058A" display="A128034058A" xr:uid="{00000000-0004-0000-0000-0000E70F0000}"/>
    <hyperlink ref="E4083" location="A128034062T" display="A128034062T" xr:uid="{00000000-0004-0000-0000-0000E80F0000}"/>
    <hyperlink ref="E4084" location="A128092294K" display="A128092294K" xr:uid="{00000000-0004-0000-0000-0000E90F0000}"/>
    <hyperlink ref="E4085" location="A127976174A" display="A127976174A" xr:uid="{00000000-0004-0000-0000-0000EA0F0000}"/>
    <hyperlink ref="E4086" location="A128053550J" display="A128053550J" xr:uid="{00000000-0004-0000-0000-0000EB0F0000}"/>
    <hyperlink ref="E4087" location="A127956470W" display="A127956470W" xr:uid="{00000000-0004-0000-0000-0000EC0F0000}"/>
    <hyperlink ref="E4088" location="A128092298V" display="A128092298V" xr:uid="{00000000-0004-0000-0000-0000ED0F0000}"/>
    <hyperlink ref="E4089" location="A128072930R" display="A128072930R" xr:uid="{00000000-0004-0000-0000-0000EE0F0000}"/>
    <hyperlink ref="E4090" location="A127995150L" display="A127995150L" xr:uid="{00000000-0004-0000-0000-0000EF0F0000}"/>
    <hyperlink ref="E4091" location="A128053558A" display="A128053558A" xr:uid="{00000000-0004-0000-0000-0000F00F0000}"/>
    <hyperlink ref="E4092" location="A128072934X" display="A128072934X" xr:uid="{00000000-0004-0000-0000-0000F10F0000}"/>
    <hyperlink ref="E4093" location="A128092302X" display="A128092302X" xr:uid="{00000000-0004-0000-0000-0000F20F0000}"/>
    <hyperlink ref="E4094" location="A128092322J" display="A128092322J" xr:uid="{00000000-0004-0000-0000-0000F30F0000}"/>
    <hyperlink ref="E4095" location="A128092310X" display="A128092310X" xr:uid="{00000000-0004-0000-0000-0000F40F0000}"/>
    <hyperlink ref="E4096" location="A127976186K" display="A127976186K" xr:uid="{00000000-0004-0000-0000-0000F50F0000}"/>
    <hyperlink ref="E4097" location="A127956482F" display="A127956482F" xr:uid="{00000000-0004-0000-0000-0000F60F0000}"/>
    <hyperlink ref="E4098" location="A127995170W" display="A127995170W" xr:uid="{00000000-0004-0000-0000-0000F70F0000}"/>
    <hyperlink ref="E4099" location="A128072958T" display="A128072958T" xr:uid="{00000000-0004-0000-0000-0000F80F0000}"/>
    <hyperlink ref="E4100" location="A128053582A" display="A128053582A" xr:uid="{00000000-0004-0000-0000-0000F90F0000}"/>
    <hyperlink ref="E4101" location="A127956486R" display="A127956486R" xr:uid="{00000000-0004-0000-0000-0000FA0F0000}"/>
    <hyperlink ref="E4102" location="A127995174F" display="A127995174F" xr:uid="{00000000-0004-0000-0000-0000FB0F0000}"/>
    <hyperlink ref="E4103" location="A128072962J" display="A128072962J" xr:uid="{00000000-0004-0000-0000-0000FC0F0000}"/>
    <hyperlink ref="E4104" location="A127956478R" display="A127956478R" xr:uid="{00000000-0004-0000-0000-0000FD0F0000}"/>
    <hyperlink ref="E4105" location="A128014714R" display="A128014714R" xr:uid="{00000000-0004-0000-0000-0000FE0F0000}"/>
    <hyperlink ref="E4106" location="A128034074A" display="A128034074A" xr:uid="{00000000-0004-0000-0000-0000FF0F0000}"/>
    <hyperlink ref="E4107" location="A128053562T" display="A128053562T" xr:uid="{00000000-0004-0000-0000-000000100000}"/>
    <hyperlink ref="E4108" location="A128072946J" display="A128072946J" xr:uid="{00000000-0004-0000-0000-000001100000}"/>
    <hyperlink ref="E4109" location="A127976178K" display="A127976178K" xr:uid="{00000000-0004-0000-0000-000002100000}"/>
    <hyperlink ref="E4110" location="A128072950X" display="A128072950X" xr:uid="{00000000-0004-0000-0000-000003100000}"/>
    <hyperlink ref="E4111" location="A127995162W" display="A127995162W" xr:uid="{00000000-0004-0000-0000-000004100000}"/>
    <hyperlink ref="E4112" location="A127995166F" display="A127995166F" xr:uid="{00000000-0004-0000-0000-000005100000}"/>
    <hyperlink ref="E4113" location="A127976182A" display="A127976182A" xr:uid="{00000000-0004-0000-0000-000006100000}"/>
    <hyperlink ref="E4114" location="A128053566A" display="A128053566A" xr:uid="{00000000-0004-0000-0000-000007100000}"/>
    <hyperlink ref="E4115" location="A127976190A" display="A127976190A" xr:uid="{00000000-0004-0000-0000-000008100000}"/>
    <hyperlink ref="E4116" location="A127976194K" display="A127976194K" xr:uid="{00000000-0004-0000-0000-000009100000}"/>
    <hyperlink ref="E4117" location="A128072954J" display="A128072954J" xr:uid="{00000000-0004-0000-0000-00000A100000}"/>
    <hyperlink ref="E4118" location="A127976198V" display="A127976198V" xr:uid="{00000000-0004-0000-0000-00000B100000}"/>
    <hyperlink ref="E4119" location="A128092314J" display="A128092314J" xr:uid="{00000000-0004-0000-0000-00000C100000}"/>
    <hyperlink ref="E4120" location="A128053570T" display="A128053570T" xr:uid="{00000000-0004-0000-0000-00000D100000}"/>
    <hyperlink ref="E4121" location="A128034078K" display="A128034078K" xr:uid="{00000000-0004-0000-0000-00000E100000}"/>
    <hyperlink ref="E4122" location="A128092318T" display="A128092318T" xr:uid="{00000000-0004-0000-0000-00000F100000}"/>
    <hyperlink ref="E4123" location="A128053574A" display="A128053574A" xr:uid="{00000000-0004-0000-0000-000010100000}"/>
    <hyperlink ref="E4124" location="A127976202X" display="A127976202X" xr:uid="{00000000-0004-0000-0000-000011100000}"/>
    <hyperlink ref="E4125" location="A127976206J" display="A127976206J" xr:uid="{00000000-0004-0000-0000-000012100000}"/>
    <hyperlink ref="E4126" location="A128034082A" display="A128034082A" xr:uid="{00000000-0004-0000-0000-000013100000}"/>
    <hyperlink ref="E4127" location="A128092326T" display="A128092326T" xr:uid="{00000000-0004-0000-0000-000014100000}"/>
    <hyperlink ref="E4128" location="A127976258K" display="A127976258K" xr:uid="{00000000-0004-0000-0000-000015100000}"/>
    <hyperlink ref="E4129" location="A127956506L" display="A127956506L" xr:uid="{00000000-0004-0000-0000-000016100000}"/>
    <hyperlink ref="E4130" location="A128034106J" display="A128034106J" xr:uid="{00000000-0004-0000-0000-000017100000}"/>
    <hyperlink ref="E4131" location="A128092354A" display="A128092354A" xr:uid="{00000000-0004-0000-0000-000018100000}"/>
    <hyperlink ref="E4132" location="A127976242T" display="A127976242T" xr:uid="{00000000-0004-0000-0000-000019100000}"/>
    <hyperlink ref="E4133" location="A128073002T" display="A128073002T" xr:uid="{00000000-0004-0000-0000-00001A100000}"/>
    <hyperlink ref="E4134" location="A128055286V" display="A128055286V" xr:uid="{00000000-0004-0000-0000-00001B100000}"/>
    <hyperlink ref="E4135" location="A128093962X" display="A128093962X" xr:uid="{00000000-0004-0000-0000-00001C100000}"/>
    <hyperlink ref="E4136" location="A128035622W" display="A128035622W" xr:uid="{00000000-0004-0000-0000-00001D100000}"/>
    <hyperlink ref="E4137" location="A127977814F" display="A127977814F" xr:uid="{00000000-0004-0000-0000-00001E100000}"/>
    <hyperlink ref="E4138" location="A128016214F" display="A128016214F" xr:uid="{00000000-0004-0000-0000-00001F100000}"/>
    <hyperlink ref="E4139" location="A128093994T" display="A128093994T" xr:uid="{00000000-0004-0000-0000-000020100000}"/>
    <hyperlink ref="E4140" location="A128016226R" display="A128016226R" xr:uid="{00000000-0004-0000-0000-000021100000}"/>
    <hyperlink ref="E4141" location="A128055290K" display="A128055290K" xr:uid="{00000000-0004-0000-0000-000022100000}"/>
    <hyperlink ref="E4142" location="A128093998A" display="A128093998A" xr:uid="{00000000-0004-0000-0000-000023100000}"/>
    <hyperlink ref="E4143" location="A128074514R" display="A128074514R" xr:uid="{00000000-0004-0000-0000-000024100000}"/>
    <hyperlink ref="E4144" location="A128093966J" display="A128093966J" xr:uid="{00000000-0004-0000-0000-000025100000}"/>
    <hyperlink ref="E4145" location="A127996854C" display="A127996854C" xr:uid="{00000000-0004-0000-0000-000026100000}"/>
    <hyperlink ref="E4146" location="A128074494T" display="A128074494T" xr:uid="{00000000-0004-0000-0000-000027100000}"/>
    <hyperlink ref="E4147" location="A128093970X" display="A128093970X" xr:uid="{00000000-0004-0000-0000-000028100000}"/>
    <hyperlink ref="E4148" location="A128074498A" display="A128074498A" xr:uid="{00000000-0004-0000-0000-000029100000}"/>
    <hyperlink ref="E4149" location="A127958074F" display="A127958074F" xr:uid="{00000000-0004-0000-0000-00002A100000}"/>
    <hyperlink ref="E4150" location="A127977802W" display="A127977802W" xr:uid="{00000000-0004-0000-0000-00002B100000}"/>
    <hyperlink ref="E4151" location="A128074502F" display="A128074502F" xr:uid="{00000000-0004-0000-0000-00002C100000}"/>
    <hyperlink ref="E4152" location="A128093974J" display="A128093974J" xr:uid="{00000000-0004-0000-0000-00002D100000}"/>
    <hyperlink ref="E4153" location="A128093978T" display="A128093978T" xr:uid="{00000000-0004-0000-0000-00002E100000}"/>
    <hyperlink ref="E4154" location="A127977806F" display="A127977806F" xr:uid="{00000000-0004-0000-0000-00002F100000}"/>
    <hyperlink ref="E4155" location="A128093982J" display="A128093982J" xr:uid="{00000000-0004-0000-0000-000030100000}"/>
    <hyperlink ref="E4156" location="A128093986T" display="A128093986T" xr:uid="{00000000-0004-0000-0000-000031100000}"/>
    <hyperlink ref="E4157" location="A127958078R" display="A127958078R" xr:uid="{00000000-0004-0000-0000-000032100000}"/>
    <hyperlink ref="E4158" location="A128074506R" display="A128074506R" xr:uid="{00000000-0004-0000-0000-000033100000}"/>
    <hyperlink ref="E4159" location="A127958082F" display="A127958082F" xr:uid="{00000000-0004-0000-0000-000034100000}"/>
    <hyperlink ref="E4160" location="A127958086R" display="A127958086R" xr:uid="{00000000-0004-0000-0000-000035100000}"/>
    <hyperlink ref="E4161" location="A127996858L" display="A127996858L" xr:uid="{00000000-0004-0000-0000-000036100000}"/>
    <hyperlink ref="E4162" location="A128093990J" display="A128093990J" xr:uid="{00000000-0004-0000-0000-000037100000}"/>
    <hyperlink ref="E4163" location="A127977810W" display="A127977810W" xr:uid="{00000000-0004-0000-0000-000038100000}"/>
    <hyperlink ref="E4164" location="A128055282K" display="A128055282K" xr:uid="{00000000-0004-0000-0000-000039100000}"/>
    <hyperlink ref="E4165" location="A128074510F" display="A128074510F" xr:uid="{00000000-0004-0000-0000-00003A100000}"/>
    <hyperlink ref="E4166" location="A127996862C" display="A127996862C" xr:uid="{00000000-0004-0000-0000-00003B100000}"/>
    <hyperlink ref="E4167" location="A128016218R" display="A128016218R" xr:uid="{00000000-0004-0000-0000-00003C100000}"/>
    <hyperlink ref="E4168" location="A128016222F" display="A128016222F" xr:uid="{00000000-0004-0000-0000-00003D100000}"/>
    <hyperlink ref="E4169" location="A127978206V" display="A127978206V" xr:uid="{00000000-0004-0000-0000-00003E100000}"/>
    <hyperlink ref="E4170" location="A128016586V" display="A128016586V" xr:uid="{00000000-0004-0000-0000-00003F100000}"/>
    <hyperlink ref="E4171" location="A127997238T" display="A127997238T" xr:uid="{00000000-0004-0000-0000-000040100000}"/>
    <hyperlink ref="E4172" location="A128055670L" display="A128055670L" xr:uid="{00000000-0004-0000-0000-000041100000}"/>
    <hyperlink ref="E4173" location="A127997258A" display="A127997258A" xr:uid="{00000000-0004-0000-0000-000042100000}"/>
    <hyperlink ref="E4174" location="A127958434X" display="A127958434X" xr:uid="{00000000-0004-0000-0000-000043100000}"/>
    <hyperlink ref="E4175" location="A127997266A" display="A127997266A" xr:uid="{00000000-0004-0000-0000-000044100000}"/>
    <hyperlink ref="E4176" location="A128036002A" display="A128036002A" xr:uid="{00000000-0004-0000-0000-000045100000}"/>
    <hyperlink ref="E4177" location="A128036006K" display="A128036006K" xr:uid="{00000000-0004-0000-0000-000046100000}"/>
    <hyperlink ref="E4178" location="A128036010A" display="A128036010A" xr:uid="{00000000-0004-0000-0000-000047100000}"/>
    <hyperlink ref="E4179" location="A127958414R" display="A127958414R" xr:uid="{00000000-0004-0000-0000-000048100000}"/>
    <hyperlink ref="E4180" location="A127958418X" display="A127958418X" xr:uid="{00000000-0004-0000-0000-000049100000}"/>
    <hyperlink ref="E4181" location="A127997234J" display="A127997234J" xr:uid="{00000000-0004-0000-0000-00004A100000}"/>
    <hyperlink ref="E4182" location="A127958422R" display="A127958422R" xr:uid="{00000000-0004-0000-0000-00004B100000}"/>
    <hyperlink ref="E4183" location="A127978194W" display="A127978194W" xr:uid="{00000000-0004-0000-0000-00004C100000}"/>
    <hyperlink ref="E4184" location="A128035990A" display="A128035990A" xr:uid="{00000000-0004-0000-0000-00004D100000}"/>
    <hyperlink ref="E4185" location="A127978198F" display="A127978198F" xr:uid="{00000000-0004-0000-0000-00004E100000}"/>
    <hyperlink ref="E4186" location="A128074890V" display="A128074890V" xr:uid="{00000000-0004-0000-0000-00004F100000}"/>
    <hyperlink ref="E4187" location="A127978202K" display="A127978202K" xr:uid="{00000000-0004-0000-0000-000050100000}"/>
    <hyperlink ref="E4188" location="A128055662L" display="A128055662L" xr:uid="{00000000-0004-0000-0000-000051100000}"/>
    <hyperlink ref="E4189" location="A127958426X" display="A127958426X" xr:uid="{00000000-0004-0000-0000-000052100000}"/>
    <hyperlink ref="E4190" location="A127997242J" display="A127997242J" xr:uid="{00000000-0004-0000-0000-000053100000}"/>
    <hyperlink ref="E4191" location="A128094274L" display="A128094274L" xr:uid="{00000000-0004-0000-0000-000054100000}"/>
    <hyperlink ref="E4192" location="A127997246T" display="A127997246T" xr:uid="{00000000-0004-0000-0000-000055100000}"/>
    <hyperlink ref="E4193" location="A128055666W" display="A128055666W" xr:uid="{00000000-0004-0000-0000-000056100000}"/>
    <hyperlink ref="E4194" location="A128016590K" display="A128016590K" xr:uid="{00000000-0004-0000-0000-000057100000}"/>
    <hyperlink ref="E4195" location="A128016594V" display="A128016594V" xr:uid="{00000000-0004-0000-0000-000058100000}"/>
    <hyperlink ref="E4196" location="A127958430R" display="A127958430R" xr:uid="{00000000-0004-0000-0000-000059100000}"/>
    <hyperlink ref="E4197" location="A127997250J" display="A127997250J" xr:uid="{00000000-0004-0000-0000-00005A100000}"/>
    <hyperlink ref="E4198" location="A127997254T" display="A127997254T" xr:uid="{00000000-0004-0000-0000-00005B100000}"/>
    <hyperlink ref="E4199" location="A128035994K" display="A128035994K" xr:uid="{00000000-0004-0000-0000-00005C100000}"/>
    <hyperlink ref="E4200" location="A128055674W" display="A128055674W" xr:uid="{00000000-0004-0000-0000-00005D100000}"/>
    <hyperlink ref="E4201" location="A128035998V" display="A128035998V" xr:uid="{00000000-0004-0000-0000-00005E100000}"/>
    <hyperlink ref="E4202" location="A128094278W" display="A128094278W" xr:uid="{00000000-0004-0000-0000-00005F100000}"/>
    <hyperlink ref="E4203" location="A128075098J" display="A128075098J" xr:uid="{00000000-0004-0000-0000-000060100000}"/>
    <hyperlink ref="E4204" location="A127997462K" display="A127997462K" xr:uid="{00000000-0004-0000-0000-000061100000}"/>
    <hyperlink ref="E4205" location="A128075082R" display="A128075082R" xr:uid="{00000000-0004-0000-0000-000062100000}"/>
    <hyperlink ref="E4206" location="A128055818W" display="A128055818W" xr:uid="{00000000-0004-0000-0000-000063100000}"/>
    <hyperlink ref="E4207" location="A127978382F" display="A127978382F" xr:uid="{00000000-0004-0000-0000-000064100000}"/>
    <hyperlink ref="E4208" location="A127978386R" display="A127978386R" xr:uid="{00000000-0004-0000-0000-000065100000}"/>
    <hyperlink ref="E4209" location="A127958650T" display="A127958650T" xr:uid="{00000000-0004-0000-0000-000066100000}"/>
    <hyperlink ref="E4210" location="A127978390F" display="A127978390F" xr:uid="{00000000-0004-0000-0000-000067100000}"/>
    <hyperlink ref="E4211" location="A127997474V" display="A127997474V" xr:uid="{00000000-0004-0000-0000-000068100000}"/>
    <hyperlink ref="E4212" location="A128016790C" display="A128016790C" xr:uid="{00000000-0004-0000-0000-000069100000}"/>
    <hyperlink ref="E4213" location="A127978370W" display="A127978370W" xr:uid="{00000000-0004-0000-0000-00006A100000}"/>
    <hyperlink ref="E4214" location="A128016774C" display="A128016774C" xr:uid="{00000000-0004-0000-0000-00006B100000}"/>
    <hyperlink ref="E4215" location="A127978374F" display="A127978374F" xr:uid="{00000000-0004-0000-0000-00006C100000}"/>
    <hyperlink ref="E4216" location="A128075074R" display="A128075074R" xr:uid="{00000000-0004-0000-0000-00006D100000}"/>
    <hyperlink ref="E4217" location="A127978378R" display="A127978378R" xr:uid="{00000000-0004-0000-0000-00006E100000}"/>
    <hyperlink ref="E4218" location="A128016778L" display="A128016778L" xr:uid="{00000000-0004-0000-0000-00006F100000}"/>
    <hyperlink ref="E4219" location="A128075078X" display="A128075078X" xr:uid="{00000000-0004-0000-0000-000070100000}"/>
    <hyperlink ref="E4220" location="A127958638A" display="A127958638A" xr:uid="{00000000-0004-0000-0000-000071100000}"/>
    <hyperlink ref="E4221" location="A128016782C" display="A128016782C" xr:uid="{00000000-0004-0000-0000-000072100000}"/>
    <hyperlink ref="E4222" location="A128055810C" display="A128055810C" xr:uid="{00000000-0004-0000-0000-000073100000}"/>
    <hyperlink ref="E4223" location="A128075086X" display="A128075086X" xr:uid="{00000000-0004-0000-0000-000074100000}"/>
    <hyperlink ref="E4224" location="A128094438W" display="A128094438W" xr:uid="{00000000-0004-0000-0000-000075100000}"/>
    <hyperlink ref="E4225" location="A127997466V" display="A127997466V" xr:uid="{00000000-0004-0000-0000-000076100000}"/>
    <hyperlink ref="E4226" location="A128075090R" display="A128075090R" xr:uid="{00000000-0004-0000-0000-000077100000}"/>
    <hyperlink ref="E4227" location="A127997470K" display="A127997470K" xr:uid="{00000000-0004-0000-0000-000078100000}"/>
    <hyperlink ref="E4228" location="A127958642T" display="A127958642T" xr:uid="{00000000-0004-0000-0000-000079100000}"/>
    <hyperlink ref="E4229" location="A127958646A" display="A127958646A" xr:uid="{00000000-0004-0000-0000-00007A100000}"/>
    <hyperlink ref="E4230" location="A128016786L" display="A128016786L" xr:uid="{00000000-0004-0000-0000-00007B100000}"/>
    <hyperlink ref="E4231" location="A128055814L" display="A128055814L" xr:uid="{00000000-0004-0000-0000-00007C100000}"/>
    <hyperlink ref="E4232" location="A128036218L" display="A128036218L" xr:uid="{00000000-0004-0000-0000-00007D100000}"/>
    <hyperlink ref="E4233" location="A128094442L" display="A128094442L" xr:uid="{00000000-0004-0000-0000-00007E100000}"/>
    <hyperlink ref="E4234" location="A128094446W" display="A128094446W" xr:uid="{00000000-0004-0000-0000-00007F100000}"/>
    <hyperlink ref="E4235" location="A128075094X" display="A128075094X" xr:uid="{00000000-0004-0000-0000-000080100000}"/>
    <hyperlink ref="E4236" location="A128055822L" display="A128055822L" xr:uid="{00000000-0004-0000-0000-000081100000}"/>
    <hyperlink ref="E4237" location="A128016814K" display="A128016814K" xr:uid="{00000000-0004-0000-0000-000082100000}"/>
    <hyperlink ref="E4238" location="A128075122W" display="A128075122W" xr:uid="{00000000-0004-0000-0000-000083100000}"/>
    <hyperlink ref="E4239" location="A128036230C" display="A128036230C" xr:uid="{00000000-0004-0000-0000-000084100000}"/>
    <hyperlink ref="E4240" location="A127958694V" display="A127958694V" xr:uid="{00000000-0004-0000-0000-000085100000}"/>
    <hyperlink ref="E4241" location="A127978418W" display="A127978418W" xr:uid="{00000000-0004-0000-0000-000086100000}"/>
    <hyperlink ref="E4242" location="A127997510T" display="A127997510T" xr:uid="{00000000-0004-0000-0000-000087100000}"/>
    <hyperlink ref="E4243" location="A128075134F" display="A128075134F" xr:uid="{00000000-0004-0000-0000-000088100000}"/>
    <hyperlink ref="E4244" location="A127958702J" display="A127958702J" xr:uid="{00000000-0004-0000-0000-000089100000}"/>
    <hyperlink ref="E4245" location="A128016818V" display="A128016818V" xr:uid="{00000000-0004-0000-0000-00008A100000}"/>
    <hyperlink ref="E4246" location="A127997514A" display="A127997514A" xr:uid="{00000000-0004-0000-0000-00008B100000}"/>
    <hyperlink ref="E4247" location="A127978406L" display="A127978406L" xr:uid="{00000000-0004-0000-0000-00008C100000}"/>
    <hyperlink ref="E4248" location="A127958674K" display="A127958674K" xr:uid="{00000000-0004-0000-0000-00008D100000}"/>
    <hyperlink ref="E4249" location="A128075126F" display="A128075126F" xr:uid="{00000000-0004-0000-0000-00008E100000}"/>
    <hyperlink ref="E4250" location="A127978410C" display="A127978410C" xr:uid="{00000000-0004-0000-0000-00008F100000}"/>
    <hyperlink ref="E4251" location="A128016806K" display="A128016806K" xr:uid="{00000000-0004-0000-0000-000090100000}"/>
    <hyperlink ref="E4252" location="A128055862F" display="A128055862F" xr:uid="{00000000-0004-0000-0000-000091100000}"/>
    <hyperlink ref="E4253" location="A128055866R" display="A128055866R" xr:uid="{00000000-0004-0000-0000-000092100000}"/>
    <hyperlink ref="E4254" location="A127997498L" display="A127997498L" xr:uid="{00000000-0004-0000-0000-000093100000}"/>
    <hyperlink ref="E4255" location="A128094466F" display="A128094466F" xr:uid="{00000000-0004-0000-0000-000094100000}"/>
    <hyperlink ref="E4256" location="A127958678V" display="A127958678V" xr:uid="{00000000-0004-0000-0000-000095100000}"/>
    <hyperlink ref="E4257" location="A128094470W" display="A128094470W" xr:uid="{00000000-0004-0000-0000-000096100000}"/>
    <hyperlink ref="E4258" location="A128094474F" display="A128094474F" xr:uid="{00000000-0004-0000-0000-000097100000}"/>
    <hyperlink ref="E4259" location="A128055870F" display="A128055870F" xr:uid="{00000000-0004-0000-0000-000098100000}"/>
    <hyperlink ref="E4260" location="A127978414L" display="A127978414L" xr:uid="{00000000-0004-0000-0000-000099100000}"/>
    <hyperlink ref="E4261" location="A127997502T" display="A127997502T" xr:uid="{00000000-0004-0000-0000-00009A100000}"/>
    <hyperlink ref="E4262" location="A127958682K" display="A127958682K" xr:uid="{00000000-0004-0000-0000-00009B100000}"/>
    <hyperlink ref="E4263" location="A128036234L" display="A128036234L" xr:uid="{00000000-0004-0000-0000-00009C100000}"/>
    <hyperlink ref="E4264" location="A127958686V" display="A127958686V" xr:uid="{00000000-0004-0000-0000-00009D100000}"/>
    <hyperlink ref="E4265" location="A128016810A" display="A128016810A" xr:uid="{00000000-0004-0000-0000-00009E100000}"/>
    <hyperlink ref="E4266" location="A127958690K" display="A127958690K" xr:uid="{00000000-0004-0000-0000-00009F100000}"/>
    <hyperlink ref="E4267" location="A127958698C" display="A127958698C" xr:uid="{00000000-0004-0000-0000-0000A0100000}"/>
    <hyperlink ref="E4268" location="A128094478R" display="A128094478R" xr:uid="{00000000-0004-0000-0000-0000A1100000}"/>
    <hyperlink ref="E4269" location="A128075130W" display="A128075130W" xr:uid="{00000000-0004-0000-0000-0000A2100000}"/>
    <hyperlink ref="E4270" location="A128036238W" display="A128036238W" xr:uid="{00000000-0004-0000-0000-0000A3100000}"/>
    <hyperlink ref="E4271" location="A127997518K" display="A127997518K" xr:uid="{00000000-0004-0000-0000-0000A4100000}"/>
    <hyperlink ref="E4272" location="A128094482F" display="A128094482F" xr:uid="{00000000-0004-0000-0000-0000A5100000}"/>
    <hyperlink ref="E4273" location="A128094490F" display="A128094490F" xr:uid="{00000000-0004-0000-0000-0000A6100000}"/>
    <hyperlink ref="E4274" location="A128094506L" display="A128094506L" xr:uid="{00000000-0004-0000-0000-0000A7100000}"/>
    <hyperlink ref="E4275" location="A128055882R" display="A128055882R" xr:uid="{00000000-0004-0000-0000-0000A8100000}"/>
    <hyperlink ref="E4276" location="A128036258F" display="A128036258F" xr:uid="{00000000-0004-0000-0000-0000A9100000}"/>
    <hyperlink ref="E4277" location="A127978430L" display="A127978430L" xr:uid="{00000000-0004-0000-0000-0000AA100000}"/>
    <hyperlink ref="E4278" location="A128094510C" display="A128094510C" xr:uid="{00000000-0004-0000-0000-0000AB100000}"/>
    <hyperlink ref="E4279" location="A128055890R" display="A128055890R" xr:uid="{00000000-0004-0000-0000-0000AC100000}"/>
    <hyperlink ref="E4280" location="A128036262W" display="A128036262W" xr:uid="{00000000-0004-0000-0000-0000AD100000}"/>
    <hyperlink ref="E4281" location="A128036242L" display="A128036242L" xr:uid="{00000000-0004-0000-0000-0000AE100000}"/>
    <hyperlink ref="E4282" location="A128055874R" display="A128055874R" xr:uid="{00000000-0004-0000-0000-0000AF100000}"/>
    <hyperlink ref="E4283" location="A128036246W" display="A128036246W" xr:uid="{00000000-0004-0000-0000-0000B0100000}"/>
    <hyperlink ref="E4284" location="A128016822K" display="A128016822K" xr:uid="{00000000-0004-0000-0000-0000B1100000}"/>
    <hyperlink ref="E4285" location="A128094486R" display="A128094486R" xr:uid="{00000000-0004-0000-0000-0000B2100000}"/>
    <hyperlink ref="E4286" location="A128016826V" display="A128016826V" xr:uid="{00000000-0004-0000-0000-0000B3100000}"/>
    <hyperlink ref="E4287" location="A127978422L" display="A127978422L" xr:uid="{00000000-0004-0000-0000-0000B4100000}"/>
    <hyperlink ref="E4288" location="A128075138R" display="A128075138R" xr:uid="{00000000-0004-0000-0000-0000B5100000}"/>
    <hyperlink ref="E4289" location="A128055878X" display="A128055878X" xr:uid="{00000000-0004-0000-0000-0000B6100000}"/>
    <hyperlink ref="E4290" location="A128075142F" display="A128075142F" xr:uid="{00000000-0004-0000-0000-0000B7100000}"/>
    <hyperlink ref="E4291" location="A128036250L" display="A128036250L" xr:uid="{00000000-0004-0000-0000-0000B8100000}"/>
    <hyperlink ref="E4292" location="A128094494R" display="A128094494R" xr:uid="{00000000-0004-0000-0000-0000B9100000}"/>
    <hyperlink ref="E4293" location="A127958706T" display="A127958706T" xr:uid="{00000000-0004-0000-0000-0000BA100000}"/>
    <hyperlink ref="E4294" location="A128075146R" display="A128075146R" xr:uid="{00000000-0004-0000-0000-0000BB100000}"/>
    <hyperlink ref="E4295" location="A128075150F" display="A128075150F" xr:uid="{00000000-0004-0000-0000-0000BC100000}"/>
    <hyperlink ref="E4296" location="A128094498X" display="A128094498X" xr:uid="{00000000-0004-0000-0000-0000BD100000}"/>
    <hyperlink ref="E4297" location="A128016830K" display="A128016830K" xr:uid="{00000000-0004-0000-0000-0000BE100000}"/>
    <hyperlink ref="E4298" location="A128094502C" display="A128094502C" xr:uid="{00000000-0004-0000-0000-0000BF100000}"/>
    <hyperlink ref="E4299" location="A128075154R" display="A128075154R" xr:uid="{00000000-0004-0000-0000-0000C0100000}"/>
    <hyperlink ref="E4300" location="A128075158X" display="A128075158X" xr:uid="{00000000-0004-0000-0000-0000C1100000}"/>
    <hyperlink ref="E4301" location="A127978426W" display="A127978426W" xr:uid="{00000000-0004-0000-0000-0000C2100000}"/>
    <hyperlink ref="E4302" location="A128016834V" display="A128016834V" xr:uid="{00000000-0004-0000-0000-0000C3100000}"/>
    <hyperlink ref="E4303" location="A128036254W" display="A128036254W" xr:uid="{00000000-0004-0000-0000-0000C4100000}"/>
    <hyperlink ref="E4304" location="A128075162R" display="A128075162R" xr:uid="{00000000-0004-0000-0000-0000C5100000}"/>
    <hyperlink ref="E4305" location="A127978438F" display="A127978438F" xr:uid="{00000000-0004-0000-0000-0000C6100000}"/>
    <hyperlink ref="E4306" location="A128075166X" display="A128075166X" xr:uid="{00000000-0004-0000-0000-0000C7100000}"/>
    <hyperlink ref="E4307" location="A127958710J" display="A127958710J" xr:uid="{00000000-0004-0000-0000-0000C8100000}"/>
    <hyperlink ref="E4308" location="A128055902L" display="A128055902L" xr:uid="{00000000-0004-0000-0000-0000C9100000}"/>
    <hyperlink ref="E4309" location="A127958718A" display="A127958718A" xr:uid="{00000000-0004-0000-0000-0000CA100000}"/>
    <hyperlink ref="E4310" location="A128036294R" display="A128036294R" xr:uid="{00000000-0004-0000-0000-0000CB100000}"/>
    <hyperlink ref="E4311" location="A128055910L" display="A128055910L" xr:uid="{00000000-0004-0000-0000-0000CC100000}"/>
    <hyperlink ref="E4312" location="A128075178J" display="A128075178J" xr:uid="{00000000-0004-0000-0000-0000CD100000}"/>
    <hyperlink ref="E4313" location="A128055914W" display="A128055914W" xr:uid="{00000000-0004-0000-0000-0000CE100000}"/>
    <hyperlink ref="E4314" location="A127978442W" display="A127978442W" xr:uid="{00000000-0004-0000-0000-0000CF100000}"/>
    <hyperlink ref="E4315" location="A128094514L" display="A128094514L" xr:uid="{00000000-0004-0000-0000-0000D0100000}"/>
    <hyperlink ref="E4316" location="A127978434W" display="A127978434W" xr:uid="{00000000-0004-0000-0000-0000D1100000}"/>
    <hyperlink ref="E4317" location="A128094518W" display="A128094518W" xr:uid="{00000000-0004-0000-0000-0000D2100000}"/>
    <hyperlink ref="E4318" location="A128036266F" display="A128036266F" xr:uid="{00000000-0004-0000-0000-0000D3100000}"/>
    <hyperlink ref="E4319" location="A128036270W" display="A128036270W" xr:uid="{00000000-0004-0000-0000-0000D4100000}"/>
    <hyperlink ref="E4320" location="A128055894X" display="A128055894X" xr:uid="{00000000-0004-0000-0000-0000D5100000}"/>
    <hyperlink ref="E4321" location="A127997522A" display="A127997522A" xr:uid="{00000000-0004-0000-0000-0000D6100000}"/>
    <hyperlink ref="E4322" location="A128016838C" display="A128016838C" xr:uid="{00000000-0004-0000-0000-0000D7100000}"/>
    <hyperlink ref="E4323" location="A128036274F" display="A128036274F" xr:uid="{00000000-0004-0000-0000-0000D8100000}"/>
    <hyperlink ref="E4324" location="A128016842V" display="A128016842V" xr:uid="{00000000-0004-0000-0000-0000D9100000}"/>
    <hyperlink ref="E4325" location="A127997526K" display="A127997526K" xr:uid="{00000000-0004-0000-0000-0000DA100000}"/>
    <hyperlink ref="E4326" location="A128094522L" display="A128094522L" xr:uid="{00000000-0004-0000-0000-0000DB100000}"/>
    <hyperlink ref="E4327" location="A128036278R" display="A128036278R" xr:uid="{00000000-0004-0000-0000-0000DC100000}"/>
    <hyperlink ref="E4328" location="A128036282F" display="A128036282F" xr:uid="{00000000-0004-0000-0000-0000DD100000}"/>
    <hyperlink ref="E4329" location="A128016846C" display="A128016846C" xr:uid="{00000000-0004-0000-0000-0000DE100000}"/>
    <hyperlink ref="E4330" location="A128075170R" display="A128075170R" xr:uid="{00000000-0004-0000-0000-0000DF100000}"/>
    <hyperlink ref="E4331" location="A128055898J" display="A128055898J" xr:uid="{00000000-0004-0000-0000-0000E0100000}"/>
    <hyperlink ref="E4332" location="A128036286R" display="A128036286R" xr:uid="{00000000-0004-0000-0000-0000E1100000}"/>
    <hyperlink ref="E4333" location="A128016850V" display="A128016850V" xr:uid="{00000000-0004-0000-0000-0000E2100000}"/>
    <hyperlink ref="E4334" location="A127958714T" display="A127958714T" xr:uid="{00000000-0004-0000-0000-0000E3100000}"/>
    <hyperlink ref="E4335" location="A128036290F" display="A128036290F" xr:uid="{00000000-0004-0000-0000-0000E4100000}"/>
    <hyperlink ref="E4336" location="A128075174X" display="A128075174X" xr:uid="{00000000-0004-0000-0000-0000E5100000}"/>
    <hyperlink ref="E4337" location="A128094526W" display="A128094526W" xr:uid="{00000000-0004-0000-0000-0000E6100000}"/>
    <hyperlink ref="E4338" location="A128055906W" display="A128055906W" xr:uid="{00000000-0004-0000-0000-0000E7100000}"/>
    <hyperlink ref="E4339" location="A127997550K" display="A127997550K" xr:uid="{00000000-0004-0000-0000-0000E8100000}"/>
    <hyperlink ref="E4340" location="A127958722T" display="A127958722T" xr:uid="{00000000-0004-0000-0000-0000E9100000}"/>
    <hyperlink ref="E4341" location="A128016858L" display="A128016858L" xr:uid="{00000000-0004-0000-0000-0000EA100000}"/>
    <hyperlink ref="E4342" location="A128036302C" display="A128036302C" xr:uid="{00000000-0004-0000-0000-0000EB100000}"/>
    <hyperlink ref="E4343" location="A128094534W" display="A128094534W" xr:uid="{00000000-0004-0000-0000-0000EC100000}"/>
    <hyperlink ref="E4344" location="A128036310C" display="A128036310C" xr:uid="{00000000-0004-0000-0000-0000ED100000}"/>
    <hyperlink ref="E4345" location="A127978454F" display="A127978454F" xr:uid="{00000000-0004-0000-0000-0000EE100000}"/>
    <hyperlink ref="E4346" location="A128094538F" display="A128094538F" xr:uid="{00000000-0004-0000-0000-0000EF100000}"/>
    <hyperlink ref="E4347" location="A128055930W" display="A128055930W" xr:uid="{00000000-0004-0000-0000-0000F0100000}"/>
    <hyperlink ref="E4348" location="A128016870C" display="A128016870C" xr:uid="{00000000-0004-0000-0000-0000F1100000}"/>
    <hyperlink ref="E4349" location="A128055918F" display="A128055918F" xr:uid="{00000000-0004-0000-0000-0000F2100000}"/>
    <hyperlink ref="E4350" location="A128016854C" display="A128016854C" xr:uid="{00000000-0004-0000-0000-0000F3100000}"/>
    <hyperlink ref="E4351" location="A128075182X" display="A128075182X" xr:uid="{00000000-0004-0000-0000-0000F4100000}"/>
    <hyperlink ref="E4352" location="A127997530A" display="A127997530A" xr:uid="{00000000-0004-0000-0000-0000F5100000}"/>
    <hyperlink ref="E4353" location="A128075186J" display="A128075186J" xr:uid="{00000000-0004-0000-0000-0000F6100000}"/>
    <hyperlink ref="E4354" location="A127978446F" display="A127978446F" xr:uid="{00000000-0004-0000-0000-0000F7100000}"/>
    <hyperlink ref="E4355" location="A128075190X" display="A128075190X" xr:uid="{00000000-0004-0000-0000-0000F8100000}"/>
    <hyperlink ref="E4356" location="A127997534K" display="A127997534K" xr:uid="{00000000-0004-0000-0000-0000F9100000}"/>
    <hyperlink ref="E4357" location="A127958726A" display="A127958726A" xr:uid="{00000000-0004-0000-0000-0000FA100000}"/>
    <hyperlink ref="E4358" location="A127997538V" display="A127997538V" xr:uid="{00000000-0004-0000-0000-0000FB100000}"/>
    <hyperlink ref="E4359" location="A127958730T" display="A127958730T" xr:uid="{00000000-0004-0000-0000-0000FC100000}"/>
    <hyperlink ref="E4360" location="A127958734A" display="A127958734A" xr:uid="{00000000-0004-0000-0000-0000FD100000}"/>
    <hyperlink ref="E4361" location="A127958738K" display="A127958738K" xr:uid="{00000000-0004-0000-0000-0000FE100000}"/>
    <hyperlink ref="E4362" location="A127997542K" display="A127997542K" xr:uid="{00000000-0004-0000-0000-0000FF100000}"/>
    <hyperlink ref="E4363" location="A128075194J" display="A128075194J" xr:uid="{00000000-0004-0000-0000-000000110000}"/>
    <hyperlink ref="E4364" location="A127978450W" display="A127978450W" xr:uid="{00000000-0004-0000-0000-000001110000}"/>
    <hyperlink ref="E4365" location="A128016862C" display="A128016862C" xr:uid="{00000000-0004-0000-0000-000002110000}"/>
    <hyperlink ref="E4366" location="A128055922W" display="A128055922W" xr:uid="{00000000-0004-0000-0000-000003110000}"/>
    <hyperlink ref="E4367" location="A128016866L" display="A128016866L" xr:uid="{00000000-0004-0000-0000-000004110000}"/>
    <hyperlink ref="E4368" location="A128036298X" display="A128036298X" xr:uid="{00000000-0004-0000-0000-000005110000}"/>
    <hyperlink ref="E4369" location="A128036306L" display="A128036306L" xr:uid="{00000000-0004-0000-0000-000006110000}"/>
    <hyperlink ref="E4370" location="A127997546V" display="A127997546V" xr:uid="{00000000-0004-0000-0000-000007110000}"/>
    <hyperlink ref="E4371" location="A128055926F" display="A128055926F" xr:uid="{00000000-0004-0000-0000-000008110000}"/>
    <hyperlink ref="E4372" location="A127958742A" display="A127958742A" xr:uid="{00000000-0004-0000-0000-000009110000}"/>
    <hyperlink ref="E4373" location="A128075222F" display="A128075222F" xr:uid="{00000000-0004-0000-0000-00000A110000}"/>
    <hyperlink ref="E4374" location="A128016874L" display="A128016874L" xr:uid="{00000000-0004-0000-0000-00000B110000}"/>
    <hyperlink ref="E4375" location="A128094542W" display="A128094542W" xr:uid="{00000000-0004-0000-0000-00000C110000}"/>
    <hyperlink ref="E4376" location="A128036318W" display="A128036318W" xr:uid="{00000000-0004-0000-0000-00000D110000}"/>
    <hyperlink ref="E4377" location="A127997562V" display="A127997562V" xr:uid="{00000000-0004-0000-0000-00000E110000}"/>
    <hyperlink ref="E4378" location="A128075226R" display="A128075226R" xr:uid="{00000000-0004-0000-0000-00000F110000}"/>
    <hyperlink ref="E4379" location="A128036326W" display="A128036326W" xr:uid="{00000000-0004-0000-0000-000010110000}"/>
    <hyperlink ref="E4380" location="A128094554F" display="A128094554F" xr:uid="{00000000-0004-0000-0000-000011110000}"/>
    <hyperlink ref="E4381" location="A128075230F" display="A128075230F" xr:uid="{00000000-0004-0000-0000-000012110000}"/>
    <hyperlink ref="E4382" location="A128016886W" display="A128016886W" xr:uid="{00000000-0004-0000-0000-000013110000}"/>
    <hyperlink ref="E4383" location="A128055934F" display="A128055934F" xr:uid="{00000000-0004-0000-0000-000014110000}"/>
    <hyperlink ref="E4384" location="A128075202W" display="A128075202W" xr:uid="{00000000-0004-0000-0000-000015110000}"/>
    <hyperlink ref="E4385" location="A128016878W" display="A128016878W" xr:uid="{00000000-0004-0000-0000-000016110000}"/>
    <hyperlink ref="E4386" location="A127997554V" display="A127997554V" xr:uid="{00000000-0004-0000-0000-000017110000}"/>
    <hyperlink ref="E4387" location="A127958746K" display="A127958746K" xr:uid="{00000000-0004-0000-0000-000018110000}"/>
    <hyperlink ref="E4388" location="A127978458R" display="A127978458R" xr:uid="{00000000-0004-0000-0000-000019110000}"/>
    <hyperlink ref="E4389" location="A127958750A" display="A127958750A" xr:uid="{00000000-0004-0000-0000-00001A110000}"/>
    <hyperlink ref="E4390" location="A127978462F" display="A127978462F" xr:uid="{00000000-0004-0000-0000-00001B110000}"/>
    <hyperlink ref="E4391" location="A128055938R" display="A128055938R" xr:uid="{00000000-0004-0000-0000-00001C110000}"/>
    <hyperlink ref="E4392" location="A127997558C" display="A127997558C" xr:uid="{00000000-0004-0000-0000-00001D110000}"/>
    <hyperlink ref="E4393" location="A128075206F" display="A128075206F" xr:uid="{00000000-0004-0000-0000-00001E110000}"/>
    <hyperlink ref="E4394" location="A127978466R" display="A127978466R" xr:uid="{00000000-0004-0000-0000-00001F110000}"/>
    <hyperlink ref="E4395" location="A128075210W" display="A128075210W" xr:uid="{00000000-0004-0000-0000-000020110000}"/>
    <hyperlink ref="E4396" location="A128094546F" display="A128094546F" xr:uid="{00000000-0004-0000-0000-000021110000}"/>
    <hyperlink ref="E4397" location="A128094550W" display="A128094550W" xr:uid="{00000000-0004-0000-0000-000022110000}"/>
    <hyperlink ref="E4398" location="A128055942F" display="A128055942F" xr:uid="{00000000-0004-0000-0000-000023110000}"/>
    <hyperlink ref="E4399" location="A127958754K" display="A127958754K" xr:uid="{00000000-0004-0000-0000-000024110000}"/>
    <hyperlink ref="E4400" location="A128075214F" display="A128075214F" xr:uid="{00000000-0004-0000-0000-000025110000}"/>
    <hyperlink ref="E4401" location="A127978470F" display="A127978470F" xr:uid="{00000000-0004-0000-0000-000026110000}"/>
    <hyperlink ref="E4402" location="A128036314L" display="A128036314L" xr:uid="{00000000-0004-0000-0000-000027110000}"/>
    <hyperlink ref="E4403" location="A128075218R" display="A128075218R" xr:uid="{00000000-0004-0000-0000-000028110000}"/>
    <hyperlink ref="E4404" location="A128055946R" display="A128055946R" xr:uid="{00000000-0004-0000-0000-000029110000}"/>
    <hyperlink ref="E4405" location="A128055950F" display="A128055950F" xr:uid="{00000000-0004-0000-0000-00002A110000}"/>
    <hyperlink ref="E4406" location="A128016882L" display="A128016882L" xr:uid="{00000000-0004-0000-0000-00002B110000}"/>
    <hyperlink ref="E4407" location="A128055966X" display="A128055966X" xr:uid="{00000000-0004-0000-0000-00002C110000}"/>
    <hyperlink ref="E4408" location="A128016890L" display="A128016890L" xr:uid="{00000000-0004-0000-0000-00002D110000}"/>
    <hyperlink ref="E4409" location="A128036342W" display="A128036342W" xr:uid="{00000000-0004-0000-0000-00002E110000}"/>
    <hyperlink ref="E4410" location="A128016906V" display="A128016906V" xr:uid="{00000000-0004-0000-0000-00002F110000}"/>
    <hyperlink ref="E4411" location="A127997570V" display="A127997570V" xr:uid="{00000000-0004-0000-0000-000030110000}"/>
    <hyperlink ref="E4412" location="A128094570F" display="A128094570F" xr:uid="{00000000-0004-0000-0000-000031110000}"/>
    <hyperlink ref="E4413" location="A127978482R" display="A127978482R" xr:uid="{00000000-0004-0000-0000-000032110000}"/>
    <hyperlink ref="E4414" location="A127978486X" display="A127978486X" xr:uid="{00000000-0004-0000-0000-000033110000}"/>
    <hyperlink ref="E4415" location="A128094574R" display="A128094574R" xr:uid="{00000000-0004-0000-0000-000034110000}"/>
    <hyperlink ref="E4416" location="A128075246X" display="A128075246X" xr:uid="{00000000-0004-0000-0000-000035110000}"/>
    <hyperlink ref="E4417" location="A128016894W" display="A128016894W" xr:uid="{00000000-0004-0000-0000-000036110000}"/>
    <hyperlink ref="E4418" location="A128055954R" display="A128055954R" xr:uid="{00000000-0004-0000-0000-000037110000}"/>
    <hyperlink ref="E4419" location="A127978474R" display="A127978474R" xr:uid="{00000000-0004-0000-0000-000038110000}"/>
    <hyperlink ref="E4420" location="A128016898F" display="A128016898F" xr:uid="{00000000-0004-0000-0000-000039110000}"/>
    <hyperlink ref="E4421" location="A128036330L" display="A128036330L" xr:uid="{00000000-0004-0000-0000-00003A110000}"/>
    <hyperlink ref="E4422" location="A128036334W" display="A128036334W" xr:uid="{00000000-0004-0000-0000-00003B110000}"/>
    <hyperlink ref="E4423" location="A128016902K" display="A128016902K" xr:uid="{00000000-0004-0000-0000-00003C110000}"/>
    <hyperlink ref="E4424" location="A127958758V" display="A127958758V" xr:uid="{00000000-0004-0000-0000-00003D110000}"/>
    <hyperlink ref="E4425" location="A128036338F" display="A128036338F" xr:uid="{00000000-0004-0000-0000-00003E110000}"/>
    <hyperlink ref="E4426" location="A127997566C" display="A127997566C" xr:uid="{00000000-0004-0000-0000-00003F110000}"/>
    <hyperlink ref="E4427" location="A128075234R" display="A128075234R" xr:uid="{00000000-0004-0000-0000-000040110000}"/>
    <hyperlink ref="E4428" location="A127958762K" display="A127958762K" xr:uid="{00000000-0004-0000-0000-000041110000}"/>
    <hyperlink ref="E4429" location="A128094558R" display="A128094558R" xr:uid="{00000000-0004-0000-0000-000042110000}"/>
    <hyperlink ref="E4430" location="A127958766V" display="A127958766V" xr:uid="{00000000-0004-0000-0000-000043110000}"/>
    <hyperlink ref="E4431" location="A128075238X" display="A128075238X" xr:uid="{00000000-0004-0000-0000-000044110000}"/>
    <hyperlink ref="E4432" location="A128055958X" display="A128055958X" xr:uid="{00000000-0004-0000-0000-000045110000}"/>
    <hyperlink ref="E4433" location="A128036346F" display="A128036346F" xr:uid="{00000000-0004-0000-0000-000046110000}"/>
    <hyperlink ref="E4434" location="A128075242R" display="A128075242R" xr:uid="{00000000-0004-0000-0000-000047110000}"/>
    <hyperlink ref="E4435" location="A128094562F" display="A128094562F" xr:uid="{00000000-0004-0000-0000-000048110000}"/>
    <hyperlink ref="E4436" location="A128036350W" display="A128036350W" xr:uid="{00000000-0004-0000-0000-000049110000}"/>
    <hyperlink ref="E4437" location="A128055962R" display="A128055962R" xr:uid="{00000000-0004-0000-0000-00004A110000}"/>
    <hyperlink ref="E4438" location="A127978478X" display="A127978478X" xr:uid="{00000000-0004-0000-0000-00004B110000}"/>
    <hyperlink ref="E4439" location="A128036354F" display="A128036354F" xr:uid="{00000000-0004-0000-0000-00004C110000}"/>
    <hyperlink ref="E4440" location="A128094566R" display="A128094566R" xr:uid="{00000000-0004-0000-0000-00004D110000}"/>
    <hyperlink ref="E4441" location="A127978498J" display="A127978498J" xr:uid="{00000000-0004-0000-0000-00004E110000}"/>
    <hyperlink ref="E4442" location="A128016910K" display="A128016910K" xr:uid="{00000000-0004-0000-0000-00004F110000}"/>
    <hyperlink ref="E4443" location="A128016914V" display="A128016914V" xr:uid="{00000000-0004-0000-0000-000050110000}"/>
    <hyperlink ref="E4444" location="A128055978J" display="A128055978J" xr:uid="{00000000-0004-0000-0000-000051110000}"/>
    <hyperlink ref="E4445" location="A128036374R" display="A128036374R" xr:uid="{00000000-0004-0000-0000-000052110000}"/>
    <hyperlink ref="E4446" location="A127958782V" display="A127958782V" xr:uid="{00000000-0004-0000-0000-000053110000}"/>
    <hyperlink ref="E4447" location="A128036378X" display="A128036378X" xr:uid="{00000000-0004-0000-0000-000054110000}"/>
    <hyperlink ref="E4448" location="A128036382R" display="A128036382R" xr:uid="{00000000-0004-0000-0000-000055110000}"/>
    <hyperlink ref="E4449" location="A128016926C" display="A128016926C" xr:uid="{00000000-0004-0000-0000-000056110000}"/>
    <hyperlink ref="E4450" location="A127997594L" display="A127997594L" xr:uid="{00000000-0004-0000-0000-000057110000}"/>
    <hyperlink ref="E4451" location="A127978490R" display="A127978490R" xr:uid="{00000000-0004-0000-0000-000058110000}"/>
    <hyperlink ref="E4452" location="A128094578X" display="A128094578X" xr:uid="{00000000-0004-0000-0000-000059110000}"/>
    <hyperlink ref="E4453" location="A127997578L" display="A127997578L" xr:uid="{00000000-0004-0000-0000-00005A110000}"/>
    <hyperlink ref="E4454" location="A127958770K" display="A127958770K" xr:uid="{00000000-0004-0000-0000-00005B110000}"/>
    <hyperlink ref="E4455" location="A128094582R" display="A128094582R" xr:uid="{00000000-0004-0000-0000-00005C110000}"/>
    <hyperlink ref="E4456" location="A127958774V" display="A127958774V" xr:uid="{00000000-0004-0000-0000-00005D110000}"/>
    <hyperlink ref="E4457" location="A127997582C" display="A127997582C" xr:uid="{00000000-0004-0000-0000-00005E110000}"/>
    <hyperlink ref="E4458" location="A127997586L" display="A127997586L" xr:uid="{00000000-0004-0000-0000-00005F110000}"/>
    <hyperlink ref="E4459" location="A128055970R" display="A128055970R" xr:uid="{00000000-0004-0000-0000-000060110000}"/>
    <hyperlink ref="E4460" location="A128094586X" display="A128094586X" xr:uid="{00000000-0004-0000-0000-000061110000}"/>
    <hyperlink ref="E4461" location="A127997590C" display="A127997590C" xr:uid="{00000000-0004-0000-0000-000062110000}"/>
    <hyperlink ref="E4462" location="A128036358R" display="A128036358R" xr:uid="{00000000-0004-0000-0000-000063110000}"/>
    <hyperlink ref="E4463" location="A128094590R" display="A128094590R" xr:uid="{00000000-0004-0000-0000-000064110000}"/>
    <hyperlink ref="E4464" location="A128016918C" display="A128016918C" xr:uid="{00000000-0004-0000-0000-000065110000}"/>
    <hyperlink ref="E4465" location="A128055974X" display="A128055974X" xr:uid="{00000000-0004-0000-0000-000066110000}"/>
    <hyperlink ref="E4466" location="A127978494X" display="A127978494X" xr:uid="{00000000-0004-0000-0000-000067110000}"/>
    <hyperlink ref="E4467" location="A128075250R" display="A128075250R" xr:uid="{00000000-0004-0000-0000-000068110000}"/>
    <hyperlink ref="E4468" location="A128036362F" display="A128036362F" xr:uid="{00000000-0004-0000-0000-000069110000}"/>
    <hyperlink ref="E4469" location="A128075254X" display="A128075254X" xr:uid="{00000000-0004-0000-0000-00006A110000}"/>
    <hyperlink ref="E4470" location="A128036366R" display="A128036366R" xr:uid="{00000000-0004-0000-0000-00006B110000}"/>
    <hyperlink ref="E4471" location="A128055982X" display="A128055982X" xr:uid="{00000000-0004-0000-0000-00006C110000}"/>
    <hyperlink ref="E4472" location="A127958778C" display="A127958778C" xr:uid="{00000000-0004-0000-0000-00006D110000}"/>
    <hyperlink ref="E4473" location="A128036370F" display="A128036370F" xr:uid="{00000000-0004-0000-0000-00006E110000}"/>
    <hyperlink ref="E4474" location="A128055986J" display="A128055986J" xr:uid="{00000000-0004-0000-0000-00006F110000}"/>
    <hyperlink ref="E4475" location="A128074906A" display="A128074906A" xr:uid="{00000000-0004-0000-0000-000070110000}"/>
    <hyperlink ref="E4476" location="A127958438J" display="A127958438J" xr:uid="{00000000-0004-0000-0000-000071110000}"/>
    <hyperlink ref="E4477" location="A127958450X" display="A127958450X" xr:uid="{00000000-0004-0000-0000-000072110000}"/>
    <hyperlink ref="E4478" location="A128036018V" display="A128036018V" xr:uid="{00000000-0004-0000-0000-000073110000}"/>
    <hyperlink ref="E4479" location="A128055682W" display="A128055682W" xr:uid="{00000000-0004-0000-0000-000074110000}"/>
    <hyperlink ref="E4480" location="A127958454J" display="A127958454J" xr:uid="{00000000-0004-0000-0000-000075110000}"/>
    <hyperlink ref="E4481" location="A128036026V" display="A128036026V" xr:uid="{00000000-0004-0000-0000-000076110000}"/>
    <hyperlink ref="E4482" location="A128036030K" display="A128036030K" xr:uid="{00000000-0004-0000-0000-000077110000}"/>
    <hyperlink ref="E4483" location="A128094306V" display="A128094306V" xr:uid="{00000000-0004-0000-0000-000078110000}"/>
    <hyperlink ref="E4484" location="A127978210K" display="A127978210K" xr:uid="{00000000-0004-0000-0000-000079110000}"/>
    <hyperlink ref="E4485" location="A127997270T" display="A127997270T" xr:uid="{00000000-0004-0000-0000-00007A110000}"/>
    <hyperlink ref="E4486" location="A127958442X" display="A127958442X" xr:uid="{00000000-0004-0000-0000-00007B110000}"/>
    <hyperlink ref="E4487" location="A127997274A" display="A127997274A" xr:uid="{00000000-0004-0000-0000-00007C110000}"/>
    <hyperlink ref="E4488" location="A128016598C" display="A128016598C" xr:uid="{00000000-0004-0000-0000-00007D110000}"/>
    <hyperlink ref="E4489" location="A128074894C" display="A128074894C" xr:uid="{00000000-0004-0000-0000-00007E110000}"/>
    <hyperlink ref="E4490" location="A128094282L" display="A128094282L" xr:uid="{00000000-0004-0000-0000-00007F110000}"/>
    <hyperlink ref="E4491" location="A127958446J" display="A127958446J" xr:uid="{00000000-0004-0000-0000-000080110000}"/>
    <hyperlink ref="E4492" location="A128094286W" display="A128094286W" xr:uid="{00000000-0004-0000-0000-000081110000}"/>
    <hyperlink ref="E4493" location="A128016602J" display="A128016602J" xr:uid="{00000000-0004-0000-0000-000082110000}"/>
    <hyperlink ref="E4494" location="A128016606T" display="A128016606T" xr:uid="{00000000-0004-0000-0000-000083110000}"/>
    <hyperlink ref="E4495" location="A128074898L" display="A128074898L" xr:uid="{00000000-0004-0000-0000-000084110000}"/>
    <hyperlink ref="E4496" location="A127997278K" display="A127997278K" xr:uid="{00000000-0004-0000-0000-000085110000}"/>
    <hyperlink ref="E4497" location="A128074902T" display="A128074902T" xr:uid="{00000000-0004-0000-0000-000086110000}"/>
    <hyperlink ref="E4498" location="A128016610J" display="A128016610J" xr:uid="{00000000-0004-0000-0000-000087110000}"/>
    <hyperlink ref="E4499" location="A128094290L" display="A128094290L" xr:uid="{00000000-0004-0000-0000-000088110000}"/>
    <hyperlink ref="E4500" location="A128016614T" display="A128016614T" xr:uid="{00000000-0004-0000-0000-000089110000}"/>
    <hyperlink ref="E4501" location="A128094294W" display="A128094294W" xr:uid="{00000000-0004-0000-0000-00008A110000}"/>
    <hyperlink ref="E4502" location="A128036014K" display="A128036014K" xr:uid="{00000000-0004-0000-0000-00008B110000}"/>
    <hyperlink ref="E4503" location="A128016618A" display="A128016618A" xr:uid="{00000000-0004-0000-0000-00008C110000}"/>
    <hyperlink ref="E4504" location="A127997282A" display="A127997282A" xr:uid="{00000000-0004-0000-0000-00008D110000}"/>
    <hyperlink ref="E4505" location="A128094298F" display="A128094298F" xr:uid="{00000000-0004-0000-0000-00008E110000}"/>
    <hyperlink ref="E4506" location="A127997286K" display="A127997286K" xr:uid="{00000000-0004-0000-0000-00008F110000}"/>
    <hyperlink ref="E4507" location="A128055678F" display="A128055678F" xr:uid="{00000000-0004-0000-0000-000090110000}"/>
    <hyperlink ref="E4508" location="A128036022K" display="A128036022K" xr:uid="{00000000-0004-0000-0000-000091110000}"/>
    <hyperlink ref="E4509" location="A128074922A" display="A128074922A" xr:uid="{00000000-0004-0000-0000-000092110000}"/>
    <hyperlink ref="E4510" location="A127958458T" display="A127958458T" xr:uid="{00000000-0004-0000-0000-000093110000}"/>
    <hyperlink ref="E4511" location="A128055690W" display="A128055690W" xr:uid="{00000000-0004-0000-0000-000094110000}"/>
    <hyperlink ref="E4512" location="A127978218C" display="A127978218C" xr:uid="{00000000-0004-0000-0000-000095110000}"/>
    <hyperlink ref="E4513" location="A128036050V" display="A128036050V" xr:uid="{00000000-0004-0000-0000-000096110000}"/>
    <hyperlink ref="E4514" location="A128094314V" display="A128094314V" xr:uid="{00000000-0004-0000-0000-000097110000}"/>
    <hyperlink ref="E4515" location="A128094318C" display="A128094318C" xr:uid="{00000000-0004-0000-0000-000098110000}"/>
    <hyperlink ref="E4516" location="A127978226C" display="A127978226C" xr:uid="{00000000-0004-0000-0000-000099110000}"/>
    <hyperlink ref="E4517" location="A128074926K" display="A128074926K" xr:uid="{00000000-0004-0000-0000-00009A110000}"/>
    <hyperlink ref="E4518" location="A128074930A" display="A128074930A" xr:uid="{00000000-0004-0000-0000-00009B110000}"/>
    <hyperlink ref="E4519" location="A128074910T" display="A128074910T" xr:uid="{00000000-0004-0000-0000-00009C110000}"/>
    <hyperlink ref="E4520" location="A128016622T" display="A128016622T" xr:uid="{00000000-0004-0000-0000-00009D110000}"/>
    <hyperlink ref="E4521" location="A128055686F" display="A128055686F" xr:uid="{00000000-0004-0000-0000-00009E110000}"/>
    <hyperlink ref="E4522" location="A127978214V" display="A127978214V" xr:uid="{00000000-0004-0000-0000-00009F110000}"/>
    <hyperlink ref="E4523" location="A128036034V" display="A128036034V" xr:uid="{00000000-0004-0000-0000-0000A0110000}"/>
    <hyperlink ref="E4524" location="A128036038C" display="A128036038C" xr:uid="{00000000-0004-0000-0000-0000A1110000}"/>
    <hyperlink ref="E4525" location="A128016626A" display="A128016626A" xr:uid="{00000000-0004-0000-0000-0000A2110000}"/>
    <hyperlink ref="E4526" location="A127958462J" display="A127958462J" xr:uid="{00000000-0004-0000-0000-0000A3110000}"/>
    <hyperlink ref="E4527" location="A127997290A" display="A127997290A" xr:uid="{00000000-0004-0000-0000-0000A4110000}"/>
    <hyperlink ref="E4528" location="A128094310K" display="A128094310K" xr:uid="{00000000-0004-0000-0000-0000A5110000}"/>
    <hyperlink ref="E4529" location="A127997294K" display="A127997294K" xr:uid="{00000000-0004-0000-0000-0000A6110000}"/>
    <hyperlink ref="E4530" location="A127958466T" display="A127958466T" xr:uid="{00000000-0004-0000-0000-0000A7110000}"/>
    <hyperlink ref="E4531" location="A128055694F" display="A128055694F" xr:uid="{00000000-0004-0000-0000-0000A8110000}"/>
    <hyperlink ref="E4532" location="A128016630T" display="A128016630T" xr:uid="{00000000-0004-0000-0000-0000A9110000}"/>
    <hyperlink ref="E4533" location="A127997298V" display="A127997298V" xr:uid="{00000000-0004-0000-0000-0000AA110000}"/>
    <hyperlink ref="E4534" location="A127958470J" display="A127958470J" xr:uid="{00000000-0004-0000-0000-0000AB110000}"/>
    <hyperlink ref="E4535" location="A128036042V" display="A128036042V" xr:uid="{00000000-0004-0000-0000-0000AC110000}"/>
    <hyperlink ref="E4536" location="A128074914A" display="A128074914A" xr:uid="{00000000-0004-0000-0000-0000AD110000}"/>
    <hyperlink ref="E4537" location="A128036046C" display="A128036046C" xr:uid="{00000000-0004-0000-0000-0000AE110000}"/>
    <hyperlink ref="E4538" location="A127958474T" display="A127958474T" xr:uid="{00000000-0004-0000-0000-0000AF110000}"/>
    <hyperlink ref="E4539" location="A127958478A" display="A127958478A" xr:uid="{00000000-0004-0000-0000-0000B0110000}"/>
    <hyperlink ref="E4540" location="A128074918K" display="A128074918K" xr:uid="{00000000-0004-0000-0000-0000B1110000}"/>
    <hyperlink ref="E4541" location="A127958482T" display="A127958482T" xr:uid="{00000000-0004-0000-0000-0000B2110000}"/>
    <hyperlink ref="E4542" location="A127978222V" display="A127978222V" xr:uid="{00000000-0004-0000-0000-0000B3110000}"/>
    <hyperlink ref="E4543" location="A128055710V" display="A128055710V" xr:uid="{00000000-0004-0000-0000-0000B4110000}"/>
    <hyperlink ref="E4544" location="A128036054C" display="A128036054C" xr:uid="{00000000-0004-0000-0000-0000B5110000}"/>
    <hyperlink ref="E4545" location="A127997314J" display="A127997314J" xr:uid="{00000000-0004-0000-0000-0000B6110000}"/>
    <hyperlink ref="E4546" location="A128074950K" display="A128074950K" xr:uid="{00000000-0004-0000-0000-0000B7110000}"/>
    <hyperlink ref="E4547" location="A128074958C" display="A128074958C" xr:uid="{00000000-0004-0000-0000-0000B8110000}"/>
    <hyperlink ref="E4548" location="A128094330V" display="A128094330V" xr:uid="{00000000-0004-0000-0000-0000B9110000}"/>
    <hyperlink ref="E4549" location="A128016654K" display="A128016654K" xr:uid="{00000000-0004-0000-0000-0000BA110000}"/>
    <hyperlink ref="E4550" location="A128094334C" display="A128094334C" xr:uid="{00000000-0004-0000-0000-0000BB110000}"/>
    <hyperlink ref="E4551" location="A128016658V" display="A128016658V" xr:uid="{00000000-0004-0000-0000-0000BC110000}"/>
    <hyperlink ref="E4552" location="A128016662K" display="A128016662K" xr:uid="{00000000-0004-0000-0000-0000BD110000}"/>
    <hyperlink ref="E4553" location="A128094322V" display="A128094322V" xr:uid="{00000000-0004-0000-0000-0000BE110000}"/>
    <hyperlink ref="E4554" location="A127997302X" display="A127997302X" xr:uid="{00000000-0004-0000-0000-0000BF110000}"/>
    <hyperlink ref="E4555" location="A127997306J" display="A127997306J" xr:uid="{00000000-0004-0000-0000-0000C0110000}"/>
    <hyperlink ref="E4556" location="A128016634A" display="A128016634A" xr:uid="{00000000-0004-0000-0000-0000C1110000}"/>
    <hyperlink ref="E4557" location="A127997310X" display="A127997310X" xr:uid="{00000000-0004-0000-0000-0000C2110000}"/>
    <hyperlink ref="E4558" location="A128074934K" display="A128074934K" xr:uid="{00000000-0004-0000-0000-0000C3110000}"/>
    <hyperlink ref="E4559" location="A127958490T" display="A127958490T" xr:uid="{00000000-0004-0000-0000-0000C4110000}"/>
    <hyperlink ref="E4560" location="A127958494A" display="A127958494A" xr:uid="{00000000-0004-0000-0000-0000C5110000}"/>
    <hyperlink ref="E4561" location="A128055698R" display="A128055698R" xr:uid="{00000000-0004-0000-0000-0000C6110000}"/>
    <hyperlink ref="E4562" location="A128074938V" display="A128074938V" xr:uid="{00000000-0004-0000-0000-0000C7110000}"/>
    <hyperlink ref="E4563" location="A127958498K" display="A127958498K" xr:uid="{00000000-0004-0000-0000-0000C8110000}"/>
    <hyperlink ref="E4564" location="A128016638K" display="A128016638K" xr:uid="{00000000-0004-0000-0000-0000C9110000}"/>
    <hyperlink ref="E4565" location="A128016642A" display="A128016642A" xr:uid="{00000000-0004-0000-0000-0000CA110000}"/>
    <hyperlink ref="E4566" location="A128074942K" display="A128074942K" xr:uid="{00000000-0004-0000-0000-0000CB110000}"/>
    <hyperlink ref="E4567" location="A128036058L" display="A128036058L" xr:uid="{00000000-0004-0000-0000-0000CC110000}"/>
    <hyperlink ref="E4568" location="A128094326C" display="A128094326C" xr:uid="{00000000-0004-0000-0000-0000CD110000}"/>
    <hyperlink ref="E4569" location="A128055702V" display="A128055702V" xr:uid="{00000000-0004-0000-0000-0000CE110000}"/>
    <hyperlink ref="E4570" location="A128055706C" display="A128055706C" xr:uid="{00000000-0004-0000-0000-0000CF110000}"/>
    <hyperlink ref="E4571" location="A128016646K" display="A128016646K" xr:uid="{00000000-0004-0000-0000-0000D0110000}"/>
    <hyperlink ref="E4572" location="A128074946V" display="A128074946V" xr:uid="{00000000-0004-0000-0000-0000D1110000}"/>
    <hyperlink ref="E4573" location="A128074954V" display="A128074954V" xr:uid="{00000000-0004-0000-0000-0000D2110000}"/>
    <hyperlink ref="E4574" location="A127978230V" display="A127978230V" xr:uid="{00000000-0004-0000-0000-0000D3110000}"/>
    <hyperlink ref="E4575" location="A127997318T" display="A127997318T" xr:uid="{00000000-0004-0000-0000-0000D4110000}"/>
    <hyperlink ref="E4576" location="A128016650A" display="A128016650A" xr:uid="{00000000-0004-0000-0000-0000D5110000}"/>
    <hyperlink ref="E4577" location="A127978258W" display="A127978258W" xr:uid="{00000000-0004-0000-0000-0000D6110000}"/>
    <hyperlink ref="E4578" location="A127978234C" display="A127978234C" xr:uid="{00000000-0004-0000-0000-0000D7110000}"/>
    <hyperlink ref="E4579" location="A127958510R" display="A127958510R" xr:uid="{00000000-0004-0000-0000-0000D8110000}"/>
    <hyperlink ref="E4580" location="A128036078W" display="A128036078W" xr:uid="{00000000-0004-0000-0000-0000D9110000}"/>
    <hyperlink ref="E4581" location="A127978262L" display="A127978262L" xr:uid="{00000000-0004-0000-0000-0000DA110000}"/>
    <hyperlink ref="E4582" location="A128055722C" display="A128055722C" xr:uid="{00000000-0004-0000-0000-0000DB110000}"/>
    <hyperlink ref="E4583" location="A128036082L" display="A128036082L" xr:uid="{00000000-0004-0000-0000-0000DC110000}"/>
    <hyperlink ref="E4584" location="A127997334T" display="A127997334T" xr:uid="{00000000-0004-0000-0000-0000DD110000}"/>
    <hyperlink ref="E4585" location="A127958526J" display="A127958526J" xr:uid="{00000000-0004-0000-0000-0000DE110000}"/>
    <hyperlink ref="E4586" location="A128036086W" display="A128036086W" xr:uid="{00000000-0004-0000-0000-0000DF110000}"/>
    <hyperlink ref="E4587" location="A128036062C" display="A128036062C" xr:uid="{00000000-0004-0000-0000-0000E0110000}"/>
    <hyperlink ref="E4588" location="A127997322J" display="A127997322J" xr:uid="{00000000-0004-0000-0000-0000E1110000}"/>
    <hyperlink ref="E4589" location="A128074966C" display="A128074966C" xr:uid="{00000000-0004-0000-0000-0000E2110000}"/>
    <hyperlink ref="E4590" location="A127958502R" display="A127958502R" xr:uid="{00000000-0004-0000-0000-0000E3110000}"/>
    <hyperlink ref="E4591" location="A128094338L" display="A128094338L" xr:uid="{00000000-0004-0000-0000-0000E4110000}"/>
    <hyperlink ref="E4592" location="A127978238L" display="A127978238L" xr:uid="{00000000-0004-0000-0000-0000E5110000}"/>
    <hyperlink ref="E4593" location="A127958506X" display="A127958506X" xr:uid="{00000000-0004-0000-0000-0000E6110000}"/>
    <hyperlink ref="E4594" location="A127978242C" display="A127978242C" xr:uid="{00000000-0004-0000-0000-0000E7110000}"/>
    <hyperlink ref="E4595" location="A128016666V" display="A128016666V" xr:uid="{00000000-0004-0000-0000-0000E8110000}"/>
    <hyperlink ref="E4596" location="A127978246L" display="A127978246L" xr:uid="{00000000-0004-0000-0000-0000E9110000}"/>
    <hyperlink ref="E4597" location="A128036066L" display="A128036066L" xr:uid="{00000000-0004-0000-0000-0000EA110000}"/>
    <hyperlink ref="E4598" location="A127958514X" display="A127958514X" xr:uid="{00000000-0004-0000-0000-0000EB110000}"/>
    <hyperlink ref="E4599" location="A127997326T" display="A127997326T" xr:uid="{00000000-0004-0000-0000-0000EC110000}"/>
    <hyperlink ref="E4600" location="A127958518J" display="A127958518J" xr:uid="{00000000-0004-0000-0000-0000ED110000}"/>
    <hyperlink ref="E4601" location="A128055714C" display="A128055714C" xr:uid="{00000000-0004-0000-0000-0000EE110000}"/>
    <hyperlink ref="E4602" location="A128055718L" display="A128055718L" xr:uid="{00000000-0004-0000-0000-0000EF110000}"/>
    <hyperlink ref="E4603" location="A128036070C" display="A128036070C" xr:uid="{00000000-0004-0000-0000-0000F0110000}"/>
    <hyperlink ref="E4604" location="A127958522X" display="A127958522X" xr:uid="{00000000-0004-0000-0000-0000F1110000}"/>
    <hyperlink ref="E4605" location="A127997330J" display="A127997330J" xr:uid="{00000000-0004-0000-0000-0000F2110000}"/>
    <hyperlink ref="E4606" location="A128036074L" display="A128036074L" xr:uid="{00000000-0004-0000-0000-0000F3110000}"/>
    <hyperlink ref="E4607" location="A128016670K" display="A128016670K" xr:uid="{00000000-0004-0000-0000-0000F4110000}"/>
    <hyperlink ref="E4608" location="A127978250C" display="A127978250C" xr:uid="{00000000-0004-0000-0000-0000F5110000}"/>
    <hyperlink ref="E4609" location="A127978254L" display="A127978254L" xr:uid="{00000000-0004-0000-0000-0000F6110000}"/>
    <hyperlink ref="E4610" location="A127978266W" display="A127978266W" xr:uid="{00000000-0004-0000-0000-0000F7110000}"/>
    <hyperlink ref="E4611" location="A127958554T" display="A127958554T" xr:uid="{00000000-0004-0000-0000-0000F8110000}"/>
    <hyperlink ref="E4612" location="A127958530X" display="A127958530X" xr:uid="{00000000-0004-0000-0000-0000F9110000}"/>
    <hyperlink ref="E4613" location="A127958542J" display="A127958542J" xr:uid="{00000000-0004-0000-0000-0000FA110000}"/>
    <hyperlink ref="E4614" location="A128036094W" display="A128036094W" xr:uid="{00000000-0004-0000-0000-0000FB110000}"/>
    <hyperlink ref="E4615" location="A128074986L" display="A128074986L" xr:uid="{00000000-0004-0000-0000-0000FC110000}"/>
    <hyperlink ref="E4616" location="A127978286F" display="A127978286F" xr:uid="{00000000-0004-0000-0000-0000FD110000}"/>
    <hyperlink ref="E4617" location="A128036098F" display="A128036098F" xr:uid="{00000000-0004-0000-0000-0000FE110000}"/>
    <hyperlink ref="E4618" location="A128036102K" display="A128036102K" xr:uid="{00000000-0004-0000-0000-0000FF110000}"/>
    <hyperlink ref="E4619" location="A128055734L" display="A128055734L" xr:uid="{00000000-0004-0000-0000-000000120000}"/>
    <hyperlink ref="E4620" location="A128036106V" display="A128036106V" xr:uid="{00000000-0004-0000-0000-000001120000}"/>
    <hyperlink ref="E4621" location="A127978270L" display="A127978270L" xr:uid="{00000000-0004-0000-0000-000002120000}"/>
    <hyperlink ref="E4622" location="A127958534J" display="A127958534J" xr:uid="{00000000-0004-0000-0000-000003120000}"/>
    <hyperlink ref="E4623" location="A128094346L" display="A128094346L" xr:uid="{00000000-0004-0000-0000-000004120000}"/>
    <hyperlink ref="E4624" location="A128036090L" display="A128036090L" xr:uid="{00000000-0004-0000-0000-000005120000}"/>
    <hyperlink ref="E4625" location="A127997338A" display="A127997338A" xr:uid="{00000000-0004-0000-0000-000006120000}"/>
    <hyperlink ref="E4626" location="A128094350C" display="A128094350C" xr:uid="{00000000-0004-0000-0000-000007120000}"/>
    <hyperlink ref="E4627" location="A127958538T" display="A127958538T" xr:uid="{00000000-0004-0000-0000-000008120000}"/>
    <hyperlink ref="E4628" location="A128074970V" display="A128074970V" xr:uid="{00000000-0004-0000-0000-000009120000}"/>
    <hyperlink ref="E4629" location="A128055726L" display="A128055726L" xr:uid="{00000000-0004-0000-0000-00000A120000}"/>
    <hyperlink ref="E4630" location="A128074974C" display="A128074974C" xr:uid="{00000000-0004-0000-0000-00000B120000}"/>
    <hyperlink ref="E4631" location="A127997342T" display="A127997342T" xr:uid="{00000000-0004-0000-0000-00000C120000}"/>
    <hyperlink ref="E4632" location="A127958546T" display="A127958546T" xr:uid="{00000000-0004-0000-0000-00000D120000}"/>
    <hyperlink ref="E4633" location="A127978274W" display="A127978274W" xr:uid="{00000000-0004-0000-0000-00000E120000}"/>
    <hyperlink ref="E4634" location="A127997346A" display="A127997346A" xr:uid="{00000000-0004-0000-0000-00000F120000}"/>
    <hyperlink ref="E4635" location="A128094354L" display="A128094354L" xr:uid="{00000000-0004-0000-0000-000010120000}"/>
    <hyperlink ref="E4636" location="A128074978L" display="A128074978L" xr:uid="{00000000-0004-0000-0000-000011120000}"/>
    <hyperlink ref="E4637" location="A127958550J" display="A127958550J" xr:uid="{00000000-0004-0000-0000-000012120000}"/>
    <hyperlink ref="E4638" location="A128094358W" display="A128094358W" xr:uid="{00000000-0004-0000-0000-000013120000}"/>
    <hyperlink ref="E4639" location="A128074982C" display="A128074982C" xr:uid="{00000000-0004-0000-0000-000014120000}"/>
    <hyperlink ref="E4640" location="A127997350T" display="A127997350T" xr:uid="{00000000-0004-0000-0000-000015120000}"/>
    <hyperlink ref="E4641" location="A127978278F" display="A127978278F" xr:uid="{00000000-0004-0000-0000-000016120000}"/>
    <hyperlink ref="E4642" location="A128055730C" display="A128055730C" xr:uid="{00000000-0004-0000-0000-000017120000}"/>
    <hyperlink ref="E4643" location="A128094362L" display="A128094362L" xr:uid="{00000000-0004-0000-0000-000018120000}"/>
    <hyperlink ref="E4644" location="A128094366W" display="A128094366W" xr:uid="{00000000-0004-0000-0000-000019120000}"/>
    <hyperlink ref="E4645" location="A128036114V" display="A128036114V" xr:uid="{00000000-0004-0000-0000-00001A120000}"/>
    <hyperlink ref="E4646" location="A128055738W" display="A128055738W" xr:uid="{00000000-0004-0000-0000-00001B120000}"/>
    <hyperlink ref="E4647" location="A128016682V" display="A128016682V" xr:uid="{00000000-0004-0000-0000-00001C120000}"/>
    <hyperlink ref="E4648" location="A128016698L" display="A128016698L" xr:uid="{00000000-0004-0000-0000-00001D120000}"/>
    <hyperlink ref="E4649" location="A127997366K" display="A127997366K" xr:uid="{00000000-0004-0000-0000-00001E120000}"/>
    <hyperlink ref="E4650" location="A128094378F" display="A128094378F" xr:uid="{00000000-0004-0000-0000-00001F120000}"/>
    <hyperlink ref="E4651" location="A127958570T" display="A127958570T" xr:uid="{00000000-0004-0000-0000-000020120000}"/>
    <hyperlink ref="E4652" location="A128036118C" display="A128036118C" xr:uid="{00000000-0004-0000-0000-000021120000}"/>
    <hyperlink ref="E4653" location="A128055750L" display="A128055750L" xr:uid="{00000000-0004-0000-0000-000022120000}"/>
    <hyperlink ref="E4654" location="A128094382W" display="A128094382W" xr:uid="{00000000-0004-0000-0000-000023120000}"/>
    <hyperlink ref="E4655" location="A128074990C" display="A128074990C" xr:uid="{00000000-0004-0000-0000-000024120000}"/>
    <hyperlink ref="E4656" location="A127997354A" display="A127997354A" xr:uid="{00000000-0004-0000-0000-000025120000}"/>
    <hyperlink ref="E4657" location="A128074994L" display="A128074994L" xr:uid="{00000000-0004-0000-0000-000026120000}"/>
    <hyperlink ref="E4658" location="A128016674V" display="A128016674V" xr:uid="{00000000-0004-0000-0000-000027120000}"/>
    <hyperlink ref="E4659" location="A128074998W" display="A128074998W" xr:uid="{00000000-0004-0000-0000-000028120000}"/>
    <hyperlink ref="E4660" location="A128016678C" display="A128016678C" xr:uid="{00000000-0004-0000-0000-000029120000}"/>
    <hyperlink ref="E4661" location="A128075002C" display="A128075002C" xr:uid="{00000000-0004-0000-0000-00002A120000}"/>
    <hyperlink ref="E4662" location="A127997358K" display="A127997358K" xr:uid="{00000000-0004-0000-0000-00002B120000}"/>
    <hyperlink ref="E4663" location="A127958558A" display="A127958558A" xr:uid="{00000000-0004-0000-0000-00002C120000}"/>
    <hyperlink ref="E4664" location="A128075006L" display="A128075006L" xr:uid="{00000000-0004-0000-0000-00002D120000}"/>
    <hyperlink ref="E4665" location="A127978290W" display="A127978290W" xr:uid="{00000000-0004-0000-0000-00002E120000}"/>
    <hyperlink ref="E4666" location="A127958562T" display="A127958562T" xr:uid="{00000000-0004-0000-0000-00002F120000}"/>
    <hyperlink ref="E4667" location="A128016686C" display="A128016686C" xr:uid="{00000000-0004-0000-0000-000030120000}"/>
    <hyperlink ref="E4668" location="A127997362A" display="A127997362A" xr:uid="{00000000-0004-0000-0000-000031120000}"/>
    <hyperlink ref="E4669" location="A128036110K" display="A128036110K" xr:uid="{00000000-0004-0000-0000-000032120000}"/>
    <hyperlink ref="E4670" location="A127978294F" display="A127978294F" xr:uid="{00000000-0004-0000-0000-000033120000}"/>
    <hyperlink ref="E4671" location="A128075010C" display="A128075010C" xr:uid="{00000000-0004-0000-0000-000034120000}"/>
    <hyperlink ref="E4672" location="A128016690V" display="A128016690V" xr:uid="{00000000-0004-0000-0000-000035120000}"/>
    <hyperlink ref="E4673" location="A128055742L" display="A128055742L" xr:uid="{00000000-0004-0000-0000-000036120000}"/>
    <hyperlink ref="E4674" location="A128016694C" display="A128016694C" xr:uid="{00000000-0004-0000-0000-000037120000}"/>
    <hyperlink ref="E4675" location="A128094370L" display="A128094370L" xr:uid="{00000000-0004-0000-0000-000038120000}"/>
    <hyperlink ref="E4676" location="A128075014L" display="A128075014L" xr:uid="{00000000-0004-0000-0000-000039120000}"/>
    <hyperlink ref="E4677" location="A127958566A" display="A127958566A" xr:uid="{00000000-0004-0000-0000-00003A120000}"/>
    <hyperlink ref="E4678" location="A128094374W" display="A128094374W" xr:uid="{00000000-0004-0000-0000-00003B120000}"/>
    <hyperlink ref="E4679" location="A128016702T" display="A128016702T" xr:uid="{00000000-0004-0000-0000-00003C120000}"/>
    <hyperlink ref="E4680" location="A127997370A" display="A127997370A" xr:uid="{00000000-0004-0000-0000-00003D120000}"/>
    <hyperlink ref="E4681" location="A128055758F" display="A128055758F" xr:uid="{00000000-0004-0000-0000-00003E120000}"/>
    <hyperlink ref="E4682" location="A128036150C" display="A128036150C" xr:uid="{00000000-0004-0000-0000-00003F120000}"/>
    <hyperlink ref="E4683" location="A127978306C" display="A127978306C" xr:uid="{00000000-0004-0000-0000-000040120000}"/>
    <hyperlink ref="E4684" location="A127958578K" display="A127958578K" xr:uid="{00000000-0004-0000-0000-000041120000}"/>
    <hyperlink ref="E4685" location="A127958582A" display="A127958582A" xr:uid="{00000000-0004-0000-0000-000042120000}"/>
    <hyperlink ref="E4686" location="A127958586K" display="A127958586K" xr:uid="{00000000-0004-0000-0000-000043120000}"/>
    <hyperlink ref="E4687" location="A127978310V" display="A127978310V" xr:uid="{00000000-0004-0000-0000-000044120000}"/>
    <hyperlink ref="E4688" location="A127997386V" display="A127997386V" xr:uid="{00000000-0004-0000-0000-000045120000}"/>
    <hyperlink ref="E4689" location="A128055754W" display="A128055754W" xr:uid="{00000000-0004-0000-0000-000046120000}"/>
    <hyperlink ref="E4690" location="A128075018W" display="A128075018W" xr:uid="{00000000-0004-0000-0000-000047120000}"/>
    <hyperlink ref="E4691" location="A128036122V" display="A128036122V" xr:uid="{00000000-0004-0000-0000-000048120000}"/>
    <hyperlink ref="E4692" location="A128094386F" display="A128094386F" xr:uid="{00000000-0004-0000-0000-000049120000}"/>
    <hyperlink ref="E4693" location="A128094390W" display="A128094390W" xr:uid="{00000000-0004-0000-0000-00004A120000}"/>
    <hyperlink ref="E4694" location="A128036126C" display="A128036126C" xr:uid="{00000000-0004-0000-0000-00004B120000}"/>
    <hyperlink ref="E4695" location="A128094394F" display="A128094394F" xr:uid="{00000000-0004-0000-0000-00004C120000}"/>
    <hyperlink ref="E4696" location="A127997374K" display="A127997374K" xr:uid="{00000000-0004-0000-0000-00004D120000}"/>
    <hyperlink ref="E4697" location="A127997378V" display="A127997378V" xr:uid="{00000000-0004-0000-0000-00004E120000}"/>
    <hyperlink ref="E4698" location="A128036130V" display="A128036130V" xr:uid="{00000000-0004-0000-0000-00004F120000}"/>
    <hyperlink ref="E4699" location="A128055762W" display="A128055762W" xr:uid="{00000000-0004-0000-0000-000050120000}"/>
    <hyperlink ref="E4700" location="A127978298R" display="A127978298R" xr:uid="{00000000-0004-0000-0000-000051120000}"/>
    <hyperlink ref="E4701" location="A128055766F" display="A128055766F" xr:uid="{00000000-0004-0000-0000-000052120000}"/>
    <hyperlink ref="E4702" location="A128055770W" display="A128055770W" xr:uid="{00000000-0004-0000-0000-000053120000}"/>
    <hyperlink ref="E4703" location="A128036134C" display="A128036134C" xr:uid="{00000000-0004-0000-0000-000054120000}"/>
    <hyperlink ref="E4704" location="A128075022L" display="A128075022L" xr:uid="{00000000-0004-0000-0000-000055120000}"/>
    <hyperlink ref="E4705" location="A127997382K" display="A127997382K" xr:uid="{00000000-0004-0000-0000-000056120000}"/>
    <hyperlink ref="E4706" location="A128036138L" display="A128036138L" xr:uid="{00000000-0004-0000-0000-000057120000}"/>
    <hyperlink ref="E4707" location="A128036142C" display="A128036142C" xr:uid="{00000000-0004-0000-0000-000058120000}"/>
    <hyperlink ref="E4708" location="A128036146L" display="A128036146L" xr:uid="{00000000-0004-0000-0000-000059120000}"/>
    <hyperlink ref="E4709" location="A127958574A" display="A127958574A" xr:uid="{00000000-0004-0000-0000-00005A120000}"/>
    <hyperlink ref="E4710" location="A128036154L" display="A128036154L" xr:uid="{00000000-0004-0000-0000-00005B120000}"/>
    <hyperlink ref="E4711" location="A127978302V" display="A127978302V" xr:uid="{00000000-0004-0000-0000-00005C120000}"/>
    <hyperlink ref="E4712" location="A128036158W" display="A128036158W" xr:uid="{00000000-0004-0000-0000-00005D120000}"/>
    <hyperlink ref="E4713" location="A128075042W" display="A128075042W" xr:uid="{00000000-0004-0000-0000-00005E120000}"/>
    <hyperlink ref="E4714" location="A127997390K" display="A127997390K" xr:uid="{00000000-0004-0000-0000-00005F120000}"/>
    <hyperlink ref="E4715" location="A127978318L" display="A127978318L" xr:uid="{00000000-0004-0000-0000-000060120000}"/>
    <hyperlink ref="E4716" location="A127997402J" display="A127997402J" xr:uid="{00000000-0004-0000-0000-000061120000}"/>
    <hyperlink ref="E4717" location="A128016718K" display="A128016718K" xr:uid="{00000000-0004-0000-0000-000062120000}"/>
    <hyperlink ref="E4718" location="A127997414T" display="A127997414T" xr:uid="{00000000-0004-0000-0000-000063120000}"/>
    <hyperlink ref="E4719" location="A127958610X" display="A127958610X" xr:uid="{00000000-0004-0000-0000-000064120000}"/>
    <hyperlink ref="E4720" location="A128016722A" display="A128016722A" xr:uid="{00000000-0004-0000-0000-000065120000}"/>
    <hyperlink ref="E4721" location="A127978330C" display="A127978330C" xr:uid="{00000000-0004-0000-0000-000066120000}"/>
    <hyperlink ref="E4722" location="A127997418A" display="A127997418A" xr:uid="{00000000-0004-0000-0000-000067120000}"/>
    <hyperlink ref="E4723" location="A128016706A" display="A128016706A" xr:uid="{00000000-0004-0000-0000-000068120000}"/>
    <hyperlink ref="E4724" location="A128036162L" display="A128036162L" xr:uid="{00000000-0004-0000-0000-000069120000}"/>
    <hyperlink ref="E4725" location="A128016710T" display="A128016710T" xr:uid="{00000000-0004-0000-0000-00006A120000}"/>
    <hyperlink ref="E4726" location="A127958590A" display="A127958590A" xr:uid="{00000000-0004-0000-0000-00006B120000}"/>
    <hyperlink ref="E4727" location="A128075030L" display="A128075030L" xr:uid="{00000000-0004-0000-0000-00006C120000}"/>
    <hyperlink ref="E4728" location="A128055774F" display="A128055774F" xr:uid="{00000000-0004-0000-0000-00006D120000}"/>
    <hyperlink ref="E4729" location="A128055778R" display="A128055778R" xr:uid="{00000000-0004-0000-0000-00006E120000}"/>
    <hyperlink ref="E4730" location="A128075034W" display="A128075034W" xr:uid="{00000000-0004-0000-0000-00006F120000}"/>
    <hyperlink ref="E4731" location="A127978314C" display="A127978314C" xr:uid="{00000000-0004-0000-0000-000070120000}"/>
    <hyperlink ref="E4732" location="A128094398R" display="A128094398R" xr:uid="{00000000-0004-0000-0000-000071120000}"/>
    <hyperlink ref="E4733" location="A128036166W" display="A128036166W" xr:uid="{00000000-0004-0000-0000-000072120000}"/>
    <hyperlink ref="E4734" location="A128016714A" display="A128016714A" xr:uid="{00000000-0004-0000-0000-000073120000}"/>
    <hyperlink ref="E4735" location="A127978322C" display="A127978322C" xr:uid="{00000000-0004-0000-0000-000074120000}"/>
    <hyperlink ref="E4736" location="A127997394V" display="A127997394V" xr:uid="{00000000-0004-0000-0000-000075120000}"/>
    <hyperlink ref="E4737" location="A127958594K" display="A127958594K" xr:uid="{00000000-0004-0000-0000-000076120000}"/>
    <hyperlink ref="E4738" location="A127997398C" display="A127997398C" xr:uid="{00000000-0004-0000-0000-000077120000}"/>
    <hyperlink ref="E4739" location="A127958598V" display="A127958598V" xr:uid="{00000000-0004-0000-0000-000078120000}"/>
    <hyperlink ref="E4740" location="A127958602X" display="A127958602X" xr:uid="{00000000-0004-0000-0000-000079120000}"/>
    <hyperlink ref="E4741" location="A128094402V" display="A128094402V" xr:uid="{00000000-0004-0000-0000-00007A120000}"/>
    <hyperlink ref="E4742" location="A127978326L" display="A127978326L" xr:uid="{00000000-0004-0000-0000-00007B120000}"/>
    <hyperlink ref="E4743" location="A128075038F" display="A128075038F" xr:uid="{00000000-0004-0000-0000-00007C120000}"/>
    <hyperlink ref="E4744" location="A127997406T" display="A127997406T" xr:uid="{00000000-0004-0000-0000-00007D120000}"/>
    <hyperlink ref="E4745" location="A128036170L" display="A128036170L" xr:uid="{00000000-0004-0000-0000-00007E120000}"/>
    <hyperlink ref="E4746" location="A127997410J" display="A127997410J" xr:uid="{00000000-0004-0000-0000-00007F120000}"/>
    <hyperlink ref="E4747" location="A127978350L" display="A127978350L" xr:uid="{00000000-0004-0000-0000-000080120000}"/>
    <hyperlink ref="E4748" location="A128075046F" display="A128075046F" xr:uid="{00000000-0004-0000-0000-000081120000}"/>
    <hyperlink ref="E4749" location="A128055786R" display="A128055786R" xr:uid="{00000000-0004-0000-0000-000082120000}"/>
    <hyperlink ref="E4750" location="A127997430T" display="A127997430T" xr:uid="{00000000-0004-0000-0000-000083120000}"/>
    <hyperlink ref="E4751" location="A127997442A" display="A127997442A" xr:uid="{00000000-0004-0000-0000-000084120000}"/>
    <hyperlink ref="E4752" location="A128094414C" display="A128094414C" xr:uid="{00000000-0004-0000-0000-000085120000}"/>
    <hyperlink ref="E4753" location="A128075058R" display="A128075058R" xr:uid="{00000000-0004-0000-0000-000086120000}"/>
    <hyperlink ref="E4754" location="A128055790F" display="A128055790F" xr:uid="{00000000-0004-0000-0000-000087120000}"/>
    <hyperlink ref="E4755" location="A128036190W" display="A128036190W" xr:uid="{00000000-0004-0000-0000-000088120000}"/>
    <hyperlink ref="E4756" location="A128094418L" display="A128094418L" xr:uid="{00000000-0004-0000-0000-000089120000}"/>
    <hyperlink ref="E4757" location="A127997422T" display="A127997422T" xr:uid="{00000000-0004-0000-0000-00008A120000}"/>
    <hyperlink ref="E4758" location="A128075050W" display="A128075050W" xr:uid="{00000000-0004-0000-0000-00008B120000}"/>
    <hyperlink ref="E4759" location="A127958614J" display="A127958614J" xr:uid="{00000000-0004-0000-0000-00008C120000}"/>
    <hyperlink ref="E4760" location="A128036174W" display="A128036174W" xr:uid="{00000000-0004-0000-0000-00008D120000}"/>
    <hyperlink ref="E4761" location="A128016726K" display="A128016726K" xr:uid="{00000000-0004-0000-0000-00008E120000}"/>
    <hyperlink ref="E4762" location="A128055782F" display="A128055782F" xr:uid="{00000000-0004-0000-0000-00008F120000}"/>
    <hyperlink ref="E4763" location="A128016730A" display="A128016730A" xr:uid="{00000000-0004-0000-0000-000090120000}"/>
    <hyperlink ref="E4764" location="A127997426A" display="A127997426A" xr:uid="{00000000-0004-0000-0000-000091120000}"/>
    <hyperlink ref="E4765" location="A127958618T" display="A127958618T" xr:uid="{00000000-0004-0000-0000-000092120000}"/>
    <hyperlink ref="E4766" location="A128036178F" display="A128036178F" xr:uid="{00000000-0004-0000-0000-000093120000}"/>
    <hyperlink ref="E4767" location="A128036182W" display="A128036182W" xr:uid="{00000000-0004-0000-0000-000094120000}"/>
    <hyperlink ref="E4768" location="A128016734K" display="A128016734K" xr:uid="{00000000-0004-0000-0000-000095120000}"/>
    <hyperlink ref="E4769" location="A127978334L" display="A127978334L" xr:uid="{00000000-0004-0000-0000-000096120000}"/>
    <hyperlink ref="E4770" location="A127978338W" display="A127978338W" xr:uid="{00000000-0004-0000-0000-000097120000}"/>
    <hyperlink ref="E4771" location="A128075054F" display="A128075054F" xr:uid="{00000000-0004-0000-0000-000098120000}"/>
    <hyperlink ref="E4772" location="A128036186F" display="A128036186F" xr:uid="{00000000-0004-0000-0000-000099120000}"/>
    <hyperlink ref="E4773" location="A128094406C" display="A128094406C" xr:uid="{00000000-0004-0000-0000-00009A120000}"/>
    <hyperlink ref="E4774" location="A127978342L" display="A127978342L" xr:uid="{00000000-0004-0000-0000-00009B120000}"/>
    <hyperlink ref="E4775" location="A127978346W" display="A127978346W" xr:uid="{00000000-0004-0000-0000-00009C120000}"/>
    <hyperlink ref="E4776" location="A128094410V" display="A128094410V" xr:uid="{00000000-0004-0000-0000-00009D120000}"/>
    <hyperlink ref="E4777" location="A127997434A" display="A127997434A" xr:uid="{00000000-0004-0000-0000-00009E120000}"/>
    <hyperlink ref="E4778" location="A127997438K" display="A127997438K" xr:uid="{00000000-0004-0000-0000-00009F120000}"/>
    <hyperlink ref="E4779" location="A127958622J" display="A127958622J" xr:uid="{00000000-0004-0000-0000-0000A0120000}"/>
    <hyperlink ref="E4780" location="A128016738V" display="A128016738V" xr:uid="{00000000-0004-0000-0000-0000A1120000}"/>
    <hyperlink ref="E4781" location="A127978362W" display="A127978362W" xr:uid="{00000000-0004-0000-0000-0000A2120000}"/>
    <hyperlink ref="E4782" location="A127978354W" display="A127978354W" xr:uid="{00000000-0004-0000-0000-0000A3120000}"/>
    <hyperlink ref="E4783" location="A128016754V" display="A128016754V" xr:uid="{00000000-0004-0000-0000-0000A4120000}"/>
    <hyperlink ref="E4784" location="A128094434L" display="A128094434L" xr:uid="{00000000-0004-0000-0000-0000A5120000}"/>
    <hyperlink ref="E4785" location="A128016770V" display="A128016770V" xr:uid="{00000000-0004-0000-0000-0000A6120000}"/>
    <hyperlink ref="E4786" location="A128036214C" display="A128036214C" xr:uid="{00000000-0004-0000-0000-0000A7120000}"/>
    <hyperlink ref="E4787" location="A127978366F" display="A127978366F" xr:uid="{00000000-0004-0000-0000-0000A8120000}"/>
    <hyperlink ref="E4788" location="A127958630J" display="A127958630J" xr:uid="{00000000-0004-0000-0000-0000A9120000}"/>
    <hyperlink ref="E4789" location="A127958634T" display="A127958634T" xr:uid="{00000000-0004-0000-0000-0000AA120000}"/>
    <hyperlink ref="E4790" location="A128055806L" display="A128055806L" xr:uid="{00000000-0004-0000-0000-0000AB120000}"/>
    <hyperlink ref="E4791" location="A128075062F" display="A128075062F" xr:uid="{00000000-0004-0000-0000-0000AC120000}"/>
    <hyperlink ref="E4792" location="A128094422C" display="A128094422C" xr:uid="{00000000-0004-0000-0000-0000AD120000}"/>
    <hyperlink ref="E4793" location="A128016746V" display="A128016746V" xr:uid="{00000000-0004-0000-0000-0000AE120000}"/>
    <hyperlink ref="E4794" location="A128075066R" display="A128075066R" xr:uid="{00000000-0004-0000-0000-0000AF120000}"/>
    <hyperlink ref="E4795" location="A127997446K" display="A127997446K" xr:uid="{00000000-0004-0000-0000-0000B0120000}"/>
    <hyperlink ref="E4796" location="A128055794R" display="A128055794R" xr:uid="{00000000-0004-0000-0000-0000B1120000}"/>
    <hyperlink ref="E4797" location="A128016750K" display="A128016750K" xr:uid="{00000000-0004-0000-0000-0000B2120000}"/>
    <hyperlink ref="E4798" location="A128094426L" display="A128094426L" xr:uid="{00000000-0004-0000-0000-0000B3120000}"/>
    <hyperlink ref="E4799" location="A128075070F" display="A128075070F" xr:uid="{00000000-0004-0000-0000-0000B4120000}"/>
    <hyperlink ref="E4800" location="A127978358F" display="A127978358F" xr:uid="{00000000-0004-0000-0000-0000B5120000}"/>
    <hyperlink ref="E4801" location="A128036194F" display="A128036194F" xr:uid="{00000000-0004-0000-0000-0000B6120000}"/>
    <hyperlink ref="E4802" location="A128055798X" display="A128055798X" xr:uid="{00000000-0004-0000-0000-0000B7120000}"/>
    <hyperlink ref="E4803" location="A128016758C" display="A128016758C" xr:uid="{00000000-0004-0000-0000-0000B8120000}"/>
    <hyperlink ref="E4804" location="A128016762V" display="A128016762V" xr:uid="{00000000-0004-0000-0000-0000B9120000}"/>
    <hyperlink ref="E4805" location="A128036198R" display="A128036198R" xr:uid="{00000000-0004-0000-0000-0000BA120000}"/>
    <hyperlink ref="E4806" location="A127997450A" display="A127997450A" xr:uid="{00000000-0004-0000-0000-0000BB120000}"/>
    <hyperlink ref="E4807" location="A128094430C" display="A128094430C" xr:uid="{00000000-0004-0000-0000-0000BC120000}"/>
    <hyperlink ref="E4808" location="A128036202V" display="A128036202V" xr:uid="{00000000-0004-0000-0000-0000BD120000}"/>
    <hyperlink ref="E4809" location="A128055802C" display="A128055802C" xr:uid="{00000000-0004-0000-0000-0000BE120000}"/>
    <hyperlink ref="E4810" location="A127997454K" display="A127997454K" xr:uid="{00000000-0004-0000-0000-0000BF120000}"/>
    <hyperlink ref="E4811" location="A128016766C" display="A128016766C" xr:uid="{00000000-0004-0000-0000-0000C0120000}"/>
    <hyperlink ref="E4812" location="A128036206C" display="A128036206C" xr:uid="{00000000-0004-0000-0000-0000C1120000}"/>
    <hyperlink ref="E4813" location="A128036210V" display="A128036210V" xr:uid="{00000000-0004-0000-0000-0000C2120000}"/>
    <hyperlink ref="E4814" location="A127958626T" display="A127958626T" xr:uid="{00000000-0004-0000-0000-0000C3120000}"/>
    <hyperlink ref="E4815" location="A128055850W" display="A128055850W" xr:uid="{00000000-0004-0000-0000-0000C4120000}"/>
    <hyperlink ref="E4816" location="A128094450L" display="A128094450L" xr:uid="{00000000-0004-0000-0000-0000C5120000}"/>
    <hyperlink ref="E4817" location="A128094462W" display="A128094462W" xr:uid="{00000000-0004-0000-0000-0000C6120000}"/>
    <hyperlink ref="E4818" location="A127958662A" display="A127958662A" xr:uid="{00000000-0004-0000-0000-0000C7120000}"/>
    <hyperlink ref="E4819" location="A128036226L" display="A128036226L" xr:uid="{00000000-0004-0000-0000-0000C8120000}"/>
    <hyperlink ref="E4820" location="A127997490V" display="A127997490V" xr:uid="{00000000-0004-0000-0000-0000C9120000}"/>
    <hyperlink ref="E4821" location="A128018422K" display="A128018422K" xr:uid="{00000000-0004-0000-0000-0000CA120000}"/>
    <hyperlink ref="E4822" location="A128095894V" display="A128095894V" xr:uid="{00000000-0004-0000-0000-0000CB120000}"/>
    <hyperlink ref="E4823" location="A128076802V" display="A128076802V" xr:uid="{00000000-0004-0000-0000-0000CC120000}"/>
    <hyperlink ref="E4824" location="A128018418V" display="A128018418V" xr:uid="{00000000-0004-0000-0000-0000CD120000}"/>
    <hyperlink ref="E4825" location="A128018426V" display="A128018426V" xr:uid="{00000000-0004-0000-0000-0000CE120000}"/>
    <hyperlink ref="E4826" location="A128018434V" display="A128018434V" xr:uid="{00000000-0004-0000-0000-0000CF120000}"/>
    <hyperlink ref="E4827" location="A128018438C" display="A128018438C" xr:uid="{00000000-0004-0000-0000-0000D0120000}"/>
    <hyperlink ref="E4828" location="A128095914T" display="A128095914T" xr:uid="{00000000-0004-0000-0000-0000D1120000}"/>
    <hyperlink ref="E4829" location="A127960338R" display="A127960338R" xr:uid="{00000000-0004-0000-0000-0000D2120000}"/>
    <hyperlink ref="E4830" location="A127960342F" display="A127960342F" xr:uid="{00000000-0004-0000-0000-0000D3120000}"/>
    <hyperlink ref="E4831" location="A128037790V" display="A128037790V" xr:uid="{00000000-0004-0000-0000-0000D4120000}"/>
    <hyperlink ref="E4832" location="A127999066V" display="A127999066V" xr:uid="{00000000-0004-0000-0000-0000D5120000}"/>
    <hyperlink ref="E4833" location="A128095898C" display="A128095898C" xr:uid="{00000000-0004-0000-0000-0000D6120000}"/>
    <hyperlink ref="E4834" location="A128037794C" display="A128037794C" xr:uid="{00000000-0004-0000-0000-0000D7120000}"/>
    <hyperlink ref="E4835" location="A128018410A" display="A128018410A" xr:uid="{00000000-0004-0000-0000-0000D8120000}"/>
    <hyperlink ref="E4836" location="A128095902J" display="A128095902J" xr:uid="{00000000-0004-0000-0000-0000D9120000}"/>
    <hyperlink ref="E4837" location="A127979782K" display="A127979782K" xr:uid="{00000000-0004-0000-0000-0000DA120000}"/>
    <hyperlink ref="E4838" location="A128095906T" display="A128095906T" xr:uid="{00000000-0004-0000-0000-0000DB120000}"/>
    <hyperlink ref="E4839" location="A127999070K" display="A127999070K" xr:uid="{00000000-0004-0000-0000-0000DC120000}"/>
    <hyperlink ref="E4840" location="A128057458R" display="A128057458R" xr:uid="{00000000-0004-0000-0000-0000DD120000}"/>
    <hyperlink ref="E4841" location="A127960322W" display="A127960322W" xr:uid="{00000000-0004-0000-0000-0000DE120000}"/>
    <hyperlink ref="E4842" location="A127979786V" display="A127979786V" xr:uid="{00000000-0004-0000-0000-0000DF120000}"/>
    <hyperlink ref="E4843" location="A128076806C" display="A128076806C" xr:uid="{00000000-0004-0000-0000-0000E0120000}"/>
    <hyperlink ref="E4844" location="A128037798L" display="A128037798L" xr:uid="{00000000-0004-0000-0000-0000E1120000}"/>
    <hyperlink ref="E4845" location="A127999074V" display="A127999074V" xr:uid="{00000000-0004-0000-0000-0000E2120000}"/>
    <hyperlink ref="E4846" location="A128018414K" display="A128018414K" xr:uid="{00000000-0004-0000-0000-0000E3120000}"/>
    <hyperlink ref="E4847" location="A127960326F" display="A127960326F" xr:uid="{00000000-0004-0000-0000-0000E4120000}"/>
    <hyperlink ref="E4848" location="A128057462F" display="A128057462F" xr:uid="{00000000-0004-0000-0000-0000E5120000}"/>
    <hyperlink ref="E4849" location="A127960330W" display="A127960330W" xr:uid="{00000000-0004-0000-0000-0000E6120000}"/>
    <hyperlink ref="E4850" location="A128037802T" display="A128037802T" xr:uid="{00000000-0004-0000-0000-0000E7120000}"/>
    <hyperlink ref="E4851" location="A127960334F" display="A127960334F" xr:uid="{00000000-0004-0000-0000-0000E8120000}"/>
    <hyperlink ref="E4852" location="A127979790K" display="A127979790K" xr:uid="{00000000-0004-0000-0000-0000E9120000}"/>
    <hyperlink ref="E4853" location="A127999078C" display="A127999078C" xr:uid="{00000000-0004-0000-0000-0000EA120000}"/>
    <hyperlink ref="E4854" location="A128018430K" display="A128018430K" xr:uid="{00000000-0004-0000-0000-0000EB120000}"/>
    <hyperlink ref="E4855" location="A128095910J" display="A128095910J" xr:uid="{00000000-0004-0000-0000-0000EC120000}"/>
    <hyperlink ref="E4856" location="A128077202J" display="A128077202J" xr:uid="{00000000-0004-0000-0000-0000ED120000}"/>
    <hyperlink ref="E4857" location="A128077190K" display="A128077190K" xr:uid="{00000000-0004-0000-0000-0000EE120000}"/>
    <hyperlink ref="E4858" location="A127999478R" display="A127999478R" xr:uid="{00000000-0004-0000-0000-0000EF120000}"/>
    <hyperlink ref="E4859" location="A127960682A" display="A127960682A" xr:uid="{00000000-0004-0000-0000-0000F0120000}"/>
    <hyperlink ref="E4860" location="A128057794A" display="A128057794A" xr:uid="{00000000-0004-0000-0000-0000F1120000}"/>
    <hyperlink ref="E4861" location="A127980178L" display="A127980178L" xr:uid="{00000000-0004-0000-0000-0000F2120000}"/>
    <hyperlink ref="E4862" location="A127999494R" display="A127999494R" xr:uid="{00000000-0004-0000-0000-0000F3120000}"/>
    <hyperlink ref="E4863" location="A128038070R" display="A128038070R" xr:uid="{00000000-0004-0000-0000-0000F4120000}"/>
    <hyperlink ref="E4864" location="A127980182C" display="A127980182C" xr:uid="{00000000-0004-0000-0000-0000F5120000}"/>
    <hyperlink ref="E4865" location="A128077206T" display="A128077206T" xr:uid="{00000000-0004-0000-0000-0000F6120000}"/>
    <hyperlink ref="E4866" location="A128096282X" display="A128096282X" xr:uid="{00000000-0004-0000-0000-0000F7120000}"/>
    <hyperlink ref="E4867" location="A128077194V" display="A128077194V" xr:uid="{00000000-0004-0000-0000-0000F8120000}"/>
    <hyperlink ref="E4868" location="A128018834F" display="A128018834F" xr:uid="{00000000-0004-0000-0000-0000F9120000}"/>
    <hyperlink ref="E4869" location="A127999470W" display="A127999470W" xr:uid="{00000000-0004-0000-0000-0000FA120000}"/>
    <hyperlink ref="E4870" location="A128038050F" display="A128038050F" xr:uid="{00000000-0004-0000-0000-0000FB120000}"/>
    <hyperlink ref="E4871" location="A128038054R" display="A128038054R" xr:uid="{00000000-0004-0000-0000-0000FC120000}"/>
    <hyperlink ref="E4872" location="A128077198C" display="A128077198C" xr:uid="{00000000-0004-0000-0000-0000FD120000}"/>
    <hyperlink ref="E4873" location="A127999474F" display="A127999474F" xr:uid="{00000000-0004-0000-0000-0000FE120000}"/>
    <hyperlink ref="E4874" location="A128018838R" display="A128018838R" xr:uid="{00000000-0004-0000-0000-0000FF120000}"/>
    <hyperlink ref="E4875" location="A128096286J" display="A128096286J" xr:uid="{00000000-0004-0000-0000-000000130000}"/>
    <hyperlink ref="E4876" location="A127999482F" display="A127999482F" xr:uid="{00000000-0004-0000-0000-000001130000}"/>
    <hyperlink ref="E4877" location="A128096290X" display="A128096290X" xr:uid="{00000000-0004-0000-0000-000002130000}"/>
    <hyperlink ref="E4878" location="A128038058X" display="A128038058X" xr:uid="{00000000-0004-0000-0000-000003130000}"/>
    <hyperlink ref="E4879" location="A127960674A" display="A127960674A" xr:uid="{00000000-0004-0000-0000-000004130000}"/>
    <hyperlink ref="E4880" location="A127999486R" display="A127999486R" xr:uid="{00000000-0004-0000-0000-000005130000}"/>
    <hyperlink ref="E4881" location="A127960678K" display="A127960678K" xr:uid="{00000000-0004-0000-0000-000006130000}"/>
    <hyperlink ref="E4882" location="A127980174C" display="A127980174C" xr:uid="{00000000-0004-0000-0000-000007130000}"/>
    <hyperlink ref="E4883" location="A128057790T" display="A128057790T" xr:uid="{00000000-0004-0000-0000-000008130000}"/>
    <hyperlink ref="E4884" location="A128096294J" display="A128096294J" xr:uid="{00000000-0004-0000-0000-000009130000}"/>
    <hyperlink ref="E4885" location="A127999490F" display="A127999490F" xr:uid="{00000000-0004-0000-0000-00000A130000}"/>
    <hyperlink ref="E4886" location="A128018842F" display="A128018842F" xr:uid="{00000000-0004-0000-0000-00000B130000}"/>
    <hyperlink ref="E4887" location="A128038062R" display="A128038062R" xr:uid="{00000000-0004-0000-0000-00000C130000}"/>
    <hyperlink ref="E4888" location="A128038066X" display="A128038066X" xr:uid="{00000000-0004-0000-0000-00000D130000}"/>
    <hyperlink ref="E4889" location="A128096298T" display="A128096298T" xr:uid="{00000000-0004-0000-0000-00000E130000}"/>
    <hyperlink ref="E4890" location="A128019030T" display="A128019030T" xr:uid="{00000000-0004-0000-0000-00000F130000}"/>
    <hyperlink ref="E4891" location="A127980366W" display="A127980366W" xr:uid="{00000000-0004-0000-0000-000010130000}"/>
    <hyperlink ref="E4892" location="A127960874V" display="A127960874V" xr:uid="{00000000-0004-0000-0000-000011130000}"/>
    <hyperlink ref="E4893" location="A127960886C" display="A127960886C" xr:uid="{00000000-0004-0000-0000-000012130000}"/>
    <hyperlink ref="E4894" location="A127999714F" display="A127999714F" xr:uid="{00000000-0004-0000-0000-000013130000}"/>
    <hyperlink ref="E4895" location="A127980382W" display="A127980382W" xr:uid="{00000000-0004-0000-0000-000014130000}"/>
    <hyperlink ref="E4896" location="A128077358C" display="A128077358C" xr:uid="{00000000-0004-0000-0000-000015130000}"/>
    <hyperlink ref="E4897" location="A128057978V" display="A128057978V" xr:uid="{00000000-0004-0000-0000-000016130000}"/>
    <hyperlink ref="E4898" location="A127999718R" display="A127999718R" xr:uid="{00000000-0004-0000-0000-000017130000}"/>
    <hyperlink ref="E4899" location="A128077362V" display="A128077362V" xr:uid="{00000000-0004-0000-0000-000018130000}"/>
    <hyperlink ref="E4900" location="A128077354V" display="A128077354V" xr:uid="{00000000-0004-0000-0000-000019130000}"/>
    <hyperlink ref="E4901" location="A127960866V" display="A127960866V" xr:uid="{00000000-0004-0000-0000-00001A130000}"/>
    <hyperlink ref="E4902" location="A127999702W" display="A127999702W" xr:uid="{00000000-0004-0000-0000-00001B130000}"/>
    <hyperlink ref="E4903" location="A128038270J" display="A128038270J" xr:uid="{00000000-0004-0000-0000-00001C130000}"/>
    <hyperlink ref="E4904" location="A127960870K" display="A127960870K" xr:uid="{00000000-0004-0000-0000-00001D130000}"/>
    <hyperlink ref="E4905" location="A128038274T" display="A128038274T" xr:uid="{00000000-0004-0000-0000-00001E130000}"/>
    <hyperlink ref="E4906" location="A128019022T" display="A128019022T" xr:uid="{00000000-0004-0000-0000-00001F130000}"/>
    <hyperlink ref="E4907" location="A127999706F" display="A127999706F" xr:uid="{00000000-0004-0000-0000-000020130000}"/>
    <hyperlink ref="E4908" location="A128019026A" display="A128019026A" xr:uid="{00000000-0004-0000-0000-000021130000}"/>
    <hyperlink ref="E4909" location="A127980370L" display="A127980370L" xr:uid="{00000000-0004-0000-0000-000022130000}"/>
    <hyperlink ref="E4910" location="A128038278A" display="A128038278A" xr:uid="{00000000-0004-0000-0000-000023130000}"/>
    <hyperlink ref="E4911" location="A127999710W" display="A127999710W" xr:uid="{00000000-0004-0000-0000-000024130000}"/>
    <hyperlink ref="E4912" location="A128057970A" display="A128057970A" xr:uid="{00000000-0004-0000-0000-000025130000}"/>
    <hyperlink ref="E4913" location="A127960878C" display="A127960878C" xr:uid="{00000000-0004-0000-0000-000026130000}"/>
    <hyperlink ref="E4914" location="A128096454J" display="A128096454J" xr:uid="{00000000-0004-0000-0000-000027130000}"/>
    <hyperlink ref="E4915" location="A127980374W" display="A127980374W" xr:uid="{00000000-0004-0000-0000-000028130000}"/>
    <hyperlink ref="E4916" location="A128096458T" display="A128096458T" xr:uid="{00000000-0004-0000-0000-000029130000}"/>
    <hyperlink ref="E4917" location="A128096462J" display="A128096462J" xr:uid="{00000000-0004-0000-0000-00002A130000}"/>
    <hyperlink ref="E4918" location="A127960882V" display="A127960882V" xr:uid="{00000000-0004-0000-0000-00002B130000}"/>
    <hyperlink ref="E4919" location="A127980378F" display="A127980378F" xr:uid="{00000000-0004-0000-0000-00002C130000}"/>
    <hyperlink ref="E4920" location="A127960890V" display="A127960890V" xr:uid="{00000000-0004-0000-0000-00002D130000}"/>
    <hyperlink ref="E4921" location="A128038282T" display="A128038282T" xr:uid="{00000000-0004-0000-0000-00002E130000}"/>
    <hyperlink ref="E4922" location="A128057974K" display="A128057974K" xr:uid="{00000000-0004-0000-0000-00002F130000}"/>
    <hyperlink ref="E4923" location="A128019034A" display="A128019034A" xr:uid="{00000000-0004-0000-0000-000030130000}"/>
    <hyperlink ref="E4924" location="A128019082V" display="A128019082V" xr:uid="{00000000-0004-0000-0000-000031130000}"/>
    <hyperlink ref="E4925" location="A127980410V" display="A127980410V" xr:uid="{00000000-0004-0000-0000-000032130000}"/>
    <hyperlink ref="E4926" location="A128038298K" display="A128038298K" xr:uid="{00000000-0004-0000-0000-000033130000}"/>
    <hyperlink ref="E4927" location="A128096498K" display="A128096498K" xr:uid="{00000000-0004-0000-0000-000034130000}"/>
    <hyperlink ref="E4928" location="A128058006V" display="A128058006V" xr:uid="{00000000-0004-0000-0000-000035130000}"/>
    <hyperlink ref="E4929" location="A128019086C" display="A128019086C" xr:uid="{00000000-0004-0000-0000-000036130000}"/>
    <hyperlink ref="E4930" location="A127980418L" display="A127980418L" xr:uid="{00000000-0004-0000-0000-000037130000}"/>
    <hyperlink ref="E4931" location="A128096502R" display="A128096502R" xr:uid="{00000000-0004-0000-0000-000038130000}"/>
    <hyperlink ref="E4932" location="A128058010K" display="A128058010K" xr:uid="{00000000-0004-0000-0000-000039130000}"/>
    <hyperlink ref="E4933" location="A127960938V" display="A127960938V" xr:uid="{00000000-0004-0000-0000-00003A130000}"/>
    <hyperlink ref="E4934" location="A127960914A" display="A127960914A" xr:uid="{00000000-0004-0000-0000-00003B130000}"/>
    <hyperlink ref="E4935" location="A128038290T" display="A128038290T" xr:uid="{00000000-0004-0000-0000-00003C130000}"/>
    <hyperlink ref="E4936" location="A128096494A" display="A128096494A" xr:uid="{00000000-0004-0000-0000-00003D130000}"/>
    <hyperlink ref="E4937" location="A127999730F" display="A127999730F" xr:uid="{00000000-0004-0000-0000-00003E130000}"/>
    <hyperlink ref="E4938" location="A127960918K" display="A127960918K" xr:uid="{00000000-0004-0000-0000-00003F130000}"/>
    <hyperlink ref="E4939" location="A128038294A" display="A128038294A" xr:uid="{00000000-0004-0000-0000-000040130000}"/>
    <hyperlink ref="E4940" location="A127960922A" display="A127960922A" xr:uid="{00000000-0004-0000-0000-000041130000}"/>
    <hyperlink ref="E4941" location="A128057998C" display="A128057998C" xr:uid="{00000000-0004-0000-0000-000042130000}"/>
    <hyperlink ref="E4942" location="A128077382C" display="A128077382C" xr:uid="{00000000-0004-0000-0000-000043130000}"/>
    <hyperlink ref="E4943" location="A128077386L" display="A128077386L" xr:uid="{00000000-0004-0000-0000-000044130000}"/>
    <hyperlink ref="E4944" location="A128019066V" display="A128019066V" xr:uid="{00000000-0004-0000-0000-000045130000}"/>
    <hyperlink ref="E4945" location="A128058002K" display="A128058002K" xr:uid="{00000000-0004-0000-0000-000046130000}"/>
    <hyperlink ref="E4946" location="A127960926K" display="A127960926K" xr:uid="{00000000-0004-0000-0000-000047130000}"/>
    <hyperlink ref="E4947" location="A128019070K" display="A128019070K" xr:uid="{00000000-0004-0000-0000-000048130000}"/>
    <hyperlink ref="E4948" location="A128038302R" display="A128038302R" xr:uid="{00000000-0004-0000-0000-000049130000}"/>
    <hyperlink ref="E4949" location="A128038306X" display="A128038306X" xr:uid="{00000000-0004-0000-0000-00004A130000}"/>
    <hyperlink ref="E4950" location="A128038310R" display="A128038310R" xr:uid="{00000000-0004-0000-0000-00004B130000}"/>
    <hyperlink ref="E4951" location="A128019074V" display="A128019074V" xr:uid="{00000000-0004-0000-0000-00004C130000}"/>
    <hyperlink ref="E4952" location="A128019078C" display="A128019078C" xr:uid="{00000000-0004-0000-0000-00004D130000}"/>
    <hyperlink ref="E4953" location="A127960930A" display="A127960930A" xr:uid="{00000000-0004-0000-0000-00004E130000}"/>
    <hyperlink ref="E4954" location="A128077390C" display="A128077390C" xr:uid="{00000000-0004-0000-0000-00004F130000}"/>
    <hyperlink ref="E4955" location="A127980414C" display="A127980414C" xr:uid="{00000000-0004-0000-0000-000050130000}"/>
    <hyperlink ref="E4956" location="A127999734R" display="A127999734R" xr:uid="{00000000-0004-0000-0000-000051130000}"/>
    <hyperlink ref="E4957" location="A127960934K" display="A127960934K" xr:uid="{00000000-0004-0000-0000-000052130000}"/>
    <hyperlink ref="E4958" location="A128058022V" display="A128058022V" xr:uid="{00000000-0004-0000-0000-000053130000}"/>
    <hyperlink ref="E4959" location="A128038318J" display="A128038318J" xr:uid="{00000000-0004-0000-0000-000054130000}"/>
    <hyperlink ref="E4960" location="A128077402A" display="A128077402A" xr:uid="{00000000-0004-0000-0000-000055130000}"/>
    <hyperlink ref="E4961" location="A127980430C" display="A127980430C" xr:uid="{00000000-0004-0000-0000-000056130000}"/>
    <hyperlink ref="E4962" location="A128077406K" display="A128077406K" xr:uid="{00000000-0004-0000-0000-000057130000}"/>
    <hyperlink ref="E4963" location="A128038338T" display="A128038338T" xr:uid="{00000000-0004-0000-0000-000058130000}"/>
    <hyperlink ref="E4964" location="A128077410A" display="A128077410A" xr:uid="{00000000-0004-0000-0000-000059130000}"/>
    <hyperlink ref="E4965" location="A127980438W" display="A127980438W" xr:uid="{00000000-0004-0000-0000-00005A130000}"/>
    <hyperlink ref="E4966" location="A127960954V" display="A127960954V" xr:uid="{00000000-0004-0000-0000-00005B130000}"/>
    <hyperlink ref="E4967" location="A128096518J" display="A128096518J" xr:uid="{00000000-0004-0000-0000-00005C130000}"/>
    <hyperlink ref="E4968" location="A127960942K" display="A127960942K" xr:uid="{00000000-0004-0000-0000-00005D130000}"/>
    <hyperlink ref="E4969" location="A128038322X" display="A128038322X" xr:uid="{00000000-0004-0000-0000-00005E130000}"/>
    <hyperlink ref="E4970" location="A128058014V" display="A128058014V" xr:uid="{00000000-0004-0000-0000-00005F130000}"/>
    <hyperlink ref="E4971" location="A128077394L" display="A128077394L" xr:uid="{00000000-0004-0000-0000-000060130000}"/>
    <hyperlink ref="E4972" location="A127999738X" display="A127999738X" xr:uid="{00000000-0004-0000-0000-000061130000}"/>
    <hyperlink ref="E4973" location="A128058018C" display="A128058018C" xr:uid="{00000000-0004-0000-0000-000062130000}"/>
    <hyperlink ref="E4974" location="A127960946V" display="A127960946V" xr:uid="{00000000-0004-0000-0000-000063130000}"/>
    <hyperlink ref="E4975" location="A128019090V" display="A128019090V" xr:uid="{00000000-0004-0000-0000-000064130000}"/>
    <hyperlink ref="E4976" location="A127999742R" display="A127999742R" xr:uid="{00000000-0004-0000-0000-000065130000}"/>
    <hyperlink ref="E4977" location="A128077398W" display="A128077398W" xr:uid="{00000000-0004-0000-0000-000066130000}"/>
    <hyperlink ref="E4978" location="A128096506X" display="A128096506X" xr:uid="{00000000-0004-0000-0000-000067130000}"/>
    <hyperlink ref="E4979" location="A127999746X" display="A127999746X" xr:uid="{00000000-0004-0000-0000-000068130000}"/>
    <hyperlink ref="E4980" location="A128019094C" display="A128019094C" xr:uid="{00000000-0004-0000-0000-000069130000}"/>
    <hyperlink ref="E4981" location="A127980422C" display="A127980422C" xr:uid="{00000000-0004-0000-0000-00006A130000}"/>
    <hyperlink ref="E4982" location="A128038326J" display="A128038326J" xr:uid="{00000000-0004-0000-0000-00006B130000}"/>
    <hyperlink ref="E4983" location="A128096510R" display="A128096510R" xr:uid="{00000000-0004-0000-0000-00006C130000}"/>
    <hyperlink ref="E4984" location="A127960950K" display="A127960950K" xr:uid="{00000000-0004-0000-0000-00006D130000}"/>
    <hyperlink ref="E4985" location="A128019098L" display="A128019098L" xr:uid="{00000000-0004-0000-0000-00006E130000}"/>
    <hyperlink ref="E4986" location="A127980426L" display="A127980426L" xr:uid="{00000000-0004-0000-0000-00006F130000}"/>
    <hyperlink ref="E4987" location="A128038330X" display="A128038330X" xr:uid="{00000000-0004-0000-0000-000070130000}"/>
    <hyperlink ref="E4988" location="A128038334J" display="A128038334J" xr:uid="{00000000-0004-0000-0000-000071130000}"/>
    <hyperlink ref="E4989" location="A127980434L" display="A127980434L" xr:uid="{00000000-0004-0000-0000-000072130000}"/>
    <hyperlink ref="E4990" location="A128019102T" display="A128019102T" xr:uid="{00000000-0004-0000-0000-000073130000}"/>
    <hyperlink ref="E4991" location="A128096514X" display="A128096514X" xr:uid="{00000000-0004-0000-0000-000074130000}"/>
    <hyperlink ref="E4992" location="A128019118K" display="A128019118K" xr:uid="{00000000-0004-0000-0000-000075130000}"/>
    <hyperlink ref="E4993" location="A128096522X" display="A128096522X" xr:uid="{00000000-0004-0000-0000-000076130000}"/>
    <hyperlink ref="E4994" location="A127999750R" display="A127999750R" xr:uid="{00000000-0004-0000-0000-000077130000}"/>
    <hyperlink ref="E4995" location="A127960958C" display="A127960958C" xr:uid="{00000000-0004-0000-0000-000078130000}"/>
    <hyperlink ref="E4996" location="A128077434V" display="A128077434V" xr:uid="{00000000-0004-0000-0000-000079130000}"/>
    <hyperlink ref="E4997" location="A127960962V" display="A127960962V" xr:uid="{00000000-0004-0000-0000-00007A130000}"/>
    <hyperlink ref="E4998" location="A128038362T" display="A128038362T" xr:uid="{00000000-0004-0000-0000-00007B130000}"/>
    <hyperlink ref="E4999" location="A127980458F" display="A127980458F" xr:uid="{00000000-0004-0000-0000-00007C130000}"/>
    <hyperlink ref="E5000" location="A127999758J" display="A127999758J" xr:uid="{00000000-0004-0000-0000-00007D130000}"/>
    <hyperlink ref="E5001" location="A128058030V" display="A128058030V" xr:uid="{00000000-0004-0000-0000-00007E130000}"/>
    <hyperlink ref="E5002" location="A128096526J" display="A128096526J" xr:uid="{00000000-0004-0000-0000-00007F130000}"/>
    <hyperlink ref="E5003" location="A128077414K" display="A128077414K" xr:uid="{00000000-0004-0000-0000-000080130000}"/>
    <hyperlink ref="E5004" location="A127980442L" display="A127980442L" xr:uid="{00000000-0004-0000-0000-000081130000}"/>
    <hyperlink ref="E5005" location="A128058026C" display="A128058026C" xr:uid="{00000000-0004-0000-0000-000082130000}"/>
    <hyperlink ref="E5006" location="A128096530X" display="A128096530X" xr:uid="{00000000-0004-0000-0000-000083130000}"/>
    <hyperlink ref="E5007" location="A128096534J" display="A128096534J" xr:uid="{00000000-0004-0000-0000-000084130000}"/>
    <hyperlink ref="E5008" location="A128019110T" display="A128019110T" xr:uid="{00000000-0004-0000-0000-000085130000}"/>
    <hyperlink ref="E5009" location="A128077418V" display="A128077418V" xr:uid="{00000000-0004-0000-0000-000086130000}"/>
    <hyperlink ref="E5010" location="A128096538T" display="A128096538T" xr:uid="{00000000-0004-0000-0000-000087130000}"/>
    <hyperlink ref="E5011" location="A128077422K" display="A128077422K" xr:uid="{00000000-0004-0000-0000-000088130000}"/>
    <hyperlink ref="E5012" location="A128038342J" display="A128038342J" xr:uid="{00000000-0004-0000-0000-000089130000}"/>
    <hyperlink ref="E5013" location="A127980446W" display="A127980446W" xr:uid="{00000000-0004-0000-0000-00008A130000}"/>
    <hyperlink ref="E5014" location="A128096542J" display="A128096542J" xr:uid="{00000000-0004-0000-0000-00008B130000}"/>
    <hyperlink ref="E5015" location="A128038346T" display="A128038346T" xr:uid="{00000000-0004-0000-0000-00008C130000}"/>
    <hyperlink ref="E5016" location="A128038350J" display="A128038350J" xr:uid="{00000000-0004-0000-0000-00008D130000}"/>
    <hyperlink ref="E5017" location="A128038354T" display="A128038354T" xr:uid="{00000000-0004-0000-0000-00008E130000}"/>
    <hyperlink ref="E5018" location="A128019114A" display="A128019114A" xr:uid="{00000000-0004-0000-0000-00008F130000}"/>
    <hyperlink ref="E5019" location="A128077426V" display="A128077426V" xr:uid="{00000000-0004-0000-0000-000090130000}"/>
    <hyperlink ref="E5020" location="A127999754X" display="A127999754X" xr:uid="{00000000-0004-0000-0000-000091130000}"/>
    <hyperlink ref="E5021" location="A128096546T" display="A128096546T" xr:uid="{00000000-0004-0000-0000-000092130000}"/>
    <hyperlink ref="E5022" location="A128096550J" display="A128096550J" xr:uid="{00000000-0004-0000-0000-000093130000}"/>
    <hyperlink ref="E5023" location="A128077430K" display="A128077430K" xr:uid="{00000000-0004-0000-0000-000094130000}"/>
    <hyperlink ref="E5024" location="A127980450L" display="A127980450L" xr:uid="{00000000-0004-0000-0000-000095130000}"/>
    <hyperlink ref="E5025" location="A127980454W" display="A127980454W" xr:uid="{00000000-0004-0000-0000-000096130000}"/>
    <hyperlink ref="E5026" location="A128077454C" display="A128077454C" xr:uid="{00000000-0004-0000-0000-000097130000}"/>
    <hyperlink ref="E5027" location="A128096554T" display="A128096554T" xr:uid="{00000000-0004-0000-0000-000098130000}"/>
    <hyperlink ref="E5028" location="A128077442V" display="A128077442V" xr:uid="{00000000-0004-0000-0000-000099130000}"/>
    <hyperlink ref="E5029" location="A127960982C" display="A127960982C" xr:uid="{00000000-0004-0000-0000-00009A130000}"/>
    <hyperlink ref="E5030" location="A127980478R" display="A127980478R" xr:uid="{00000000-0004-0000-0000-00009B130000}"/>
    <hyperlink ref="E5031" location="A127980486R" display="A127980486R" xr:uid="{00000000-0004-0000-0000-00009C130000}"/>
    <hyperlink ref="E5032" location="A128038374A" display="A128038374A" xr:uid="{00000000-0004-0000-0000-00009D130000}"/>
    <hyperlink ref="E5033" location="A128096574A" display="A128096574A" xr:uid="{00000000-0004-0000-0000-00009E130000}"/>
    <hyperlink ref="E5034" location="A128096578K" display="A128096578K" xr:uid="{00000000-0004-0000-0000-00009F130000}"/>
    <hyperlink ref="E5035" location="A127960990C" display="A127960990C" xr:uid="{00000000-0004-0000-0000-0000A0130000}"/>
    <hyperlink ref="E5036" location="A128077438C" display="A128077438C" xr:uid="{00000000-0004-0000-0000-0000A1130000}"/>
    <hyperlink ref="E5037" location="A127960966C" display="A127960966C" xr:uid="{00000000-0004-0000-0000-0000A2130000}"/>
    <hyperlink ref="E5038" location="A128038366A" display="A128038366A" xr:uid="{00000000-0004-0000-0000-0000A3130000}"/>
    <hyperlink ref="E5039" location="A127999762X" display="A127999762X" xr:uid="{00000000-0004-0000-0000-0000A4130000}"/>
    <hyperlink ref="E5040" location="A127999766J" display="A127999766J" xr:uid="{00000000-0004-0000-0000-0000A5130000}"/>
    <hyperlink ref="E5041" location="A128096558A" display="A128096558A" xr:uid="{00000000-0004-0000-0000-0000A6130000}"/>
    <hyperlink ref="E5042" location="A127960970V" display="A127960970V" xr:uid="{00000000-0004-0000-0000-0000A7130000}"/>
    <hyperlink ref="E5043" location="A127980462W" display="A127980462W" xr:uid="{00000000-0004-0000-0000-0000A8130000}"/>
    <hyperlink ref="E5044" location="A127980466F" display="A127980466F" xr:uid="{00000000-0004-0000-0000-0000A9130000}"/>
    <hyperlink ref="E5045" location="A128019122A" display="A128019122A" xr:uid="{00000000-0004-0000-0000-0000AA130000}"/>
    <hyperlink ref="E5046" location="A128019126K" display="A128019126K" xr:uid="{00000000-0004-0000-0000-0000AB130000}"/>
    <hyperlink ref="E5047" location="A127999770X" display="A127999770X" xr:uid="{00000000-0004-0000-0000-0000AC130000}"/>
    <hyperlink ref="E5048" location="A127999774J" display="A127999774J" xr:uid="{00000000-0004-0000-0000-0000AD130000}"/>
    <hyperlink ref="E5049" location="A128077446C" display="A128077446C" xr:uid="{00000000-0004-0000-0000-0000AE130000}"/>
    <hyperlink ref="E5050" location="A127980470W" display="A127980470W" xr:uid="{00000000-0004-0000-0000-0000AF130000}"/>
    <hyperlink ref="E5051" location="A127960974C" display="A127960974C" xr:uid="{00000000-0004-0000-0000-0000B0130000}"/>
    <hyperlink ref="E5052" location="A128077450V" display="A128077450V" xr:uid="{00000000-0004-0000-0000-0000B1130000}"/>
    <hyperlink ref="E5053" location="A127960978L" display="A127960978L" xr:uid="{00000000-0004-0000-0000-0000B2130000}"/>
    <hyperlink ref="E5054" location="A128038370T" display="A128038370T" xr:uid="{00000000-0004-0000-0000-0000B3130000}"/>
    <hyperlink ref="E5055" location="A128096562T" display="A128096562T" xr:uid="{00000000-0004-0000-0000-0000B4130000}"/>
    <hyperlink ref="E5056" location="A128096566A" display="A128096566A" xr:uid="{00000000-0004-0000-0000-0000B5130000}"/>
    <hyperlink ref="E5057" location="A127980474F" display="A127980474F" xr:uid="{00000000-0004-0000-0000-0000B6130000}"/>
    <hyperlink ref="E5058" location="A127960986L" display="A127960986L" xr:uid="{00000000-0004-0000-0000-0000B7130000}"/>
    <hyperlink ref="E5059" location="A127980482F" display="A127980482F" xr:uid="{00000000-0004-0000-0000-0000B8130000}"/>
    <hyperlink ref="E5060" location="A128058050C" display="A128058050C" xr:uid="{00000000-0004-0000-0000-0000B9130000}"/>
    <hyperlink ref="E5061" location="A127999778T" display="A127999778T" xr:uid="{00000000-0004-0000-0000-0000BA130000}"/>
    <hyperlink ref="E5062" location="A127999790J" display="A127999790J" xr:uid="{00000000-0004-0000-0000-0000BB130000}"/>
    <hyperlink ref="E5063" location="A127999794T" display="A127999794T" xr:uid="{00000000-0004-0000-0000-0000BC130000}"/>
    <hyperlink ref="E5064" location="A127999798A" display="A127999798A" xr:uid="{00000000-0004-0000-0000-0000BD130000}"/>
    <hyperlink ref="E5065" location="A127980498X" display="A127980498X" xr:uid="{00000000-0004-0000-0000-0000BE130000}"/>
    <hyperlink ref="E5066" location="A127961002C" display="A127961002C" xr:uid="{00000000-0004-0000-0000-0000BF130000}"/>
    <hyperlink ref="E5067" location="A127980502C" display="A127980502C" xr:uid="{00000000-0004-0000-0000-0000C0130000}"/>
    <hyperlink ref="E5068" location="A128038386K" display="A128038386K" xr:uid="{00000000-0004-0000-0000-0000C1130000}"/>
    <hyperlink ref="E5069" location="A128077486W" display="A128077486W" xr:uid="{00000000-0004-0000-0000-0000C2130000}"/>
    <hyperlink ref="E5070" location="A127999782J" display="A127999782J" xr:uid="{00000000-0004-0000-0000-0000C3130000}"/>
    <hyperlink ref="E5071" location="A128077458L" display="A128077458L" xr:uid="{00000000-0004-0000-0000-0000C4130000}"/>
    <hyperlink ref="E5072" location="A127980490F" display="A127980490F" xr:uid="{00000000-0004-0000-0000-0000C5130000}"/>
    <hyperlink ref="E5073" location="A128038378K" display="A128038378K" xr:uid="{00000000-0004-0000-0000-0000C6130000}"/>
    <hyperlink ref="E5074" location="A128096582A" display="A128096582A" xr:uid="{00000000-0004-0000-0000-0000C7130000}"/>
    <hyperlink ref="E5075" location="A128096586K" display="A128096586K" xr:uid="{00000000-0004-0000-0000-0000C8130000}"/>
    <hyperlink ref="E5076" location="A128077462C" display="A128077462C" xr:uid="{00000000-0004-0000-0000-0000C9130000}"/>
    <hyperlink ref="E5077" location="A127999786T" display="A127999786T" xr:uid="{00000000-0004-0000-0000-0000CA130000}"/>
    <hyperlink ref="E5078" location="A128077466L" display="A128077466L" xr:uid="{00000000-0004-0000-0000-0000CB130000}"/>
    <hyperlink ref="E5079" location="A128077470C" display="A128077470C" xr:uid="{00000000-0004-0000-0000-0000CC130000}"/>
    <hyperlink ref="E5080" location="A128077474L" display="A128077474L" xr:uid="{00000000-0004-0000-0000-0000CD130000}"/>
    <hyperlink ref="E5081" location="A127960994L" display="A127960994L" xr:uid="{00000000-0004-0000-0000-0000CE130000}"/>
    <hyperlink ref="E5082" location="A128096590A" display="A128096590A" xr:uid="{00000000-0004-0000-0000-0000CF130000}"/>
    <hyperlink ref="E5083" location="A128077478W" display="A128077478W" xr:uid="{00000000-0004-0000-0000-0000D0130000}"/>
    <hyperlink ref="E5084" location="A128058034C" display="A128058034C" xr:uid="{00000000-0004-0000-0000-0000D1130000}"/>
    <hyperlink ref="E5085" location="A128058038L" display="A128058038L" xr:uid="{00000000-0004-0000-0000-0000D2130000}"/>
    <hyperlink ref="E5086" location="A128019130A" display="A128019130A" xr:uid="{00000000-0004-0000-0000-0000D3130000}"/>
    <hyperlink ref="E5087" location="A128058042C" display="A128058042C" xr:uid="{00000000-0004-0000-0000-0000D4130000}"/>
    <hyperlink ref="E5088" location="A128077482L" display="A128077482L" xr:uid="{00000000-0004-0000-0000-0000D5130000}"/>
    <hyperlink ref="E5089" location="A128038382A" display="A128038382A" xr:uid="{00000000-0004-0000-0000-0000D6130000}"/>
    <hyperlink ref="E5090" location="A128058046L" display="A128058046L" xr:uid="{00000000-0004-0000-0000-0000D7130000}"/>
    <hyperlink ref="E5091" location="A127980494R" display="A127980494R" xr:uid="{00000000-0004-0000-0000-0000D8130000}"/>
    <hyperlink ref="E5092" location="A127960998W" display="A127960998W" xr:uid="{00000000-0004-0000-0000-0000D9130000}"/>
    <hyperlink ref="E5093" location="A128058054L" display="A128058054L" xr:uid="{00000000-0004-0000-0000-0000DA130000}"/>
    <hyperlink ref="E5094" location="A127961022L" display="A127961022L" xr:uid="{00000000-0004-0000-0000-0000DB130000}"/>
    <hyperlink ref="E5095" location="A127980506L" display="A127980506L" xr:uid="{00000000-0004-0000-0000-0000DC130000}"/>
    <hyperlink ref="E5096" location="A128038394K" display="A128038394K" xr:uid="{00000000-0004-0000-0000-0000DD130000}"/>
    <hyperlink ref="E5097" location="A128019142K" display="A128019142K" xr:uid="{00000000-0004-0000-0000-0000DE130000}"/>
    <hyperlink ref="E5098" location="A128019146V" display="A128019146V" xr:uid="{00000000-0004-0000-0000-0000DF130000}"/>
    <hyperlink ref="E5099" location="A128038402X" display="A128038402X" xr:uid="{00000000-0004-0000-0000-0000E0130000}"/>
    <hyperlink ref="E5100" location="A128077498F" display="A128077498F" xr:uid="{00000000-0004-0000-0000-0000E1130000}"/>
    <hyperlink ref="E5101" location="A128096594K" display="A128096594K" xr:uid="{00000000-0004-0000-0000-0000E2130000}"/>
    <hyperlink ref="E5102" location="A128058074W" display="A128058074W" xr:uid="{00000000-0004-0000-0000-0000E3130000}"/>
    <hyperlink ref="E5103" location="A128038406J" display="A128038406J" xr:uid="{00000000-0004-0000-0000-0000E4130000}"/>
    <hyperlink ref="E5104" location="A127961006L" display="A127961006L" xr:uid="{00000000-0004-0000-0000-0000E5130000}"/>
    <hyperlink ref="E5105" location="A128038390A" display="A128038390A" xr:uid="{00000000-0004-0000-0000-0000E6130000}"/>
    <hyperlink ref="E5106" location="A127980510C" display="A127980510C" xr:uid="{00000000-0004-0000-0000-0000E7130000}"/>
    <hyperlink ref="E5107" location="A128019134K" display="A128019134K" xr:uid="{00000000-0004-0000-0000-0000E8130000}"/>
    <hyperlink ref="E5108" location="A127961010C" display="A127961010C" xr:uid="{00000000-0004-0000-0000-0000E9130000}"/>
    <hyperlink ref="E5109" location="A127980514L" display="A127980514L" xr:uid="{00000000-0004-0000-0000-0000EA130000}"/>
    <hyperlink ref="E5110" location="A127980518W" display="A127980518W" xr:uid="{00000000-0004-0000-0000-0000EB130000}"/>
    <hyperlink ref="E5111" location="A127980522L" display="A127980522L" xr:uid="{00000000-0004-0000-0000-0000EC130000}"/>
    <hyperlink ref="E5112" location="A128058058W" display="A128058058W" xr:uid="{00000000-0004-0000-0000-0000ED130000}"/>
    <hyperlink ref="E5113" location="A127980526W" display="A127980526W" xr:uid="{00000000-0004-0000-0000-0000EE130000}"/>
    <hyperlink ref="E5114" location="A128058062L" display="A128058062L" xr:uid="{00000000-0004-0000-0000-0000EF130000}"/>
    <hyperlink ref="E5115" location="A128058066W" display="A128058066W" xr:uid="{00000000-0004-0000-0000-0000F0130000}"/>
    <hyperlink ref="E5116" location="A127980530L" display="A127980530L" xr:uid="{00000000-0004-0000-0000-0000F1130000}"/>
    <hyperlink ref="E5117" location="A127999806R" display="A127999806R" xr:uid="{00000000-0004-0000-0000-0000F2130000}"/>
    <hyperlink ref="E5118" location="A127980534W" display="A127980534W" xr:uid="{00000000-0004-0000-0000-0000F3130000}"/>
    <hyperlink ref="E5119" location="A127961014L" display="A127961014L" xr:uid="{00000000-0004-0000-0000-0000F4130000}"/>
    <hyperlink ref="E5120" location="A128019138V" display="A128019138V" xr:uid="{00000000-0004-0000-0000-0000F5130000}"/>
    <hyperlink ref="E5121" location="A127961018W" display="A127961018W" xr:uid="{00000000-0004-0000-0000-0000F6130000}"/>
    <hyperlink ref="E5122" location="A128058070L" display="A128058070L" xr:uid="{00000000-0004-0000-0000-0000F7130000}"/>
    <hyperlink ref="E5123" location="A128038398V" display="A128038398V" xr:uid="{00000000-0004-0000-0000-0000F8130000}"/>
    <hyperlink ref="E5124" location="A127999810F" display="A127999810F" xr:uid="{00000000-0004-0000-0000-0000F9130000}"/>
    <hyperlink ref="E5125" location="A128077490L" display="A128077490L" xr:uid="{00000000-0004-0000-0000-0000FA130000}"/>
    <hyperlink ref="E5126" location="A128077494W" display="A128077494W" xr:uid="{00000000-0004-0000-0000-0000FB130000}"/>
    <hyperlink ref="E5127" location="A128019150K" display="A128019150K" xr:uid="{00000000-0004-0000-0000-0000FC130000}"/>
    <hyperlink ref="E5128" location="A128096622J" display="A128096622J" xr:uid="{00000000-0004-0000-0000-0000FD130000}"/>
    <hyperlink ref="E5129" location="A127961030L" display="A127961030L" xr:uid="{00000000-0004-0000-0000-0000FE130000}"/>
    <hyperlink ref="E5130" location="A127961046F" display="A127961046F" xr:uid="{00000000-0004-0000-0000-0000FF130000}"/>
    <hyperlink ref="E5131" location="A128038418T" display="A128038418T" xr:uid="{00000000-0004-0000-0000-000000140000}"/>
    <hyperlink ref="E5132" location="A128096626T" display="A128096626T" xr:uid="{00000000-0004-0000-0000-000001140000}"/>
    <hyperlink ref="E5133" location="A128058086F" display="A128058086F" xr:uid="{00000000-0004-0000-0000-000002140000}"/>
    <hyperlink ref="E5134" location="A128038430J" display="A128038430J" xr:uid="{00000000-0004-0000-0000-000003140000}"/>
    <hyperlink ref="E5135" location="A128038434T" display="A128038434T" xr:uid="{00000000-0004-0000-0000-000004140000}"/>
    <hyperlink ref="E5136" location="A128096630J" display="A128096630J" xr:uid="{00000000-0004-0000-0000-000005140000}"/>
    <hyperlink ref="E5137" location="A127961054F" display="A127961054F" xr:uid="{00000000-0004-0000-0000-000006140000}"/>
    <hyperlink ref="E5138" location="A127961034W" display="A127961034W" xr:uid="{00000000-0004-0000-0000-000007140000}"/>
    <hyperlink ref="E5139" location="A128096598V" display="A128096598V" xr:uid="{00000000-0004-0000-0000-000008140000}"/>
    <hyperlink ref="E5140" location="A127999814R" display="A127999814R" xr:uid="{00000000-0004-0000-0000-000009140000}"/>
    <hyperlink ref="E5141" location="A127961038F" display="A127961038F" xr:uid="{00000000-0004-0000-0000-00000A140000}"/>
    <hyperlink ref="E5142" location="A128077502K" display="A128077502K" xr:uid="{00000000-0004-0000-0000-00000B140000}"/>
    <hyperlink ref="E5143" location="A128096602X" display="A128096602X" xr:uid="{00000000-0004-0000-0000-00000C140000}"/>
    <hyperlink ref="E5144" location="A128038410X" display="A128038410X" xr:uid="{00000000-0004-0000-0000-00000D140000}"/>
    <hyperlink ref="E5145" location="A127961042W" display="A127961042W" xr:uid="{00000000-0004-0000-0000-00000E140000}"/>
    <hyperlink ref="E5146" location="A128038414J" display="A128038414J" xr:uid="{00000000-0004-0000-0000-00000F140000}"/>
    <hyperlink ref="E5147" location="A128077506V" display="A128077506V" xr:uid="{00000000-0004-0000-0000-000010140000}"/>
    <hyperlink ref="E5148" location="A128058078F" display="A128058078F" xr:uid="{00000000-0004-0000-0000-000011140000}"/>
    <hyperlink ref="E5149" location="A127980538F" display="A127980538F" xr:uid="{00000000-0004-0000-0000-000012140000}"/>
    <hyperlink ref="E5150" location="A128096606J" display="A128096606J" xr:uid="{00000000-0004-0000-0000-000013140000}"/>
    <hyperlink ref="E5151" location="A127961050W" display="A127961050W" xr:uid="{00000000-0004-0000-0000-000014140000}"/>
    <hyperlink ref="E5152" location="A128096610X" display="A128096610X" xr:uid="{00000000-0004-0000-0000-000015140000}"/>
    <hyperlink ref="E5153" location="A128077510K" display="A128077510K" xr:uid="{00000000-0004-0000-0000-000016140000}"/>
    <hyperlink ref="E5154" location="A128058082W" display="A128058082W" xr:uid="{00000000-0004-0000-0000-000017140000}"/>
    <hyperlink ref="E5155" location="A128096614J" display="A128096614J" xr:uid="{00000000-0004-0000-0000-000018140000}"/>
    <hyperlink ref="E5156" location="A128077514V" display="A128077514V" xr:uid="{00000000-0004-0000-0000-000019140000}"/>
    <hyperlink ref="E5157" location="A128096618T" display="A128096618T" xr:uid="{00000000-0004-0000-0000-00001A140000}"/>
    <hyperlink ref="E5158" location="A128077518C" display="A128077518C" xr:uid="{00000000-0004-0000-0000-00001B140000}"/>
    <hyperlink ref="E5159" location="A128019154V" display="A128019154V" xr:uid="{00000000-0004-0000-0000-00001C140000}"/>
    <hyperlink ref="E5160" location="A128038422J" display="A128038422J" xr:uid="{00000000-0004-0000-0000-00001D140000}"/>
    <hyperlink ref="E5161" location="A128019158C" display="A128019158C" xr:uid="{00000000-0004-0000-0000-00001E140000}"/>
    <hyperlink ref="E5162" location="A127980198W" display="A127980198W" xr:uid="{00000000-0004-0000-0000-00001F140000}"/>
    <hyperlink ref="E5163" location="A127999498X" display="A127999498X" xr:uid="{00000000-0004-0000-0000-000020140000}"/>
    <hyperlink ref="E5164" location="A128038086J" display="A128038086J" xr:uid="{00000000-0004-0000-0000-000021140000}"/>
    <hyperlink ref="E5165" location="A127960706J" display="A127960706J" xr:uid="{00000000-0004-0000-0000-000022140000}"/>
    <hyperlink ref="E5166" location="A127960710X" display="A127960710X" xr:uid="{00000000-0004-0000-0000-000023140000}"/>
    <hyperlink ref="E5167" location="A128038098T" display="A128038098T" xr:uid="{00000000-0004-0000-0000-000024140000}"/>
    <hyperlink ref="E5168" location="A127960714J" display="A127960714J" xr:uid="{00000000-0004-0000-0000-000025140000}"/>
    <hyperlink ref="E5169" location="A127980202A" display="A127980202A" xr:uid="{00000000-0004-0000-0000-000026140000}"/>
    <hyperlink ref="E5170" location="A128077218A" display="A128077218A" xr:uid="{00000000-0004-0000-0000-000027140000}"/>
    <hyperlink ref="E5171" location="A128018850F" display="A128018850F" xr:uid="{00000000-0004-0000-0000-000028140000}"/>
    <hyperlink ref="E5172" location="A128038074X" display="A128038074X" xr:uid="{00000000-0004-0000-0000-000029140000}"/>
    <hyperlink ref="E5173" location="A128057798K" display="A128057798K" xr:uid="{00000000-0004-0000-0000-00002A140000}"/>
    <hyperlink ref="E5174" location="A127999502C" display="A127999502C" xr:uid="{00000000-0004-0000-0000-00002B140000}"/>
    <hyperlink ref="E5175" location="A128077210J" display="A128077210J" xr:uid="{00000000-0004-0000-0000-00002C140000}"/>
    <hyperlink ref="E5176" location="A127960690A" display="A127960690A" xr:uid="{00000000-0004-0000-0000-00002D140000}"/>
    <hyperlink ref="E5177" location="A128057802R" display="A128057802R" xr:uid="{00000000-0004-0000-0000-00002E140000}"/>
    <hyperlink ref="E5178" location="A128038078J" display="A128038078J" xr:uid="{00000000-0004-0000-0000-00002F140000}"/>
    <hyperlink ref="E5179" location="A128096302W" display="A128096302W" xr:uid="{00000000-0004-0000-0000-000030140000}"/>
    <hyperlink ref="E5180" location="A128038082X" display="A128038082X" xr:uid="{00000000-0004-0000-0000-000031140000}"/>
    <hyperlink ref="E5181" location="A127980186L" display="A127980186L" xr:uid="{00000000-0004-0000-0000-000032140000}"/>
    <hyperlink ref="E5182" location="A128038090X" display="A128038090X" xr:uid="{00000000-0004-0000-0000-000033140000}"/>
    <hyperlink ref="E5183" location="A127999506L" display="A127999506L" xr:uid="{00000000-0004-0000-0000-000034140000}"/>
    <hyperlink ref="E5184" location="A127960694K" display="A127960694K" xr:uid="{00000000-0004-0000-0000-000035140000}"/>
    <hyperlink ref="E5185" location="A128038094J" display="A128038094J" xr:uid="{00000000-0004-0000-0000-000036140000}"/>
    <hyperlink ref="E5186" location="A127960698V" display="A127960698V" xr:uid="{00000000-0004-0000-0000-000037140000}"/>
    <hyperlink ref="E5187" location="A127999510C" display="A127999510C" xr:uid="{00000000-0004-0000-0000-000038140000}"/>
    <hyperlink ref="E5188" location="A127980190C" display="A127980190C" xr:uid="{00000000-0004-0000-0000-000039140000}"/>
    <hyperlink ref="E5189" location="A127999514L" display="A127999514L" xr:uid="{00000000-0004-0000-0000-00003A140000}"/>
    <hyperlink ref="E5190" location="A127960702X" display="A127960702X" xr:uid="{00000000-0004-0000-0000-00003B140000}"/>
    <hyperlink ref="E5191" location="A128077214T" display="A128077214T" xr:uid="{00000000-0004-0000-0000-00003C140000}"/>
    <hyperlink ref="E5192" location="A128018846R" display="A128018846R" xr:uid="{00000000-0004-0000-0000-00003D140000}"/>
    <hyperlink ref="E5193" location="A127980194L" display="A127980194L" xr:uid="{00000000-0004-0000-0000-00003E140000}"/>
    <hyperlink ref="E5194" location="A128057806X" display="A128057806X" xr:uid="{00000000-0004-0000-0000-00003F140000}"/>
    <hyperlink ref="E5195" location="A128096306F" display="A128096306F" xr:uid="{00000000-0004-0000-0000-000040140000}"/>
    <hyperlink ref="E5196" location="A127960730J" display="A127960730J" xr:uid="{00000000-0004-0000-0000-000041140000}"/>
    <hyperlink ref="E5197" location="A128018854R" display="A128018854R" xr:uid="{00000000-0004-0000-0000-000042140000}"/>
    <hyperlink ref="E5198" location="A128057810R" display="A128057810R" xr:uid="{00000000-0004-0000-0000-000043140000}"/>
    <hyperlink ref="E5199" location="A128038114F" display="A128038114F" xr:uid="{00000000-0004-0000-0000-000044140000}"/>
    <hyperlink ref="E5200" location="A128096318R" display="A128096318R" xr:uid="{00000000-0004-0000-0000-000045140000}"/>
    <hyperlink ref="E5201" location="A128018866X" display="A128018866X" xr:uid="{00000000-0004-0000-0000-000046140000}"/>
    <hyperlink ref="E5202" location="A128096322F" display="A128096322F" xr:uid="{00000000-0004-0000-0000-000047140000}"/>
    <hyperlink ref="E5203" location="A127980222K" display="A127980222K" xr:uid="{00000000-0004-0000-0000-000048140000}"/>
    <hyperlink ref="E5204" location="A127960734T" display="A127960734T" xr:uid="{00000000-0004-0000-0000-000049140000}"/>
    <hyperlink ref="E5205" location="A128038126R" display="A128038126R" xr:uid="{00000000-0004-0000-0000-00004A140000}"/>
    <hyperlink ref="E5206" location="A128077222T" display="A128077222T" xr:uid="{00000000-0004-0000-0000-00004B140000}"/>
    <hyperlink ref="E5207" location="A127999522L" display="A127999522L" xr:uid="{00000000-0004-0000-0000-00004C140000}"/>
    <hyperlink ref="E5208" location="A127999526W" display="A127999526W" xr:uid="{00000000-0004-0000-0000-00004D140000}"/>
    <hyperlink ref="E5209" location="A127980206K" display="A127980206K" xr:uid="{00000000-0004-0000-0000-00004E140000}"/>
    <hyperlink ref="E5210" location="A127980210A" display="A127980210A" xr:uid="{00000000-0004-0000-0000-00004F140000}"/>
    <hyperlink ref="E5211" location="A127960718T" display="A127960718T" xr:uid="{00000000-0004-0000-0000-000050140000}"/>
    <hyperlink ref="E5212" location="A128038102W" display="A128038102W" xr:uid="{00000000-0004-0000-0000-000051140000}"/>
    <hyperlink ref="E5213" location="A128096310W" display="A128096310W" xr:uid="{00000000-0004-0000-0000-000052140000}"/>
    <hyperlink ref="E5214" location="A128038106F" display="A128038106F" xr:uid="{00000000-0004-0000-0000-000053140000}"/>
    <hyperlink ref="E5215" location="A127960722J" display="A127960722J" xr:uid="{00000000-0004-0000-0000-000054140000}"/>
    <hyperlink ref="E5216" location="A128018858X" display="A128018858X" xr:uid="{00000000-0004-0000-0000-000055140000}"/>
    <hyperlink ref="E5217" location="A127999530L" display="A127999530L" xr:uid="{00000000-0004-0000-0000-000056140000}"/>
    <hyperlink ref="E5218" location="A128077226A" display="A128077226A" xr:uid="{00000000-0004-0000-0000-000057140000}"/>
    <hyperlink ref="E5219" location="A127980214K" display="A127980214K" xr:uid="{00000000-0004-0000-0000-000058140000}"/>
    <hyperlink ref="E5220" location="A128018862R" display="A128018862R" xr:uid="{00000000-0004-0000-0000-000059140000}"/>
    <hyperlink ref="E5221" location="A127980218V" display="A127980218V" xr:uid="{00000000-0004-0000-0000-00005A140000}"/>
    <hyperlink ref="E5222" location="A128038110W" display="A128038110W" xr:uid="{00000000-0004-0000-0000-00005B140000}"/>
    <hyperlink ref="E5223" location="A127960726T" display="A127960726T" xr:uid="{00000000-0004-0000-0000-00005C140000}"/>
    <hyperlink ref="E5224" location="A127999534W" display="A127999534W" xr:uid="{00000000-0004-0000-0000-00005D140000}"/>
    <hyperlink ref="E5225" location="A128096314F" display="A128096314F" xr:uid="{00000000-0004-0000-0000-00005E140000}"/>
    <hyperlink ref="E5226" location="A128057814X" display="A128057814X" xr:uid="{00000000-0004-0000-0000-00005F140000}"/>
    <hyperlink ref="E5227" location="A128038118R" display="A128038118R" xr:uid="{00000000-0004-0000-0000-000060140000}"/>
    <hyperlink ref="E5228" location="A128057818J" display="A128057818J" xr:uid="{00000000-0004-0000-0000-000061140000}"/>
    <hyperlink ref="E5229" location="A128077230T" display="A128077230T" xr:uid="{00000000-0004-0000-0000-000062140000}"/>
    <hyperlink ref="E5230" location="A128096334R" display="A128096334R" xr:uid="{00000000-0004-0000-0000-000063140000}"/>
    <hyperlink ref="E5231" location="A128057822X" display="A128057822X" xr:uid="{00000000-0004-0000-0000-000064140000}"/>
    <hyperlink ref="E5232" location="A128018878J" display="A128018878J" xr:uid="{00000000-0004-0000-0000-000065140000}"/>
    <hyperlink ref="E5233" location="A128096330F" display="A128096330F" xr:uid="{00000000-0004-0000-0000-000066140000}"/>
    <hyperlink ref="E5234" location="A127999550W" display="A127999550W" xr:uid="{00000000-0004-0000-0000-000067140000}"/>
    <hyperlink ref="E5235" location="A128096338X" display="A128096338X" xr:uid="{00000000-0004-0000-0000-000068140000}"/>
    <hyperlink ref="E5236" location="A127980238C" display="A127980238C" xr:uid="{00000000-0004-0000-0000-000069140000}"/>
    <hyperlink ref="E5237" location="A127999554F" display="A127999554F" xr:uid="{00000000-0004-0000-0000-00006A140000}"/>
    <hyperlink ref="E5238" location="A128038146X" display="A128038146X" xr:uid="{00000000-0004-0000-0000-00006B140000}"/>
    <hyperlink ref="E5239" location="A128038150R" display="A128038150R" xr:uid="{00000000-0004-0000-0000-00006C140000}"/>
    <hyperlink ref="E5240" location="A127960738A" display="A127960738A" xr:uid="{00000000-0004-0000-0000-00006D140000}"/>
    <hyperlink ref="E5241" location="A127999538F" display="A127999538F" xr:uid="{00000000-0004-0000-0000-00006E140000}"/>
    <hyperlink ref="E5242" location="A128038130F" display="A128038130F" xr:uid="{00000000-0004-0000-0000-00006F140000}"/>
    <hyperlink ref="E5243" location="A127960742T" display="A127960742T" xr:uid="{00000000-0004-0000-0000-000070140000}"/>
    <hyperlink ref="E5244" location="A128038134R" display="A128038134R" xr:uid="{00000000-0004-0000-0000-000071140000}"/>
    <hyperlink ref="E5245" location="A128018870R" display="A128018870R" xr:uid="{00000000-0004-0000-0000-000072140000}"/>
    <hyperlink ref="E5246" location="A128038138X" display="A128038138X" xr:uid="{00000000-0004-0000-0000-000073140000}"/>
    <hyperlink ref="E5247" location="A127960746A" display="A127960746A" xr:uid="{00000000-0004-0000-0000-000074140000}"/>
    <hyperlink ref="E5248" location="A128018874X" display="A128018874X" xr:uid="{00000000-0004-0000-0000-000075140000}"/>
    <hyperlink ref="E5249" location="A127999542W" display="A127999542W" xr:uid="{00000000-0004-0000-0000-000076140000}"/>
    <hyperlink ref="E5250" location="A128018882X" display="A128018882X" xr:uid="{00000000-0004-0000-0000-000077140000}"/>
    <hyperlink ref="E5251" location="A128096326R" display="A128096326R" xr:uid="{00000000-0004-0000-0000-000078140000}"/>
    <hyperlink ref="E5252" location="A128077234A" display="A128077234A" xr:uid="{00000000-0004-0000-0000-000079140000}"/>
    <hyperlink ref="E5253" location="A128018886J" display="A128018886J" xr:uid="{00000000-0004-0000-0000-00007A140000}"/>
    <hyperlink ref="E5254" location="A128057826J" display="A128057826J" xr:uid="{00000000-0004-0000-0000-00007B140000}"/>
    <hyperlink ref="E5255" location="A127980226V" display="A127980226V" xr:uid="{00000000-0004-0000-0000-00007C140000}"/>
    <hyperlink ref="E5256" location="A128038142R" display="A128038142R" xr:uid="{00000000-0004-0000-0000-00007D140000}"/>
    <hyperlink ref="E5257" location="A127999546F" display="A127999546F" xr:uid="{00000000-0004-0000-0000-00007E140000}"/>
    <hyperlink ref="E5258" location="A128057830X" display="A128057830X" xr:uid="{00000000-0004-0000-0000-00007F140000}"/>
    <hyperlink ref="E5259" location="A127960750T" display="A127960750T" xr:uid="{00000000-0004-0000-0000-000080140000}"/>
    <hyperlink ref="E5260" location="A127960754A" display="A127960754A" xr:uid="{00000000-0004-0000-0000-000081140000}"/>
    <hyperlink ref="E5261" location="A128077238K" display="A128077238K" xr:uid="{00000000-0004-0000-0000-000082140000}"/>
    <hyperlink ref="E5262" location="A127980230K" display="A127980230K" xr:uid="{00000000-0004-0000-0000-000083140000}"/>
    <hyperlink ref="E5263" location="A128077242A" display="A128077242A" xr:uid="{00000000-0004-0000-0000-000084140000}"/>
    <hyperlink ref="E5264" location="A127960774K" display="A127960774K" xr:uid="{00000000-0004-0000-0000-000085140000}"/>
    <hyperlink ref="E5265" location="A128018890X" display="A128018890X" xr:uid="{00000000-0004-0000-0000-000086140000}"/>
    <hyperlink ref="E5266" location="A128077246K" display="A128077246K" xr:uid="{00000000-0004-0000-0000-000087140000}"/>
    <hyperlink ref="E5267" location="A128057842J" display="A128057842J" xr:uid="{00000000-0004-0000-0000-000088140000}"/>
    <hyperlink ref="E5268" location="A128077254K" display="A128077254K" xr:uid="{00000000-0004-0000-0000-000089140000}"/>
    <hyperlink ref="E5269" location="A128077258V" display="A128077258V" xr:uid="{00000000-0004-0000-0000-00008A140000}"/>
    <hyperlink ref="E5270" location="A127980250V" display="A127980250V" xr:uid="{00000000-0004-0000-0000-00008B140000}"/>
    <hyperlink ref="E5271" location="A128038170X" display="A128038170X" xr:uid="{00000000-0004-0000-0000-00008C140000}"/>
    <hyperlink ref="E5272" location="A128096354X" display="A128096354X" xr:uid="{00000000-0004-0000-0000-00008D140000}"/>
    <hyperlink ref="E5273" location="A128057846T" display="A128057846T" xr:uid="{00000000-0004-0000-0000-00008E140000}"/>
    <hyperlink ref="E5274" location="A127960758K" display="A127960758K" xr:uid="{00000000-0004-0000-0000-00008F140000}"/>
    <hyperlink ref="E5275" location="A128038154X" display="A128038154X" xr:uid="{00000000-0004-0000-0000-000090140000}"/>
    <hyperlink ref="E5276" location="A127960762A" display="A127960762A" xr:uid="{00000000-0004-0000-0000-000091140000}"/>
    <hyperlink ref="E5277" location="A127980242V" display="A127980242V" xr:uid="{00000000-0004-0000-0000-000092140000}"/>
    <hyperlink ref="E5278" location="A127999558R" display="A127999558R" xr:uid="{00000000-0004-0000-0000-000093140000}"/>
    <hyperlink ref="E5279" location="A127960766K" display="A127960766K" xr:uid="{00000000-0004-0000-0000-000094140000}"/>
    <hyperlink ref="E5280" location="A127980246C" display="A127980246C" xr:uid="{00000000-0004-0000-0000-000095140000}"/>
    <hyperlink ref="E5281" location="A128038158J" display="A128038158J" xr:uid="{00000000-0004-0000-0000-000096140000}"/>
    <hyperlink ref="E5282" location="A127960770A" display="A127960770A" xr:uid="{00000000-0004-0000-0000-000097140000}"/>
    <hyperlink ref="E5283" location="A128057834J" display="A128057834J" xr:uid="{00000000-0004-0000-0000-000098140000}"/>
    <hyperlink ref="E5284" location="A128096342R" display="A128096342R" xr:uid="{00000000-0004-0000-0000-000099140000}"/>
    <hyperlink ref="E5285" location="A127999562F" display="A127999562F" xr:uid="{00000000-0004-0000-0000-00009A140000}"/>
    <hyperlink ref="E5286" location="A128018894J" display="A128018894J" xr:uid="{00000000-0004-0000-0000-00009B140000}"/>
    <hyperlink ref="E5287" location="A128077250A" display="A128077250A" xr:uid="{00000000-0004-0000-0000-00009C140000}"/>
    <hyperlink ref="E5288" location="A128018898T" display="A128018898T" xr:uid="{00000000-0004-0000-0000-00009D140000}"/>
    <hyperlink ref="E5289" location="A128018902W" display="A128018902W" xr:uid="{00000000-0004-0000-0000-00009E140000}"/>
    <hyperlink ref="E5290" location="A128057838T" display="A128057838T" xr:uid="{00000000-0004-0000-0000-00009F140000}"/>
    <hyperlink ref="E5291" location="A128096346X" display="A128096346X" xr:uid="{00000000-0004-0000-0000-0000A0140000}"/>
    <hyperlink ref="E5292" location="A127999566R" display="A127999566R" xr:uid="{00000000-0004-0000-0000-0000A1140000}"/>
    <hyperlink ref="E5293" location="A128096350R" display="A128096350R" xr:uid="{00000000-0004-0000-0000-0000A2140000}"/>
    <hyperlink ref="E5294" location="A128038162X" display="A128038162X" xr:uid="{00000000-0004-0000-0000-0000A3140000}"/>
    <hyperlink ref="E5295" location="A127999570F" display="A127999570F" xr:uid="{00000000-0004-0000-0000-0000A4140000}"/>
    <hyperlink ref="E5296" location="A128018906F" display="A128018906F" xr:uid="{00000000-0004-0000-0000-0000A5140000}"/>
    <hyperlink ref="E5297" location="A127999574R" display="A127999574R" xr:uid="{00000000-0004-0000-0000-0000A6140000}"/>
    <hyperlink ref="E5298" location="A128057870T" display="A128057870T" xr:uid="{00000000-0004-0000-0000-0000A7140000}"/>
    <hyperlink ref="E5299" location="A128057850J" display="A128057850J" xr:uid="{00000000-0004-0000-0000-0000A8140000}"/>
    <hyperlink ref="E5300" location="A128077262K" display="A128077262K" xr:uid="{00000000-0004-0000-0000-0000A9140000}"/>
    <hyperlink ref="E5301" location="A128057866A" display="A128057866A" xr:uid="{00000000-0004-0000-0000-0000AA140000}"/>
    <hyperlink ref="E5302" location="A127980274L" display="A127980274L" xr:uid="{00000000-0004-0000-0000-0000AB140000}"/>
    <hyperlink ref="E5303" location="A127980282L" display="A127980282L" xr:uid="{00000000-0004-0000-0000-0000AC140000}"/>
    <hyperlink ref="E5304" location="A127980286W" display="A127980286W" xr:uid="{00000000-0004-0000-0000-0000AD140000}"/>
    <hyperlink ref="E5305" location="A128018922F" display="A128018922F" xr:uid="{00000000-0004-0000-0000-0000AE140000}"/>
    <hyperlink ref="E5306" location="A128057874A" display="A128057874A" xr:uid="{00000000-0004-0000-0000-0000AF140000}"/>
    <hyperlink ref="E5307" location="A128057878K" display="A128057878K" xr:uid="{00000000-0004-0000-0000-0000B0140000}"/>
    <hyperlink ref="E5308" location="A127980254C" display="A127980254C" xr:uid="{00000000-0004-0000-0000-0000B1140000}"/>
    <hyperlink ref="E5309" location="A127960778V" display="A127960778V" xr:uid="{00000000-0004-0000-0000-0000B2140000}"/>
    <hyperlink ref="E5310" location="A128018910W" display="A128018910W" xr:uid="{00000000-0004-0000-0000-0000B3140000}"/>
    <hyperlink ref="E5311" location="A127980258L" display="A127980258L" xr:uid="{00000000-0004-0000-0000-0000B4140000}"/>
    <hyperlink ref="E5312" location="A127980262C" display="A127980262C" xr:uid="{00000000-0004-0000-0000-0000B5140000}"/>
    <hyperlink ref="E5313" location="A128096358J" display="A128096358J" xr:uid="{00000000-0004-0000-0000-0000B6140000}"/>
    <hyperlink ref="E5314" location="A128057854T" display="A128057854T" xr:uid="{00000000-0004-0000-0000-0000B7140000}"/>
    <hyperlink ref="E5315" location="A128018914F" display="A128018914F" xr:uid="{00000000-0004-0000-0000-0000B8140000}"/>
    <hyperlink ref="E5316" location="A127980266L" display="A127980266L" xr:uid="{00000000-0004-0000-0000-0000B9140000}"/>
    <hyperlink ref="E5317" location="A127960782K" display="A127960782K" xr:uid="{00000000-0004-0000-0000-0000BA140000}"/>
    <hyperlink ref="E5318" location="A128096362X" display="A128096362X" xr:uid="{00000000-0004-0000-0000-0000BB140000}"/>
    <hyperlink ref="E5319" location="A128077266V" display="A128077266V" xr:uid="{00000000-0004-0000-0000-0000BC140000}"/>
    <hyperlink ref="E5320" location="A128057858A" display="A128057858A" xr:uid="{00000000-0004-0000-0000-0000BD140000}"/>
    <hyperlink ref="E5321" location="A128057862T" display="A128057862T" xr:uid="{00000000-0004-0000-0000-0000BE140000}"/>
    <hyperlink ref="E5322" location="A127960786V" display="A127960786V" xr:uid="{00000000-0004-0000-0000-0000BF140000}"/>
    <hyperlink ref="E5323" location="A128038174J" display="A128038174J" xr:uid="{00000000-0004-0000-0000-0000C0140000}"/>
    <hyperlink ref="E5324" location="A128038178T" display="A128038178T" xr:uid="{00000000-0004-0000-0000-0000C1140000}"/>
    <hyperlink ref="E5325" location="A127980270C" display="A127980270C" xr:uid="{00000000-0004-0000-0000-0000C2140000}"/>
    <hyperlink ref="E5326" location="A128018918R" display="A128018918R" xr:uid="{00000000-0004-0000-0000-0000C3140000}"/>
    <hyperlink ref="E5327" location="A127960790K" display="A127960790K" xr:uid="{00000000-0004-0000-0000-0000C4140000}"/>
    <hyperlink ref="E5328" location="A127960794V" display="A127960794V" xr:uid="{00000000-0004-0000-0000-0000C5140000}"/>
    <hyperlink ref="E5329" location="A127999578X" display="A127999578X" xr:uid="{00000000-0004-0000-0000-0000C6140000}"/>
    <hyperlink ref="E5330" location="A127999582R" display="A127999582R" xr:uid="{00000000-0004-0000-0000-0000C7140000}"/>
    <hyperlink ref="E5331" location="A128096366J" display="A128096366J" xr:uid="{00000000-0004-0000-0000-0000C8140000}"/>
    <hyperlink ref="E5332" location="A127980302K" display="A127980302K" xr:uid="{00000000-0004-0000-0000-0000C9140000}"/>
    <hyperlink ref="E5333" location="A128057882A" display="A128057882A" xr:uid="{00000000-0004-0000-0000-0000CA140000}"/>
    <hyperlink ref="E5334" location="A128077278C" display="A128077278C" xr:uid="{00000000-0004-0000-0000-0000CB140000}"/>
    <hyperlink ref="E5335" location="A127980294W" display="A127980294W" xr:uid="{00000000-0004-0000-0000-0000CC140000}"/>
    <hyperlink ref="E5336" location="A127960810J" display="A127960810J" xr:uid="{00000000-0004-0000-0000-0000CD140000}"/>
    <hyperlink ref="E5337" location="A128057898V" display="A128057898V" xr:uid="{00000000-0004-0000-0000-0000CE140000}"/>
    <hyperlink ref="E5338" location="A127999610L" display="A127999610L" xr:uid="{00000000-0004-0000-0000-0000CF140000}"/>
    <hyperlink ref="E5339" location="A128096374J" display="A128096374J" xr:uid="{00000000-0004-0000-0000-0000D0140000}"/>
    <hyperlink ref="E5340" location="A127960814T" display="A127960814T" xr:uid="{00000000-0004-0000-0000-0000D1140000}"/>
    <hyperlink ref="E5341" location="A128057902X" display="A128057902X" xr:uid="{00000000-0004-0000-0000-0000D2140000}"/>
    <hyperlink ref="E5342" location="A128018926R" display="A128018926R" xr:uid="{00000000-0004-0000-0000-0000D3140000}"/>
    <hyperlink ref="E5343" location="A128018930F" display="A128018930F" xr:uid="{00000000-0004-0000-0000-0000D4140000}"/>
    <hyperlink ref="E5344" location="A127960798C" display="A127960798C" xr:uid="{00000000-0004-0000-0000-0000D5140000}"/>
    <hyperlink ref="E5345" location="A128077270K" display="A128077270K" xr:uid="{00000000-0004-0000-0000-0000D6140000}"/>
    <hyperlink ref="E5346" location="A127999586X" display="A127999586X" xr:uid="{00000000-0004-0000-0000-0000D7140000}"/>
    <hyperlink ref="E5347" location="A127999590R" display="A127999590R" xr:uid="{00000000-0004-0000-0000-0000D8140000}"/>
    <hyperlink ref="E5348" location="A128077274V" display="A128077274V" xr:uid="{00000000-0004-0000-0000-0000D9140000}"/>
    <hyperlink ref="E5349" location="A127960802J" display="A127960802J" xr:uid="{00000000-0004-0000-0000-0000DA140000}"/>
    <hyperlink ref="E5350" location="A128018934R" display="A128018934R" xr:uid="{00000000-0004-0000-0000-0000DB140000}"/>
    <hyperlink ref="E5351" location="A128057886K" display="A128057886K" xr:uid="{00000000-0004-0000-0000-0000DC140000}"/>
    <hyperlink ref="E5352" location="A127960806T" display="A127960806T" xr:uid="{00000000-0004-0000-0000-0000DD140000}"/>
    <hyperlink ref="E5353" location="A127980290L" display="A127980290L" xr:uid="{00000000-0004-0000-0000-0000DE140000}"/>
    <hyperlink ref="E5354" location="A127999594X" display="A127999594X" xr:uid="{00000000-0004-0000-0000-0000DF140000}"/>
    <hyperlink ref="E5355" location="A127999598J" display="A127999598J" xr:uid="{00000000-0004-0000-0000-0000E0140000}"/>
    <hyperlink ref="E5356" location="A128018938X" display="A128018938X" xr:uid="{00000000-0004-0000-0000-0000E1140000}"/>
    <hyperlink ref="E5357" location="A128057890A" display="A128057890A" xr:uid="{00000000-0004-0000-0000-0000E2140000}"/>
    <hyperlink ref="E5358" location="A128096370X" display="A128096370X" xr:uid="{00000000-0004-0000-0000-0000E3140000}"/>
    <hyperlink ref="E5359" location="A128038182J" display="A128038182J" xr:uid="{00000000-0004-0000-0000-0000E4140000}"/>
    <hyperlink ref="E5360" location="A128077282V" display="A128077282V" xr:uid="{00000000-0004-0000-0000-0000E5140000}"/>
    <hyperlink ref="E5361" location="A128077286C" display="A128077286C" xr:uid="{00000000-0004-0000-0000-0000E6140000}"/>
    <hyperlink ref="E5362" location="A127999602L" display="A127999602L" xr:uid="{00000000-0004-0000-0000-0000E7140000}"/>
    <hyperlink ref="E5363" location="A127980298F" display="A127980298F" xr:uid="{00000000-0004-0000-0000-0000E8140000}"/>
    <hyperlink ref="E5364" location="A127999606W" display="A127999606W" xr:uid="{00000000-0004-0000-0000-0000E9140000}"/>
    <hyperlink ref="E5365" location="A128018942R" display="A128018942R" xr:uid="{00000000-0004-0000-0000-0000EA140000}"/>
    <hyperlink ref="E5366" location="A127999642F" display="A127999642F" xr:uid="{00000000-0004-0000-0000-0000EB140000}"/>
    <hyperlink ref="E5367" location="A127999614W" display="A127999614W" xr:uid="{00000000-0004-0000-0000-0000EC140000}"/>
    <hyperlink ref="E5368" location="A128077294C" display="A128077294C" xr:uid="{00000000-0004-0000-0000-0000ED140000}"/>
    <hyperlink ref="E5369" location="A128018954X" display="A128018954X" xr:uid="{00000000-0004-0000-0000-0000EE140000}"/>
    <hyperlink ref="E5370" location="A128038190J" display="A128038190J" xr:uid="{00000000-0004-0000-0000-0000EF140000}"/>
    <hyperlink ref="E5371" location="A128057922J" display="A128057922J" xr:uid="{00000000-0004-0000-0000-0000F0140000}"/>
    <hyperlink ref="E5372" location="A127980322V" display="A127980322V" xr:uid="{00000000-0004-0000-0000-0000F1140000}"/>
    <hyperlink ref="E5373" location="A128018958J" display="A128018958J" xr:uid="{00000000-0004-0000-0000-0000F2140000}"/>
    <hyperlink ref="E5374" location="A128018962X" display="A128018962X" xr:uid="{00000000-0004-0000-0000-0000F3140000}"/>
    <hyperlink ref="E5375" location="A127999646R" display="A127999646R" xr:uid="{00000000-0004-0000-0000-0000F4140000}"/>
    <hyperlink ref="E5376" location="A127980306V" display="A127980306V" xr:uid="{00000000-0004-0000-0000-0000F5140000}"/>
    <hyperlink ref="E5377" location="A128057906J" display="A128057906J" xr:uid="{00000000-0004-0000-0000-0000F6140000}"/>
    <hyperlink ref="E5378" location="A127980310K" display="A127980310K" xr:uid="{00000000-0004-0000-0000-0000F7140000}"/>
    <hyperlink ref="E5379" location="A128018946X" display="A128018946X" xr:uid="{00000000-0004-0000-0000-0000F8140000}"/>
    <hyperlink ref="E5380" location="A128096378T" display="A128096378T" xr:uid="{00000000-0004-0000-0000-0000F9140000}"/>
    <hyperlink ref="E5381" location="A128096382J" display="A128096382J" xr:uid="{00000000-0004-0000-0000-0000FA140000}"/>
    <hyperlink ref="E5382" location="A128077290V" display="A128077290V" xr:uid="{00000000-0004-0000-0000-0000FB140000}"/>
    <hyperlink ref="E5383" location="A128057910X" display="A128057910X" xr:uid="{00000000-0004-0000-0000-0000FC140000}"/>
    <hyperlink ref="E5384" location="A127999618F" display="A127999618F" xr:uid="{00000000-0004-0000-0000-0000FD140000}"/>
    <hyperlink ref="E5385" location="A128057914J" display="A128057914J" xr:uid="{00000000-0004-0000-0000-0000FE140000}"/>
    <hyperlink ref="E5386" location="A127999622W" display="A127999622W" xr:uid="{00000000-0004-0000-0000-0000FF140000}"/>
    <hyperlink ref="E5387" location="A127999626F" display="A127999626F" xr:uid="{00000000-0004-0000-0000-000000150000}"/>
    <hyperlink ref="E5388" location="A128018950R" display="A128018950R" xr:uid="{00000000-0004-0000-0000-000001150000}"/>
    <hyperlink ref="E5389" location="A128096386T" display="A128096386T" xr:uid="{00000000-0004-0000-0000-000002150000}"/>
    <hyperlink ref="E5390" location="A128038186T" display="A128038186T" xr:uid="{00000000-0004-0000-0000-000003150000}"/>
    <hyperlink ref="E5391" location="A127980314V" display="A127980314V" xr:uid="{00000000-0004-0000-0000-000004150000}"/>
    <hyperlink ref="E5392" location="A128077298L" display="A128077298L" xr:uid="{00000000-0004-0000-0000-000005150000}"/>
    <hyperlink ref="E5393" location="A127999630W" display="A127999630W" xr:uid="{00000000-0004-0000-0000-000006150000}"/>
    <hyperlink ref="E5394" location="A128057918T" display="A128057918T" xr:uid="{00000000-0004-0000-0000-000007150000}"/>
    <hyperlink ref="E5395" location="A128096390J" display="A128096390J" xr:uid="{00000000-0004-0000-0000-000008150000}"/>
    <hyperlink ref="E5396" location="A127960818A" display="A127960818A" xr:uid="{00000000-0004-0000-0000-000009150000}"/>
    <hyperlink ref="E5397" location="A127999634F" display="A127999634F" xr:uid="{00000000-0004-0000-0000-00000A150000}"/>
    <hyperlink ref="E5398" location="A127999638R" display="A127999638R" xr:uid="{00000000-0004-0000-0000-00000B150000}"/>
    <hyperlink ref="E5399" location="A128096394T" display="A128096394T" xr:uid="{00000000-0004-0000-0000-00000C150000}"/>
    <hyperlink ref="E5400" location="A128038202F" display="A128038202F" xr:uid="{00000000-0004-0000-0000-00000D150000}"/>
    <hyperlink ref="E5401" location="A128018966J" display="A128018966J" xr:uid="{00000000-0004-0000-0000-00000E150000}"/>
    <hyperlink ref="E5402" location="A128077314A" display="A128077314A" xr:uid="{00000000-0004-0000-0000-00000F150000}"/>
    <hyperlink ref="E5403" location="A128057926T" display="A128057926T" xr:uid="{00000000-0004-0000-0000-000010150000}"/>
    <hyperlink ref="E5404" location="A127960834A" display="A127960834A" xr:uid="{00000000-0004-0000-0000-000011150000}"/>
    <hyperlink ref="E5405" location="A127960838K" display="A127960838K" xr:uid="{00000000-0004-0000-0000-000012150000}"/>
    <hyperlink ref="E5406" location="A128018982J" display="A128018982J" xr:uid="{00000000-0004-0000-0000-000013150000}"/>
    <hyperlink ref="E5407" location="A127999666X" display="A127999666X" xr:uid="{00000000-0004-0000-0000-000014150000}"/>
    <hyperlink ref="E5408" location="A128038214R" display="A128038214R" xr:uid="{00000000-0004-0000-0000-000015150000}"/>
    <hyperlink ref="E5409" location="A128018986T" display="A128018986T" xr:uid="{00000000-0004-0000-0000-000016150000}"/>
    <hyperlink ref="E5410" location="A128077302T" display="A128077302T" xr:uid="{00000000-0004-0000-0000-000017150000}"/>
    <hyperlink ref="E5411" location="A128077306A" display="A128077306A" xr:uid="{00000000-0004-0000-0000-000018150000}"/>
    <hyperlink ref="E5412" location="A128077310T" display="A128077310T" xr:uid="{00000000-0004-0000-0000-000019150000}"/>
    <hyperlink ref="E5413" location="A127980326C" display="A127980326C" xr:uid="{00000000-0004-0000-0000-00001A150000}"/>
    <hyperlink ref="E5414" location="A128018970X" display="A128018970X" xr:uid="{00000000-0004-0000-0000-00001B150000}"/>
    <hyperlink ref="E5415" location="A127999650F" display="A127999650F" xr:uid="{00000000-0004-0000-0000-00001C150000}"/>
    <hyperlink ref="E5416" location="A128018974J" display="A128018974J" xr:uid="{00000000-0004-0000-0000-00001D150000}"/>
    <hyperlink ref="E5417" location="A127980330V" display="A127980330V" xr:uid="{00000000-0004-0000-0000-00001E150000}"/>
    <hyperlink ref="E5418" location="A127960822T" display="A127960822T" xr:uid="{00000000-0004-0000-0000-00001F150000}"/>
    <hyperlink ref="E5419" location="A127999654R" display="A127999654R" xr:uid="{00000000-0004-0000-0000-000020150000}"/>
    <hyperlink ref="E5420" location="A128038194T" display="A128038194T" xr:uid="{00000000-0004-0000-0000-000021150000}"/>
    <hyperlink ref="E5421" location="A128018978T" display="A128018978T" xr:uid="{00000000-0004-0000-0000-000022150000}"/>
    <hyperlink ref="E5422" location="A127999658X" display="A127999658X" xr:uid="{00000000-0004-0000-0000-000023150000}"/>
    <hyperlink ref="E5423" location="A128038198A" display="A128038198A" xr:uid="{00000000-0004-0000-0000-000024150000}"/>
    <hyperlink ref="E5424" location="A127980334C" display="A127980334C" xr:uid="{00000000-0004-0000-0000-000025150000}"/>
    <hyperlink ref="E5425" location="A128077318K" display="A128077318K" xr:uid="{00000000-0004-0000-0000-000026150000}"/>
    <hyperlink ref="E5426" location="A128096398A" display="A128096398A" xr:uid="{00000000-0004-0000-0000-000027150000}"/>
    <hyperlink ref="E5427" location="A128077322A" display="A128077322A" xr:uid="{00000000-0004-0000-0000-000028150000}"/>
    <hyperlink ref="E5428" location="A128096402F" display="A128096402F" xr:uid="{00000000-0004-0000-0000-000029150000}"/>
    <hyperlink ref="E5429" location="A127999662R" display="A127999662R" xr:uid="{00000000-0004-0000-0000-00002A150000}"/>
    <hyperlink ref="E5430" location="A127960826A" display="A127960826A" xr:uid="{00000000-0004-0000-0000-00002B150000}"/>
    <hyperlink ref="E5431" location="A127960830T" display="A127960830T" xr:uid="{00000000-0004-0000-0000-00002C150000}"/>
    <hyperlink ref="E5432" location="A128096406R" display="A128096406R" xr:uid="{00000000-0004-0000-0000-00002D150000}"/>
    <hyperlink ref="E5433" location="A128038206R" display="A128038206R" xr:uid="{00000000-0004-0000-0000-00002E150000}"/>
    <hyperlink ref="E5434" location="A127999686J" display="A127999686J" xr:uid="{00000000-0004-0000-0000-00002F150000}"/>
    <hyperlink ref="E5435" location="A128018990J" display="A128018990J" xr:uid="{00000000-0004-0000-0000-000030150000}"/>
    <hyperlink ref="E5436" location="A128096410F" display="A128096410F" xr:uid="{00000000-0004-0000-0000-000031150000}"/>
    <hyperlink ref="E5437" location="A127960854K" display="A127960854K" xr:uid="{00000000-0004-0000-0000-000032150000}"/>
    <hyperlink ref="E5438" location="A128077330A" display="A128077330A" xr:uid="{00000000-0004-0000-0000-000033150000}"/>
    <hyperlink ref="E5439" location="A128077334K" display="A128077334K" xr:uid="{00000000-0004-0000-0000-000034150000}"/>
    <hyperlink ref="E5440" location="A127999694J" display="A127999694J" xr:uid="{00000000-0004-0000-0000-000035150000}"/>
    <hyperlink ref="E5441" location="A128077338V" display="A128077338V" xr:uid="{00000000-0004-0000-0000-000036150000}"/>
    <hyperlink ref="E5442" location="A128038230R" display="A128038230R" xr:uid="{00000000-0004-0000-0000-000037150000}"/>
    <hyperlink ref="E5443" location="A128077342K" display="A128077342K" xr:uid="{00000000-0004-0000-0000-000038150000}"/>
    <hyperlink ref="E5444" location="A127960842A" display="A127960842A" xr:uid="{00000000-0004-0000-0000-000039150000}"/>
    <hyperlink ref="E5445" location="A127960846K" display="A127960846K" xr:uid="{00000000-0004-0000-0000-00003A150000}"/>
    <hyperlink ref="E5446" location="A127960850A" display="A127960850A" xr:uid="{00000000-0004-0000-0000-00003B150000}"/>
    <hyperlink ref="E5447" location="A128018994T" display="A128018994T" xr:uid="{00000000-0004-0000-0000-00003C150000}"/>
    <hyperlink ref="E5448" location="A127980338L" display="A127980338L" xr:uid="{00000000-0004-0000-0000-00003D150000}"/>
    <hyperlink ref="E5449" location="A128077326K" display="A128077326K" xr:uid="{00000000-0004-0000-0000-00003E150000}"/>
    <hyperlink ref="E5450" location="A127999670R" display="A127999670R" xr:uid="{00000000-0004-0000-0000-00003F150000}"/>
    <hyperlink ref="E5451" location="A127980342C" display="A127980342C" xr:uid="{00000000-0004-0000-0000-000040150000}"/>
    <hyperlink ref="E5452" location="A128018998A" display="A128018998A" xr:uid="{00000000-0004-0000-0000-000041150000}"/>
    <hyperlink ref="E5453" location="A128057930J" display="A128057930J" xr:uid="{00000000-0004-0000-0000-000042150000}"/>
    <hyperlink ref="E5454" location="A127999674X" display="A127999674X" xr:uid="{00000000-0004-0000-0000-000043150000}"/>
    <hyperlink ref="E5455" location="A127999678J" display="A127999678J" xr:uid="{00000000-0004-0000-0000-000044150000}"/>
    <hyperlink ref="E5456" location="A128038218X" display="A128038218X" xr:uid="{00000000-0004-0000-0000-000045150000}"/>
    <hyperlink ref="E5457" location="A128019002J" display="A128019002J" xr:uid="{00000000-0004-0000-0000-000046150000}"/>
    <hyperlink ref="E5458" location="A128038222R" display="A128038222R" xr:uid="{00000000-0004-0000-0000-000047150000}"/>
    <hyperlink ref="E5459" location="A127999682X" display="A127999682X" xr:uid="{00000000-0004-0000-0000-000048150000}"/>
    <hyperlink ref="E5460" location="A128057934T" display="A128057934T" xr:uid="{00000000-0004-0000-0000-000049150000}"/>
    <hyperlink ref="E5461" location="A128096414R" display="A128096414R" xr:uid="{00000000-0004-0000-0000-00004A150000}"/>
    <hyperlink ref="E5462" location="A128057938A" display="A128057938A" xr:uid="{00000000-0004-0000-0000-00004B150000}"/>
    <hyperlink ref="E5463" location="A128057942T" display="A128057942T" xr:uid="{00000000-0004-0000-0000-00004C150000}"/>
    <hyperlink ref="E5464" location="A127960858V" display="A127960858V" xr:uid="{00000000-0004-0000-0000-00004D150000}"/>
    <hyperlink ref="E5465" location="A128038226X" display="A128038226X" xr:uid="{00000000-0004-0000-0000-00004E150000}"/>
    <hyperlink ref="E5466" location="A128096418X" display="A128096418X" xr:uid="{00000000-0004-0000-0000-00004F150000}"/>
    <hyperlink ref="E5467" location="A127999690X" display="A127999690X" xr:uid="{00000000-0004-0000-0000-000050150000}"/>
    <hyperlink ref="E5468" location="A128096438J" display="A128096438J" xr:uid="{00000000-0004-0000-0000-000051150000}"/>
    <hyperlink ref="E5469" location="A128096422R" display="A128096422R" xr:uid="{00000000-0004-0000-0000-000052150000}"/>
    <hyperlink ref="E5470" location="A128057958K" display="A128057958K" xr:uid="{00000000-0004-0000-0000-000053150000}"/>
    <hyperlink ref="E5471" location="A128038258T" display="A128038258T" xr:uid="{00000000-0004-0000-0000-000054150000}"/>
    <hyperlink ref="E5472" location="A128096442X" display="A128096442X" xr:uid="{00000000-0004-0000-0000-000055150000}"/>
    <hyperlink ref="E5473" location="A128057966K" display="A128057966K" xr:uid="{00000000-0004-0000-0000-000056150000}"/>
    <hyperlink ref="E5474" location="A128019018A" display="A128019018A" xr:uid="{00000000-0004-0000-0000-000057150000}"/>
    <hyperlink ref="E5475" location="A128096446J" display="A128096446J" xr:uid="{00000000-0004-0000-0000-000058150000}"/>
    <hyperlink ref="E5476" location="A128038266T" display="A128038266T" xr:uid="{00000000-0004-0000-0000-000059150000}"/>
    <hyperlink ref="E5477" location="A128096450X" display="A128096450X" xr:uid="{00000000-0004-0000-0000-00005A150000}"/>
    <hyperlink ref="E5478" location="A128057946A" display="A128057946A" xr:uid="{00000000-0004-0000-0000-00005B150000}"/>
    <hyperlink ref="E5479" location="A128057950T" display="A128057950T" xr:uid="{00000000-0004-0000-0000-00005C150000}"/>
    <hyperlink ref="E5480" location="A127980350C" display="A127980350C" xr:uid="{00000000-0004-0000-0000-00005D150000}"/>
    <hyperlink ref="E5481" location="A128019006T" display="A128019006T" xr:uid="{00000000-0004-0000-0000-00005E150000}"/>
    <hyperlink ref="E5482" location="A128038234X" display="A128038234X" xr:uid="{00000000-0004-0000-0000-00005F150000}"/>
    <hyperlink ref="E5483" location="A127960862K" display="A127960862K" xr:uid="{00000000-0004-0000-0000-000060150000}"/>
    <hyperlink ref="E5484" location="A128038238J" display="A128038238J" xr:uid="{00000000-0004-0000-0000-000061150000}"/>
    <hyperlink ref="E5485" location="A128057954A" display="A128057954A" xr:uid="{00000000-0004-0000-0000-000062150000}"/>
    <hyperlink ref="E5486" location="A127999698T" display="A127999698T" xr:uid="{00000000-0004-0000-0000-000063150000}"/>
    <hyperlink ref="E5487" location="A127980354L" display="A127980354L" xr:uid="{00000000-0004-0000-0000-000064150000}"/>
    <hyperlink ref="E5488" location="A128057962A" display="A128057962A" xr:uid="{00000000-0004-0000-0000-000065150000}"/>
    <hyperlink ref="E5489" location="A128038242X" display="A128038242X" xr:uid="{00000000-0004-0000-0000-000066150000}"/>
    <hyperlink ref="E5490" location="A128038246J" display="A128038246J" xr:uid="{00000000-0004-0000-0000-000067150000}"/>
    <hyperlink ref="E5491" location="A128038250X" display="A128038250X" xr:uid="{00000000-0004-0000-0000-000068150000}"/>
    <hyperlink ref="E5492" location="A127980358W" display="A127980358W" xr:uid="{00000000-0004-0000-0000-000069150000}"/>
    <hyperlink ref="E5493" location="A128019010J" display="A128019010J" xr:uid="{00000000-0004-0000-0000-00006A150000}"/>
    <hyperlink ref="E5494" location="A128096426X" display="A128096426X" xr:uid="{00000000-0004-0000-0000-00006B150000}"/>
    <hyperlink ref="E5495" location="A128096430R" display="A128096430R" xr:uid="{00000000-0004-0000-0000-00006C150000}"/>
    <hyperlink ref="E5496" location="A128077346V" display="A128077346V" xr:uid="{00000000-0004-0000-0000-00006D150000}"/>
    <hyperlink ref="E5497" location="A128038254J" display="A128038254J" xr:uid="{00000000-0004-0000-0000-00006E150000}"/>
    <hyperlink ref="E5498" location="A128096434X" display="A128096434X" xr:uid="{00000000-0004-0000-0000-00006F150000}"/>
    <hyperlink ref="E5499" location="A128077350K" display="A128077350K" xr:uid="{00000000-0004-0000-0000-000070150000}"/>
    <hyperlink ref="E5500" location="A127980362L" display="A127980362L" xr:uid="{00000000-0004-0000-0000-000071150000}"/>
    <hyperlink ref="E5501" location="A128019014T" display="A128019014T" xr:uid="{00000000-0004-0000-0000-000072150000}"/>
    <hyperlink ref="E5502" location="A127980398R" display="A127980398R" xr:uid="{00000000-0004-0000-0000-000073150000}"/>
    <hyperlink ref="E5503" location="A128019038K" display="A128019038K" xr:uid="{00000000-0004-0000-0000-000074150000}"/>
    <hyperlink ref="E5504" location="A128096466T" display="A128096466T" xr:uid="{00000000-0004-0000-0000-000075150000}"/>
    <hyperlink ref="E5505" location="A128019050A" display="A128019050A" xr:uid="{00000000-0004-0000-0000-000076150000}"/>
    <hyperlink ref="E5506" location="A127980390W" display="A127980390W" xr:uid="{00000000-0004-0000-0000-000077150000}"/>
    <hyperlink ref="E5507" location="A128096486A" display="A128096486A" xr:uid="{00000000-0004-0000-0000-000078150000}"/>
    <hyperlink ref="E5508" location="A128020638L" display="A128020638L" xr:uid="{00000000-0004-0000-0000-000079150000}"/>
    <hyperlink ref="E5509" location="A128078986K" display="A128078986K" xr:uid="{00000000-0004-0000-0000-00007A150000}"/>
    <hyperlink ref="E5510" location="A128098078A" display="A128098078A" xr:uid="{00000000-0004-0000-0000-00007B150000}"/>
    <hyperlink ref="E5511" location="A128020634C" display="A128020634C" xr:uid="{00000000-0004-0000-0000-00007C150000}"/>
    <hyperlink ref="E5512" location="A128020642C" display="A128020642C" xr:uid="{00000000-0004-0000-0000-00007D150000}"/>
    <hyperlink ref="E5513" location="A128001226L" display="A128001226L" xr:uid="{00000000-0004-0000-0000-00007E150000}"/>
    <hyperlink ref="E5514" location="A128039982X" display="A128039982X" xr:uid="{00000000-0004-0000-0000-00007F150000}"/>
    <hyperlink ref="E5515" location="A127981910J" display="A127981910J" xr:uid="{00000000-0004-0000-0000-000080150000}"/>
    <hyperlink ref="E5516" location="A128001230C" display="A128001230C" xr:uid="{00000000-0004-0000-0000-000081150000}"/>
    <hyperlink ref="E5517" location="A128078998V" display="A128078998V" xr:uid="{00000000-0004-0000-0000-000082150000}"/>
    <hyperlink ref="E5518" location="A128001202V" display="A128001202V" xr:uid="{00000000-0004-0000-0000-000083150000}"/>
    <hyperlink ref="E5519" location="A127981882K" display="A127981882K" xr:uid="{00000000-0004-0000-0000-000084150000}"/>
    <hyperlink ref="E5520" location="A128001206C" display="A128001206C" xr:uid="{00000000-0004-0000-0000-000085150000}"/>
    <hyperlink ref="E5521" location="A128001210V" display="A128001210V" xr:uid="{00000000-0004-0000-0000-000086150000}"/>
    <hyperlink ref="E5522" location="A128059514J" display="A128059514J" xr:uid="{00000000-0004-0000-0000-000087150000}"/>
    <hyperlink ref="E5523" location="A128020622V" display="A128020622V" xr:uid="{00000000-0004-0000-0000-000088150000}"/>
    <hyperlink ref="E5524" location="A128001214C" display="A128001214C" xr:uid="{00000000-0004-0000-0000-000089150000}"/>
    <hyperlink ref="E5525" location="A128098074T" display="A128098074T" xr:uid="{00000000-0004-0000-0000-00008A150000}"/>
    <hyperlink ref="E5526" location="A127981886V" display="A127981886V" xr:uid="{00000000-0004-0000-0000-00008B150000}"/>
    <hyperlink ref="E5527" location="A128001218L" display="A128001218L" xr:uid="{00000000-0004-0000-0000-00008C150000}"/>
    <hyperlink ref="E5528" location="A127981890K" display="A127981890K" xr:uid="{00000000-0004-0000-0000-00008D150000}"/>
    <hyperlink ref="E5529" location="A128098082T" display="A128098082T" xr:uid="{00000000-0004-0000-0000-00008E150000}"/>
    <hyperlink ref="E5530" location="A127981894V" display="A127981894V" xr:uid="{00000000-0004-0000-0000-00008F150000}"/>
    <hyperlink ref="E5531" location="A128098086A" display="A128098086A" xr:uid="{00000000-0004-0000-0000-000090150000}"/>
    <hyperlink ref="E5532" location="A128078990A" display="A128078990A" xr:uid="{00000000-0004-0000-0000-000091150000}"/>
    <hyperlink ref="E5533" location="A127981898C" display="A127981898C" xr:uid="{00000000-0004-0000-0000-000092150000}"/>
    <hyperlink ref="E5534" location="A127981902J" display="A127981902J" xr:uid="{00000000-0004-0000-0000-000093150000}"/>
    <hyperlink ref="E5535" location="A128001222C" display="A128001222C" xr:uid="{00000000-0004-0000-0000-000094150000}"/>
    <hyperlink ref="E5536" location="A128020626C" display="A128020626C" xr:uid="{00000000-0004-0000-0000-000095150000}"/>
    <hyperlink ref="E5537" location="A128020630V" display="A128020630V" xr:uid="{00000000-0004-0000-0000-000096150000}"/>
    <hyperlink ref="E5538" location="A127981906T" display="A127981906T" xr:uid="{00000000-0004-0000-0000-000097150000}"/>
    <hyperlink ref="E5539" location="A128039978J" display="A128039978J" xr:uid="{00000000-0004-0000-0000-000098150000}"/>
    <hyperlink ref="E5540" location="A128098090T" display="A128098090T" xr:uid="{00000000-0004-0000-0000-000099150000}"/>
    <hyperlink ref="E5541" location="A127962486C" display="A127962486C" xr:uid="{00000000-0004-0000-0000-00009A150000}"/>
    <hyperlink ref="E5542" location="A128078994K" display="A128078994K" xr:uid="{00000000-0004-0000-0000-00009B150000}"/>
    <hyperlink ref="E5543" location="A127962906L" display="A127962906L" xr:uid="{00000000-0004-0000-0000-00009C150000}"/>
    <hyperlink ref="E5544" location="A128040350X" display="A128040350X" xr:uid="{00000000-0004-0000-0000-00009D150000}"/>
    <hyperlink ref="E5545" location="A128059862C" display="A128059862C" xr:uid="{00000000-0004-0000-0000-00009E150000}"/>
    <hyperlink ref="E5546" location="A127982270R" display="A127982270R" xr:uid="{00000000-0004-0000-0000-00009F150000}"/>
    <hyperlink ref="E5547" location="A128040370J" display="A128040370J" xr:uid="{00000000-0004-0000-0000-0000A0150000}"/>
    <hyperlink ref="E5548" location="A128059874L" display="A128059874L" xr:uid="{00000000-0004-0000-0000-0000A1150000}"/>
    <hyperlink ref="E5549" location="A128059878W" display="A128059878W" xr:uid="{00000000-0004-0000-0000-0000A2150000}"/>
    <hyperlink ref="E5550" location="A128040374T" display="A128040374T" xr:uid="{00000000-0004-0000-0000-0000A3150000}"/>
    <hyperlink ref="E5551" location="A128059882L" display="A128059882L" xr:uid="{00000000-0004-0000-0000-0000A4150000}"/>
    <hyperlink ref="E5552" location="A128001606R" display="A128001606R" xr:uid="{00000000-0004-0000-0000-0000A5150000}"/>
    <hyperlink ref="E5553" location="A128020990X" display="A128020990X" xr:uid="{00000000-0004-0000-0000-0000A6150000}"/>
    <hyperlink ref="E5554" location="A128098426K" display="A128098426K" xr:uid="{00000000-0004-0000-0000-0000A7150000}"/>
    <hyperlink ref="E5555" location="A128001594T" display="A128001594T" xr:uid="{00000000-0004-0000-0000-0000A8150000}"/>
    <hyperlink ref="E5556" location="A128020994J" display="A128020994J" xr:uid="{00000000-0004-0000-0000-0000A9150000}"/>
    <hyperlink ref="E5557" location="A127982258X" display="A127982258X" xr:uid="{00000000-0004-0000-0000-0000AA150000}"/>
    <hyperlink ref="E5558" location="A128040354J" display="A128040354J" xr:uid="{00000000-0004-0000-0000-0000AB150000}"/>
    <hyperlink ref="E5559" location="A128001598A" display="A128001598A" xr:uid="{00000000-0004-0000-0000-0000AC150000}"/>
    <hyperlink ref="E5560" location="A127982262R" display="A127982262R" xr:uid="{00000000-0004-0000-0000-0000AD150000}"/>
    <hyperlink ref="E5561" location="A128098430A" display="A128098430A" xr:uid="{00000000-0004-0000-0000-0000AE150000}"/>
    <hyperlink ref="E5562" location="A128001602F" display="A128001602F" xr:uid="{00000000-0004-0000-0000-0000AF150000}"/>
    <hyperlink ref="E5563" location="A128040358T" display="A128040358T" xr:uid="{00000000-0004-0000-0000-0000B0150000}"/>
    <hyperlink ref="E5564" location="A127962894R" display="A127962894R" xr:uid="{00000000-0004-0000-0000-0000B1150000}"/>
    <hyperlink ref="E5565" location="A128059866L" display="A128059866L" xr:uid="{00000000-0004-0000-0000-0000B2150000}"/>
    <hyperlink ref="E5566" location="A127962898X" display="A127962898X" xr:uid="{00000000-0004-0000-0000-0000B3150000}"/>
    <hyperlink ref="E5567" location="A128040362J" display="A128040362J" xr:uid="{00000000-0004-0000-0000-0000B4150000}"/>
    <hyperlink ref="E5568" location="A128079310C" display="A128079310C" xr:uid="{00000000-0004-0000-0000-0000B5150000}"/>
    <hyperlink ref="E5569" location="A127962902C" display="A127962902C" xr:uid="{00000000-0004-0000-0000-0000B6150000}"/>
    <hyperlink ref="E5570" location="A127982266X" display="A127982266X" xr:uid="{00000000-0004-0000-0000-0000B7150000}"/>
    <hyperlink ref="E5571" location="A128098434K" display="A128098434K" xr:uid="{00000000-0004-0000-0000-0000B8150000}"/>
    <hyperlink ref="E5572" location="A128040366T" display="A128040366T" xr:uid="{00000000-0004-0000-0000-0000B9150000}"/>
    <hyperlink ref="E5573" location="A128098438V" display="A128098438V" xr:uid="{00000000-0004-0000-0000-0000BA150000}"/>
    <hyperlink ref="E5574" location="A127982274X" display="A127982274X" xr:uid="{00000000-0004-0000-0000-0000BB150000}"/>
    <hyperlink ref="E5575" location="A128020998T" display="A128020998T" xr:uid="{00000000-0004-0000-0000-0000BC150000}"/>
    <hyperlink ref="E5576" location="A128059870C" display="A128059870C" xr:uid="{00000000-0004-0000-0000-0000BD150000}"/>
    <hyperlink ref="E5577" location="A128098642C" display="A128098642C" xr:uid="{00000000-0004-0000-0000-0000BE150000}"/>
    <hyperlink ref="E5578" location="A128060014K" display="A128060014K" xr:uid="{00000000-0004-0000-0000-0000BF150000}"/>
    <hyperlink ref="E5579" location="A128021158V" display="A128021158V" xr:uid="{00000000-0004-0000-0000-0000C0150000}"/>
    <hyperlink ref="E5580" location="A128040574K" display="A128040574K" xr:uid="{00000000-0004-0000-0000-0000C1150000}"/>
    <hyperlink ref="E5581" location="A128079538X" display="A128079538X" xr:uid="{00000000-0004-0000-0000-0000C2150000}"/>
    <hyperlink ref="E5582" location="A128021170K" display="A128021170K" xr:uid="{00000000-0004-0000-0000-0000C3150000}"/>
    <hyperlink ref="E5583" location="A128001794K" display="A128001794K" xr:uid="{00000000-0004-0000-0000-0000C4150000}"/>
    <hyperlink ref="E5584" location="A128079546X" display="A128079546X" xr:uid="{00000000-0004-0000-0000-0000C5150000}"/>
    <hyperlink ref="E5585" location="A128040582K" display="A128040582K" xr:uid="{00000000-0004-0000-0000-0000C6150000}"/>
    <hyperlink ref="E5586" location="A128001798V" display="A128001798V" xr:uid="{00000000-0004-0000-0000-0000C7150000}"/>
    <hyperlink ref="E5587" location="A128079526R" display="A128079526R" xr:uid="{00000000-0004-0000-0000-0000C8150000}"/>
    <hyperlink ref="E5588" location="A127982474T" display="A127982474T" xr:uid="{00000000-0004-0000-0000-0000C9150000}"/>
    <hyperlink ref="E5589" location="A128098634C" display="A128098634C" xr:uid="{00000000-0004-0000-0000-0000CA150000}"/>
    <hyperlink ref="E5590" location="A128021150A" display="A128021150A" xr:uid="{00000000-0004-0000-0000-0000CB150000}"/>
    <hyperlink ref="E5591" location="A128098638L" display="A128098638L" xr:uid="{00000000-0004-0000-0000-0000CC150000}"/>
    <hyperlink ref="E5592" location="A128060018V" display="A128060018V" xr:uid="{00000000-0004-0000-0000-0000CD150000}"/>
    <hyperlink ref="E5593" location="A128001770T" display="A128001770T" xr:uid="{00000000-0004-0000-0000-0000CE150000}"/>
    <hyperlink ref="E5594" location="A127963086K" display="A127963086K" xr:uid="{00000000-0004-0000-0000-0000CF150000}"/>
    <hyperlink ref="E5595" location="A128021154K" display="A128021154K" xr:uid="{00000000-0004-0000-0000-0000D0150000}"/>
    <hyperlink ref="E5596" location="A128060022K" display="A128060022K" xr:uid="{00000000-0004-0000-0000-0000D1150000}"/>
    <hyperlink ref="E5597" location="A128079530F" display="A128079530F" xr:uid="{00000000-0004-0000-0000-0000D2150000}"/>
    <hyperlink ref="E5598" location="A128001774A" display="A128001774A" xr:uid="{00000000-0004-0000-0000-0000D3150000}"/>
    <hyperlink ref="E5599" location="A127963090A" display="A127963090A" xr:uid="{00000000-0004-0000-0000-0000D4150000}"/>
    <hyperlink ref="E5600" location="A128001778K" display="A128001778K" xr:uid="{00000000-0004-0000-0000-0000D5150000}"/>
    <hyperlink ref="E5601" location="A128001782A" display="A128001782A" xr:uid="{00000000-0004-0000-0000-0000D6150000}"/>
    <hyperlink ref="E5602" location="A128079534R" display="A128079534R" xr:uid="{00000000-0004-0000-0000-0000D7150000}"/>
    <hyperlink ref="E5603" location="A128040570A" display="A128040570A" xr:uid="{00000000-0004-0000-0000-0000D8150000}"/>
    <hyperlink ref="E5604" location="A128021162K" display="A128021162K" xr:uid="{00000000-0004-0000-0000-0000D9150000}"/>
    <hyperlink ref="E5605" location="A127982478A" display="A127982478A" xr:uid="{00000000-0004-0000-0000-0000DA150000}"/>
    <hyperlink ref="E5606" location="A128001786K" display="A128001786K" xr:uid="{00000000-0004-0000-0000-0000DB150000}"/>
    <hyperlink ref="E5607" location="A128040578V" display="A128040578V" xr:uid="{00000000-0004-0000-0000-0000DC150000}"/>
    <hyperlink ref="E5608" location="A128021166V" display="A128021166V" xr:uid="{00000000-0004-0000-0000-0000DD150000}"/>
    <hyperlink ref="E5609" location="A128001790A" display="A128001790A" xr:uid="{00000000-0004-0000-0000-0000DE150000}"/>
    <hyperlink ref="E5610" location="A128079542R" display="A128079542R" xr:uid="{00000000-0004-0000-0000-0000DF150000}"/>
    <hyperlink ref="E5611" location="A128098658W" display="A128098658W" xr:uid="{00000000-0004-0000-0000-0000E0150000}"/>
    <hyperlink ref="E5612" location="A128021194C" display="A128021194C" xr:uid="{00000000-0004-0000-0000-0000E1150000}"/>
    <hyperlink ref="E5613" location="A128021206A" display="A128021206A" xr:uid="{00000000-0004-0000-0000-0000E2150000}"/>
    <hyperlink ref="E5614" location="A128001834T" display="A128001834T" xr:uid="{00000000-0004-0000-0000-0000E3150000}"/>
    <hyperlink ref="E5615" location="A128021226K" display="A128021226K" xr:uid="{00000000-0004-0000-0000-0000E4150000}"/>
    <hyperlink ref="E5616" location="A128079614R" display="A128079614R" xr:uid="{00000000-0004-0000-0000-0000E5150000}"/>
    <hyperlink ref="E5617" location="A128040614T" display="A128040614T" xr:uid="{00000000-0004-0000-0000-0000E6150000}"/>
    <hyperlink ref="E5618" location="A128079618X" display="A128079618X" xr:uid="{00000000-0004-0000-0000-0000E7150000}"/>
    <hyperlink ref="E5619" location="A128098670L" display="A128098670L" xr:uid="{00000000-0004-0000-0000-0000E8150000}"/>
    <hyperlink ref="E5620" location="A128001838A" display="A128001838A" xr:uid="{00000000-0004-0000-0000-0000E9150000}"/>
    <hyperlink ref="E5621" location="A128098646L" display="A128098646L" xr:uid="{00000000-0004-0000-0000-0000EA150000}"/>
    <hyperlink ref="E5622" location="A128079582J" display="A128079582J" xr:uid="{00000000-0004-0000-0000-0000EB150000}"/>
    <hyperlink ref="E5623" location="A128079586T" display="A128079586T" xr:uid="{00000000-0004-0000-0000-0000EC150000}"/>
    <hyperlink ref="E5624" location="A128001822J" display="A128001822J" xr:uid="{00000000-0004-0000-0000-0000ED150000}"/>
    <hyperlink ref="E5625" location="A128060038C" display="A128060038C" xr:uid="{00000000-0004-0000-0000-0000EE150000}"/>
    <hyperlink ref="E5626" location="A128021198L" display="A128021198L" xr:uid="{00000000-0004-0000-0000-0000EF150000}"/>
    <hyperlink ref="E5627" location="A128098650C" display="A128098650C" xr:uid="{00000000-0004-0000-0000-0000F0150000}"/>
    <hyperlink ref="E5628" location="A128079590J" display="A128079590J" xr:uid="{00000000-0004-0000-0000-0000F1150000}"/>
    <hyperlink ref="E5629" location="A128001826T" display="A128001826T" xr:uid="{00000000-0004-0000-0000-0000F2150000}"/>
    <hyperlink ref="E5630" location="A128021202T" display="A128021202T" xr:uid="{00000000-0004-0000-0000-0000F3150000}"/>
    <hyperlink ref="E5631" location="A128098654L" display="A128098654L" xr:uid="{00000000-0004-0000-0000-0000F4150000}"/>
    <hyperlink ref="E5632" location="A128079594T" display="A128079594T" xr:uid="{00000000-0004-0000-0000-0000F5150000}"/>
    <hyperlink ref="E5633" location="A128001830J" display="A128001830J" xr:uid="{00000000-0004-0000-0000-0000F6150000}"/>
    <hyperlink ref="E5634" location="A128021210T" display="A128021210T" xr:uid="{00000000-0004-0000-0000-0000F7150000}"/>
    <hyperlink ref="E5635" location="A128079598A" display="A128079598A" xr:uid="{00000000-0004-0000-0000-0000F8150000}"/>
    <hyperlink ref="E5636" location="A128079602F" display="A128079602F" xr:uid="{00000000-0004-0000-0000-0000F9150000}"/>
    <hyperlink ref="E5637" location="A128021214A" display="A128021214A" xr:uid="{00000000-0004-0000-0000-0000FA150000}"/>
    <hyperlink ref="E5638" location="A128040606T" display="A128040606T" xr:uid="{00000000-0004-0000-0000-0000FB150000}"/>
    <hyperlink ref="E5639" location="A128021218K" display="A128021218K" xr:uid="{00000000-0004-0000-0000-0000FC150000}"/>
    <hyperlink ref="E5640" location="A128079606R" display="A128079606R" xr:uid="{00000000-0004-0000-0000-0000FD150000}"/>
    <hyperlink ref="E5641" location="A128021222A" display="A128021222A" xr:uid="{00000000-0004-0000-0000-0000FE150000}"/>
    <hyperlink ref="E5642" location="A128040610J" display="A128040610J" xr:uid="{00000000-0004-0000-0000-0000FF150000}"/>
    <hyperlink ref="E5643" location="A128079610F" display="A128079610F" xr:uid="{00000000-0004-0000-0000-000000160000}"/>
    <hyperlink ref="E5644" location="A128098662L" display="A128098662L" xr:uid="{00000000-0004-0000-0000-000001160000}"/>
    <hyperlink ref="E5645" location="A128079642X" display="A128079642X" xr:uid="{00000000-0004-0000-0000-000002160000}"/>
    <hyperlink ref="E5646" location="A127963114J" display="A127963114J" xr:uid="{00000000-0004-0000-0000-000003160000}"/>
    <hyperlink ref="E5647" location="A128021234K" display="A128021234K" xr:uid="{00000000-0004-0000-0000-000004160000}"/>
    <hyperlink ref="E5648" location="A127982518J" display="A127982518J" xr:uid="{00000000-0004-0000-0000-000005160000}"/>
    <hyperlink ref="E5649" location="A128060042V" display="A128060042V" xr:uid="{00000000-0004-0000-0000-000006160000}"/>
    <hyperlink ref="E5650" location="A128098674W" display="A128098674W" xr:uid="{00000000-0004-0000-0000-000007160000}"/>
    <hyperlink ref="E5651" location="A128098678F" display="A128098678F" xr:uid="{00000000-0004-0000-0000-000008160000}"/>
    <hyperlink ref="E5652" location="A128098682W" display="A128098682W" xr:uid="{00000000-0004-0000-0000-000009160000}"/>
    <hyperlink ref="E5653" location="A128060046C" display="A128060046C" xr:uid="{00000000-0004-0000-0000-00000A160000}"/>
    <hyperlink ref="E5654" location="A128021242K" display="A128021242K" xr:uid="{00000000-0004-0000-0000-00000B160000}"/>
    <hyperlink ref="E5655" location="A128079622R" display="A128079622R" xr:uid="{00000000-0004-0000-0000-00000C160000}"/>
    <hyperlink ref="E5656" location="A127982502R" display="A127982502R" xr:uid="{00000000-0004-0000-0000-00000D160000}"/>
    <hyperlink ref="E5657" location="A127963118T" display="A127963118T" xr:uid="{00000000-0004-0000-0000-00000E160000}"/>
    <hyperlink ref="E5658" location="A128079626X" display="A128079626X" xr:uid="{00000000-0004-0000-0000-00000F160000}"/>
    <hyperlink ref="E5659" location="A128021230A" display="A128021230A" xr:uid="{00000000-0004-0000-0000-000010160000}"/>
    <hyperlink ref="E5660" location="A128001842T" display="A128001842T" xr:uid="{00000000-0004-0000-0000-000011160000}"/>
    <hyperlink ref="E5661" location="A128079630R" display="A128079630R" xr:uid="{00000000-0004-0000-0000-000012160000}"/>
    <hyperlink ref="E5662" location="A128001846A" display="A128001846A" xr:uid="{00000000-0004-0000-0000-000013160000}"/>
    <hyperlink ref="E5663" location="A128001850T" display="A128001850T" xr:uid="{00000000-0004-0000-0000-000014160000}"/>
    <hyperlink ref="E5664" location="A127963122J" display="A127963122J" xr:uid="{00000000-0004-0000-0000-000015160000}"/>
    <hyperlink ref="E5665" location="A128021238V" display="A128021238V" xr:uid="{00000000-0004-0000-0000-000016160000}"/>
    <hyperlink ref="E5666" location="A128079634X" display="A128079634X" xr:uid="{00000000-0004-0000-0000-000017160000}"/>
    <hyperlink ref="E5667" location="A127982506X" display="A127982506X" xr:uid="{00000000-0004-0000-0000-000018160000}"/>
    <hyperlink ref="E5668" location="A128040618A" display="A128040618A" xr:uid="{00000000-0004-0000-0000-000019160000}"/>
    <hyperlink ref="E5669" location="A127963126T" display="A127963126T" xr:uid="{00000000-0004-0000-0000-00001A160000}"/>
    <hyperlink ref="E5670" location="A127963130J" display="A127963130J" xr:uid="{00000000-0004-0000-0000-00001B160000}"/>
    <hyperlink ref="E5671" location="A127982510R" display="A127982510R" xr:uid="{00000000-0004-0000-0000-00001C160000}"/>
    <hyperlink ref="E5672" location="A128079638J" display="A128079638J" xr:uid="{00000000-0004-0000-0000-00001D160000}"/>
    <hyperlink ref="E5673" location="A128040622T" display="A128040622T" xr:uid="{00000000-0004-0000-0000-00001E160000}"/>
    <hyperlink ref="E5674" location="A127982514X" display="A127982514X" xr:uid="{00000000-0004-0000-0000-00001F160000}"/>
    <hyperlink ref="E5675" location="A127982522X" display="A127982522X" xr:uid="{00000000-0004-0000-0000-000020160000}"/>
    <hyperlink ref="E5676" location="A127982526J" display="A127982526J" xr:uid="{00000000-0004-0000-0000-000021160000}"/>
    <hyperlink ref="E5677" location="A128040626A" display="A128040626A" xr:uid="{00000000-0004-0000-0000-000022160000}"/>
    <hyperlink ref="E5678" location="A128001854A" display="A128001854A" xr:uid="{00000000-0004-0000-0000-000023160000}"/>
    <hyperlink ref="E5679" location="A127982538T" display="A127982538T" xr:uid="{00000000-0004-0000-0000-000024160000}"/>
    <hyperlink ref="E5680" location="A128001858K" display="A128001858K" xr:uid="{00000000-0004-0000-0000-000025160000}"/>
    <hyperlink ref="E5681" location="A127963146A" display="A127963146A" xr:uid="{00000000-0004-0000-0000-000026160000}"/>
    <hyperlink ref="E5682" location="A127982534J" display="A127982534J" xr:uid="{00000000-0004-0000-0000-000027160000}"/>
    <hyperlink ref="E5683" location="A127982542J" display="A127982542J" xr:uid="{00000000-0004-0000-0000-000028160000}"/>
    <hyperlink ref="E5684" location="A128021246V" display="A128021246V" xr:uid="{00000000-0004-0000-0000-000029160000}"/>
    <hyperlink ref="E5685" location="A128040650A" display="A128040650A" xr:uid="{00000000-0004-0000-0000-00002A160000}"/>
    <hyperlink ref="E5686" location="A128060066L" display="A128060066L" xr:uid="{00000000-0004-0000-0000-00002B160000}"/>
    <hyperlink ref="E5687" location="A128060070C" display="A128060070C" xr:uid="{00000000-0004-0000-0000-00002C160000}"/>
    <hyperlink ref="E5688" location="A128001878V" display="A128001878V" xr:uid="{00000000-0004-0000-0000-00002D160000}"/>
    <hyperlink ref="E5689" location="A127982530X" display="A127982530X" xr:uid="{00000000-0004-0000-0000-00002E160000}"/>
    <hyperlink ref="E5690" location="A128079646J" display="A128079646J" xr:uid="{00000000-0004-0000-0000-00002F160000}"/>
    <hyperlink ref="E5691" location="A127963138A" display="A127963138A" xr:uid="{00000000-0004-0000-0000-000030160000}"/>
    <hyperlink ref="E5692" location="A128001862A" display="A128001862A" xr:uid="{00000000-0004-0000-0000-000031160000}"/>
    <hyperlink ref="E5693" location="A127963142T" display="A127963142T" xr:uid="{00000000-0004-0000-0000-000032160000}"/>
    <hyperlink ref="E5694" location="A128079650X" display="A128079650X" xr:uid="{00000000-0004-0000-0000-000033160000}"/>
    <hyperlink ref="E5695" location="A128060050V" display="A128060050V" xr:uid="{00000000-0004-0000-0000-000034160000}"/>
    <hyperlink ref="E5696" location="A128098686F" display="A128098686F" xr:uid="{00000000-0004-0000-0000-000035160000}"/>
    <hyperlink ref="E5697" location="A128060054C" display="A128060054C" xr:uid="{00000000-0004-0000-0000-000036160000}"/>
    <hyperlink ref="E5698" location="A128098690W" display="A128098690W" xr:uid="{00000000-0004-0000-0000-000037160000}"/>
    <hyperlink ref="E5699" location="A128040630T" display="A128040630T" xr:uid="{00000000-0004-0000-0000-000038160000}"/>
    <hyperlink ref="E5700" location="A128098694F" display="A128098694F" xr:uid="{00000000-0004-0000-0000-000039160000}"/>
    <hyperlink ref="E5701" location="A128040634A" display="A128040634A" xr:uid="{00000000-0004-0000-0000-00003A160000}"/>
    <hyperlink ref="E5702" location="A128040638K" display="A128040638K" xr:uid="{00000000-0004-0000-0000-00003B160000}"/>
    <hyperlink ref="E5703" location="A128079654J" display="A128079654J" xr:uid="{00000000-0004-0000-0000-00003C160000}"/>
    <hyperlink ref="E5704" location="A128060058L" display="A128060058L" xr:uid="{00000000-0004-0000-0000-00003D160000}"/>
    <hyperlink ref="E5705" location="A128079658T" display="A128079658T" xr:uid="{00000000-0004-0000-0000-00003E160000}"/>
    <hyperlink ref="E5706" location="A128001866K" display="A128001866K" xr:uid="{00000000-0004-0000-0000-00003F160000}"/>
    <hyperlink ref="E5707" location="A128001870A" display="A128001870A" xr:uid="{00000000-0004-0000-0000-000040160000}"/>
    <hyperlink ref="E5708" location="A128098698R" display="A128098698R" xr:uid="{00000000-0004-0000-0000-000041160000}"/>
    <hyperlink ref="E5709" location="A128040642A" display="A128040642A" xr:uid="{00000000-0004-0000-0000-000042160000}"/>
    <hyperlink ref="E5710" location="A128040646K" display="A128040646K" xr:uid="{00000000-0004-0000-0000-000043160000}"/>
    <hyperlink ref="E5711" location="A128001874K" display="A128001874K" xr:uid="{00000000-0004-0000-0000-000044160000}"/>
    <hyperlink ref="E5712" location="A127963150T" display="A127963150T" xr:uid="{00000000-0004-0000-0000-000045160000}"/>
    <hyperlink ref="E5713" location="A127982562T" display="A127982562T" xr:uid="{00000000-0004-0000-0000-000046160000}"/>
    <hyperlink ref="E5714" location="A128079662J" display="A128079662J" xr:uid="{00000000-0004-0000-0000-000047160000}"/>
    <hyperlink ref="E5715" location="A127963158K" display="A127963158K" xr:uid="{00000000-0004-0000-0000-000048160000}"/>
    <hyperlink ref="E5716" location="A128060078W" display="A128060078W" xr:uid="{00000000-0004-0000-0000-000049160000}"/>
    <hyperlink ref="E5717" location="A127963162A" display="A127963162A" xr:uid="{00000000-0004-0000-0000-00004A160000}"/>
    <hyperlink ref="E5718" location="A127963170A" display="A127963170A" xr:uid="{00000000-0004-0000-0000-00004B160000}"/>
    <hyperlink ref="E5719" location="A128040682V" display="A128040682V" xr:uid="{00000000-0004-0000-0000-00004C160000}"/>
    <hyperlink ref="E5720" location="A128079682T" display="A128079682T" xr:uid="{00000000-0004-0000-0000-00004D160000}"/>
    <hyperlink ref="E5721" location="A128098714C" display="A128098714C" xr:uid="{00000000-0004-0000-0000-00004E160000}"/>
    <hyperlink ref="E5722" location="A128060082L" display="A128060082L" xr:uid="{00000000-0004-0000-0000-00004F160000}"/>
    <hyperlink ref="E5723" location="A128098702V" display="A128098702V" xr:uid="{00000000-0004-0000-0000-000050160000}"/>
    <hyperlink ref="E5724" location="A128021250K" display="A128021250K" xr:uid="{00000000-0004-0000-0000-000051160000}"/>
    <hyperlink ref="E5725" location="A128040654K" display="A128040654K" xr:uid="{00000000-0004-0000-0000-000052160000}"/>
    <hyperlink ref="E5726" location="A128001882K" display="A128001882K" xr:uid="{00000000-0004-0000-0000-000053160000}"/>
    <hyperlink ref="E5727" location="A127963154A" display="A127963154A" xr:uid="{00000000-0004-0000-0000-000054160000}"/>
    <hyperlink ref="E5728" location="A128040658V" display="A128040658V" xr:uid="{00000000-0004-0000-0000-000055160000}"/>
    <hyperlink ref="E5729" location="A127982546T" display="A127982546T" xr:uid="{00000000-0004-0000-0000-000056160000}"/>
    <hyperlink ref="E5730" location="A128060074L" display="A128060074L" xr:uid="{00000000-0004-0000-0000-000057160000}"/>
    <hyperlink ref="E5731" location="A128098706C" display="A128098706C" xr:uid="{00000000-0004-0000-0000-000058160000}"/>
    <hyperlink ref="E5732" location="A128079666T" display="A128079666T" xr:uid="{00000000-0004-0000-0000-000059160000}"/>
    <hyperlink ref="E5733" location="A128079670J" display="A128079670J" xr:uid="{00000000-0004-0000-0000-00005A160000}"/>
    <hyperlink ref="E5734" location="A128079674T" display="A128079674T" xr:uid="{00000000-0004-0000-0000-00005B160000}"/>
    <hyperlink ref="E5735" location="A128098710V" display="A128098710V" xr:uid="{00000000-0004-0000-0000-00005C160000}"/>
    <hyperlink ref="E5736" location="A127982550J" display="A127982550J" xr:uid="{00000000-0004-0000-0000-00005D160000}"/>
    <hyperlink ref="E5737" location="A128040662K" display="A128040662K" xr:uid="{00000000-0004-0000-0000-00005E160000}"/>
    <hyperlink ref="E5738" location="A128079678A" display="A128079678A" xr:uid="{00000000-0004-0000-0000-00005F160000}"/>
    <hyperlink ref="E5739" location="A127982554T" display="A127982554T" xr:uid="{00000000-0004-0000-0000-000060160000}"/>
    <hyperlink ref="E5740" location="A128040666V" display="A128040666V" xr:uid="{00000000-0004-0000-0000-000061160000}"/>
    <hyperlink ref="E5741" location="A128001886V" display="A128001886V" xr:uid="{00000000-0004-0000-0000-000062160000}"/>
    <hyperlink ref="E5742" location="A128040670K" display="A128040670K" xr:uid="{00000000-0004-0000-0000-000063160000}"/>
    <hyperlink ref="E5743" location="A128021254V" display="A128021254V" xr:uid="{00000000-0004-0000-0000-000064160000}"/>
    <hyperlink ref="E5744" location="A127982558A" display="A127982558A" xr:uid="{00000000-0004-0000-0000-000065160000}"/>
    <hyperlink ref="E5745" location="A128040674V" display="A128040674V" xr:uid="{00000000-0004-0000-0000-000066160000}"/>
    <hyperlink ref="E5746" location="A128040678C" display="A128040678C" xr:uid="{00000000-0004-0000-0000-000067160000}"/>
    <hyperlink ref="E5747" location="A128079698K" display="A128079698K" xr:uid="{00000000-0004-0000-0000-000068160000}"/>
    <hyperlink ref="E5748" location="A127963174K" display="A127963174K" xr:uid="{00000000-0004-0000-0000-000069160000}"/>
    <hyperlink ref="E5749" location="A128001894V" display="A128001894V" xr:uid="{00000000-0004-0000-0000-00006A160000}"/>
    <hyperlink ref="E5750" location="A128098730C" display="A128098730C" xr:uid="{00000000-0004-0000-0000-00006B160000}"/>
    <hyperlink ref="E5751" location="A128060098F" display="A128060098F" xr:uid="{00000000-0004-0000-0000-00006C160000}"/>
    <hyperlink ref="E5752" location="A128021274C" display="A128021274C" xr:uid="{00000000-0004-0000-0000-00006D160000}"/>
    <hyperlink ref="E5753" location="A128001910J" display="A128001910J" xr:uid="{00000000-0004-0000-0000-00006E160000}"/>
    <hyperlink ref="E5754" location="A128040694C" display="A128040694C" xr:uid="{00000000-0004-0000-0000-00006F160000}"/>
    <hyperlink ref="E5755" location="A128098734L" display="A128098734L" xr:uid="{00000000-0004-0000-0000-000070160000}"/>
    <hyperlink ref="E5756" location="A128001914T" display="A128001914T" xr:uid="{00000000-0004-0000-0000-000071160000}"/>
    <hyperlink ref="E5757" location="A128021258C" display="A128021258C" xr:uid="{00000000-0004-0000-0000-000072160000}"/>
    <hyperlink ref="E5758" location="A128098718L" display="A128098718L" xr:uid="{00000000-0004-0000-0000-000073160000}"/>
    <hyperlink ref="E5759" location="A128021262V" display="A128021262V" xr:uid="{00000000-0004-0000-0000-000074160000}"/>
    <hyperlink ref="E5760" location="A128098722C" display="A128098722C" xr:uid="{00000000-0004-0000-0000-000075160000}"/>
    <hyperlink ref="E5761" location="A128021266C" display="A128021266C" xr:uid="{00000000-0004-0000-0000-000076160000}"/>
    <hyperlink ref="E5762" location="A127982566A" display="A127982566A" xr:uid="{00000000-0004-0000-0000-000077160000}"/>
    <hyperlink ref="E5763" location="A128021270V" display="A128021270V" xr:uid="{00000000-0004-0000-0000-000078160000}"/>
    <hyperlink ref="E5764" location="A128079686A" display="A128079686A" xr:uid="{00000000-0004-0000-0000-000079160000}"/>
    <hyperlink ref="E5765" location="A128001890K" display="A128001890K" xr:uid="{00000000-0004-0000-0000-00007A160000}"/>
    <hyperlink ref="E5766" location="A127963178V" display="A127963178V" xr:uid="{00000000-0004-0000-0000-00007B160000}"/>
    <hyperlink ref="E5767" location="A128040686C" display="A128040686C" xr:uid="{00000000-0004-0000-0000-00007C160000}"/>
    <hyperlink ref="E5768" location="A128060086W" display="A128060086W" xr:uid="{00000000-0004-0000-0000-00007D160000}"/>
    <hyperlink ref="E5769" location="A128040690V" display="A128040690V" xr:uid="{00000000-0004-0000-0000-00007E160000}"/>
    <hyperlink ref="E5770" location="A128060090L" display="A128060090L" xr:uid="{00000000-0004-0000-0000-00007F160000}"/>
    <hyperlink ref="E5771" location="A128079690T" display="A128079690T" xr:uid="{00000000-0004-0000-0000-000080160000}"/>
    <hyperlink ref="E5772" location="A127982570T" display="A127982570T" xr:uid="{00000000-0004-0000-0000-000081160000}"/>
    <hyperlink ref="E5773" location="A128001898C" display="A128001898C" xr:uid="{00000000-0004-0000-0000-000082160000}"/>
    <hyperlink ref="E5774" location="A128098726L" display="A128098726L" xr:uid="{00000000-0004-0000-0000-000083160000}"/>
    <hyperlink ref="E5775" location="A128001902J" display="A128001902J" xr:uid="{00000000-0004-0000-0000-000084160000}"/>
    <hyperlink ref="E5776" location="A127982574A" display="A127982574A" xr:uid="{00000000-0004-0000-0000-000085160000}"/>
    <hyperlink ref="E5777" location="A128079694A" display="A128079694A" xr:uid="{00000000-0004-0000-0000-000086160000}"/>
    <hyperlink ref="E5778" location="A127963182K" display="A127963182K" xr:uid="{00000000-0004-0000-0000-000087160000}"/>
    <hyperlink ref="E5779" location="A128060094W" display="A128060094W" xr:uid="{00000000-0004-0000-0000-000088160000}"/>
    <hyperlink ref="E5780" location="A127982578K" display="A127982578K" xr:uid="{00000000-0004-0000-0000-000089160000}"/>
    <hyperlink ref="E5781" location="A128001930T" display="A128001930T" xr:uid="{00000000-0004-0000-0000-00008A160000}"/>
    <hyperlink ref="E5782" location="A127982582A" display="A127982582A" xr:uid="{00000000-0004-0000-0000-00008B160000}"/>
    <hyperlink ref="E5783" location="A127982594K" display="A127982594K" xr:uid="{00000000-0004-0000-0000-00008C160000}"/>
    <hyperlink ref="E5784" location="A128060106V" display="A128060106V" xr:uid="{00000000-0004-0000-0000-00008D160000}"/>
    <hyperlink ref="E5785" location="A128079714X" display="A128079714X" xr:uid="{00000000-0004-0000-0000-00008E160000}"/>
    <hyperlink ref="E5786" location="A127982598V" display="A127982598V" xr:uid="{00000000-0004-0000-0000-00008F160000}"/>
    <hyperlink ref="E5787" location="A128098754W" display="A128098754W" xr:uid="{00000000-0004-0000-0000-000090160000}"/>
    <hyperlink ref="E5788" location="A128040730A" display="A128040730A" xr:uid="{00000000-0004-0000-0000-000091160000}"/>
    <hyperlink ref="E5789" location="A128079718J" display="A128079718J" xr:uid="{00000000-0004-0000-0000-000092160000}"/>
    <hyperlink ref="E5790" location="A128021286L" display="A128021286L" xr:uid="{00000000-0004-0000-0000-000093160000}"/>
    <hyperlink ref="E5791" location="A127963186V" display="A127963186V" xr:uid="{00000000-0004-0000-0000-000094160000}"/>
    <hyperlink ref="E5792" location="A128001918A" display="A128001918A" xr:uid="{00000000-0004-0000-0000-000095160000}"/>
    <hyperlink ref="E5793" location="A128021278L" display="A128021278L" xr:uid="{00000000-0004-0000-0000-000096160000}"/>
    <hyperlink ref="E5794" location="A128079702R" display="A128079702R" xr:uid="{00000000-0004-0000-0000-000097160000}"/>
    <hyperlink ref="E5795" location="A127982586K" display="A127982586K" xr:uid="{00000000-0004-0000-0000-000098160000}"/>
    <hyperlink ref="E5796" location="A128098738W" display="A128098738W" xr:uid="{00000000-0004-0000-0000-000099160000}"/>
    <hyperlink ref="E5797" location="A128001922T" display="A128001922T" xr:uid="{00000000-0004-0000-0000-00009A160000}"/>
    <hyperlink ref="E5798" location="A127963190K" display="A127963190K" xr:uid="{00000000-0004-0000-0000-00009B160000}"/>
    <hyperlink ref="E5799" location="A127982590A" display="A127982590A" xr:uid="{00000000-0004-0000-0000-00009C160000}"/>
    <hyperlink ref="E5800" location="A128040698L" display="A128040698L" xr:uid="{00000000-0004-0000-0000-00009D160000}"/>
    <hyperlink ref="E5801" location="A128001926A" display="A128001926A" xr:uid="{00000000-0004-0000-0000-00009E160000}"/>
    <hyperlink ref="E5802" location="A128040702T" display="A128040702T" xr:uid="{00000000-0004-0000-0000-00009F160000}"/>
    <hyperlink ref="E5803" location="A128040706A" display="A128040706A" xr:uid="{00000000-0004-0000-0000-0000A0160000}"/>
    <hyperlink ref="E5804" location="A128040710T" display="A128040710T" xr:uid="{00000000-0004-0000-0000-0000A1160000}"/>
    <hyperlink ref="E5805" location="A128079706X" display="A128079706X" xr:uid="{00000000-0004-0000-0000-0000A2160000}"/>
    <hyperlink ref="E5806" location="A128060102K" display="A128060102K" xr:uid="{00000000-0004-0000-0000-0000A3160000}"/>
    <hyperlink ref="E5807" location="A128098742L" display="A128098742L" xr:uid="{00000000-0004-0000-0000-0000A4160000}"/>
    <hyperlink ref="E5808" location="A128040714A" display="A128040714A" xr:uid="{00000000-0004-0000-0000-0000A5160000}"/>
    <hyperlink ref="E5809" location="A128040718K" display="A128040718K" xr:uid="{00000000-0004-0000-0000-0000A6160000}"/>
    <hyperlink ref="E5810" location="A128098746W" display="A128098746W" xr:uid="{00000000-0004-0000-0000-0000A7160000}"/>
    <hyperlink ref="E5811" location="A128079710R" display="A128079710R" xr:uid="{00000000-0004-0000-0000-0000A8160000}"/>
    <hyperlink ref="E5812" location="A128040722A" display="A128040722A" xr:uid="{00000000-0004-0000-0000-0000A9160000}"/>
    <hyperlink ref="E5813" location="A128098750L" display="A128098750L" xr:uid="{00000000-0004-0000-0000-0000AA160000}"/>
    <hyperlink ref="E5814" location="A128040726K" display="A128040726K" xr:uid="{00000000-0004-0000-0000-0000AB160000}"/>
    <hyperlink ref="E5815" location="A127963218A" display="A127963218A" xr:uid="{00000000-0004-0000-0000-0000AC160000}"/>
    <hyperlink ref="E5816" location="A127963194V" display="A127963194V" xr:uid="{00000000-0004-0000-0000-0000AD160000}"/>
    <hyperlink ref="E5817" location="A128040742K" display="A128040742K" xr:uid="{00000000-0004-0000-0000-0000AE160000}"/>
    <hyperlink ref="E5818" location="A127963214T" display="A127963214T" xr:uid="{00000000-0004-0000-0000-0000AF160000}"/>
    <hyperlink ref="E5819" location="A128021294L" display="A128021294L" xr:uid="{00000000-0004-0000-0000-0000B0160000}"/>
    <hyperlink ref="E5820" location="A128098762W" display="A128098762W" xr:uid="{00000000-0004-0000-0000-0000B1160000}"/>
    <hyperlink ref="E5821" location="A128040754V" display="A128040754V" xr:uid="{00000000-0004-0000-0000-0000B2160000}"/>
    <hyperlink ref="E5822" location="A128060122V" display="A128060122V" xr:uid="{00000000-0004-0000-0000-0000B3160000}"/>
    <hyperlink ref="E5823" location="A127982610X" display="A127982610X" xr:uid="{00000000-0004-0000-0000-0000B4160000}"/>
    <hyperlink ref="E5824" location="A128060126C" display="A128060126C" xr:uid="{00000000-0004-0000-0000-0000B5160000}"/>
    <hyperlink ref="E5825" location="A127963198C" display="A127963198C" xr:uid="{00000000-0004-0000-0000-0000B6160000}"/>
    <hyperlink ref="E5826" location="A128079722X" display="A128079722X" xr:uid="{00000000-0004-0000-0000-0000B7160000}"/>
    <hyperlink ref="E5827" location="A128001934A" display="A128001934A" xr:uid="{00000000-0004-0000-0000-0000B8160000}"/>
    <hyperlink ref="E5828" location="A128040734K" display="A128040734K" xr:uid="{00000000-0004-0000-0000-0000B9160000}"/>
    <hyperlink ref="E5829" location="A127963202J" display="A127963202J" xr:uid="{00000000-0004-0000-0000-0000BA160000}"/>
    <hyperlink ref="E5830" location="A128098758F" display="A128098758F" xr:uid="{00000000-0004-0000-0000-0000BB160000}"/>
    <hyperlink ref="E5831" location="A128060110K" display="A128060110K" xr:uid="{00000000-0004-0000-0000-0000BC160000}"/>
    <hyperlink ref="E5832" location="A127963206T" display="A127963206T" xr:uid="{00000000-0004-0000-0000-0000BD160000}"/>
    <hyperlink ref="E5833" location="A128021290C" display="A128021290C" xr:uid="{00000000-0004-0000-0000-0000BE160000}"/>
    <hyperlink ref="E5834" location="A128040738V" display="A128040738V" xr:uid="{00000000-0004-0000-0000-0000BF160000}"/>
    <hyperlink ref="E5835" location="A128001938K" display="A128001938K" xr:uid="{00000000-0004-0000-0000-0000C0160000}"/>
    <hyperlink ref="E5836" location="A127963210J" display="A127963210J" xr:uid="{00000000-0004-0000-0000-0000C1160000}"/>
    <hyperlink ref="E5837" location="A127982602X" display="A127982602X" xr:uid="{00000000-0004-0000-0000-0000C2160000}"/>
    <hyperlink ref="E5838" location="A128079726J" display="A128079726J" xr:uid="{00000000-0004-0000-0000-0000C3160000}"/>
    <hyperlink ref="E5839" location="A128001942A" display="A128001942A" xr:uid="{00000000-0004-0000-0000-0000C4160000}"/>
    <hyperlink ref="E5840" location="A128001946K" display="A128001946K" xr:uid="{00000000-0004-0000-0000-0000C5160000}"/>
    <hyperlink ref="E5841" location="A128060114V" display="A128060114V" xr:uid="{00000000-0004-0000-0000-0000C6160000}"/>
    <hyperlink ref="E5842" location="A128040746V" display="A128040746V" xr:uid="{00000000-0004-0000-0000-0000C7160000}"/>
    <hyperlink ref="E5843" location="A127982606J" display="A127982606J" xr:uid="{00000000-0004-0000-0000-0000C8160000}"/>
    <hyperlink ref="E5844" location="A128079730X" display="A128079730X" xr:uid="{00000000-0004-0000-0000-0000C9160000}"/>
    <hyperlink ref="E5845" location="A128040750K" display="A128040750K" xr:uid="{00000000-0004-0000-0000-0000CA160000}"/>
    <hyperlink ref="E5846" location="A128079734J" display="A128079734J" xr:uid="{00000000-0004-0000-0000-0000CB160000}"/>
    <hyperlink ref="E5847" location="A128001950A" display="A128001950A" xr:uid="{00000000-0004-0000-0000-0000CC160000}"/>
    <hyperlink ref="E5848" location="A128060118C" display="A128060118C" xr:uid="{00000000-0004-0000-0000-0000CD160000}"/>
    <hyperlink ref="E5849" location="A128098458C" display="A128098458C" xr:uid="{00000000-0004-0000-0000-0000CE160000}"/>
    <hyperlink ref="E5850" location="A128001610F" display="A128001610F" xr:uid="{00000000-0004-0000-0000-0000CF160000}"/>
    <hyperlink ref="E5851" location="A127962914L" display="A127962914L" xr:uid="{00000000-0004-0000-0000-0000D0160000}"/>
    <hyperlink ref="E5852" location="A128079326W" display="A128079326W" xr:uid="{00000000-0004-0000-0000-0000D1160000}"/>
    <hyperlink ref="E5853" location="A127982294J" display="A127982294J" xr:uid="{00000000-0004-0000-0000-0000D2160000}"/>
    <hyperlink ref="E5854" location="A128098466C" display="A128098466C" xr:uid="{00000000-0004-0000-0000-0000D3160000}"/>
    <hyperlink ref="E5855" location="A128098470V" display="A128098470V" xr:uid="{00000000-0004-0000-0000-0000D4160000}"/>
    <hyperlink ref="E5856" location="A128098474C" display="A128098474C" xr:uid="{00000000-0004-0000-0000-0000D5160000}"/>
    <hyperlink ref="E5857" location="A128059898F" display="A128059898F" xr:uid="{00000000-0004-0000-0000-0000D6160000}"/>
    <hyperlink ref="E5858" location="A127982298T" display="A127982298T" xr:uid="{00000000-0004-0000-0000-0000D7160000}"/>
    <hyperlink ref="E5859" location="A128059886W" display="A128059886W" xr:uid="{00000000-0004-0000-0000-0000D8160000}"/>
    <hyperlink ref="E5860" location="A128098442K" display="A128098442K" xr:uid="{00000000-0004-0000-0000-0000D9160000}"/>
    <hyperlink ref="E5861" location="A128040378A" display="A128040378A" xr:uid="{00000000-0004-0000-0000-0000DA160000}"/>
    <hyperlink ref="E5862" location="A128098446V" display="A128098446V" xr:uid="{00000000-0004-0000-0000-0000DB160000}"/>
    <hyperlink ref="E5863" location="A127982278J" display="A127982278J" xr:uid="{00000000-0004-0000-0000-0000DC160000}"/>
    <hyperlink ref="E5864" location="A128079318W" display="A128079318W" xr:uid="{00000000-0004-0000-0000-0000DD160000}"/>
    <hyperlink ref="E5865" location="A127962910C" display="A127962910C" xr:uid="{00000000-0004-0000-0000-0000DE160000}"/>
    <hyperlink ref="E5866" location="A128021002X" display="A128021002X" xr:uid="{00000000-0004-0000-0000-0000DF160000}"/>
    <hyperlink ref="E5867" location="A127982282X" display="A127982282X" xr:uid="{00000000-0004-0000-0000-0000E0160000}"/>
    <hyperlink ref="E5868" location="A128079322L" display="A128079322L" xr:uid="{00000000-0004-0000-0000-0000E1160000}"/>
    <hyperlink ref="E5869" location="A128059890L" display="A128059890L" xr:uid="{00000000-0004-0000-0000-0000E2160000}"/>
    <hyperlink ref="E5870" location="A128001614R" display="A128001614R" xr:uid="{00000000-0004-0000-0000-0000E3160000}"/>
    <hyperlink ref="E5871" location="A128098450K" display="A128098450K" xr:uid="{00000000-0004-0000-0000-0000E4160000}"/>
    <hyperlink ref="E5872" location="A128001618X" display="A128001618X" xr:uid="{00000000-0004-0000-0000-0000E5160000}"/>
    <hyperlink ref="E5873" location="A127982286J" display="A127982286J" xr:uid="{00000000-0004-0000-0000-0000E6160000}"/>
    <hyperlink ref="E5874" location="A128001622R" display="A128001622R" xr:uid="{00000000-0004-0000-0000-0000E7160000}"/>
    <hyperlink ref="E5875" location="A128001626X" display="A128001626X" xr:uid="{00000000-0004-0000-0000-0000E8160000}"/>
    <hyperlink ref="E5876" location="A128021006J" display="A128021006J" xr:uid="{00000000-0004-0000-0000-0000E9160000}"/>
    <hyperlink ref="E5877" location="A127982290X" display="A127982290X" xr:uid="{00000000-0004-0000-0000-0000EA160000}"/>
    <hyperlink ref="E5878" location="A128098454V" display="A128098454V" xr:uid="{00000000-0004-0000-0000-0000EB160000}"/>
    <hyperlink ref="E5879" location="A128040382T" display="A128040382T" xr:uid="{00000000-0004-0000-0000-0000EC160000}"/>
    <hyperlink ref="E5880" location="A128021010X" display="A128021010X" xr:uid="{00000000-0004-0000-0000-0000ED160000}"/>
    <hyperlink ref="E5881" location="A128059894W" display="A128059894W" xr:uid="{00000000-0004-0000-0000-0000EE160000}"/>
    <hyperlink ref="E5882" location="A128098462V" display="A128098462V" xr:uid="{00000000-0004-0000-0000-0000EF160000}"/>
    <hyperlink ref="E5883" location="A128021030J" display="A128021030J" xr:uid="{00000000-0004-0000-0000-0000F0160000}"/>
    <hyperlink ref="E5884" location="A127982302W" display="A127982302W" xr:uid="{00000000-0004-0000-0000-0000F1160000}"/>
    <hyperlink ref="E5885" location="A128040394A" display="A128040394A" xr:uid="{00000000-0004-0000-0000-0000F2160000}"/>
    <hyperlink ref="E5886" location="A127982314F" display="A127982314F" xr:uid="{00000000-0004-0000-0000-0000F3160000}"/>
    <hyperlink ref="E5887" location="A128001638J" display="A128001638J" xr:uid="{00000000-0004-0000-0000-0000F4160000}"/>
    <hyperlink ref="E5888" location="A128098486L" display="A128098486L" xr:uid="{00000000-0004-0000-0000-0000F5160000}"/>
    <hyperlink ref="E5889" location="A128040406X" display="A128040406X" xr:uid="{00000000-0004-0000-0000-0000F6160000}"/>
    <hyperlink ref="E5890" location="A128079346F" display="A128079346F" xr:uid="{00000000-0004-0000-0000-0000F7160000}"/>
    <hyperlink ref="E5891" location="A128021038A" display="A128021038A" xr:uid="{00000000-0004-0000-0000-0000F8160000}"/>
    <hyperlink ref="E5892" location="A127982322F" display="A127982322F" xr:uid="{00000000-0004-0000-0000-0000F9160000}"/>
    <hyperlink ref="E5893" location="A128021014J" display="A128021014J" xr:uid="{00000000-0004-0000-0000-0000FA160000}"/>
    <hyperlink ref="E5894" location="A128021018T" display="A128021018T" xr:uid="{00000000-0004-0000-0000-0000FB160000}"/>
    <hyperlink ref="E5895" location="A128098478L" display="A128098478L" xr:uid="{00000000-0004-0000-0000-0000FC160000}"/>
    <hyperlink ref="E5896" location="A128079330L" display="A128079330L" xr:uid="{00000000-0004-0000-0000-0000FD160000}"/>
    <hyperlink ref="E5897" location="A128021022J" display="A128021022J" xr:uid="{00000000-0004-0000-0000-0000FE160000}"/>
    <hyperlink ref="E5898" location="A128079334W" display="A128079334W" xr:uid="{00000000-0004-0000-0000-0000FF160000}"/>
    <hyperlink ref="E5899" location="A128040390T" display="A128040390T" xr:uid="{00000000-0004-0000-0000-000000170000}"/>
    <hyperlink ref="E5900" location="A127982306F" display="A127982306F" xr:uid="{00000000-0004-0000-0000-000001170000}"/>
    <hyperlink ref="E5901" location="A128001630R" display="A128001630R" xr:uid="{00000000-0004-0000-0000-000002170000}"/>
    <hyperlink ref="E5902" location="A127962918W" display="A127962918W" xr:uid="{00000000-0004-0000-0000-000003170000}"/>
    <hyperlink ref="E5903" location="A128059902K" display="A128059902K" xr:uid="{00000000-0004-0000-0000-000004170000}"/>
    <hyperlink ref="E5904" location="A128079338F" display="A128079338F" xr:uid="{00000000-0004-0000-0000-000005170000}"/>
    <hyperlink ref="E5905" location="A127982310W" display="A127982310W" xr:uid="{00000000-0004-0000-0000-000006170000}"/>
    <hyperlink ref="E5906" location="A127962922L" display="A127962922L" xr:uid="{00000000-0004-0000-0000-000007170000}"/>
    <hyperlink ref="E5907" location="A128040398K" display="A128040398K" xr:uid="{00000000-0004-0000-0000-000008170000}"/>
    <hyperlink ref="E5908" location="A128098482C" display="A128098482C" xr:uid="{00000000-0004-0000-0000-000009170000}"/>
    <hyperlink ref="E5909" location="A128059906V" display="A128059906V" xr:uid="{00000000-0004-0000-0000-00000A170000}"/>
    <hyperlink ref="E5910" location="A128040402R" display="A128040402R" xr:uid="{00000000-0004-0000-0000-00000B170000}"/>
    <hyperlink ref="E5911" location="A128021026T" display="A128021026T" xr:uid="{00000000-0004-0000-0000-00000C170000}"/>
    <hyperlink ref="E5912" location="A128001634X" display="A128001634X" xr:uid="{00000000-0004-0000-0000-00000D170000}"/>
    <hyperlink ref="E5913" location="A127962926W" display="A127962926W" xr:uid="{00000000-0004-0000-0000-00000E170000}"/>
    <hyperlink ref="E5914" location="A127982318R" display="A127982318R" xr:uid="{00000000-0004-0000-0000-00000F170000}"/>
    <hyperlink ref="E5915" location="A127962930L" display="A127962930L" xr:uid="{00000000-0004-0000-0000-000010170000}"/>
    <hyperlink ref="E5916" location="A128021034T" display="A128021034T" xr:uid="{00000000-0004-0000-0000-000011170000}"/>
    <hyperlink ref="E5917" location="A128001654J" display="A128001654J" xr:uid="{00000000-0004-0000-0000-000012170000}"/>
    <hyperlink ref="E5918" location="A128040410R" display="A128040410R" xr:uid="{00000000-0004-0000-0000-000013170000}"/>
    <hyperlink ref="E5919" location="A128001646J" display="A128001646J" xr:uid="{00000000-0004-0000-0000-000014170000}"/>
    <hyperlink ref="E5920" location="A128098498W" display="A128098498W" xr:uid="{00000000-0004-0000-0000-000015170000}"/>
    <hyperlink ref="E5921" location="A128001658T" display="A128001658T" xr:uid="{00000000-0004-0000-0000-000016170000}"/>
    <hyperlink ref="E5922" location="A128001666T" display="A128001666T" xr:uid="{00000000-0004-0000-0000-000017170000}"/>
    <hyperlink ref="E5923" location="A128040434J" display="A128040434J" xr:uid="{00000000-0004-0000-0000-000018170000}"/>
    <hyperlink ref="E5924" location="A128040438T" display="A128040438T" xr:uid="{00000000-0004-0000-0000-000019170000}"/>
    <hyperlink ref="E5925" location="A128001670J" display="A128001670J" xr:uid="{00000000-0004-0000-0000-00001A170000}"/>
    <hyperlink ref="E5926" location="A128021054A" display="A128021054A" xr:uid="{00000000-0004-0000-0000-00001B170000}"/>
    <hyperlink ref="E5927" location="A127982326R" display="A127982326R" xr:uid="{00000000-0004-0000-0000-00001C170000}"/>
    <hyperlink ref="E5928" location="A127962934W" display="A127962934W" xr:uid="{00000000-0004-0000-0000-00001D170000}"/>
    <hyperlink ref="E5929" location="A128079350W" display="A128079350W" xr:uid="{00000000-0004-0000-0000-00001E170000}"/>
    <hyperlink ref="E5930" location="A128098490C" display="A128098490C" xr:uid="{00000000-0004-0000-0000-00001F170000}"/>
    <hyperlink ref="E5931" location="A128021042T" display="A128021042T" xr:uid="{00000000-0004-0000-0000-000020170000}"/>
    <hyperlink ref="E5932" location="A127982330F" display="A127982330F" xr:uid="{00000000-0004-0000-0000-000021170000}"/>
    <hyperlink ref="E5933" location="A128001642X" display="A128001642X" xr:uid="{00000000-0004-0000-0000-000022170000}"/>
    <hyperlink ref="E5934" location="A127982334R" display="A127982334R" xr:uid="{00000000-0004-0000-0000-000023170000}"/>
    <hyperlink ref="E5935" location="A128098494L" display="A128098494L" xr:uid="{00000000-0004-0000-0000-000024170000}"/>
    <hyperlink ref="E5936" location="A128079354F" display="A128079354F" xr:uid="{00000000-0004-0000-0000-000025170000}"/>
    <hyperlink ref="E5937" location="A128040414X" display="A128040414X" xr:uid="{00000000-0004-0000-0000-000026170000}"/>
    <hyperlink ref="E5938" location="A128021046A" display="A128021046A" xr:uid="{00000000-0004-0000-0000-000027170000}"/>
    <hyperlink ref="E5939" location="A128040418J" display="A128040418J" xr:uid="{00000000-0004-0000-0000-000028170000}"/>
    <hyperlink ref="E5940" location="A127982338X" display="A127982338X" xr:uid="{00000000-0004-0000-0000-000029170000}"/>
    <hyperlink ref="E5941" location="A127982342R" display="A127982342R" xr:uid="{00000000-0004-0000-0000-00002A170000}"/>
    <hyperlink ref="E5942" location="A127982346X" display="A127982346X" xr:uid="{00000000-0004-0000-0000-00002B170000}"/>
    <hyperlink ref="E5943" location="A128040422X" display="A128040422X" xr:uid="{00000000-0004-0000-0000-00002C170000}"/>
    <hyperlink ref="E5944" location="A128079358R" display="A128079358R" xr:uid="{00000000-0004-0000-0000-00002D170000}"/>
    <hyperlink ref="E5945" location="A128001650X" display="A128001650X" xr:uid="{00000000-0004-0000-0000-00002E170000}"/>
    <hyperlink ref="E5946" location="A128021050T" display="A128021050T" xr:uid="{00000000-0004-0000-0000-00002F170000}"/>
    <hyperlink ref="E5947" location="A127982350R" display="A127982350R" xr:uid="{00000000-0004-0000-0000-000030170000}"/>
    <hyperlink ref="E5948" location="A128040426J" display="A128040426J" xr:uid="{00000000-0004-0000-0000-000031170000}"/>
    <hyperlink ref="E5949" location="A128040430X" display="A128040430X" xr:uid="{00000000-0004-0000-0000-000032170000}"/>
    <hyperlink ref="E5950" location="A128001662J" display="A128001662J" xr:uid="{00000000-0004-0000-0000-000033170000}"/>
    <hyperlink ref="E5951" location="A127962954F" display="A127962954F" xr:uid="{00000000-0004-0000-0000-000034170000}"/>
    <hyperlink ref="E5952" location="A127982354X" display="A127982354X" xr:uid="{00000000-0004-0000-0000-000035170000}"/>
    <hyperlink ref="E5953" location="A128001674T" display="A128001674T" xr:uid="{00000000-0004-0000-0000-000036170000}"/>
    <hyperlink ref="E5954" location="A128079378X" display="A128079378X" xr:uid="{00000000-0004-0000-0000-000037170000}"/>
    <hyperlink ref="E5955" location="A128079390R" display="A128079390R" xr:uid="{00000000-0004-0000-0000-000038170000}"/>
    <hyperlink ref="E5956" location="A128001690T" display="A128001690T" xr:uid="{00000000-0004-0000-0000-000039170000}"/>
    <hyperlink ref="E5957" location="A128059930V" display="A128059930V" xr:uid="{00000000-0004-0000-0000-00003A170000}"/>
    <hyperlink ref="E5958" location="A128098518V" display="A128098518V" xr:uid="{00000000-0004-0000-0000-00003B170000}"/>
    <hyperlink ref="E5959" location="A128098522K" display="A128098522K" xr:uid="{00000000-0004-0000-0000-00003C170000}"/>
    <hyperlink ref="E5960" location="A128079394X" display="A128079394X" xr:uid="{00000000-0004-0000-0000-00003D170000}"/>
    <hyperlink ref="E5961" location="A128059910K" display="A128059910K" xr:uid="{00000000-0004-0000-0000-00003E170000}"/>
    <hyperlink ref="E5962" location="A128059914V" display="A128059914V" xr:uid="{00000000-0004-0000-0000-00003F170000}"/>
    <hyperlink ref="E5963" location="A127962942W" display="A127962942W" xr:uid="{00000000-0004-0000-0000-000040170000}"/>
    <hyperlink ref="E5964" location="A128059918C" display="A128059918C" xr:uid="{00000000-0004-0000-0000-000041170000}"/>
    <hyperlink ref="E5965" location="A127962946F" display="A127962946F" xr:uid="{00000000-0004-0000-0000-000042170000}"/>
    <hyperlink ref="E5966" location="A127962950W" display="A127962950W" xr:uid="{00000000-0004-0000-0000-000043170000}"/>
    <hyperlink ref="E5967" location="A128079362F" display="A128079362F" xr:uid="{00000000-0004-0000-0000-000044170000}"/>
    <hyperlink ref="E5968" location="A128059922V" display="A128059922V" xr:uid="{00000000-0004-0000-0000-000045170000}"/>
    <hyperlink ref="E5969" location="A128021058K" display="A128021058K" xr:uid="{00000000-0004-0000-0000-000046170000}"/>
    <hyperlink ref="E5970" location="A128021062A" display="A128021062A" xr:uid="{00000000-0004-0000-0000-000047170000}"/>
    <hyperlink ref="E5971" location="A128059926C" display="A128059926C" xr:uid="{00000000-0004-0000-0000-000048170000}"/>
    <hyperlink ref="E5972" location="A128098502A" display="A128098502A" xr:uid="{00000000-0004-0000-0000-000049170000}"/>
    <hyperlink ref="E5973" location="A128001678A" display="A128001678A" xr:uid="{00000000-0004-0000-0000-00004A170000}"/>
    <hyperlink ref="E5974" location="A128079366R" display="A128079366R" xr:uid="{00000000-0004-0000-0000-00004B170000}"/>
    <hyperlink ref="E5975" location="A128098506K" display="A128098506K" xr:uid="{00000000-0004-0000-0000-00004C170000}"/>
    <hyperlink ref="E5976" location="A128001682T" display="A128001682T" xr:uid="{00000000-0004-0000-0000-00004D170000}"/>
    <hyperlink ref="E5977" location="A128079370F" display="A128079370F" xr:uid="{00000000-0004-0000-0000-00004E170000}"/>
    <hyperlink ref="E5978" location="A128079374R" display="A128079374R" xr:uid="{00000000-0004-0000-0000-00004F170000}"/>
    <hyperlink ref="E5979" location="A128098510A" display="A128098510A" xr:uid="{00000000-0004-0000-0000-000050170000}"/>
    <hyperlink ref="E5980" location="A128098514K" display="A128098514K" xr:uid="{00000000-0004-0000-0000-000051170000}"/>
    <hyperlink ref="E5981" location="A128079382R" display="A128079382R" xr:uid="{00000000-0004-0000-0000-000052170000}"/>
    <hyperlink ref="E5982" location="A128079386X" display="A128079386X" xr:uid="{00000000-0004-0000-0000-000053170000}"/>
    <hyperlink ref="E5983" location="A127982358J" display="A127982358J" xr:uid="{00000000-0004-0000-0000-000054170000}"/>
    <hyperlink ref="E5984" location="A128040442J" display="A128040442J" xr:uid="{00000000-0004-0000-0000-000055170000}"/>
    <hyperlink ref="E5985" location="A128001702R" display="A128001702R" xr:uid="{00000000-0004-0000-0000-000056170000}"/>
    <hyperlink ref="E5986" location="A128098526V" display="A128098526V" xr:uid="{00000000-0004-0000-0000-000057170000}"/>
    <hyperlink ref="E5987" location="A128098530K" display="A128098530K" xr:uid="{00000000-0004-0000-0000-000058170000}"/>
    <hyperlink ref="E5988" location="A128001698K" display="A128001698K" xr:uid="{00000000-0004-0000-0000-000059170000}"/>
    <hyperlink ref="E5989" location="A128079418F" display="A128079418F" xr:uid="{00000000-0004-0000-0000-00005A170000}"/>
    <hyperlink ref="E5990" location="A128040466A" display="A128040466A" xr:uid="{00000000-0004-0000-0000-00005B170000}"/>
    <hyperlink ref="E5991" location="A127982374J" display="A127982374J" xr:uid="{00000000-0004-0000-0000-00005C170000}"/>
    <hyperlink ref="E5992" location="A128040470T" display="A128040470T" xr:uid="{00000000-0004-0000-0000-00005D170000}"/>
    <hyperlink ref="E5993" location="A128079422W" display="A128079422W" xr:uid="{00000000-0004-0000-0000-00005E170000}"/>
    <hyperlink ref="E5994" location="A127982378T" display="A127982378T" xr:uid="{00000000-0004-0000-0000-00005F170000}"/>
    <hyperlink ref="E5995" location="A128079398J" display="A128079398J" xr:uid="{00000000-0004-0000-0000-000060170000}"/>
    <hyperlink ref="E5996" location="A128001694A" display="A128001694A" xr:uid="{00000000-0004-0000-0000-000061170000}"/>
    <hyperlink ref="E5997" location="A127962958R" display="A127962958R" xr:uid="{00000000-0004-0000-0000-000062170000}"/>
    <hyperlink ref="E5998" location="A127982362X" display="A127982362X" xr:uid="{00000000-0004-0000-0000-000063170000}"/>
    <hyperlink ref="E5999" location="A128079402L" display="A128079402L" xr:uid="{00000000-0004-0000-0000-000064170000}"/>
    <hyperlink ref="E6000" location="A128021066K" display="A128021066K" xr:uid="{00000000-0004-0000-0000-000065170000}"/>
    <hyperlink ref="E6001" location="A128059934C" display="A128059934C" xr:uid="{00000000-0004-0000-0000-000066170000}"/>
    <hyperlink ref="E6002" location="A127982366J" display="A127982366J" xr:uid="{00000000-0004-0000-0000-000067170000}"/>
    <hyperlink ref="E6003" location="A128021070A" display="A128021070A" xr:uid="{00000000-0004-0000-0000-000068170000}"/>
    <hyperlink ref="E6004" location="A128021074K" display="A128021074K" xr:uid="{00000000-0004-0000-0000-000069170000}"/>
    <hyperlink ref="E6005" location="A128040446T" display="A128040446T" xr:uid="{00000000-0004-0000-0000-00006A170000}"/>
    <hyperlink ref="E6006" location="A128059938L" display="A128059938L" xr:uid="{00000000-0004-0000-0000-00006B170000}"/>
    <hyperlink ref="E6007" location="A128079406W" display="A128079406W" xr:uid="{00000000-0004-0000-0000-00006C170000}"/>
    <hyperlink ref="E6008" location="A128098534V" display="A128098534V" xr:uid="{00000000-0004-0000-0000-00006D170000}"/>
    <hyperlink ref="E6009" location="A128040450J" display="A128040450J" xr:uid="{00000000-0004-0000-0000-00006E170000}"/>
    <hyperlink ref="E6010" location="A128040454T" display="A128040454T" xr:uid="{00000000-0004-0000-0000-00006F170000}"/>
    <hyperlink ref="E6011" location="A128098538C" display="A128098538C" xr:uid="{00000000-0004-0000-0000-000070170000}"/>
    <hyperlink ref="E6012" location="A128040458A" display="A128040458A" xr:uid="{00000000-0004-0000-0000-000071170000}"/>
    <hyperlink ref="E6013" location="A128098542V" display="A128098542V" xr:uid="{00000000-0004-0000-0000-000072170000}"/>
    <hyperlink ref="E6014" location="A128079410L" display="A128079410L" xr:uid="{00000000-0004-0000-0000-000073170000}"/>
    <hyperlink ref="E6015" location="A128021078V" display="A128021078V" xr:uid="{00000000-0004-0000-0000-000074170000}"/>
    <hyperlink ref="E6016" location="A128059942C" display="A128059942C" xr:uid="{00000000-0004-0000-0000-000075170000}"/>
    <hyperlink ref="E6017" location="A128079414W" display="A128079414W" xr:uid="{00000000-0004-0000-0000-000076170000}"/>
    <hyperlink ref="E6018" location="A128040462T" display="A128040462T" xr:uid="{00000000-0004-0000-0000-000077170000}"/>
    <hyperlink ref="E6019" location="A128079442F" display="A128079442F" xr:uid="{00000000-0004-0000-0000-000078170000}"/>
    <hyperlink ref="E6020" location="A128001706X" display="A128001706X" xr:uid="{00000000-0004-0000-0000-000079170000}"/>
    <hyperlink ref="E6021" location="A127982386T" display="A127982386T" xr:uid="{00000000-0004-0000-0000-00007A170000}"/>
    <hyperlink ref="E6022" location="A128059954L" display="A128059954L" xr:uid="{00000000-0004-0000-0000-00007B170000}"/>
    <hyperlink ref="E6023" location="A127982394T" display="A127982394T" xr:uid="{00000000-0004-0000-0000-00007C170000}"/>
    <hyperlink ref="E6024" location="A128021090K" display="A128021090K" xr:uid="{00000000-0004-0000-0000-00007D170000}"/>
    <hyperlink ref="E6025" location="A128001722X" display="A128001722X" xr:uid="{00000000-0004-0000-0000-00007E170000}"/>
    <hyperlink ref="E6026" location="A128001726J" display="A128001726J" xr:uid="{00000000-0004-0000-0000-00007F170000}"/>
    <hyperlink ref="E6027" location="A127962982R" display="A127962982R" xr:uid="{00000000-0004-0000-0000-000080170000}"/>
    <hyperlink ref="E6028" location="A128021094V" display="A128021094V" xr:uid="{00000000-0004-0000-0000-000081170000}"/>
    <hyperlink ref="E6029" location="A128040474A" display="A128040474A" xr:uid="{00000000-0004-0000-0000-000082170000}"/>
    <hyperlink ref="E6030" location="A128079426F" display="A128079426F" xr:uid="{00000000-0004-0000-0000-000083170000}"/>
    <hyperlink ref="E6031" location="A127962962F" display="A127962962F" xr:uid="{00000000-0004-0000-0000-000084170000}"/>
    <hyperlink ref="E6032" location="A128059946L" display="A128059946L" xr:uid="{00000000-0004-0000-0000-000085170000}"/>
    <hyperlink ref="E6033" location="A127982382J" display="A127982382J" xr:uid="{00000000-0004-0000-0000-000086170000}"/>
    <hyperlink ref="E6034" location="A128098546C" display="A128098546C" xr:uid="{00000000-0004-0000-0000-000087170000}"/>
    <hyperlink ref="E6035" location="A128001710R" display="A128001710R" xr:uid="{00000000-0004-0000-0000-000088170000}"/>
    <hyperlink ref="E6036" location="A127962966R" display="A127962966R" xr:uid="{00000000-0004-0000-0000-000089170000}"/>
    <hyperlink ref="E6037" location="A128021082K" display="A128021082K" xr:uid="{00000000-0004-0000-0000-00008A170000}"/>
    <hyperlink ref="E6038" location="A127962970F" display="A127962970F" xr:uid="{00000000-0004-0000-0000-00008B170000}"/>
    <hyperlink ref="E6039" location="A128040478K" display="A128040478K" xr:uid="{00000000-0004-0000-0000-00008C170000}"/>
    <hyperlink ref="E6040" location="A128021086V" display="A128021086V" xr:uid="{00000000-0004-0000-0000-00008D170000}"/>
    <hyperlink ref="E6041" location="A128079430W" display="A128079430W" xr:uid="{00000000-0004-0000-0000-00008E170000}"/>
    <hyperlink ref="E6042" location="A127962974R" display="A127962974R" xr:uid="{00000000-0004-0000-0000-00008F170000}"/>
    <hyperlink ref="E6043" location="A128098550V" display="A128098550V" xr:uid="{00000000-0004-0000-0000-000090170000}"/>
    <hyperlink ref="E6044" location="A128001714X" display="A128001714X" xr:uid="{00000000-0004-0000-0000-000091170000}"/>
    <hyperlink ref="E6045" location="A127982390J" display="A127982390J" xr:uid="{00000000-0004-0000-0000-000092170000}"/>
    <hyperlink ref="E6046" location="A128079434F" display="A128079434F" xr:uid="{00000000-0004-0000-0000-000093170000}"/>
    <hyperlink ref="E6047" location="A128059950C" display="A128059950C" xr:uid="{00000000-0004-0000-0000-000094170000}"/>
    <hyperlink ref="E6048" location="A128040482A" display="A128040482A" xr:uid="{00000000-0004-0000-0000-000095170000}"/>
    <hyperlink ref="E6049" location="A128079438R" display="A128079438R" xr:uid="{00000000-0004-0000-0000-000096170000}"/>
    <hyperlink ref="E6050" location="A127962978X" display="A127962978X" xr:uid="{00000000-0004-0000-0000-000097170000}"/>
    <hyperlink ref="E6051" location="A128001718J" display="A128001718J" xr:uid="{00000000-0004-0000-0000-000098170000}"/>
    <hyperlink ref="E6052" location="A127982398A" display="A127982398A" xr:uid="{00000000-0004-0000-0000-000099170000}"/>
    <hyperlink ref="E6053" location="A127963002R" display="A127963002R" xr:uid="{00000000-0004-0000-0000-00009A170000}"/>
    <hyperlink ref="E6054" location="A128001730X" display="A128001730X" xr:uid="{00000000-0004-0000-0000-00009B170000}"/>
    <hyperlink ref="E6055" location="A128079458X" display="A128079458X" xr:uid="{00000000-0004-0000-0000-00009C170000}"/>
    <hyperlink ref="E6056" location="A128098574L" display="A128098574L" xr:uid="{00000000-0004-0000-0000-00009D170000}"/>
    <hyperlink ref="E6057" location="A128001734J" display="A128001734J" xr:uid="{00000000-0004-0000-0000-00009E170000}"/>
    <hyperlink ref="E6058" location="A128040494K" display="A128040494K" xr:uid="{00000000-0004-0000-0000-00009F170000}"/>
    <hyperlink ref="E6059" location="A127982414R" display="A127982414R" xr:uid="{00000000-0004-0000-0000-0000A0170000}"/>
    <hyperlink ref="E6060" location="A128098582L" display="A128098582L" xr:uid="{00000000-0004-0000-0000-0000A1170000}"/>
    <hyperlink ref="E6061" location="A128040498V" display="A128040498V" xr:uid="{00000000-0004-0000-0000-0000A2170000}"/>
    <hyperlink ref="E6062" location="A128098586W" display="A128098586W" xr:uid="{00000000-0004-0000-0000-0000A3170000}"/>
    <hyperlink ref="E6063" location="A128098554C" display="A128098554C" xr:uid="{00000000-0004-0000-0000-0000A4170000}"/>
    <hyperlink ref="E6064" location="A128098558L" display="A128098558L" xr:uid="{00000000-0004-0000-0000-0000A5170000}"/>
    <hyperlink ref="E6065" location="A127962986X" display="A127962986X" xr:uid="{00000000-0004-0000-0000-0000A6170000}"/>
    <hyperlink ref="E6066" location="A128040486K" display="A128040486K" xr:uid="{00000000-0004-0000-0000-0000A7170000}"/>
    <hyperlink ref="E6067" location="A128079450F" display="A128079450F" xr:uid="{00000000-0004-0000-0000-0000A8170000}"/>
    <hyperlink ref="E6068" location="A127962990R" display="A127962990R" xr:uid="{00000000-0004-0000-0000-0000A9170000}"/>
    <hyperlink ref="E6069" location="A128098562C" display="A128098562C" xr:uid="{00000000-0004-0000-0000-0000AA170000}"/>
    <hyperlink ref="E6070" location="A128098566L" display="A128098566L" xr:uid="{00000000-0004-0000-0000-0000AB170000}"/>
    <hyperlink ref="E6071" location="A128021098C" display="A128021098C" xr:uid="{00000000-0004-0000-0000-0000AC170000}"/>
    <hyperlink ref="E6072" location="A128079454R" display="A128079454R" xr:uid="{00000000-0004-0000-0000-0000AD170000}"/>
    <hyperlink ref="E6073" location="A128059958W" display="A128059958W" xr:uid="{00000000-0004-0000-0000-0000AE170000}"/>
    <hyperlink ref="E6074" location="A128040490A" display="A128040490A" xr:uid="{00000000-0004-0000-0000-0000AF170000}"/>
    <hyperlink ref="E6075" location="A127982402F" display="A127982402F" xr:uid="{00000000-0004-0000-0000-0000B0170000}"/>
    <hyperlink ref="E6076" location="A127982406R" display="A127982406R" xr:uid="{00000000-0004-0000-0000-0000B1170000}"/>
    <hyperlink ref="E6077" location="A128021102J" display="A128021102J" xr:uid="{00000000-0004-0000-0000-0000B2170000}"/>
    <hyperlink ref="E6078" location="A127962994X" display="A127962994X" xr:uid="{00000000-0004-0000-0000-0000B3170000}"/>
    <hyperlink ref="E6079" location="A128059962L" display="A128059962L" xr:uid="{00000000-0004-0000-0000-0000B4170000}"/>
    <hyperlink ref="E6080" location="A128079462R" display="A128079462R" xr:uid="{00000000-0004-0000-0000-0000B5170000}"/>
    <hyperlink ref="E6081" location="A128098570C" display="A128098570C" xr:uid="{00000000-0004-0000-0000-0000B6170000}"/>
    <hyperlink ref="E6082" location="A128059966W" display="A128059966W" xr:uid="{00000000-0004-0000-0000-0000B7170000}"/>
    <hyperlink ref="E6083" location="A127962998J" display="A127962998J" xr:uid="{00000000-0004-0000-0000-0000B8170000}"/>
    <hyperlink ref="E6084" location="A128098578W" display="A128098578W" xr:uid="{00000000-0004-0000-0000-0000B9170000}"/>
    <hyperlink ref="E6085" location="A128079466X" display="A128079466X" xr:uid="{00000000-0004-0000-0000-0000BA170000}"/>
    <hyperlink ref="E6086" location="A128001738T" display="A128001738T" xr:uid="{00000000-0004-0000-0000-0000BB170000}"/>
    <hyperlink ref="E6087" location="A127963018J" display="A127963018J" xr:uid="{00000000-0004-0000-0000-0000BC170000}"/>
    <hyperlink ref="E6088" location="A128021106T" display="A128021106T" xr:uid="{00000000-0004-0000-0000-0000BD170000}"/>
    <hyperlink ref="E6089" location="A127982418X" display="A127982418X" xr:uid="{00000000-0004-0000-0000-0000BE170000}"/>
    <hyperlink ref="E6090" location="A128059974W" display="A128059974W" xr:uid="{00000000-0004-0000-0000-0000BF170000}"/>
    <hyperlink ref="E6091" location="A128098598F" display="A128098598F" xr:uid="{00000000-0004-0000-0000-0000C0170000}"/>
    <hyperlink ref="E6092" location="A127963022X" display="A127963022X" xr:uid="{00000000-0004-0000-0000-0000C1170000}"/>
    <hyperlink ref="E6093" location="A128021114T" display="A128021114T" xr:uid="{00000000-0004-0000-0000-0000C2170000}"/>
    <hyperlink ref="E6094" location="A128059978F" display="A128059978F" xr:uid="{00000000-0004-0000-0000-0000C3170000}"/>
    <hyperlink ref="E6095" location="A128021118A" display="A128021118A" xr:uid="{00000000-0004-0000-0000-0000C4170000}"/>
    <hyperlink ref="E6096" location="A128079478J" display="A128079478J" xr:uid="{00000000-0004-0000-0000-0000C5170000}"/>
    <hyperlink ref="E6097" location="A128098590L" display="A128098590L" xr:uid="{00000000-0004-0000-0000-0000C6170000}"/>
    <hyperlink ref="E6098" location="A128040502X" display="A128040502X" xr:uid="{00000000-0004-0000-0000-0000C7170000}"/>
    <hyperlink ref="E6099" location="A128021110J" display="A128021110J" xr:uid="{00000000-0004-0000-0000-0000C8170000}"/>
    <hyperlink ref="E6100" location="A128098594W" display="A128098594W" xr:uid="{00000000-0004-0000-0000-0000C9170000}"/>
    <hyperlink ref="E6101" location="A128040506J" display="A128040506J" xr:uid="{00000000-0004-0000-0000-0000CA170000}"/>
    <hyperlink ref="E6102" location="A128040510X" display="A128040510X" xr:uid="{00000000-0004-0000-0000-0000CB170000}"/>
    <hyperlink ref="E6103" location="A128001742J" display="A128001742J" xr:uid="{00000000-0004-0000-0000-0000CC170000}"/>
    <hyperlink ref="E6104" location="A128040514J" display="A128040514J" xr:uid="{00000000-0004-0000-0000-0000CD170000}"/>
    <hyperlink ref="E6105" location="A127963006X" display="A127963006X" xr:uid="{00000000-0004-0000-0000-0000CE170000}"/>
    <hyperlink ref="E6106" location="A128059970L" display="A128059970L" xr:uid="{00000000-0004-0000-0000-0000CF170000}"/>
    <hyperlink ref="E6107" location="A128001746T" display="A128001746T" xr:uid="{00000000-0004-0000-0000-0000D0170000}"/>
    <hyperlink ref="E6108" location="A127982422R" display="A127982422R" xr:uid="{00000000-0004-0000-0000-0000D1170000}"/>
    <hyperlink ref="E6109" location="A128040518T" display="A128040518T" xr:uid="{00000000-0004-0000-0000-0000D2170000}"/>
    <hyperlink ref="E6110" location="A128040522J" display="A128040522J" xr:uid="{00000000-0004-0000-0000-0000D3170000}"/>
    <hyperlink ref="E6111" location="A128040526T" display="A128040526T" xr:uid="{00000000-0004-0000-0000-0000D4170000}"/>
    <hyperlink ref="E6112" location="A127963010R" display="A127963010R" xr:uid="{00000000-0004-0000-0000-0000D5170000}"/>
    <hyperlink ref="E6113" location="A128079470R" display="A128079470R" xr:uid="{00000000-0004-0000-0000-0000D6170000}"/>
    <hyperlink ref="E6114" location="A127982426X" display="A127982426X" xr:uid="{00000000-0004-0000-0000-0000D7170000}"/>
    <hyperlink ref="E6115" location="A128040530J" display="A128040530J" xr:uid="{00000000-0004-0000-0000-0000D8170000}"/>
    <hyperlink ref="E6116" location="A128079474X" display="A128079474X" xr:uid="{00000000-0004-0000-0000-0000D9170000}"/>
    <hyperlink ref="E6117" location="A127963014X" display="A127963014X" xr:uid="{00000000-0004-0000-0000-0000DA170000}"/>
    <hyperlink ref="E6118" location="A127982430R" display="A127982430R" xr:uid="{00000000-0004-0000-0000-0000DB170000}"/>
    <hyperlink ref="E6119" location="A128001750J" display="A128001750J" xr:uid="{00000000-0004-0000-0000-0000DC170000}"/>
    <hyperlink ref="E6120" location="A127982434X" display="A127982434X" xr:uid="{00000000-0004-0000-0000-0000DD170000}"/>
    <hyperlink ref="E6121" location="A128079498T" display="A128079498T" xr:uid="{00000000-0004-0000-0000-0000DE170000}"/>
    <hyperlink ref="E6122" location="A128001754T" display="A128001754T" xr:uid="{00000000-0004-0000-0000-0000DF170000}"/>
    <hyperlink ref="E6123" location="A128059986F" display="A128059986F" xr:uid="{00000000-0004-0000-0000-0000E0170000}"/>
    <hyperlink ref="E6124" location="A127963054T" display="A127963054T" xr:uid="{00000000-0004-0000-0000-0000E1170000}"/>
    <hyperlink ref="E6125" location="A127982446J" display="A127982446J" xr:uid="{00000000-0004-0000-0000-0000E2170000}"/>
    <hyperlink ref="E6126" location="A127963062T" display="A127963062T" xr:uid="{00000000-0004-0000-0000-0000E3170000}"/>
    <hyperlink ref="E6127" location="A128021126A" display="A128021126A" xr:uid="{00000000-0004-0000-0000-0000E4170000}"/>
    <hyperlink ref="E6128" location="A128040546A" display="A128040546A" xr:uid="{00000000-0004-0000-0000-0000E5170000}"/>
    <hyperlink ref="E6129" location="A128098618C" display="A128098618C" xr:uid="{00000000-0004-0000-0000-0000E6170000}"/>
    <hyperlink ref="E6130" location="A128079502W" display="A128079502W" xr:uid="{00000000-0004-0000-0000-0000E7170000}"/>
    <hyperlink ref="E6131" location="A128079482X" display="A128079482X" xr:uid="{00000000-0004-0000-0000-0000E8170000}"/>
    <hyperlink ref="E6132" location="A128079486J" display="A128079486J" xr:uid="{00000000-0004-0000-0000-0000E9170000}"/>
    <hyperlink ref="E6133" location="A127982438J" display="A127982438J" xr:uid="{00000000-0004-0000-0000-0000EA170000}"/>
    <hyperlink ref="E6134" location="A128079490X" display="A128079490X" xr:uid="{00000000-0004-0000-0000-0000EB170000}"/>
    <hyperlink ref="E6135" location="A128040534T" display="A128040534T" xr:uid="{00000000-0004-0000-0000-0000EC170000}"/>
    <hyperlink ref="E6136" location="A127963026J" display="A127963026J" xr:uid="{00000000-0004-0000-0000-0000ED170000}"/>
    <hyperlink ref="E6137" location="A127963030X" display="A127963030X" xr:uid="{00000000-0004-0000-0000-0000EE170000}"/>
    <hyperlink ref="E6138" location="A128040538A" display="A128040538A" xr:uid="{00000000-0004-0000-0000-0000EF170000}"/>
    <hyperlink ref="E6139" location="A128059982W" display="A128059982W" xr:uid="{00000000-0004-0000-0000-0000F0170000}"/>
    <hyperlink ref="E6140" location="A128098606V" display="A128098606V" xr:uid="{00000000-0004-0000-0000-0000F1170000}"/>
    <hyperlink ref="E6141" location="A127963034J" display="A127963034J" xr:uid="{00000000-0004-0000-0000-0000F2170000}"/>
    <hyperlink ref="E6142" location="A127963038T" display="A127963038T" xr:uid="{00000000-0004-0000-0000-0000F3170000}"/>
    <hyperlink ref="E6143" location="A127963042J" display="A127963042J" xr:uid="{00000000-0004-0000-0000-0000F4170000}"/>
    <hyperlink ref="E6144" location="A128098610K" display="A128098610K" xr:uid="{00000000-0004-0000-0000-0000F5170000}"/>
    <hyperlink ref="E6145" location="A127982442X" display="A127982442X" xr:uid="{00000000-0004-0000-0000-0000F6170000}"/>
    <hyperlink ref="E6146" location="A127963046T" display="A127963046T" xr:uid="{00000000-0004-0000-0000-0000F7170000}"/>
    <hyperlink ref="E6147" location="A128079494J" display="A128079494J" xr:uid="{00000000-0004-0000-0000-0000F8170000}"/>
    <hyperlink ref="E6148" location="A127963050J" display="A127963050J" xr:uid="{00000000-0004-0000-0000-0000F9170000}"/>
    <hyperlink ref="E6149" location="A128021122T" display="A128021122T" xr:uid="{00000000-0004-0000-0000-0000FA170000}"/>
    <hyperlink ref="E6150" location="A128040542T" display="A128040542T" xr:uid="{00000000-0004-0000-0000-0000FB170000}"/>
    <hyperlink ref="E6151" location="A128098614V" display="A128098614V" xr:uid="{00000000-0004-0000-0000-0000FC170000}"/>
    <hyperlink ref="E6152" location="A127963058A" display="A127963058A" xr:uid="{00000000-0004-0000-0000-0000FD170000}"/>
    <hyperlink ref="E6153" location="A128001758A" display="A128001758A" xr:uid="{00000000-0004-0000-0000-0000FE170000}"/>
    <hyperlink ref="E6154" location="A127982450X" display="A127982450X" xr:uid="{00000000-0004-0000-0000-0000FF170000}"/>
    <hyperlink ref="E6155" location="A127982470J" display="A127982470J" xr:uid="{00000000-0004-0000-0000-000000180000}"/>
    <hyperlink ref="E6156" location="A128098622V" display="A128098622V" xr:uid="{00000000-0004-0000-0000-000001180000}"/>
    <hyperlink ref="E6157" location="A128021130T" display="A128021130T" xr:uid="{00000000-0004-0000-0000-000002180000}"/>
    <hyperlink ref="E6158" location="A128060006K" display="A128060006K" xr:uid="{00000000-0004-0000-0000-000003180000}"/>
    <hyperlink ref="E6159" location="A128021142A" display="A128021142A" xr:uid="{00000000-0004-0000-0000-000004180000}"/>
    <hyperlink ref="E6160" location="A128040566K" display="A128040566K" xr:uid="{00000000-0004-0000-0000-000005180000}"/>
    <hyperlink ref="E6161" location="A128060010A" display="A128060010A" xr:uid="{00000000-0004-0000-0000-000006180000}"/>
    <hyperlink ref="E6162" location="A127963082A" display="A127963082A" xr:uid="{00000000-0004-0000-0000-000007180000}"/>
    <hyperlink ref="E6163" location="A128001766A" display="A128001766A" xr:uid="{00000000-0004-0000-0000-000008180000}"/>
    <hyperlink ref="E6164" location="A128021146K" display="A128021146K" xr:uid="{00000000-0004-0000-0000-000009180000}"/>
    <hyperlink ref="E6165" location="A128079506F" display="A128079506F" xr:uid="{00000000-0004-0000-0000-00000A180000}"/>
    <hyperlink ref="E6166" location="A128079510W" display="A128079510W" xr:uid="{00000000-0004-0000-0000-00000B180000}"/>
    <hyperlink ref="E6167" location="A128059990W" display="A128059990W" xr:uid="{00000000-0004-0000-0000-00000C180000}"/>
    <hyperlink ref="E6168" location="A128098626C" display="A128098626C" xr:uid="{00000000-0004-0000-0000-00000D180000}"/>
    <hyperlink ref="E6169" location="A127982458T" display="A127982458T" xr:uid="{00000000-0004-0000-0000-00000E180000}"/>
    <hyperlink ref="E6170" location="A128059994F" display="A128059994F" xr:uid="{00000000-0004-0000-0000-00000F180000}"/>
    <hyperlink ref="E6171" location="A128001762T" display="A128001762T" xr:uid="{00000000-0004-0000-0000-000010180000}"/>
    <hyperlink ref="E6172" location="A127982462J" display="A127982462J" xr:uid="{00000000-0004-0000-0000-000011180000}"/>
    <hyperlink ref="E6173" location="A128040550T" display="A128040550T" xr:uid="{00000000-0004-0000-0000-000012180000}"/>
    <hyperlink ref="E6174" location="A128079514F" display="A128079514F" xr:uid="{00000000-0004-0000-0000-000013180000}"/>
    <hyperlink ref="E6175" location="A128040554A" display="A128040554A" xr:uid="{00000000-0004-0000-0000-000014180000}"/>
    <hyperlink ref="E6176" location="A127963066A" display="A127963066A" xr:uid="{00000000-0004-0000-0000-000015180000}"/>
    <hyperlink ref="E6177" location="A127963070T" display="A127963070T" xr:uid="{00000000-0004-0000-0000-000016180000}"/>
    <hyperlink ref="E6178" location="A128059998R" display="A128059998R" xr:uid="{00000000-0004-0000-0000-000017180000}"/>
    <hyperlink ref="E6179" location="A128060002A" display="A128060002A" xr:uid="{00000000-0004-0000-0000-000018180000}"/>
    <hyperlink ref="E6180" location="A127982466T" display="A127982466T" xr:uid="{00000000-0004-0000-0000-000019180000}"/>
    <hyperlink ref="E6181" location="A128040558K" display="A128040558K" xr:uid="{00000000-0004-0000-0000-00001A180000}"/>
    <hyperlink ref="E6182" location="A128021134A" display="A128021134A" xr:uid="{00000000-0004-0000-0000-00001B180000}"/>
    <hyperlink ref="E6183" location="A128098630V" display="A128098630V" xr:uid="{00000000-0004-0000-0000-00001C180000}"/>
    <hyperlink ref="E6184" location="A128079518R" display="A128079518R" xr:uid="{00000000-0004-0000-0000-00001D180000}"/>
    <hyperlink ref="E6185" location="A127963074A" display="A127963074A" xr:uid="{00000000-0004-0000-0000-00001E180000}"/>
    <hyperlink ref="E6186" location="A128021138K" display="A128021138K" xr:uid="{00000000-0004-0000-0000-00001F180000}"/>
    <hyperlink ref="E6187" location="A127963078K" display="A127963078K" xr:uid="{00000000-0004-0000-0000-000020180000}"/>
    <hyperlink ref="E6188" location="A128040562A" display="A128040562A" xr:uid="{00000000-0004-0000-0000-000021180000}"/>
    <hyperlink ref="E6189" location="A128060034V" display="A128060034V" xr:uid="{00000000-0004-0000-0000-000022180000}"/>
    <hyperlink ref="E6190" location="A128079550R" display="A128079550R" xr:uid="{00000000-0004-0000-0000-000023180000}"/>
    <hyperlink ref="E6191" location="A128001806J" display="A128001806J" xr:uid="{00000000-0004-0000-0000-000024180000}"/>
    <hyperlink ref="E6192" location="A128079574J" display="A128079574J" xr:uid="{00000000-0004-0000-0000-000025180000}"/>
    <hyperlink ref="E6193" location="A128079566J" display="A128079566J" xr:uid="{00000000-0004-0000-0000-000026180000}"/>
    <hyperlink ref="E6194" location="A128040602J" display="A128040602J" xr:uid="{00000000-0004-0000-0000-000027180000}"/>
  </hyperlink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  <c r="BJ1" s="3" t="s">
        <v>60</v>
      </c>
      <c r="BK1" s="3" t="s">
        <v>61</v>
      </c>
      <c r="BL1" s="3" t="s">
        <v>62</v>
      </c>
      <c r="BM1" s="3" t="s">
        <v>63</v>
      </c>
      <c r="BN1" s="3" t="s">
        <v>64</v>
      </c>
      <c r="BO1" s="3" t="s">
        <v>65</v>
      </c>
      <c r="BP1" s="3" t="s">
        <v>66</v>
      </c>
      <c r="BQ1" s="3" t="s">
        <v>67</v>
      </c>
      <c r="BR1" s="3" t="s">
        <v>68</v>
      </c>
      <c r="BS1" s="3" t="s">
        <v>69</v>
      </c>
      <c r="BT1" s="3" t="s">
        <v>70</v>
      </c>
      <c r="BU1" s="3" t="s">
        <v>71</v>
      </c>
      <c r="BV1" s="3" t="s">
        <v>72</v>
      </c>
      <c r="BW1" s="3" t="s">
        <v>73</v>
      </c>
      <c r="BX1" s="3" t="s">
        <v>74</v>
      </c>
      <c r="BY1" s="3" t="s">
        <v>75</v>
      </c>
      <c r="BZ1" s="3" t="s">
        <v>76</v>
      </c>
      <c r="CA1" s="3" t="s">
        <v>77</v>
      </c>
      <c r="CB1" s="3" t="s">
        <v>78</v>
      </c>
      <c r="CC1" s="3" t="s">
        <v>79</v>
      </c>
      <c r="CD1" s="3" t="s">
        <v>80</v>
      </c>
      <c r="CE1" s="3" t="s">
        <v>81</v>
      </c>
      <c r="CF1" s="3" t="s">
        <v>82</v>
      </c>
      <c r="CG1" s="3" t="s">
        <v>83</v>
      </c>
      <c r="CH1" s="3" t="s">
        <v>84</v>
      </c>
      <c r="CI1" s="3" t="s">
        <v>85</v>
      </c>
      <c r="CJ1" s="3" t="s">
        <v>86</v>
      </c>
      <c r="CK1" s="3" t="s">
        <v>87</v>
      </c>
      <c r="CL1" s="3" t="s">
        <v>88</v>
      </c>
      <c r="CM1" s="3" t="s">
        <v>89</v>
      </c>
      <c r="CN1" s="3" t="s">
        <v>90</v>
      </c>
      <c r="CO1" s="3" t="s">
        <v>91</v>
      </c>
      <c r="CP1" s="3" t="s">
        <v>92</v>
      </c>
      <c r="CQ1" s="3" t="s">
        <v>93</v>
      </c>
      <c r="CR1" s="3" t="s">
        <v>94</v>
      </c>
      <c r="CS1" s="3" t="s">
        <v>95</v>
      </c>
      <c r="CT1" s="3" t="s">
        <v>96</v>
      </c>
      <c r="CU1" s="3" t="s">
        <v>97</v>
      </c>
      <c r="CV1" s="3" t="s">
        <v>98</v>
      </c>
      <c r="CW1" s="3" t="s">
        <v>99</v>
      </c>
      <c r="CX1" s="3" t="s">
        <v>100</v>
      </c>
      <c r="CY1" s="3" t="s">
        <v>101</v>
      </c>
      <c r="CZ1" s="3" t="s">
        <v>102</v>
      </c>
      <c r="DA1" s="3" t="s">
        <v>103</v>
      </c>
      <c r="DB1" s="3" t="s">
        <v>104</v>
      </c>
      <c r="DC1" s="3" t="s">
        <v>105</v>
      </c>
      <c r="DD1" s="3" t="s">
        <v>106</v>
      </c>
      <c r="DE1" s="3" t="s">
        <v>107</v>
      </c>
      <c r="DF1" s="3" t="s">
        <v>108</v>
      </c>
      <c r="DG1" s="3" t="s">
        <v>109</v>
      </c>
      <c r="DH1" s="3" t="s">
        <v>110</v>
      </c>
      <c r="DI1" s="3" t="s">
        <v>111</v>
      </c>
      <c r="DJ1" s="3" t="s">
        <v>112</v>
      </c>
      <c r="DK1" s="3" t="s">
        <v>113</v>
      </c>
      <c r="DL1" s="3" t="s">
        <v>114</v>
      </c>
      <c r="DM1" s="3" t="s">
        <v>115</v>
      </c>
      <c r="DN1" s="3" t="s">
        <v>116</v>
      </c>
      <c r="DO1" s="3" t="s">
        <v>117</v>
      </c>
      <c r="DP1" s="3" t="s">
        <v>118</v>
      </c>
      <c r="DQ1" s="3" t="s">
        <v>119</v>
      </c>
      <c r="DR1" s="3" t="s">
        <v>120</v>
      </c>
      <c r="DS1" s="3" t="s">
        <v>121</v>
      </c>
      <c r="DT1" s="3" t="s">
        <v>122</v>
      </c>
      <c r="DU1" s="3" t="s">
        <v>123</v>
      </c>
      <c r="DV1" s="3" t="s">
        <v>124</v>
      </c>
      <c r="DW1" s="3" t="s">
        <v>125</v>
      </c>
      <c r="DX1" s="3" t="s">
        <v>126</v>
      </c>
      <c r="DY1" s="3" t="s">
        <v>127</v>
      </c>
      <c r="DZ1" s="3" t="s">
        <v>128</v>
      </c>
      <c r="EA1" s="3" t="s">
        <v>129</v>
      </c>
      <c r="EB1" s="3" t="s">
        <v>130</v>
      </c>
      <c r="EC1" s="3" t="s">
        <v>131</v>
      </c>
      <c r="ED1" s="3" t="s">
        <v>132</v>
      </c>
      <c r="EE1" s="3" t="s">
        <v>133</v>
      </c>
      <c r="EF1" s="3" t="s">
        <v>134</v>
      </c>
      <c r="EG1" s="3" t="s">
        <v>135</v>
      </c>
      <c r="EH1" s="3" t="s">
        <v>136</v>
      </c>
      <c r="EI1" s="3" t="s">
        <v>137</v>
      </c>
      <c r="EJ1" s="3" t="s">
        <v>138</v>
      </c>
      <c r="EK1" s="3" t="s">
        <v>139</v>
      </c>
      <c r="EL1" s="3" t="s">
        <v>140</v>
      </c>
      <c r="EM1" s="3" t="s">
        <v>141</v>
      </c>
      <c r="EN1" s="3" t="s">
        <v>142</v>
      </c>
      <c r="EO1" s="3" t="s">
        <v>143</v>
      </c>
      <c r="EP1" s="3" t="s">
        <v>144</v>
      </c>
      <c r="EQ1" s="3" t="s">
        <v>145</v>
      </c>
      <c r="ER1" s="3" t="s">
        <v>146</v>
      </c>
      <c r="ES1" s="3" t="s">
        <v>147</v>
      </c>
      <c r="ET1" s="3" t="s">
        <v>148</v>
      </c>
      <c r="EU1" s="3" t="s">
        <v>149</v>
      </c>
      <c r="EV1" s="3" t="s">
        <v>150</v>
      </c>
      <c r="EW1" s="3" t="s">
        <v>151</v>
      </c>
      <c r="EX1" s="3" t="s">
        <v>152</v>
      </c>
      <c r="EY1" s="3" t="s">
        <v>153</v>
      </c>
      <c r="EZ1" s="3" t="s">
        <v>154</v>
      </c>
      <c r="FA1" s="3" t="s">
        <v>155</v>
      </c>
      <c r="FB1" s="3" t="s">
        <v>156</v>
      </c>
      <c r="FC1" s="3" t="s">
        <v>157</v>
      </c>
      <c r="FD1" s="3" t="s">
        <v>158</v>
      </c>
      <c r="FE1" s="3" t="s">
        <v>159</v>
      </c>
      <c r="FF1" s="3" t="s">
        <v>160</v>
      </c>
      <c r="FG1" s="3" t="s">
        <v>161</v>
      </c>
      <c r="FH1" s="3" t="s">
        <v>162</v>
      </c>
      <c r="FI1" s="3" t="s">
        <v>163</v>
      </c>
      <c r="FJ1" s="3" t="s">
        <v>164</v>
      </c>
      <c r="FK1" s="3" t="s">
        <v>165</v>
      </c>
      <c r="FL1" s="3" t="s">
        <v>166</v>
      </c>
      <c r="FM1" s="3" t="s">
        <v>167</v>
      </c>
      <c r="FN1" s="3" t="s">
        <v>168</v>
      </c>
      <c r="FO1" s="3" t="s">
        <v>169</v>
      </c>
      <c r="FP1" s="3" t="s">
        <v>170</v>
      </c>
      <c r="FQ1" s="3" t="s">
        <v>171</v>
      </c>
      <c r="FR1" s="3" t="s">
        <v>172</v>
      </c>
      <c r="FS1" s="3" t="s">
        <v>173</v>
      </c>
      <c r="FT1" s="3" t="s">
        <v>174</v>
      </c>
      <c r="FU1" s="3" t="s">
        <v>175</v>
      </c>
      <c r="FV1" s="3" t="s">
        <v>176</v>
      </c>
      <c r="FW1" s="3" t="s">
        <v>177</v>
      </c>
      <c r="FX1" s="3" t="s">
        <v>178</v>
      </c>
      <c r="FY1" s="3" t="s">
        <v>179</v>
      </c>
      <c r="FZ1" s="3" t="s">
        <v>180</v>
      </c>
      <c r="GA1" s="3" t="s">
        <v>181</v>
      </c>
      <c r="GB1" s="3" t="s">
        <v>182</v>
      </c>
      <c r="GC1" s="3" t="s">
        <v>183</v>
      </c>
      <c r="GD1" s="3" t="s">
        <v>184</v>
      </c>
      <c r="GE1" s="3" t="s">
        <v>185</v>
      </c>
      <c r="GF1" s="3" t="s">
        <v>186</v>
      </c>
      <c r="GG1" s="3" t="s">
        <v>187</v>
      </c>
      <c r="GH1" s="3" t="s">
        <v>188</v>
      </c>
      <c r="GI1" s="3" t="s">
        <v>189</v>
      </c>
      <c r="GJ1" s="3" t="s">
        <v>190</v>
      </c>
      <c r="GK1" s="3" t="s">
        <v>191</v>
      </c>
      <c r="GL1" s="3" t="s">
        <v>192</v>
      </c>
      <c r="GM1" s="3" t="s">
        <v>193</v>
      </c>
      <c r="GN1" s="3" t="s">
        <v>194</v>
      </c>
      <c r="GO1" s="3" t="s">
        <v>195</v>
      </c>
      <c r="GP1" s="3" t="s">
        <v>196</v>
      </c>
      <c r="GQ1" s="3" t="s">
        <v>197</v>
      </c>
      <c r="GR1" s="3" t="s">
        <v>198</v>
      </c>
      <c r="GS1" s="3" t="s">
        <v>199</v>
      </c>
      <c r="GT1" s="3" t="s">
        <v>200</v>
      </c>
      <c r="GU1" s="3" t="s">
        <v>201</v>
      </c>
      <c r="GV1" s="3" t="s">
        <v>202</v>
      </c>
      <c r="GW1" s="3" t="s">
        <v>203</v>
      </c>
      <c r="GX1" s="3" t="s">
        <v>204</v>
      </c>
      <c r="GY1" s="3" t="s">
        <v>205</v>
      </c>
      <c r="GZ1" s="3" t="s">
        <v>206</v>
      </c>
      <c r="HA1" s="3" t="s">
        <v>207</v>
      </c>
      <c r="HB1" s="3" t="s">
        <v>208</v>
      </c>
      <c r="HC1" s="3" t="s">
        <v>209</v>
      </c>
      <c r="HD1" s="3" t="s">
        <v>210</v>
      </c>
      <c r="HE1" s="3" t="s">
        <v>211</v>
      </c>
      <c r="HF1" s="3" t="s">
        <v>212</v>
      </c>
      <c r="HG1" s="3" t="s">
        <v>213</v>
      </c>
      <c r="HH1" s="3" t="s">
        <v>214</v>
      </c>
      <c r="HI1" s="3" t="s">
        <v>215</v>
      </c>
      <c r="HJ1" s="3" t="s">
        <v>216</v>
      </c>
      <c r="HK1" s="3" t="s">
        <v>217</v>
      </c>
      <c r="HL1" s="3" t="s">
        <v>218</v>
      </c>
      <c r="HM1" s="3" t="s">
        <v>219</v>
      </c>
      <c r="HN1" s="3" t="s">
        <v>220</v>
      </c>
      <c r="HO1" s="3" t="s">
        <v>221</v>
      </c>
      <c r="HP1" s="3" t="s">
        <v>222</v>
      </c>
      <c r="HQ1" s="3" t="s">
        <v>223</v>
      </c>
      <c r="HR1" s="3" t="s">
        <v>224</v>
      </c>
      <c r="HS1" s="3" t="s">
        <v>225</v>
      </c>
      <c r="HT1" s="3" t="s">
        <v>226</v>
      </c>
      <c r="HU1" s="3" t="s">
        <v>227</v>
      </c>
      <c r="HV1" s="3" t="s">
        <v>228</v>
      </c>
      <c r="HW1" s="3" t="s">
        <v>229</v>
      </c>
      <c r="HX1" s="3" t="s">
        <v>230</v>
      </c>
      <c r="HY1" s="3" t="s">
        <v>231</v>
      </c>
      <c r="HZ1" s="3" t="s">
        <v>232</v>
      </c>
      <c r="IA1" s="3" t="s">
        <v>233</v>
      </c>
      <c r="IB1" s="3" t="s">
        <v>234</v>
      </c>
      <c r="IC1" s="3" t="s">
        <v>235</v>
      </c>
      <c r="ID1" s="3" t="s">
        <v>236</v>
      </c>
      <c r="IE1" s="3" t="s">
        <v>237</v>
      </c>
      <c r="IF1" s="3" t="s">
        <v>238</v>
      </c>
      <c r="IG1" s="3" t="s">
        <v>239</v>
      </c>
      <c r="IH1" s="3" t="s">
        <v>240</v>
      </c>
      <c r="II1" s="3" t="s">
        <v>241</v>
      </c>
      <c r="IJ1" s="3" t="s">
        <v>242</v>
      </c>
      <c r="IK1" s="3" t="s">
        <v>243</v>
      </c>
      <c r="IL1" s="3" t="s">
        <v>244</v>
      </c>
      <c r="IM1" s="3" t="s">
        <v>245</v>
      </c>
      <c r="IN1" s="3" t="s">
        <v>246</v>
      </c>
      <c r="IO1" s="3" t="s">
        <v>247</v>
      </c>
      <c r="IP1" s="3" t="s">
        <v>248</v>
      </c>
      <c r="IQ1" s="3" t="s">
        <v>249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262</v>
      </c>
      <c r="C10" s="8" t="s">
        <v>263</v>
      </c>
      <c r="D10" s="8" t="s">
        <v>264</v>
      </c>
      <c r="E10" s="8" t="s">
        <v>265</v>
      </c>
      <c r="F10" s="8" t="s">
        <v>266</v>
      </c>
      <c r="G10" s="8" t="s">
        <v>267</v>
      </c>
      <c r="H10" s="8" t="s">
        <v>268</v>
      </c>
      <c r="I10" s="8" t="s">
        <v>269</v>
      </c>
      <c r="J10" s="8" t="s">
        <v>270</v>
      </c>
      <c r="K10" s="8" t="s">
        <v>271</v>
      </c>
      <c r="L10" s="8" t="s">
        <v>272</v>
      </c>
      <c r="M10" s="8" t="s">
        <v>273</v>
      </c>
      <c r="N10" s="8" t="s">
        <v>274</v>
      </c>
      <c r="O10" s="8" t="s">
        <v>275</v>
      </c>
      <c r="P10" s="8" t="s">
        <v>276</v>
      </c>
      <c r="Q10" s="8" t="s">
        <v>277</v>
      </c>
      <c r="R10" s="8" t="s">
        <v>278</v>
      </c>
      <c r="S10" s="8" t="s">
        <v>279</v>
      </c>
      <c r="T10" s="8" t="s">
        <v>280</v>
      </c>
      <c r="U10" s="8" t="s">
        <v>281</v>
      </c>
      <c r="V10" s="8" t="s">
        <v>282</v>
      </c>
      <c r="W10" s="8" t="s">
        <v>283</v>
      </c>
      <c r="X10" s="8" t="s">
        <v>284</v>
      </c>
      <c r="Y10" s="8" t="s">
        <v>285</v>
      </c>
      <c r="Z10" s="8" t="s">
        <v>286</v>
      </c>
      <c r="AA10" s="8" t="s">
        <v>287</v>
      </c>
      <c r="AB10" s="8" t="s">
        <v>288</v>
      </c>
      <c r="AC10" s="8" t="s">
        <v>289</v>
      </c>
      <c r="AD10" s="8" t="s">
        <v>290</v>
      </c>
      <c r="AE10" s="8" t="s">
        <v>291</v>
      </c>
      <c r="AF10" s="8" t="s">
        <v>292</v>
      </c>
      <c r="AG10" s="8" t="s">
        <v>293</v>
      </c>
      <c r="AH10" s="8" t="s">
        <v>294</v>
      </c>
      <c r="AI10" s="8" t="s">
        <v>295</v>
      </c>
      <c r="AJ10" s="8" t="s">
        <v>296</v>
      </c>
      <c r="AK10" s="8" t="s">
        <v>297</v>
      </c>
      <c r="AL10" s="8" t="s">
        <v>298</v>
      </c>
      <c r="AM10" s="8" t="s">
        <v>299</v>
      </c>
      <c r="AN10" s="8" t="s">
        <v>300</v>
      </c>
      <c r="AO10" s="8" t="s">
        <v>301</v>
      </c>
      <c r="AP10" s="8" t="s">
        <v>302</v>
      </c>
      <c r="AQ10" s="8" t="s">
        <v>303</v>
      </c>
      <c r="AR10" s="8" t="s">
        <v>304</v>
      </c>
      <c r="AS10" s="8" t="s">
        <v>305</v>
      </c>
      <c r="AT10" s="8" t="s">
        <v>306</v>
      </c>
      <c r="AU10" s="8" t="s">
        <v>307</v>
      </c>
      <c r="AV10" s="8" t="s">
        <v>308</v>
      </c>
      <c r="AW10" s="8" t="s">
        <v>309</v>
      </c>
      <c r="AX10" s="8" t="s">
        <v>310</v>
      </c>
      <c r="AY10" s="8" t="s">
        <v>311</v>
      </c>
      <c r="AZ10" s="8" t="s">
        <v>312</v>
      </c>
      <c r="BA10" s="8" t="s">
        <v>313</v>
      </c>
      <c r="BB10" s="8" t="s">
        <v>314</v>
      </c>
      <c r="BC10" s="8" t="s">
        <v>315</v>
      </c>
      <c r="BD10" s="8" t="s">
        <v>316</v>
      </c>
      <c r="BE10" s="8" t="s">
        <v>317</v>
      </c>
      <c r="BF10" s="8" t="s">
        <v>318</v>
      </c>
      <c r="BG10" s="8" t="s">
        <v>319</v>
      </c>
      <c r="BH10" s="8" t="s">
        <v>320</v>
      </c>
      <c r="BI10" s="8" t="s">
        <v>321</v>
      </c>
      <c r="BJ10" s="8" t="s">
        <v>322</v>
      </c>
      <c r="BK10" s="8" t="s">
        <v>323</v>
      </c>
      <c r="BL10" s="8" t="s">
        <v>324</v>
      </c>
      <c r="BM10" s="8" t="s">
        <v>325</v>
      </c>
      <c r="BN10" s="8" t="s">
        <v>326</v>
      </c>
      <c r="BO10" s="8" t="s">
        <v>327</v>
      </c>
      <c r="BP10" s="8" t="s">
        <v>328</v>
      </c>
      <c r="BQ10" s="8" t="s">
        <v>329</v>
      </c>
      <c r="BR10" s="8" t="s">
        <v>330</v>
      </c>
      <c r="BS10" s="8" t="s">
        <v>331</v>
      </c>
      <c r="BT10" s="8" t="s">
        <v>332</v>
      </c>
      <c r="BU10" s="8" t="s">
        <v>333</v>
      </c>
      <c r="BV10" s="8" t="s">
        <v>334</v>
      </c>
      <c r="BW10" s="8" t="s">
        <v>335</v>
      </c>
      <c r="BX10" s="8" t="s">
        <v>336</v>
      </c>
      <c r="BY10" s="8" t="s">
        <v>337</v>
      </c>
      <c r="BZ10" s="8" t="s">
        <v>338</v>
      </c>
      <c r="CA10" s="8" t="s">
        <v>339</v>
      </c>
      <c r="CB10" s="8" t="s">
        <v>340</v>
      </c>
      <c r="CC10" s="8" t="s">
        <v>341</v>
      </c>
      <c r="CD10" s="8" t="s">
        <v>342</v>
      </c>
      <c r="CE10" s="8" t="s">
        <v>343</v>
      </c>
      <c r="CF10" s="8" t="s">
        <v>344</v>
      </c>
      <c r="CG10" s="8" t="s">
        <v>345</v>
      </c>
      <c r="CH10" s="8" t="s">
        <v>346</v>
      </c>
      <c r="CI10" s="8" t="s">
        <v>347</v>
      </c>
      <c r="CJ10" s="8" t="s">
        <v>348</v>
      </c>
      <c r="CK10" s="8" t="s">
        <v>349</v>
      </c>
      <c r="CL10" s="8" t="s">
        <v>350</v>
      </c>
      <c r="CM10" s="8" t="s">
        <v>351</v>
      </c>
      <c r="CN10" s="8" t="s">
        <v>352</v>
      </c>
      <c r="CO10" s="8" t="s">
        <v>353</v>
      </c>
      <c r="CP10" s="8" t="s">
        <v>354</v>
      </c>
      <c r="CQ10" s="8" t="s">
        <v>355</v>
      </c>
      <c r="CR10" s="8" t="s">
        <v>356</v>
      </c>
      <c r="CS10" s="8" t="s">
        <v>357</v>
      </c>
      <c r="CT10" s="8" t="s">
        <v>358</v>
      </c>
      <c r="CU10" s="8" t="s">
        <v>359</v>
      </c>
      <c r="CV10" s="8" t="s">
        <v>360</v>
      </c>
      <c r="CW10" s="8" t="s">
        <v>361</v>
      </c>
      <c r="CX10" s="8" t="s">
        <v>362</v>
      </c>
      <c r="CY10" s="8" t="s">
        <v>363</v>
      </c>
      <c r="CZ10" s="8" t="s">
        <v>364</v>
      </c>
      <c r="DA10" s="8" t="s">
        <v>365</v>
      </c>
      <c r="DB10" s="8" t="s">
        <v>366</v>
      </c>
      <c r="DC10" s="8" t="s">
        <v>367</v>
      </c>
      <c r="DD10" s="8" t="s">
        <v>368</v>
      </c>
      <c r="DE10" s="8" t="s">
        <v>369</v>
      </c>
      <c r="DF10" s="8" t="s">
        <v>370</v>
      </c>
      <c r="DG10" s="8" t="s">
        <v>371</v>
      </c>
      <c r="DH10" s="8" t="s">
        <v>372</v>
      </c>
      <c r="DI10" s="8" t="s">
        <v>373</v>
      </c>
      <c r="DJ10" s="8" t="s">
        <v>374</v>
      </c>
      <c r="DK10" s="8" t="s">
        <v>375</v>
      </c>
      <c r="DL10" s="8" t="s">
        <v>376</v>
      </c>
      <c r="DM10" s="8" t="s">
        <v>377</v>
      </c>
      <c r="DN10" s="8" t="s">
        <v>378</v>
      </c>
      <c r="DO10" s="8" t="s">
        <v>379</v>
      </c>
      <c r="DP10" s="8" t="s">
        <v>380</v>
      </c>
      <c r="DQ10" s="8" t="s">
        <v>381</v>
      </c>
      <c r="DR10" s="8" t="s">
        <v>382</v>
      </c>
      <c r="DS10" s="8" t="s">
        <v>383</v>
      </c>
      <c r="DT10" s="8" t="s">
        <v>384</v>
      </c>
      <c r="DU10" s="8" t="s">
        <v>385</v>
      </c>
      <c r="DV10" s="8" t="s">
        <v>386</v>
      </c>
      <c r="DW10" s="8" t="s">
        <v>387</v>
      </c>
      <c r="DX10" s="8" t="s">
        <v>388</v>
      </c>
      <c r="DY10" s="8" t="s">
        <v>389</v>
      </c>
      <c r="DZ10" s="8" t="s">
        <v>390</v>
      </c>
      <c r="EA10" s="8" t="s">
        <v>391</v>
      </c>
      <c r="EB10" s="8" t="s">
        <v>392</v>
      </c>
      <c r="EC10" s="8" t="s">
        <v>393</v>
      </c>
      <c r="ED10" s="8" t="s">
        <v>394</v>
      </c>
      <c r="EE10" s="8" t="s">
        <v>395</v>
      </c>
      <c r="EF10" s="8" t="s">
        <v>396</v>
      </c>
      <c r="EG10" s="8" t="s">
        <v>397</v>
      </c>
      <c r="EH10" s="8" t="s">
        <v>398</v>
      </c>
      <c r="EI10" s="8" t="s">
        <v>399</v>
      </c>
      <c r="EJ10" s="8" t="s">
        <v>400</v>
      </c>
      <c r="EK10" s="8" t="s">
        <v>401</v>
      </c>
      <c r="EL10" s="8" t="s">
        <v>402</v>
      </c>
      <c r="EM10" s="8" t="s">
        <v>403</v>
      </c>
      <c r="EN10" s="8" t="s">
        <v>404</v>
      </c>
      <c r="EO10" s="8" t="s">
        <v>405</v>
      </c>
      <c r="EP10" s="8" t="s">
        <v>406</v>
      </c>
      <c r="EQ10" s="8" t="s">
        <v>407</v>
      </c>
      <c r="ER10" s="8" t="s">
        <v>408</v>
      </c>
      <c r="ES10" s="8" t="s">
        <v>409</v>
      </c>
      <c r="ET10" s="8" t="s">
        <v>410</v>
      </c>
      <c r="EU10" s="8" t="s">
        <v>411</v>
      </c>
      <c r="EV10" s="8" t="s">
        <v>412</v>
      </c>
      <c r="EW10" s="8" t="s">
        <v>413</v>
      </c>
      <c r="EX10" s="8" t="s">
        <v>414</v>
      </c>
      <c r="EY10" s="8" t="s">
        <v>415</v>
      </c>
      <c r="EZ10" s="8" t="s">
        <v>416</v>
      </c>
      <c r="FA10" s="8" t="s">
        <v>417</v>
      </c>
      <c r="FB10" s="8" t="s">
        <v>418</v>
      </c>
      <c r="FC10" s="8" t="s">
        <v>419</v>
      </c>
      <c r="FD10" s="8" t="s">
        <v>420</v>
      </c>
      <c r="FE10" s="8" t="s">
        <v>421</v>
      </c>
      <c r="FF10" s="8" t="s">
        <v>422</v>
      </c>
      <c r="FG10" s="8" t="s">
        <v>423</v>
      </c>
      <c r="FH10" s="8" t="s">
        <v>424</v>
      </c>
      <c r="FI10" s="8" t="s">
        <v>425</v>
      </c>
      <c r="FJ10" s="8" t="s">
        <v>426</v>
      </c>
      <c r="FK10" s="8" t="s">
        <v>427</v>
      </c>
      <c r="FL10" s="8" t="s">
        <v>428</v>
      </c>
      <c r="FM10" s="8" t="s">
        <v>429</v>
      </c>
      <c r="FN10" s="8" t="s">
        <v>430</v>
      </c>
      <c r="FO10" s="8" t="s">
        <v>431</v>
      </c>
      <c r="FP10" s="8" t="s">
        <v>432</v>
      </c>
      <c r="FQ10" s="8" t="s">
        <v>433</v>
      </c>
      <c r="FR10" s="8" t="s">
        <v>434</v>
      </c>
      <c r="FS10" s="8" t="s">
        <v>435</v>
      </c>
      <c r="FT10" s="8" t="s">
        <v>436</v>
      </c>
      <c r="FU10" s="8" t="s">
        <v>437</v>
      </c>
      <c r="FV10" s="8" t="s">
        <v>438</v>
      </c>
      <c r="FW10" s="8" t="s">
        <v>439</v>
      </c>
      <c r="FX10" s="8" t="s">
        <v>440</v>
      </c>
      <c r="FY10" s="8" t="s">
        <v>441</v>
      </c>
      <c r="FZ10" s="8" t="s">
        <v>442</v>
      </c>
      <c r="GA10" s="8" t="s">
        <v>443</v>
      </c>
      <c r="GB10" s="8" t="s">
        <v>444</v>
      </c>
      <c r="GC10" s="8" t="s">
        <v>445</v>
      </c>
      <c r="GD10" s="8" t="s">
        <v>446</v>
      </c>
      <c r="GE10" s="8" t="s">
        <v>447</v>
      </c>
      <c r="GF10" s="8" t="s">
        <v>448</v>
      </c>
      <c r="GG10" s="8" t="s">
        <v>449</v>
      </c>
      <c r="GH10" s="8" t="s">
        <v>450</v>
      </c>
      <c r="GI10" s="8" t="s">
        <v>451</v>
      </c>
      <c r="GJ10" s="8" t="s">
        <v>452</v>
      </c>
      <c r="GK10" s="8" t="s">
        <v>453</v>
      </c>
      <c r="GL10" s="8" t="s">
        <v>454</v>
      </c>
      <c r="GM10" s="8" t="s">
        <v>455</v>
      </c>
      <c r="GN10" s="8" t="s">
        <v>456</v>
      </c>
      <c r="GO10" s="8" t="s">
        <v>457</v>
      </c>
      <c r="GP10" s="8" t="s">
        <v>458</v>
      </c>
      <c r="GQ10" s="8" t="s">
        <v>459</v>
      </c>
      <c r="GR10" s="8" t="s">
        <v>460</v>
      </c>
      <c r="GS10" s="8" t="s">
        <v>461</v>
      </c>
      <c r="GT10" s="8" t="s">
        <v>462</v>
      </c>
      <c r="GU10" s="8" t="s">
        <v>463</v>
      </c>
      <c r="GV10" s="8" t="s">
        <v>464</v>
      </c>
      <c r="GW10" s="8" t="s">
        <v>465</v>
      </c>
      <c r="GX10" s="8" t="s">
        <v>466</v>
      </c>
      <c r="GY10" s="8" t="s">
        <v>467</v>
      </c>
      <c r="GZ10" s="8" t="s">
        <v>468</v>
      </c>
      <c r="HA10" s="8" t="s">
        <v>469</v>
      </c>
      <c r="HB10" s="8" t="s">
        <v>470</v>
      </c>
      <c r="HC10" s="8" t="s">
        <v>471</v>
      </c>
      <c r="HD10" s="8" t="s">
        <v>472</v>
      </c>
      <c r="HE10" s="8" t="s">
        <v>473</v>
      </c>
      <c r="HF10" s="8" t="s">
        <v>474</v>
      </c>
      <c r="HG10" s="8" t="s">
        <v>475</v>
      </c>
      <c r="HH10" s="8" t="s">
        <v>476</v>
      </c>
      <c r="HI10" s="8" t="s">
        <v>477</v>
      </c>
      <c r="HJ10" s="8" t="s">
        <v>478</v>
      </c>
      <c r="HK10" s="8" t="s">
        <v>479</v>
      </c>
      <c r="HL10" s="8" t="s">
        <v>480</v>
      </c>
      <c r="HM10" s="8" t="s">
        <v>481</v>
      </c>
      <c r="HN10" s="8" t="s">
        <v>482</v>
      </c>
      <c r="HO10" s="8" t="s">
        <v>483</v>
      </c>
      <c r="HP10" s="8" t="s">
        <v>484</v>
      </c>
      <c r="HQ10" s="8" t="s">
        <v>485</v>
      </c>
      <c r="HR10" s="8" t="s">
        <v>486</v>
      </c>
      <c r="HS10" s="8" t="s">
        <v>487</v>
      </c>
      <c r="HT10" s="8" t="s">
        <v>488</v>
      </c>
      <c r="HU10" s="8" t="s">
        <v>489</v>
      </c>
      <c r="HV10" s="8" t="s">
        <v>490</v>
      </c>
      <c r="HW10" s="8" t="s">
        <v>491</v>
      </c>
      <c r="HX10" s="8" t="s">
        <v>492</v>
      </c>
      <c r="HY10" s="8" t="s">
        <v>493</v>
      </c>
      <c r="HZ10" s="8" t="s">
        <v>494</v>
      </c>
      <c r="IA10" s="8" t="s">
        <v>495</v>
      </c>
      <c r="IB10" s="8" t="s">
        <v>496</v>
      </c>
      <c r="IC10" s="8" t="s">
        <v>497</v>
      </c>
      <c r="ID10" s="8" t="s">
        <v>498</v>
      </c>
      <c r="IE10" s="8" t="s">
        <v>499</v>
      </c>
      <c r="IF10" s="8" t="s">
        <v>500</v>
      </c>
      <c r="IG10" s="8" t="s">
        <v>501</v>
      </c>
      <c r="IH10" s="8" t="s">
        <v>502</v>
      </c>
      <c r="II10" s="8" t="s">
        <v>503</v>
      </c>
      <c r="IJ10" s="8" t="s">
        <v>504</v>
      </c>
      <c r="IK10" s="8" t="s">
        <v>505</v>
      </c>
      <c r="IL10" s="8" t="s">
        <v>506</v>
      </c>
      <c r="IM10" s="8" t="s">
        <v>507</v>
      </c>
      <c r="IN10" s="8" t="s">
        <v>508</v>
      </c>
      <c r="IO10" s="8" t="s">
        <v>509</v>
      </c>
      <c r="IP10" s="8" t="s">
        <v>510</v>
      </c>
      <c r="IQ10" s="8" t="s">
        <v>511</v>
      </c>
    </row>
    <row r="11" spans="1:251">
      <c r="A11" s="10">
        <v>42036</v>
      </c>
      <c r="B11" s="9">
        <v>12558.937</v>
      </c>
      <c r="C11" s="9">
        <v>11647.474</v>
      </c>
      <c r="D11" s="9">
        <v>2141.7559999999999</v>
      </c>
      <c r="E11" s="9">
        <v>923.68799999999999</v>
      </c>
      <c r="F11" s="9">
        <v>372.88900000000001</v>
      </c>
      <c r="G11" s="9">
        <v>456.48700000000002</v>
      </c>
      <c r="H11" s="9">
        <v>547.69500000000005</v>
      </c>
      <c r="I11" s="9">
        <v>281.38</v>
      </c>
      <c r="J11" s="9">
        <v>535.20000000000005</v>
      </c>
      <c r="K11" s="9">
        <v>136.124</v>
      </c>
      <c r="L11" s="9">
        <v>124.17700000000001</v>
      </c>
      <c r="M11" s="9">
        <v>235.101</v>
      </c>
      <c r="N11" s="9">
        <v>306.95400000000001</v>
      </c>
      <c r="O11" s="9">
        <v>287.84899999999999</v>
      </c>
      <c r="P11" s="9">
        <v>538.25300000000004</v>
      </c>
      <c r="Q11" s="9">
        <v>291.65199999999999</v>
      </c>
      <c r="R11" s="9">
        <v>1218.068</v>
      </c>
      <c r="S11" s="9">
        <v>9505.7189999999991</v>
      </c>
      <c r="T11" s="9">
        <v>7679.3419999999996</v>
      </c>
      <c r="U11" s="9">
        <v>7290.8440000000001</v>
      </c>
      <c r="V11" s="9">
        <v>188.06299999999999</v>
      </c>
      <c r="W11" s="9">
        <v>200.20599999999999</v>
      </c>
      <c r="X11" s="9">
        <v>192.19900000000001</v>
      </c>
      <c r="Y11" s="9">
        <v>100.125</v>
      </c>
      <c r="Z11" s="9">
        <v>69.323999999999998</v>
      </c>
      <c r="AA11" s="9">
        <v>5912.9430000000002</v>
      </c>
      <c r="AB11" s="9">
        <v>440.62299999999999</v>
      </c>
      <c r="AC11" s="9">
        <v>400.12</v>
      </c>
      <c r="AD11" s="9">
        <v>925.65700000000004</v>
      </c>
      <c r="AE11" s="9">
        <v>1237.173</v>
      </c>
      <c r="AF11" s="9">
        <v>6442.1689999999999</v>
      </c>
      <c r="AG11" s="9">
        <v>1826.376</v>
      </c>
      <c r="AH11" s="9">
        <v>911.46199999999999</v>
      </c>
      <c r="AI11" s="9">
        <v>11162.705</v>
      </c>
      <c r="AJ11" s="9">
        <v>1396.232</v>
      </c>
      <c r="AK11" s="9">
        <v>311.42099999999999</v>
      </c>
      <c r="AL11" s="9">
        <v>296.077</v>
      </c>
      <c r="AM11" s="9">
        <v>15.772</v>
      </c>
      <c r="AN11" s="9">
        <v>12.154</v>
      </c>
      <c r="AO11" s="9">
        <v>7.2450000000000001</v>
      </c>
      <c r="AP11" s="9">
        <v>4.9089999999999998</v>
      </c>
      <c r="AQ11" s="9">
        <v>6.3609999999999998</v>
      </c>
      <c r="AR11" s="9">
        <v>5.7930000000000001</v>
      </c>
      <c r="AS11" s="9">
        <v>6.2130000000000001</v>
      </c>
      <c r="AT11" s="9">
        <v>2.4329999999999998</v>
      </c>
      <c r="AU11" s="9">
        <v>3.01</v>
      </c>
      <c r="AV11" s="9">
        <v>2.1440000000000001</v>
      </c>
      <c r="AW11" s="9">
        <v>5.3710000000000004</v>
      </c>
      <c r="AX11" s="9">
        <v>4.6390000000000002</v>
      </c>
      <c r="AY11" s="9">
        <v>8.577</v>
      </c>
      <c r="AZ11" s="9">
        <v>3.577</v>
      </c>
      <c r="BA11" s="9">
        <v>3.6179999999999999</v>
      </c>
      <c r="BB11" s="9">
        <v>280.30500000000001</v>
      </c>
      <c r="BC11" s="9">
        <v>96.15</v>
      </c>
      <c r="BD11" s="9">
        <v>94.091999999999999</v>
      </c>
      <c r="BE11" s="9">
        <v>1.43</v>
      </c>
      <c r="BF11" s="9">
        <v>0.627</v>
      </c>
      <c r="BG11" s="9">
        <v>1.43</v>
      </c>
      <c r="BH11" s="9">
        <v>0</v>
      </c>
      <c r="BI11" s="9">
        <v>0.318</v>
      </c>
      <c r="BJ11" s="9">
        <v>68.370999999999995</v>
      </c>
      <c r="BK11" s="9">
        <v>2.5139999999999998</v>
      </c>
      <c r="BL11" s="9">
        <v>4.0330000000000004</v>
      </c>
      <c r="BM11" s="9">
        <v>21.231999999999999</v>
      </c>
      <c r="BN11" s="9">
        <v>8.7919999999999998</v>
      </c>
      <c r="BO11" s="9">
        <v>87.358000000000004</v>
      </c>
      <c r="BP11" s="9">
        <v>184.155</v>
      </c>
      <c r="BQ11" s="9">
        <v>15.343999999999999</v>
      </c>
      <c r="BR11" s="9">
        <v>311.42099999999999</v>
      </c>
      <c r="BS11" s="9">
        <v>222.916</v>
      </c>
      <c r="BT11" s="9">
        <v>205.07400000000001</v>
      </c>
      <c r="BU11" s="9">
        <v>28.843</v>
      </c>
      <c r="BV11" s="9">
        <v>27.591999999999999</v>
      </c>
      <c r="BW11" s="9">
        <v>12.736000000000001</v>
      </c>
      <c r="BX11" s="9">
        <v>14.855</v>
      </c>
      <c r="BY11" s="9">
        <v>19.545000000000002</v>
      </c>
      <c r="BZ11" s="9">
        <v>8.0470000000000006</v>
      </c>
      <c r="CA11" s="9">
        <v>18.609000000000002</v>
      </c>
      <c r="CB11" s="9">
        <v>3.141</v>
      </c>
      <c r="CC11" s="9">
        <v>3.8</v>
      </c>
      <c r="CD11" s="9">
        <v>7.4039999999999999</v>
      </c>
      <c r="CE11" s="9">
        <v>7.4420000000000002</v>
      </c>
      <c r="CF11" s="9">
        <v>12.746</v>
      </c>
      <c r="CG11" s="9">
        <v>17.923999999999999</v>
      </c>
      <c r="CH11" s="9">
        <v>9.6679999999999993</v>
      </c>
      <c r="CI11" s="9">
        <v>1.2509999999999999</v>
      </c>
      <c r="CJ11" s="9">
        <v>176.23099999999999</v>
      </c>
      <c r="CK11" s="9">
        <v>172.1</v>
      </c>
      <c r="CL11" s="9">
        <v>164.41300000000001</v>
      </c>
      <c r="CM11" s="9">
        <v>2.4489999999999998</v>
      </c>
      <c r="CN11" s="9">
        <v>5.2389999999999999</v>
      </c>
      <c r="CO11" s="9">
        <v>1.696</v>
      </c>
      <c r="CP11" s="9">
        <v>2.177</v>
      </c>
      <c r="CQ11" s="9">
        <v>2.444</v>
      </c>
      <c r="CR11" s="9">
        <v>144.29</v>
      </c>
      <c r="CS11" s="9">
        <v>6.5279999999999996</v>
      </c>
      <c r="CT11" s="9">
        <v>5.0449999999999999</v>
      </c>
      <c r="CU11" s="9">
        <v>16.236999999999998</v>
      </c>
      <c r="CV11" s="9">
        <v>32.177</v>
      </c>
      <c r="CW11" s="9">
        <v>139.923</v>
      </c>
      <c r="CX11" s="9">
        <v>4.1310000000000002</v>
      </c>
      <c r="CY11" s="9">
        <v>17.841999999999999</v>
      </c>
      <c r="CZ11" s="9">
        <v>222.916</v>
      </c>
      <c r="DA11" s="9">
        <v>901.70500000000004</v>
      </c>
      <c r="DB11" s="9">
        <v>846.90700000000004</v>
      </c>
      <c r="DC11" s="9">
        <v>57.454000000000001</v>
      </c>
      <c r="DD11" s="9">
        <v>50.255000000000003</v>
      </c>
      <c r="DE11" s="9">
        <v>16.513999999999999</v>
      </c>
      <c r="DF11" s="9">
        <v>33.741</v>
      </c>
      <c r="DG11" s="9">
        <v>32.075000000000003</v>
      </c>
      <c r="DH11" s="9">
        <v>18.18</v>
      </c>
      <c r="DI11" s="9">
        <v>32.256999999999998</v>
      </c>
      <c r="DJ11" s="9">
        <v>6.3490000000000002</v>
      </c>
      <c r="DK11" s="9">
        <v>9.8550000000000004</v>
      </c>
      <c r="DL11" s="9">
        <v>14.593</v>
      </c>
      <c r="DM11" s="9">
        <v>13.91</v>
      </c>
      <c r="DN11" s="9">
        <v>21.751999999999999</v>
      </c>
      <c r="DO11" s="9">
        <v>33.018000000000001</v>
      </c>
      <c r="DP11" s="9">
        <v>17.236999999999998</v>
      </c>
      <c r="DQ11" s="9">
        <v>7.1989999999999998</v>
      </c>
      <c r="DR11" s="9">
        <v>789.45299999999997</v>
      </c>
      <c r="DS11" s="9">
        <v>669.89599999999996</v>
      </c>
      <c r="DT11" s="9">
        <v>635.70500000000004</v>
      </c>
      <c r="DU11" s="9">
        <v>12.265000000000001</v>
      </c>
      <c r="DV11" s="9">
        <v>21.925999999999998</v>
      </c>
      <c r="DW11" s="9">
        <v>12.631</v>
      </c>
      <c r="DX11" s="9">
        <v>10.393000000000001</v>
      </c>
      <c r="DY11" s="9">
        <v>7.6470000000000002</v>
      </c>
      <c r="DZ11" s="9">
        <v>534.49800000000005</v>
      </c>
      <c r="EA11" s="9">
        <v>34.847999999999999</v>
      </c>
      <c r="EB11" s="9">
        <v>33.569000000000003</v>
      </c>
      <c r="EC11" s="9">
        <v>66.980999999999995</v>
      </c>
      <c r="ED11" s="9">
        <v>94.411000000000001</v>
      </c>
      <c r="EE11" s="9">
        <v>575.48500000000001</v>
      </c>
      <c r="EF11" s="9">
        <v>119.55800000000001</v>
      </c>
      <c r="EG11" s="9">
        <v>54.798000000000002</v>
      </c>
      <c r="EH11" s="9">
        <v>901.70500000000004</v>
      </c>
      <c r="EI11" s="9">
        <v>139.14500000000001</v>
      </c>
      <c r="EJ11" s="9">
        <v>136.672</v>
      </c>
      <c r="EK11" s="9">
        <v>9.1829999999999998</v>
      </c>
      <c r="EL11" s="9">
        <v>8.1809999999999992</v>
      </c>
      <c r="EM11" s="9">
        <v>0.157</v>
      </c>
      <c r="EN11" s="9">
        <v>8.0239999999999991</v>
      </c>
      <c r="EO11" s="9">
        <v>4.1829999999999998</v>
      </c>
      <c r="EP11" s="9">
        <v>3.9980000000000002</v>
      </c>
      <c r="EQ11" s="9">
        <v>5.6509999999999998</v>
      </c>
      <c r="ER11" s="9">
        <v>1.331</v>
      </c>
      <c r="ES11" s="9">
        <v>0.7</v>
      </c>
      <c r="ET11" s="9">
        <v>2.42</v>
      </c>
      <c r="EU11" s="9">
        <v>1.07</v>
      </c>
      <c r="EV11" s="9">
        <v>4.6909999999999998</v>
      </c>
      <c r="EW11" s="9">
        <v>4.891</v>
      </c>
      <c r="EX11" s="9">
        <v>3.29</v>
      </c>
      <c r="EY11" s="9">
        <v>1.002</v>
      </c>
      <c r="EZ11" s="9">
        <v>127.49</v>
      </c>
      <c r="FA11" s="9">
        <v>119.53700000000001</v>
      </c>
      <c r="FB11" s="9">
        <v>107.411</v>
      </c>
      <c r="FC11" s="9">
        <v>7.2409999999999997</v>
      </c>
      <c r="FD11" s="9">
        <v>4.8849999999999998</v>
      </c>
      <c r="FE11" s="9">
        <v>6.6059999999999999</v>
      </c>
      <c r="FF11" s="9">
        <v>1.8779999999999999</v>
      </c>
      <c r="FG11" s="9">
        <v>3.165</v>
      </c>
      <c r="FH11" s="9">
        <v>98.218999999999994</v>
      </c>
      <c r="FI11" s="9">
        <v>7.8040000000000003</v>
      </c>
      <c r="FJ11" s="9">
        <v>4.1210000000000004</v>
      </c>
      <c r="FK11" s="9">
        <v>9.3930000000000007</v>
      </c>
      <c r="FL11" s="9">
        <v>28.725999999999999</v>
      </c>
      <c r="FM11" s="9">
        <v>90.811000000000007</v>
      </c>
      <c r="FN11" s="9">
        <v>7.9530000000000003</v>
      </c>
      <c r="FO11" s="9">
        <v>2.4729999999999999</v>
      </c>
      <c r="FP11" s="9">
        <v>139.14500000000001</v>
      </c>
      <c r="FQ11" s="9">
        <v>955.21900000000005</v>
      </c>
      <c r="FR11" s="9">
        <v>899.072</v>
      </c>
      <c r="FS11" s="9">
        <v>103.65</v>
      </c>
      <c r="FT11" s="9">
        <v>91.218000000000004</v>
      </c>
      <c r="FU11" s="9">
        <v>60.530999999999999</v>
      </c>
      <c r="FV11" s="9">
        <v>30.687000000000001</v>
      </c>
      <c r="FW11" s="9">
        <v>66.477999999999994</v>
      </c>
      <c r="FX11" s="9">
        <v>24.74</v>
      </c>
      <c r="FY11" s="9">
        <v>64.661000000000001</v>
      </c>
      <c r="FZ11" s="9">
        <v>12.349</v>
      </c>
      <c r="GA11" s="9">
        <v>11.082000000000001</v>
      </c>
      <c r="GB11" s="9">
        <v>26.988</v>
      </c>
      <c r="GC11" s="9">
        <v>35.738999999999997</v>
      </c>
      <c r="GD11" s="9">
        <v>28.491</v>
      </c>
      <c r="GE11" s="9">
        <v>51.069000000000003</v>
      </c>
      <c r="GF11" s="9">
        <v>40.149000000000001</v>
      </c>
      <c r="GG11" s="9">
        <v>12.432</v>
      </c>
      <c r="GH11" s="9">
        <v>795.42200000000003</v>
      </c>
      <c r="GI11" s="9">
        <v>464.14600000000002</v>
      </c>
      <c r="GJ11" s="9">
        <v>445.75299999999999</v>
      </c>
      <c r="GK11" s="9">
        <v>11.247999999999999</v>
      </c>
      <c r="GL11" s="9">
        <v>7.1449999999999996</v>
      </c>
      <c r="GM11" s="9">
        <v>8.7159999999999993</v>
      </c>
      <c r="GN11" s="9">
        <v>4.0389999999999997</v>
      </c>
      <c r="GO11" s="9">
        <v>3.4769999999999999</v>
      </c>
      <c r="GP11" s="9">
        <v>370.56099999999998</v>
      </c>
      <c r="GQ11" s="9">
        <v>15.587</v>
      </c>
      <c r="GR11" s="9">
        <v>10.874000000000001</v>
      </c>
      <c r="GS11" s="9">
        <v>67.123999999999995</v>
      </c>
      <c r="GT11" s="9">
        <v>65.905000000000001</v>
      </c>
      <c r="GU11" s="9">
        <v>398.24099999999999</v>
      </c>
      <c r="GV11" s="9">
        <v>331.27600000000001</v>
      </c>
      <c r="GW11" s="9">
        <v>56.146999999999998</v>
      </c>
      <c r="GX11" s="9">
        <v>955.21900000000005</v>
      </c>
      <c r="GY11" s="9">
        <v>363.72399999999999</v>
      </c>
      <c r="GZ11" s="9">
        <v>342.77100000000002</v>
      </c>
      <c r="HA11" s="9">
        <v>31.952000000000002</v>
      </c>
      <c r="HB11" s="9">
        <v>31.189</v>
      </c>
      <c r="HC11" s="9">
        <v>5.3959999999999999</v>
      </c>
      <c r="HD11" s="9">
        <v>25.794</v>
      </c>
      <c r="HE11" s="9">
        <v>19.582999999999998</v>
      </c>
      <c r="HF11" s="9">
        <v>11.606</v>
      </c>
      <c r="HG11" s="9">
        <v>20.37</v>
      </c>
      <c r="HH11" s="9">
        <v>6.577</v>
      </c>
      <c r="HI11" s="9">
        <v>2.407</v>
      </c>
      <c r="HJ11" s="9">
        <v>11.487</v>
      </c>
      <c r="HK11" s="9">
        <v>12.401999999999999</v>
      </c>
      <c r="HL11" s="9">
        <v>7.3</v>
      </c>
      <c r="HM11" s="9">
        <v>22.071999999999999</v>
      </c>
      <c r="HN11" s="9">
        <v>9.1170000000000009</v>
      </c>
      <c r="HO11" s="9">
        <v>0.76300000000000001</v>
      </c>
      <c r="HP11" s="9">
        <v>310.81900000000002</v>
      </c>
      <c r="HQ11" s="9">
        <v>256.94400000000002</v>
      </c>
      <c r="HR11" s="9">
        <v>245.86500000000001</v>
      </c>
      <c r="HS11" s="9">
        <v>3.3069999999999999</v>
      </c>
      <c r="HT11" s="9">
        <v>7.7720000000000002</v>
      </c>
      <c r="HU11" s="9">
        <v>4.3339999999999996</v>
      </c>
      <c r="HV11" s="9">
        <v>4.7569999999999997</v>
      </c>
      <c r="HW11" s="9">
        <v>0.622</v>
      </c>
      <c r="HX11" s="9">
        <v>215.61199999999999</v>
      </c>
      <c r="HY11" s="9">
        <v>10.64</v>
      </c>
      <c r="HZ11" s="9">
        <v>6.6210000000000004</v>
      </c>
      <c r="IA11" s="9">
        <v>24.071000000000002</v>
      </c>
      <c r="IB11" s="9">
        <v>33.064</v>
      </c>
      <c r="IC11" s="9">
        <v>223.88</v>
      </c>
      <c r="ID11" s="9">
        <v>53.875</v>
      </c>
      <c r="IE11" s="9">
        <v>20.952999999999999</v>
      </c>
      <c r="IF11" s="9">
        <v>363.72399999999999</v>
      </c>
      <c r="IG11" s="9">
        <v>1173.53</v>
      </c>
      <c r="IH11" s="9">
        <v>1091.8779999999999</v>
      </c>
      <c r="II11" s="9">
        <v>113.026</v>
      </c>
      <c r="IJ11" s="9">
        <v>97.772999999999996</v>
      </c>
      <c r="IK11" s="9">
        <v>34.792999999999999</v>
      </c>
      <c r="IL11" s="9">
        <v>62.98</v>
      </c>
      <c r="IM11" s="9">
        <v>53.786000000000001</v>
      </c>
      <c r="IN11" s="9">
        <v>43.987000000000002</v>
      </c>
      <c r="IO11" s="9">
        <v>52.59</v>
      </c>
      <c r="IP11" s="9">
        <v>30.917000000000002</v>
      </c>
      <c r="IQ11" s="9">
        <v>10.432</v>
      </c>
    </row>
    <row r="12" spans="1:251">
      <c r="A12" s="10">
        <v>42401</v>
      </c>
      <c r="B12" s="9">
        <v>12829.681</v>
      </c>
      <c r="C12" s="9">
        <v>11917.995999999999</v>
      </c>
      <c r="D12" s="9">
        <v>2187.8679999999999</v>
      </c>
      <c r="E12" s="9">
        <v>952.89200000000005</v>
      </c>
      <c r="F12" s="9">
        <v>395.87400000000002</v>
      </c>
      <c r="G12" s="9">
        <v>457.27199999999999</v>
      </c>
      <c r="H12" s="9">
        <v>558.64700000000005</v>
      </c>
      <c r="I12" s="9">
        <v>293.18400000000003</v>
      </c>
      <c r="J12" s="9">
        <v>546.91800000000001</v>
      </c>
      <c r="K12" s="9">
        <v>132.97999999999999</v>
      </c>
      <c r="L12" s="9">
        <v>138.61699999999999</v>
      </c>
      <c r="M12" s="9">
        <v>252.00899999999999</v>
      </c>
      <c r="N12" s="9">
        <v>289.64499999999998</v>
      </c>
      <c r="O12" s="9">
        <v>311.86200000000002</v>
      </c>
      <c r="P12" s="9">
        <v>546.04600000000005</v>
      </c>
      <c r="Q12" s="9">
        <v>307.47000000000003</v>
      </c>
      <c r="R12" s="9">
        <v>1234.9760000000001</v>
      </c>
      <c r="S12" s="9">
        <v>9730.1280000000006</v>
      </c>
      <c r="T12" s="9">
        <v>7836.8469999999998</v>
      </c>
      <c r="U12" s="9">
        <v>7450.6660000000002</v>
      </c>
      <c r="V12" s="9">
        <v>199.98099999999999</v>
      </c>
      <c r="W12" s="9">
        <v>184.096</v>
      </c>
      <c r="X12" s="9">
        <v>187.79499999999999</v>
      </c>
      <c r="Y12" s="9">
        <v>107.90300000000001</v>
      </c>
      <c r="Z12" s="9">
        <v>65.697999999999993</v>
      </c>
      <c r="AA12" s="9">
        <v>6049.1540000000005</v>
      </c>
      <c r="AB12" s="9">
        <v>442.78500000000003</v>
      </c>
      <c r="AC12" s="9">
        <v>403.22699999999998</v>
      </c>
      <c r="AD12" s="9">
        <v>941.68100000000004</v>
      </c>
      <c r="AE12" s="9">
        <v>1219.2349999999999</v>
      </c>
      <c r="AF12" s="9">
        <v>6617.6120000000001</v>
      </c>
      <c r="AG12" s="9">
        <v>1893.2819999999999</v>
      </c>
      <c r="AH12" s="9">
        <v>911.68499999999995</v>
      </c>
      <c r="AI12" s="9">
        <v>11346.468999999999</v>
      </c>
      <c r="AJ12" s="9">
        <v>1483.212</v>
      </c>
      <c r="AK12" s="9">
        <v>315.17</v>
      </c>
      <c r="AL12" s="9">
        <v>297.93400000000003</v>
      </c>
      <c r="AM12" s="9">
        <v>13.628</v>
      </c>
      <c r="AN12" s="9">
        <v>11.7</v>
      </c>
      <c r="AO12" s="9">
        <v>6.8380000000000001</v>
      </c>
      <c r="AP12" s="9">
        <v>4.8620000000000001</v>
      </c>
      <c r="AQ12" s="9">
        <v>6.992</v>
      </c>
      <c r="AR12" s="9">
        <v>4.7080000000000002</v>
      </c>
      <c r="AS12" s="9">
        <v>6.8120000000000003</v>
      </c>
      <c r="AT12" s="9">
        <v>2.3980000000000001</v>
      </c>
      <c r="AU12" s="9">
        <v>0.752</v>
      </c>
      <c r="AV12" s="9">
        <v>1.8080000000000001</v>
      </c>
      <c r="AW12" s="9">
        <v>2.375</v>
      </c>
      <c r="AX12" s="9">
        <v>7.5170000000000003</v>
      </c>
      <c r="AY12" s="9">
        <v>7.5090000000000003</v>
      </c>
      <c r="AZ12" s="9">
        <v>4.1909999999999998</v>
      </c>
      <c r="BA12" s="9">
        <v>1.9279999999999999</v>
      </c>
      <c r="BB12" s="9">
        <v>284.30599999999998</v>
      </c>
      <c r="BC12" s="9">
        <v>105.203</v>
      </c>
      <c r="BD12" s="9">
        <v>102.97</v>
      </c>
      <c r="BE12" s="9">
        <v>0.39</v>
      </c>
      <c r="BF12" s="9">
        <v>1.843</v>
      </c>
      <c r="BG12" s="9">
        <v>0.39</v>
      </c>
      <c r="BH12" s="9">
        <v>1.1890000000000001</v>
      </c>
      <c r="BI12" s="9">
        <v>0.47499999999999998</v>
      </c>
      <c r="BJ12" s="9">
        <v>78.247</v>
      </c>
      <c r="BK12" s="9">
        <v>1.728</v>
      </c>
      <c r="BL12" s="9">
        <v>4.6680000000000001</v>
      </c>
      <c r="BM12" s="9">
        <v>20.56</v>
      </c>
      <c r="BN12" s="9">
        <v>10.422000000000001</v>
      </c>
      <c r="BO12" s="9">
        <v>94.781000000000006</v>
      </c>
      <c r="BP12" s="9">
        <v>179.102</v>
      </c>
      <c r="BQ12" s="9">
        <v>17.236999999999998</v>
      </c>
      <c r="BR12" s="9">
        <v>315.17</v>
      </c>
      <c r="BS12" s="9">
        <v>223.30199999999999</v>
      </c>
      <c r="BT12" s="9">
        <v>209.904</v>
      </c>
      <c r="BU12" s="9">
        <v>29.465</v>
      </c>
      <c r="BV12" s="9">
        <v>28.568000000000001</v>
      </c>
      <c r="BW12" s="9">
        <v>12.656000000000001</v>
      </c>
      <c r="BX12" s="9">
        <v>15.912000000000001</v>
      </c>
      <c r="BY12" s="9">
        <v>20.123000000000001</v>
      </c>
      <c r="BZ12" s="9">
        <v>8.4450000000000003</v>
      </c>
      <c r="CA12" s="9">
        <v>17.25</v>
      </c>
      <c r="CB12" s="9">
        <v>4.8129999999999997</v>
      </c>
      <c r="CC12" s="9">
        <v>5.1369999999999996</v>
      </c>
      <c r="CD12" s="9">
        <v>6.8739999999999997</v>
      </c>
      <c r="CE12" s="9">
        <v>7.774</v>
      </c>
      <c r="CF12" s="9">
        <v>13.920999999999999</v>
      </c>
      <c r="CG12" s="9">
        <v>18.742999999999999</v>
      </c>
      <c r="CH12" s="9">
        <v>9.8249999999999993</v>
      </c>
      <c r="CI12" s="9">
        <v>0.89700000000000002</v>
      </c>
      <c r="CJ12" s="9">
        <v>180.43899999999999</v>
      </c>
      <c r="CK12" s="9">
        <v>177.68199999999999</v>
      </c>
      <c r="CL12" s="9">
        <v>168.12700000000001</v>
      </c>
      <c r="CM12" s="9">
        <v>4.3140000000000001</v>
      </c>
      <c r="CN12" s="9">
        <v>5.2409999999999997</v>
      </c>
      <c r="CO12" s="9">
        <v>5.2869999999999999</v>
      </c>
      <c r="CP12" s="9">
        <v>1.29</v>
      </c>
      <c r="CQ12" s="9">
        <v>2.36</v>
      </c>
      <c r="CR12" s="9">
        <v>148.94399999999999</v>
      </c>
      <c r="CS12" s="9">
        <v>5.9269999999999996</v>
      </c>
      <c r="CT12" s="9">
        <v>12.241</v>
      </c>
      <c r="CU12" s="9">
        <v>10.57</v>
      </c>
      <c r="CV12" s="9">
        <v>29.625</v>
      </c>
      <c r="CW12" s="9">
        <v>148.05600000000001</v>
      </c>
      <c r="CX12" s="9">
        <v>2.7570000000000001</v>
      </c>
      <c r="CY12" s="9">
        <v>13.398</v>
      </c>
      <c r="CZ12" s="9">
        <v>223.30199999999999</v>
      </c>
      <c r="DA12" s="9">
        <v>856.08900000000006</v>
      </c>
      <c r="DB12" s="9">
        <v>816.88</v>
      </c>
      <c r="DC12" s="9">
        <v>67.058000000000007</v>
      </c>
      <c r="DD12" s="9">
        <v>62.875999999999998</v>
      </c>
      <c r="DE12" s="9">
        <v>25.265999999999998</v>
      </c>
      <c r="DF12" s="9">
        <v>37.609000000000002</v>
      </c>
      <c r="DG12" s="9">
        <v>36.649000000000001</v>
      </c>
      <c r="DH12" s="9">
        <v>25.789000000000001</v>
      </c>
      <c r="DI12" s="9">
        <v>35.350999999999999</v>
      </c>
      <c r="DJ12" s="9">
        <v>9.3930000000000007</v>
      </c>
      <c r="DK12" s="9">
        <v>12.999000000000001</v>
      </c>
      <c r="DL12" s="9">
        <v>19.710999999999999</v>
      </c>
      <c r="DM12" s="9">
        <v>17.616</v>
      </c>
      <c r="DN12" s="9">
        <v>25.548999999999999</v>
      </c>
      <c r="DO12" s="9">
        <v>36.75</v>
      </c>
      <c r="DP12" s="9">
        <v>26.125</v>
      </c>
      <c r="DQ12" s="9">
        <v>4.1820000000000004</v>
      </c>
      <c r="DR12" s="9">
        <v>749.82299999999998</v>
      </c>
      <c r="DS12" s="9">
        <v>655.11500000000001</v>
      </c>
      <c r="DT12" s="9">
        <v>623.16300000000001</v>
      </c>
      <c r="DU12" s="9">
        <v>15.654999999999999</v>
      </c>
      <c r="DV12" s="9">
        <v>16.297000000000001</v>
      </c>
      <c r="DW12" s="9">
        <v>13.744</v>
      </c>
      <c r="DX12" s="9">
        <v>10.590999999999999</v>
      </c>
      <c r="DY12" s="9">
        <v>3.6419999999999999</v>
      </c>
      <c r="DZ12" s="9">
        <v>530.16999999999996</v>
      </c>
      <c r="EA12" s="9">
        <v>37.540999999999997</v>
      </c>
      <c r="EB12" s="9">
        <v>29.302</v>
      </c>
      <c r="EC12" s="9">
        <v>58.101999999999997</v>
      </c>
      <c r="ED12" s="9">
        <v>82.47</v>
      </c>
      <c r="EE12" s="9">
        <v>572.64499999999998</v>
      </c>
      <c r="EF12" s="9">
        <v>94.706999999999994</v>
      </c>
      <c r="EG12" s="9">
        <v>39.207999999999998</v>
      </c>
      <c r="EH12" s="9">
        <v>856.08900000000006</v>
      </c>
      <c r="EI12" s="9">
        <v>146.06299999999999</v>
      </c>
      <c r="EJ12" s="9">
        <v>136.93600000000001</v>
      </c>
      <c r="EK12" s="9">
        <v>10.817</v>
      </c>
      <c r="EL12" s="9">
        <v>10.366</v>
      </c>
      <c r="EM12" s="9">
        <v>1.254</v>
      </c>
      <c r="EN12" s="9">
        <v>9.1110000000000007</v>
      </c>
      <c r="EO12" s="9">
        <v>8.782</v>
      </c>
      <c r="EP12" s="9">
        <v>1.583</v>
      </c>
      <c r="EQ12" s="9">
        <v>6.8460000000000001</v>
      </c>
      <c r="ER12" s="9">
        <v>0.7</v>
      </c>
      <c r="ES12" s="9">
        <v>2.012</v>
      </c>
      <c r="ET12" s="9">
        <v>1.9039999999999999</v>
      </c>
      <c r="EU12" s="9">
        <v>2.0790000000000002</v>
      </c>
      <c r="EV12" s="9">
        <v>6.383</v>
      </c>
      <c r="EW12" s="9">
        <v>4.8390000000000004</v>
      </c>
      <c r="EX12" s="9">
        <v>5.5270000000000001</v>
      </c>
      <c r="EY12" s="9">
        <v>0.45100000000000001</v>
      </c>
      <c r="EZ12" s="9">
        <v>126.119</v>
      </c>
      <c r="FA12" s="9">
        <v>114.995</v>
      </c>
      <c r="FB12" s="9">
        <v>107.16</v>
      </c>
      <c r="FC12" s="9">
        <v>3.2549999999999999</v>
      </c>
      <c r="FD12" s="9">
        <v>4.5810000000000004</v>
      </c>
      <c r="FE12" s="9">
        <v>3.1480000000000001</v>
      </c>
      <c r="FF12" s="9">
        <v>3.2330000000000001</v>
      </c>
      <c r="FG12" s="9">
        <v>1.454</v>
      </c>
      <c r="FH12" s="9">
        <v>93.171999999999997</v>
      </c>
      <c r="FI12" s="9">
        <v>6.3819999999999997</v>
      </c>
      <c r="FJ12" s="9">
        <v>4.2679999999999998</v>
      </c>
      <c r="FK12" s="9">
        <v>11.173</v>
      </c>
      <c r="FL12" s="9">
        <v>23.448</v>
      </c>
      <c r="FM12" s="9">
        <v>91.546999999999997</v>
      </c>
      <c r="FN12" s="9">
        <v>11.122999999999999</v>
      </c>
      <c r="FO12" s="9">
        <v>9.1270000000000007</v>
      </c>
      <c r="FP12" s="9">
        <v>146.06299999999999</v>
      </c>
      <c r="FQ12" s="9">
        <v>975.37699999999995</v>
      </c>
      <c r="FR12" s="9">
        <v>924.19799999999998</v>
      </c>
      <c r="FS12" s="9">
        <v>90.317999999999998</v>
      </c>
      <c r="FT12" s="9">
        <v>81.257999999999996</v>
      </c>
      <c r="FU12" s="9">
        <v>51.902000000000001</v>
      </c>
      <c r="FV12" s="9">
        <v>29.356000000000002</v>
      </c>
      <c r="FW12" s="9">
        <v>59.823999999999998</v>
      </c>
      <c r="FX12" s="9">
        <v>21.434000000000001</v>
      </c>
      <c r="FY12" s="9">
        <v>55.66</v>
      </c>
      <c r="FZ12" s="9">
        <v>9.41</v>
      </c>
      <c r="GA12" s="9">
        <v>12.728999999999999</v>
      </c>
      <c r="GB12" s="9">
        <v>33.587000000000003</v>
      </c>
      <c r="GC12" s="9">
        <v>20.664999999999999</v>
      </c>
      <c r="GD12" s="9">
        <v>27.006</v>
      </c>
      <c r="GE12" s="9">
        <v>48.697000000000003</v>
      </c>
      <c r="GF12" s="9">
        <v>32.561</v>
      </c>
      <c r="GG12" s="9">
        <v>9.06</v>
      </c>
      <c r="GH12" s="9">
        <v>833.88</v>
      </c>
      <c r="GI12" s="9">
        <v>438.84300000000002</v>
      </c>
      <c r="GJ12" s="9">
        <v>421.73700000000002</v>
      </c>
      <c r="GK12" s="9">
        <v>8.9250000000000007</v>
      </c>
      <c r="GL12" s="9">
        <v>8.1820000000000004</v>
      </c>
      <c r="GM12" s="9">
        <v>9.4640000000000004</v>
      </c>
      <c r="GN12" s="9">
        <v>3.78</v>
      </c>
      <c r="GO12" s="9">
        <v>2.2320000000000002</v>
      </c>
      <c r="GP12" s="9">
        <v>350.51400000000001</v>
      </c>
      <c r="GQ12" s="9">
        <v>16.831</v>
      </c>
      <c r="GR12" s="9">
        <v>17.504000000000001</v>
      </c>
      <c r="GS12" s="9">
        <v>53.994</v>
      </c>
      <c r="GT12" s="9">
        <v>63.162999999999997</v>
      </c>
      <c r="GU12" s="9">
        <v>375.68</v>
      </c>
      <c r="GV12" s="9">
        <v>395.03699999999998</v>
      </c>
      <c r="GW12" s="9">
        <v>51.179000000000002</v>
      </c>
      <c r="GX12" s="9">
        <v>975.37699999999995</v>
      </c>
      <c r="GY12" s="9">
        <v>334.988</v>
      </c>
      <c r="GZ12" s="9">
        <v>313.596</v>
      </c>
      <c r="HA12" s="9">
        <v>23.936</v>
      </c>
      <c r="HB12" s="9">
        <v>22.015999999999998</v>
      </c>
      <c r="HC12" s="9">
        <v>4.8929999999999998</v>
      </c>
      <c r="HD12" s="9">
        <v>17.123000000000001</v>
      </c>
      <c r="HE12" s="9">
        <v>13.936</v>
      </c>
      <c r="HF12" s="9">
        <v>8.0809999999999995</v>
      </c>
      <c r="HG12" s="9">
        <v>12.471</v>
      </c>
      <c r="HH12" s="9">
        <v>4.2770000000000001</v>
      </c>
      <c r="HI12" s="9">
        <v>1.9279999999999999</v>
      </c>
      <c r="HJ12" s="9">
        <v>8.9079999999999995</v>
      </c>
      <c r="HK12" s="9">
        <v>6.32</v>
      </c>
      <c r="HL12" s="9">
        <v>6.7889999999999997</v>
      </c>
      <c r="HM12" s="9">
        <v>12.502000000000001</v>
      </c>
      <c r="HN12" s="9">
        <v>9.5139999999999993</v>
      </c>
      <c r="HO12" s="9">
        <v>1.92</v>
      </c>
      <c r="HP12" s="9">
        <v>289.65899999999999</v>
      </c>
      <c r="HQ12" s="9">
        <v>255.81700000000001</v>
      </c>
      <c r="HR12" s="9">
        <v>241.941</v>
      </c>
      <c r="HS12" s="9">
        <v>6.4989999999999997</v>
      </c>
      <c r="HT12" s="9">
        <v>7.3780000000000001</v>
      </c>
      <c r="HU12" s="9">
        <v>6.7629999999999999</v>
      </c>
      <c r="HV12" s="9">
        <v>4.7050000000000001</v>
      </c>
      <c r="HW12" s="9">
        <v>2.2309999999999999</v>
      </c>
      <c r="HX12" s="9">
        <v>211.16900000000001</v>
      </c>
      <c r="HY12" s="9">
        <v>11.547000000000001</v>
      </c>
      <c r="HZ12" s="9">
        <v>7.4169999999999998</v>
      </c>
      <c r="IA12" s="9">
        <v>25.684000000000001</v>
      </c>
      <c r="IB12" s="9">
        <v>32.981000000000002</v>
      </c>
      <c r="IC12" s="9">
        <v>222.83600000000001</v>
      </c>
      <c r="ID12" s="9">
        <v>33.841999999999999</v>
      </c>
      <c r="IE12" s="9">
        <v>21.391999999999999</v>
      </c>
      <c r="IF12" s="9">
        <v>334.988</v>
      </c>
      <c r="IG12" s="9">
        <v>1191.6769999999999</v>
      </c>
      <c r="IH12" s="9">
        <v>1119.643</v>
      </c>
      <c r="II12" s="9">
        <v>107.84099999999999</v>
      </c>
      <c r="IJ12" s="9">
        <v>100.238</v>
      </c>
      <c r="IK12" s="9">
        <v>38.545000000000002</v>
      </c>
      <c r="IL12" s="9">
        <v>61.692999999999998</v>
      </c>
      <c r="IM12" s="9">
        <v>51.593000000000004</v>
      </c>
      <c r="IN12" s="9">
        <v>48.645000000000003</v>
      </c>
      <c r="IO12" s="9">
        <v>59.353999999999999</v>
      </c>
      <c r="IP12" s="9">
        <v>31.300999999999998</v>
      </c>
      <c r="IQ12" s="9">
        <v>8.5510000000000002</v>
      </c>
    </row>
    <row r="13" spans="1:251">
      <c r="A13" s="10">
        <v>42767</v>
      </c>
      <c r="B13" s="9">
        <v>13051.375</v>
      </c>
      <c r="C13" s="9">
        <v>12065.73</v>
      </c>
      <c r="D13" s="9">
        <v>2193.4110000000001</v>
      </c>
      <c r="E13" s="9">
        <v>927.702</v>
      </c>
      <c r="F13" s="9">
        <v>382.947</v>
      </c>
      <c r="G13" s="9">
        <v>452.59899999999999</v>
      </c>
      <c r="H13" s="9">
        <v>573.85</v>
      </c>
      <c r="I13" s="9">
        <v>261.69600000000003</v>
      </c>
      <c r="J13" s="9">
        <v>550.76800000000003</v>
      </c>
      <c r="K13" s="9">
        <v>133.31700000000001</v>
      </c>
      <c r="L13" s="9">
        <v>113.767</v>
      </c>
      <c r="M13" s="9">
        <v>252.74199999999999</v>
      </c>
      <c r="N13" s="9">
        <v>285.61</v>
      </c>
      <c r="O13" s="9">
        <v>297.74400000000003</v>
      </c>
      <c r="P13" s="9">
        <v>539.79100000000005</v>
      </c>
      <c r="Q13" s="9">
        <v>296.30500000000001</v>
      </c>
      <c r="R13" s="9">
        <v>1265.7090000000001</v>
      </c>
      <c r="S13" s="9">
        <v>9872.32</v>
      </c>
      <c r="T13" s="9">
        <v>8017.0020000000004</v>
      </c>
      <c r="U13" s="9">
        <v>7661.4129999999996</v>
      </c>
      <c r="V13" s="9">
        <v>196.87299999999999</v>
      </c>
      <c r="W13" s="9">
        <v>154.80099999999999</v>
      </c>
      <c r="X13" s="9">
        <v>191.76</v>
      </c>
      <c r="Y13" s="9">
        <v>86.126000000000005</v>
      </c>
      <c r="Z13" s="9">
        <v>59.128</v>
      </c>
      <c r="AA13" s="9">
        <v>6286.2579999999998</v>
      </c>
      <c r="AB13" s="9">
        <v>421.61399999999998</v>
      </c>
      <c r="AC13" s="9">
        <v>397.58600000000001</v>
      </c>
      <c r="AD13" s="9">
        <v>911.54399999999998</v>
      </c>
      <c r="AE13" s="9">
        <v>1162.0309999999999</v>
      </c>
      <c r="AF13" s="9">
        <v>6854.9719999999998</v>
      </c>
      <c r="AG13" s="9">
        <v>1855.317</v>
      </c>
      <c r="AH13" s="9">
        <v>985.64499999999998</v>
      </c>
      <c r="AI13" s="9">
        <v>11501.317999999999</v>
      </c>
      <c r="AJ13" s="9">
        <v>1550.057</v>
      </c>
      <c r="AK13" s="9">
        <v>292.00900000000001</v>
      </c>
      <c r="AL13" s="9">
        <v>270.92599999999999</v>
      </c>
      <c r="AM13" s="9">
        <v>12.627000000000001</v>
      </c>
      <c r="AN13" s="9">
        <v>11.467000000000001</v>
      </c>
      <c r="AO13" s="9">
        <v>3.0030000000000001</v>
      </c>
      <c r="AP13" s="9">
        <v>8.4640000000000004</v>
      </c>
      <c r="AQ13" s="9">
        <v>6.532</v>
      </c>
      <c r="AR13" s="9">
        <v>4.9349999999999996</v>
      </c>
      <c r="AS13" s="9">
        <v>5.032</v>
      </c>
      <c r="AT13" s="9">
        <v>4.1120000000000001</v>
      </c>
      <c r="AU13" s="9">
        <v>2.3239999999999998</v>
      </c>
      <c r="AV13" s="9">
        <v>2.4020000000000001</v>
      </c>
      <c r="AW13" s="9">
        <v>4.9889999999999999</v>
      </c>
      <c r="AX13" s="9">
        <v>4.0759999999999996</v>
      </c>
      <c r="AY13" s="9">
        <v>4.1459999999999999</v>
      </c>
      <c r="AZ13" s="9">
        <v>7.3209999999999997</v>
      </c>
      <c r="BA13" s="9">
        <v>1.1599999999999999</v>
      </c>
      <c r="BB13" s="9">
        <v>258.29899999999998</v>
      </c>
      <c r="BC13" s="9">
        <v>111.946</v>
      </c>
      <c r="BD13" s="9">
        <v>107.908</v>
      </c>
      <c r="BE13" s="9">
        <v>2.3759999999999999</v>
      </c>
      <c r="BF13" s="9">
        <v>1.6619999999999999</v>
      </c>
      <c r="BG13" s="9">
        <v>1.9</v>
      </c>
      <c r="BH13" s="9">
        <v>0.49</v>
      </c>
      <c r="BI13" s="9">
        <v>1.1870000000000001</v>
      </c>
      <c r="BJ13" s="9">
        <v>82.686000000000007</v>
      </c>
      <c r="BK13" s="9">
        <v>2.3410000000000002</v>
      </c>
      <c r="BL13" s="9">
        <v>1.9259999999999999</v>
      </c>
      <c r="BM13" s="9">
        <v>24.992999999999999</v>
      </c>
      <c r="BN13" s="9">
        <v>5.2169999999999996</v>
      </c>
      <c r="BO13" s="9">
        <v>106.729</v>
      </c>
      <c r="BP13" s="9">
        <v>146.352</v>
      </c>
      <c r="BQ13" s="9">
        <v>21.082999999999998</v>
      </c>
      <c r="BR13" s="9">
        <v>292.00900000000001</v>
      </c>
      <c r="BS13" s="9">
        <v>227.226</v>
      </c>
      <c r="BT13" s="9">
        <v>215.15199999999999</v>
      </c>
      <c r="BU13" s="9">
        <v>23.989000000000001</v>
      </c>
      <c r="BV13" s="9">
        <v>22.45</v>
      </c>
      <c r="BW13" s="9">
        <v>7.0490000000000004</v>
      </c>
      <c r="BX13" s="9">
        <v>15.401999999999999</v>
      </c>
      <c r="BY13" s="9">
        <v>16.713999999999999</v>
      </c>
      <c r="BZ13" s="9">
        <v>5.7370000000000001</v>
      </c>
      <c r="CA13" s="9">
        <v>16.11</v>
      </c>
      <c r="CB13" s="9">
        <v>3.53</v>
      </c>
      <c r="CC13" s="9">
        <v>1.427</v>
      </c>
      <c r="CD13" s="9">
        <v>7.367</v>
      </c>
      <c r="CE13" s="9">
        <v>4.1159999999999997</v>
      </c>
      <c r="CF13" s="9">
        <v>10.968</v>
      </c>
      <c r="CG13" s="9">
        <v>11.837</v>
      </c>
      <c r="CH13" s="9">
        <v>10.614000000000001</v>
      </c>
      <c r="CI13" s="9">
        <v>1.538</v>
      </c>
      <c r="CJ13" s="9">
        <v>191.16300000000001</v>
      </c>
      <c r="CK13" s="9">
        <v>183.91900000000001</v>
      </c>
      <c r="CL13" s="9">
        <v>173.30500000000001</v>
      </c>
      <c r="CM13" s="9">
        <v>6.64</v>
      </c>
      <c r="CN13" s="9">
        <v>3.9740000000000002</v>
      </c>
      <c r="CO13" s="9">
        <v>6.2709999999999999</v>
      </c>
      <c r="CP13" s="9">
        <v>1.2949999999999999</v>
      </c>
      <c r="CQ13" s="9">
        <v>1.8009999999999999</v>
      </c>
      <c r="CR13" s="9">
        <v>162.142</v>
      </c>
      <c r="CS13" s="9">
        <v>8.2240000000000002</v>
      </c>
      <c r="CT13" s="9">
        <v>2.16</v>
      </c>
      <c r="CU13" s="9">
        <v>11.393000000000001</v>
      </c>
      <c r="CV13" s="9">
        <v>26.812999999999999</v>
      </c>
      <c r="CW13" s="9">
        <v>157.10599999999999</v>
      </c>
      <c r="CX13" s="9">
        <v>7.2439999999999998</v>
      </c>
      <c r="CY13" s="9">
        <v>12.074</v>
      </c>
      <c r="CZ13" s="9">
        <v>227.226</v>
      </c>
      <c r="DA13" s="9">
        <v>882.87</v>
      </c>
      <c r="DB13" s="9">
        <v>828.40800000000002</v>
      </c>
      <c r="DC13" s="9">
        <v>66.64</v>
      </c>
      <c r="DD13" s="9">
        <v>63.68</v>
      </c>
      <c r="DE13" s="9">
        <v>25.068999999999999</v>
      </c>
      <c r="DF13" s="9">
        <v>38.610999999999997</v>
      </c>
      <c r="DG13" s="9">
        <v>36.597999999999999</v>
      </c>
      <c r="DH13" s="9">
        <v>27.082000000000001</v>
      </c>
      <c r="DI13" s="9">
        <v>36.92</v>
      </c>
      <c r="DJ13" s="9">
        <v>11.169</v>
      </c>
      <c r="DK13" s="9">
        <v>12.228999999999999</v>
      </c>
      <c r="DL13" s="9">
        <v>21.997</v>
      </c>
      <c r="DM13" s="9">
        <v>20.652000000000001</v>
      </c>
      <c r="DN13" s="9">
        <v>21.030999999999999</v>
      </c>
      <c r="DO13" s="9">
        <v>40.29</v>
      </c>
      <c r="DP13" s="9">
        <v>23.39</v>
      </c>
      <c r="DQ13" s="9">
        <v>2.96</v>
      </c>
      <c r="DR13" s="9">
        <v>761.76800000000003</v>
      </c>
      <c r="DS13" s="9">
        <v>645.54300000000001</v>
      </c>
      <c r="DT13" s="9">
        <v>622.28200000000004</v>
      </c>
      <c r="DU13" s="9">
        <v>10.872999999999999</v>
      </c>
      <c r="DV13" s="9">
        <v>12.388</v>
      </c>
      <c r="DW13" s="9">
        <v>12.055999999999999</v>
      </c>
      <c r="DX13" s="9">
        <v>7.0510000000000002</v>
      </c>
      <c r="DY13" s="9">
        <v>2.91</v>
      </c>
      <c r="DZ13" s="9">
        <v>532.66300000000001</v>
      </c>
      <c r="EA13" s="9">
        <v>19.844000000000001</v>
      </c>
      <c r="EB13" s="9">
        <v>24.326000000000001</v>
      </c>
      <c r="EC13" s="9">
        <v>68.709999999999994</v>
      </c>
      <c r="ED13" s="9">
        <v>83.117000000000004</v>
      </c>
      <c r="EE13" s="9">
        <v>562.42700000000002</v>
      </c>
      <c r="EF13" s="9">
        <v>116.22499999999999</v>
      </c>
      <c r="EG13" s="9">
        <v>54.462000000000003</v>
      </c>
      <c r="EH13" s="9">
        <v>882.87</v>
      </c>
      <c r="EI13" s="9">
        <v>129.71299999999999</v>
      </c>
      <c r="EJ13" s="9">
        <v>123.23399999999999</v>
      </c>
      <c r="EK13" s="9">
        <v>6.2130000000000001</v>
      </c>
      <c r="EL13" s="9">
        <v>6.2130000000000001</v>
      </c>
      <c r="EM13" s="9">
        <v>1.1499999999999999</v>
      </c>
      <c r="EN13" s="9">
        <v>5.0629999999999997</v>
      </c>
      <c r="EO13" s="9">
        <v>3.6579999999999999</v>
      </c>
      <c r="EP13" s="9">
        <v>2.556</v>
      </c>
      <c r="EQ13" s="9">
        <v>3.5390000000000001</v>
      </c>
      <c r="ER13" s="9">
        <v>1.7929999999999999</v>
      </c>
      <c r="ES13" s="9">
        <v>0.88200000000000001</v>
      </c>
      <c r="ET13" s="9">
        <v>2.3969999999999998</v>
      </c>
      <c r="EU13" s="9">
        <v>1.37</v>
      </c>
      <c r="EV13" s="9">
        <v>2.4470000000000001</v>
      </c>
      <c r="EW13" s="9">
        <v>4.3730000000000002</v>
      </c>
      <c r="EX13" s="9">
        <v>1.841</v>
      </c>
      <c r="EY13" s="9">
        <v>0</v>
      </c>
      <c r="EZ13" s="9">
        <v>117.02</v>
      </c>
      <c r="FA13" s="9">
        <v>109.723</v>
      </c>
      <c r="FB13" s="9">
        <v>103.455</v>
      </c>
      <c r="FC13" s="9">
        <v>3.35</v>
      </c>
      <c r="FD13" s="9">
        <v>2.919</v>
      </c>
      <c r="FE13" s="9">
        <v>3.5640000000000001</v>
      </c>
      <c r="FF13" s="9">
        <v>1.5269999999999999</v>
      </c>
      <c r="FG13" s="9">
        <v>1.177</v>
      </c>
      <c r="FH13" s="9">
        <v>95.683999999999997</v>
      </c>
      <c r="FI13" s="9">
        <v>3.4550000000000001</v>
      </c>
      <c r="FJ13" s="9">
        <v>2.8959999999999999</v>
      </c>
      <c r="FK13" s="9">
        <v>7.6870000000000003</v>
      </c>
      <c r="FL13" s="9">
        <v>18.097000000000001</v>
      </c>
      <c r="FM13" s="9">
        <v>91.626000000000005</v>
      </c>
      <c r="FN13" s="9">
        <v>7.2969999999999997</v>
      </c>
      <c r="FO13" s="9">
        <v>6.48</v>
      </c>
      <c r="FP13" s="9">
        <v>129.71299999999999</v>
      </c>
      <c r="FQ13" s="9">
        <v>1034.7619999999999</v>
      </c>
      <c r="FR13" s="9">
        <v>987.96199999999999</v>
      </c>
      <c r="FS13" s="9">
        <v>92.43</v>
      </c>
      <c r="FT13" s="9">
        <v>88.424999999999997</v>
      </c>
      <c r="FU13" s="9">
        <v>57.667000000000002</v>
      </c>
      <c r="FV13" s="9">
        <v>30.757999999999999</v>
      </c>
      <c r="FW13" s="9">
        <v>67.608999999999995</v>
      </c>
      <c r="FX13" s="9">
        <v>20.817</v>
      </c>
      <c r="FY13" s="9">
        <v>65.356999999999999</v>
      </c>
      <c r="FZ13" s="9">
        <v>9.4160000000000004</v>
      </c>
      <c r="GA13" s="9">
        <v>8.0329999999999995</v>
      </c>
      <c r="GB13" s="9">
        <v>31.786000000000001</v>
      </c>
      <c r="GC13" s="9">
        <v>21.425000000000001</v>
      </c>
      <c r="GD13" s="9">
        <v>35.213999999999999</v>
      </c>
      <c r="GE13" s="9">
        <v>53.066000000000003</v>
      </c>
      <c r="GF13" s="9">
        <v>35.359000000000002</v>
      </c>
      <c r="GG13" s="9">
        <v>4.0039999999999996</v>
      </c>
      <c r="GH13" s="9">
        <v>895.53300000000002</v>
      </c>
      <c r="GI13" s="9">
        <v>517.678</v>
      </c>
      <c r="GJ13" s="9">
        <v>505.09300000000002</v>
      </c>
      <c r="GK13" s="9">
        <v>7.2060000000000004</v>
      </c>
      <c r="GL13" s="9">
        <v>5.3789999999999996</v>
      </c>
      <c r="GM13" s="9">
        <v>4.9980000000000002</v>
      </c>
      <c r="GN13" s="9">
        <v>2.544</v>
      </c>
      <c r="GO13" s="9">
        <v>3.5030000000000001</v>
      </c>
      <c r="GP13" s="9">
        <v>412.72800000000001</v>
      </c>
      <c r="GQ13" s="9">
        <v>18.423999999999999</v>
      </c>
      <c r="GR13" s="9">
        <v>15.250999999999999</v>
      </c>
      <c r="GS13" s="9">
        <v>71.275999999999996</v>
      </c>
      <c r="GT13" s="9">
        <v>56.956000000000003</v>
      </c>
      <c r="GU13" s="9">
        <v>460.72199999999998</v>
      </c>
      <c r="GV13" s="9">
        <v>377.85500000000002</v>
      </c>
      <c r="GW13" s="9">
        <v>46.798999999999999</v>
      </c>
      <c r="GX13" s="9">
        <v>1034.7619999999999</v>
      </c>
      <c r="GY13" s="9">
        <v>340.43900000000002</v>
      </c>
      <c r="GZ13" s="9">
        <v>321.75200000000001</v>
      </c>
      <c r="HA13" s="9">
        <v>24.858000000000001</v>
      </c>
      <c r="HB13" s="9">
        <v>23.651</v>
      </c>
      <c r="HC13" s="9">
        <v>4.8</v>
      </c>
      <c r="HD13" s="9">
        <v>18.850999999999999</v>
      </c>
      <c r="HE13" s="9">
        <v>17.266999999999999</v>
      </c>
      <c r="HF13" s="9">
        <v>6.3840000000000003</v>
      </c>
      <c r="HG13" s="9">
        <v>15.577999999999999</v>
      </c>
      <c r="HH13" s="9">
        <v>3.3290000000000002</v>
      </c>
      <c r="HI13" s="9">
        <v>3.544</v>
      </c>
      <c r="HJ13" s="9">
        <v>9.9719999999999995</v>
      </c>
      <c r="HK13" s="9">
        <v>6.4729999999999999</v>
      </c>
      <c r="HL13" s="9">
        <v>7.2050000000000001</v>
      </c>
      <c r="HM13" s="9">
        <v>12.861000000000001</v>
      </c>
      <c r="HN13" s="9">
        <v>10.79</v>
      </c>
      <c r="HO13" s="9">
        <v>1.2070000000000001</v>
      </c>
      <c r="HP13" s="9">
        <v>296.89400000000001</v>
      </c>
      <c r="HQ13" s="9">
        <v>239.31200000000001</v>
      </c>
      <c r="HR13" s="9">
        <v>228.23500000000001</v>
      </c>
      <c r="HS13" s="9">
        <v>4.8650000000000002</v>
      </c>
      <c r="HT13" s="9">
        <v>6.2119999999999997</v>
      </c>
      <c r="HU13" s="9">
        <v>4.6740000000000004</v>
      </c>
      <c r="HV13" s="9">
        <v>3.9740000000000002</v>
      </c>
      <c r="HW13" s="9">
        <v>2.4289999999999998</v>
      </c>
      <c r="HX13" s="9">
        <v>207.31200000000001</v>
      </c>
      <c r="HY13" s="9">
        <v>7.9459999999999997</v>
      </c>
      <c r="HZ13" s="9">
        <v>7.2370000000000001</v>
      </c>
      <c r="IA13" s="9">
        <v>16.815999999999999</v>
      </c>
      <c r="IB13" s="9">
        <v>31.539000000000001</v>
      </c>
      <c r="IC13" s="9">
        <v>207.773</v>
      </c>
      <c r="ID13" s="9">
        <v>57.582000000000001</v>
      </c>
      <c r="IE13" s="9">
        <v>18.687000000000001</v>
      </c>
      <c r="IF13" s="9">
        <v>340.43900000000002</v>
      </c>
      <c r="IG13" s="9">
        <v>1153.1020000000001</v>
      </c>
      <c r="IH13" s="9">
        <v>1073.3030000000001</v>
      </c>
      <c r="II13" s="9">
        <v>101.41800000000001</v>
      </c>
      <c r="IJ13" s="9">
        <v>90.906000000000006</v>
      </c>
      <c r="IK13" s="9">
        <v>31.074999999999999</v>
      </c>
      <c r="IL13" s="9">
        <v>59.831000000000003</v>
      </c>
      <c r="IM13" s="9">
        <v>51.936</v>
      </c>
      <c r="IN13" s="9">
        <v>38.969000000000001</v>
      </c>
      <c r="IO13" s="9">
        <v>53.82</v>
      </c>
      <c r="IP13" s="9">
        <v>23.315999999999999</v>
      </c>
      <c r="IQ13" s="9">
        <v>11.034000000000001</v>
      </c>
    </row>
    <row r="14" spans="1:251">
      <c r="A14" s="10">
        <v>43132</v>
      </c>
      <c r="B14" s="9">
        <v>13329.42</v>
      </c>
      <c r="C14" s="9">
        <v>12457.517</v>
      </c>
      <c r="D14" s="9">
        <v>2396.0720000000001</v>
      </c>
      <c r="E14" s="9">
        <v>1005.998</v>
      </c>
      <c r="F14" s="9">
        <v>400.15499999999997</v>
      </c>
      <c r="G14" s="9">
        <v>496.68299999999999</v>
      </c>
      <c r="H14" s="9">
        <v>624.12</v>
      </c>
      <c r="I14" s="9">
        <v>273.00200000000001</v>
      </c>
      <c r="J14" s="9">
        <v>607.69000000000005</v>
      </c>
      <c r="K14" s="9">
        <v>147.648</v>
      </c>
      <c r="L14" s="9">
        <v>119.765</v>
      </c>
      <c r="M14" s="9">
        <v>287.81599999999997</v>
      </c>
      <c r="N14" s="9">
        <v>317.29399999999998</v>
      </c>
      <c r="O14" s="9">
        <v>294.24400000000003</v>
      </c>
      <c r="P14" s="9">
        <v>596.66399999999999</v>
      </c>
      <c r="Q14" s="9">
        <v>302.69</v>
      </c>
      <c r="R14" s="9">
        <v>1390.0740000000001</v>
      </c>
      <c r="S14" s="9">
        <v>10061.445</v>
      </c>
      <c r="T14" s="9">
        <v>8168.1279999999997</v>
      </c>
      <c r="U14" s="9">
        <v>7762.6130000000003</v>
      </c>
      <c r="V14" s="9">
        <v>208.273</v>
      </c>
      <c r="W14" s="9">
        <v>191.858</v>
      </c>
      <c r="X14" s="9">
        <v>205.648</v>
      </c>
      <c r="Y14" s="9">
        <v>112.983</v>
      </c>
      <c r="Z14" s="9">
        <v>64.445999999999998</v>
      </c>
      <c r="AA14" s="9">
        <v>6385.6710000000003</v>
      </c>
      <c r="AB14" s="9">
        <v>449.52699999999999</v>
      </c>
      <c r="AC14" s="9">
        <v>386.11500000000001</v>
      </c>
      <c r="AD14" s="9">
        <v>946.81500000000005</v>
      </c>
      <c r="AE14" s="9">
        <v>1242.0899999999999</v>
      </c>
      <c r="AF14" s="9">
        <v>6926.0379999999996</v>
      </c>
      <c r="AG14" s="9">
        <v>1893.317</v>
      </c>
      <c r="AH14" s="9">
        <v>871.90300000000002</v>
      </c>
      <c r="AI14" s="9">
        <v>11679.67</v>
      </c>
      <c r="AJ14" s="9">
        <v>1649.75</v>
      </c>
      <c r="AK14" s="9">
        <v>323.19400000000002</v>
      </c>
      <c r="AL14" s="9">
        <v>311.13</v>
      </c>
      <c r="AM14" s="9">
        <v>14.449</v>
      </c>
      <c r="AN14" s="9">
        <v>13.611000000000001</v>
      </c>
      <c r="AO14" s="9">
        <v>2.4780000000000002</v>
      </c>
      <c r="AP14" s="9">
        <v>11.132999999999999</v>
      </c>
      <c r="AQ14" s="9">
        <v>10.285</v>
      </c>
      <c r="AR14" s="9">
        <v>3.3260000000000001</v>
      </c>
      <c r="AS14" s="9">
        <v>10.233000000000001</v>
      </c>
      <c r="AT14" s="9">
        <v>2.5790000000000002</v>
      </c>
      <c r="AU14" s="9">
        <v>0.79900000000000004</v>
      </c>
      <c r="AV14" s="9">
        <v>5.2569999999999997</v>
      </c>
      <c r="AW14" s="9">
        <v>3.363</v>
      </c>
      <c r="AX14" s="9">
        <v>4.9909999999999997</v>
      </c>
      <c r="AY14" s="9">
        <v>9.9190000000000005</v>
      </c>
      <c r="AZ14" s="9">
        <v>3.6920000000000002</v>
      </c>
      <c r="BA14" s="9">
        <v>0.83799999999999997</v>
      </c>
      <c r="BB14" s="9">
        <v>296.68099999999998</v>
      </c>
      <c r="BC14" s="9">
        <v>124.999</v>
      </c>
      <c r="BD14" s="9">
        <v>121.161</v>
      </c>
      <c r="BE14" s="9">
        <v>0.248</v>
      </c>
      <c r="BF14" s="9">
        <v>3.59</v>
      </c>
      <c r="BG14" s="9">
        <v>0.85799999999999998</v>
      </c>
      <c r="BH14" s="9">
        <v>1.516</v>
      </c>
      <c r="BI14" s="9">
        <v>1.464</v>
      </c>
      <c r="BJ14" s="9">
        <v>93.316999999999993</v>
      </c>
      <c r="BK14" s="9">
        <v>6.8</v>
      </c>
      <c r="BL14" s="9">
        <v>4.327</v>
      </c>
      <c r="BM14" s="9">
        <v>20.556000000000001</v>
      </c>
      <c r="BN14" s="9">
        <v>15.606</v>
      </c>
      <c r="BO14" s="9">
        <v>109.393</v>
      </c>
      <c r="BP14" s="9">
        <v>171.68199999999999</v>
      </c>
      <c r="BQ14" s="9">
        <v>12.064</v>
      </c>
      <c r="BR14" s="9">
        <v>323.19400000000002</v>
      </c>
      <c r="BS14" s="9">
        <v>204.63900000000001</v>
      </c>
      <c r="BT14" s="9">
        <v>195.90799999999999</v>
      </c>
      <c r="BU14" s="9">
        <v>20.225000000000001</v>
      </c>
      <c r="BV14" s="9">
        <v>19.718</v>
      </c>
      <c r="BW14" s="9">
        <v>10.393000000000001</v>
      </c>
      <c r="BX14" s="9">
        <v>9.3239999999999998</v>
      </c>
      <c r="BY14" s="9">
        <v>15.657</v>
      </c>
      <c r="BZ14" s="9">
        <v>4.0599999999999996</v>
      </c>
      <c r="CA14" s="9">
        <v>15.702</v>
      </c>
      <c r="CB14" s="9">
        <v>1.22</v>
      </c>
      <c r="CC14" s="9">
        <v>2.456</v>
      </c>
      <c r="CD14" s="9">
        <v>5.1050000000000004</v>
      </c>
      <c r="CE14" s="9">
        <v>4.5179999999999998</v>
      </c>
      <c r="CF14" s="9">
        <v>10.095000000000001</v>
      </c>
      <c r="CG14" s="9">
        <v>13.372999999999999</v>
      </c>
      <c r="CH14" s="9">
        <v>6.3440000000000003</v>
      </c>
      <c r="CI14" s="9">
        <v>0.50700000000000001</v>
      </c>
      <c r="CJ14" s="9">
        <v>175.68299999999999</v>
      </c>
      <c r="CK14" s="9">
        <v>172.495</v>
      </c>
      <c r="CL14" s="9">
        <v>159.75899999999999</v>
      </c>
      <c r="CM14" s="9">
        <v>6.3120000000000003</v>
      </c>
      <c r="CN14" s="9">
        <v>6.423</v>
      </c>
      <c r="CO14" s="9">
        <v>7.165</v>
      </c>
      <c r="CP14" s="9">
        <v>2.6760000000000002</v>
      </c>
      <c r="CQ14" s="9">
        <v>0.54500000000000004</v>
      </c>
      <c r="CR14" s="9">
        <v>151.196</v>
      </c>
      <c r="CS14" s="9">
        <v>6.9</v>
      </c>
      <c r="CT14" s="9">
        <v>5.6310000000000002</v>
      </c>
      <c r="CU14" s="9">
        <v>8.7680000000000007</v>
      </c>
      <c r="CV14" s="9">
        <v>31.437000000000001</v>
      </c>
      <c r="CW14" s="9">
        <v>141.05799999999999</v>
      </c>
      <c r="CX14" s="9">
        <v>3.1880000000000002</v>
      </c>
      <c r="CY14" s="9">
        <v>8.7309999999999999</v>
      </c>
      <c r="CZ14" s="9">
        <v>204.63900000000001</v>
      </c>
      <c r="DA14" s="9">
        <v>872.19299999999998</v>
      </c>
      <c r="DB14" s="9">
        <v>822.67</v>
      </c>
      <c r="DC14" s="9">
        <v>64.870999999999995</v>
      </c>
      <c r="DD14" s="9">
        <v>62.503999999999998</v>
      </c>
      <c r="DE14" s="9">
        <v>26.785</v>
      </c>
      <c r="DF14" s="9">
        <v>35.719000000000001</v>
      </c>
      <c r="DG14" s="9">
        <v>41.774999999999999</v>
      </c>
      <c r="DH14" s="9">
        <v>20.73</v>
      </c>
      <c r="DI14" s="9">
        <v>39.198</v>
      </c>
      <c r="DJ14" s="9">
        <v>8.9090000000000007</v>
      </c>
      <c r="DK14" s="9">
        <v>10.507</v>
      </c>
      <c r="DL14" s="9">
        <v>22.713000000000001</v>
      </c>
      <c r="DM14" s="9">
        <v>19.59</v>
      </c>
      <c r="DN14" s="9">
        <v>20.202000000000002</v>
      </c>
      <c r="DO14" s="9">
        <v>43.588999999999999</v>
      </c>
      <c r="DP14" s="9">
        <v>18.914999999999999</v>
      </c>
      <c r="DQ14" s="9">
        <v>2.367</v>
      </c>
      <c r="DR14" s="9">
        <v>757.79899999999998</v>
      </c>
      <c r="DS14" s="9">
        <v>641.67100000000005</v>
      </c>
      <c r="DT14" s="9">
        <v>609.447</v>
      </c>
      <c r="DU14" s="9">
        <v>13.250999999999999</v>
      </c>
      <c r="DV14" s="9">
        <v>18.300999999999998</v>
      </c>
      <c r="DW14" s="9">
        <v>12.771000000000001</v>
      </c>
      <c r="DX14" s="9">
        <v>10.029</v>
      </c>
      <c r="DY14" s="9">
        <v>6.5609999999999999</v>
      </c>
      <c r="DZ14" s="9">
        <v>518.03700000000003</v>
      </c>
      <c r="EA14" s="9">
        <v>31.091000000000001</v>
      </c>
      <c r="EB14" s="9">
        <v>23.77</v>
      </c>
      <c r="EC14" s="9">
        <v>68.772999999999996</v>
      </c>
      <c r="ED14" s="9">
        <v>80.394000000000005</v>
      </c>
      <c r="EE14" s="9">
        <v>561.27700000000004</v>
      </c>
      <c r="EF14" s="9">
        <v>116.128</v>
      </c>
      <c r="EG14" s="9">
        <v>49.521999999999998</v>
      </c>
      <c r="EH14" s="9">
        <v>872.19299999999998</v>
      </c>
      <c r="EI14" s="9">
        <v>151.61099999999999</v>
      </c>
      <c r="EJ14" s="9">
        <v>145.923</v>
      </c>
      <c r="EK14" s="9">
        <v>12.693</v>
      </c>
      <c r="EL14" s="9">
        <v>11.036</v>
      </c>
      <c r="EM14" s="9">
        <v>3.149</v>
      </c>
      <c r="EN14" s="9">
        <v>7.8869999999999996</v>
      </c>
      <c r="EO14" s="9">
        <v>6.4889999999999999</v>
      </c>
      <c r="EP14" s="9">
        <v>4.1029999999999998</v>
      </c>
      <c r="EQ14" s="9">
        <v>8.5340000000000007</v>
      </c>
      <c r="ER14" s="9">
        <v>1.133</v>
      </c>
      <c r="ES14" s="9">
        <v>0.92500000000000004</v>
      </c>
      <c r="ET14" s="9">
        <v>6.4470000000000001</v>
      </c>
      <c r="EU14" s="9">
        <v>2.032</v>
      </c>
      <c r="EV14" s="9">
        <v>2.556</v>
      </c>
      <c r="EW14" s="9">
        <v>8.1329999999999991</v>
      </c>
      <c r="EX14" s="9">
        <v>2.903</v>
      </c>
      <c r="EY14" s="9">
        <v>1.657</v>
      </c>
      <c r="EZ14" s="9">
        <v>133.22999999999999</v>
      </c>
      <c r="FA14" s="9">
        <v>126.039</v>
      </c>
      <c r="FB14" s="9">
        <v>117.916</v>
      </c>
      <c r="FC14" s="9">
        <v>1.847</v>
      </c>
      <c r="FD14" s="9">
        <v>6.01</v>
      </c>
      <c r="FE14" s="9">
        <v>4.0730000000000004</v>
      </c>
      <c r="FF14" s="9">
        <v>1.9259999999999999</v>
      </c>
      <c r="FG14" s="9">
        <v>1.337</v>
      </c>
      <c r="FH14" s="9">
        <v>102.905</v>
      </c>
      <c r="FI14" s="9">
        <v>4.2789999999999999</v>
      </c>
      <c r="FJ14" s="9">
        <v>5.1420000000000003</v>
      </c>
      <c r="FK14" s="9">
        <v>13.712999999999999</v>
      </c>
      <c r="FL14" s="9">
        <v>24.736999999999998</v>
      </c>
      <c r="FM14" s="9">
        <v>101.30200000000001</v>
      </c>
      <c r="FN14" s="9">
        <v>7.1909999999999998</v>
      </c>
      <c r="FO14" s="9">
        <v>5.6879999999999997</v>
      </c>
      <c r="FP14" s="9">
        <v>151.61099999999999</v>
      </c>
      <c r="FQ14" s="9">
        <v>1094.056</v>
      </c>
      <c r="FR14" s="9">
        <v>1049.4380000000001</v>
      </c>
      <c r="FS14" s="9">
        <v>96.317999999999998</v>
      </c>
      <c r="FT14" s="9">
        <v>92.768000000000001</v>
      </c>
      <c r="FU14" s="9">
        <v>59.591000000000001</v>
      </c>
      <c r="FV14" s="9">
        <v>33.176000000000002</v>
      </c>
      <c r="FW14" s="9">
        <v>72.998000000000005</v>
      </c>
      <c r="FX14" s="9">
        <v>19.77</v>
      </c>
      <c r="FY14" s="9">
        <v>69.935000000000002</v>
      </c>
      <c r="FZ14" s="9">
        <v>12.218</v>
      </c>
      <c r="GA14" s="9">
        <v>8.2080000000000002</v>
      </c>
      <c r="GB14" s="9">
        <v>36.593000000000004</v>
      </c>
      <c r="GC14" s="9">
        <v>25.817</v>
      </c>
      <c r="GD14" s="9">
        <v>30.356999999999999</v>
      </c>
      <c r="GE14" s="9">
        <v>56.225999999999999</v>
      </c>
      <c r="GF14" s="9">
        <v>36.540999999999997</v>
      </c>
      <c r="GG14" s="9">
        <v>3.5510000000000002</v>
      </c>
      <c r="GH14" s="9">
        <v>953.12</v>
      </c>
      <c r="GI14" s="9">
        <v>567.44500000000005</v>
      </c>
      <c r="GJ14" s="9">
        <v>549.38</v>
      </c>
      <c r="GK14" s="9">
        <v>11.805999999999999</v>
      </c>
      <c r="GL14" s="9">
        <v>6.2590000000000003</v>
      </c>
      <c r="GM14" s="9">
        <v>9.1769999999999996</v>
      </c>
      <c r="GN14" s="9">
        <v>4.9320000000000004</v>
      </c>
      <c r="GO14" s="9">
        <v>2.0569999999999999</v>
      </c>
      <c r="GP14" s="9">
        <v>460.13600000000002</v>
      </c>
      <c r="GQ14" s="9">
        <v>19.068000000000001</v>
      </c>
      <c r="GR14" s="9">
        <v>11.097</v>
      </c>
      <c r="GS14" s="9">
        <v>77.144000000000005</v>
      </c>
      <c r="GT14" s="9">
        <v>67.62</v>
      </c>
      <c r="GU14" s="9">
        <v>499.82400000000001</v>
      </c>
      <c r="GV14" s="9">
        <v>385.67500000000001</v>
      </c>
      <c r="GW14" s="9">
        <v>44.618000000000002</v>
      </c>
      <c r="GX14" s="9">
        <v>1094.056</v>
      </c>
      <c r="GY14" s="9">
        <v>326.608</v>
      </c>
      <c r="GZ14" s="9">
        <v>314.96600000000001</v>
      </c>
      <c r="HA14" s="9">
        <v>27.077999999999999</v>
      </c>
      <c r="HB14" s="9">
        <v>26.693000000000001</v>
      </c>
      <c r="HC14" s="9">
        <v>5.8159999999999998</v>
      </c>
      <c r="HD14" s="9">
        <v>20.878</v>
      </c>
      <c r="HE14" s="9">
        <v>17.353999999999999</v>
      </c>
      <c r="HF14" s="9">
        <v>9.3390000000000004</v>
      </c>
      <c r="HG14" s="9">
        <v>16.276</v>
      </c>
      <c r="HH14" s="9">
        <v>7.6239999999999997</v>
      </c>
      <c r="HI14" s="9">
        <v>2.794</v>
      </c>
      <c r="HJ14" s="9">
        <v>6.3529999999999998</v>
      </c>
      <c r="HK14" s="9">
        <v>7.65</v>
      </c>
      <c r="HL14" s="9">
        <v>12.69</v>
      </c>
      <c r="HM14" s="9">
        <v>18.082999999999998</v>
      </c>
      <c r="HN14" s="9">
        <v>8.61</v>
      </c>
      <c r="HO14" s="9">
        <v>0.38500000000000001</v>
      </c>
      <c r="HP14" s="9">
        <v>287.88799999999998</v>
      </c>
      <c r="HQ14" s="9">
        <v>234.14</v>
      </c>
      <c r="HR14" s="9">
        <v>225.22399999999999</v>
      </c>
      <c r="HS14" s="9">
        <v>4.3209999999999997</v>
      </c>
      <c r="HT14" s="9">
        <v>4.5940000000000003</v>
      </c>
      <c r="HU14" s="9">
        <v>4.5810000000000004</v>
      </c>
      <c r="HV14" s="9">
        <v>1.7989999999999999</v>
      </c>
      <c r="HW14" s="9">
        <v>2.5350000000000001</v>
      </c>
      <c r="HX14" s="9">
        <v>201.39699999999999</v>
      </c>
      <c r="HY14" s="9">
        <v>9.516</v>
      </c>
      <c r="HZ14" s="9">
        <v>5.218</v>
      </c>
      <c r="IA14" s="9">
        <v>18.007999999999999</v>
      </c>
      <c r="IB14" s="9">
        <v>28.99</v>
      </c>
      <c r="IC14" s="9">
        <v>205.15</v>
      </c>
      <c r="ID14" s="9">
        <v>53.747999999999998</v>
      </c>
      <c r="IE14" s="9">
        <v>11.641999999999999</v>
      </c>
      <c r="IF14" s="9">
        <v>326.608</v>
      </c>
      <c r="IG14" s="9">
        <v>1180.614</v>
      </c>
      <c r="IH14" s="9">
        <v>1108.7470000000001</v>
      </c>
      <c r="II14" s="9">
        <v>97.906000000000006</v>
      </c>
      <c r="IJ14" s="9">
        <v>84.462999999999994</v>
      </c>
      <c r="IK14" s="9">
        <v>27.053999999999998</v>
      </c>
      <c r="IL14" s="9">
        <v>57.408999999999999</v>
      </c>
      <c r="IM14" s="9">
        <v>44.57</v>
      </c>
      <c r="IN14" s="9">
        <v>39.893000000000001</v>
      </c>
      <c r="IO14" s="9">
        <v>47.744999999999997</v>
      </c>
      <c r="IP14" s="9">
        <v>27.242000000000001</v>
      </c>
      <c r="IQ14" s="9">
        <v>8.3279999999999994</v>
      </c>
    </row>
    <row r="15" spans="1:251">
      <c r="A15" s="10">
        <v>43497</v>
      </c>
      <c r="B15" s="9">
        <v>13637.455</v>
      </c>
      <c r="C15" s="9">
        <v>12732.114</v>
      </c>
      <c r="D15" s="9">
        <v>2423.5610000000001</v>
      </c>
      <c r="E15" s="9">
        <v>1075.9169999999999</v>
      </c>
      <c r="F15" s="9">
        <v>430.50599999999997</v>
      </c>
      <c r="G15" s="9">
        <v>541.94799999999998</v>
      </c>
      <c r="H15" s="9">
        <v>646.43100000000004</v>
      </c>
      <c r="I15" s="9">
        <v>325.971</v>
      </c>
      <c r="J15" s="9">
        <v>626.87699999999995</v>
      </c>
      <c r="K15" s="9">
        <v>165.78800000000001</v>
      </c>
      <c r="L15" s="9">
        <v>159.30199999999999</v>
      </c>
      <c r="M15" s="9">
        <v>302.47399999999999</v>
      </c>
      <c r="N15" s="9">
        <v>350.78</v>
      </c>
      <c r="O15" s="9">
        <v>320.053</v>
      </c>
      <c r="P15" s="9">
        <v>655.05600000000004</v>
      </c>
      <c r="Q15" s="9">
        <v>318.25099999999998</v>
      </c>
      <c r="R15" s="9">
        <v>1347.644</v>
      </c>
      <c r="S15" s="9">
        <v>10308.553</v>
      </c>
      <c r="T15" s="9">
        <v>8346.0249999999996</v>
      </c>
      <c r="U15" s="9">
        <v>7926.2790000000005</v>
      </c>
      <c r="V15" s="9">
        <v>217.63800000000001</v>
      </c>
      <c r="W15" s="9">
        <v>200.625</v>
      </c>
      <c r="X15" s="9">
        <v>229.75299999999999</v>
      </c>
      <c r="Y15" s="9">
        <v>108.092</v>
      </c>
      <c r="Z15" s="9">
        <v>73.242999999999995</v>
      </c>
      <c r="AA15" s="9">
        <v>6519.6360000000004</v>
      </c>
      <c r="AB15" s="9">
        <v>412.98599999999999</v>
      </c>
      <c r="AC15" s="9">
        <v>397.69400000000002</v>
      </c>
      <c r="AD15" s="9">
        <v>1015.7089999999999</v>
      </c>
      <c r="AE15" s="9">
        <v>1333.7059999999999</v>
      </c>
      <c r="AF15" s="9">
        <v>7012.3190000000004</v>
      </c>
      <c r="AG15" s="9">
        <v>1962.528</v>
      </c>
      <c r="AH15" s="9">
        <v>905.34100000000001</v>
      </c>
      <c r="AI15" s="9">
        <v>12050.436</v>
      </c>
      <c r="AJ15" s="9">
        <v>1587.019</v>
      </c>
      <c r="AK15" s="9">
        <v>335.08800000000002</v>
      </c>
      <c r="AL15" s="9">
        <v>319.57400000000001</v>
      </c>
      <c r="AM15" s="9">
        <v>20.597000000000001</v>
      </c>
      <c r="AN15" s="9">
        <v>18.834</v>
      </c>
      <c r="AO15" s="9">
        <v>9.266</v>
      </c>
      <c r="AP15" s="9">
        <v>9.5690000000000008</v>
      </c>
      <c r="AQ15" s="9">
        <v>13.379</v>
      </c>
      <c r="AR15" s="9">
        <v>5.4550000000000001</v>
      </c>
      <c r="AS15" s="9">
        <v>12.103</v>
      </c>
      <c r="AT15" s="9">
        <v>4.2480000000000002</v>
      </c>
      <c r="AU15" s="9">
        <v>2.0099999999999998</v>
      </c>
      <c r="AV15" s="9">
        <v>5.5990000000000002</v>
      </c>
      <c r="AW15" s="9">
        <v>6.141</v>
      </c>
      <c r="AX15" s="9">
        <v>7.0940000000000003</v>
      </c>
      <c r="AY15" s="9">
        <v>11.632999999999999</v>
      </c>
      <c r="AZ15" s="9">
        <v>7.202</v>
      </c>
      <c r="BA15" s="9">
        <v>1.7629999999999999</v>
      </c>
      <c r="BB15" s="9">
        <v>298.97699999999998</v>
      </c>
      <c r="BC15" s="9">
        <v>107.291</v>
      </c>
      <c r="BD15" s="9">
        <v>103.20399999999999</v>
      </c>
      <c r="BE15" s="9">
        <v>2.3690000000000002</v>
      </c>
      <c r="BF15" s="9">
        <v>1.7170000000000001</v>
      </c>
      <c r="BG15" s="9">
        <v>1.9810000000000001</v>
      </c>
      <c r="BH15" s="9">
        <v>1.595</v>
      </c>
      <c r="BI15" s="9">
        <v>0.123</v>
      </c>
      <c r="BJ15" s="9">
        <v>75.760999999999996</v>
      </c>
      <c r="BK15" s="9">
        <v>3.496</v>
      </c>
      <c r="BL15" s="9">
        <v>3.1869999999999998</v>
      </c>
      <c r="BM15" s="9">
        <v>24.847999999999999</v>
      </c>
      <c r="BN15" s="9">
        <v>10.164</v>
      </c>
      <c r="BO15" s="9">
        <v>97.126999999999995</v>
      </c>
      <c r="BP15" s="9">
        <v>191.68600000000001</v>
      </c>
      <c r="BQ15" s="9">
        <v>15.513999999999999</v>
      </c>
      <c r="BR15" s="9">
        <v>335.08800000000002</v>
      </c>
      <c r="BS15" s="9">
        <v>222.018</v>
      </c>
      <c r="BT15" s="9">
        <v>209.86099999999999</v>
      </c>
      <c r="BU15" s="9">
        <v>14.643000000000001</v>
      </c>
      <c r="BV15" s="9">
        <v>14.643000000000001</v>
      </c>
      <c r="BW15" s="9">
        <v>8.6210000000000004</v>
      </c>
      <c r="BX15" s="9">
        <v>6.0220000000000002</v>
      </c>
      <c r="BY15" s="9">
        <v>9.0239999999999991</v>
      </c>
      <c r="BZ15" s="9">
        <v>5.6189999999999998</v>
      </c>
      <c r="CA15" s="9">
        <v>8.1259999999999994</v>
      </c>
      <c r="CB15" s="9">
        <v>2.5059999999999998</v>
      </c>
      <c r="CC15" s="9">
        <v>3.66</v>
      </c>
      <c r="CD15" s="9">
        <v>4.992</v>
      </c>
      <c r="CE15" s="9">
        <v>2.9860000000000002</v>
      </c>
      <c r="CF15" s="9">
        <v>6.6660000000000004</v>
      </c>
      <c r="CG15" s="9">
        <v>9.0210000000000008</v>
      </c>
      <c r="CH15" s="9">
        <v>5.6230000000000002</v>
      </c>
      <c r="CI15" s="9">
        <v>0</v>
      </c>
      <c r="CJ15" s="9">
        <v>195.21799999999999</v>
      </c>
      <c r="CK15" s="9">
        <v>189.86099999999999</v>
      </c>
      <c r="CL15" s="9">
        <v>180.571</v>
      </c>
      <c r="CM15" s="9">
        <v>6.5449999999999999</v>
      </c>
      <c r="CN15" s="9">
        <v>2.7450000000000001</v>
      </c>
      <c r="CO15" s="9">
        <v>6.806</v>
      </c>
      <c r="CP15" s="9">
        <v>1.012</v>
      </c>
      <c r="CQ15" s="9">
        <v>0.57699999999999996</v>
      </c>
      <c r="CR15" s="9">
        <v>167.863</v>
      </c>
      <c r="CS15" s="9">
        <v>6.407</v>
      </c>
      <c r="CT15" s="9">
        <v>2.7010000000000001</v>
      </c>
      <c r="CU15" s="9">
        <v>12.89</v>
      </c>
      <c r="CV15" s="9">
        <v>31.41</v>
      </c>
      <c r="CW15" s="9">
        <v>158.45099999999999</v>
      </c>
      <c r="CX15" s="9">
        <v>5.3570000000000002</v>
      </c>
      <c r="CY15" s="9">
        <v>12.157</v>
      </c>
      <c r="CZ15" s="9">
        <v>222.018</v>
      </c>
      <c r="DA15" s="9">
        <v>797.26099999999997</v>
      </c>
      <c r="DB15" s="9">
        <v>757.548</v>
      </c>
      <c r="DC15" s="9">
        <v>56.774999999999999</v>
      </c>
      <c r="DD15" s="9">
        <v>53.268000000000001</v>
      </c>
      <c r="DE15" s="9">
        <v>19.459</v>
      </c>
      <c r="DF15" s="9">
        <v>33.808999999999997</v>
      </c>
      <c r="DG15" s="9">
        <v>35.484999999999999</v>
      </c>
      <c r="DH15" s="9">
        <v>17.783000000000001</v>
      </c>
      <c r="DI15" s="9">
        <v>32.667999999999999</v>
      </c>
      <c r="DJ15" s="9">
        <v>8.4260000000000002</v>
      </c>
      <c r="DK15" s="9">
        <v>9.8059999999999992</v>
      </c>
      <c r="DL15" s="9">
        <v>20.035</v>
      </c>
      <c r="DM15" s="9">
        <v>13.456</v>
      </c>
      <c r="DN15" s="9">
        <v>19.777000000000001</v>
      </c>
      <c r="DO15" s="9">
        <v>34.021999999999998</v>
      </c>
      <c r="DP15" s="9">
        <v>19.245999999999999</v>
      </c>
      <c r="DQ15" s="9">
        <v>3.5070000000000001</v>
      </c>
      <c r="DR15" s="9">
        <v>700.77300000000002</v>
      </c>
      <c r="DS15" s="9">
        <v>607.79399999999998</v>
      </c>
      <c r="DT15" s="9">
        <v>577.57000000000005</v>
      </c>
      <c r="DU15" s="9">
        <v>14.827</v>
      </c>
      <c r="DV15" s="9">
        <v>15.397</v>
      </c>
      <c r="DW15" s="9">
        <v>15.019</v>
      </c>
      <c r="DX15" s="9">
        <v>9.7899999999999991</v>
      </c>
      <c r="DY15" s="9">
        <v>4.633</v>
      </c>
      <c r="DZ15" s="9">
        <v>515.02700000000004</v>
      </c>
      <c r="EA15" s="9">
        <v>19.355</v>
      </c>
      <c r="EB15" s="9">
        <v>20.923999999999999</v>
      </c>
      <c r="EC15" s="9">
        <v>52.488</v>
      </c>
      <c r="ED15" s="9">
        <v>84.971000000000004</v>
      </c>
      <c r="EE15" s="9">
        <v>522.82299999999998</v>
      </c>
      <c r="EF15" s="9">
        <v>92.978999999999999</v>
      </c>
      <c r="EG15" s="9">
        <v>39.713000000000001</v>
      </c>
      <c r="EH15" s="9">
        <v>797.26099999999997</v>
      </c>
      <c r="EI15" s="9">
        <v>148.489</v>
      </c>
      <c r="EJ15" s="9">
        <v>142.511</v>
      </c>
      <c r="EK15" s="9">
        <v>15.853999999999999</v>
      </c>
      <c r="EL15" s="9">
        <v>15.173999999999999</v>
      </c>
      <c r="EM15" s="9">
        <v>1.734</v>
      </c>
      <c r="EN15" s="9">
        <v>13.44</v>
      </c>
      <c r="EO15" s="9">
        <v>9.8640000000000008</v>
      </c>
      <c r="EP15" s="9">
        <v>5.31</v>
      </c>
      <c r="EQ15" s="9">
        <v>10.058</v>
      </c>
      <c r="ER15" s="9">
        <v>3.8959999999999999</v>
      </c>
      <c r="ES15" s="9">
        <v>1.22</v>
      </c>
      <c r="ET15" s="9">
        <v>3.26</v>
      </c>
      <c r="EU15" s="9">
        <v>6.4770000000000003</v>
      </c>
      <c r="EV15" s="9">
        <v>5.4370000000000003</v>
      </c>
      <c r="EW15" s="9">
        <v>11.497</v>
      </c>
      <c r="EX15" s="9">
        <v>3.6760000000000002</v>
      </c>
      <c r="EY15" s="9">
        <v>0.68100000000000005</v>
      </c>
      <c r="EZ15" s="9">
        <v>126.65600000000001</v>
      </c>
      <c r="FA15" s="9">
        <v>118.03400000000001</v>
      </c>
      <c r="FB15" s="9">
        <v>109.949</v>
      </c>
      <c r="FC15" s="9">
        <v>4.835</v>
      </c>
      <c r="FD15" s="9">
        <v>3.25</v>
      </c>
      <c r="FE15" s="9">
        <v>4.3609999999999998</v>
      </c>
      <c r="FF15" s="9">
        <v>3.3740000000000001</v>
      </c>
      <c r="FG15" s="9">
        <v>0.35</v>
      </c>
      <c r="FH15" s="9">
        <v>95.596000000000004</v>
      </c>
      <c r="FI15" s="9">
        <v>3.516</v>
      </c>
      <c r="FJ15" s="9">
        <v>5.9450000000000003</v>
      </c>
      <c r="FK15" s="9">
        <v>12.978</v>
      </c>
      <c r="FL15" s="9">
        <v>27.524000000000001</v>
      </c>
      <c r="FM15" s="9">
        <v>90.51</v>
      </c>
      <c r="FN15" s="9">
        <v>8.6219999999999999</v>
      </c>
      <c r="FO15" s="9">
        <v>5.9779999999999998</v>
      </c>
      <c r="FP15" s="9">
        <v>148.489</v>
      </c>
      <c r="FQ15" s="9">
        <v>1092.6110000000001</v>
      </c>
      <c r="FR15" s="9">
        <v>1034.895</v>
      </c>
      <c r="FS15" s="9">
        <v>107.797</v>
      </c>
      <c r="FT15" s="9">
        <v>100.82599999999999</v>
      </c>
      <c r="FU15" s="9">
        <v>60.972000000000001</v>
      </c>
      <c r="FV15" s="9">
        <v>39.853999999999999</v>
      </c>
      <c r="FW15" s="9">
        <v>69.08</v>
      </c>
      <c r="FX15" s="9">
        <v>31.745999999999999</v>
      </c>
      <c r="FY15" s="9">
        <v>69.707999999999998</v>
      </c>
      <c r="FZ15" s="9">
        <v>15.305999999999999</v>
      </c>
      <c r="GA15" s="9">
        <v>15.09</v>
      </c>
      <c r="GB15" s="9">
        <v>35.698999999999998</v>
      </c>
      <c r="GC15" s="9">
        <v>32.237000000000002</v>
      </c>
      <c r="GD15" s="9">
        <v>32.890999999999998</v>
      </c>
      <c r="GE15" s="9">
        <v>59.872</v>
      </c>
      <c r="GF15" s="9">
        <v>40.954000000000001</v>
      </c>
      <c r="GG15" s="9">
        <v>6.9710000000000001</v>
      </c>
      <c r="GH15" s="9">
        <v>927.09799999999996</v>
      </c>
      <c r="GI15" s="9">
        <v>555.6</v>
      </c>
      <c r="GJ15" s="9">
        <v>537.87699999999995</v>
      </c>
      <c r="GK15" s="9">
        <v>8.9220000000000006</v>
      </c>
      <c r="GL15" s="9">
        <v>8.8000000000000007</v>
      </c>
      <c r="GM15" s="9">
        <v>9.6760000000000002</v>
      </c>
      <c r="GN15" s="9">
        <v>7.4009999999999998</v>
      </c>
      <c r="GO15" s="9">
        <v>0.64500000000000002</v>
      </c>
      <c r="GP15" s="9">
        <v>446.76299999999998</v>
      </c>
      <c r="GQ15" s="9">
        <v>15.823</v>
      </c>
      <c r="GR15" s="9">
        <v>20.646000000000001</v>
      </c>
      <c r="GS15" s="9">
        <v>72.367000000000004</v>
      </c>
      <c r="GT15" s="9">
        <v>69.906999999999996</v>
      </c>
      <c r="GU15" s="9">
        <v>485.69200000000001</v>
      </c>
      <c r="GV15" s="9">
        <v>371.49799999999999</v>
      </c>
      <c r="GW15" s="9">
        <v>57.716000000000001</v>
      </c>
      <c r="GX15" s="9">
        <v>1092.6110000000001</v>
      </c>
      <c r="GY15" s="9">
        <v>373.68700000000001</v>
      </c>
      <c r="GZ15" s="9">
        <v>355.54199999999997</v>
      </c>
      <c r="HA15" s="9">
        <v>34.326000000000001</v>
      </c>
      <c r="HB15" s="9">
        <v>32.85</v>
      </c>
      <c r="HC15" s="9">
        <v>5.3419999999999996</v>
      </c>
      <c r="HD15" s="9">
        <v>27.507999999999999</v>
      </c>
      <c r="HE15" s="9">
        <v>19.102</v>
      </c>
      <c r="HF15" s="9">
        <v>13.747999999999999</v>
      </c>
      <c r="HG15" s="9">
        <v>20.545999999999999</v>
      </c>
      <c r="HH15" s="9">
        <v>8.4580000000000002</v>
      </c>
      <c r="HI15" s="9">
        <v>2.2919999999999998</v>
      </c>
      <c r="HJ15" s="9">
        <v>12.175000000000001</v>
      </c>
      <c r="HK15" s="9">
        <v>6.7439999999999998</v>
      </c>
      <c r="HL15" s="9">
        <v>13.930999999999999</v>
      </c>
      <c r="HM15" s="9">
        <v>22.300999999999998</v>
      </c>
      <c r="HN15" s="9">
        <v>10.548999999999999</v>
      </c>
      <c r="HO15" s="9">
        <v>1.4770000000000001</v>
      </c>
      <c r="HP15" s="9">
        <v>321.21600000000001</v>
      </c>
      <c r="HQ15" s="9">
        <v>267.42099999999999</v>
      </c>
      <c r="HR15" s="9">
        <v>253.999</v>
      </c>
      <c r="HS15" s="9">
        <v>6.165</v>
      </c>
      <c r="HT15" s="9">
        <v>7.2569999999999997</v>
      </c>
      <c r="HU15" s="9">
        <v>6.0910000000000002</v>
      </c>
      <c r="HV15" s="9">
        <v>5.35</v>
      </c>
      <c r="HW15" s="9">
        <v>0.90500000000000003</v>
      </c>
      <c r="HX15" s="9">
        <v>231.17599999999999</v>
      </c>
      <c r="HY15" s="9">
        <v>10.06</v>
      </c>
      <c r="HZ15" s="9">
        <v>3.3610000000000002</v>
      </c>
      <c r="IA15" s="9">
        <v>22.824000000000002</v>
      </c>
      <c r="IB15" s="9">
        <v>37.033000000000001</v>
      </c>
      <c r="IC15" s="9">
        <v>230.38800000000001</v>
      </c>
      <c r="ID15" s="9">
        <v>53.795000000000002</v>
      </c>
      <c r="IE15" s="9">
        <v>18.145</v>
      </c>
      <c r="IF15" s="9">
        <v>373.68700000000001</v>
      </c>
      <c r="IG15" s="9">
        <v>1221.1849999999999</v>
      </c>
      <c r="IH15" s="9">
        <v>1145.6210000000001</v>
      </c>
      <c r="II15" s="9">
        <v>118.943</v>
      </c>
      <c r="IJ15" s="9">
        <v>107.17400000000001</v>
      </c>
      <c r="IK15" s="9">
        <v>33.195</v>
      </c>
      <c r="IL15" s="9">
        <v>73.977999999999994</v>
      </c>
      <c r="IM15" s="9">
        <v>56.411999999999999</v>
      </c>
      <c r="IN15" s="9">
        <v>50.762</v>
      </c>
      <c r="IO15" s="9">
        <v>57.758000000000003</v>
      </c>
      <c r="IP15" s="9">
        <v>29.905999999999999</v>
      </c>
      <c r="IQ15" s="9">
        <v>17.077000000000002</v>
      </c>
    </row>
    <row r="16" spans="1:251">
      <c r="A16" s="10">
        <v>43862</v>
      </c>
      <c r="B16" s="9">
        <v>13870.591</v>
      </c>
      <c r="C16" s="9">
        <v>12954.494000000001</v>
      </c>
      <c r="D16" s="9">
        <v>2388.9299999999998</v>
      </c>
      <c r="E16" s="9">
        <v>1052.201</v>
      </c>
      <c r="F16" s="9">
        <v>461.00400000000002</v>
      </c>
      <c r="G16" s="9">
        <v>496.4</v>
      </c>
      <c r="H16" s="9">
        <v>635.32000000000005</v>
      </c>
      <c r="I16" s="9">
        <v>321.71699999999998</v>
      </c>
      <c r="J16" s="9">
        <v>629.05600000000004</v>
      </c>
      <c r="K16" s="9">
        <v>155.38499999999999</v>
      </c>
      <c r="L16" s="9">
        <v>156.20099999999999</v>
      </c>
      <c r="M16" s="9">
        <v>329.78199999999998</v>
      </c>
      <c r="N16" s="9">
        <v>312.45100000000002</v>
      </c>
      <c r="O16" s="9">
        <v>315.74700000000001</v>
      </c>
      <c r="P16" s="9">
        <v>657.56899999999996</v>
      </c>
      <c r="Q16" s="9">
        <v>300.411</v>
      </c>
      <c r="R16" s="9">
        <v>1336.729</v>
      </c>
      <c r="S16" s="9">
        <v>10565.563</v>
      </c>
      <c r="T16" s="9">
        <v>8597.1209999999992</v>
      </c>
      <c r="U16" s="9">
        <v>8168.7629999999999</v>
      </c>
      <c r="V16" s="9">
        <v>205.70099999999999</v>
      </c>
      <c r="W16" s="9">
        <v>219.35499999999999</v>
      </c>
      <c r="X16" s="9">
        <v>212.27</v>
      </c>
      <c r="Y16" s="9">
        <v>121.815</v>
      </c>
      <c r="Z16" s="9">
        <v>82.215999999999994</v>
      </c>
      <c r="AA16" s="9">
        <v>6499.3159999999998</v>
      </c>
      <c r="AB16" s="9">
        <v>465.96800000000002</v>
      </c>
      <c r="AC16" s="9">
        <v>428.35</v>
      </c>
      <c r="AD16" s="9">
        <v>1203.4880000000001</v>
      </c>
      <c r="AE16" s="9">
        <v>1305.8520000000001</v>
      </c>
      <c r="AF16" s="9">
        <v>7291.2690000000002</v>
      </c>
      <c r="AG16" s="9">
        <v>1968.442</v>
      </c>
      <c r="AH16" s="9">
        <v>916.09799999999996</v>
      </c>
      <c r="AI16" s="9">
        <v>12297.088</v>
      </c>
      <c r="AJ16" s="9">
        <v>1573.5029999999999</v>
      </c>
      <c r="AK16" s="9">
        <v>339.74200000000002</v>
      </c>
      <c r="AL16" s="9">
        <v>321.697</v>
      </c>
      <c r="AM16" s="9">
        <v>15.888</v>
      </c>
      <c r="AN16" s="9">
        <v>12.689</v>
      </c>
      <c r="AO16" s="9">
        <v>2.1619999999999999</v>
      </c>
      <c r="AP16" s="9">
        <v>10.526999999999999</v>
      </c>
      <c r="AQ16" s="9">
        <v>7.5720000000000001</v>
      </c>
      <c r="AR16" s="9">
        <v>5.117</v>
      </c>
      <c r="AS16" s="9">
        <v>6.8780000000000001</v>
      </c>
      <c r="AT16" s="9">
        <v>2.6789999999999998</v>
      </c>
      <c r="AU16" s="9">
        <v>3.1309999999999998</v>
      </c>
      <c r="AV16" s="9">
        <v>3.306</v>
      </c>
      <c r="AW16" s="9">
        <v>5.694</v>
      </c>
      <c r="AX16" s="9">
        <v>3.6890000000000001</v>
      </c>
      <c r="AY16" s="9">
        <v>6.827</v>
      </c>
      <c r="AZ16" s="9">
        <v>5.8620000000000001</v>
      </c>
      <c r="BA16" s="9">
        <v>3.1989999999999998</v>
      </c>
      <c r="BB16" s="9">
        <v>305.80900000000003</v>
      </c>
      <c r="BC16" s="9">
        <v>124.574</v>
      </c>
      <c r="BD16" s="9">
        <v>121.008</v>
      </c>
      <c r="BE16" s="9">
        <v>2.4510000000000001</v>
      </c>
      <c r="BF16" s="9">
        <v>1.115</v>
      </c>
      <c r="BG16" s="9">
        <v>2.4510000000000001</v>
      </c>
      <c r="BH16" s="9">
        <v>0.86799999999999999</v>
      </c>
      <c r="BI16" s="9">
        <v>0.246</v>
      </c>
      <c r="BJ16" s="9">
        <v>82.293000000000006</v>
      </c>
      <c r="BK16" s="9">
        <v>4.8330000000000002</v>
      </c>
      <c r="BL16" s="9">
        <v>3.577</v>
      </c>
      <c r="BM16" s="9">
        <v>33.872</v>
      </c>
      <c r="BN16" s="9">
        <v>11.23</v>
      </c>
      <c r="BO16" s="9">
        <v>113.34399999999999</v>
      </c>
      <c r="BP16" s="9">
        <v>181.23500000000001</v>
      </c>
      <c r="BQ16" s="9">
        <v>18.045000000000002</v>
      </c>
      <c r="BR16" s="9">
        <v>339.74200000000002</v>
      </c>
      <c r="BS16" s="9">
        <v>222.9</v>
      </c>
      <c r="BT16" s="9">
        <v>214.87899999999999</v>
      </c>
      <c r="BU16" s="9">
        <v>23.114000000000001</v>
      </c>
      <c r="BV16" s="9">
        <v>22.152999999999999</v>
      </c>
      <c r="BW16" s="9">
        <v>14.807</v>
      </c>
      <c r="BX16" s="9">
        <v>7.3460000000000001</v>
      </c>
      <c r="BY16" s="9">
        <v>18.029</v>
      </c>
      <c r="BZ16" s="9">
        <v>3.7</v>
      </c>
      <c r="CA16" s="9">
        <v>17.343</v>
      </c>
      <c r="CB16" s="9">
        <v>0.44900000000000001</v>
      </c>
      <c r="CC16" s="9">
        <v>3.0640000000000001</v>
      </c>
      <c r="CD16" s="9">
        <v>9.2590000000000003</v>
      </c>
      <c r="CE16" s="9">
        <v>2.6230000000000002</v>
      </c>
      <c r="CF16" s="9">
        <v>10.271000000000001</v>
      </c>
      <c r="CG16" s="9">
        <v>13.946</v>
      </c>
      <c r="CH16" s="9">
        <v>8.2059999999999995</v>
      </c>
      <c r="CI16" s="9">
        <v>0.96099999999999997</v>
      </c>
      <c r="CJ16" s="9">
        <v>191.76599999999999</v>
      </c>
      <c r="CK16" s="9">
        <v>186.91499999999999</v>
      </c>
      <c r="CL16" s="9">
        <v>173.703</v>
      </c>
      <c r="CM16" s="9">
        <v>5.0999999999999996</v>
      </c>
      <c r="CN16" s="9">
        <v>8.1110000000000007</v>
      </c>
      <c r="CO16" s="9">
        <v>6.6369999999999996</v>
      </c>
      <c r="CP16" s="9">
        <v>2.9569999999999999</v>
      </c>
      <c r="CQ16" s="9">
        <v>1.946</v>
      </c>
      <c r="CR16" s="9">
        <v>157.80500000000001</v>
      </c>
      <c r="CS16" s="9">
        <v>8.1950000000000003</v>
      </c>
      <c r="CT16" s="9">
        <v>3.9039999999999999</v>
      </c>
      <c r="CU16" s="9">
        <v>17.012</v>
      </c>
      <c r="CV16" s="9">
        <v>39.344000000000001</v>
      </c>
      <c r="CW16" s="9">
        <v>147.571</v>
      </c>
      <c r="CX16" s="9">
        <v>4.8499999999999996</v>
      </c>
      <c r="CY16" s="9">
        <v>8.0210000000000008</v>
      </c>
      <c r="CZ16" s="9">
        <v>222.9</v>
      </c>
      <c r="DA16" s="9">
        <v>881.02099999999996</v>
      </c>
      <c r="DB16" s="9">
        <v>845.83699999999999</v>
      </c>
      <c r="DC16" s="9">
        <v>71.447999999999993</v>
      </c>
      <c r="DD16" s="9">
        <v>67.665000000000006</v>
      </c>
      <c r="DE16" s="9">
        <v>23.803999999999998</v>
      </c>
      <c r="DF16" s="9">
        <v>43.860999999999997</v>
      </c>
      <c r="DG16" s="9">
        <v>42.168999999999997</v>
      </c>
      <c r="DH16" s="9">
        <v>25.495999999999999</v>
      </c>
      <c r="DI16" s="9">
        <v>40.890999999999998</v>
      </c>
      <c r="DJ16" s="9">
        <v>11.597</v>
      </c>
      <c r="DK16" s="9">
        <v>11.33</v>
      </c>
      <c r="DL16" s="9">
        <v>18.768999999999998</v>
      </c>
      <c r="DM16" s="9">
        <v>24.183</v>
      </c>
      <c r="DN16" s="9">
        <v>24.713999999999999</v>
      </c>
      <c r="DO16" s="9">
        <v>45.494999999999997</v>
      </c>
      <c r="DP16" s="9">
        <v>22.17</v>
      </c>
      <c r="DQ16" s="9">
        <v>3.782</v>
      </c>
      <c r="DR16" s="9">
        <v>774.38900000000001</v>
      </c>
      <c r="DS16" s="9">
        <v>672.40899999999999</v>
      </c>
      <c r="DT16" s="9">
        <v>638.87400000000002</v>
      </c>
      <c r="DU16" s="9">
        <v>15.634</v>
      </c>
      <c r="DV16" s="9">
        <v>17.585000000000001</v>
      </c>
      <c r="DW16" s="9">
        <v>16.007999999999999</v>
      </c>
      <c r="DX16" s="9">
        <v>11.731999999999999</v>
      </c>
      <c r="DY16" s="9">
        <v>4.5279999999999996</v>
      </c>
      <c r="DZ16" s="9">
        <v>537.04100000000005</v>
      </c>
      <c r="EA16" s="9">
        <v>26.991</v>
      </c>
      <c r="EB16" s="9">
        <v>23.155000000000001</v>
      </c>
      <c r="EC16" s="9">
        <v>85.222999999999999</v>
      </c>
      <c r="ED16" s="9">
        <v>91.102000000000004</v>
      </c>
      <c r="EE16" s="9">
        <v>581.30600000000004</v>
      </c>
      <c r="EF16" s="9">
        <v>101.98099999999999</v>
      </c>
      <c r="EG16" s="9">
        <v>35.183999999999997</v>
      </c>
      <c r="EH16" s="9">
        <v>881.02099999999996</v>
      </c>
      <c r="EI16" s="9">
        <v>130.40199999999999</v>
      </c>
      <c r="EJ16" s="9">
        <v>123.518</v>
      </c>
      <c r="EK16" s="9">
        <v>8.8789999999999996</v>
      </c>
      <c r="EL16" s="9">
        <v>7.9509999999999996</v>
      </c>
      <c r="EM16" s="9">
        <v>2.456</v>
      </c>
      <c r="EN16" s="9">
        <v>5.4950000000000001</v>
      </c>
      <c r="EO16" s="9">
        <v>4.5060000000000002</v>
      </c>
      <c r="EP16" s="9">
        <v>3.4449999999999998</v>
      </c>
      <c r="EQ16" s="9">
        <v>5.0529999999999999</v>
      </c>
      <c r="ER16" s="9">
        <v>1.9279999999999999</v>
      </c>
      <c r="ES16" s="9">
        <v>0.96899999999999997</v>
      </c>
      <c r="ET16" s="9">
        <v>3.423</v>
      </c>
      <c r="EU16" s="9">
        <v>3.0289999999999999</v>
      </c>
      <c r="EV16" s="9">
        <v>1.498</v>
      </c>
      <c r="EW16" s="9">
        <v>3.5169999999999999</v>
      </c>
      <c r="EX16" s="9">
        <v>4.4340000000000002</v>
      </c>
      <c r="EY16" s="9">
        <v>0.92800000000000005</v>
      </c>
      <c r="EZ16" s="9">
        <v>114.64</v>
      </c>
      <c r="FA16" s="9">
        <v>108.44</v>
      </c>
      <c r="FB16" s="9">
        <v>100.726</v>
      </c>
      <c r="FC16" s="9">
        <v>2.9969999999999999</v>
      </c>
      <c r="FD16" s="9">
        <v>4.7169999999999996</v>
      </c>
      <c r="FE16" s="9">
        <v>3.9409999999999998</v>
      </c>
      <c r="FF16" s="9">
        <v>1.6020000000000001</v>
      </c>
      <c r="FG16" s="9">
        <v>1.59</v>
      </c>
      <c r="FH16" s="9">
        <v>92.453000000000003</v>
      </c>
      <c r="FI16" s="9">
        <v>0.752</v>
      </c>
      <c r="FJ16" s="9">
        <v>5.6660000000000004</v>
      </c>
      <c r="FK16" s="9">
        <v>9.5690000000000008</v>
      </c>
      <c r="FL16" s="9">
        <v>20.826000000000001</v>
      </c>
      <c r="FM16" s="9">
        <v>87.614000000000004</v>
      </c>
      <c r="FN16" s="9">
        <v>6.2</v>
      </c>
      <c r="FO16" s="9">
        <v>6.8840000000000003</v>
      </c>
      <c r="FP16" s="9">
        <v>130.40199999999999</v>
      </c>
      <c r="FQ16" s="9">
        <v>1143.463</v>
      </c>
      <c r="FR16" s="9">
        <v>1084.7260000000001</v>
      </c>
      <c r="FS16" s="9">
        <v>111.407</v>
      </c>
      <c r="FT16" s="9">
        <v>109.289</v>
      </c>
      <c r="FU16" s="9">
        <v>68.891999999999996</v>
      </c>
      <c r="FV16" s="9">
        <v>40.396999999999998</v>
      </c>
      <c r="FW16" s="9">
        <v>82.1</v>
      </c>
      <c r="FX16" s="9">
        <v>27.189</v>
      </c>
      <c r="FY16" s="9">
        <v>78.816999999999993</v>
      </c>
      <c r="FZ16" s="9">
        <v>13.933</v>
      </c>
      <c r="GA16" s="9">
        <v>14.515000000000001</v>
      </c>
      <c r="GB16" s="9">
        <v>46.265000000000001</v>
      </c>
      <c r="GC16" s="9">
        <v>27.658999999999999</v>
      </c>
      <c r="GD16" s="9">
        <v>35.365000000000002</v>
      </c>
      <c r="GE16" s="9">
        <v>66.655000000000001</v>
      </c>
      <c r="GF16" s="9">
        <v>42.634</v>
      </c>
      <c r="GG16" s="9">
        <v>2.1190000000000002</v>
      </c>
      <c r="GH16" s="9">
        <v>973.31899999999996</v>
      </c>
      <c r="GI16" s="9">
        <v>582.16700000000003</v>
      </c>
      <c r="GJ16" s="9">
        <v>563.28099999999995</v>
      </c>
      <c r="GK16" s="9">
        <v>7.9550000000000001</v>
      </c>
      <c r="GL16" s="9">
        <v>10.676</v>
      </c>
      <c r="GM16" s="9">
        <v>5.2240000000000002</v>
      </c>
      <c r="GN16" s="9">
        <v>9.2360000000000007</v>
      </c>
      <c r="GO16" s="9">
        <v>2.8450000000000002</v>
      </c>
      <c r="GP16" s="9">
        <v>456.86200000000002</v>
      </c>
      <c r="GQ16" s="9">
        <v>17.756</v>
      </c>
      <c r="GR16" s="9">
        <v>18.949000000000002</v>
      </c>
      <c r="GS16" s="9">
        <v>88.6</v>
      </c>
      <c r="GT16" s="9">
        <v>64.629000000000005</v>
      </c>
      <c r="GU16" s="9">
        <v>517.53800000000001</v>
      </c>
      <c r="GV16" s="9">
        <v>391.15199999999999</v>
      </c>
      <c r="GW16" s="9">
        <v>58.737000000000002</v>
      </c>
      <c r="GX16" s="9">
        <v>1143.463</v>
      </c>
      <c r="GY16" s="9">
        <v>358.37599999999998</v>
      </c>
      <c r="GZ16" s="9">
        <v>339.29599999999999</v>
      </c>
      <c r="HA16" s="9">
        <v>28.905000000000001</v>
      </c>
      <c r="HB16" s="9">
        <v>28.327000000000002</v>
      </c>
      <c r="HC16" s="9">
        <v>7.4359999999999999</v>
      </c>
      <c r="HD16" s="9">
        <v>20.890999999999998</v>
      </c>
      <c r="HE16" s="9">
        <v>16.652000000000001</v>
      </c>
      <c r="HF16" s="9">
        <v>11.675000000000001</v>
      </c>
      <c r="HG16" s="9">
        <v>19.472000000000001</v>
      </c>
      <c r="HH16" s="9">
        <v>4.47</v>
      </c>
      <c r="HI16" s="9">
        <v>4.3840000000000003</v>
      </c>
      <c r="HJ16" s="9">
        <v>7.8</v>
      </c>
      <c r="HK16" s="9">
        <v>7.8620000000000001</v>
      </c>
      <c r="HL16" s="9">
        <v>12.664999999999999</v>
      </c>
      <c r="HM16" s="9">
        <v>22.163</v>
      </c>
      <c r="HN16" s="9">
        <v>6.1639999999999997</v>
      </c>
      <c r="HO16" s="9">
        <v>0.57799999999999996</v>
      </c>
      <c r="HP16" s="9">
        <v>310.39100000000002</v>
      </c>
      <c r="HQ16" s="9">
        <v>252.434</v>
      </c>
      <c r="HR16" s="9">
        <v>244.98</v>
      </c>
      <c r="HS16" s="9">
        <v>3.1240000000000001</v>
      </c>
      <c r="HT16" s="9">
        <v>4.33</v>
      </c>
      <c r="HU16" s="9">
        <v>3.2839999999999998</v>
      </c>
      <c r="HV16" s="9">
        <v>1.458</v>
      </c>
      <c r="HW16" s="9">
        <v>2.7120000000000002</v>
      </c>
      <c r="HX16" s="9">
        <v>211.25200000000001</v>
      </c>
      <c r="HY16" s="9">
        <v>6.7610000000000001</v>
      </c>
      <c r="HZ16" s="9">
        <v>9.8520000000000003</v>
      </c>
      <c r="IA16" s="9">
        <v>24.568999999999999</v>
      </c>
      <c r="IB16" s="9">
        <v>31.553000000000001</v>
      </c>
      <c r="IC16" s="9">
        <v>220.88200000000001</v>
      </c>
      <c r="ID16" s="9">
        <v>57.957000000000001</v>
      </c>
      <c r="IE16" s="9">
        <v>19.079999999999998</v>
      </c>
      <c r="IF16" s="9">
        <v>358.37599999999998</v>
      </c>
      <c r="IG16" s="9">
        <v>1182.432</v>
      </c>
      <c r="IH16" s="9">
        <v>1110.8689999999999</v>
      </c>
      <c r="II16" s="9">
        <v>112.148</v>
      </c>
      <c r="IJ16" s="9">
        <v>102.57</v>
      </c>
      <c r="IK16" s="9">
        <v>36.695</v>
      </c>
      <c r="IL16" s="9">
        <v>65.875</v>
      </c>
      <c r="IM16" s="9">
        <v>57.923999999999999</v>
      </c>
      <c r="IN16" s="9">
        <v>44.646000000000001</v>
      </c>
      <c r="IO16" s="9">
        <v>61.402000000000001</v>
      </c>
      <c r="IP16" s="9">
        <v>28.571999999999999</v>
      </c>
      <c r="IQ16" s="9">
        <v>11.563000000000001</v>
      </c>
    </row>
    <row r="17" spans="1:251">
      <c r="A17" s="10">
        <v>44228</v>
      </c>
      <c r="B17" s="9">
        <v>13772.901</v>
      </c>
      <c r="C17" s="9">
        <v>12934.503000000001</v>
      </c>
      <c r="D17" s="9">
        <v>2264.5770000000002</v>
      </c>
      <c r="E17" s="9">
        <v>970.23699999999997</v>
      </c>
      <c r="F17" s="9">
        <v>364.935</v>
      </c>
      <c r="G17" s="9">
        <v>508.38200000000001</v>
      </c>
      <c r="H17" s="9">
        <v>564.13099999999997</v>
      </c>
      <c r="I17" s="9">
        <v>307.17599999999999</v>
      </c>
      <c r="J17" s="9">
        <v>581.57500000000005</v>
      </c>
      <c r="K17" s="9">
        <v>150.767</v>
      </c>
      <c r="L17" s="9">
        <v>128.10900000000001</v>
      </c>
      <c r="M17" s="9">
        <v>282.99299999999999</v>
      </c>
      <c r="N17" s="9">
        <v>315.10700000000003</v>
      </c>
      <c r="O17" s="9">
        <v>277.49200000000002</v>
      </c>
      <c r="P17" s="9">
        <v>583.50699999999995</v>
      </c>
      <c r="Q17" s="9">
        <v>292.08499999999998</v>
      </c>
      <c r="R17" s="9">
        <v>1294.3399999999999</v>
      </c>
      <c r="S17" s="9">
        <v>10669.925999999999</v>
      </c>
      <c r="T17" s="9">
        <v>8660.2469999999994</v>
      </c>
      <c r="U17" s="9">
        <v>8227.8289999999997</v>
      </c>
      <c r="V17" s="9">
        <v>237.88900000000001</v>
      </c>
      <c r="W17" s="9">
        <v>186.84399999999999</v>
      </c>
      <c r="X17" s="9">
        <v>249.14</v>
      </c>
      <c r="Y17" s="9">
        <v>101.604</v>
      </c>
      <c r="Z17" s="9">
        <v>68.724999999999994</v>
      </c>
      <c r="AA17" s="9">
        <v>6304.06</v>
      </c>
      <c r="AB17" s="9">
        <v>598.39200000000005</v>
      </c>
      <c r="AC17" s="9">
        <v>550.98500000000001</v>
      </c>
      <c r="AD17" s="9">
        <v>1206.809</v>
      </c>
      <c r="AE17" s="9">
        <v>1318.414</v>
      </c>
      <c r="AF17" s="9">
        <v>7341.8329999999996</v>
      </c>
      <c r="AG17" s="9">
        <v>2009.6790000000001</v>
      </c>
      <c r="AH17" s="9">
        <v>838.39800000000002</v>
      </c>
      <c r="AI17" s="9">
        <v>12307.865</v>
      </c>
      <c r="AJ17" s="9">
        <v>1465.0360000000001</v>
      </c>
      <c r="AK17" s="9">
        <v>322.714</v>
      </c>
      <c r="AL17" s="9">
        <v>309.83100000000002</v>
      </c>
      <c r="AM17" s="9">
        <v>11.756</v>
      </c>
      <c r="AN17" s="9">
        <v>8.8539999999999992</v>
      </c>
      <c r="AO17" s="9">
        <v>4.3540000000000001</v>
      </c>
      <c r="AP17" s="9">
        <v>4.4989999999999997</v>
      </c>
      <c r="AQ17" s="9">
        <v>5.25</v>
      </c>
      <c r="AR17" s="9">
        <v>3.6030000000000002</v>
      </c>
      <c r="AS17" s="9">
        <v>5.1219999999999999</v>
      </c>
      <c r="AT17" s="9">
        <v>2.5659999999999998</v>
      </c>
      <c r="AU17" s="9">
        <v>1.1659999999999999</v>
      </c>
      <c r="AV17" s="9">
        <v>1.093</v>
      </c>
      <c r="AW17" s="9">
        <v>3.3849999999999998</v>
      </c>
      <c r="AX17" s="9">
        <v>4.3760000000000003</v>
      </c>
      <c r="AY17" s="9">
        <v>6.4859999999999998</v>
      </c>
      <c r="AZ17" s="9">
        <v>2.367</v>
      </c>
      <c r="BA17" s="9">
        <v>2.903</v>
      </c>
      <c r="BB17" s="9">
        <v>298.07499999999999</v>
      </c>
      <c r="BC17" s="9">
        <v>102.503</v>
      </c>
      <c r="BD17" s="9">
        <v>100.319</v>
      </c>
      <c r="BE17" s="9">
        <v>0.71899999999999997</v>
      </c>
      <c r="BF17" s="9">
        <v>1.4650000000000001</v>
      </c>
      <c r="BG17" s="9">
        <v>0.71899999999999997</v>
      </c>
      <c r="BH17" s="9">
        <v>1.0820000000000001</v>
      </c>
      <c r="BI17" s="9">
        <v>0.38300000000000001</v>
      </c>
      <c r="BJ17" s="9">
        <v>73.757999999999996</v>
      </c>
      <c r="BK17" s="9">
        <v>4.4240000000000004</v>
      </c>
      <c r="BL17" s="9">
        <v>3.1070000000000002</v>
      </c>
      <c r="BM17" s="9">
        <v>21.213999999999999</v>
      </c>
      <c r="BN17" s="9">
        <v>5.3579999999999997</v>
      </c>
      <c r="BO17" s="9">
        <v>97.144000000000005</v>
      </c>
      <c r="BP17" s="9">
        <v>195.572</v>
      </c>
      <c r="BQ17" s="9">
        <v>12.882999999999999</v>
      </c>
      <c r="BR17" s="9">
        <v>322.714</v>
      </c>
      <c r="BS17" s="9">
        <v>248.68199999999999</v>
      </c>
      <c r="BT17" s="9">
        <v>233.392</v>
      </c>
      <c r="BU17" s="9">
        <v>27.97</v>
      </c>
      <c r="BV17" s="9">
        <v>27.643999999999998</v>
      </c>
      <c r="BW17" s="9">
        <v>12.273</v>
      </c>
      <c r="BX17" s="9">
        <v>15.371</v>
      </c>
      <c r="BY17" s="9">
        <v>19.861999999999998</v>
      </c>
      <c r="BZ17" s="9">
        <v>7.782</v>
      </c>
      <c r="CA17" s="9">
        <v>19.779</v>
      </c>
      <c r="CB17" s="9">
        <v>4.8659999999999997</v>
      </c>
      <c r="CC17" s="9">
        <v>2.2000000000000002</v>
      </c>
      <c r="CD17" s="9">
        <v>11.907999999999999</v>
      </c>
      <c r="CE17" s="9">
        <v>2.7610000000000001</v>
      </c>
      <c r="CF17" s="9">
        <v>12.975</v>
      </c>
      <c r="CG17" s="9">
        <v>18.611999999999998</v>
      </c>
      <c r="CH17" s="9">
        <v>9.0329999999999995</v>
      </c>
      <c r="CI17" s="9">
        <v>0.32600000000000001</v>
      </c>
      <c r="CJ17" s="9">
        <v>205.422</v>
      </c>
      <c r="CK17" s="9">
        <v>202.43</v>
      </c>
      <c r="CL17" s="9">
        <v>190.249</v>
      </c>
      <c r="CM17" s="9">
        <v>6.79</v>
      </c>
      <c r="CN17" s="9">
        <v>5.391</v>
      </c>
      <c r="CO17" s="9">
        <v>5.9850000000000003</v>
      </c>
      <c r="CP17" s="9">
        <v>3.86</v>
      </c>
      <c r="CQ17" s="9">
        <v>1.9590000000000001</v>
      </c>
      <c r="CR17" s="9">
        <v>178.77500000000001</v>
      </c>
      <c r="CS17" s="9">
        <v>3.125</v>
      </c>
      <c r="CT17" s="9">
        <v>7.2469999999999999</v>
      </c>
      <c r="CU17" s="9">
        <v>13.282999999999999</v>
      </c>
      <c r="CV17" s="9">
        <v>37.94</v>
      </c>
      <c r="CW17" s="9">
        <v>164.49</v>
      </c>
      <c r="CX17" s="9">
        <v>2.992</v>
      </c>
      <c r="CY17" s="9">
        <v>15.29</v>
      </c>
      <c r="CZ17" s="9">
        <v>248.68199999999999</v>
      </c>
      <c r="DA17" s="9">
        <v>853.64800000000002</v>
      </c>
      <c r="DB17" s="9">
        <v>804.76599999999996</v>
      </c>
      <c r="DC17" s="9">
        <v>56.115000000000002</v>
      </c>
      <c r="DD17" s="9">
        <v>49.46</v>
      </c>
      <c r="DE17" s="9">
        <v>10.763</v>
      </c>
      <c r="DF17" s="9">
        <v>38.695999999999998</v>
      </c>
      <c r="DG17" s="9">
        <v>24.547999999999998</v>
      </c>
      <c r="DH17" s="9">
        <v>24.911999999999999</v>
      </c>
      <c r="DI17" s="9">
        <v>26.388999999999999</v>
      </c>
      <c r="DJ17" s="9">
        <v>10.888999999999999</v>
      </c>
      <c r="DK17" s="9">
        <v>11.087999999999999</v>
      </c>
      <c r="DL17" s="9">
        <v>15.406000000000001</v>
      </c>
      <c r="DM17" s="9">
        <v>19.28</v>
      </c>
      <c r="DN17" s="9">
        <v>14.773999999999999</v>
      </c>
      <c r="DO17" s="9">
        <v>29.92</v>
      </c>
      <c r="DP17" s="9">
        <v>19.539000000000001</v>
      </c>
      <c r="DQ17" s="9">
        <v>6.6550000000000002</v>
      </c>
      <c r="DR17" s="9">
        <v>748.65200000000004</v>
      </c>
      <c r="DS17" s="9">
        <v>625.56799999999998</v>
      </c>
      <c r="DT17" s="9">
        <v>600.56200000000001</v>
      </c>
      <c r="DU17" s="9">
        <v>14.076000000000001</v>
      </c>
      <c r="DV17" s="9">
        <v>10.441000000000001</v>
      </c>
      <c r="DW17" s="9">
        <v>12.903</v>
      </c>
      <c r="DX17" s="9">
        <v>6.0019999999999998</v>
      </c>
      <c r="DY17" s="9">
        <v>3.5390000000000001</v>
      </c>
      <c r="DZ17" s="9">
        <v>483.58699999999999</v>
      </c>
      <c r="EA17" s="9">
        <v>39.156999999999996</v>
      </c>
      <c r="EB17" s="9">
        <v>25.911000000000001</v>
      </c>
      <c r="EC17" s="9">
        <v>76.912999999999997</v>
      </c>
      <c r="ED17" s="9">
        <v>68.745000000000005</v>
      </c>
      <c r="EE17" s="9">
        <v>556.82299999999998</v>
      </c>
      <c r="EF17" s="9">
        <v>123.084</v>
      </c>
      <c r="EG17" s="9">
        <v>48.881999999999998</v>
      </c>
      <c r="EH17" s="9">
        <v>853.64800000000002</v>
      </c>
      <c r="EI17" s="9">
        <v>141.05600000000001</v>
      </c>
      <c r="EJ17" s="9">
        <v>132.99100000000001</v>
      </c>
      <c r="EK17" s="9">
        <v>6.8940000000000001</v>
      </c>
      <c r="EL17" s="9">
        <v>6.5069999999999997</v>
      </c>
      <c r="EM17" s="9">
        <v>0.92400000000000004</v>
      </c>
      <c r="EN17" s="9">
        <v>5.5830000000000002</v>
      </c>
      <c r="EO17" s="9">
        <v>3.8570000000000002</v>
      </c>
      <c r="EP17" s="9">
        <v>2.65</v>
      </c>
      <c r="EQ17" s="9">
        <v>3.3650000000000002</v>
      </c>
      <c r="ER17" s="9">
        <v>2.8319999999999999</v>
      </c>
      <c r="ES17" s="9">
        <v>0.161</v>
      </c>
      <c r="ET17" s="9">
        <v>2.516</v>
      </c>
      <c r="EU17" s="9">
        <v>0.94399999999999995</v>
      </c>
      <c r="EV17" s="9">
        <v>3.0470000000000002</v>
      </c>
      <c r="EW17" s="9">
        <v>4.298</v>
      </c>
      <c r="EX17" s="9">
        <v>2.2090000000000001</v>
      </c>
      <c r="EY17" s="9">
        <v>0.38700000000000001</v>
      </c>
      <c r="EZ17" s="9">
        <v>126.09699999999999</v>
      </c>
      <c r="FA17" s="9">
        <v>118.488</v>
      </c>
      <c r="FB17" s="9">
        <v>111.40300000000001</v>
      </c>
      <c r="FC17" s="9">
        <v>3.819</v>
      </c>
      <c r="FD17" s="9">
        <v>3.266</v>
      </c>
      <c r="FE17" s="9">
        <v>4.899</v>
      </c>
      <c r="FF17" s="9">
        <v>1.123</v>
      </c>
      <c r="FG17" s="9">
        <v>0.99099999999999999</v>
      </c>
      <c r="FH17" s="9">
        <v>98.266000000000005</v>
      </c>
      <c r="FI17" s="9">
        <v>4.1669999999999998</v>
      </c>
      <c r="FJ17" s="9">
        <v>2.6110000000000002</v>
      </c>
      <c r="FK17" s="9">
        <v>13.444000000000001</v>
      </c>
      <c r="FL17" s="9">
        <v>20.568999999999999</v>
      </c>
      <c r="FM17" s="9">
        <v>97.918999999999997</v>
      </c>
      <c r="FN17" s="9">
        <v>7.61</v>
      </c>
      <c r="FO17" s="9">
        <v>8.0649999999999995</v>
      </c>
      <c r="FP17" s="9">
        <v>141.05600000000001</v>
      </c>
      <c r="FQ17" s="9">
        <v>1097.97</v>
      </c>
      <c r="FR17" s="9">
        <v>1052.221</v>
      </c>
      <c r="FS17" s="9">
        <v>80.998999999999995</v>
      </c>
      <c r="FT17" s="9">
        <v>75.498999999999995</v>
      </c>
      <c r="FU17" s="9">
        <v>41.279000000000003</v>
      </c>
      <c r="FV17" s="9">
        <v>34.22</v>
      </c>
      <c r="FW17" s="9">
        <v>57.966999999999999</v>
      </c>
      <c r="FX17" s="9">
        <v>17.530999999999999</v>
      </c>
      <c r="FY17" s="9">
        <v>57.356000000000002</v>
      </c>
      <c r="FZ17" s="9">
        <v>8.2490000000000006</v>
      </c>
      <c r="GA17" s="9">
        <v>9.3689999999999998</v>
      </c>
      <c r="GB17" s="9">
        <v>29.684999999999999</v>
      </c>
      <c r="GC17" s="9">
        <v>17.777999999999999</v>
      </c>
      <c r="GD17" s="9">
        <v>28.036000000000001</v>
      </c>
      <c r="GE17" s="9">
        <v>48.433999999999997</v>
      </c>
      <c r="GF17" s="9">
        <v>27.064</v>
      </c>
      <c r="GG17" s="9">
        <v>5.5010000000000003</v>
      </c>
      <c r="GH17" s="9">
        <v>971.221</v>
      </c>
      <c r="GI17" s="9">
        <v>593.08399999999995</v>
      </c>
      <c r="GJ17" s="9">
        <v>574.654</v>
      </c>
      <c r="GK17" s="9">
        <v>9.2989999999999995</v>
      </c>
      <c r="GL17" s="9">
        <v>8.5969999999999995</v>
      </c>
      <c r="GM17" s="9">
        <v>8.8320000000000007</v>
      </c>
      <c r="GN17" s="9">
        <v>5.98</v>
      </c>
      <c r="GO17" s="9">
        <v>3.085</v>
      </c>
      <c r="GP17" s="9">
        <v>462.23200000000003</v>
      </c>
      <c r="GQ17" s="9">
        <v>21.759</v>
      </c>
      <c r="GR17" s="9">
        <v>23.605</v>
      </c>
      <c r="GS17" s="9">
        <v>85.488</v>
      </c>
      <c r="GT17" s="9">
        <v>64.787000000000006</v>
      </c>
      <c r="GU17" s="9">
        <v>528.29700000000003</v>
      </c>
      <c r="GV17" s="9">
        <v>378.137</v>
      </c>
      <c r="GW17" s="9">
        <v>45.749000000000002</v>
      </c>
      <c r="GX17" s="9">
        <v>1097.97</v>
      </c>
      <c r="GY17" s="9">
        <v>355.76799999999997</v>
      </c>
      <c r="GZ17" s="9">
        <v>342.822</v>
      </c>
      <c r="HA17" s="9">
        <v>22.594999999999999</v>
      </c>
      <c r="HB17" s="9">
        <v>20.196999999999999</v>
      </c>
      <c r="HC17" s="9">
        <v>5.8310000000000004</v>
      </c>
      <c r="HD17" s="9">
        <v>14.366</v>
      </c>
      <c r="HE17" s="9">
        <v>14.917</v>
      </c>
      <c r="HF17" s="9">
        <v>5.28</v>
      </c>
      <c r="HG17" s="9">
        <v>13.616</v>
      </c>
      <c r="HH17" s="9">
        <v>5.093</v>
      </c>
      <c r="HI17" s="9">
        <v>1.4870000000000001</v>
      </c>
      <c r="HJ17" s="9">
        <v>6.3739999999999997</v>
      </c>
      <c r="HK17" s="9">
        <v>6.84</v>
      </c>
      <c r="HL17" s="9">
        <v>6.9829999999999997</v>
      </c>
      <c r="HM17" s="9">
        <v>14.260999999999999</v>
      </c>
      <c r="HN17" s="9">
        <v>5.9359999999999999</v>
      </c>
      <c r="HO17" s="9">
        <v>2.3980000000000001</v>
      </c>
      <c r="HP17" s="9">
        <v>320.22699999999998</v>
      </c>
      <c r="HQ17" s="9">
        <v>272.37599999999998</v>
      </c>
      <c r="HR17" s="9">
        <v>260.62700000000001</v>
      </c>
      <c r="HS17" s="9">
        <v>7.6779999999999999</v>
      </c>
      <c r="HT17" s="9">
        <v>4.0709999999999997</v>
      </c>
      <c r="HU17" s="9">
        <v>8.0310000000000006</v>
      </c>
      <c r="HV17" s="9">
        <v>2.7090000000000001</v>
      </c>
      <c r="HW17" s="9">
        <v>1.008</v>
      </c>
      <c r="HX17" s="9">
        <v>211.833</v>
      </c>
      <c r="HY17" s="9">
        <v>11.885999999999999</v>
      </c>
      <c r="HZ17" s="9">
        <v>19.213000000000001</v>
      </c>
      <c r="IA17" s="9">
        <v>29.445</v>
      </c>
      <c r="IB17" s="9">
        <v>31.617999999999999</v>
      </c>
      <c r="IC17" s="9">
        <v>240.75800000000001</v>
      </c>
      <c r="ID17" s="9">
        <v>47.850999999999999</v>
      </c>
      <c r="IE17" s="9">
        <v>12.946</v>
      </c>
      <c r="IF17" s="9">
        <v>355.76799999999997</v>
      </c>
      <c r="IG17" s="9">
        <v>1238.3510000000001</v>
      </c>
      <c r="IH17" s="9">
        <v>1163.8240000000001</v>
      </c>
      <c r="II17" s="9">
        <v>115.48</v>
      </c>
      <c r="IJ17" s="9">
        <v>105.28100000000001</v>
      </c>
      <c r="IK17" s="9">
        <v>36.265000000000001</v>
      </c>
      <c r="IL17" s="9">
        <v>69.015000000000001</v>
      </c>
      <c r="IM17" s="9">
        <v>55.246000000000002</v>
      </c>
      <c r="IN17" s="9">
        <v>50.034999999999997</v>
      </c>
      <c r="IO17" s="9">
        <v>56.247</v>
      </c>
      <c r="IP17" s="9">
        <v>34.36</v>
      </c>
      <c r="IQ17" s="9">
        <v>14.673999999999999</v>
      </c>
    </row>
    <row r="18" spans="1:251">
      <c r="A18" s="10">
        <v>44593</v>
      </c>
      <c r="B18" s="9">
        <v>14228.043</v>
      </c>
      <c r="C18" s="9">
        <v>13384.091</v>
      </c>
      <c r="D18" s="9">
        <v>2830.94</v>
      </c>
      <c r="E18" s="9">
        <v>1274.9780000000001</v>
      </c>
      <c r="F18" s="9">
        <v>502.63799999999998</v>
      </c>
      <c r="G18" s="9">
        <v>638.94299999999998</v>
      </c>
      <c r="H18" s="9">
        <v>759.77800000000002</v>
      </c>
      <c r="I18" s="9">
        <v>381.25200000000001</v>
      </c>
      <c r="J18" s="9">
        <v>788.50800000000004</v>
      </c>
      <c r="K18" s="9">
        <v>191.52799999999999</v>
      </c>
      <c r="L18" s="9">
        <v>146.244</v>
      </c>
      <c r="M18" s="9">
        <v>385.31099999999998</v>
      </c>
      <c r="N18" s="9">
        <v>399.77800000000002</v>
      </c>
      <c r="O18" s="9">
        <v>358.303</v>
      </c>
      <c r="P18" s="9">
        <v>793.976</v>
      </c>
      <c r="Q18" s="9">
        <v>349.416</v>
      </c>
      <c r="R18" s="9">
        <v>1555.962</v>
      </c>
      <c r="S18" s="9">
        <v>10553.15</v>
      </c>
      <c r="T18" s="9">
        <v>8566.9689999999991</v>
      </c>
      <c r="U18" s="9">
        <v>8063.9709999999995</v>
      </c>
      <c r="V18" s="9">
        <v>272.26900000000001</v>
      </c>
      <c r="W18" s="9">
        <v>223.55600000000001</v>
      </c>
      <c r="X18" s="9">
        <v>277.44</v>
      </c>
      <c r="Y18" s="9">
        <v>121.94499999999999</v>
      </c>
      <c r="Z18" s="9">
        <v>86.718999999999994</v>
      </c>
      <c r="AA18" s="9">
        <v>6303.0079999999998</v>
      </c>
      <c r="AB18" s="9">
        <v>582.62800000000004</v>
      </c>
      <c r="AC18" s="9">
        <v>455.14499999999998</v>
      </c>
      <c r="AD18" s="9">
        <v>1226.1880000000001</v>
      </c>
      <c r="AE18" s="9">
        <v>1510.6880000000001</v>
      </c>
      <c r="AF18" s="9">
        <v>7056.2820000000002</v>
      </c>
      <c r="AG18" s="9">
        <v>1986.181</v>
      </c>
      <c r="AH18" s="9">
        <v>843.952</v>
      </c>
      <c r="AI18" s="9">
        <v>12431.834999999999</v>
      </c>
      <c r="AJ18" s="9">
        <v>1796.2070000000001</v>
      </c>
      <c r="AK18" s="9">
        <v>290.12799999999999</v>
      </c>
      <c r="AL18" s="9">
        <v>279.51299999999998</v>
      </c>
      <c r="AM18" s="9">
        <v>15.678000000000001</v>
      </c>
      <c r="AN18" s="9">
        <v>14.863</v>
      </c>
      <c r="AO18" s="9">
        <v>5.4279999999999999</v>
      </c>
      <c r="AP18" s="9">
        <v>9.4339999999999993</v>
      </c>
      <c r="AQ18" s="9">
        <v>8.4629999999999992</v>
      </c>
      <c r="AR18" s="9">
        <v>6.4</v>
      </c>
      <c r="AS18" s="9">
        <v>7.7610000000000001</v>
      </c>
      <c r="AT18" s="9">
        <v>3.91</v>
      </c>
      <c r="AU18" s="9">
        <v>2.907</v>
      </c>
      <c r="AV18" s="9">
        <v>3.7989999999999999</v>
      </c>
      <c r="AW18" s="9">
        <v>2.3740000000000001</v>
      </c>
      <c r="AX18" s="9">
        <v>8.6890000000000001</v>
      </c>
      <c r="AY18" s="9">
        <v>10.194000000000001</v>
      </c>
      <c r="AZ18" s="9">
        <v>4.6680000000000001</v>
      </c>
      <c r="BA18" s="9">
        <v>0.81499999999999995</v>
      </c>
      <c r="BB18" s="9">
        <v>263.83499999999998</v>
      </c>
      <c r="BC18" s="9">
        <v>97.14</v>
      </c>
      <c r="BD18" s="9">
        <v>93.373999999999995</v>
      </c>
      <c r="BE18" s="9">
        <v>3.044</v>
      </c>
      <c r="BF18" s="9">
        <v>0.72299999999999998</v>
      </c>
      <c r="BG18" s="9">
        <v>3.044</v>
      </c>
      <c r="BH18" s="9">
        <v>0.24299999999999999</v>
      </c>
      <c r="BI18" s="9">
        <v>0.48</v>
      </c>
      <c r="BJ18" s="9">
        <v>73.894000000000005</v>
      </c>
      <c r="BK18" s="9">
        <v>4.6500000000000004</v>
      </c>
      <c r="BL18" s="9">
        <v>1.8720000000000001</v>
      </c>
      <c r="BM18" s="9">
        <v>16.724</v>
      </c>
      <c r="BN18" s="9">
        <v>11.65</v>
      </c>
      <c r="BO18" s="9">
        <v>85.49</v>
      </c>
      <c r="BP18" s="9">
        <v>166.69499999999999</v>
      </c>
      <c r="BQ18" s="9">
        <v>10.615</v>
      </c>
      <c r="BR18" s="9">
        <v>290.12799999999999</v>
      </c>
      <c r="BS18" s="9">
        <v>275.279</v>
      </c>
      <c r="BT18" s="9">
        <v>265.24799999999999</v>
      </c>
      <c r="BU18" s="9">
        <v>31.393000000000001</v>
      </c>
      <c r="BV18" s="9">
        <v>30.170999999999999</v>
      </c>
      <c r="BW18" s="9">
        <v>13.808999999999999</v>
      </c>
      <c r="BX18" s="9">
        <v>16.361000000000001</v>
      </c>
      <c r="BY18" s="9">
        <v>21.847999999999999</v>
      </c>
      <c r="BZ18" s="9">
        <v>8.3230000000000004</v>
      </c>
      <c r="CA18" s="9">
        <v>21.617000000000001</v>
      </c>
      <c r="CB18" s="9">
        <v>4.0540000000000003</v>
      </c>
      <c r="CC18" s="9">
        <v>3.6190000000000002</v>
      </c>
      <c r="CD18" s="9">
        <v>9.3450000000000006</v>
      </c>
      <c r="CE18" s="9">
        <v>6.1319999999999997</v>
      </c>
      <c r="CF18" s="9">
        <v>14.694000000000001</v>
      </c>
      <c r="CG18" s="9">
        <v>23.068999999999999</v>
      </c>
      <c r="CH18" s="9">
        <v>7.1020000000000003</v>
      </c>
      <c r="CI18" s="9">
        <v>1.222</v>
      </c>
      <c r="CJ18" s="9">
        <v>233.85599999999999</v>
      </c>
      <c r="CK18" s="9">
        <v>226.86600000000001</v>
      </c>
      <c r="CL18" s="9">
        <v>209.113</v>
      </c>
      <c r="CM18" s="9">
        <v>8.7140000000000004</v>
      </c>
      <c r="CN18" s="9">
        <v>8.8640000000000008</v>
      </c>
      <c r="CO18" s="9">
        <v>10.045999999999999</v>
      </c>
      <c r="CP18" s="9">
        <v>5.0410000000000004</v>
      </c>
      <c r="CQ18" s="9">
        <v>2.0419999999999998</v>
      </c>
      <c r="CR18" s="9">
        <v>186.15199999999999</v>
      </c>
      <c r="CS18" s="9">
        <v>13.478</v>
      </c>
      <c r="CT18" s="9">
        <v>8.2629999999999999</v>
      </c>
      <c r="CU18" s="9">
        <v>18.972999999999999</v>
      </c>
      <c r="CV18" s="9">
        <v>49.542999999999999</v>
      </c>
      <c r="CW18" s="9">
        <v>177.32300000000001</v>
      </c>
      <c r="CX18" s="9">
        <v>6.9889999999999999</v>
      </c>
      <c r="CY18" s="9">
        <v>10.031000000000001</v>
      </c>
      <c r="CZ18" s="9">
        <v>275.279</v>
      </c>
      <c r="DA18" s="9">
        <v>795.68499999999995</v>
      </c>
      <c r="DB18" s="9">
        <v>759.08699999999999</v>
      </c>
      <c r="DC18" s="9">
        <v>75.905000000000001</v>
      </c>
      <c r="DD18" s="9">
        <v>70.760000000000005</v>
      </c>
      <c r="DE18" s="9">
        <v>22.52</v>
      </c>
      <c r="DF18" s="9">
        <v>48.24</v>
      </c>
      <c r="DG18" s="9">
        <v>43.912999999999997</v>
      </c>
      <c r="DH18" s="9">
        <v>26.847000000000001</v>
      </c>
      <c r="DI18" s="9">
        <v>46.048000000000002</v>
      </c>
      <c r="DJ18" s="9">
        <v>13.183999999999999</v>
      </c>
      <c r="DK18" s="9">
        <v>9.4250000000000007</v>
      </c>
      <c r="DL18" s="9">
        <v>33.512999999999998</v>
      </c>
      <c r="DM18" s="9">
        <v>14.317</v>
      </c>
      <c r="DN18" s="9">
        <v>22.93</v>
      </c>
      <c r="DO18" s="9">
        <v>48.731999999999999</v>
      </c>
      <c r="DP18" s="9">
        <v>22.027999999999999</v>
      </c>
      <c r="DQ18" s="9">
        <v>5.1449999999999996</v>
      </c>
      <c r="DR18" s="9">
        <v>683.18200000000002</v>
      </c>
      <c r="DS18" s="9">
        <v>579.07799999999997</v>
      </c>
      <c r="DT18" s="9">
        <v>551.51499999999999</v>
      </c>
      <c r="DU18" s="9">
        <v>12.478</v>
      </c>
      <c r="DV18" s="9">
        <v>14.358000000000001</v>
      </c>
      <c r="DW18" s="9">
        <v>13.365</v>
      </c>
      <c r="DX18" s="9">
        <v>7.6159999999999997</v>
      </c>
      <c r="DY18" s="9">
        <v>5.1909999999999998</v>
      </c>
      <c r="DZ18" s="9">
        <v>466.07</v>
      </c>
      <c r="EA18" s="9">
        <v>28.027999999999999</v>
      </c>
      <c r="EB18" s="9">
        <v>19.164000000000001</v>
      </c>
      <c r="EC18" s="9">
        <v>65.816000000000003</v>
      </c>
      <c r="ED18" s="9">
        <v>88.289000000000001</v>
      </c>
      <c r="EE18" s="9">
        <v>490.79</v>
      </c>
      <c r="EF18" s="9">
        <v>104.104</v>
      </c>
      <c r="EG18" s="9">
        <v>36.597999999999999</v>
      </c>
      <c r="EH18" s="9">
        <v>795.68499999999995</v>
      </c>
      <c r="EI18" s="9">
        <v>158.18</v>
      </c>
      <c r="EJ18" s="9">
        <v>152.745</v>
      </c>
      <c r="EK18" s="9">
        <v>10.273999999999999</v>
      </c>
      <c r="EL18" s="9">
        <v>8.91</v>
      </c>
      <c r="EM18" s="9">
        <v>2.6389999999999998</v>
      </c>
      <c r="EN18" s="9">
        <v>6.2720000000000002</v>
      </c>
      <c r="EO18" s="9">
        <v>7.9279999999999999</v>
      </c>
      <c r="EP18" s="9">
        <v>0.98199999999999998</v>
      </c>
      <c r="EQ18" s="9">
        <v>7.38</v>
      </c>
      <c r="ER18" s="9">
        <v>0.28199999999999997</v>
      </c>
      <c r="ES18" s="9">
        <v>1.2490000000000001</v>
      </c>
      <c r="ET18" s="9">
        <v>2.44</v>
      </c>
      <c r="EU18" s="9">
        <v>2.5790000000000002</v>
      </c>
      <c r="EV18" s="9">
        <v>3.8919999999999999</v>
      </c>
      <c r="EW18" s="9">
        <v>6.81</v>
      </c>
      <c r="EX18" s="9">
        <v>2.1</v>
      </c>
      <c r="EY18" s="9">
        <v>1.3640000000000001</v>
      </c>
      <c r="EZ18" s="9">
        <v>142.471</v>
      </c>
      <c r="FA18" s="9">
        <v>132.53</v>
      </c>
      <c r="FB18" s="9">
        <v>122.40300000000001</v>
      </c>
      <c r="FC18" s="9">
        <v>5.859</v>
      </c>
      <c r="FD18" s="9">
        <v>4.2679999999999998</v>
      </c>
      <c r="FE18" s="9">
        <v>5.3010000000000002</v>
      </c>
      <c r="FF18" s="9">
        <v>4.1639999999999997</v>
      </c>
      <c r="FG18" s="9">
        <v>0.66200000000000003</v>
      </c>
      <c r="FH18" s="9">
        <v>100.72199999999999</v>
      </c>
      <c r="FI18" s="9">
        <v>4.8220000000000001</v>
      </c>
      <c r="FJ18" s="9">
        <v>6.7309999999999999</v>
      </c>
      <c r="FK18" s="9">
        <v>20.254999999999999</v>
      </c>
      <c r="FL18" s="9">
        <v>29.009</v>
      </c>
      <c r="FM18" s="9">
        <v>103.521</v>
      </c>
      <c r="FN18" s="9">
        <v>9.9410000000000007</v>
      </c>
      <c r="FO18" s="9">
        <v>5.4349999999999996</v>
      </c>
      <c r="FP18" s="9">
        <v>158.18</v>
      </c>
      <c r="FQ18" s="9">
        <v>1064.9559999999999</v>
      </c>
      <c r="FR18" s="9">
        <v>1025.8009999999999</v>
      </c>
      <c r="FS18" s="9">
        <v>94.031999999999996</v>
      </c>
      <c r="FT18" s="9">
        <v>88.031999999999996</v>
      </c>
      <c r="FU18" s="9">
        <v>54.987000000000002</v>
      </c>
      <c r="FV18" s="9">
        <v>33.045000000000002</v>
      </c>
      <c r="FW18" s="9">
        <v>63.142000000000003</v>
      </c>
      <c r="FX18" s="9">
        <v>24.89</v>
      </c>
      <c r="FY18" s="9">
        <v>61.829000000000001</v>
      </c>
      <c r="FZ18" s="9">
        <v>10.259</v>
      </c>
      <c r="GA18" s="9">
        <v>13.423</v>
      </c>
      <c r="GB18" s="9">
        <v>35.363999999999997</v>
      </c>
      <c r="GC18" s="9">
        <v>26.507999999999999</v>
      </c>
      <c r="GD18" s="9">
        <v>26.16</v>
      </c>
      <c r="GE18" s="9">
        <v>54.537999999999997</v>
      </c>
      <c r="GF18" s="9">
        <v>33.494</v>
      </c>
      <c r="GG18" s="9">
        <v>6</v>
      </c>
      <c r="GH18" s="9">
        <v>931.76800000000003</v>
      </c>
      <c r="GI18" s="9">
        <v>557.03800000000001</v>
      </c>
      <c r="GJ18" s="9">
        <v>530.45699999999999</v>
      </c>
      <c r="GK18" s="9">
        <v>15.647</v>
      </c>
      <c r="GL18" s="9">
        <v>10.933999999999999</v>
      </c>
      <c r="GM18" s="9">
        <v>15.224</v>
      </c>
      <c r="GN18" s="9">
        <v>5.6349999999999998</v>
      </c>
      <c r="GO18" s="9">
        <v>5.3550000000000004</v>
      </c>
      <c r="GP18" s="9">
        <v>417.51400000000001</v>
      </c>
      <c r="GQ18" s="9">
        <v>26.838000000000001</v>
      </c>
      <c r="GR18" s="9">
        <v>14.355</v>
      </c>
      <c r="GS18" s="9">
        <v>98.331000000000003</v>
      </c>
      <c r="GT18" s="9">
        <v>90.01</v>
      </c>
      <c r="GU18" s="9">
        <v>467.02800000000002</v>
      </c>
      <c r="GV18" s="9">
        <v>374.73099999999999</v>
      </c>
      <c r="GW18" s="9">
        <v>39.155999999999999</v>
      </c>
      <c r="GX18" s="9">
        <v>1064.9559999999999</v>
      </c>
      <c r="GY18" s="9">
        <v>308.64600000000002</v>
      </c>
      <c r="GZ18" s="9">
        <v>294.06900000000002</v>
      </c>
      <c r="HA18" s="9">
        <v>31.943999999999999</v>
      </c>
      <c r="HB18" s="9">
        <v>28.917000000000002</v>
      </c>
      <c r="HC18" s="9">
        <v>5.5110000000000001</v>
      </c>
      <c r="HD18" s="9">
        <v>23.405999999999999</v>
      </c>
      <c r="HE18" s="9">
        <v>17.963000000000001</v>
      </c>
      <c r="HF18" s="9">
        <v>10.954000000000001</v>
      </c>
      <c r="HG18" s="9">
        <v>20.122</v>
      </c>
      <c r="HH18" s="9">
        <v>6.4740000000000002</v>
      </c>
      <c r="HI18" s="9">
        <v>2.3210000000000002</v>
      </c>
      <c r="HJ18" s="9">
        <v>8.0630000000000006</v>
      </c>
      <c r="HK18" s="9">
        <v>10.824999999999999</v>
      </c>
      <c r="HL18" s="9">
        <v>10.029</v>
      </c>
      <c r="HM18" s="9">
        <v>20.870999999999999</v>
      </c>
      <c r="HN18" s="9">
        <v>8.0459999999999994</v>
      </c>
      <c r="HO18" s="9">
        <v>3.0270000000000001</v>
      </c>
      <c r="HP18" s="9">
        <v>262.12599999999998</v>
      </c>
      <c r="HQ18" s="9">
        <v>215.321</v>
      </c>
      <c r="HR18" s="9">
        <v>207.874</v>
      </c>
      <c r="HS18" s="9">
        <v>3.5870000000000002</v>
      </c>
      <c r="HT18" s="9">
        <v>3.86</v>
      </c>
      <c r="HU18" s="9">
        <v>4.2699999999999996</v>
      </c>
      <c r="HV18" s="9">
        <v>2.7389999999999999</v>
      </c>
      <c r="HW18" s="9">
        <v>0.437</v>
      </c>
      <c r="HX18" s="9">
        <v>177.97</v>
      </c>
      <c r="HY18" s="9">
        <v>8.3810000000000002</v>
      </c>
      <c r="HZ18" s="9">
        <v>5.133</v>
      </c>
      <c r="IA18" s="9">
        <v>23.837</v>
      </c>
      <c r="IB18" s="9">
        <v>25.117999999999999</v>
      </c>
      <c r="IC18" s="9">
        <v>190.202</v>
      </c>
      <c r="ID18" s="9">
        <v>46.805</v>
      </c>
      <c r="IE18" s="9">
        <v>14.577</v>
      </c>
      <c r="IF18" s="9">
        <v>308.64600000000002</v>
      </c>
      <c r="IG18" s="9">
        <v>1167.6890000000001</v>
      </c>
      <c r="IH18" s="9">
        <v>1097.905</v>
      </c>
      <c r="II18" s="9">
        <v>145.36600000000001</v>
      </c>
      <c r="IJ18" s="9">
        <v>134.32599999999999</v>
      </c>
      <c r="IK18" s="9">
        <v>39.997999999999998</v>
      </c>
      <c r="IL18" s="9">
        <v>94.328000000000003</v>
      </c>
      <c r="IM18" s="9">
        <v>74.820999999999998</v>
      </c>
      <c r="IN18" s="9">
        <v>59.505000000000003</v>
      </c>
      <c r="IO18" s="9">
        <v>78.248000000000005</v>
      </c>
      <c r="IP18" s="9">
        <v>41.197000000000003</v>
      </c>
      <c r="IQ18" s="9">
        <v>14.038</v>
      </c>
    </row>
    <row r="19" spans="1:251">
      <c r="A19" s="10">
        <v>44958</v>
      </c>
      <c r="B19" s="9">
        <v>14821.905000000001</v>
      </c>
      <c r="C19" s="9">
        <v>13813.467000000001</v>
      </c>
      <c r="D19" s="9">
        <v>2912.2</v>
      </c>
      <c r="E19" s="9">
        <v>1316.0530000000001</v>
      </c>
      <c r="F19" s="9">
        <v>503.358</v>
      </c>
      <c r="G19" s="9">
        <v>679.19600000000003</v>
      </c>
      <c r="H19" s="9">
        <v>793.40899999999999</v>
      </c>
      <c r="I19" s="9">
        <v>386.77499999999998</v>
      </c>
      <c r="J19" s="9">
        <v>808.57399999999996</v>
      </c>
      <c r="K19" s="9">
        <v>213.48099999999999</v>
      </c>
      <c r="L19" s="9">
        <v>131.19900000000001</v>
      </c>
      <c r="M19" s="9">
        <v>451.59</v>
      </c>
      <c r="N19" s="9">
        <v>377.47199999999998</v>
      </c>
      <c r="O19" s="9">
        <v>361.565</v>
      </c>
      <c r="P19" s="9">
        <v>851.745</v>
      </c>
      <c r="Q19" s="9">
        <v>338.88299999999998</v>
      </c>
      <c r="R19" s="9">
        <v>1596.1479999999999</v>
      </c>
      <c r="S19" s="9">
        <v>10901.266</v>
      </c>
      <c r="T19" s="9">
        <v>8896.3250000000007</v>
      </c>
      <c r="U19" s="9">
        <v>8337.2860000000001</v>
      </c>
      <c r="V19" s="9">
        <v>290.81599999999997</v>
      </c>
      <c r="W19" s="9">
        <v>257.69900000000001</v>
      </c>
      <c r="X19" s="9">
        <v>302.27499999999998</v>
      </c>
      <c r="Y19" s="9">
        <v>149.14599999999999</v>
      </c>
      <c r="Z19" s="9">
        <v>77.325000000000003</v>
      </c>
      <c r="AA19" s="9">
        <v>6739.6639999999998</v>
      </c>
      <c r="AB19" s="9">
        <v>490.35599999999999</v>
      </c>
      <c r="AC19" s="9">
        <v>414.625</v>
      </c>
      <c r="AD19" s="9">
        <v>1251.68</v>
      </c>
      <c r="AE19" s="9">
        <v>1647.569</v>
      </c>
      <c r="AF19" s="9">
        <v>7248.7560000000003</v>
      </c>
      <c r="AG19" s="9">
        <v>2004.941</v>
      </c>
      <c r="AH19" s="9">
        <v>1008.438</v>
      </c>
      <c r="AI19" s="9">
        <v>12948.859</v>
      </c>
      <c r="AJ19" s="9">
        <v>1873.0450000000001</v>
      </c>
      <c r="AK19" s="9">
        <v>289.09399999999999</v>
      </c>
      <c r="AL19" s="9">
        <v>274.51499999999999</v>
      </c>
      <c r="AM19" s="9">
        <v>17.466999999999999</v>
      </c>
      <c r="AN19" s="9">
        <v>16.077000000000002</v>
      </c>
      <c r="AO19" s="9">
        <v>2.6429999999999998</v>
      </c>
      <c r="AP19" s="9">
        <v>13.433999999999999</v>
      </c>
      <c r="AQ19" s="9">
        <v>8.4280000000000008</v>
      </c>
      <c r="AR19" s="9">
        <v>7.649</v>
      </c>
      <c r="AS19" s="9">
        <v>7.9489999999999998</v>
      </c>
      <c r="AT19" s="9">
        <v>5.7640000000000002</v>
      </c>
      <c r="AU19" s="9">
        <v>1.073</v>
      </c>
      <c r="AV19" s="9">
        <v>4.4720000000000004</v>
      </c>
      <c r="AW19" s="9">
        <v>2.8650000000000002</v>
      </c>
      <c r="AX19" s="9">
        <v>8.74</v>
      </c>
      <c r="AY19" s="9">
        <v>9.6270000000000007</v>
      </c>
      <c r="AZ19" s="9">
        <v>6.45</v>
      </c>
      <c r="BA19" s="9">
        <v>1.39</v>
      </c>
      <c r="BB19" s="9">
        <v>257.048</v>
      </c>
      <c r="BC19" s="9">
        <v>94.915999999999997</v>
      </c>
      <c r="BD19" s="9">
        <v>90.491</v>
      </c>
      <c r="BE19" s="9">
        <v>3.327</v>
      </c>
      <c r="BF19" s="9">
        <v>1.0980000000000001</v>
      </c>
      <c r="BG19" s="9">
        <v>3.0830000000000002</v>
      </c>
      <c r="BH19" s="9">
        <v>1.01</v>
      </c>
      <c r="BI19" s="9">
        <v>0.33200000000000002</v>
      </c>
      <c r="BJ19" s="9">
        <v>65.251999999999995</v>
      </c>
      <c r="BK19" s="9">
        <v>2.5920000000000001</v>
      </c>
      <c r="BL19" s="9">
        <v>4.9509999999999996</v>
      </c>
      <c r="BM19" s="9">
        <v>22.122</v>
      </c>
      <c r="BN19" s="9">
        <v>9.5690000000000008</v>
      </c>
      <c r="BO19" s="9">
        <v>85.346999999999994</v>
      </c>
      <c r="BP19" s="9">
        <v>162.13200000000001</v>
      </c>
      <c r="BQ19" s="9">
        <v>14.579000000000001</v>
      </c>
      <c r="BR19" s="9">
        <v>289.09399999999999</v>
      </c>
      <c r="BS19" s="9">
        <v>265.47899999999998</v>
      </c>
      <c r="BT19" s="9">
        <v>252.21799999999999</v>
      </c>
      <c r="BU19" s="9">
        <v>29.745999999999999</v>
      </c>
      <c r="BV19" s="9">
        <v>29.297000000000001</v>
      </c>
      <c r="BW19" s="9">
        <v>14.352</v>
      </c>
      <c r="BX19" s="9">
        <v>14.945</v>
      </c>
      <c r="BY19" s="9">
        <v>21.068999999999999</v>
      </c>
      <c r="BZ19" s="9">
        <v>7.8550000000000004</v>
      </c>
      <c r="CA19" s="9">
        <v>19.353999999999999</v>
      </c>
      <c r="CB19" s="9">
        <v>5.5830000000000002</v>
      </c>
      <c r="CC19" s="9">
        <v>2.2879999999999998</v>
      </c>
      <c r="CD19" s="9">
        <v>10.763</v>
      </c>
      <c r="CE19" s="9">
        <v>6.4260000000000002</v>
      </c>
      <c r="CF19" s="9">
        <v>12.109</v>
      </c>
      <c r="CG19" s="9">
        <v>20.286000000000001</v>
      </c>
      <c r="CH19" s="9">
        <v>9.0120000000000005</v>
      </c>
      <c r="CI19" s="9">
        <v>0.44900000000000001</v>
      </c>
      <c r="CJ19" s="9">
        <v>222.471</v>
      </c>
      <c r="CK19" s="9">
        <v>218.58</v>
      </c>
      <c r="CL19" s="9">
        <v>201.494</v>
      </c>
      <c r="CM19" s="9">
        <v>11.625999999999999</v>
      </c>
      <c r="CN19" s="9">
        <v>5.0869999999999997</v>
      </c>
      <c r="CO19" s="9">
        <v>11.62</v>
      </c>
      <c r="CP19" s="9">
        <v>2.351</v>
      </c>
      <c r="CQ19" s="9">
        <v>1.5449999999999999</v>
      </c>
      <c r="CR19" s="9">
        <v>180.471</v>
      </c>
      <c r="CS19" s="9">
        <v>7.5129999999999999</v>
      </c>
      <c r="CT19" s="9">
        <v>4.3360000000000003</v>
      </c>
      <c r="CU19" s="9">
        <v>26.26</v>
      </c>
      <c r="CV19" s="9">
        <v>48.991</v>
      </c>
      <c r="CW19" s="9">
        <v>169.59</v>
      </c>
      <c r="CX19" s="9">
        <v>3.891</v>
      </c>
      <c r="CY19" s="9">
        <v>13.262</v>
      </c>
      <c r="CZ19" s="9">
        <v>265.47899999999998</v>
      </c>
      <c r="DA19" s="9">
        <v>846.16399999999999</v>
      </c>
      <c r="DB19" s="9">
        <v>808.971</v>
      </c>
      <c r="DC19" s="9">
        <v>83.253</v>
      </c>
      <c r="DD19" s="9">
        <v>78.052000000000007</v>
      </c>
      <c r="DE19" s="9">
        <v>17.151</v>
      </c>
      <c r="DF19" s="9">
        <v>60.9</v>
      </c>
      <c r="DG19" s="9">
        <v>49.749000000000002</v>
      </c>
      <c r="DH19" s="9">
        <v>28.303000000000001</v>
      </c>
      <c r="DI19" s="9">
        <v>49.552</v>
      </c>
      <c r="DJ19" s="9">
        <v>16.722999999999999</v>
      </c>
      <c r="DK19" s="9">
        <v>8.3930000000000007</v>
      </c>
      <c r="DL19" s="9">
        <v>35.965000000000003</v>
      </c>
      <c r="DM19" s="9">
        <v>20.943000000000001</v>
      </c>
      <c r="DN19" s="9">
        <v>21.143999999999998</v>
      </c>
      <c r="DO19" s="9">
        <v>63.643999999999998</v>
      </c>
      <c r="DP19" s="9">
        <v>14.407999999999999</v>
      </c>
      <c r="DQ19" s="9">
        <v>5.2009999999999996</v>
      </c>
      <c r="DR19" s="9">
        <v>725.71799999999996</v>
      </c>
      <c r="DS19" s="9">
        <v>634.322</v>
      </c>
      <c r="DT19" s="9">
        <v>597.35599999999999</v>
      </c>
      <c r="DU19" s="9">
        <v>18.277999999999999</v>
      </c>
      <c r="DV19" s="9">
        <v>18.687000000000001</v>
      </c>
      <c r="DW19" s="9">
        <v>18.192</v>
      </c>
      <c r="DX19" s="9">
        <v>6.1619999999999999</v>
      </c>
      <c r="DY19" s="9">
        <v>5.6660000000000004</v>
      </c>
      <c r="DZ19" s="9">
        <v>508.52100000000002</v>
      </c>
      <c r="EA19" s="9">
        <v>23.885000000000002</v>
      </c>
      <c r="EB19" s="9">
        <v>17.489000000000001</v>
      </c>
      <c r="EC19" s="9">
        <v>84.427000000000007</v>
      </c>
      <c r="ED19" s="9">
        <v>105.968</v>
      </c>
      <c r="EE19" s="9">
        <v>528.35400000000004</v>
      </c>
      <c r="EF19" s="9">
        <v>91.396000000000001</v>
      </c>
      <c r="EG19" s="9">
        <v>37.192999999999998</v>
      </c>
      <c r="EH19" s="9">
        <v>846.16399999999999</v>
      </c>
      <c r="EI19" s="9">
        <v>163.18700000000001</v>
      </c>
      <c r="EJ19" s="9">
        <v>156.15100000000001</v>
      </c>
      <c r="EK19" s="9">
        <v>15.646000000000001</v>
      </c>
      <c r="EL19" s="9">
        <v>15.646000000000001</v>
      </c>
      <c r="EM19" s="9">
        <v>5.6550000000000002</v>
      </c>
      <c r="EN19" s="9">
        <v>9.9920000000000009</v>
      </c>
      <c r="EO19" s="9">
        <v>8.4730000000000008</v>
      </c>
      <c r="EP19" s="9">
        <v>7.173</v>
      </c>
      <c r="EQ19" s="9">
        <v>8.81</v>
      </c>
      <c r="ER19" s="9">
        <v>3.5089999999999999</v>
      </c>
      <c r="ES19" s="9">
        <v>3.327</v>
      </c>
      <c r="ET19" s="9">
        <v>8.8019999999999996</v>
      </c>
      <c r="EU19" s="9">
        <v>3.1829999999999998</v>
      </c>
      <c r="EV19" s="9">
        <v>3.661</v>
      </c>
      <c r="EW19" s="9">
        <v>11.778</v>
      </c>
      <c r="EX19" s="9">
        <v>3.8679999999999999</v>
      </c>
      <c r="EY19" s="9">
        <v>0</v>
      </c>
      <c r="EZ19" s="9">
        <v>140.50399999999999</v>
      </c>
      <c r="FA19" s="9">
        <v>128.61099999999999</v>
      </c>
      <c r="FB19" s="9">
        <v>119.815</v>
      </c>
      <c r="FC19" s="9">
        <v>4.9189999999999996</v>
      </c>
      <c r="FD19" s="9">
        <v>3.8769999999999998</v>
      </c>
      <c r="FE19" s="9">
        <v>3.778</v>
      </c>
      <c r="FF19" s="9">
        <v>3.194</v>
      </c>
      <c r="FG19" s="9">
        <v>1.1200000000000001</v>
      </c>
      <c r="FH19" s="9">
        <v>112.483</v>
      </c>
      <c r="FI19" s="9">
        <v>1.214</v>
      </c>
      <c r="FJ19" s="9">
        <v>4.0380000000000003</v>
      </c>
      <c r="FK19" s="9">
        <v>10.875999999999999</v>
      </c>
      <c r="FL19" s="9">
        <v>25.164000000000001</v>
      </c>
      <c r="FM19" s="9">
        <v>103.447</v>
      </c>
      <c r="FN19" s="9">
        <v>11.893000000000001</v>
      </c>
      <c r="FO19" s="9">
        <v>7.0359999999999996</v>
      </c>
      <c r="FP19" s="9">
        <v>163.18700000000001</v>
      </c>
      <c r="FQ19" s="9">
        <v>1212.9770000000001</v>
      </c>
      <c r="FR19" s="9">
        <v>1145.2080000000001</v>
      </c>
      <c r="FS19" s="9">
        <v>112.616</v>
      </c>
      <c r="FT19" s="9">
        <v>109.258</v>
      </c>
      <c r="FU19" s="9">
        <v>73.055000000000007</v>
      </c>
      <c r="FV19" s="9">
        <v>36.204000000000001</v>
      </c>
      <c r="FW19" s="9">
        <v>84.284000000000006</v>
      </c>
      <c r="FX19" s="9">
        <v>24.324000000000002</v>
      </c>
      <c r="FY19" s="9">
        <v>77.819000000000003</v>
      </c>
      <c r="FZ19" s="9">
        <v>15.801</v>
      </c>
      <c r="GA19" s="9">
        <v>11.832000000000001</v>
      </c>
      <c r="GB19" s="9">
        <v>56.603000000000002</v>
      </c>
      <c r="GC19" s="9">
        <v>19.922000000000001</v>
      </c>
      <c r="GD19" s="9">
        <v>32.734000000000002</v>
      </c>
      <c r="GE19" s="9">
        <v>73.960999999999999</v>
      </c>
      <c r="GF19" s="9">
        <v>35.296999999999997</v>
      </c>
      <c r="GG19" s="9">
        <v>3.3580000000000001</v>
      </c>
      <c r="GH19" s="9">
        <v>1032.5920000000001</v>
      </c>
      <c r="GI19" s="9">
        <v>647.96699999999998</v>
      </c>
      <c r="GJ19" s="9">
        <v>615.51099999999997</v>
      </c>
      <c r="GK19" s="9">
        <v>15.38</v>
      </c>
      <c r="GL19" s="9">
        <v>15.419</v>
      </c>
      <c r="GM19" s="9">
        <v>14.285</v>
      </c>
      <c r="GN19" s="9">
        <v>11.904999999999999</v>
      </c>
      <c r="GO19" s="9">
        <v>2.4750000000000001</v>
      </c>
      <c r="GP19" s="9">
        <v>518.779</v>
      </c>
      <c r="GQ19" s="9">
        <v>18.321000000000002</v>
      </c>
      <c r="GR19" s="9">
        <v>18.620999999999999</v>
      </c>
      <c r="GS19" s="9">
        <v>92.245000000000005</v>
      </c>
      <c r="GT19" s="9">
        <v>99.161000000000001</v>
      </c>
      <c r="GU19" s="9">
        <v>548.80600000000004</v>
      </c>
      <c r="GV19" s="9">
        <v>384.62599999999998</v>
      </c>
      <c r="GW19" s="9">
        <v>67.769000000000005</v>
      </c>
      <c r="GX19" s="9">
        <v>1212.9770000000001</v>
      </c>
      <c r="GY19" s="9">
        <v>316.41199999999998</v>
      </c>
      <c r="GZ19" s="9">
        <v>302.81</v>
      </c>
      <c r="HA19" s="9">
        <v>30.725000000000001</v>
      </c>
      <c r="HB19" s="9">
        <v>27.192</v>
      </c>
      <c r="HC19" s="9">
        <v>3.8639999999999999</v>
      </c>
      <c r="HD19" s="9">
        <v>23.327999999999999</v>
      </c>
      <c r="HE19" s="9">
        <v>16.922999999999998</v>
      </c>
      <c r="HF19" s="9">
        <v>10.269</v>
      </c>
      <c r="HG19" s="9">
        <v>19.244</v>
      </c>
      <c r="HH19" s="9">
        <v>5.0940000000000003</v>
      </c>
      <c r="HI19" s="9">
        <v>2.0990000000000002</v>
      </c>
      <c r="HJ19" s="9">
        <v>10.826000000000001</v>
      </c>
      <c r="HK19" s="9">
        <v>5.3579999999999997</v>
      </c>
      <c r="HL19" s="9">
        <v>11.007999999999999</v>
      </c>
      <c r="HM19" s="9">
        <v>17.375</v>
      </c>
      <c r="HN19" s="9">
        <v>9.8170000000000002</v>
      </c>
      <c r="HO19" s="9">
        <v>3.5329999999999999</v>
      </c>
      <c r="HP19" s="9">
        <v>272.084</v>
      </c>
      <c r="HQ19" s="9">
        <v>233.261</v>
      </c>
      <c r="HR19" s="9">
        <v>215.10300000000001</v>
      </c>
      <c r="HS19" s="9">
        <v>9.9440000000000008</v>
      </c>
      <c r="HT19" s="9">
        <v>8.2140000000000004</v>
      </c>
      <c r="HU19" s="9">
        <v>9.7910000000000004</v>
      </c>
      <c r="HV19" s="9">
        <v>6.867</v>
      </c>
      <c r="HW19" s="9">
        <v>1.401</v>
      </c>
      <c r="HX19" s="9">
        <v>191.04599999999999</v>
      </c>
      <c r="HY19" s="9">
        <v>5.2939999999999996</v>
      </c>
      <c r="HZ19" s="9">
        <v>6.0330000000000004</v>
      </c>
      <c r="IA19" s="9">
        <v>30.888999999999999</v>
      </c>
      <c r="IB19" s="9">
        <v>32.743000000000002</v>
      </c>
      <c r="IC19" s="9">
        <v>200.51900000000001</v>
      </c>
      <c r="ID19" s="9">
        <v>38.823</v>
      </c>
      <c r="IE19" s="9">
        <v>13.603</v>
      </c>
      <c r="IF19" s="9">
        <v>316.41199999999998</v>
      </c>
      <c r="IG19" s="9">
        <v>1262.107</v>
      </c>
      <c r="IH19" s="9">
        <v>1188.6479999999999</v>
      </c>
      <c r="II19" s="9">
        <v>158.874</v>
      </c>
      <c r="IJ19" s="9">
        <v>140.483</v>
      </c>
      <c r="IK19" s="9">
        <v>39.051000000000002</v>
      </c>
      <c r="IL19" s="9">
        <v>101.432</v>
      </c>
      <c r="IM19" s="9">
        <v>76.2</v>
      </c>
      <c r="IN19" s="9">
        <v>64.058999999999997</v>
      </c>
      <c r="IO19" s="9">
        <v>77.731999999999999</v>
      </c>
      <c r="IP19" s="9">
        <v>49.298000000000002</v>
      </c>
      <c r="IQ19" s="9">
        <v>10.853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512</v>
      </c>
      <c r="C1" s="3" t="s">
        <v>513</v>
      </c>
      <c r="D1" s="3" t="s">
        <v>514</v>
      </c>
      <c r="E1" s="3" t="s">
        <v>515</v>
      </c>
      <c r="F1" s="3" t="s">
        <v>516</v>
      </c>
      <c r="G1" s="3" t="s">
        <v>517</v>
      </c>
      <c r="H1" s="3" t="s">
        <v>518</v>
      </c>
      <c r="I1" s="3" t="s">
        <v>519</v>
      </c>
      <c r="J1" s="3" t="s">
        <v>520</v>
      </c>
      <c r="K1" s="3" t="s">
        <v>521</v>
      </c>
      <c r="L1" s="3" t="s">
        <v>522</v>
      </c>
      <c r="M1" s="3" t="s">
        <v>523</v>
      </c>
      <c r="N1" s="3" t="s">
        <v>524</v>
      </c>
      <c r="O1" s="3" t="s">
        <v>525</v>
      </c>
      <c r="P1" s="3" t="s">
        <v>526</v>
      </c>
      <c r="Q1" s="3" t="s">
        <v>527</v>
      </c>
      <c r="R1" s="3" t="s">
        <v>528</v>
      </c>
      <c r="S1" s="3" t="s">
        <v>529</v>
      </c>
      <c r="T1" s="3" t="s">
        <v>530</v>
      </c>
      <c r="U1" s="3" t="s">
        <v>531</v>
      </c>
      <c r="V1" s="3" t="s">
        <v>532</v>
      </c>
      <c r="W1" s="3" t="s">
        <v>533</v>
      </c>
      <c r="X1" s="3" t="s">
        <v>534</v>
      </c>
      <c r="Y1" s="3" t="s">
        <v>535</v>
      </c>
      <c r="Z1" s="3" t="s">
        <v>536</v>
      </c>
      <c r="AA1" s="3" t="s">
        <v>537</v>
      </c>
      <c r="AB1" s="3" t="s">
        <v>538</v>
      </c>
      <c r="AC1" s="3" t="s">
        <v>539</v>
      </c>
      <c r="AD1" s="3" t="s">
        <v>540</v>
      </c>
      <c r="AE1" s="3" t="s">
        <v>541</v>
      </c>
      <c r="AF1" s="3" t="s">
        <v>542</v>
      </c>
      <c r="AG1" s="3" t="s">
        <v>543</v>
      </c>
      <c r="AH1" s="3" t="s">
        <v>544</v>
      </c>
      <c r="AI1" s="3" t="s">
        <v>545</v>
      </c>
      <c r="AJ1" s="3" t="s">
        <v>546</v>
      </c>
      <c r="AK1" s="3" t="s">
        <v>547</v>
      </c>
      <c r="AL1" s="3" t="s">
        <v>548</v>
      </c>
      <c r="AM1" s="3" t="s">
        <v>549</v>
      </c>
      <c r="AN1" s="3" t="s">
        <v>550</v>
      </c>
      <c r="AO1" s="3" t="s">
        <v>551</v>
      </c>
      <c r="AP1" s="3" t="s">
        <v>552</v>
      </c>
      <c r="AQ1" s="3" t="s">
        <v>553</v>
      </c>
      <c r="AR1" s="3" t="s">
        <v>554</v>
      </c>
      <c r="AS1" s="3" t="s">
        <v>555</v>
      </c>
      <c r="AT1" s="3" t="s">
        <v>556</v>
      </c>
      <c r="AU1" s="3" t="s">
        <v>557</v>
      </c>
      <c r="AV1" s="3" t="s">
        <v>558</v>
      </c>
      <c r="AW1" s="3" t="s">
        <v>559</v>
      </c>
      <c r="AX1" s="3" t="s">
        <v>560</v>
      </c>
      <c r="AY1" s="3" t="s">
        <v>561</v>
      </c>
      <c r="AZ1" s="3" t="s">
        <v>562</v>
      </c>
      <c r="BA1" s="3" t="s">
        <v>563</v>
      </c>
      <c r="BB1" s="3" t="s">
        <v>564</v>
      </c>
      <c r="BC1" s="3" t="s">
        <v>565</v>
      </c>
      <c r="BD1" s="3" t="s">
        <v>566</v>
      </c>
      <c r="BE1" s="3" t="s">
        <v>567</v>
      </c>
      <c r="BF1" s="3" t="s">
        <v>568</v>
      </c>
      <c r="BG1" s="3" t="s">
        <v>569</v>
      </c>
      <c r="BH1" s="3" t="s">
        <v>570</v>
      </c>
      <c r="BI1" s="3" t="s">
        <v>571</v>
      </c>
      <c r="BJ1" s="3" t="s">
        <v>572</v>
      </c>
      <c r="BK1" s="3" t="s">
        <v>573</v>
      </c>
      <c r="BL1" s="3" t="s">
        <v>574</v>
      </c>
      <c r="BM1" s="3" t="s">
        <v>575</v>
      </c>
      <c r="BN1" s="3" t="s">
        <v>576</v>
      </c>
      <c r="BO1" s="3" t="s">
        <v>577</v>
      </c>
      <c r="BP1" s="3" t="s">
        <v>578</v>
      </c>
      <c r="BQ1" s="3" t="s">
        <v>579</v>
      </c>
      <c r="BR1" s="3" t="s">
        <v>580</v>
      </c>
      <c r="BS1" s="3" t="s">
        <v>581</v>
      </c>
      <c r="BT1" s="3" t="s">
        <v>582</v>
      </c>
      <c r="BU1" s="3" t="s">
        <v>583</v>
      </c>
      <c r="BV1" s="3" t="s">
        <v>584</v>
      </c>
      <c r="BW1" s="3" t="s">
        <v>585</v>
      </c>
      <c r="BX1" s="3" t="s">
        <v>586</v>
      </c>
      <c r="BY1" s="3" t="s">
        <v>587</v>
      </c>
      <c r="BZ1" s="3" t="s">
        <v>588</v>
      </c>
      <c r="CA1" s="3" t="s">
        <v>589</v>
      </c>
      <c r="CB1" s="3" t="s">
        <v>590</v>
      </c>
      <c r="CC1" s="3" t="s">
        <v>591</v>
      </c>
      <c r="CD1" s="3" t="s">
        <v>592</v>
      </c>
      <c r="CE1" s="3" t="s">
        <v>593</v>
      </c>
      <c r="CF1" s="3" t="s">
        <v>594</v>
      </c>
      <c r="CG1" s="3" t="s">
        <v>595</v>
      </c>
      <c r="CH1" s="3" t="s">
        <v>596</v>
      </c>
      <c r="CI1" s="3" t="s">
        <v>597</v>
      </c>
      <c r="CJ1" s="3" t="s">
        <v>598</v>
      </c>
      <c r="CK1" s="3" t="s">
        <v>599</v>
      </c>
      <c r="CL1" s="3" t="s">
        <v>600</v>
      </c>
      <c r="CM1" s="3" t="s">
        <v>601</v>
      </c>
      <c r="CN1" s="3" t="s">
        <v>602</v>
      </c>
      <c r="CO1" s="3" t="s">
        <v>603</v>
      </c>
      <c r="CP1" s="3" t="s">
        <v>604</v>
      </c>
      <c r="CQ1" s="3" t="s">
        <v>605</v>
      </c>
      <c r="CR1" s="3" t="s">
        <v>606</v>
      </c>
      <c r="CS1" s="3" t="s">
        <v>607</v>
      </c>
      <c r="CT1" s="3" t="s">
        <v>608</v>
      </c>
      <c r="CU1" s="3" t="s">
        <v>609</v>
      </c>
      <c r="CV1" s="3" t="s">
        <v>610</v>
      </c>
      <c r="CW1" s="3" t="s">
        <v>611</v>
      </c>
      <c r="CX1" s="3" t="s">
        <v>612</v>
      </c>
      <c r="CY1" s="3" t="s">
        <v>613</v>
      </c>
      <c r="CZ1" s="3" t="s">
        <v>614</v>
      </c>
      <c r="DA1" s="3" t="s">
        <v>615</v>
      </c>
      <c r="DB1" s="3" t="s">
        <v>616</v>
      </c>
      <c r="DC1" s="3" t="s">
        <v>617</v>
      </c>
      <c r="DD1" s="3" t="s">
        <v>618</v>
      </c>
      <c r="DE1" s="3" t="s">
        <v>619</v>
      </c>
      <c r="DF1" s="3" t="s">
        <v>620</v>
      </c>
      <c r="DG1" s="3" t="s">
        <v>621</v>
      </c>
      <c r="DH1" s="3" t="s">
        <v>622</v>
      </c>
      <c r="DI1" s="3" t="s">
        <v>623</v>
      </c>
      <c r="DJ1" s="3" t="s">
        <v>624</v>
      </c>
      <c r="DK1" s="3" t="s">
        <v>625</v>
      </c>
      <c r="DL1" s="3" t="s">
        <v>626</v>
      </c>
      <c r="DM1" s="3" t="s">
        <v>627</v>
      </c>
      <c r="DN1" s="3" t="s">
        <v>628</v>
      </c>
      <c r="DO1" s="3" t="s">
        <v>629</v>
      </c>
      <c r="DP1" s="3" t="s">
        <v>630</v>
      </c>
      <c r="DQ1" s="3" t="s">
        <v>631</v>
      </c>
      <c r="DR1" s="3" t="s">
        <v>632</v>
      </c>
      <c r="DS1" s="3" t="s">
        <v>633</v>
      </c>
      <c r="DT1" s="3" t="s">
        <v>634</v>
      </c>
      <c r="DU1" s="3" t="s">
        <v>635</v>
      </c>
      <c r="DV1" s="3" t="s">
        <v>636</v>
      </c>
      <c r="DW1" s="3" t="s">
        <v>637</v>
      </c>
      <c r="DX1" s="3" t="s">
        <v>638</v>
      </c>
      <c r="DY1" s="3" t="s">
        <v>639</v>
      </c>
      <c r="DZ1" s="3" t="s">
        <v>640</v>
      </c>
      <c r="EA1" s="3" t="s">
        <v>641</v>
      </c>
      <c r="EB1" s="3" t="s">
        <v>642</v>
      </c>
      <c r="EC1" s="3" t="s">
        <v>643</v>
      </c>
      <c r="ED1" s="3" t="s">
        <v>644</v>
      </c>
      <c r="EE1" s="3" t="s">
        <v>645</v>
      </c>
      <c r="EF1" s="3" t="s">
        <v>646</v>
      </c>
      <c r="EG1" s="3" t="s">
        <v>647</v>
      </c>
      <c r="EH1" s="3" t="s">
        <v>648</v>
      </c>
      <c r="EI1" s="3" t="s">
        <v>649</v>
      </c>
      <c r="EJ1" s="3" t="s">
        <v>650</v>
      </c>
      <c r="EK1" s="3" t="s">
        <v>651</v>
      </c>
      <c r="EL1" s="3" t="s">
        <v>652</v>
      </c>
      <c r="EM1" s="3" t="s">
        <v>653</v>
      </c>
      <c r="EN1" s="3" t="s">
        <v>654</v>
      </c>
      <c r="EO1" s="3" t="s">
        <v>655</v>
      </c>
      <c r="EP1" s="3" t="s">
        <v>656</v>
      </c>
      <c r="EQ1" s="3" t="s">
        <v>657</v>
      </c>
      <c r="ER1" s="3" t="s">
        <v>658</v>
      </c>
      <c r="ES1" s="3" t="s">
        <v>659</v>
      </c>
      <c r="ET1" s="3" t="s">
        <v>660</v>
      </c>
      <c r="EU1" s="3" t="s">
        <v>661</v>
      </c>
      <c r="EV1" s="3" t="s">
        <v>662</v>
      </c>
      <c r="EW1" s="3" t="s">
        <v>663</v>
      </c>
      <c r="EX1" s="3" t="s">
        <v>664</v>
      </c>
      <c r="EY1" s="3" t="s">
        <v>665</v>
      </c>
      <c r="EZ1" s="3" t="s">
        <v>666</v>
      </c>
      <c r="FA1" s="3" t="s">
        <v>667</v>
      </c>
      <c r="FB1" s="3" t="s">
        <v>668</v>
      </c>
      <c r="FC1" s="3" t="s">
        <v>669</v>
      </c>
      <c r="FD1" s="3" t="s">
        <v>670</v>
      </c>
      <c r="FE1" s="3" t="s">
        <v>671</v>
      </c>
      <c r="FF1" s="3" t="s">
        <v>672</v>
      </c>
      <c r="FG1" s="3" t="s">
        <v>673</v>
      </c>
      <c r="FH1" s="3" t="s">
        <v>674</v>
      </c>
      <c r="FI1" s="3" t="s">
        <v>675</v>
      </c>
      <c r="FJ1" s="3" t="s">
        <v>676</v>
      </c>
      <c r="FK1" s="3" t="s">
        <v>677</v>
      </c>
      <c r="FL1" s="3" t="s">
        <v>678</v>
      </c>
      <c r="FM1" s="3" t="s">
        <v>679</v>
      </c>
      <c r="FN1" s="3" t="s">
        <v>680</v>
      </c>
      <c r="FO1" s="3" t="s">
        <v>681</v>
      </c>
      <c r="FP1" s="3" t="s">
        <v>682</v>
      </c>
      <c r="FQ1" s="3" t="s">
        <v>683</v>
      </c>
      <c r="FR1" s="3" t="s">
        <v>684</v>
      </c>
      <c r="FS1" s="3" t="s">
        <v>685</v>
      </c>
      <c r="FT1" s="3" t="s">
        <v>686</v>
      </c>
      <c r="FU1" s="3" t="s">
        <v>687</v>
      </c>
      <c r="FV1" s="3" t="s">
        <v>688</v>
      </c>
      <c r="FW1" s="3" t="s">
        <v>689</v>
      </c>
      <c r="FX1" s="3" t="s">
        <v>690</v>
      </c>
      <c r="FY1" s="3" t="s">
        <v>691</v>
      </c>
      <c r="FZ1" s="3" t="s">
        <v>692</v>
      </c>
      <c r="GA1" s="3" t="s">
        <v>693</v>
      </c>
      <c r="GB1" s="3" t="s">
        <v>694</v>
      </c>
      <c r="GC1" s="3" t="s">
        <v>695</v>
      </c>
      <c r="GD1" s="3" t="s">
        <v>696</v>
      </c>
      <c r="GE1" s="3" t="s">
        <v>697</v>
      </c>
      <c r="GF1" s="3" t="s">
        <v>698</v>
      </c>
      <c r="GG1" s="3" t="s">
        <v>699</v>
      </c>
      <c r="GH1" s="3" t="s">
        <v>700</v>
      </c>
      <c r="GI1" s="3" t="s">
        <v>701</v>
      </c>
      <c r="GJ1" s="3" t="s">
        <v>702</v>
      </c>
      <c r="GK1" s="3" t="s">
        <v>703</v>
      </c>
      <c r="GL1" s="3" t="s">
        <v>704</v>
      </c>
      <c r="GM1" s="3" t="s">
        <v>705</v>
      </c>
      <c r="GN1" s="3" t="s">
        <v>706</v>
      </c>
      <c r="GO1" s="3" t="s">
        <v>707</v>
      </c>
      <c r="GP1" s="3" t="s">
        <v>708</v>
      </c>
      <c r="GQ1" s="3" t="s">
        <v>709</v>
      </c>
      <c r="GR1" s="3" t="s">
        <v>710</v>
      </c>
      <c r="GS1" s="3" t="s">
        <v>711</v>
      </c>
      <c r="GT1" s="3" t="s">
        <v>712</v>
      </c>
      <c r="GU1" s="3" t="s">
        <v>713</v>
      </c>
      <c r="GV1" s="3" t="s">
        <v>714</v>
      </c>
      <c r="GW1" s="3" t="s">
        <v>715</v>
      </c>
      <c r="GX1" s="3" t="s">
        <v>716</v>
      </c>
      <c r="GY1" s="3" t="s">
        <v>717</v>
      </c>
      <c r="GZ1" s="3" t="s">
        <v>718</v>
      </c>
      <c r="HA1" s="3" t="s">
        <v>719</v>
      </c>
      <c r="HB1" s="3" t="s">
        <v>720</v>
      </c>
      <c r="HC1" s="3" t="s">
        <v>721</v>
      </c>
      <c r="HD1" s="3" t="s">
        <v>722</v>
      </c>
      <c r="HE1" s="3" t="s">
        <v>723</v>
      </c>
      <c r="HF1" s="3" t="s">
        <v>724</v>
      </c>
      <c r="HG1" s="3" t="s">
        <v>725</v>
      </c>
      <c r="HH1" s="3" t="s">
        <v>726</v>
      </c>
      <c r="HI1" s="3" t="s">
        <v>727</v>
      </c>
      <c r="HJ1" s="3" t="s">
        <v>728</v>
      </c>
      <c r="HK1" s="3" t="s">
        <v>729</v>
      </c>
      <c r="HL1" s="3" t="s">
        <v>730</v>
      </c>
      <c r="HM1" s="3" t="s">
        <v>731</v>
      </c>
      <c r="HN1" s="3" t="s">
        <v>732</v>
      </c>
      <c r="HO1" s="3" t="s">
        <v>733</v>
      </c>
      <c r="HP1" s="3" t="s">
        <v>734</v>
      </c>
      <c r="HQ1" s="3" t="s">
        <v>735</v>
      </c>
      <c r="HR1" s="3" t="s">
        <v>736</v>
      </c>
      <c r="HS1" s="3" t="s">
        <v>737</v>
      </c>
      <c r="HT1" s="3" t="s">
        <v>738</v>
      </c>
      <c r="HU1" s="3" t="s">
        <v>739</v>
      </c>
      <c r="HV1" s="3" t="s">
        <v>740</v>
      </c>
      <c r="HW1" s="3" t="s">
        <v>741</v>
      </c>
      <c r="HX1" s="3" t="s">
        <v>742</v>
      </c>
      <c r="HY1" s="3" t="s">
        <v>743</v>
      </c>
      <c r="HZ1" s="3" t="s">
        <v>744</v>
      </c>
      <c r="IA1" s="3" t="s">
        <v>745</v>
      </c>
      <c r="IB1" s="3" t="s">
        <v>746</v>
      </c>
      <c r="IC1" s="3" t="s">
        <v>747</v>
      </c>
      <c r="ID1" s="3" t="s">
        <v>748</v>
      </c>
      <c r="IE1" s="3" t="s">
        <v>749</v>
      </c>
      <c r="IF1" s="3" t="s">
        <v>750</v>
      </c>
      <c r="IG1" s="3" t="s">
        <v>751</v>
      </c>
      <c r="IH1" s="3" t="s">
        <v>752</v>
      </c>
      <c r="II1" s="3" t="s">
        <v>753</v>
      </c>
      <c r="IJ1" s="3" t="s">
        <v>754</v>
      </c>
      <c r="IK1" s="3" t="s">
        <v>755</v>
      </c>
      <c r="IL1" s="3" t="s">
        <v>756</v>
      </c>
      <c r="IM1" s="3" t="s">
        <v>757</v>
      </c>
      <c r="IN1" s="3" t="s">
        <v>758</v>
      </c>
      <c r="IO1" s="3" t="s">
        <v>759</v>
      </c>
      <c r="IP1" s="3" t="s">
        <v>760</v>
      </c>
      <c r="IQ1" s="3" t="s">
        <v>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762</v>
      </c>
      <c r="C10" s="8" t="s">
        <v>763</v>
      </c>
      <c r="D10" s="8" t="s">
        <v>764</v>
      </c>
      <c r="E10" s="8" t="s">
        <v>765</v>
      </c>
      <c r="F10" s="8" t="s">
        <v>766</v>
      </c>
      <c r="G10" s="8" t="s">
        <v>767</v>
      </c>
      <c r="H10" s="8" t="s">
        <v>768</v>
      </c>
      <c r="I10" s="8" t="s">
        <v>769</v>
      </c>
      <c r="J10" s="8" t="s">
        <v>770</v>
      </c>
      <c r="K10" s="8" t="s">
        <v>771</v>
      </c>
      <c r="L10" s="8" t="s">
        <v>772</v>
      </c>
      <c r="M10" s="8" t="s">
        <v>773</v>
      </c>
      <c r="N10" s="8" t="s">
        <v>774</v>
      </c>
      <c r="O10" s="8" t="s">
        <v>775</v>
      </c>
      <c r="P10" s="8" t="s">
        <v>776</v>
      </c>
      <c r="Q10" s="8" t="s">
        <v>777</v>
      </c>
      <c r="R10" s="8" t="s">
        <v>778</v>
      </c>
      <c r="S10" s="8" t="s">
        <v>779</v>
      </c>
      <c r="T10" s="8" t="s">
        <v>780</v>
      </c>
      <c r="U10" s="8" t="s">
        <v>781</v>
      </c>
      <c r="V10" s="8" t="s">
        <v>782</v>
      </c>
      <c r="W10" s="8" t="s">
        <v>783</v>
      </c>
      <c r="X10" s="8" t="s">
        <v>784</v>
      </c>
      <c r="Y10" s="8" t="s">
        <v>785</v>
      </c>
      <c r="Z10" s="8" t="s">
        <v>786</v>
      </c>
      <c r="AA10" s="8" t="s">
        <v>787</v>
      </c>
      <c r="AB10" s="8" t="s">
        <v>788</v>
      </c>
      <c r="AC10" s="8" t="s">
        <v>789</v>
      </c>
      <c r="AD10" s="8" t="s">
        <v>790</v>
      </c>
      <c r="AE10" s="8" t="s">
        <v>791</v>
      </c>
      <c r="AF10" s="8" t="s">
        <v>792</v>
      </c>
      <c r="AG10" s="8" t="s">
        <v>793</v>
      </c>
      <c r="AH10" s="8" t="s">
        <v>794</v>
      </c>
      <c r="AI10" s="8" t="s">
        <v>795</v>
      </c>
      <c r="AJ10" s="8" t="s">
        <v>796</v>
      </c>
      <c r="AK10" s="8" t="s">
        <v>797</v>
      </c>
      <c r="AL10" s="8" t="s">
        <v>798</v>
      </c>
      <c r="AM10" s="8" t="s">
        <v>799</v>
      </c>
      <c r="AN10" s="8" t="s">
        <v>800</v>
      </c>
      <c r="AO10" s="8" t="s">
        <v>801</v>
      </c>
      <c r="AP10" s="8" t="s">
        <v>802</v>
      </c>
      <c r="AQ10" s="8" t="s">
        <v>803</v>
      </c>
      <c r="AR10" s="8" t="s">
        <v>804</v>
      </c>
      <c r="AS10" s="8" t="s">
        <v>805</v>
      </c>
      <c r="AT10" s="8" t="s">
        <v>806</v>
      </c>
      <c r="AU10" s="8" t="s">
        <v>807</v>
      </c>
      <c r="AV10" s="8" t="s">
        <v>808</v>
      </c>
      <c r="AW10" s="8" t="s">
        <v>809</v>
      </c>
      <c r="AX10" s="8" t="s">
        <v>810</v>
      </c>
      <c r="AY10" s="8" t="s">
        <v>811</v>
      </c>
      <c r="AZ10" s="8" t="s">
        <v>812</v>
      </c>
      <c r="BA10" s="8" t="s">
        <v>813</v>
      </c>
      <c r="BB10" s="8" t="s">
        <v>814</v>
      </c>
      <c r="BC10" s="8" t="s">
        <v>815</v>
      </c>
      <c r="BD10" s="8" t="s">
        <v>816</v>
      </c>
      <c r="BE10" s="8" t="s">
        <v>817</v>
      </c>
      <c r="BF10" s="8" t="s">
        <v>818</v>
      </c>
      <c r="BG10" s="8" t="s">
        <v>819</v>
      </c>
      <c r="BH10" s="8" t="s">
        <v>820</v>
      </c>
      <c r="BI10" s="8" t="s">
        <v>821</v>
      </c>
      <c r="BJ10" s="8" t="s">
        <v>822</v>
      </c>
      <c r="BK10" s="8" t="s">
        <v>823</v>
      </c>
      <c r="BL10" s="8" t="s">
        <v>824</v>
      </c>
      <c r="BM10" s="8" t="s">
        <v>825</v>
      </c>
      <c r="BN10" s="8" t="s">
        <v>826</v>
      </c>
      <c r="BO10" s="8" t="s">
        <v>827</v>
      </c>
      <c r="BP10" s="8" t="s">
        <v>828</v>
      </c>
      <c r="BQ10" s="8" t="s">
        <v>829</v>
      </c>
      <c r="BR10" s="8" t="s">
        <v>830</v>
      </c>
      <c r="BS10" s="8" t="s">
        <v>831</v>
      </c>
      <c r="BT10" s="8" t="s">
        <v>832</v>
      </c>
      <c r="BU10" s="8" t="s">
        <v>833</v>
      </c>
      <c r="BV10" s="8" t="s">
        <v>834</v>
      </c>
      <c r="BW10" s="8" t="s">
        <v>835</v>
      </c>
      <c r="BX10" s="8" t="s">
        <v>836</v>
      </c>
      <c r="BY10" s="8" t="s">
        <v>837</v>
      </c>
      <c r="BZ10" s="8" t="s">
        <v>838</v>
      </c>
      <c r="CA10" s="8" t="s">
        <v>839</v>
      </c>
      <c r="CB10" s="8" t="s">
        <v>840</v>
      </c>
      <c r="CC10" s="8" t="s">
        <v>841</v>
      </c>
      <c r="CD10" s="8" t="s">
        <v>842</v>
      </c>
      <c r="CE10" s="8" t="s">
        <v>843</v>
      </c>
      <c r="CF10" s="8" t="s">
        <v>844</v>
      </c>
      <c r="CG10" s="8" t="s">
        <v>845</v>
      </c>
      <c r="CH10" s="8" t="s">
        <v>846</v>
      </c>
      <c r="CI10" s="8" t="s">
        <v>847</v>
      </c>
      <c r="CJ10" s="8" t="s">
        <v>848</v>
      </c>
      <c r="CK10" s="8" t="s">
        <v>849</v>
      </c>
      <c r="CL10" s="8" t="s">
        <v>850</v>
      </c>
      <c r="CM10" s="8" t="s">
        <v>851</v>
      </c>
      <c r="CN10" s="8" t="s">
        <v>852</v>
      </c>
      <c r="CO10" s="8" t="s">
        <v>853</v>
      </c>
      <c r="CP10" s="8" t="s">
        <v>854</v>
      </c>
      <c r="CQ10" s="8" t="s">
        <v>855</v>
      </c>
      <c r="CR10" s="8" t="s">
        <v>856</v>
      </c>
      <c r="CS10" s="8" t="s">
        <v>857</v>
      </c>
      <c r="CT10" s="8" t="s">
        <v>858</v>
      </c>
      <c r="CU10" s="8" t="s">
        <v>859</v>
      </c>
      <c r="CV10" s="8" t="s">
        <v>860</v>
      </c>
      <c r="CW10" s="8" t="s">
        <v>861</v>
      </c>
      <c r="CX10" s="8" t="s">
        <v>862</v>
      </c>
      <c r="CY10" s="8" t="s">
        <v>863</v>
      </c>
      <c r="CZ10" s="8" t="s">
        <v>864</v>
      </c>
      <c r="DA10" s="8" t="s">
        <v>865</v>
      </c>
      <c r="DB10" s="8" t="s">
        <v>866</v>
      </c>
      <c r="DC10" s="8" t="s">
        <v>867</v>
      </c>
      <c r="DD10" s="8" t="s">
        <v>868</v>
      </c>
      <c r="DE10" s="8" t="s">
        <v>869</v>
      </c>
      <c r="DF10" s="8" t="s">
        <v>870</v>
      </c>
      <c r="DG10" s="8" t="s">
        <v>871</v>
      </c>
      <c r="DH10" s="8" t="s">
        <v>872</v>
      </c>
      <c r="DI10" s="8" t="s">
        <v>873</v>
      </c>
      <c r="DJ10" s="8" t="s">
        <v>874</v>
      </c>
      <c r="DK10" s="8" t="s">
        <v>875</v>
      </c>
      <c r="DL10" s="8" t="s">
        <v>876</v>
      </c>
      <c r="DM10" s="8" t="s">
        <v>877</v>
      </c>
      <c r="DN10" s="8" t="s">
        <v>878</v>
      </c>
      <c r="DO10" s="8" t="s">
        <v>879</v>
      </c>
      <c r="DP10" s="8" t="s">
        <v>880</v>
      </c>
      <c r="DQ10" s="8" t="s">
        <v>881</v>
      </c>
      <c r="DR10" s="8" t="s">
        <v>882</v>
      </c>
      <c r="DS10" s="8" t="s">
        <v>883</v>
      </c>
      <c r="DT10" s="8" t="s">
        <v>884</v>
      </c>
      <c r="DU10" s="8" t="s">
        <v>885</v>
      </c>
      <c r="DV10" s="8" t="s">
        <v>886</v>
      </c>
      <c r="DW10" s="8" t="s">
        <v>887</v>
      </c>
      <c r="DX10" s="8" t="s">
        <v>888</v>
      </c>
      <c r="DY10" s="8" t="s">
        <v>889</v>
      </c>
      <c r="DZ10" s="8" t="s">
        <v>890</v>
      </c>
      <c r="EA10" s="8" t="s">
        <v>891</v>
      </c>
      <c r="EB10" s="8" t="s">
        <v>892</v>
      </c>
      <c r="EC10" s="8" t="s">
        <v>893</v>
      </c>
      <c r="ED10" s="8" t="s">
        <v>894</v>
      </c>
      <c r="EE10" s="8" t="s">
        <v>895</v>
      </c>
      <c r="EF10" s="8" t="s">
        <v>896</v>
      </c>
      <c r="EG10" s="8" t="s">
        <v>897</v>
      </c>
      <c r="EH10" s="8" t="s">
        <v>898</v>
      </c>
      <c r="EI10" s="8" t="s">
        <v>899</v>
      </c>
      <c r="EJ10" s="8" t="s">
        <v>900</v>
      </c>
      <c r="EK10" s="8" t="s">
        <v>901</v>
      </c>
      <c r="EL10" s="8" t="s">
        <v>902</v>
      </c>
      <c r="EM10" s="8" t="s">
        <v>903</v>
      </c>
      <c r="EN10" s="8" t="s">
        <v>904</v>
      </c>
      <c r="EO10" s="8" t="s">
        <v>905</v>
      </c>
      <c r="EP10" s="8" t="s">
        <v>906</v>
      </c>
      <c r="EQ10" s="8" t="s">
        <v>907</v>
      </c>
      <c r="ER10" s="8" t="s">
        <v>908</v>
      </c>
      <c r="ES10" s="8" t="s">
        <v>909</v>
      </c>
      <c r="ET10" s="8" t="s">
        <v>910</v>
      </c>
      <c r="EU10" s="8" t="s">
        <v>911</v>
      </c>
      <c r="EV10" s="8" t="s">
        <v>912</v>
      </c>
      <c r="EW10" s="8" t="s">
        <v>913</v>
      </c>
      <c r="EX10" s="8" t="s">
        <v>914</v>
      </c>
      <c r="EY10" s="8" t="s">
        <v>915</v>
      </c>
      <c r="EZ10" s="8" t="s">
        <v>916</v>
      </c>
      <c r="FA10" s="8" t="s">
        <v>917</v>
      </c>
      <c r="FB10" s="8" t="s">
        <v>918</v>
      </c>
      <c r="FC10" s="8" t="s">
        <v>919</v>
      </c>
      <c r="FD10" s="8" t="s">
        <v>920</v>
      </c>
      <c r="FE10" s="8" t="s">
        <v>921</v>
      </c>
      <c r="FF10" s="8" t="s">
        <v>922</v>
      </c>
      <c r="FG10" s="8" t="s">
        <v>923</v>
      </c>
      <c r="FH10" s="8" t="s">
        <v>924</v>
      </c>
      <c r="FI10" s="8" t="s">
        <v>925</v>
      </c>
      <c r="FJ10" s="8" t="s">
        <v>926</v>
      </c>
      <c r="FK10" s="8" t="s">
        <v>927</v>
      </c>
      <c r="FL10" s="8" t="s">
        <v>928</v>
      </c>
      <c r="FM10" s="8" t="s">
        <v>929</v>
      </c>
      <c r="FN10" s="8" t="s">
        <v>930</v>
      </c>
      <c r="FO10" s="8" t="s">
        <v>931</v>
      </c>
      <c r="FP10" s="8" t="s">
        <v>932</v>
      </c>
      <c r="FQ10" s="8" t="s">
        <v>933</v>
      </c>
      <c r="FR10" s="8" t="s">
        <v>934</v>
      </c>
      <c r="FS10" s="8" t="s">
        <v>935</v>
      </c>
      <c r="FT10" s="8" t="s">
        <v>936</v>
      </c>
      <c r="FU10" s="8" t="s">
        <v>937</v>
      </c>
      <c r="FV10" s="8" t="s">
        <v>938</v>
      </c>
      <c r="FW10" s="8" t="s">
        <v>939</v>
      </c>
      <c r="FX10" s="8" t="s">
        <v>940</v>
      </c>
      <c r="FY10" s="8" t="s">
        <v>941</v>
      </c>
      <c r="FZ10" s="8" t="s">
        <v>942</v>
      </c>
      <c r="GA10" s="8" t="s">
        <v>943</v>
      </c>
      <c r="GB10" s="8" t="s">
        <v>944</v>
      </c>
      <c r="GC10" s="8" t="s">
        <v>945</v>
      </c>
      <c r="GD10" s="8" t="s">
        <v>946</v>
      </c>
      <c r="GE10" s="8" t="s">
        <v>947</v>
      </c>
      <c r="GF10" s="8" t="s">
        <v>948</v>
      </c>
      <c r="GG10" s="8" t="s">
        <v>949</v>
      </c>
      <c r="GH10" s="8" t="s">
        <v>950</v>
      </c>
      <c r="GI10" s="8" t="s">
        <v>951</v>
      </c>
      <c r="GJ10" s="8" t="s">
        <v>952</v>
      </c>
      <c r="GK10" s="8" t="s">
        <v>953</v>
      </c>
      <c r="GL10" s="8" t="s">
        <v>954</v>
      </c>
      <c r="GM10" s="8" t="s">
        <v>955</v>
      </c>
      <c r="GN10" s="8" t="s">
        <v>956</v>
      </c>
      <c r="GO10" s="8" t="s">
        <v>957</v>
      </c>
      <c r="GP10" s="8" t="s">
        <v>958</v>
      </c>
      <c r="GQ10" s="8" t="s">
        <v>959</v>
      </c>
      <c r="GR10" s="8" t="s">
        <v>960</v>
      </c>
      <c r="GS10" s="8" t="s">
        <v>961</v>
      </c>
      <c r="GT10" s="8" t="s">
        <v>962</v>
      </c>
      <c r="GU10" s="8" t="s">
        <v>963</v>
      </c>
      <c r="GV10" s="8" t="s">
        <v>964</v>
      </c>
      <c r="GW10" s="8" t="s">
        <v>965</v>
      </c>
      <c r="GX10" s="8" t="s">
        <v>966</v>
      </c>
      <c r="GY10" s="8" t="s">
        <v>967</v>
      </c>
      <c r="GZ10" s="8" t="s">
        <v>968</v>
      </c>
      <c r="HA10" s="8" t="s">
        <v>969</v>
      </c>
      <c r="HB10" s="8" t="s">
        <v>970</v>
      </c>
      <c r="HC10" s="8" t="s">
        <v>971</v>
      </c>
      <c r="HD10" s="8" t="s">
        <v>972</v>
      </c>
      <c r="HE10" s="8" t="s">
        <v>973</v>
      </c>
      <c r="HF10" s="8" t="s">
        <v>974</v>
      </c>
      <c r="HG10" s="8" t="s">
        <v>975</v>
      </c>
      <c r="HH10" s="8" t="s">
        <v>976</v>
      </c>
      <c r="HI10" s="8" t="s">
        <v>977</v>
      </c>
      <c r="HJ10" s="8" t="s">
        <v>978</v>
      </c>
      <c r="HK10" s="8" t="s">
        <v>979</v>
      </c>
      <c r="HL10" s="8" t="s">
        <v>980</v>
      </c>
      <c r="HM10" s="8" t="s">
        <v>981</v>
      </c>
      <c r="HN10" s="8" t="s">
        <v>982</v>
      </c>
      <c r="HO10" s="8" t="s">
        <v>983</v>
      </c>
      <c r="HP10" s="8" t="s">
        <v>984</v>
      </c>
      <c r="HQ10" s="8" t="s">
        <v>985</v>
      </c>
      <c r="HR10" s="8" t="s">
        <v>986</v>
      </c>
      <c r="HS10" s="8" t="s">
        <v>987</v>
      </c>
      <c r="HT10" s="8" t="s">
        <v>988</v>
      </c>
      <c r="HU10" s="8" t="s">
        <v>989</v>
      </c>
      <c r="HV10" s="8" t="s">
        <v>990</v>
      </c>
      <c r="HW10" s="8" t="s">
        <v>991</v>
      </c>
      <c r="HX10" s="8" t="s">
        <v>992</v>
      </c>
      <c r="HY10" s="8" t="s">
        <v>993</v>
      </c>
      <c r="HZ10" s="8" t="s">
        <v>994</v>
      </c>
      <c r="IA10" s="8" t="s">
        <v>995</v>
      </c>
      <c r="IB10" s="8" t="s">
        <v>996</v>
      </c>
      <c r="IC10" s="8" t="s">
        <v>997</v>
      </c>
      <c r="ID10" s="8" t="s">
        <v>998</v>
      </c>
      <c r="IE10" s="8" t="s">
        <v>999</v>
      </c>
      <c r="IF10" s="8" t="s">
        <v>1000</v>
      </c>
      <c r="IG10" s="8" t="s">
        <v>1001</v>
      </c>
      <c r="IH10" s="8" t="s">
        <v>1002</v>
      </c>
      <c r="II10" s="8" t="s">
        <v>1003</v>
      </c>
      <c r="IJ10" s="8" t="s">
        <v>1004</v>
      </c>
      <c r="IK10" s="8" t="s">
        <v>1005</v>
      </c>
      <c r="IL10" s="8" t="s">
        <v>1006</v>
      </c>
      <c r="IM10" s="8" t="s">
        <v>1007</v>
      </c>
      <c r="IN10" s="8" t="s">
        <v>1008</v>
      </c>
      <c r="IO10" s="8" t="s">
        <v>1009</v>
      </c>
      <c r="IP10" s="8" t="s">
        <v>1010</v>
      </c>
      <c r="IQ10" s="8" t="s">
        <v>1011</v>
      </c>
    </row>
    <row r="11" spans="1:251">
      <c r="A11" s="10">
        <v>42036</v>
      </c>
      <c r="B11" s="9">
        <v>19.036000000000001</v>
      </c>
      <c r="C11" s="9">
        <v>47.725999999999999</v>
      </c>
      <c r="D11" s="9">
        <v>31.010999999999999</v>
      </c>
      <c r="E11" s="9">
        <v>62.415999999999997</v>
      </c>
      <c r="F11" s="9">
        <v>35.356999999999999</v>
      </c>
      <c r="G11" s="9">
        <v>15.253</v>
      </c>
      <c r="H11" s="9">
        <v>978.85199999999998</v>
      </c>
      <c r="I11" s="9">
        <v>845.77</v>
      </c>
      <c r="J11" s="9">
        <v>801.59400000000005</v>
      </c>
      <c r="K11" s="9">
        <v>20.591999999999999</v>
      </c>
      <c r="L11" s="9">
        <v>23.582999999999998</v>
      </c>
      <c r="M11" s="9">
        <v>19.696000000000002</v>
      </c>
      <c r="N11" s="9">
        <v>11.555999999999999</v>
      </c>
      <c r="O11" s="9">
        <v>9.2029999999999994</v>
      </c>
      <c r="P11" s="9">
        <v>594.66</v>
      </c>
      <c r="Q11" s="9">
        <v>51.97</v>
      </c>
      <c r="R11" s="9">
        <v>60.024000000000001</v>
      </c>
      <c r="S11" s="9">
        <v>139.11500000000001</v>
      </c>
      <c r="T11" s="9">
        <v>130.13900000000001</v>
      </c>
      <c r="U11" s="9">
        <v>715.63099999999997</v>
      </c>
      <c r="V11" s="9">
        <v>133.083</v>
      </c>
      <c r="W11" s="9">
        <v>81.652000000000001</v>
      </c>
      <c r="X11" s="9">
        <v>1173.53</v>
      </c>
      <c r="Y11" s="9">
        <v>753.81899999999996</v>
      </c>
      <c r="Z11" s="9">
        <v>678.21</v>
      </c>
      <c r="AA11" s="9">
        <v>121.92100000000001</v>
      </c>
      <c r="AB11" s="9">
        <v>102.032</v>
      </c>
      <c r="AC11" s="9">
        <v>46.857999999999997</v>
      </c>
      <c r="AD11" s="9">
        <v>55.174999999999997</v>
      </c>
      <c r="AE11" s="9">
        <v>65.224999999999994</v>
      </c>
      <c r="AF11" s="9">
        <v>36.808</v>
      </c>
      <c r="AG11" s="9">
        <v>70.370999999999995</v>
      </c>
      <c r="AH11" s="9">
        <v>16.207000000000001</v>
      </c>
      <c r="AI11" s="9">
        <v>11.843</v>
      </c>
      <c r="AJ11" s="9">
        <v>14.704000000000001</v>
      </c>
      <c r="AK11" s="9">
        <v>51.881</v>
      </c>
      <c r="AL11" s="9">
        <v>35.448</v>
      </c>
      <c r="AM11" s="9">
        <v>64.290000000000006</v>
      </c>
      <c r="AN11" s="9">
        <v>37.741999999999997</v>
      </c>
      <c r="AO11" s="9">
        <v>19.888000000000002</v>
      </c>
      <c r="AP11" s="9">
        <v>556.29</v>
      </c>
      <c r="AQ11" s="9">
        <v>479.41300000000001</v>
      </c>
      <c r="AR11" s="9">
        <v>455.899</v>
      </c>
      <c r="AS11" s="9">
        <v>8.1579999999999995</v>
      </c>
      <c r="AT11" s="9">
        <v>15.356999999999999</v>
      </c>
      <c r="AU11" s="9">
        <v>9.9030000000000005</v>
      </c>
      <c r="AV11" s="9">
        <v>8.1259999999999994</v>
      </c>
      <c r="AW11" s="9">
        <v>2.964</v>
      </c>
      <c r="AX11" s="9">
        <v>307.37799999999999</v>
      </c>
      <c r="AY11" s="9">
        <v>35.094999999999999</v>
      </c>
      <c r="AZ11" s="9">
        <v>23.231999999999999</v>
      </c>
      <c r="BA11" s="9">
        <v>113.709</v>
      </c>
      <c r="BB11" s="9">
        <v>70.385000000000005</v>
      </c>
      <c r="BC11" s="9">
        <v>409.02800000000002</v>
      </c>
      <c r="BD11" s="9">
        <v>76.876000000000005</v>
      </c>
      <c r="BE11" s="9">
        <v>75.608000000000004</v>
      </c>
      <c r="BF11" s="9">
        <v>753.81899999999996</v>
      </c>
      <c r="BG11" s="9">
        <v>578.13199999999995</v>
      </c>
      <c r="BH11" s="9">
        <v>546.74300000000005</v>
      </c>
      <c r="BI11" s="9">
        <v>46.555999999999997</v>
      </c>
      <c r="BJ11" s="9">
        <v>42.063000000000002</v>
      </c>
      <c r="BK11" s="9">
        <v>18.972000000000001</v>
      </c>
      <c r="BL11" s="9">
        <v>23.091000000000001</v>
      </c>
      <c r="BM11" s="9">
        <v>29.983000000000001</v>
      </c>
      <c r="BN11" s="9">
        <v>12.08</v>
      </c>
      <c r="BO11" s="9">
        <v>26.95</v>
      </c>
      <c r="BP11" s="9">
        <v>6.42</v>
      </c>
      <c r="BQ11" s="9">
        <v>6.8890000000000002</v>
      </c>
      <c r="BR11" s="9">
        <v>10.050000000000001</v>
      </c>
      <c r="BS11" s="9">
        <v>13.340999999999999</v>
      </c>
      <c r="BT11" s="9">
        <v>18.672000000000001</v>
      </c>
      <c r="BU11" s="9">
        <v>26.907</v>
      </c>
      <c r="BV11" s="9">
        <v>15.156000000000001</v>
      </c>
      <c r="BW11" s="9">
        <v>4.4930000000000003</v>
      </c>
      <c r="BX11" s="9">
        <v>500.18700000000001</v>
      </c>
      <c r="BY11" s="9">
        <v>404.78800000000001</v>
      </c>
      <c r="BZ11" s="9">
        <v>382.4</v>
      </c>
      <c r="CA11" s="9">
        <v>8.8010000000000002</v>
      </c>
      <c r="CB11" s="9">
        <v>13.587</v>
      </c>
      <c r="CC11" s="9">
        <v>11.964</v>
      </c>
      <c r="CD11" s="9">
        <v>6.5670000000000002</v>
      </c>
      <c r="CE11" s="9">
        <v>3.5139999999999998</v>
      </c>
      <c r="CF11" s="9">
        <v>307.10000000000002</v>
      </c>
      <c r="CG11" s="9">
        <v>14.589</v>
      </c>
      <c r="CH11" s="9">
        <v>21.582999999999998</v>
      </c>
      <c r="CI11" s="9">
        <v>61.515999999999998</v>
      </c>
      <c r="CJ11" s="9">
        <v>60.728999999999999</v>
      </c>
      <c r="CK11" s="9">
        <v>344.05799999999999</v>
      </c>
      <c r="CL11" s="9">
        <v>95.399000000000001</v>
      </c>
      <c r="CM11" s="9">
        <v>31.39</v>
      </c>
      <c r="CN11" s="9">
        <v>578.13199999999995</v>
      </c>
      <c r="CO11" s="9">
        <v>192.291</v>
      </c>
      <c r="CP11" s="9">
        <v>183.184</v>
      </c>
      <c r="CQ11" s="9">
        <v>15.278</v>
      </c>
      <c r="CR11" s="9">
        <v>13.374000000000001</v>
      </c>
      <c r="CS11" s="9">
        <v>5.0780000000000003</v>
      </c>
      <c r="CT11" s="9">
        <v>8.2959999999999994</v>
      </c>
      <c r="CU11" s="9">
        <v>8.5470000000000006</v>
      </c>
      <c r="CV11" s="9">
        <v>4.8259999999999996</v>
      </c>
      <c r="CW11" s="9">
        <v>7.3230000000000004</v>
      </c>
      <c r="CX11" s="9">
        <v>3.4089999999999998</v>
      </c>
      <c r="CY11" s="9">
        <v>2.0880000000000001</v>
      </c>
      <c r="CZ11" s="9">
        <v>5.9409999999999998</v>
      </c>
      <c r="DA11" s="9">
        <v>3.6219999999999999</v>
      </c>
      <c r="DB11" s="9">
        <v>3.8109999999999999</v>
      </c>
      <c r="DC11" s="9">
        <v>9.6809999999999992</v>
      </c>
      <c r="DD11" s="9">
        <v>3.6930000000000001</v>
      </c>
      <c r="DE11" s="9">
        <v>1.9039999999999999</v>
      </c>
      <c r="DF11" s="9">
        <v>167.90600000000001</v>
      </c>
      <c r="DG11" s="9">
        <v>147.369</v>
      </c>
      <c r="DH11" s="9">
        <v>137.50200000000001</v>
      </c>
      <c r="DI11" s="9">
        <v>3.915</v>
      </c>
      <c r="DJ11" s="9">
        <v>5.952</v>
      </c>
      <c r="DK11" s="9">
        <v>4.2939999999999996</v>
      </c>
      <c r="DL11" s="9">
        <v>3.4740000000000002</v>
      </c>
      <c r="DM11" s="9">
        <v>1.5189999999999999</v>
      </c>
      <c r="DN11" s="9">
        <v>118.631</v>
      </c>
      <c r="DO11" s="9">
        <v>8.8680000000000003</v>
      </c>
      <c r="DP11" s="9">
        <v>6.9450000000000003</v>
      </c>
      <c r="DQ11" s="9">
        <v>12.925000000000001</v>
      </c>
      <c r="DR11" s="9">
        <v>37.829000000000001</v>
      </c>
      <c r="DS11" s="9">
        <v>109.54</v>
      </c>
      <c r="DT11" s="9">
        <v>20.538</v>
      </c>
      <c r="DU11" s="9">
        <v>9.1069999999999993</v>
      </c>
      <c r="DV11" s="9">
        <v>192.291</v>
      </c>
      <c r="DW11" s="9">
        <v>395.72899999999998</v>
      </c>
      <c r="DX11" s="9">
        <v>381.06900000000002</v>
      </c>
      <c r="DY11" s="9">
        <v>29.2</v>
      </c>
      <c r="DZ11" s="9">
        <v>25.613</v>
      </c>
      <c r="EA11" s="9">
        <v>12.217000000000001</v>
      </c>
      <c r="EB11" s="9">
        <v>13.395</v>
      </c>
      <c r="EC11" s="9">
        <v>16.332999999999998</v>
      </c>
      <c r="ED11" s="9">
        <v>8.4499999999999993</v>
      </c>
      <c r="EE11" s="9">
        <v>15.311999999999999</v>
      </c>
      <c r="EF11" s="9">
        <v>2.661</v>
      </c>
      <c r="EG11" s="9">
        <v>6.45</v>
      </c>
      <c r="EH11" s="9">
        <v>11.661</v>
      </c>
      <c r="EI11" s="9">
        <v>4.25</v>
      </c>
      <c r="EJ11" s="9">
        <v>9.7010000000000005</v>
      </c>
      <c r="EK11" s="9">
        <v>17.818999999999999</v>
      </c>
      <c r="EL11" s="9">
        <v>7.7939999999999996</v>
      </c>
      <c r="EM11" s="9">
        <v>3.5870000000000002</v>
      </c>
      <c r="EN11" s="9">
        <v>351.86900000000003</v>
      </c>
      <c r="EO11" s="9">
        <v>311.07600000000002</v>
      </c>
      <c r="EP11" s="9">
        <v>285.09899999999999</v>
      </c>
      <c r="EQ11" s="9">
        <v>13.397</v>
      </c>
      <c r="ER11" s="9">
        <v>12.351000000000001</v>
      </c>
      <c r="ES11" s="9">
        <v>12.824999999999999</v>
      </c>
      <c r="ET11" s="9">
        <v>6.3769999999999998</v>
      </c>
      <c r="EU11" s="9">
        <v>5.5039999999999996</v>
      </c>
      <c r="EV11" s="9">
        <v>260.24299999999999</v>
      </c>
      <c r="EW11" s="9">
        <v>16.736999999999998</v>
      </c>
      <c r="EX11" s="9">
        <v>12.452999999999999</v>
      </c>
      <c r="EY11" s="9">
        <v>21.641999999999999</v>
      </c>
      <c r="EZ11" s="9">
        <v>79.257999999999996</v>
      </c>
      <c r="FA11" s="9">
        <v>231.81700000000001</v>
      </c>
      <c r="FB11" s="9">
        <v>40.793999999999997</v>
      </c>
      <c r="FC11" s="9">
        <v>14.659000000000001</v>
      </c>
      <c r="FD11" s="9">
        <v>395.72899999999998</v>
      </c>
      <c r="FE11" s="9">
        <v>183.14400000000001</v>
      </c>
      <c r="FF11" s="9">
        <v>173.42599999999999</v>
      </c>
      <c r="FG11" s="9">
        <v>18.324999999999999</v>
      </c>
      <c r="FH11" s="9">
        <v>15.725</v>
      </c>
      <c r="FI11" s="9">
        <v>9.9510000000000005</v>
      </c>
      <c r="FJ11" s="9">
        <v>5.774</v>
      </c>
      <c r="FK11" s="9">
        <v>13.231</v>
      </c>
      <c r="FL11" s="9">
        <v>2.4940000000000002</v>
      </c>
      <c r="FM11" s="9">
        <v>11.518000000000001</v>
      </c>
      <c r="FN11" s="9">
        <v>1.0640000000000001</v>
      </c>
      <c r="FO11" s="9">
        <v>3.1419999999999999</v>
      </c>
      <c r="FP11" s="9">
        <v>5.8470000000000004</v>
      </c>
      <c r="FQ11" s="9">
        <v>3.577</v>
      </c>
      <c r="FR11" s="9">
        <v>6.3010000000000002</v>
      </c>
      <c r="FS11" s="9">
        <v>9.2370000000000001</v>
      </c>
      <c r="FT11" s="9">
        <v>6.4880000000000004</v>
      </c>
      <c r="FU11" s="9">
        <v>2.6</v>
      </c>
      <c r="FV11" s="9">
        <v>155.101</v>
      </c>
      <c r="FW11" s="9">
        <v>108.902</v>
      </c>
      <c r="FX11" s="9">
        <v>101.107</v>
      </c>
      <c r="FY11" s="9">
        <v>1.796</v>
      </c>
      <c r="FZ11" s="9">
        <v>5.9980000000000002</v>
      </c>
      <c r="GA11" s="9">
        <v>2.3929999999999998</v>
      </c>
      <c r="GB11" s="9">
        <v>3.9380000000000002</v>
      </c>
      <c r="GC11" s="9">
        <v>1.1659999999999999</v>
      </c>
      <c r="GD11" s="9">
        <v>90.522000000000006</v>
      </c>
      <c r="GE11" s="9">
        <v>4.2370000000000001</v>
      </c>
      <c r="GF11" s="9">
        <v>3.448</v>
      </c>
      <c r="GG11" s="9">
        <v>10.694000000000001</v>
      </c>
      <c r="GH11" s="9">
        <v>15.65</v>
      </c>
      <c r="GI11" s="9">
        <v>93.251999999999995</v>
      </c>
      <c r="GJ11" s="9">
        <v>46.2</v>
      </c>
      <c r="GK11" s="9">
        <v>9.7170000000000005</v>
      </c>
      <c r="GL11" s="9">
        <v>183.14400000000001</v>
      </c>
      <c r="GM11" s="9">
        <v>945.37699999999995</v>
      </c>
      <c r="GN11" s="9">
        <v>897.86099999999999</v>
      </c>
      <c r="GO11" s="9">
        <v>90.53</v>
      </c>
      <c r="GP11" s="9">
        <v>80.007999999999996</v>
      </c>
      <c r="GQ11" s="9">
        <v>34.08</v>
      </c>
      <c r="GR11" s="9">
        <v>45.927999999999997</v>
      </c>
      <c r="GS11" s="9">
        <v>59.963999999999999</v>
      </c>
      <c r="GT11" s="9">
        <v>20.044</v>
      </c>
      <c r="GU11" s="9">
        <v>61.261000000000003</v>
      </c>
      <c r="GV11" s="9">
        <v>9.6029999999999998</v>
      </c>
      <c r="GW11" s="9">
        <v>7.8719999999999999</v>
      </c>
      <c r="GX11" s="9">
        <v>33.798000000000002</v>
      </c>
      <c r="GY11" s="9">
        <v>17.940000000000001</v>
      </c>
      <c r="GZ11" s="9">
        <v>28.27</v>
      </c>
      <c r="HA11" s="9">
        <v>60.615000000000002</v>
      </c>
      <c r="HB11" s="9">
        <v>19.393000000000001</v>
      </c>
      <c r="HC11" s="9">
        <v>10.522</v>
      </c>
      <c r="HD11" s="9">
        <v>807.33100000000002</v>
      </c>
      <c r="HE11" s="9">
        <v>561.678</v>
      </c>
      <c r="HF11" s="9">
        <v>534.32600000000002</v>
      </c>
      <c r="HG11" s="9">
        <v>15.522</v>
      </c>
      <c r="HH11" s="9">
        <v>11.829000000000001</v>
      </c>
      <c r="HI11" s="9">
        <v>16.477</v>
      </c>
      <c r="HJ11" s="9">
        <v>6.9210000000000003</v>
      </c>
      <c r="HK11" s="9">
        <v>1.7130000000000001</v>
      </c>
      <c r="HL11" s="9">
        <v>461.822</v>
      </c>
      <c r="HM11" s="9">
        <v>30.765999999999998</v>
      </c>
      <c r="HN11" s="9">
        <v>17.164000000000001</v>
      </c>
      <c r="HO11" s="9">
        <v>51.927</v>
      </c>
      <c r="HP11" s="9">
        <v>112.928</v>
      </c>
      <c r="HQ11" s="9">
        <v>448.75</v>
      </c>
      <c r="HR11" s="9">
        <v>245.65299999999999</v>
      </c>
      <c r="HS11" s="9">
        <v>47.515999999999998</v>
      </c>
      <c r="HT11" s="9">
        <v>945.37699999999995</v>
      </c>
      <c r="HU11" s="9">
        <v>364.137</v>
      </c>
      <c r="HV11" s="9">
        <v>333.63900000000001</v>
      </c>
      <c r="HW11" s="9">
        <v>33.031999999999996</v>
      </c>
      <c r="HX11" s="9">
        <v>27.026</v>
      </c>
      <c r="HY11" s="9">
        <v>8.1</v>
      </c>
      <c r="HZ11" s="9">
        <v>18.925999999999998</v>
      </c>
      <c r="IA11" s="9">
        <v>14.016</v>
      </c>
      <c r="IB11" s="9">
        <v>13.01</v>
      </c>
      <c r="IC11" s="9">
        <v>11.808</v>
      </c>
      <c r="ID11" s="9">
        <v>5.6470000000000002</v>
      </c>
      <c r="IE11" s="9">
        <v>5.83</v>
      </c>
      <c r="IF11" s="9">
        <v>6.5750000000000002</v>
      </c>
      <c r="IG11" s="9">
        <v>8.609</v>
      </c>
      <c r="IH11" s="9">
        <v>11.842000000000001</v>
      </c>
      <c r="II11" s="9">
        <v>19.004999999999999</v>
      </c>
      <c r="IJ11" s="9">
        <v>8.0210000000000008</v>
      </c>
      <c r="IK11" s="9">
        <v>6.0060000000000002</v>
      </c>
      <c r="IL11" s="9">
        <v>300.608</v>
      </c>
      <c r="IM11" s="9">
        <v>187.71700000000001</v>
      </c>
      <c r="IN11" s="9">
        <v>180.423</v>
      </c>
      <c r="IO11" s="9">
        <v>3.371</v>
      </c>
      <c r="IP11" s="9">
        <v>3.9220000000000002</v>
      </c>
      <c r="IQ11" s="9">
        <v>2.7829999999999999</v>
      </c>
    </row>
    <row r="12" spans="1:251">
      <c r="A12" s="10">
        <v>42401</v>
      </c>
      <c r="B12" s="9">
        <v>20.669</v>
      </c>
      <c r="C12" s="9">
        <v>48.325000000000003</v>
      </c>
      <c r="D12" s="9">
        <v>31.244</v>
      </c>
      <c r="E12" s="9">
        <v>65.468000000000004</v>
      </c>
      <c r="F12" s="9">
        <v>34.770000000000003</v>
      </c>
      <c r="G12" s="9">
        <v>7.6040000000000001</v>
      </c>
      <c r="H12" s="9">
        <v>1011.801</v>
      </c>
      <c r="I12" s="9">
        <v>880.33900000000006</v>
      </c>
      <c r="J12" s="9">
        <v>836.30100000000004</v>
      </c>
      <c r="K12" s="9">
        <v>20.584</v>
      </c>
      <c r="L12" s="9">
        <v>22.97</v>
      </c>
      <c r="M12" s="9">
        <v>16.271000000000001</v>
      </c>
      <c r="N12" s="9">
        <v>12.702999999999999</v>
      </c>
      <c r="O12" s="9">
        <v>12.214</v>
      </c>
      <c r="P12" s="9">
        <v>617.69100000000003</v>
      </c>
      <c r="Q12" s="9">
        <v>57.884999999999998</v>
      </c>
      <c r="R12" s="9">
        <v>59.722999999999999</v>
      </c>
      <c r="S12" s="9">
        <v>145.04</v>
      </c>
      <c r="T12" s="9">
        <v>129.56899999999999</v>
      </c>
      <c r="U12" s="9">
        <v>750.77</v>
      </c>
      <c r="V12" s="9">
        <v>131.46199999999999</v>
      </c>
      <c r="W12" s="9">
        <v>72.034000000000006</v>
      </c>
      <c r="X12" s="9">
        <v>1191.6769999999999</v>
      </c>
      <c r="Y12" s="9">
        <v>755.61400000000003</v>
      </c>
      <c r="Z12" s="9">
        <v>679.76700000000005</v>
      </c>
      <c r="AA12" s="9">
        <v>114.227</v>
      </c>
      <c r="AB12" s="9">
        <v>96.35</v>
      </c>
      <c r="AC12" s="9">
        <v>40.634</v>
      </c>
      <c r="AD12" s="9">
        <v>55.716999999999999</v>
      </c>
      <c r="AE12" s="9">
        <v>55.219000000000001</v>
      </c>
      <c r="AF12" s="9">
        <v>41.131</v>
      </c>
      <c r="AG12" s="9">
        <v>61.305</v>
      </c>
      <c r="AH12" s="9">
        <v>15.643000000000001</v>
      </c>
      <c r="AI12" s="9">
        <v>16.603000000000002</v>
      </c>
      <c r="AJ12" s="9">
        <v>14.269</v>
      </c>
      <c r="AK12" s="9">
        <v>49.524999999999999</v>
      </c>
      <c r="AL12" s="9">
        <v>32.557000000000002</v>
      </c>
      <c r="AM12" s="9">
        <v>56.256</v>
      </c>
      <c r="AN12" s="9">
        <v>40.094999999999999</v>
      </c>
      <c r="AO12" s="9">
        <v>17.876999999999999</v>
      </c>
      <c r="AP12" s="9">
        <v>565.54</v>
      </c>
      <c r="AQ12" s="9">
        <v>484.09300000000002</v>
      </c>
      <c r="AR12" s="9">
        <v>460.959</v>
      </c>
      <c r="AS12" s="9">
        <v>9.1110000000000007</v>
      </c>
      <c r="AT12" s="9">
        <v>14.022</v>
      </c>
      <c r="AU12" s="9">
        <v>7.8639999999999999</v>
      </c>
      <c r="AV12" s="9">
        <v>9.7390000000000008</v>
      </c>
      <c r="AW12" s="9">
        <v>2.7480000000000002</v>
      </c>
      <c r="AX12" s="9">
        <v>312.54399999999998</v>
      </c>
      <c r="AY12" s="9">
        <v>27.93</v>
      </c>
      <c r="AZ12" s="9">
        <v>29.797999999999998</v>
      </c>
      <c r="BA12" s="9">
        <v>113.82</v>
      </c>
      <c r="BB12" s="9">
        <v>65.093000000000004</v>
      </c>
      <c r="BC12" s="9">
        <v>419</v>
      </c>
      <c r="BD12" s="9">
        <v>81.447000000000003</v>
      </c>
      <c r="BE12" s="9">
        <v>75.846999999999994</v>
      </c>
      <c r="BF12" s="9">
        <v>755.61400000000003</v>
      </c>
      <c r="BG12" s="9">
        <v>594.59500000000003</v>
      </c>
      <c r="BH12" s="9">
        <v>564.72900000000004</v>
      </c>
      <c r="BI12" s="9">
        <v>35.746000000000002</v>
      </c>
      <c r="BJ12" s="9">
        <v>32.353000000000002</v>
      </c>
      <c r="BK12" s="9">
        <v>14.798</v>
      </c>
      <c r="BL12" s="9">
        <v>17.553999999999998</v>
      </c>
      <c r="BM12" s="9">
        <v>19.736000000000001</v>
      </c>
      <c r="BN12" s="9">
        <v>12.617000000000001</v>
      </c>
      <c r="BO12" s="9">
        <v>20.925000000000001</v>
      </c>
      <c r="BP12" s="9">
        <v>4.6479999999999997</v>
      </c>
      <c r="BQ12" s="9">
        <v>5.7569999999999997</v>
      </c>
      <c r="BR12" s="9">
        <v>10.494999999999999</v>
      </c>
      <c r="BS12" s="9">
        <v>10.196</v>
      </c>
      <c r="BT12" s="9">
        <v>11.662000000000001</v>
      </c>
      <c r="BU12" s="9">
        <v>24.463000000000001</v>
      </c>
      <c r="BV12" s="9">
        <v>7.89</v>
      </c>
      <c r="BW12" s="9">
        <v>3.3929999999999998</v>
      </c>
      <c r="BX12" s="9">
        <v>528.98299999999995</v>
      </c>
      <c r="BY12" s="9">
        <v>408.70299999999997</v>
      </c>
      <c r="BZ12" s="9">
        <v>396.89400000000001</v>
      </c>
      <c r="CA12" s="9">
        <v>3.0030000000000001</v>
      </c>
      <c r="CB12" s="9">
        <v>8.3219999999999992</v>
      </c>
      <c r="CC12" s="9">
        <v>5.6289999999999996</v>
      </c>
      <c r="CD12" s="9">
        <v>2.863</v>
      </c>
      <c r="CE12" s="9">
        <v>2.2799999999999998</v>
      </c>
      <c r="CF12" s="9">
        <v>313.65199999999999</v>
      </c>
      <c r="CG12" s="9">
        <v>16.529</v>
      </c>
      <c r="CH12" s="9">
        <v>14.574</v>
      </c>
      <c r="CI12" s="9">
        <v>63.948999999999998</v>
      </c>
      <c r="CJ12" s="9">
        <v>46.881999999999998</v>
      </c>
      <c r="CK12" s="9">
        <v>361.82100000000003</v>
      </c>
      <c r="CL12" s="9">
        <v>120.28</v>
      </c>
      <c r="CM12" s="9">
        <v>29.866</v>
      </c>
      <c r="CN12" s="9">
        <v>594.59500000000003</v>
      </c>
      <c r="CO12" s="9">
        <v>202.845</v>
      </c>
      <c r="CP12" s="9">
        <v>190.23699999999999</v>
      </c>
      <c r="CQ12" s="9">
        <v>15.87</v>
      </c>
      <c r="CR12" s="9">
        <v>14.488</v>
      </c>
      <c r="CS12" s="9">
        <v>2.9870000000000001</v>
      </c>
      <c r="CT12" s="9">
        <v>11.500999999999999</v>
      </c>
      <c r="CU12" s="9">
        <v>11.224</v>
      </c>
      <c r="CV12" s="9">
        <v>3.2639999999999998</v>
      </c>
      <c r="CW12" s="9">
        <v>10.845000000000001</v>
      </c>
      <c r="CX12" s="9">
        <v>1.206</v>
      </c>
      <c r="CY12" s="9">
        <v>1.792</v>
      </c>
      <c r="CZ12" s="9">
        <v>3.1230000000000002</v>
      </c>
      <c r="DA12" s="9">
        <v>3.6669999999999998</v>
      </c>
      <c r="DB12" s="9">
        <v>7.6970000000000001</v>
      </c>
      <c r="DC12" s="9">
        <v>9.6920000000000002</v>
      </c>
      <c r="DD12" s="9">
        <v>4.7960000000000003</v>
      </c>
      <c r="DE12" s="9">
        <v>1.3819999999999999</v>
      </c>
      <c r="DF12" s="9">
        <v>174.36699999999999</v>
      </c>
      <c r="DG12" s="9">
        <v>148.00299999999999</v>
      </c>
      <c r="DH12" s="9">
        <v>137.24100000000001</v>
      </c>
      <c r="DI12" s="9">
        <v>5.601</v>
      </c>
      <c r="DJ12" s="9">
        <v>5.1609999999999996</v>
      </c>
      <c r="DK12" s="9">
        <v>6.2789999999999999</v>
      </c>
      <c r="DL12" s="9">
        <v>2.5760000000000001</v>
      </c>
      <c r="DM12" s="9">
        <v>1.415</v>
      </c>
      <c r="DN12" s="9">
        <v>122.619</v>
      </c>
      <c r="DO12" s="9">
        <v>5.0339999999999998</v>
      </c>
      <c r="DP12" s="9">
        <v>3.9809999999999999</v>
      </c>
      <c r="DQ12" s="9">
        <v>16.367000000000001</v>
      </c>
      <c r="DR12" s="9">
        <v>36.673999999999999</v>
      </c>
      <c r="DS12" s="9">
        <v>111.32899999999999</v>
      </c>
      <c r="DT12" s="9">
        <v>26.364000000000001</v>
      </c>
      <c r="DU12" s="9">
        <v>12.608000000000001</v>
      </c>
      <c r="DV12" s="9">
        <v>202.845</v>
      </c>
      <c r="DW12" s="9">
        <v>415.76100000000002</v>
      </c>
      <c r="DX12" s="9">
        <v>396.91199999999998</v>
      </c>
      <c r="DY12" s="9">
        <v>37.241999999999997</v>
      </c>
      <c r="DZ12" s="9">
        <v>33.021999999999998</v>
      </c>
      <c r="EA12" s="9">
        <v>14.337</v>
      </c>
      <c r="EB12" s="9">
        <v>18.684999999999999</v>
      </c>
      <c r="EC12" s="9">
        <v>26.204000000000001</v>
      </c>
      <c r="ED12" s="9">
        <v>6.819</v>
      </c>
      <c r="EE12" s="9">
        <v>24.943000000000001</v>
      </c>
      <c r="EF12" s="9">
        <v>3.7509999999999999</v>
      </c>
      <c r="EG12" s="9">
        <v>3.3530000000000002</v>
      </c>
      <c r="EH12" s="9">
        <v>15.907</v>
      </c>
      <c r="EI12" s="9">
        <v>8.8960000000000008</v>
      </c>
      <c r="EJ12" s="9">
        <v>8.2189999999999994</v>
      </c>
      <c r="EK12" s="9">
        <v>22.138999999999999</v>
      </c>
      <c r="EL12" s="9">
        <v>10.882999999999999</v>
      </c>
      <c r="EM12" s="9">
        <v>4.22</v>
      </c>
      <c r="EN12" s="9">
        <v>359.67</v>
      </c>
      <c r="EO12" s="9">
        <v>314.346</v>
      </c>
      <c r="EP12" s="9">
        <v>289.66000000000003</v>
      </c>
      <c r="EQ12" s="9">
        <v>11.446</v>
      </c>
      <c r="ER12" s="9">
        <v>13.24</v>
      </c>
      <c r="ES12" s="9">
        <v>7.931</v>
      </c>
      <c r="ET12" s="9">
        <v>7.89</v>
      </c>
      <c r="EU12" s="9">
        <v>8.8640000000000008</v>
      </c>
      <c r="EV12" s="9">
        <v>265.15100000000001</v>
      </c>
      <c r="EW12" s="9">
        <v>19.766999999999999</v>
      </c>
      <c r="EX12" s="9">
        <v>13.725</v>
      </c>
      <c r="EY12" s="9">
        <v>15.702999999999999</v>
      </c>
      <c r="EZ12" s="9">
        <v>71.474999999999994</v>
      </c>
      <c r="FA12" s="9">
        <v>242.87100000000001</v>
      </c>
      <c r="FB12" s="9">
        <v>45.323999999999998</v>
      </c>
      <c r="FC12" s="9">
        <v>18.850000000000001</v>
      </c>
      <c r="FD12" s="9">
        <v>415.76100000000002</v>
      </c>
      <c r="FE12" s="9">
        <v>207.96199999999999</v>
      </c>
      <c r="FF12" s="9">
        <v>195.01599999999999</v>
      </c>
      <c r="FG12" s="9">
        <v>23.495000000000001</v>
      </c>
      <c r="FH12" s="9">
        <v>21.390999999999998</v>
      </c>
      <c r="FI12" s="9">
        <v>8.7319999999999993</v>
      </c>
      <c r="FJ12" s="9">
        <v>12.657999999999999</v>
      </c>
      <c r="FK12" s="9">
        <v>13.602</v>
      </c>
      <c r="FL12" s="9">
        <v>7.7889999999999997</v>
      </c>
      <c r="FM12" s="9">
        <v>12.866</v>
      </c>
      <c r="FN12" s="9">
        <v>4.2</v>
      </c>
      <c r="FO12" s="9">
        <v>4.3250000000000002</v>
      </c>
      <c r="FP12" s="9">
        <v>7.7809999999999997</v>
      </c>
      <c r="FQ12" s="9">
        <v>5.6109999999999998</v>
      </c>
      <c r="FR12" s="9">
        <v>7.9980000000000002</v>
      </c>
      <c r="FS12" s="9">
        <v>13.988</v>
      </c>
      <c r="FT12" s="9">
        <v>7.4029999999999996</v>
      </c>
      <c r="FU12" s="9">
        <v>2.1040000000000001</v>
      </c>
      <c r="FV12" s="9">
        <v>171.52099999999999</v>
      </c>
      <c r="FW12" s="9">
        <v>120.875</v>
      </c>
      <c r="FX12" s="9">
        <v>112.378</v>
      </c>
      <c r="FY12" s="9">
        <v>4.05</v>
      </c>
      <c r="FZ12" s="9">
        <v>4.4470000000000001</v>
      </c>
      <c r="GA12" s="9">
        <v>4.5730000000000004</v>
      </c>
      <c r="GB12" s="9">
        <v>2.4510000000000001</v>
      </c>
      <c r="GC12" s="9">
        <v>1.474</v>
      </c>
      <c r="GD12" s="9">
        <v>101.078</v>
      </c>
      <c r="GE12" s="9">
        <v>6.8120000000000003</v>
      </c>
      <c r="GF12" s="9">
        <v>2.3940000000000001</v>
      </c>
      <c r="GG12" s="9">
        <v>10.590999999999999</v>
      </c>
      <c r="GH12" s="9">
        <v>24.616</v>
      </c>
      <c r="GI12" s="9">
        <v>96.26</v>
      </c>
      <c r="GJ12" s="9">
        <v>50.646000000000001</v>
      </c>
      <c r="GK12" s="9">
        <v>12.946</v>
      </c>
      <c r="GL12" s="9">
        <v>207.96199999999999</v>
      </c>
      <c r="GM12" s="9">
        <v>981.79600000000005</v>
      </c>
      <c r="GN12" s="9">
        <v>925.23299999999995</v>
      </c>
      <c r="GO12" s="9">
        <v>99.870999999999995</v>
      </c>
      <c r="GP12" s="9">
        <v>92.090999999999994</v>
      </c>
      <c r="GQ12" s="9">
        <v>45.947000000000003</v>
      </c>
      <c r="GR12" s="9">
        <v>46.143999999999998</v>
      </c>
      <c r="GS12" s="9">
        <v>66.506</v>
      </c>
      <c r="GT12" s="9">
        <v>25.001999999999999</v>
      </c>
      <c r="GU12" s="9">
        <v>63.348999999999997</v>
      </c>
      <c r="GV12" s="9">
        <v>11.407</v>
      </c>
      <c r="GW12" s="9">
        <v>13.983000000000001</v>
      </c>
      <c r="GX12" s="9">
        <v>29.024000000000001</v>
      </c>
      <c r="GY12" s="9">
        <v>21.885999999999999</v>
      </c>
      <c r="GZ12" s="9">
        <v>41.182000000000002</v>
      </c>
      <c r="HA12" s="9">
        <v>60.573999999999998</v>
      </c>
      <c r="HB12" s="9">
        <v>31.516999999999999</v>
      </c>
      <c r="HC12" s="9">
        <v>7.78</v>
      </c>
      <c r="HD12" s="9">
        <v>825.36099999999999</v>
      </c>
      <c r="HE12" s="9">
        <v>572.27200000000005</v>
      </c>
      <c r="HF12" s="9">
        <v>542.77300000000002</v>
      </c>
      <c r="HG12" s="9">
        <v>16.553000000000001</v>
      </c>
      <c r="HH12" s="9">
        <v>12.946</v>
      </c>
      <c r="HI12" s="9">
        <v>15.875</v>
      </c>
      <c r="HJ12" s="9">
        <v>10.384</v>
      </c>
      <c r="HK12" s="9">
        <v>2.6869999999999998</v>
      </c>
      <c r="HL12" s="9">
        <v>459.315</v>
      </c>
      <c r="HM12" s="9">
        <v>22.943000000000001</v>
      </c>
      <c r="HN12" s="9">
        <v>24.039000000000001</v>
      </c>
      <c r="HO12" s="9">
        <v>65.974999999999994</v>
      </c>
      <c r="HP12" s="9">
        <v>115.22199999999999</v>
      </c>
      <c r="HQ12" s="9">
        <v>457.05</v>
      </c>
      <c r="HR12" s="9">
        <v>253.09</v>
      </c>
      <c r="HS12" s="9">
        <v>56.563000000000002</v>
      </c>
      <c r="HT12" s="9">
        <v>981.79600000000005</v>
      </c>
      <c r="HU12" s="9">
        <v>413.80399999999997</v>
      </c>
      <c r="HV12" s="9">
        <v>379.25</v>
      </c>
      <c r="HW12" s="9">
        <v>35.503999999999998</v>
      </c>
      <c r="HX12" s="9">
        <v>33.689</v>
      </c>
      <c r="HY12" s="9">
        <v>11.308999999999999</v>
      </c>
      <c r="HZ12" s="9">
        <v>22.38</v>
      </c>
      <c r="IA12" s="9">
        <v>20.873999999999999</v>
      </c>
      <c r="IB12" s="9">
        <v>12.31</v>
      </c>
      <c r="IC12" s="9">
        <v>20.308</v>
      </c>
      <c r="ID12" s="9">
        <v>5.0880000000000001</v>
      </c>
      <c r="IE12" s="9">
        <v>5.5590000000000002</v>
      </c>
      <c r="IF12" s="9">
        <v>11.567</v>
      </c>
      <c r="IG12" s="9">
        <v>10.334</v>
      </c>
      <c r="IH12" s="9">
        <v>11.788</v>
      </c>
      <c r="II12" s="9">
        <v>22.780999999999999</v>
      </c>
      <c r="IJ12" s="9">
        <v>10.907999999999999</v>
      </c>
      <c r="IK12" s="9">
        <v>1.8149999999999999</v>
      </c>
      <c r="IL12" s="9">
        <v>343.745</v>
      </c>
      <c r="IM12" s="9">
        <v>238.93199999999999</v>
      </c>
      <c r="IN12" s="9">
        <v>228.68299999999999</v>
      </c>
      <c r="IO12" s="9">
        <v>7.0810000000000004</v>
      </c>
      <c r="IP12" s="9">
        <v>3.1680000000000001</v>
      </c>
      <c r="IQ12" s="9">
        <v>4.7039999999999997</v>
      </c>
    </row>
    <row r="13" spans="1:251">
      <c r="A13" s="10">
        <v>42767</v>
      </c>
      <c r="B13" s="9">
        <v>21.640999999999998</v>
      </c>
      <c r="C13" s="9">
        <v>42.173000000000002</v>
      </c>
      <c r="D13" s="9">
        <v>27.091999999999999</v>
      </c>
      <c r="E13" s="9">
        <v>55.981999999999999</v>
      </c>
      <c r="F13" s="9">
        <v>34.923999999999999</v>
      </c>
      <c r="G13" s="9">
        <v>10.512</v>
      </c>
      <c r="H13" s="9">
        <v>971.88499999999999</v>
      </c>
      <c r="I13" s="9">
        <v>847.34</v>
      </c>
      <c r="J13" s="9">
        <v>808.38</v>
      </c>
      <c r="K13" s="9">
        <v>17.353000000000002</v>
      </c>
      <c r="L13" s="9">
        <v>20.765999999999998</v>
      </c>
      <c r="M13" s="9">
        <v>15.427</v>
      </c>
      <c r="N13" s="9">
        <v>13.063000000000001</v>
      </c>
      <c r="O13" s="9">
        <v>7.4139999999999997</v>
      </c>
      <c r="P13" s="9">
        <v>612.00599999999997</v>
      </c>
      <c r="Q13" s="9">
        <v>54.661999999999999</v>
      </c>
      <c r="R13" s="9">
        <v>55.152000000000001</v>
      </c>
      <c r="S13" s="9">
        <v>125.521</v>
      </c>
      <c r="T13" s="9">
        <v>108.548</v>
      </c>
      <c r="U13" s="9">
        <v>738.79200000000003</v>
      </c>
      <c r="V13" s="9">
        <v>124.545</v>
      </c>
      <c r="W13" s="9">
        <v>79.799000000000007</v>
      </c>
      <c r="X13" s="9">
        <v>1153.1020000000001</v>
      </c>
      <c r="Y13" s="9">
        <v>780.60199999999998</v>
      </c>
      <c r="Z13" s="9">
        <v>698.38099999999997</v>
      </c>
      <c r="AA13" s="9">
        <v>127.703</v>
      </c>
      <c r="AB13" s="9">
        <v>114.94199999999999</v>
      </c>
      <c r="AC13" s="9">
        <v>55.744999999999997</v>
      </c>
      <c r="AD13" s="9">
        <v>59.197000000000003</v>
      </c>
      <c r="AE13" s="9">
        <v>69.903999999999996</v>
      </c>
      <c r="AF13" s="9">
        <v>45.037999999999997</v>
      </c>
      <c r="AG13" s="9">
        <v>71.218999999999994</v>
      </c>
      <c r="AH13" s="9">
        <v>20.628</v>
      </c>
      <c r="AI13" s="9">
        <v>18.779</v>
      </c>
      <c r="AJ13" s="9">
        <v>19.373999999999999</v>
      </c>
      <c r="AK13" s="9">
        <v>49.548000000000002</v>
      </c>
      <c r="AL13" s="9">
        <v>46.02</v>
      </c>
      <c r="AM13" s="9">
        <v>76.382000000000005</v>
      </c>
      <c r="AN13" s="9">
        <v>38.561</v>
      </c>
      <c r="AO13" s="9">
        <v>12.760999999999999</v>
      </c>
      <c r="AP13" s="9">
        <v>570.678</v>
      </c>
      <c r="AQ13" s="9">
        <v>478.57100000000003</v>
      </c>
      <c r="AR13" s="9">
        <v>454.31400000000002</v>
      </c>
      <c r="AS13" s="9">
        <v>13.157999999999999</v>
      </c>
      <c r="AT13" s="9">
        <v>11.099</v>
      </c>
      <c r="AU13" s="9">
        <v>12.917999999999999</v>
      </c>
      <c r="AV13" s="9">
        <v>8.2309999999999999</v>
      </c>
      <c r="AW13" s="9">
        <v>3.1070000000000002</v>
      </c>
      <c r="AX13" s="9">
        <v>320.93700000000001</v>
      </c>
      <c r="AY13" s="9">
        <v>30.029</v>
      </c>
      <c r="AZ13" s="9">
        <v>30.518999999999998</v>
      </c>
      <c r="BA13" s="9">
        <v>97.084999999999994</v>
      </c>
      <c r="BB13" s="9">
        <v>71.204999999999998</v>
      </c>
      <c r="BC13" s="9">
        <v>407.36599999999999</v>
      </c>
      <c r="BD13" s="9">
        <v>92.106999999999999</v>
      </c>
      <c r="BE13" s="9">
        <v>82.221000000000004</v>
      </c>
      <c r="BF13" s="9">
        <v>780.60199999999998</v>
      </c>
      <c r="BG13" s="9">
        <v>556.81500000000005</v>
      </c>
      <c r="BH13" s="9">
        <v>522.00300000000004</v>
      </c>
      <c r="BI13" s="9">
        <v>40.387999999999998</v>
      </c>
      <c r="BJ13" s="9">
        <v>37.020000000000003</v>
      </c>
      <c r="BK13" s="9">
        <v>17.931999999999999</v>
      </c>
      <c r="BL13" s="9">
        <v>19.088000000000001</v>
      </c>
      <c r="BM13" s="9">
        <v>25.379000000000001</v>
      </c>
      <c r="BN13" s="9">
        <v>11.641</v>
      </c>
      <c r="BO13" s="9">
        <v>26.434999999999999</v>
      </c>
      <c r="BP13" s="9">
        <v>6.3949999999999996</v>
      </c>
      <c r="BQ13" s="9">
        <v>4.1900000000000004</v>
      </c>
      <c r="BR13" s="9">
        <v>10.858000000000001</v>
      </c>
      <c r="BS13" s="9">
        <v>13.106</v>
      </c>
      <c r="BT13" s="9">
        <v>13.055999999999999</v>
      </c>
      <c r="BU13" s="9">
        <v>21.411999999999999</v>
      </c>
      <c r="BV13" s="9">
        <v>15.608000000000001</v>
      </c>
      <c r="BW13" s="9">
        <v>3.3679999999999999</v>
      </c>
      <c r="BX13" s="9">
        <v>481.61500000000001</v>
      </c>
      <c r="BY13" s="9">
        <v>396.73200000000003</v>
      </c>
      <c r="BZ13" s="9">
        <v>377.12200000000001</v>
      </c>
      <c r="CA13" s="9">
        <v>8.6929999999999996</v>
      </c>
      <c r="CB13" s="9">
        <v>10.119999999999999</v>
      </c>
      <c r="CC13" s="9">
        <v>11.68</v>
      </c>
      <c r="CD13" s="9">
        <v>3.2989999999999999</v>
      </c>
      <c r="CE13" s="9">
        <v>3.8340000000000001</v>
      </c>
      <c r="CF13" s="9">
        <v>305.71899999999999</v>
      </c>
      <c r="CG13" s="9">
        <v>15.839</v>
      </c>
      <c r="CH13" s="9">
        <v>19.454000000000001</v>
      </c>
      <c r="CI13" s="9">
        <v>55.72</v>
      </c>
      <c r="CJ13" s="9">
        <v>43.597999999999999</v>
      </c>
      <c r="CK13" s="9">
        <v>353.13400000000001</v>
      </c>
      <c r="CL13" s="9">
        <v>84.882999999999996</v>
      </c>
      <c r="CM13" s="9">
        <v>34.811999999999998</v>
      </c>
      <c r="CN13" s="9">
        <v>556.81500000000005</v>
      </c>
      <c r="CO13" s="9">
        <v>203.69900000000001</v>
      </c>
      <c r="CP13" s="9">
        <v>190.66300000000001</v>
      </c>
      <c r="CQ13" s="9">
        <v>18.710999999999999</v>
      </c>
      <c r="CR13" s="9">
        <v>17.914999999999999</v>
      </c>
      <c r="CS13" s="9">
        <v>7.85</v>
      </c>
      <c r="CT13" s="9">
        <v>10.065</v>
      </c>
      <c r="CU13" s="9">
        <v>11.563000000000001</v>
      </c>
      <c r="CV13" s="9">
        <v>6.3520000000000003</v>
      </c>
      <c r="CW13" s="9">
        <v>10.358000000000001</v>
      </c>
      <c r="CX13" s="9">
        <v>1.54</v>
      </c>
      <c r="CY13" s="9">
        <v>2.4180000000000001</v>
      </c>
      <c r="CZ13" s="9">
        <v>5.6710000000000003</v>
      </c>
      <c r="DA13" s="9">
        <v>5.0979999999999999</v>
      </c>
      <c r="DB13" s="9">
        <v>7.1459999999999999</v>
      </c>
      <c r="DC13" s="9">
        <v>11.923999999999999</v>
      </c>
      <c r="DD13" s="9">
        <v>5.9909999999999997</v>
      </c>
      <c r="DE13" s="9">
        <v>0.79600000000000004</v>
      </c>
      <c r="DF13" s="9">
        <v>171.95099999999999</v>
      </c>
      <c r="DG13" s="9">
        <v>149.96100000000001</v>
      </c>
      <c r="DH13" s="9">
        <v>137.822</v>
      </c>
      <c r="DI13" s="9">
        <v>5.9379999999999997</v>
      </c>
      <c r="DJ13" s="9">
        <v>5.4729999999999999</v>
      </c>
      <c r="DK13" s="9">
        <v>6.0049999999999999</v>
      </c>
      <c r="DL13" s="9">
        <v>4.0359999999999996</v>
      </c>
      <c r="DM13" s="9">
        <v>1.37</v>
      </c>
      <c r="DN13" s="9">
        <v>124.33799999999999</v>
      </c>
      <c r="DO13" s="9">
        <v>6.6660000000000004</v>
      </c>
      <c r="DP13" s="9">
        <v>5.6150000000000002</v>
      </c>
      <c r="DQ13" s="9">
        <v>13.343</v>
      </c>
      <c r="DR13" s="9">
        <v>34.512</v>
      </c>
      <c r="DS13" s="9">
        <v>115.449</v>
      </c>
      <c r="DT13" s="9">
        <v>21.99</v>
      </c>
      <c r="DU13" s="9">
        <v>13.037000000000001</v>
      </c>
      <c r="DV13" s="9">
        <v>203.69900000000001</v>
      </c>
      <c r="DW13" s="9">
        <v>446.108</v>
      </c>
      <c r="DX13" s="9">
        <v>425.25</v>
      </c>
      <c r="DY13" s="9">
        <v>20.501999999999999</v>
      </c>
      <c r="DZ13" s="9">
        <v>19.696999999999999</v>
      </c>
      <c r="EA13" s="9">
        <v>10.739000000000001</v>
      </c>
      <c r="EB13" s="9">
        <v>8.9580000000000002</v>
      </c>
      <c r="EC13" s="9">
        <v>15.994999999999999</v>
      </c>
      <c r="ED13" s="9">
        <v>3.702</v>
      </c>
      <c r="EE13" s="9">
        <v>12.321999999999999</v>
      </c>
      <c r="EF13" s="9">
        <v>1.9970000000000001</v>
      </c>
      <c r="EG13" s="9">
        <v>4.34</v>
      </c>
      <c r="EH13" s="9">
        <v>10.352</v>
      </c>
      <c r="EI13" s="9">
        <v>4.9870000000000001</v>
      </c>
      <c r="EJ13" s="9">
        <v>4.3579999999999997</v>
      </c>
      <c r="EK13" s="9">
        <v>16.922000000000001</v>
      </c>
      <c r="EL13" s="9">
        <v>2.7749999999999999</v>
      </c>
      <c r="EM13" s="9">
        <v>0.80500000000000005</v>
      </c>
      <c r="EN13" s="9">
        <v>404.74799999999999</v>
      </c>
      <c r="EO13" s="9">
        <v>355.73200000000003</v>
      </c>
      <c r="EP13" s="9">
        <v>332.00799999999998</v>
      </c>
      <c r="EQ13" s="9">
        <v>17.835000000000001</v>
      </c>
      <c r="ER13" s="9">
        <v>5.8879999999999999</v>
      </c>
      <c r="ES13" s="9">
        <v>14.01</v>
      </c>
      <c r="ET13" s="9">
        <v>2.7040000000000002</v>
      </c>
      <c r="EU13" s="9">
        <v>5.2839999999999998</v>
      </c>
      <c r="EV13" s="9">
        <v>308.65100000000001</v>
      </c>
      <c r="EW13" s="9">
        <v>10.29</v>
      </c>
      <c r="EX13" s="9">
        <v>12.459</v>
      </c>
      <c r="EY13" s="9">
        <v>24.332000000000001</v>
      </c>
      <c r="EZ13" s="9">
        <v>63.889000000000003</v>
      </c>
      <c r="FA13" s="9">
        <v>291.84300000000002</v>
      </c>
      <c r="FB13" s="9">
        <v>49.017000000000003</v>
      </c>
      <c r="FC13" s="9">
        <v>20.856999999999999</v>
      </c>
      <c r="FD13" s="9">
        <v>446.108</v>
      </c>
      <c r="FE13" s="9">
        <v>200.995</v>
      </c>
      <c r="FF13" s="9">
        <v>189.29300000000001</v>
      </c>
      <c r="FG13" s="9">
        <v>22.363</v>
      </c>
      <c r="FH13" s="9">
        <v>21.004999999999999</v>
      </c>
      <c r="FI13" s="9">
        <v>5.4989999999999997</v>
      </c>
      <c r="FJ13" s="9">
        <v>15.506</v>
      </c>
      <c r="FK13" s="9">
        <v>13.411</v>
      </c>
      <c r="FL13" s="9">
        <v>7.5940000000000003</v>
      </c>
      <c r="FM13" s="9">
        <v>11.321</v>
      </c>
      <c r="FN13" s="9">
        <v>7.2670000000000003</v>
      </c>
      <c r="FO13" s="9">
        <v>2.4169999999999998</v>
      </c>
      <c r="FP13" s="9">
        <v>5.7759999999999998</v>
      </c>
      <c r="FQ13" s="9">
        <v>3.907</v>
      </c>
      <c r="FR13" s="9">
        <v>11.321</v>
      </c>
      <c r="FS13" s="9">
        <v>14.486000000000001</v>
      </c>
      <c r="FT13" s="9">
        <v>6.5190000000000001</v>
      </c>
      <c r="FU13" s="9">
        <v>1.3580000000000001</v>
      </c>
      <c r="FV13" s="9">
        <v>166.93</v>
      </c>
      <c r="FW13" s="9">
        <v>120.63</v>
      </c>
      <c r="FX13" s="9">
        <v>114.60899999999999</v>
      </c>
      <c r="FY13" s="9">
        <v>3.5910000000000002</v>
      </c>
      <c r="FZ13" s="9">
        <v>1.879</v>
      </c>
      <c r="GA13" s="9">
        <v>2.706</v>
      </c>
      <c r="GB13" s="9">
        <v>2.3570000000000002</v>
      </c>
      <c r="GC13" s="9">
        <v>0.23599999999999999</v>
      </c>
      <c r="GD13" s="9">
        <v>98.710999999999999</v>
      </c>
      <c r="GE13" s="9">
        <v>7.641</v>
      </c>
      <c r="GF13" s="9">
        <v>3.5190000000000001</v>
      </c>
      <c r="GG13" s="9">
        <v>10.759</v>
      </c>
      <c r="GH13" s="9">
        <v>16.623000000000001</v>
      </c>
      <c r="GI13" s="9">
        <v>104.00700000000001</v>
      </c>
      <c r="GJ13" s="9">
        <v>46.3</v>
      </c>
      <c r="GK13" s="9">
        <v>11.702</v>
      </c>
      <c r="GL13" s="9">
        <v>200.995</v>
      </c>
      <c r="GM13" s="9">
        <v>961.32299999999998</v>
      </c>
      <c r="GN13" s="9">
        <v>911.70600000000002</v>
      </c>
      <c r="GO13" s="9">
        <v>86.183000000000007</v>
      </c>
      <c r="GP13" s="9">
        <v>82.555999999999997</v>
      </c>
      <c r="GQ13" s="9">
        <v>41.649000000000001</v>
      </c>
      <c r="GR13" s="9">
        <v>40.906999999999996</v>
      </c>
      <c r="GS13" s="9">
        <v>67.900999999999996</v>
      </c>
      <c r="GT13" s="9">
        <v>14.654999999999999</v>
      </c>
      <c r="GU13" s="9">
        <v>63.612000000000002</v>
      </c>
      <c r="GV13" s="9">
        <v>8.6590000000000007</v>
      </c>
      <c r="GW13" s="9">
        <v>6.7930000000000001</v>
      </c>
      <c r="GX13" s="9">
        <v>34.762</v>
      </c>
      <c r="GY13" s="9">
        <v>21.356000000000002</v>
      </c>
      <c r="GZ13" s="9">
        <v>26.439</v>
      </c>
      <c r="HA13" s="9">
        <v>60.094000000000001</v>
      </c>
      <c r="HB13" s="9">
        <v>22.462</v>
      </c>
      <c r="HC13" s="9">
        <v>3.6269999999999998</v>
      </c>
      <c r="HD13" s="9">
        <v>825.52300000000002</v>
      </c>
      <c r="HE13" s="9">
        <v>586.39800000000002</v>
      </c>
      <c r="HF13" s="9">
        <v>563.07399999999996</v>
      </c>
      <c r="HG13" s="9">
        <v>14.224</v>
      </c>
      <c r="HH13" s="9">
        <v>8.5980000000000008</v>
      </c>
      <c r="HI13" s="9">
        <v>13.272</v>
      </c>
      <c r="HJ13" s="9">
        <v>5.5919999999999996</v>
      </c>
      <c r="HK13" s="9">
        <v>2.6869999999999998</v>
      </c>
      <c r="HL13" s="9">
        <v>478.34699999999998</v>
      </c>
      <c r="HM13" s="9">
        <v>27.103999999999999</v>
      </c>
      <c r="HN13" s="9">
        <v>26.603999999999999</v>
      </c>
      <c r="HO13" s="9">
        <v>54.343000000000004</v>
      </c>
      <c r="HP13" s="9">
        <v>110.203</v>
      </c>
      <c r="HQ13" s="9">
        <v>476.19499999999999</v>
      </c>
      <c r="HR13" s="9">
        <v>239.125</v>
      </c>
      <c r="HS13" s="9">
        <v>49.616999999999997</v>
      </c>
      <c r="HT13" s="9">
        <v>961.32299999999998</v>
      </c>
      <c r="HU13" s="9">
        <v>399.178</v>
      </c>
      <c r="HV13" s="9">
        <v>371.084</v>
      </c>
      <c r="HW13" s="9">
        <v>43.348999999999997</v>
      </c>
      <c r="HX13" s="9">
        <v>38.472000000000001</v>
      </c>
      <c r="HY13" s="9">
        <v>11.461</v>
      </c>
      <c r="HZ13" s="9">
        <v>27.01</v>
      </c>
      <c r="IA13" s="9">
        <v>23.783999999999999</v>
      </c>
      <c r="IB13" s="9">
        <v>14.688000000000001</v>
      </c>
      <c r="IC13" s="9">
        <v>22.038</v>
      </c>
      <c r="ID13" s="9">
        <v>5.7190000000000003</v>
      </c>
      <c r="IE13" s="9">
        <v>7.9710000000000001</v>
      </c>
      <c r="IF13" s="9">
        <v>12.167999999999999</v>
      </c>
      <c r="IG13" s="9">
        <v>9.5060000000000002</v>
      </c>
      <c r="IH13" s="9">
        <v>16.797999999999998</v>
      </c>
      <c r="II13" s="9">
        <v>20.448</v>
      </c>
      <c r="IJ13" s="9">
        <v>18.024000000000001</v>
      </c>
      <c r="IK13" s="9">
        <v>4.8769999999999998</v>
      </c>
      <c r="IL13" s="9">
        <v>327.73599999999999</v>
      </c>
      <c r="IM13" s="9">
        <v>212.946</v>
      </c>
      <c r="IN13" s="9">
        <v>204.44200000000001</v>
      </c>
      <c r="IO13" s="9">
        <v>5.7409999999999997</v>
      </c>
      <c r="IP13" s="9">
        <v>2.7639999999999998</v>
      </c>
      <c r="IQ13" s="9">
        <v>4.9800000000000004</v>
      </c>
    </row>
    <row r="14" spans="1:251">
      <c r="A14" s="10">
        <v>43132</v>
      </c>
      <c r="B14" s="9">
        <v>20.172999999999998</v>
      </c>
      <c r="C14" s="9">
        <v>41.984000000000002</v>
      </c>
      <c r="D14" s="9">
        <v>22.305</v>
      </c>
      <c r="E14" s="9">
        <v>53.695</v>
      </c>
      <c r="F14" s="9">
        <v>30.768000000000001</v>
      </c>
      <c r="G14" s="9">
        <v>13.444000000000001</v>
      </c>
      <c r="H14" s="9">
        <v>1010.841</v>
      </c>
      <c r="I14" s="9">
        <v>895.66099999999994</v>
      </c>
      <c r="J14" s="9">
        <v>857.16800000000001</v>
      </c>
      <c r="K14" s="9">
        <v>14.352</v>
      </c>
      <c r="L14" s="9">
        <v>22.404</v>
      </c>
      <c r="M14" s="9">
        <v>14.945</v>
      </c>
      <c r="N14" s="9">
        <v>12.872999999999999</v>
      </c>
      <c r="O14" s="9">
        <v>7.83</v>
      </c>
      <c r="P14" s="9">
        <v>643.19399999999996</v>
      </c>
      <c r="Q14" s="9">
        <v>61.652000000000001</v>
      </c>
      <c r="R14" s="9">
        <v>56.207000000000001</v>
      </c>
      <c r="S14" s="9">
        <v>134.607</v>
      </c>
      <c r="T14" s="9">
        <v>113.16500000000001</v>
      </c>
      <c r="U14" s="9">
        <v>782.495</v>
      </c>
      <c r="V14" s="9">
        <v>115.18</v>
      </c>
      <c r="W14" s="9">
        <v>71.867000000000004</v>
      </c>
      <c r="X14" s="9">
        <v>1180.614</v>
      </c>
      <c r="Y14" s="9">
        <v>764.03099999999995</v>
      </c>
      <c r="Z14" s="9">
        <v>693.423</v>
      </c>
      <c r="AA14" s="9">
        <v>122.732</v>
      </c>
      <c r="AB14" s="9">
        <v>111.754</v>
      </c>
      <c r="AC14" s="9">
        <v>54.005000000000003</v>
      </c>
      <c r="AD14" s="9">
        <v>57.75</v>
      </c>
      <c r="AE14" s="9">
        <v>70.930999999999997</v>
      </c>
      <c r="AF14" s="9">
        <v>40.823999999999998</v>
      </c>
      <c r="AG14" s="9">
        <v>70.516999999999996</v>
      </c>
      <c r="AH14" s="9">
        <v>23.904</v>
      </c>
      <c r="AI14" s="9">
        <v>14.311999999999999</v>
      </c>
      <c r="AJ14" s="9">
        <v>20.553000000000001</v>
      </c>
      <c r="AK14" s="9">
        <v>57.02</v>
      </c>
      <c r="AL14" s="9">
        <v>34.182000000000002</v>
      </c>
      <c r="AM14" s="9">
        <v>78.03</v>
      </c>
      <c r="AN14" s="9">
        <v>33.725000000000001</v>
      </c>
      <c r="AO14" s="9">
        <v>10.977</v>
      </c>
      <c r="AP14" s="9">
        <v>570.69100000000003</v>
      </c>
      <c r="AQ14" s="9">
        <v>501.66199999999998</v>
      </c>
      <c r="AR14" s="9">
        <v>478.786</v>
      </c>
      <c r="AS14" s="9">
        <v>12.311</v>
      </c>
      <c r="AT14" s="9">
        <v>10.006</v>
      </c>
      <c r="AU14" s="9">
        <v>10.39</v>
      </c>
      <c r="AV14" s="9">
        <v>8.3989999999999991</v>
      </c>
      <c r="AW14" s="9">
        <v>1.8140000000000001</v>
      </c>
      <c r="AX14" s="9">
        <v>335.61200000000002</v>
      </c>
      <c r="AY14" s="9">
        <v>32.012999999999998</v>
      </c>
      <c r="AZ14" s="9">
        <v>29.116</v>
      </c>
      <c r="BA14" s="9">
        <v>104.92</v>
      </c>
      <c r="BB14" s="9">
        <v>77.893000000000001</v>
      </c>
      <c r="BC14" s="9">
        <v>423.76900000000001</v>
      </c>
      <c r="BD14" s="9">
        <v>69.03</v>
      </c>
      <c r="BE14" s="9">
        <v>70.608000000000004</v>
      </c>
      <c r="BF14" s="9">
        <v>764.03099999999995</v>
      </c>
      <c r="BG14" s="9">
        <v>607.59699999999998</v>
      </c>
      <c r="BH14" s="9">
        <v>576.68299999999999</v>
      </c>
      <c r="BI14" s="9">
        <v>50.331000000000003</v>
      </c>
      <c r="BJ14" s="9">
        <v>48.863</v>
      </c>
      <c r="BK14" s="9">
        <v>21.405999999999999</v>
      </c>
      <c r="BL14" s="9">
        <v>27.457000000000001</v>
      </c>
      <c r="BM14" s="9">
        <v>32.972000000000001</v>
      </c>
      <c r="BN14" s="9">
        <v>15.891</v>
      </c>
      <c r="BO14" s="9">
        <v>33.1</v>
      </c>
      <c r="BP14" s="9">
        <v>8.6259999999999994</v>
      </c>
      <c r="BQ14" s="9">
        <v>5.0220000000000002</v>
      </c>
      <c r="BR14" s="9">
        <v>16.521999999999998</v>
      </c>
      <c r="BS14" s="9">
        <v>14.875999999999999</v>
      </c>
      <c r="BT14" s="9">
        <v>17.465</v>
      </c>
      <c r="BU14" s="9">
        <v>33.984999999999999</v>
      </c>
      <c r="BV14" s="9">
        <v>14.877000000000001</v>
      </c>
      <c r="BW14" s="9">
        <v>1.468</v>
      </c>
      <c r="BX14" s="9">
        <v>526.35199999999998</v>
      </c>
      <c r="BY14" s="9">
        <v>433.38299999999998</v>
      </c>
      <c r="BZ14" s="9">
        <v>417.1</v>
      </c>
      <c r="CA14" s="9">
        <v>6.1879999999999997</v>
      </c>
      <c r="CB14" s="9">
        <v>10.096</v>
      </c>
      <c r="CC14" s="9">
        <v>7.0179999999999998</v>
      </c>
      <c r="CD14" s="9">
        <v>6.3840000000000003</v>
      </c>
      <c r="CE14" s="9">
        <v>2.8820000000000001</v>
      </c>
      <c r="CF14" s="9">
        <v>343.14100000000002</v>
      </c>
      <c r="CG14" s="9">
        <v>13.127000000000001</v>
      </c>
      <c r="CH14" s="9">
        <v>13.42</v>
      </c>
      <c r="CI14" s="9">
        <v>63.695999999999998</v>
      </c>
      <c r="CJ14" s="9">
        <v>45.679000000000002</v>
      </c>
      <c r="CK14" s="9">
        <v>387.70400000000001</v>
      </c>
      <c r="CL14" s="9">
        <v>92.968000000000004</v>
      </c>
      <c r="CM14" s="9">
        <v>30.914999999999999</v>
      </c>
      <c r="CN14" s="9">
        <v>607.59699999999998</v>
      </c>
      <c r="CO14" s="9">
        <v>214.232</v>
      </c>
      <c r="CP14" s="9">
        <v>205.6</v>
      </c>
      <c r="CQ14" s="9">
        <v>26.321999999999999</v>
      </c>
      <c r="CR14" s="9">
        <v>24.297000000000001</v>
      </c>
      <c r="CS14" s="9">
        <v>7.65</v>
      </c>
      <c r="CT14" s="9">
        <v>16.646999999999998</v>
      </c>
      <c r="CU14" s="9">
        <v>15.045999999999999</v>
      </c>
      <c r="CV14" s="9">
        <v>9.25</v>
      </c>
      <c r="CW14" s="9">
        <v>14.840999999999999</v>
      </c>
      <c r="CX14" s="9">
        <v>4.9530000000000003</v>
      </c>
      <c r="CY14" s="9">
        <v>4.3639999999999999</v>
      </c>
      <c r="CZ14" s="9">
        <v>9.0809999999999995</v>
      </c>
      <c r="DA14" s="9">
        <v>10.311999999999999</v>
      </c>
      <c r="DB14" s="9">
        <v>4.9039999999999999</v>
      </c>
      <c r="DC14" s="9">
        <v>15.6</v>
      </c>
      <c r="DD14" s="9">
        <v>8.6969999999999992</v>
      </c>
      <c r="DE14" s="9">
        <v>2.0259999999999998</v>
      </c>
      <c r="DF14" s="9">
        <v>179.27799999999999</v>
      </c>
      <c r="DG14" s="9">
        <v>155.202</v>
      </c>
      <c r="DH14" s="9">
        <v>142.232</v>
      </c>
      <c r="DI14" s="9">
        <v>3.839</v>
      </c>
      <c r="DJ14" s="9">
        <v>9.1300000000000008</v>
      </c>
      <c r="DK14" s="9">
        <v>5.875</v>
      </c>
      <c r="DL14" s="9">
        <v>5.7220000000000004</v>
      </c>
      <c r="DM14" s="9">
        <v>1.1759999999999999</v>
      </c>
      <c r="DN14" s="9">
        <v>128.61199999999999</v>
      </c>
      <c r="DO14" s="9">
        <v>5.28</v>
      </c>
      <c r="DP14" s="9">
        <v>6.42</v>
      </c>
      <c r="DQ14" s="9">
        <v>14.89</v>
      </c>
      <c r="DR14" s="9">
        <v>35.468000000000004</v>
      </c>
      <c r="DS14" s="9">
        <v>119.73399999999999</v>
      </c>
      <c r="DT14" s="9">
        <v>24.076000000000001</v>
      </c>
      <c r="DU14" s="9">
        <v>8.6310000000000002</v>
      </c>
      <c r="DV14" s="9">
        <v>214.232</v>
      </c>
      <c r="DW14" s="9">
        <v>410.52699999999999</v>
      </c>
      <c r="DX14" s="9">
        <v>389.48200000000003</v>
      </c>
      <c r="DY14" s="9">
        <v>31.905999999999999</v>
      </c>
      <c r="DZ14" s="9">
        <v>30.116</v>
      </c>
      <c r="EA14" s="9">
        <v>12.82</v>
      </c>
      <c r="EB14" s="9">
        <v>17.297000000000001</v>
      </c>
      <c r="EC14" s="9">
        <v>21.395</v>
      </c>
      <c r="ED14" s="9">
        <v>8.7210000000000001</v>
      </c>
      <c r="EE14" s="9">
        <v>19.791</v>
      </c>
      <c r="EF14" s="9">
        <v>6.3869999999999996</v>
      </c>
      <c r="EG14" s="9">
        <v>3.9380000000000002</v>
      </c>
      <c r="EH14" s="9">
        <v>12.61</v>
      </c>
      <c r="EI14" s="9">
        <v>9.4429999999999996</v>
      </c>
      <c r="EJ14" s="9">
        <v>8.0630000000000006</v>
      </c>
      <c r="EK14" s="9">
        <v>24.957999999999998</v>
      </c>
      <c r="EL14" s="9">
        <v>5.1580000000000004</v>
      </c>
      <c r="EM14" s="9">
        <v>1.79</v>
      </c>
      <c r="EN14" s="9">
        <v>357.57600000000002</v>
      </c>
      <c r="EO14" s="9">
        <v>312.529</v>
      </c>
      <c r="EP14" s="9">
        <v>292.221</v>
      </c>
      <c r="EQ14" s="9">
        <v>10.946999999999999</v>
      </c>
      <c r="ER14" s="9">
        <v>8.9789999999999992</v>
      </c>
      <c r="ES14" s="9">
        <v>7.5490000000000004</v>
      </c>
      <c r="ET14" s="9">
        <v>4.7949999999999999</v>
      </c>
      <c r="EU14" s="9">
        <v>7.5810000000000004</v>
      </c>
      <c r="EV14" s="9">
        <v>269.71499999999997</v>
      </c>
      <c r="EW14" s="9">
        <v>12.39</v>
      </c>
      <c r="EX14" s="9">
        <v>14.597</v>
      </c>
      <c r="EY14" s="9">
        <v>15.827</v>
      </c>
      <c r="EZ14" s="9">
        <v>65.039000000000001</v>
      </c>
      <c r="FA14" s="9">
        <v>247.489</v>
      </c>
      <c r="FB14" s="9">
        <v>45.046999999999997</v>
      </c>
      <c r="FC14" s="9">
        <v>21.045000000000002</v>
      </c>
      <c r="FD14" s="9">
        <v>410.52699999999999</v>
      </c>
      <c r="FE14" s="9">
        <v>196.80600000000001</v>
      </c>
      <c r="FF14" s="9">
        <v>187.65299999999999</v>
      </c>
      <c r="FG14" s="9">
        <v>20.766999999999999</v>
      </c>
      <c r="FH14" s="9">
        <v>19.199000000000002</v>
      </c>
      <c r="FI14" s="9">
        <v>6.9779999999999998</v>
      </c>
      <c r="FJ14" s="9">
        <v>12.222</v>
      </c>
      <c r="FK14" s="9">
        <v>13.561</v>
      </c>
      <c r="FL14" s="9">
        <v>5.6379999999999999</v>
      </c>
      <c r="FM14" s="9">
        <v>14.086</v>
      </c>
      <c r="FN14" s="9">
        <v>1.2490000000000001</v>
      </c>
      <c r="FO14" s="9">
        <v>2.8130000000000002</v>
      </c>
      <c r="FP14" s="9">
        <v>8.5020000000000007</v>
      </c>
      <c r="FQ14" s="9">
        <v>4.6150000000000002</v>
      </c>
      <c r="FR14" s="9">
        <v>6.0830000000000002</v>
      </c>
      <c r="FS14" s="9">
        <v>13.317</v>
      </c>
      <c r="FT14" s="9">
        <v>5.8819999999999997</v>
      </c>
      <c r="FU14" s="9">
        <v>1.5680000000000001</v>
      </c>
      <c r="FV14" s="9">
        <v>166.886</v>
      </c>
      <c r="FW14" s="9">
        <v>119.056</v>
      </c>
      <c r="FX14" s="9">
        <v>113.13500000000001</v>
      </c>
      <c r="FY14" s="9">
        <v>3.0409999999999999</v>
      </c>
      <c r="FZ14" s="9">
        <v>2.88</v>
      </c>
      <c r="GA14" s="9">
        <v>3.476</v>
      </c>
      <c r="GB14" s="9">
        <v>1.304</v>
      </c>
      <c r="GC14" s="9">
        <v>1.141</v>
      </c>
      <c r="GD14" s="9">
        <v>95.367999999999995</v>
      </c>
      <c r="GE14" s="9">
        <v>6.6159999999999997</v>
      </c>
      <c r="GF14" s="9">
        <v>4.4669999999999996</v>
      </c>
      <c r="GG14" s="9">
        <v>12.605</v>
      </c>
      <c r="GH14" s="9">
        <v>18.532</v>
      </c>
      <c r="GI14" s="9">
        <v>100.524</v>
      </c>
      <c r="GJ14" s="9">
        <v>47.83</v>
      </c>
      <c r="GK14" s="9">
        <v>9.1530000000000005</v>
      </c>
      <c r="GL14" s="9">
        <v>196.80600000000001</v>
      </c>
      <c r="GM14" s="9">
        <v>962.44299999999998</v>
      </c>
      <c r="GN14" s="9">
        <v>931.21299999999997</v>
      </c>
      <c r="GO14" s="9">
        <v>84.259</v>
      </c>
      <c r="GP14" s="9">
        <v>75.801000000000002</v>
      </c>
      <c r="GQ14" s="9">
        <v>36.024999999999999</v>
      </c>
      <c r="GR14" s="9">
        <v>39.776000000000003</v>
      </c>
      <c r="GS14" s="9">
        <v>57.5</v>
      </c>
      <c r="GT14" s="9">
        <v>18.300999999999998</v>
      </c>
      <c r="GU14" s="9">
        <v>56.905000000000001</v>
      </c>
      <c r="GV14" s="9">
        <v>9.5719999999999992</v>
      </c>
      <c r="GW14" s="9">
        <v>8.6359999999999992</v>
      </c>
      <c r="GX14" s="9">
        <v>29.731999999999999</v>
      </c>
      <c r="GY14" s="9">
        <v>20.055</v>
      </c>
      <c r="GZ14" s="9">
        <v>26.013000000000002</v>
      </c>
      <c r="HA14" s="9">
        <v>55.968000000000004</v>
      </c>
      <c r="HB14" s="9">
        <v>19.832999999999998</v>
      </c>
      <c r="HC14" s="9">
        <v>8.4580000000000002</v>
      </c>
      <c r="HD14" s="9">
        <v>846.95399999999995</v>
      </c>
      <c r="HE14" s="9">
        <v>592.75400000000002</v>
      </c>
      <c r="HF14" s="9">
        <v>564.17399999999998</v>
      </c>
      <c r="HG14" s="9">
        <v>13.1</v>
      </c>
      <c r="HH14" s="9">
        <v>14.691000000000001</v>
      </c>
      <c r="HI14" s="9">
        <v>13.468</v>
      </c>
      <c r="HJ14" s="9">
        <v>11.026</v>
      </c>
      <c r="HK14" s="9">
        <v>2.569</v>
      </c>
      <c r="HL14" s="9">
        <v>497.67500000000001</v>
      </c>
      <c r="HM14" s="9">
        <v>20.925000000000001</v>
      </c>
      <c r="HN14" s="9">
        <v>20.701000000000001</v>
      </c>
      <c r="HO14" s="9">
        <v>53.454000000000001</v>
      </c>
      <c r="HP14" s="9">
        <v>125.27500000000001</v>
      </c>
      <c r="HQ14" s="9">
        <v>467.47899999999998</v>
      </c>
      <c r="HR14" s="9">
        <v>254.2</v>
      </c>
      <c r="HS14" s="9">
        <v>31.23</v>
      </c>
      <c r="HT14" s="9">
        <v>962.44299999999998</v>
      </c>
      <c r="HU14" s="9">
        <v>398.28300000000002</v>
      </c>
      <c r="HV14" s="9">
        <v>370.68700000000001</v>
      </c>
      <c r="HW14" s="9">
        <v>48.817999999999998</v>
      </c>
      <c r="HX14" s="9">
        <v>45.784999999999997</v>
      </c>
      <c r="HY14" s="9">
        <v>8.9369999999999994</v>
      </c>
      <c r="HZ14" s="9">
        <v>36.847999999999999</v>
      </c>
      <c r="IA14" s="9">
        <v>25.436</v>
      </c>
      <c r="IB14" s="9">
        <v>20.350000000000001</v>
      </c>
      <c r="IC14" s="9">
        <v>24.777999999999999</v>
      </c>
      <c r="ID14" s="9">
        <v>9.6479999999999997</v>
      </c>
      <c r="IE14" s="9">
        <v>7.4450000000000003</v>
      </c>
      <c r="IF14" s="9">
        <v>18.396999999999998</v>
      </c>
      <c r="IG14" s="9">
        <v>16.161000000000001</v>
      </c>
      <c r="IH14" s="9">
        <v>11.227</v>
      </c>
      <c r="II14" s="9">
        <v>27.53</v>
      </c>
      <c r="IJ14" s="9">
        <v>18.256</v>
      </c>
      <c r="IK14" s="9">
        <v>3.032</v>
      </c>
      <c r="IL14" s="9">
        <v>321.86900000000003</v>
      </c>
      <c r="IM14" s="9">
        <v>209.56800000000001</v>
      </c>
      <c r="IN14" s="9">
        <v>201.1</v>
      </c>
      <c r="IO14" s="9">
        <v>5.0990000000000002</v>
      </c>
      <c r="IP14" s="9">
        <v>3.3690000000000002</v>
      </c>
      <c r="IQ14" s="9">
        <v>4.4450000000000003</v>
      </c>
    </row>
    <row r="15" spans="1:251">
      <c r="A15" s="10">
        <v>43497</v>
      </c>
      <c r="B15" s="9">
        <v>28.027999999999999</v>
      </c>
      <c r="C15" s="9">
        <v>47.96</v>
      </c>
      <c r="D15" s="9">
        <v>31.186</v>
      </c>
      <c r="E15" s="9">
        <v>68.010000000000005</v>
      </c>
      <c r="F15" s="9">
        <v>39.164000000000001</v>
      </c>
      <c r="G15" s="9">
        <v>11.769</v>
      </c>
      <c r="H15" s="9">
        <v>1026.6780000000001</v>
      </c>
      <c r="I15" s="9">
        <v>905.36099999999999</v>
      </c>
      <c r="J15" s="9">
        <v>866.35900000000004</v>
      </c>
      <c r="K15" s="9">
        <v>11.183999999999999</v>
      </c>
      <c r="L15" s="9">
        <v>27.818000000000001</v>
      </c>
      <c r="M15" s="9">
        <v>19.507000000000001</v>
      </c>
      <c r="N15" s="9">
        <v>12.132999999999999</v>
      </c>
      <c r="O15" s="9">
        <v>7.3620000000000001</v>
      </c>
      <c r="P15" s="9">
        <v>667.30499999999995</v>
      </c>
      <c r="Q15" s="9">
        <v>55.213000000000001</v>
      </c>
      <c r="R15" s="9">
        <v>44.652000000000001</v>
      </c>
      <c r="S15" s="9">
        <v>138.191</v>
      </c>
      <c r="T15" s="9">
        <v>125.309</v>
      </c>
      <c r="U15" s="9">
        <v>780.05200000000002</v>
      </c>
      <c r="V15" s="9">
        <v>121.31699999999999</v>
      </c>
      <c r="W15" s="9">
        <v>75.564999999999998</v>
      </c>
      <c r="X15" s="9">
        <v>1221.1849999999999</v>
      </c>
      <c r="Y15" s="9">
        <v>815.23599999999999</v>
      </c>
      <c r="Z15" s="9">
        <v>742.52700000000004</v>
      </c>
      <c r="AA15" s="9">
        <v>144.41</v>
      </c>
      <c r="AB15" s="9">
        <v>132.32400000000001</v>
      </c>
      <c r="AC15" s="9">
        <v>60.97</v>
      </c>
      <c r="AD15" s="9">
        <v>71.353999999999999</v>
      </c>
      <c r="AE15" s="9">
        <v>84.063999999999993</v>
      </c>
      <c r="AF15" s="9">
        <v>48.26</v>
      </c>
      <c r="AG15" s="9">
        <v>81.721999999999994</v>
      </c>
      <c r="AH15" s="9">
        <v>27.006</v>
      </c>
      <c r="AI15" s="9">
        <v>20.013999999999999</v>
      </c>
      <c r="AJ15" s="9">
        <v>20.399999999999999</v>
      </c>
      <c r="AK15" s="9">
        <v>69.653000000000006</v>
      </c>
      <c r="AL15" s="9">
        <v>42.271000000000001</v>
      </c>
      <c r="AM15" s="9">
        <v>88.741</v>
      </c>
      <c r="AN15" s="9">
        <v>43.582999999999998</v>
      </c>
      <c r="AO15" s="9">
        <v>12.085000000000001</v>
      </c>
      <c r="AP15" s="9">
        <v>598.11699999999996</v>
      </c>
      <c r="AQ15" s="9">
        <v>500.54500000000002</v>
      </c>
      <c r="AR15" s="9">
        <v>474.31299999999999</v>
      </c>
      <c r="AS15" s="9">
        <v>9.0210000000000008</v>
      </c>
      <c r="AT15" s="9">
        <v>17.001000000000001</v>
      </c>
      <c r="AU15" s="9">
        <v>8.7439999999999998</v>
      </c>
      <c r="AV15" s="9">
        <v>9.2940000000000005</v>
      </c>
      <c r="AW15" s="9">
        <v>6.9160000000000004</v>
      </c>
      <c r="AX15" s="9">
        <v>330.58600000000001</v>
      </c>
      <c r="AY15" s="9">
        <v>27.356999999999999</v>
      </c>
      <c r="AZ15" s="9">
        <v>26.651</v>
      </c>
      <c r="BA15" s="9">
        <v>115.95</v>
      </c>
      <c r="BB15" s="9">
        <v>72.03</v>
      </c>
      <c r="BC15" s="9">
        <v>428.51499999999999</v>
      </c>
      <c r="BD15" s="9">
        <v>97.572000000000003</v>
      </c>
      <c r="BE15" s="9">
        <v>72.709000000000003</v>
      </c>
      <c r="BF15" s="9">
        <v>815.23599999999999</v>
      </c>
      <c r="BG15" s="9">
        <v>610.62099999999998</v>
      </c>
      <c r="BH15" s="9">
        <v>581.53099999999995</v>
      </c>
      <c r="BI15" s="9">
        <v>51.433</v>
      </c>
      <c r="BJ15" s="9">
        <v>48.475999999999999</v>
      </c>
      <c r="BK15" s="9">
        <v>19.23</v>
      </c>
      <c r="BL15" s="9">
        <v>29.245000000000001</v>
      </c>
      <c r="BM15" s="9">
        <v>29.638999999999999</v>
      </c>
      <c r="BN15" s="9">
        <v>18.837</v>
      </c>
      <c r="BO15" s="9">
        <v>33.359000000000002</v>
      </c>
      <c r="BP15" s="9">
        <v>8.4610000000000003</v>
      </c>
      <c r="BQ15" s="9">
        <v>6.6550000000000002</v>
      </c>
      <c r="BR15" s="9">
        <v>16.178000000000001</v>
      </c>
      <c r="BS15" s="9">
        <v>13.785</v>
      </c>
      <c r="BT15" s="9">
        <v>18.513000000000002</v>
      </c>
      <c r="BU15" s="9">
        <v>30.931999999999999</v>
      </c>
      <c r="BV15" s="9">
        <v>17.544</v>
      </c>
      <c r="BW15" s="9">
        <v>2.9569999999999999</v>
      </c>
      <c r="BX15" s="9">
        <v>530.09799999999996</v>
      </c>
      <c r="BY15" s="9">
        <v>415.84699999999998</v>
      </c>
      <c r="BZ15" s="9">
        <v>394.952</v>
      </c>
      <c r="CA15" s="9">
        <v>13.112</v>
      </c>
      <c r="CB15" s="9">
        <v>7.7830000000000004</v>
      </c>
      <c r="CC15" s="9">
        <v>13.686</v>
      </c>
      <c r="CD15" s="9">
        <v>3.2709999999999999</v>
      </c>
      <c r="CE15" s="9">
        <v>3.3540000000000001</v>
      </c>
      <c r="CF15" s="9">
        <v>308.32600000000002</v>
      </c>
      <c r="CG15" s="9">
        <v>18.928999999999998</v>
      </c>
      <c r="CH15" s="9">
        <v>20.408000000000001</v>
      </c>
      <c r="CI15" s="9">
        <v>68.183999999999997</v>
      </c>
      <c r="CJ15" s="9">
        <v>46.686999999999998</v>
      </c>
      <c r="CK15" s="9">
        <v>369.16</v>
      </c>
      <c r="CL15" s="9">
        <v>114.251</v>
      </c>
      <c r="CM15" s="9">
        <v>29.09</v>
      </c>
      <c r="CN15" s="9">
        <v>610.62099999999998</v>
      </c>
      <c r="CO15" s="9">
        <v>207.80500000000001</v>
      </c>
      <c r="CP15" s="9">
        <v>197.095</v>
      </c>
      <c r="CQ15" s="9">
        <v>15.398999999999999</v>
      </c>
      <c r="CR15" s="9">
        <v>13.439</v>
      </c>
      <c r="CS15" s="9">
        <v>6.0890000000000004</v>
      </c>
      <c r="CT15" s="9">
        <v>7.35</v>
      </c>
      <c r="CU15" s="9">
        <v>9.8719999999999999</v>
      </c>
      <c r="CV15" s="9">
        <v>3.5670000000000002</v>
      </c>
      <c r="CW15" s="9">
        <v>8.6069999999999993</v>
      </c>
      <c r="CX15" s="9">
        <v>1.51</v>
      </c>
      <c r="CY15" s="9">
        <v>3.323</v>
      </c>
      <c r="CZ15" s="9">
        <v>3.47</v>
      </c>
      <c r="DA15" s="9">
        <v>4.7300000000000004</v>
      </c>
      <c r="DB15" s="9">
        <v>5.24</v>
      </c>
      <c r="DC15" s="9">
        <v>8.8829999999999991</v>
      </c>
      <c r="DD15" s="9">
        <v>4.556</v>
      </c>
      <c r="DE15" s="9">
        <v>1.96</v>
      </c>
      <c r="DF15" s="9">
        <v>181.697</v>
      </c>
      <c r="DG15" s="9">
        <v>156.78399999999999</v>
      </c>
      <c r="DH15" s="9">
        <v>146.167</v>
      </c>
      <c r="DI15" s="9">
        <v>5.7</v>
      </c>
      <c r="DJ15" s="9">
        <v>4.8150000000000004</v>
      </c>
      <c r="DK15" s="9">
        <v>6.8639999999999999</v>
      </c>
      <c r="DL15" s="9">
        <v>3.306</v>
      </c>
      <c r="DM15" s="9">
        <v>0.34499999999999997</v>
      </c>
      <c r="DN15" s="9">
        <v>127.502</v>
      </c>
      <c r="DO15" s="9">
        <v>6.383</v>
      </c>
      <c r="DP15" s="9">
        <v>5.2329999999999997</v>
      </c>
      <c r="DQ15" s="9">
        <v>17.666</v>
      </c>
      <c r="DR15" s="9">
        <v>33.435000000000002</v>
      </c>
      <c r="DS15" s="9">
        <v>123.349</v>
      </c>
      <c r="DT15" s="9">
        <v>24.913</v>
      </c>
      <c r="DU15" s="9">
        <v>10.709</v>
      </c>
      <c r="DV15" s="9">
        <v>207.80500000000001</v>
      </c>
      <c r="DW15" s="9">
        <v>417.90499999999997</v>
      </c>
      <c r="DX15" s="9">
        <v>397.78100000000001</v>
      </c>
      <c r="DY15" s="9">
        <v>32.313000000000002</v>
      </c>
      <c r="DZ15" s="9">
        <v>29.954999999999998</v>
      </c>
      <c r="EA15" s="9">
        <v>16.442</v>
      </c>
      <c r="EB15" s="9">
        <v>13.513</v>
      </c>
      <c r="EC15" s="9">
        <v>24.088999999999999</v>
      </c>
      <c r="ED15" s="9">
        <v>5.867</v>
      </c>
      <c r="EE15" s="9">
        <v>22.045999999999999</v>
      </c>
      <c r="EF15" s="9">
        <v>4.3479999999999999</v>
      </c>
      <c r="EG15" s="9">
        <v>3.5619999999999998</v>
      </c>
      <c r="EH15" s="9">
        <v>16.111999999999998</v>
      </c>
      <c r="EI15" s="9">
        <v>7.3490000000000002</v>
      </c>
      <c r="EJ15" s="9">
        <v>6.4950000000000001</v>
      </c>
      <c r="EK15" s="9">
        <v>24.966999999999999</v>
      </c>
      <c r="EL15" s="9">
        <v>4.9889999999999999</v>
      </c>
      <c r="EM15" s="9">
        <v>2.3580000000000001</v>
      </c>
      <c r="EN15" s="9">
        <v>365.46699999999998</v>
      </c>
      <c r="EO15" s="9">
        <v>328.15499999999997</v>
      </c>
      <c r="EP15" s="9">
        <v>297.709</v>
      </c>
      <c r="EQ15" s="9">
        <v>11.425000000000001</v>
      </c>
      <c r="ER15" s="9">
        <v>19.021000000000001</v>
      </c>
      <c r="ES15" s="9">
        <v>11.581</v>
      </c>
      <c r="ET15" s="9">
        <v>7.484</v>
      </c>
      <c r="EU15" s="9">
        <v>11.381</v>
      </c>
      <c r="EV15" s="9">
        <v>279.39100000000002</v>
      </c>
      <c r="EW15" s="9">
        <v>15.840999999999999</v>
      </c>
      <c r="EX15" s="9">
        <v>9.7260000000000009</v>
      </c>
      <c r="EY15" s="9">
        <v>23.196000000000002</v>
      </c>
      <c r="EZ15" s="9">
        <v>90.826999999999998</v>
      </c>
      <c r="FA15" s="9">
        <v>237.328</v>
      </c>
      <c r="FB15" s="9">
        <v>37.311999999999998</v>
      </c>
      <c r="FC15" s="9">
        <v>20.123999999999999</v>
      </c>
      <c r="FD15" s="9">
        <v>417.90499999999997</v>
      </c>
      <c r="FE15" s="9">
        <v>195.32499999999999</v>
      </c>
      <c r="FF15" s="9">
        <v>186.595</v>
      </c>
      <c r="FG15" s="9">
        <v>22.992999999999999</v>
      </c>
      <c r="FH15" s="9">
        <v>21.864000000000001</v>
      </c>
      <c r="FI15" s="9">
        <v>6.7169999999999996</v>
      </c>
      <c r="FJ15" s="9">
        <v>15.146000000000001</v>
      </c>
      <c r="FK15" s="9">
        <v>14.675000000000001</v>
      </c>
      <c r="FL15" s="9">
        <v>7.1890000000000001</v>
      </c>
      <c r="FM15" s="9">
        <v>14.553000000000001</v>
      </c>
      <c r="FN15" s="9">
        <v>0.94099999999999995</v>
      </c>
      <c r="FO15" s="9">
        <v>6.37</v>
      </c>
      <c r="FP15" s="9">
        <v>8.4540000000000006</v>
      </c>
      <c r="FQ15" s="9">
        <v>5.0549999999999997</v>
      </c>
      <c r="FR15" s="9">
        <v>8.3550000000000004</v>
      </c>
      <c r="FS15" s="9">
        <v>15.137</v>
      </c>
      <c r="FT15" s="9">
        <v>6.7270000000000003</v>
      </c>
      <c r="FU15" s="9">
        <v>1.129</v>
      </c>
      <c r="FV15" s="9">
        <v>163.602</v>
      </c>
      <c r="FW15" s="9">
        <v>118.31699999999999</v>
      </c>
      <c r="FX15" s="9">
        <v>115.904</v>
      </c>
      <c r="FY15" s="9">
        <v>1.647</v>
      </c>
      <c r="FZ15" s="9">
        <v>0.76600000000000001</v>
      </c>
      <c r="GA15" s="9">
        <v>1.647</v>
      </c>
      <c r="GB15" s="9">
        <v>0.76600000000000001</v>
      </c>
      <c r="GC15" s="9">
        <v>0</v>
      </c>
      <c r="GD15" s="9">
        <v>95.942999999999998</v>
      </c>
      <c r="GE15" s="9">
        <v>5.2640000000000002</v>
      </c>
      <c r="GF15" s="9">
        <v>3.7160000000000002</v>
      </c>
      <c r="GG15" s="9">
        <v>13.394</v>
      </c>
      <c r="GH15" s="9">
        <v>18.613</v>
      </c>
      <c r="GI15" s="9">
        <v>99.703999999999994</v>
      </c>
      <c r="GJ15" s="9">
        <v>45.284999999999997</v>
      </c>
      <c r="GK15" s="9">
        <v>8.73</v>
      </c>
      <c r="GL15" s="9">
        <v>195.32499999999999</v>
      </c>
      <c r="GM15" s="9">
        <v>1057.529</v>
      </c>
      <c r="GN15" s="9">
        <v>1013.989</v>
      </c>
      <c r="GO15" s="9">
        <v>92.417000000000002</v>
      </c>
      <c r="GP15" s="9">
        <v>85.769000000000005</v>
      </c>
      <c r="GQ15" s="9">
        <v>43.462000000000003</v>
      </c>
      <c r="GR15" s="9">
        <v>42.307000000000002</v>
      </c>
      <c r="GS15" s="9">
        <v>66.391999999999996</v>
      </c>
      <c r="GT15" s="9">
        <v>19.033999999999999</v>
      </c>
      <c r="GU15" s="9">
        <v>66.138999999999996</v>
      </c>
      <c r="GV15" s="9">
        <v>9.2759999999999998</v>
      </c>
      <c r="GW15" s="9">
        <v>10.01</v>
      </c>
      <c r="GX15" s="9">
        <v>35.378</v>
      </c>
      <c r="GY15" s="9">
        <v>19.896000000000001</v>
      </c>
      <c r="GZ15" s="9">
        <v>30.495000000000001</v>
      </c>
      <c r="HA15" s="9">
        <v>70.076999999999998</v>
      </c>
      <c r="HB15" s="9">
        <v>15.692</v>
      </c>
      <c r="HC15" s="9">
        <v>6.6479999999999997</v>
      </c>
      <c r="HD15" s="9">
        <v>921.572</v>
      </c>
      <c r="HE15" s="9">
        <v>663.25300000000004</v>
      </c>
      <c r="HF15" s="9">
        <v>625.65599999999995</v>
      </c>
      <c r="HG15" s="9">
        <v>20.433</v>
      </c>
      <c r="HH15" s="9">
        <v>16.346</v>
      </c>
      <c r="HI15" s="9">
        <v>21.39</v>
      </c>
      <c r="HJ15" s="9">
        <v>8.3469999999999995</v>
      </c>
      <c r="HK15" s="9">
        <v>6.8230000000000004</v>
      </c>
      <c r="HL15" s="9">
        <v>534.24900000000002</v>
      </c>
      <c r="HM15" s="9">
        <v>31.632999999999999</v>
      </c>
      <c r="HN15" s="9">
        <v>26.297000000000001</v>
      </c>
      <c r="HO15" s="9">
        <v>71.072999999999993</v>
      </c>
      <c r="HP15" s="9">
        <v>140.29900000000001</v>
      </c>
      <c r="HQ15" s="9">
        <v>522.95299999999997</v>
      </c>
      <c r="HR15" s="9">
        <v>258.32</v>
      </c>
      <c r="HS15" s="9">
        <v>43.54</v>
      </c>
      <c r="HT15" s="9">
        <v>1057.529</v>
      </c>
      <c r="HU15" s="9">
        <v>400.339</v>
      </c>
      <c r="HV15" s="9">
        <v>369.25099999999998</v>
      </c>
      <c r="HW15" s="9">
        <v>44.582999999999998</v>
      </c>
      <c r="HX15" s="9">
        <v>41.375</v>
      </c>
      <c r="HY15" s="9">
        <v>12.186999999999999</v>
      </c>
      <c r="HZ15" s="9">
        <v>29.187999999999999</v>
      </c>
      <c r="IA15" s="9">
        <v>27.710999999999999</v>
      </c>
      <c r="IB15" s="9">
        <v>13.664</v>
      </c>
      <c r="IC15" s="9">
        <v>23.774999999999999</v>
      </c>
      <c r="ID15" s="9">
        <v>5.9169999999999998</v>
      </c>
      <c r="IE15" s="9">
        <v>9.2319999999999993</v>
      </c>
      <c r="IF15" s="9">
        <v>16.414000000000001</v>
      </c>
      <c r="IG15" s="9">
        <v>11.99</v>
      </c>
      <c r="IH15" s="9">
        <v>12.971</v>
      </c>
      <c r="II15" s="9">
        <v>23.015000000000001</v>
      </c>
      <c r="IJ15" s="9">
        <v>18.36</v>
      </c>
      <c r="IK15" s="9">
        <v>3.2069999999999999</v>
      </c>
      <c r="IL15" s="9">
        <v>324.66800000000001</v>
      </c>
      <c r="IM15" s="9">
        <v>228.125</v>
      </c>
      <c r="IN15" s="9">
        <v>207.90799999999999</v>
      </c>
      <c r="IO15" s="9">
        <v>11.695</v>
      </c>
      <c r="IP15" s="9">
        <v>8.5220000000000002</v>
      </c>
      <c r="IQ15" s="9">
        <v>11.37</v>
      </c>
    </row>
    <row r="16" spans="1:251">
      <c r="A16" s="10">
        <v>43862</v>
      </c>
      <c r="B16" s="9">
        <v>30.291</v>
      </c>
      <c r="C16" s="9">
        <v>39.148000000000003</v>
      </c>
      <c r="D16" s="9">
        <v>33.130000000000003</v>
      </c>
      <c r="E16" s="9">
        <v>70.739000000000004</v>
      </c>
      <c r="F16" s="9">
        <v>31.831</v>
      </c>
      <c r="G16" s="9">
        <v>9.5779999999999994</v>
      </c>
      <c r="H16" s="9">
        <v>998.721</v>
      </c>
      <c r="I16" s="9">
        <v>880.42399999999998</v>
      </c>
      <c r="J16" s="9">
        <v>841.18799999999999</v>
      </c>
      <c r="K16" s="9">
        <v>15.824999999999999</v>
      </c>
      <c r="L16" s="9">
        <v>23.411000000000001</v>
      </c>
      <c r="M16" s="9">
        <v>14.433</v>
      </c>
      <c r="N16" s="9">
        <v>16.847000000000001</v>
      </c>
      <c r="O16" s="9">
        <v>7.4690000000000003</v>
      </c>
      <c r="P16" s="9">
        <v>630.97199999999998</v>
      </c>
      <c r="Q16" s="9">
        <v>43.85</v>
      </c>
      <c r="R16" s="9">
        <v>49.122</v>
      </c>
      <c r="S16" s="9">
        <v>156.48099999999999</v>
      </c>
      <c r="T16" s="9">
        <v>118.18</v>
      </c>
      <c r="U16" s="9">
        <v>762.245</v>
      </c>
      <c r="V16" s="9">
        <v>118.297</v>
      </c>
      <c r="W16" s="9">
        <v>71.563000000000002</v>
      </c>
      <c r="X16" s="9">
        <v>1182.432</v>
      </c>
      <c r="Y16" s="9">
        <v>832.96299999999997</v>
      </c>
      <c r="Z16" s="9">
        <v>747.64300000000003</v>
      </c>
      <c r="AA16" s="9">
        <v>114.779</v>
      </c>
      <c r="AB16" s="9">
        <v>106.889</v>
      </c>
      <c r="AC16" s="9">
        <v>49.616999999999997</v>
      </c>
      <c r="AD16" s="9">
        <v>57.271000000000001</v>
      </c>
      <c r="AE16" s="9">
        <v>59.982999999999997</v>
      </c>
      <c r="AF16" s="9">
        <v>46.905999999999999</v>
      </c>
      <c r="AG16" s="9">
        <v>64.894999999999996</v>
      </c>
      <c r="AH16" s="9">
        <v>21.257000000000001</v>
      </c>
      <c r="AI16" s="9">
        <v>19.116</v>
      </c>
      <c r="AJ16" s="9">
        <v>15.852</v>
      </c>
      <c r="AK16" s="9">
        <v>53.996000000000002</v>
      </c>
      <c r="AL16" s="9">
        <v>37.040999999999997</v>
      </c>
      <c r="AM16" s="9">
        <v>70.614000000000004</v>
      </c>
      <c r="AN16" s="9">
        <v>36.274999999999999</v>
      </c>
      <c r="AO16" s="9">
        <v>7.89</v>
      </c>
      <c r="AP16" s="9">
        <v>632.86400000000003</v>
      </c>
      <c r="AQ16" s="9">
        <v>542.34900000000005</v>
      </c>
      <c r="AR16" s="9">
        <v>512.70299999999997</v>
      </c>
      <c r="AS16" s="9">
        <v>9.5299999999999994</v>
      </c>
      <c r="AT16" s="9">
        <v>20.114999999999998</v>
      </c>
      <c r="AU16" s="9">
        <v>11.962999999999999</v>
      </c>
      <c r="AV16" s="9">
        <v>10.568</v>
      </c>
      <c r="AW16" s="9">
        <v>7.1139999999999999</v>
      </c>
      <c r="AX16" s="9">
        <v>328.36700000000002</v>
      </c>
      <c r="AY16" s="9">
        <v>37.762</v>
      </c>
      <c r="AZ16" s="9">
        <v>32.473999999999997</v>
      </c>
      <c r="BA16" s="9">
        <v>143.74600000000001</v>
      </c>
      <c r="BB16" s="9">
        <v>85.322999999999993</v>
      </c>
      <c r="BC16" s="9">
        <v>457.02499999999998</v>
      </c>
      <c r="BD16" s="9">
        <v>90.516000000000005</v>
      </c>
      <c r="BE16" s="9">
        <v>85.319000000000003</v>
      </c>
      <c r="BF16" s="9">
        <v>832.96299999999997</v>
      </c>
      <c r="BG16" s="9">
        <v>622.298</v>
      </c>
      <c r="BH16" s="9">
        <v>586.21600000000001</v>
      </c>
      <c r="BI16" s="9">
        <v>46.652999999999999</v>
      </c>
      <c r="BJ16" s="9">
        <v>45.350999999999999</v>
      </c>
      <c r="BK16" s="9">
        <v>23.75</v>
      </c>
      <c r="BL16" s="9">
        <v>21.600999999999999</v>
      </c>
      <c r="BM16" s="9">
        <v>26.048999999999999</v>
      </c>
      <c r="BN16" s="9">
        <v>19.302</v>
      </c>
      <c r="BO16" s="9">
        <v>29.298999999999999</v>
      </c>
      <c r="BP16" s="9">
        <v>10.6</v>
      </c>
      <c r="BQ16" s="9">
        <v>5.452</v>
      </c>
      <c r="BR16" s="9">
        <v>19.21</v>
      </c>
      <c r="BS16" s="9">
        <v>15.36</v>
      </c>
      <c r="BT16" s="9">
        <v>10.781000000000001</v>
      </c>
      <c r="BU16" s="9">
        <v>24.196000000000002</v>
      </c>
      <c r="BV16" s="9">
        <v>21.155000000000001</v>
      </c>
      <c r="BW16" s="9">
        <v>1.302</v>
      </c>
      <c r="BX16" s="9">
        <v>539.56299999999999</v>
      </c>
      <c r="BY16" s="9">
        <v>422.827</v>
      </c>
      <c r="BZ16" s="9">
        <v>404.78699999999998</v>
      </c>
      <c r="CA16" s="9">
        <v>8.5679999999999996</v>
      </c>
      <c r="CB16" s="9">
        <v>9.4719999999999995</v>
      </c>
      <c r="CC16" s="9">
        <v>11.35</v>
      </c>
      <c r="CD16" s="9">
        <v>3.915</v>
      </c>
      <c r="CE16" s="9">
        <v>2.08</v>
      </c>
      <c r="CF16" s="9">
        <v>307.51100000000002</v>
      </c>
      <c r="CG16" s="9">
        <v>16.661000000000001</v>
      </c>
      <c r="CH16" s="9">
        <v>22.6</v>
      </c>
      <c r="CI16" s="9">
        <v>76.054000000000002</v>
      </c>
      <c r="CJ16" s="9">
        <v>41.701999999999998</v>
      </c>
      <c r="CK16" s="9">
        <v>381.125</v>
      </c>
      <c r="CL16" s="9">
        <v>116.736</v>
      </c>
      <c r="CM16" s="9">
        <v>36.082000000000001</v>
      </c>
      <c r="CN16" s="9">
        <v>622.298</v>
      </c>
      <c r="CO16" s="9">
        <v>200.096</v>
      </c>
      <c r="CP16" s="9">
        <v>189.29400000000001</v>
      </c>
      <c r="CQ16" s="9">
        <v>14.205</v>
      </c>
      <c r="CR16" s="9">
        <v>13.397</v>
      </c>
      <c r="CS16" s="9">
        <v>3.1549999999999998</v>
      </c>
      <c r="CT16" s="9">
        <v>10.242000000000001</v>
      </c>
      <c r="CU16" s="9">
        <v>9.9030000000000005</v>
      </c>
      <c r="CV16" s="9">
        <v>3.4940000000000002</v>
      </c>
      <c r="CW16" s="9">
        <v>10.103999999999999</v>
      </c>
      <c r="CX16" s="9">
        <v>1.367</v>
      </c>
      <c r="CY16" s="9">
        <v>1.9259999999999999</v>
      </c>
      <c r="CZ16" s="9">
        <v>4.4400000000000004</v>
      </c>
      <c r="DA16" s="9">
        <v>4.7450000000000001</v>
      </c>
      <c r="DB16" s="9">
        <v>4.2119999999999997</v>
      </c>
      <c r="DC16" s="9">
        <v>9.7949999999999999</v>
      </c>
      <c r="DD16" s="9">
        <v>3.6019999999999999</v>
      </c>
      <c r="DE16" s="9">
        <v>0.80800000000000005</v>
      </c>
      <c r="DF16" s="9">
        <v>175.089</v>
      </c>
      <c r="DG16" s="9">
        <v>153.893</v>
      </c>
      <c r="DH16" s="9">
        <v>139.47</v>
      </c>
      <c r="DI16" s="9">
        <v>5.76</v>
      </c>
      <c r="DJ16" s="9">
        <v>8.6630000000000003</v>
      </c>
      <c r="DK16" s="9">
        <v>5.399</v>
      </c>
      <c r="DL16" s="9">
        <v>5.391</v>
      </c>
      <c r="DM16" s="9">
        <v>3.0230000000000001</v>
      </c>
      <c r="DN16" s="9">
        <v>119.72499999999999</v>
      </c>
      <c r="DO16" s="9">
        <v>7.3710000000000004</v>
      </c>
      <c r="DP16" s="9">
        <v>6.2729999999999997</v>
      </c>
      <c r="DQ16" s="9">
        <v>20.524000000000001</v>
      </c>
      <c r="DR16" s="9">
        <v>24.943999999999999</v>
      </c>
      <c r="DS16" s="9">
        <v>128.94900000000001</v>
      </c>
      <c r="DT16" s="9">
        <v>21.196000000000002</v>
      </c>
      <c r="DU16" s="9">
        <v>10.802</v>
      </c>
      <c r="DV16" s="9">
        <v>200.096</v>
      </c>
      <c r="DW16" s="9">
        <v>447.8</v>
      </c>
      <c r="DX16" s="9">
        <v>434.553</v>
      </c>
      <c r="DY16" s="9">
        <v>35.997999999999998</v>
      </c>
      <c r="DZ16" s="9">
        <v>33.152999999999999</v>
      </c>
      <c r="EA16" s="9">
        <v>16.957999999999998</v>
      </c>
      <c r="EB16" s="9">
        <v>16.195</v>
      </c>
      <c r="EC16" s="9">
        <v>22.015999999999998</v>
      </c>
      <c r="ED16" s="9">
        <v>10.62</v>
      </c>
      <c r="EE16" s="9">
        <v>21.183</v>
      </c>
      <c r="EF16" s="9">
        <v>3.3940000000000001</v>
      </c>
      <c r="EG16" s="9">
        <v>8.0579999999999998</v>
      </c>
      <c r="EH16" s="9">
        <v>18.869</v>
      </c>
      <c r="EI16" s="9">
        <v>5.7229999999999999</v>
      </c>
      <c r="EJ16" s="9">
        <v>8.5609999999999999</v>
      </c>
      <c r="EK16" s="9">
        <v>28.260999999999999</v>
      </c>
      <c r="EL16" s="9">
        <v>4.8920000000000003</v>
      </c>
      <c r="EM16" s="9">
        <v>2.8450000000000002</v>
      </c>
      <c r="EN16" s="9">
        <v>398.55500000000001</v>
      </c>
      <c r="EO16" s="9">
        <v>353.93200000000002</v>
      </c>
      <c r="EP16" s="9">
        <v>325.39699999999999</v>
      </c>
      <c r="EQ16" s="9">
        <v>12.782</v>
      </c>
      <c r="ER16" s="9">
        <v>15.753</v>
      </c>
      <c r="ES16" s="9">
        <v>10.673</v>
      </c>
      <c r="ET16" s="9">
        <v>7.234</v>
      </c>
      <c r="EU16" s="9">
        <v>9.4160000000000004</v>
      </c>
      <c r="EV16" s="9">
        <v>293.16699999999997</v>
      </c>
      <c r="EW16" s="9">
        <v>20.398</v>
      </c>
      <c r="EX16" s="9">
        <v>8.2650000000000006</v>
      </c>
      <c r="EY16" s="9">
        <v>32.101999999999997</v>
      </c>
      <c r="EZ16" s="9">
        <v>78.894000000000005</v>
      </c>
      <c r="FA16" s="9">
        <v>275.03800000000001</v>
      </c>
      <c r="FB16" s="9">
        <v>44.622</v>
      </c>
      <c r="FC16" s="9">
        <v>13.247</v>
      </c>
      <c r="FD16" s="9">
        <v>447.8</v>
      </c>
      <c r="FE16" s="9">
        <v>215.786</v>
      </c>
      <c r="FF16" s="9">
        <v>206.77099999999999</v>
      </c>
      <c r="FG16" s="9">
        <v>23.916</v>
      </c>
      <c r="FH16" s="9">
        <v>23.266999999999999</v>
      </c>
      <c r="FI16" s="9">
        <v>8.0860000000000003</v>
      </c>
      <c r="FJ16" s="9">
        <v>15.180999999999999</v>
      </c>
      <c r="FK16" s="9">
        <v>13.124000000000001</v>
      </c>
      <c r="FL16" s="9">
        <v>10.141999999999999</v>
      </c>
      <c r="FM16" s="9">
        <v>13.343999999999999</v>
      </c>
      <c r="FN16" s="9">
        <v>4.13</v>
      </c>
      <c r="FO16" s="9">
        <v>4.9269999999999996</v>
      </c>
      <c r="FP16" s="9">
        <v>8.4600000000000009</v>
      </c>
      <c r="FQ16" s="9">
        <v>6.5190000000000001</v>
      </c>
      <c r="FR16" s="9">
        <v>8.2880000000000003</v>
      </c>
      <c r="FS16" s="9">
        <v>18.63</v>
      </c>
      <c r="FT16" s="9">
        <v>4.6369999999999996</v>
      </c>
      <c r="FU16" s="9">
        <v>0.64900000000000002</v>
      </c>
      <c r="FV16" s="9">
        <v>182.85499999999999</v>
      </c>
      <c r="FW16" s="9">
        <v>124.416</v>
      </c>
      <c r="FX16" s="9">
        <v>116.70699999999999</v>
      </c>
      <c r="FY16" s="9">
        <v>2.1230000000000002</v>
      </c>
      <c r="FZ16" s="9">
        <v>5.5869999999999997</v>
      </c>
      <c r="GA16" s="9">
        <v>2.1230000000000002</v>
      </c>
      <c r="GB16" s="9">
        <v>2.407</v>
      </c>
      <c r="GC16" s="9">
        <v>3.18</v>
      </c>
      <c r="GD16" s="9">
        <v>95.838999999999999</v>
      </c>
      <c r="GE16" s="9">
        <v>6.5629999999999997</v>
      </c>
      <c r="GF16" s="9">
        <v>6.2679999999999998</v>
      </c>
      <c r="GG16" s="9">
        <v>15.746</v>
      </c>
      <c r="GH16" s="9">
        <v>22.53</v>
      </c>
      <c r="GI16" s="9">
        <v>101.887</v>
      </c>
      <c r="GJ16" s="9">
        <v>58.439</v>
      </c>
      <c r="GK16" s="9">
        <v>9.0150000000000006</v>
      </c>
      <c r="GL16" s="9">
        <v>215.786</v>
      </c>
      <c r="GM16" s="9">
        <v>1096.3230000000001</v>
      </c>
      <c r="GN16" s="9">
        <v>1049.164</v>
      </c>
      <c r="GO16" s="9">
        <v>103.52800000000001</v>
      </c>
      <c r="GP16" s="9">
        <v>94.825000000000003</v>
      </c>
      <c r="GQ16" s="9">
        <v>50.530999999999999</v>
      </c>
      <c r="GR16" s="9">
        <v>44.293999999999997</v>
      </c>
      <c r="GS16" s="9">
        <v>69.320999999999998</v>
      </c>
      <c r="GT16" s="9">
        <v>25.504000000000001</v>
      </c>
      <c r="GU16" s="9">
        <v>68.625</v>
      </c>
      <c r="GV16" s="9">
        <v>14.112</v>
      </c>
      <c r="GW16" s="9">
        <v>12.087999999999999</v>
      </c>
      <c r="GX16" s="9">
        <v>45.69</v>
      </c>
      <c r="GY16" s="9">
        <v>21.074000000000002</v>
      </c>
      <c r="GZ16" s="9">
        <v>28.061</v>
      </c>
      <c r="HA16" s="9">
        <v>71.319999999999993</v>
      </c>
      <c r="HB16" s="9">
        <v>23.504999999999999</v>
      </c>
      <c r="HC16" s="9">
        <v>8.702</v>
      </c>
      <c r="HD16" s="9">
        <v>945.63599999999997</v>
      </c>
      <c r="HE16" s="9">
        <v>672.428</v>
      </c>
      <c r="HF16" s="9">
        <v>643.625</v>
      </c>
      <c r="HG16" s="9">
        <v>14.023</v>
      </c>
      <c r="HH16" s="9">
        <v>14.286</v>
      </c>
      <c r="HI16" s="9">
        <v>19.068000000000001</v>
      </c>
      <c r="HJ16" s="9">
        <v>6.6890000000000001</v>
      </c>
      <c r="HK16" s="9">
        <v>2.5529999999999999</v>
      </c>
      <c r="HL16" s="9">
        <v>523.85500000000002</v>
      </c>
      <c r="HM16" s="9">
        <v>33.259</v>
      </c>
      <c r="HN16" s="9">
        <v>26.504999999999999</v>
      </c>
      <c r="HO16" s="9">
        <v>88.808000000000007</v>
      </c>
      <c r="HP16" s="9">
        <v>118.93</v>
      </c>
      <c r="HQ16" s="9">
        <v>553.49800000000005</v>
      </c>
      <c r="HR16" s="9">
        <v>273.20800000000003</v>
      </c>
      <c r="HS16" s="9">
        <v>47.16</v>
      </c>
      <c r="HT16" s="9">
        <v>1096.3230000000001</v>
      </c>
      <c r="HU16" s="9">
        <v>392.03899999999999</v>
      </c>
      <c r="HV16" s="9">
        <v>367.25799999999998</v>
      </c>
      <c r="HW16" s="9">
        <v>41.287999999999997</v>
      </c>
      <c r="HX16" s="9">
        <v>38.325000000000003</v>
      </c>
      <c r="HY16" s="9">
        <v>13.506</v>
      </c>
      <c r="HZ16" s="9">
        <v>24.82</v>
      </c>
      <c r="IA16" s="9">
        <v>24.311</v>
      </c>
      <c r="IB16" s="9">
        <v>14.013999999999999</v>
      </c>
      <c r="IC16" s="9">
        <v>20.753</v>
      </c>
      <c r="ID16" s="9">
        <v>5.931</v>
      </c>
      <c r="IE16" s="9">
        <v>9.6630000000000003</v>
      </c>
      <c r="IF16" s="9">
        <v>13.263</v>
      </c>
      <c r="IG16" s="9">
        <v>14.456</v>
      </c>
      <c r="IH16" s="9">
        <v>10.606</v>
      </c>
      <c r="II16" s="9">
        <v>24.542000000000002</v>
      </c>
      <c r="IJ16" s="9">
        <v>13.782999999999999</v>
      </c>
      <c r="IK16" s="9">
        <v>2.9630000000000001</v>
      </c>
      <c r="IL16" s="9">
        <v>325.97000000000003</v>
      </c>
      <c r="IM16" s="9">
        <v>224.20699999999999</v>
      </c>
      <c r="IN16" s="9">
        <v>211.29300000000001</v>
      </c>
      <c r="IO16" s="9">
        <v>7.5510000000000002</v>
      </c>
      <c r="IP16" s="9">
        <v>5.3630000000000004</v>
      </c>
      <c r="IQ16" s="9">
        <v>6.8959999999999999</v>
      </c>
    </row>
    <row r="17" spans="1:251">
      <c r="A17" s="10">
        <v>44228</v>
      </c>
      <c r="B17" s="9">
        <v>29.437999999999999</v>
      </c>
      <c r="C17" s="9">
        <v>50.234000000000002</v>
      </c>
      <c r="D17" s="9">
        <v>25.61</v>
      </c>
      <c r="E17" s="9">
        <v>69.66</v>
      </c>
      <c r="F17" s="9">
        <v>35.621000000000002</v>
      </c>
      <c r="G17" s="9">
        <v>10.199</v>
      </c>
      <c r="H17" s="9">
        <v>1048.3440000000001</v>
      </c>
      <c r="I17" s="9">
        <v>924.11</v>
      </c>
      <c r="J17" s="9">
        <v>870.077</v>
      </c>
      <c r="K17" s="9">
        <v>23.652000000000001</v>
      </c>
      <c r="L17" s="9">
        <v>29.88</v>
      </c>
      <c r="M17" s="9">
        <v>21.007000000000001</v>
      </c>
      <c r="N17" s="9">
        <v>16.526</v>
      </c>
      <c r="O17" s="9">
        <v>15.929</v>
      </c>
      <c r="P17" s="9">
        <v>601.51599999999996</v>
      </c>
      <c r="Q17" s="9">
        <v>77.736000000000004</v>
      </c>
      <c r="R17" s="9">
        <v>68.263000000000005</v>
      </c>
      <c r="S17" s="9">
        <v>176.595</v>
      </c>
      <c r="T17" s="9">
        <v>126.36799999999999</v>
      </c>
      <c r="U17" s="9">
        <v>797.74199999999996</v>
      </c>
      <c r="V17" s="9">
        <v>124.23399999999999</v>
      </c>
      <c r="W17" s="9">
        <v>74.527000000000001</v>
      </c>
      <c r="X17" s="9">
        <v>1238.3510000000001</v>
      </c>
      <c r="Y17" s="9">
        <v>766.41300000000001</v>
      </c>
      <c r="Z17" s="9">
        <v>702.71699999999998</v>
      </c>
      <c r="AA17" s="9">
        <v>128.84200000000001</v>
      </c>
      <c r="AB17" s="9">
        <v>119.93600000000001</v>
      </c>
      <c r="AC17" s="9">
        <v>45.207000000000001</v>
      </c>
      <c r="AD17" s="9">
        <v>74.728999999999999</v>
      </c>
      <c r="AE17" s="9">
        <v>68.006</v>
      </c>
      <c r="AF17" s="9">
        <v>50.814999999999998</v>
      </c>
      <c r="AG17" s="9">
        <v>73.927000000000007</v>
      </c>
      <c r="AH17" s="9">
        <v>26.37</v>
      </c>
      <c r="AI17" s="9">
        <v>16.867999999999999</v>
      </c>
      <c r="AJ17" s="9">
        <v>23.785</v>
      </c>
      <c r="AK17" s="9">
        <v>55.328000000000003</v>
      </c>
      <c r="AL17" s="9">
        <v>40.823</v>
      </c>
      <c r="AM17" s="9">
        <v>75.962999999999994</v>
      </c>
      <c r="AN17" s="9">
        <v>43.972999999999999</v>
      </c>
      <c r="AO17" s="9">
        <v>8.9049999999999994</v>
      </c>
      <c r="AP17" s="9">
        <v>573.875</v>
      </c>
      <c r="AQ17" s="9">
        <v>484.67599999999999</v>
      </c>
      <c r="AR17" s="9">
        <v>458.81700000000001</v>
      </c>
      <c r="AS17" s="9">
        <v>8.2680000000000007</v>
      </c>
      <c r="AT17" s="9">
        <v>17.591000000000001</v>
      </c>
      <c r="AU17" s="9">
        <v>11.629</v>
      </c>
      <c r="AV17" s="9">
        <v>8.91</v>
      </c>
      <c r="AW17" s="9">
        <v>5.3209999999999997</v>
      </c>
      <c r="AX17" s="9">
        <v>266.52600000000001</v>
      </c>
      <c r="AY17" s="9">
        <v>45.026000000000003</v>
      </c>
      <c r="AZ17" s="9">
        <v>44.411999999999999</v>
      </c>
      <c r="BA17" s="9">
        <v>128.71199999999999</v>
      </c>
      <c r="BB17" s="9">
        <v>72.293999999999997</v>
      </c>
      <c r="BC17" s="9">
        <v>412.38299999999998</v>
      </c>
      <c r="BD17" s="9">
        <v>89.198999999999998</v>
      </c>
      <c r="BE17" s="9">
        <v>63.697000000000003</v>
      </c>
      <c r="BF17" s="9">
        <v>766.41300000000001</v>
      </c>
      <c r="BG17" s="9">
        <v>634.80600000000004</v>
      </c>
      <c r="BH17" s="9">
        <v>602.33299999999997</v>
      </c>
      <c r="BI17" s="9">
        <v>49.042000000000002</v>
      </c>
      <c r="BJ17" s="9">
        <v>42.668999999999997</v>
      </c>
      <c r="BK17" s="9">
        <v>19.765000000000001</v>
      </c>
      <c r="BL17" s="9">
        <v>22.904</v>
      </c>
      <c r="BM17" s="9">
        <v>25.030999999999999</v>
      </c>
      <c r="BN17" s="9">
        <v>16.937999999999999</v>
      </c>
      <c r="BO17" s="9">
        <v>27.704000000000001</v>
      </c>
      <c r="BP17" s="9">
        <v>7.5359999999999996</v>
      </c>
      <c r="BQ17" s="9">
        <v>6.6079999999999997</v>
      </c>
      <c r="BR17" s="9">
        <v>11.757</v>
      </c>
      <c r="BS17" s="9">
        <v>14.465</v>
      </c>
      <c r="BT17" s="9">
        <v>16.446999999999999</v>
      </c>
      <c r="BU17" s="9">
        <v>32.232999999999997</v>
      </c>
      <c r="BV17" s="9">
        <v>10.436</v>
      </c>
      <c r="BW17" s="9">
        <v>6.3730000000000002</v>
      </c>
      <c r="BX17" s="9">
        <v>553.29100000000005</v>
      </c>
      <c r="BY17" s="9">
        <v>432.95299999999997</v>
      </c>
      <c r="BZ17" s="9">
        <v>418.71100000000001</v>
      </c>
      <c r="CA17" s="9">
        <v>7.7990000000000004</v>
      </c>
      <c r="CB17" s="9">
        <v>5.8650000000000002</v>
      </c>
      <c r="CC17" s="9">
        <v>9.6069999999999993</v>
      </c>
      <c r="CD17" s="9">
        <v>2.2530000000000001</v>
      </c>
      <c r="CE17" s="9">
        <v>1.8029999999999999</v>
      </c>
      <c r="CF17" s="9">
        <v>299.55399999999997</v>
      </c>
      <c r="CG17" s="9">
        <v>26.773</v>
      </c>
      <c r="CH17" s="9">
        <v>31.309000000000001</v>
      </c>
      <c r="CI17" s="9">
        <v>75.316999999999993</v>
      </c>
      <c r="CJ17" s="9">
        <v>48.395000000000003</v>
      </c>
      <c r="CK17" s="9">
        <v>384.55799999999999</v>
      </c>
      <c r="CL17" s="9">
        <v>120.33799999999999</v>
      </c>
      <c r="CM17" s="9">
        <v>32.472999999999999</v>
      </c>
      <c r="CN17" s="9">
        <v>634.80600000000004</v>
      </c>
      <c r="CO17" s="9">
        <v>195.84800000000001</v>
      </c>
      <c r="CP17" s="9">
        <v>188.399</v>
      </c>
      <c r="CQ17" s="9">
        <v>19.768999999999998</v>
      </c>
      <c r="CR17" s="9">
        <v>16.643000000000001</v>
      </c>
      <c r="CS17" s="9">
        <v>4.883</v>
      </c>
      <c r="CT17" s="9">
        <v>11.76</v>
      </c>
      <c r="CU17" s="9">
        <v>11.849</v>
      </c>
      <c r="CV17" s="9">
        <v>4.7939999999999996</v>
      </c>
      <c r="CW17" s="9">
        <v>11.323</v>
      </c>
      <c r="CX17" s="9">
        <v>0.374</v>
      </c>
      <c r="CY17" s="9">
        <v>4.9450000000000003</v>
      </c>
      <c r="CZ17" s="9">
        <v>5.0330000000000004</v>
      </c>
      <c r="DA17" s="9">
        <v>7.3639999999999999</v>
      </c>
      <c r="DB17" s="9">
        <v>4.2460000000000004</v>
      </c>
      <c r="DC17" s="9">
        <v>10.544</v>
      </c>
      <c r="DD17" s="9">
        <v>6.0990000000000002</v>
      </c>
      <c r="DE17" s="9">
        <v>3.1259999999999999</v>
      </c>
      <c r="DF17" s="9">
        <v>168.63</v>
      </c>
      <c r="DG17" s="9">
        <v>145.68299999999999</v>
      </c>
      <c r="DH17" s="9">
        <v>141.303</v>
      </c>
      <c r="DI17" s="9">
        <v>2.855</v>
      </c>
      <c r="DJ17" s="9">
        <v>0.62</v>
      </c>
      <c r="DK17" s="9">
        <v>2.855</v>
      </c>
      <c r="DL17" s="9">
        <v>0.62</v>
      </c>
      <c r="DM17" s="9">
        <v>0</v>
      </c>
      <c r="DN17" s="9">
        <v>103.877</v>
      </c>
      <c r="DO17" s="9">
        <v>8.6989999999999998</v>
      </c>
      <c r="DP17" s="9">
        <v>6.577</v>
      </c>
      <c r="DQ17" s="9">
        <v>26.53</v>
      </c>
      <c r="DR17" s="9">
        <v>19.023</v>
      </c>
      <c r="DS17" s="9">
        <v>126.66</v>
      </c>
      <c r="DT17" s="9">
        <v>22.946999999999999</v>
      </c>
      <c r="DU17" s="9">
        <v>7.4489999999999998</v>
      </c>
      <c r="DV17" s="9">
        <v>195.84800000000001</v>
      </c>
      <c r="DW17" s="9">
        <v>459.65100000000001</v>
      </c>
      <c r="DX17" s="9">
        <v>442.50799999999998</v>
      </c>
      <c r="DY17" s="9">
        <v>28.71</v>
      </c>
      <c r="DZ17" s="9">
        <v>27.015000000000001</v>
      </c>
      <c r="EA17" s="9">
        <v>13.866</v>
      </c>
      <c r="EB17" s="9">
        <v>13.15</v>
      </c>
      <c r="EC17" s="9">
        <v>22.997</v>
      </c>
      <c r="ED17" s="9">
        <v>4.0179999999999998</v>
      </c>
      <c r="EE17" s="9">
        <v>21.311</v>
      </c>
      <c r="EF17" s="9">
        <v>3.0379999999999998</v>
      </c>
      <c r="EG17" s="9">
        <v>2.2130000000000001</v>
      </c>
      <c r="EH17" s="9">
        <v>10.759</v>
      </c>
      <c r="EI17" s="9">
        <v>9.1519999999999992</v>
      </c>
      <c r="EJ17" s="9">
        <v>7.1029999999999998</v>
      </c>
      <c r="EK17" s="9">
        <v>22.285</v>
      </c>
      <c r="EL17" s="9">
        <v>4.7300000000000004</v>
      </c>
      <c r="EM17" s="9">
        <v>1.694</v>
      </c>
      <c r="EN17" s="9">
        <v>413.79899999999998</v>
      </c>
      <c r="EO17" s="9">
        <v>368.56900000000002</v>
      </c>
      <c r="EP17" s="9">
        <v>338.92899999999997</v>
      </c>
      <c r="EQ17" s="9">
        <v>12.194000000000001</v>
      </c>
      <c r="ER17" s="9">
        <v>16.760000000000002</v>
      </c>
      <c r="ES17" s="9">
        <v>13.2</v>
      </c>
      <c r="ET17" s="9">
        <v>10.816000000000001</v>
      </c>
      <c r="EU17" s="9">
        <v>4.9370000000000003</v>
      </c>
      <c r="EV17" s="9">
        <v>314.30700000000002</v>
      </c>
      <c r="EW17" s="9">
        <v>16.367000000000001</v>
      </c>
      <c r="EX17" s="9">
        <v>11.012</v>
      </c>
      <c r="EY17" s="9">
        <v>26.882999999999999</v>
      </c>
      <c r="EZ17" s="9">
        <v>87.367000000000004</v>
      </c>
      <c r="FA17" s="9">
        <v>281.202</v>
      </c>
      <c r="FB17" s="9">
        <v>45.23</v>
      </c>
      <c r="FC17" s="9">
        <v>17.141999999999999</v>
      </c>
      <c r="FD17" s="9">
        <v>459.65100000000001</v>
      </c>
      <c r="FE17" s="9">
        <v>200.161</v>
      </c>
      <c r="FF17" s="9">
        <v>193.834</v>
      </c>
      <c r="FG17" s="9">
        <v>13.795</v>
      </c>
      <c r="FH17" s="9">
        <v>13.071999999999999</v>
      </c>
      <c r="FI17" s="9">
        <v>3.9049999999999998</v>
      </c>
      <c r="FJ17" s="9">
        <v>9.1669999999999998</v>
      </c>
      <c r="FK17" s="9">
        <v>5.9470000000000001</v>
      </c>
      <c r="FL17" s="9">
        <v>7.125</v>
      </c>
      <c r="FM17" s="9">
        <v>5.9470000000000001</v>
      </c>
      <c r="FN17" s="9">
        <v>4.7510000000000003</v>
      </c>
      <c r="FO17" s="9">
        <v>2.3730000000000002</v>
      </c>
      <c r="FP17" s="9">
        <v>4.5149999999999997</v>
      </c>
      <c r="FQ17" s="9">
        <v>2.8239999999999998</v>
      </c>
      <c r="FR17" s="9">
        <v>5.7329999999999997</v>
      </c>
      <c r="FS17" s="9">
        <v>8.4619999999999997</v>
      </c>
      <c r="FT17" s="9">
        <v>4.6100000000000003</v>
      </c>
      <c r="FU17" s="9">
        <v>0.72299999999999998</v>
      </c>
      <c r="FV17" s="9">
        <v>180.03899999999999</v>
      </c>
      <c r="FW17" s="9">
        <v>116.47799999999999</v>
      </c>
      <c r="FX17" s="9">
        <v>112.004</v>
      </c>
      <c r="FY17" s="9">
        <v>1.827</v>
      </c>
      <c r="FZ17" s="9">
        <v>2.6480000000000001</v>
      </c>
      <c r="GA17" s="9">
        <v>1.827</v>
      </c>
      <c r="GB17" s="9">
        <v>1.994</v>
      </c>
      <c r="GC17" s="9">
        <v>0.65400000000000003</v>
      </c>
      <c r="GD17" s="9">
        <v>84.662999999999997</v>
      </c>
      <c r="GE17" s="9">
        <v>9.3870000000000005</v>
      </c>
      <c r="GF17" s="9">
        <v>4.3330000000000002</v>
      </c>
      <c r="GG17" s="9">
        <v>18.094000000000001</v>
      </c>
      <c r="GH17" s="9">
        <v>11.281000000000001</v>
      </c>
      <c r="GI17" s="9">
        <v>105.197</v>
      </c>
      <c r="GJ17" s="9">
        <v>63.561</v>
      </c>
      <c r="GK17" s="9">
        <v>6.327</v>
      </c>
      <c r="GL17" s="9">
        <v>200.161</v>
      </c>
      <c r="GM17" s="9">
        <v>1127.816</v>
      </c>
      <c r="GN17" s="9">
        <v>1077.6859999999999</v>
      </c>
      <c r="GO17" s="9">
        <v>89.951999999999998</v>
      </c>
      <c r="GP17" s="9">
        <v>79.128</v>
      </c>
      <c r="GQ17" s="9">
        <v>33.917999999999999</v>
      </c>
      <c r="GR17" s="9">
        <v>45.21</v>
      </c>
      <c r="GS17" s="9">
        <v>51.975000000000001</v>
      </c>
      <c r="GT17" s="9">
        <v>26.4</v>
      </c>
      <c r="GU17" s="9">
        <v>57.262999999999998</v>
      </c>
      <c r="GV17" s="9">
        <v>7.6790000000000003</v>
      </c>
      <c r="GW17" s="9">
        <v>12.28</v>
      </c>
      <c r="GX17" s="9">
        <v>38.988999999999997</v>
      </c>
      <c r="GY17" s="9">
        <v>18.914000000000001</v>
      </c>
      <c r="GZ17" s="9">
        <v>21.225000000000001</v>
      </c>
      <c r="HA17" s="9">
        <v>51.720999999999997</v>
      </c>
      <c r="HB17" s="9">
        <v>27.407</v>
      </c>
      <c r="HC17" s="9">
        <v>10.824</v>
      </c>
      <c r="HD17" s="9">
        <v>987.73400000000004</v>
      </c>
      <c r="HE17" s="9">
        <v>721.31100000000004</v>
      </c>
      <c r="HF17" s="9">
        <v>687.81200000000001</v>
      </c>
      <c r="HG17" s="9">
        <v>20.391999999999999</v>
      </c>
      <c r="HH17" s="9">
        <v>12.361000000000001</v>
      </c>
      <c r="HI17" s="9">
        <v>22.765000000000001</v>
      </c>
      <c r="HJ17" s="9">
        <v>5.6059999999999999</v>
      </c>
      <c r="HK17" s="9">
        <v>4.3819999999999997</v>
      </c>
      <c r="HL17" s="9">
        <v>563.76599999999996</v>
      </c>
      <c r="HM17" s="9">
        <v>45.771999999999998</v>
      </c>
      <c r="HN17" s="9">
        <v>33.802999999999997</v>
      </c>
      <c r="HO17" s="9">
        <v>77.971000000000004</v>
      </c>
      <c r="HP17" s="9">
        <v>135.959</v>
      </c>
      <c r="HQ17" s="9">
        <v>585.35199999999998</v>
      </c>
      <c r="HR17" s="9">
        <v>266.42200000000003</v>
      </c>
      <c r="HS17" s="9">
        <v>50.13</v>
      </c>
      <c r="HT17" s="9">
        <v>1127.816</v>
      </c>
      <c r="HU17" s="9">
        <v>371.33</v>
      </c>
      <c r="HV17" s="9">
        <v>340.95</v>
      </c>
      <c r="HW17" s="9">
        <v>40.546999999999997</v>
      </c>
      <c r="HX17" s="9">
        <v>38.232999999999997</v>
      </c>
      <c r="HY17" s="9">
        <v>9.2810000000000006</v>
      </c>
      <c r="HZ17" s="9">
        <v>28.952999999999999</v>
      </c>
      <c r="IA17" s="9">
        <v>22.151</v>
      </c>
      <c r="IB17" s="9">
        <v>15.879</v>
      </c>
      <c r="IC17" s="9">
        <v>23.318000000000001</v>
      </c>
      <c r="ID17" s="9">
        <v>7.3579999999999997</v>
      </c>
      <c r="IE17" s="9">
        <v>7.3540000000000001</v>
      </c>
      <c r="IF17" s="9">
        <v>10.409000000000001</v>
      </c>
      <c r="IG17" s="9">
        <v>15.43</v>
      </c>
      <c r="IH17" s="9">
        <v>12.395</v>
      </c>
      <c r="II17" s="9">
        <v>26.52</v>
      </c>
      <c r="IJ17" s="9">
        <v>11.714</v>
      </c>
      <c r="IK17" s="9">
        <v>2.3140000000000001</v>
      </c>
      <c r="IL17" s="9">
        <v>300.40300000000002</v>
      </c>
      <c r="IM17" s="9">
        <v>188.828</v>
      </c>
      <c r="IN17" s="9">
        <v>181.083</v>
      </c>
      <c r="IO17" s="9">
        <v>3.931</v>
      </c>
      <c r="IP17" s="9">
        <v>3.6280000000000001</v>
      </c>
      <c r="IQ17" s="9">
        <v>4.6870000000000003</v>
      </c>
    </row>
    <row r="18" spans="1:251">
      <c r="A18" s="10">
        <v>44593</v>
      </c>
      <c r="B18" s="9">
        <v>36.17</v>
      </c>
      <c r="C18" s="9">
        <v>56.087000000000003</v>
      </c>
      <c r="D18" s="9">
        <v>42.067999999999998</v>
      </c>
      <c r="E18" s="9">
        <v>79.938000000000002</v>
      </c>
      <c r="F18" s="9">
        <v>54.387999999999998</v>
      </c>
      <c r="G18" s="9">
        <v>11.04</v>
      </c>
      <c r="H18" s="9">
        <v>952.53899999999999</v>
      </c>
      <c r="I18" s="9">
        <v>843.24300000000005</v>
      </c>
      <c r="J18" s="9">
        <v>792.28700000000003</v>
      </c>
      <c r="K18" s="9">
        <v>20.869</v>
      </c>
      <c r="L18" s="9">
        <v>30.085999999999999</v>
      </c>
      <c r="M18" s="9">
        <v>23.302</v>
      </c>
      <c r="N18" s="9">
        <v>14.331</v>
      </c>
      <c r="O18" s="9">
        <v>12.305</v>
      </c>
      <c r="P18" s="9">
        <v>548.47799999999995</v>
      </c>
      <c r="Q18" s="9">
        <v>74.843000000000004</v>
      </c>
      <c r="R18" s="9">
        <v>59.552999999999997</v>
      </c>
      <c r="S18" s="9">
        <v>160.37</v>
      </c>
      <c r="T18" s="9">
        <v>124.845</v>
      </c>
      <c r="U18" s="9">
        <v>718.39800000000002</v>
      </c>
      <c r="V18" s="9">
        <v>109.29600000000001</v>
      </c>
      <c r="W18" s="9">
        <v>69.783000000000001</v>
      </c>
      <c r="X18" s="9">
        <v>1167.6890000000001</v>
      </c>
      <c r="Y18" s="9">
        <v>765.76800000000003</v>
      </c>
      <c r="Z18" s="9">
        <v>708.44100000000003</v>
      </c>
      <c r="AA18" s="9">
        <v>143.59899999999999</v>
      </c>
      <c r="AB18" s="9">
        <v>132.55000000000001</v>
      </c>
      <c r="AC18" s="9">
        <v>48.988999999999997</v>
      </c>
      <c r="AD18" s="9">
        <v>83.561000000000007</v>
      </c>
      <c r="AE18" s="9">
        <v>74.257000000000005</v>
      </c>
      <c r="AF18" s="9">
        <v>58.292999999999999</v>
      </c>
      <c r="AG18" s="9">
        <v>83.849000000000004</v>
      </c>
      <c r="AH18" s="9">
        <v>27.946999999999999</v>
      </c>
      <c r="AI18" s="9">
        <v>19.72</v>
      </c>
      <c r="AJ18" s="9">
        <v>26.297999999999998</v>
      </c>
      <c r="AK18" s="9">
        <v>72.242999999999995</v>
      </c>
      <c r="AL18" s="9">
        <v>34.009</v>
      </c>
      <c r="AM18" s="9">
        <v>91.203000000000003</v>
      </c>
      <c r="AN18" s="9">
        <v>41.347000000000001</v>
      </c>
      <c r="AO18" s="9">
        <v>11.05</v>
      </c>
      <c r="AP18" s="9">
        <v>564.84199999999998</v>
      </c>
      <c r="AQ18" s="9">
        <v>494.851</v>
      </c>
      <c r="AR18" s="9">
        <v>464.149</v>
      </c>
      <c r="AS18" s="9">
        <v>16.87</v>
      </c>
      <c r="AT18" s="9">
        <v>12.856</v>
      </c>
      <c r="AU18" s="9">
        <v>14.635999999999999</v>
      </c>
      <c r="AV18" s="9">
        <v>5.4119999999999999</v>
      </c>
      <c r="AW18" s="9">
        <v>8.5760000000000005</v>
      </c>
      <c r="AX18" s="9">
        <v>270.911</v>
      </c>
      <c r="AY18" s="9">
        <v>44.453000000000003</v>
      </c>
      <c r="AZ18" s="9">
        <v>35.887999999999998</v>
      </c>
      <c r="BA18" s="9">
        <v>143.59899999999999</v>
      </c>
      <c r="BB18" s="9">
        <v>99.004999999999995</v>
      </c>
      <c r="BC18" s="9">
        <v>395.846</v>
      </c>
      <c r="BD18" s="9">
        <v>69.991</v>
      </c>
      <c r="BE18" s="9">
        <v>57.326000000000001</v>
      </c>
      <c r="BF18" s="9">
        <v>765.76800000000003</v>
      </c>
      <c r="BG18" s="9">
        <v>624.58399999999995</v>
      </c>
      <c r="BH18" s="9">
        <v>594.52200000000005</v>
      </c>
      <c r="BI18" s="9">
        <v>53.122999999999998</v>
      </c>
      <c r="BJ18" s="9">
        <v>48.494999999999997</v>
      </c>
      <c r="BK18" s="9">
        <v>19.414999999999999</v>
      </c>
      <c r="BL18" s="9">
        <v>29.081</v>
      </c>
      <c r="BM18" s="9">
        <v>30.725999999999999</v>
      </c>
      <c r="BN18" s="9">
        <v>17.77</v>
      </c>
      <c r="BO18" s="9">
        <v>35.774000000000001</v>
      </c>
      <c r="BP18" s="9">
        <v>3.2639999999999998</v>
      </c>
      <c r="BQ18" s="9">
        <v>9.0329999999999995</v>
      </c>
      <c r="BR18" s="9">
        <v>12.978</v>
      </c>
      <c r="BS18" s="9">
        <v>16.327000000000002</v>
      </c>
      <c r="BT18" s="9">
        <v>19.190000000000001</v>
      </c>
      <c r="BU18" s="9">
        <v>31.529</v>
      </c>
      <c r="BV18" s="9">
        <v>16.966000000000001</v>
      </c>
      <c r="BW18" s="9">
        <v>4.6280000000000001</v>
      </c>
      <c r="BX18" s="9">
        <v>541.399</v>
      </c>
      <c r="BY18" s="9">
        <v>433.91399999999999</v>
      </c>
      <c r="BZ18" s="9">
        <v>408.601</v>
      </c>
      <c r="CA18" s="9">
        <v>11.395</v>
      </c>
      <c r="CB18" s="9">
        <v>13.263999999999999</v>
      </c>
      <c r="CC18" s="9">
        <v>12.458</v>
      </c>
      <c r="CD18" s="9">
        <v>8.9350000000000005</v>
      </c>
      <c r="CE18" s="9">
        <v>2.9689999999999999</v>
      </c>
      <c r="CF18" s="9">
        <v>322.69400000000002</v>
      </c>
      <c r="CG18" s="9">
        <v>26.425999999999998</v>
      </c>
      <c r="CH18" s="9">
        <v>27.105</v>
      </c>
      <c r="CI18" s="9">
        <v>57.689</v>
      </c>
      <c r="CJ18" s="9">
        <v>58.04</v>
      </c>
      <c r="CK18" s="9">
        <v>375.87400000000002</v>
      </c>
      <c r="CL18" s="9">
        <v>107.485</v>
      </c>
      <c r="CM18" s="9">
        <v>30.062000000000001</v>
      </c>
      <c r="CN18" s="9">
        <v>624.58399999999995</v>
      </c>
      <c r="CO18" s="9">
        <v>194.209</v>
      </c>
      <c r="CP18" s="9">
        <v>184.85499999999999</v>
      </c>
      <c r="CQ18" s="9">
        <v>20.245999999999999</v>
      </c>
      <c r="CR18" s="9">
        <v>19.245999999999999</v>
      </c>
      <c r="CS18" s="9">
        <v>2.0870000000000002</v>
      </c>
      <c r="CT18" s="9">
        <v>17.158000000000001</v>
      </c>
      <c r="CU18" s="9">
        <v>13.315</v>
      </c>
      <c r="CV18" s="9">
        <v>5.931</v>
      </c>
      <c r="CW18" s="9">
        <v>14.42</v>
      </c>
      <c r="CX18" s="9">
        <v>3.0779999999999998</v>
      </c>
      <c r="CY18" s="9">
        <v>1.748</v>
      </c>
      <c r="CZ18" s="9">
        <v>9.9329999999999998</v>
      </c>
      <c r="DA18" s="9">
        <v>8.0519999999999996</v>
      </c>
      <c r="DB18" s="9">
        <v>1.2609999999999999</v>
      </c>
      <c r="DC18" s="9">
        <v>11.285</v>
      </c>
      <c r="DD18" s="9">
        <v>7.9610000000000003</v>
      </c>
      <c r="DE18" s="9">
        <v>1</v>
      </c>
      <c r="DF18" s="9">
        <v>164.61</v>
      </c>
      <c r="DG18" s="9">
        <v>141.72900000000001</v>
      </c>
      <c r="DH18" s="9">
        <v>136.221</v>
      </c>
      <c r="DI18" s="9">
        <v>0.84699999999999998</v>
      </c>
      <c r="DJ18" s="9">
        <v>4.6619999999999999</v>
      </c>
      <c r="DK18" s="9">
        <v>2.8570000000000002</v>
      </c>
      <c r="DL18" s="9">
        <v>1.806</v>
      </c>
      <c r="DM18" s="9">
        <v>0.84499999999999997</v>
      </c>
      <c r="DN18" s="9">
        <v>104.05500000000001</v>
      </c>
      <c r="DO18" s="9">
        <v>8.26</v>
      </c>
      <c r="DP18" s="9">
        <v>9.61</v>
      </c>
      <c r="DQ18" s="9">
        <v>19.803999999999998</v>
      </c>
      <c r="DR18" s="9">
        <v>27.443999999999999</v>
      </c>
      <c r="DS18" s="9">
        <v>114.285</v>
      </c>
      <c r="DT18" s="9">
        <v>22.88</v>
      </c>
      <c r="DU18" s="9">
        <v>9.3529999999999998</v>
      </c>
      <c r="DV18" s="9">
        <v>194.209</v>
      </c>
      <c r="DW18" s="9">
        <v>504.83100000000002</v>
      </c>
      <c r="DX18" s="9">
        <v>489.44499999999999</v>
      </c>
      <c r="DY18" s="9">
        <v>53.085000000000001</v>
      </c>
      <c r="DZ18" s="9">
        <v>48.360999999999997</v>
      </c>
      <c r="EA18" s="9">
        <v>27.003</v>
      </c>
      <c r="EB18" s="9">
        <v>21.358000000000001</v>
      </c>
      <c r="EC18" s="9">
        <v>33.027000000000001</v>
      </c>
      <c r="ED18" s="9">
        <v>15.334</v>
      </c>
      <c r="EE18" s="9">
        <v>34.427999999999997</v>
      </c>
      <c r="EF18" s="9">
        <v>8.3109999999999999</v>
      </c>
      <c r="EG18" s="9">
        <v>5.6219999999999999</v>
      </c>
      <c r="EH18" s="9">
        <v>28.181999999999999</v>
      </c>
      <c r="EI18" s="9">
        <v>8.7059999999999995</v>
      </c>
      <c r="EJ18" s="9">
        <v>11.473000000000001</v>
      </c>
      <c r="EK18" s="9">
        <v>40.121000000000002</v>
      </c>
      <c r="EL18" s="9">
        <v>8.24</v>
      </c>
      <c r="EM18" s="9">
        <v>4.7240000000000002</v>
      </c>
      <c r="EN18" s="9">
        <v>436.36</v>
      </c>
      <c r="EO18" s="9">
        <v>373.64299999999997</v>
      </c>
      <c r="EP18" s="9">
        <v>338.178</v>
      </c>
      <c r="EQ18" s="9">
        <v>17.481999999999999</v>
      </c>
      <c r="ER18" s="9">
        <v>17.111999999999998</v>
      </c>
      <c r="ES18" s="9">
        <v>16.978000000000002</v>
      </c>
      <c r="ET18" s="9">
        <v>9.3490000000000002</v>
      </c>
      <c r="EU18" s="9">
        <v>6.9660000000000002</v>
      </c>
      <c r="EV18" s="9">
        <v>298.47399999999999</v>
      </c>
      <c r="EW18" s="9">
        <v>22.606000000000002</v>
      </c>
      <c r="EX18" s="9">
        <v>14.548</v>
      </c>
      <c r="EY18" s="9">
        <v>38.015000000000001</v>
      </c>
      <c r="EZ18" s="9">
        <v>85.593999999999994</v>
      </c>
      <c r="FA18" s="9">
        <v>288.048</v>
      </c>
      <c r="FB18" s="9">
        <v>62.718000000000004</v>
      </c>
      <c r="FC18" s="9">
        <v>15.385999999999999</v>
      </c>
      <c r="FD18" s="9">
        <v>504.83100000000002</v>
      </c>
      <c r="FE18" s="9">
        <v>214.45599999999999</v>
      </c>
      <c r="FF18" s="9">
        <v>207.26400000000001</v>
      </c>
      <c r="FG18" s="9">
        <v>16.95</v>
      </c>
      <c r="FH18" s="9">
        <v>14.919</v>
      </c>
      <c r="FI18" s="9">
        <v>7.633</v>
      </c>
      <c r="FJ18" s="9">
        <v>7.2859999999999996</v>
      </c>
      <c r="FK18" s="9">
        <v>9.1349999999999998</v>
      </c>
      <c r="FL18" s="9">
        <v>5.7839999999999998</v>
      </c>
      <c r="FM18" s="9">
        <v>7.94</v>
      </c>
      <c r="FN18" s="9">
        <v>2.7789999999999999</v>
      </c>
      <c r="FO18" s="9">
        <v>3.593</v>
      </c>
      <c r="FP18" s="9">
        <v>7.4109999999999996</v>
      </c>
      <c r="FQ18" s="9">
        <v>2.9809999999999999</v>
      </c>
      <c r="FR18" s="9">
        <v>4.5270000000000001</v>
      </c>
      <c r="FS18" s="9">
        <v>13.705</v>
      </c>
      <c r="FT18" s="9">
        <v>1.214</v>
      </c>
      <c r="FU18" s="9">
        <v>2.0310000000000001</v>
      </c>
      <c r="FV18" s="9">
        <v>190.31399999999999</v>
      </c>
      <c r="FW18" s="9">
        <v>128.10900000000001</v>
      </c>
      <c r="FX18" s="9">
        <v>122.741</v>
      </c>
      <c r="FY18" s="9">
        <v>2.4180000000000001</v>
      </c>
      <c r="FZ18" s="9">
        <v>2.9510000000000001</v>
      </c>
      <c r="GA18" s="9">
        <v>2.6840000000000002</v>
      </c>
      <c r="GB18" s="9">
        <v>1.28</v>
      </c>
      <c r="GC18" s="9">
        <v>1.4039999999999999</v>
      </c>
      <c r="GD18" s="9">
        <v>104.67100000000001</v>
      </c>
      <c r="GE18" s="9">
        <v>6.3129999999999997</v>
      </c>
      <c r="GF18" s="9">
        <v>4.423</v>
      </c>
      <c r="GG18" s="9">
        <v>12.702999999999999</v>
      </c>
      <c r="GH18" s="9">
        <v>20.170999999999999</v>
      </c>
      <c r="GI18" s="9">
        <v>107.93899999999999</v>
      </c>
      <c r="GJ18" s="9">
        <v>62.204999999999998</v>
      </c>
      <c r="GK18" s="9">
        <v>7.1920000000000002</v>
      </c>
      <c r="GL18" s="9">
        <v>214.45599999999999</v>
      </c>
      <c r="GM18" s="9">
        <v>1149.653</v>
      </c>
      <c r="GN18" s="9">
        <v>1113.087</v>
      </c>
      <c r="GO18" s="9">
        <v>137.54400000000001</v>
      </c>
      <c r="GP18" s="9">
        <v>129.54</v>
      </c>
      <c r="GQ18" s="9">
        <v>66.215000000000003</v>
      </c>
      <c r="GR18" s="9">
        <v>63.326000000000001</v>
      </c>
      <c r="GS18" s="9">
        <v>97.960999999999999</v>
      </c>
      <c r="GT18" s="9">
        <v>31.027999999999999</v>
      </c>
      <c r="GU18" s="9">
        <v>102.557</v>
      </c>
      <c r="GV18" s="9">
        <v>13.24</v>
      </c>
      <c r="GW18" s="9">
        <v>13.191000000000001</v>
      </c>
      <c r="GX18" s="9">
        <v>51.505000000000003</v>
      </c>
      <c r="GY18" s="9">
        <v>37.375999999999998</v>
      </c>
      <c r="GZ18" s="9">
        <v>40.658999999999999</v>
      </c>
      <c r="HA18" s="9">
        <v>101.66200000000001</v>
      </c>
      <c r="HB18" s="9">
        <v>27.878</v>
      </c>
      <c r="HC18" s="9">
        <v>8.0039999999999996</v>
      </c>
      <c r="HD18" s="9">
        <v>975.54300000000001</v>
      </c>
      <c r="HE18" s="9">
        <v>713.95600000000002</v>
      </c>
      <c r="HF18" s="9">
        <v>668.76300000000003</v>
      </c>
      <c r="HG18" s="9">
        <v>29.37</v>
      </c>
      <c r="HH18" s="9">
        <v>15.823</v>
      </c>
      <c r="HI18" s="9">
        <v>27.943000000000001</v>
      </c>
      <c r="HJ18" s="9">
        <v>11.868</v>
      </c>
      <c r="HK18" s="9">
        <v>5.383</v>
      </c>
      <c r="HL18" s="9">
        <v>575.85500000000002</v>
      </c>
      <c r="HM18" s="9">
        <v>35.122</v>
      </c>
      <c r="HN18" s="9">
        <v>29.704000000000001</v>
      </c>
      <c r="HO18" s="9">
        <v>73.275999999999996</v>
      </c>
      <c r="HP18" s="9">
        <v>176.28</v>
      </c>
      <c r="HQ18" s="9">
        <v>537.67600000000004</v>
      </c>
      <c r="HR18" s="9">
        <v>261.58600000000001</v>
      </c>
      <c r="HS18" s="9">
        <v>36.566000000000003</v>
      </c>
      <c r="HT18" s="9">
        <v>1149.653</v>
      </c>
      <c r="HU18" s="9">
        <v>382.31</v>
      </c>
      <c r="HV18" s="9">
        <v>363.18799999999999</v>
      </c>
      <c r="HW18" s="9">
        <v>49.204999999999998</v>
      </c>
      <c r="HX18" s="9">
        <v>45.021000000000001</v>
      </c>
      <c r="HY18" s="9">
        <v>11.472</v>
      </c>
      <c r="HZ18" s="9">
        <v>33.548999999999999</v>
      </c>
      <c r="IA18" s="9">
        <v>27.655999999999999</v>
      </c>
      <c r="IB18" s="9">
        <v>17.364999999999998</v>
      </c>
      <c r="IC18" s="9">
        <v>28.986999999999998</v>
      </c>
      <c r="ID18" s="9">
        <v>5.8259999999999996</v>
      </c>
      <c r="IE18" s="9">
        <v>8.33</v>
      </c>
      <c r="IF18" s="9">
        <v>16.228000000000002</v>
      </c>
      <c r="IG18" s="9">
        <v>12.862</v>
      </c>
      <c r="IH18" s="9">
        <v>15.932</v>
      </c>
      <c r="II18" s="9">
        <v>29.940999999999999</v>
      </c>
      <c r="IJ18" s="9">
        <v>15.079000000000001</v>
      </c>
      <c r="IK18" s="9">
        <v>4.1840000000000002</v>
      </c>
      <c r="IL18" s="9">
        <v>313.983</v>
      </c>
      <c r="IM18" s="9">
        <v>202.02</v>
      </c>
      <c r="IN18" s="9">
        <v>190.75800000000001</v>
      </c>
      <c r="IO18" s="9">
        <v>6.9020000000000001</v>
      </c>
      <c r="IP18" s="9">
        <v>4.359</v>
      </c>
      <c r="IQ18" s="9">
        <v>5.7850000000000001</v>
      </c>
    </row>
    <row r="19" spans="1:251">
      <c r="A19" s="10">
        <v>44958</v>
      </c>
      <c r="B19" s="9">
        <v>40.527999999999999</v>
      </c>
      <c r="C19" s="9">
        <v>65.84</v>
      </c>
      <c r="D19" s="9">
        <v>34.116</v>
      </c>
      <c r="E19" s="9">
        <v>91.346000000000004</v>
      </c>
      <c r="F19" s="9">
        <v>49.137</v>
      </c>
      <c r="G19" s="9">
        <v>18.39</v>
      </c>
      <c r="H19" s="9">
        <v>1029.7739999999999</v>
      </c>
      <c r="I19" s="9">
        <v>894.28300000000002</v>
      </c>
      <c r="J19" s="9">
        <v>841.87400000000002</v>
      </c>
      <c r="K19" s="9">
        <v>26.018000000000001</v>
      </c>
      <c r="L19" s="9">
        <v>25.094000000000001</v>
      </c>
      <c r="M19" s="9">
        <v>24.920999999999999</v>
      </c>
      <c r="N19" s="9">
        <v>13.712</v>
      </c>
      <c r="O19" s="9">
        <v>11.734</v>
      </c>
      <c r="P19" s="9">
        <v>617.04700000000003</v>
      </c>
      <c r="Q19" s="9">
        <v>70.201999999999998</v>
      </c>
      <c r="R19" s="9">
        <v>56.067</v>
      </c>
      <c r="S19" s="9">
        <v>150.96799999999999</v>
      </c>
      <c r="T19" s="9">
        <v>140.32900000000001</v>
      </c>
      <c r="U19" s="9">
        <v>753.95399999999995</v>
      </c>
      <c r="V19" s="9">
        <v>135.49</v>
      </c>
      <c r="W19" s="9">
        <v>73.459999999999994</v>
      </c>
      <c r="X19" s="9">
        <v>1262.107</v>
      </c>
      <c r="Y19" s="9">
        <v>830.78700000000003</v>
      </c>
      <c r="Z19" s="9">
        <v>751.21</v>
      </c>
      <c r="AA19" s="9">
        <v>157.87700000000001</v>
      </c>
      <c r="AB19" s="9">
        <v>143.804</v>
      </c>
      <c r="AC19" s="9">
        <v>65.076999999999998</v>
      </c>
      <c r="AD19" s="9">
        <v>78.727000000000004</v>
      </c>
      <c r="AE19" s="9">
        <v>89.316000000000003</v>
      </c>
      <c r="AF19" s="9">
        <v>54.488</v>
      </c>
      <c r="AG19" s="9">
        <v>95.614000000000004</v>
      </c>
      <c r="AH19" s="9">
        <v>26.07</v>
      </c>
      <c r="AI19" s="9">
        <v>19.891999999999999</v>
      </c>
      <c r="AJ19" s="9">
        <v>27.888999999999999</v>
      </c>
      <c r="AK19" s="9">
        <v>73.978999999999999</v>
      </c>
      <c r="AL19" s="9">
        <v>41.936</v>
      </c>
      <c r="AM19" s="9">
        <v>99.52</v>
      </c>
      <c r="AN19" s="9">
        <v>44.283999999999999</v>
      </c>
      <c r="AO19" s="9">
        <v>14.073</v>
      </c>
      <c r="AP19" s="9">
        <v>593.33299999999997</v>
      </c>
      <c r="AQ19" s="9">
        <v>499.55900000000003</v>
      </c>
      <c r="AR19" s="9">
        <v>459.51900000000001</v>
      </c>
      <c r="AS19" s="9">
        <v>11.773999999999999</v>
      </c>
      <c r="AT19" s="9">
        <v>28.265000000000001</v>
      </c>
      <c r="AU19" s="9">
        <v>13.984999999999999</v>
      </c>
      <c r="AV19" s="9">
        <v>16.661000000000001</v>
      </c>
      <c r="AW19" s="9">
        <v>9.3940000000000001</v>
      </c>
      <c r="AX19" s="9">
        <v>305.09100000000001</v>
      </c>
      <c r="AY19" s="9">
        <v>46.625999999999998</v>
      </c>
      <c r="AZ19" s="9">
        <v>18.733000000000001</v>
      </c>
      <c r="BA19" s="9">
        <v>129.108</v>
      </c>
      <c r="BB19" s="9">
        <v>106.164</v>
      </c>
      <c r="BC19" s="9">
        <v>393.39499999999998</v>
      </c>
      <c r="BD19" s="9">
        <v>93.774000000000001</v>
      </c>
      <c r="BE19" s="9">
        <v>79.576999999999998</v>
      </c>
      <c r="BF19" s="9">
        <v>830.78700000000003</v>
      </c>
      <c r="BG19" s="9">
        <v>652.779</v>
      </c>
      <c r="BH19" s="9">
        <v>616.70399999999995</v>
      </c>
      <c r="BI19" s="9">
        <v>71.677000000000007</v>
      </c>
      <c r="BJ19" s="9">
        <v>71.406000000000006</v>
      </c>
      <c r="BK19" s="9">
        <v>30.216000000000001</v>
      </c>
      <c r="BL19" s="9">
        <v>41.189</v>
      </c>
      <c r="BM19" s="9">
        <v>51.095999999999997</v>
      </c>
      <c r="BN19" s="9">
        <v>20.309000000000001</v>
      </c>
      <c r="BO19" s="9">
        <v>51.262</v>
      </c>
      <c r="BP19" s="9">
        <v>15.186</v>
      </c>
      <c r="BQ19" s="9">
        <v>4.9569999999999999</v>
      </c>
      <c r="BR19" s="9">
        <v>26.414999999999999</v>
      </c>
      <c r="BS19" s="9">
        <v>24.792999999999999</v>
      </c>
      <c r="BT19" s="9">
        <v>20.198</v>
      </c>
      <c r="BU19" s="9">
        <v>49.472000000000001</v>
      </c>
      <c r="BV19" s="9">
        <v>21.934000000000001</v>
      </c>
      <c r="BW19" s="9">
        <v>0.27100000000000002</v>
      </c>
      <c r="BX19" s="9">
        <v>545.02700000000004</v>
      </c>
      <c r="BY19" s="9">
        <v>412.923</v>
      </c>
      <c r="BZ19" s="9">
        <v>393.54</v>
      </c>
      <c r="CA19" s="9">
        <v>10.127000000000001</v>
      </c>
      <c r="CB19" s="9">
        <v>9.2560000000000002</v>
      </c>
      <c r="CC19" s="9">
        <v>12.871</v>
      </c>
      <c r="CD19" s="9">
        <v>1.395</v>
      </c>
      <c r="CE19" s="9">
        <v>4.3920000000000003</v>
      </c>
      <c r="CF19" s="9">
        <v>302.63299999999998</v>
      </c>
      <c r="CG19" s="9">
        <v>20.838000000000001</v>
      </c>
      <c r="CH19" s="9">
        <v>13.266999999999999</v>
      </c>
      <c r="CI19" s="9">
        <v>76.183999999999997</v>
      </c>
      <c r="CJ19" s="9">
        <v>55.066000000000003</v>
      </c>
      <c r="CK19" s="9">
        <v>357.85599999999999</v>
      </c>
      <c r="CL19" s="9">
        <v>132.10499999999999</v>
      </c>
      <c r="CM19" s="9">
        <v>36.075000000000003</v>
      </c>
      <c r="CN19" s="9">
        <v>652.779</v>
      </c>
      <c r="CO19" s="9">
        <v>198.393</v>
      </c>
      <c r="CP19" s="9">
        <v>185.98699999999999</v>
      </c>
      <c r="CQ19" s="9">
        <v>19.707999999999998</v>
      </c>
      <c r="CR19" s="9">
        <v>17.992000000000001</v>
      </c>
      <c r="CS19" s="9">
        <v>3.8039999999999998</v>
      </c>
      <c r="CT19" s="9">
        <v>14.188000000000001</v>
      </c>
      <c r="CU19" s="9">
        <v>9.5990000000000002</v>
      </c>
      <c r="CV19" s="9">
        <v>8.3930000000000007</v>
      </c>
      <c r="CW19" s="9">
        <v>10.962</v>
      </c>
      <c r="CX19" s="9">
        <v>2.6779999999999999</v>
      </c>
      <c r="CY19" s="9">
        <v>3.819</v>
      </c>
      <c r="CZ19" s="9">
        <v>6.367</v>
      </c>
      <c r="DA19" s="9">
        <v>7.47</v>
      </c>
      <c r="DB19" s="9">
        <v>4.1550000000000002</v>
      </c>
      <c r="DC19" s="9">
        <v>11.067</v>
      </c>
      <c r="DD19" s="9">
        <v>6.9249999999999998</v>
      </c>
      <c r="DE19" s="9">
        <v>1.716</v>
      </c>
      <c r="DF19" s="9">
        <v>166.279</v>
      </c>
      <c r="DG19" s="9">
        <v>139.25399999999999</v>
      </c>
      <c r="DH19" s="9">
        <v>122.494</v>
      </c>
      <c r="DI19" s="9">
        <v>8.4130000000000003</v>
      </c>
      <c r="DJ19" s="9">
        <v>8.3469999999999995</v>
      </c>
      <c r="DK19" s="9">
        <v>9.9719999999999995</v>
      </c>
      <c r="DL19" s="9">
        <v>6.7869999999999999</v>
      </c>
      <c r="DM19" s="9">
        <v>0</v>
      </c>
      <c r="DN19" s="9">
        <v>108.283</v>
      </c>
      <c r="DO19" s="9">
        <v>9.1180000000000003</v>
      </c>
      <c r="DP19" s="9">
        <v>4.5129999999999999</v>
      </c>
      <c r="DQ19" s="9">
        <v>17.34</v>
      </c>
      <c r="DR19" s="9">
        <v>33.933999999999997</v>
      </c>
      <c r="DS19" s="9">
        <v>105.32</v>
      </c>
      <c r="DT19" s="9">
        <v>27.024999999999999</v>
      </c>
      <c r="DU19" s="9">
        <v>12.406000000000001</v>
      </c>
      <c r="DV19" s="9">
        <v>198.393</v>
      </c>
      <c r="DW19" s="9">
        <v>506.53199999999998</v>
      </c>
      <c r="DX19" s="9">
        <v>494.47699999999998</v>
      </c>
      <c r="DY19" s="9">
        <v>49.798000000000002</v>
      </c>
      <c r="DZ19" s="9">
        <v>48.423000000000002</v>
      </c>
      <c r="EA19" s="9">
        <v>19.931999999999999</v>
      </c>
      <c r="EB19" s="9">
        <v>28.491</v>
      </c>
      <c r="EC19" s="9">
        <v>33.441000000000003</v>
      </c>
      <c r="ED19" s="9">
        <v>14.673999999999999</v>
      </c>
      <c r="EE19" s="9">
        <v>34.491999999999997</v>
      </c>
      <c r="EF19" s="9">
        <v>5.9660000000000002</v>
      </c>
      <c r="EG19" s="9">
        <v>7.1639999999999997</v>
      </c>
      <c r="EH19" s="9">
        <v>27.446999999999999</v>
      </c>
      <c r="EI19" s="9">
        <v>10.567</v>
      </c>
      <c r="EJ19" s="9">
        <v>10.409000000000001</v>
      </c>
      <c r="EK19" s="9">
        <v>41.5</v>
      </c>
      <c r="EL19" s="9">
        <v>6.9219999999999997</v>
      </c>
      <c r="EM19" s="9">
        <v>1.375</v>
      </c>
      <c r="EN19" s="9">
        <v>444.67899999999997</v>
      </c>
      <c r="EO19" s="9">
        <v>398.66500000000002</v>
      </c>
      <c r="EP19" s="9">
        <v>354.327</v>
      </c>
      <c r="EQ19" s="9">
        <v>27.006</v>
      </c>
      <c r="ER19" s="9">
        <v>15.653</v>
      </c>
      <c r="ES19" s="9">
        <v>21.273</v>
      </c>
      <c r="ET19" s="9">
        <v>14.973000000000001</v>
      </c>
      <c r="EU19" s="9">
        <v>5.0579999999999998</v>
      </c>
      <c r="EV19" s="9">
        <v>339.25200000000001</v>
      </c>
      <c r="EW19" s="9">
        <v>18.021000000000001</v>
      </c>
      <c r="EX19" s="9">
        <v>10.430999999999999</v>
      </c>
      <c r="EY19" s="9">
        <v>30.960999999999999</v>
      </c>
      <c r="EZ19" s="9">
        <v>107.254</v>
      </c>
      <c r="FA19" s="9">
        <v>291.411</v>
      </c>
      <c r="FB19" s="9">
        <v>46.014000000000003</v>
      </c>
      <c r="FC19" s="9">
        <v>12.055999999999999</v>
      </c>
      <c r="FD19" s="9">
        <v>506.53199999999998</v>
      </c>
      <c r="FE19" s="9">
        <v>200.52699999999999</v>
      </c>
      <c r="FF19" s="9">
        <v>189.54499999999999</v>
      </c>
      <c r="FG19" s="9">
        <v>20.565999999999999</v>
      </c>
      <c r="FH19" s="9">
        <v>19.199000000000002</v>
      </c>
      <c r="FI19" s="9">
        <v>6.1630000000000003</v>
      </c>
      <c r="FJ19" s="9">
        <v>13.036</v>
      </c>
      <c r="FK19" s="9">
        <v>14.611000000000001</v>
      </c>
      <c r="FL19" s="9">
        <v>4.5880000000000001</v>
      </c>
      <c r="FM19" s="9">
        <v>13.913</v>
      </c>
      <c r="FN19" s="9">
        <v>1.696</v>
      </c>
      <c r="FO19" s="9">
        <v>3.59</v>
      </c>
      <c r="FP19" s="9">
        <v>6.7469999999999999</v>
      </c>
      <c r="FQ19" s="9">
        <v>6.4649999999999999</v>
      </c>
      <c r="FR19" s="9">
        <v>5.9880000000000004</v>
      </c>
      <c r="FS19" s="9">
        <v>14.239000000000001</v>
      </c>
      <c r="FT19" s="9">
        <v>4.96</v>
      </c>
      <c r="FU19" s="9">
        <v>1.367</v>
      </c>
      <c r="FV19" s="9">
        <v>168.97900000000001</v>
      </c>
      <c r="FW19" s="9">
        <v>121.608</v>
      </c>
      <c r="FX19" s="9">
        <v>113.63800000000001</v>
      </c>
      <c r="FY19" s="9">
        <v>3.6589999999999998</v>
      </c>
      <c r="FZ19" s="9">
        <v>3.4609999999999999</v>
      </c>
      <c r="GA19" s="9">
        <v>3.7080000000000002</v>
      </c>
      <c r="GB19" s="9">
        <v>1.786</v>
      </c>
      <c r="GC19" s="9">
        <v>1.6259999999999999</v>
      </c>
      <c r="GD19" s="9">
        <v>108.758</v>
      </c>
      <c r="GE19" s="9">
        <v>1.7150000000000001</v>
      </c>
      <c r="GF19" s="9">
        <v>5.3819999999999997</v>
      </c>
      <c r="GG19" s="9">
        <v>5.7519999999999998</v>
      </c>
      <c r="GH19" s="9">
        <v>21.122</v>
      </c>
      <c r="GI19" s="9">
        <v>100.486</v>
      </c>
      <c r="GJ19" s="9">
        <v>47.372</v>
      </c>
      <c r="GK19" s="9">
        <v>10.981999999999999</v>
      </c>
      <c r="GL19" s="9">
        <v>200.52699999999999</v>
      </c>
      <c r="GM19" s="9">
        <v>1187.0039999999999</v>
      </c>
      <c r="GN19" s="9">
        <v>1129.7570000000001</v>
      </c>
      <c r="GO19" s="9">
        <v>124.47</v>
      </c>
      <c r="GP19" s="9">
        <v>114.202</v>
      </c>
      <c r="GQ19" s="9">
        <v>53.329000000000001</v>
      </c>
      <c r="GR19" s="9">
        <v>60.872</v>
      </c>
      <c r="GS19" s="9">
        <v>85.143000000000001</v>
      </c>
      <c r="GT19" s="9">
        <v>27.91</v>
      </c>
      <c r="GU19" s="9">
        <v>91.87</v>
      </c>
      <c r="GV19" s="9">
        <v>9.532</v>
      </c>
      <c r="GW19" s="9">
        <v>10.130000000000001</v>
      </c>
      <c r="GX19" s="9">
        <v>57.732999999999997</v>
      </c>
      <c r="GY19" s="9">
        <v>22.001000000000001</v>
      </c>
      <c r="GZ19" s="9">
        <v>34.468000000000004</v>
      </c>
      <c r="HA19" s="9">
        <v>88.894000000000005</v>
      </c>
      <c r="HB19" s="9">
        <v>25.308</v>
      </c>
      <c r="HC19" s="9">
        <v>10.268000000000001</v>
      </c>
      <c r="HD19" s="9">
        <v>1005.287</v>
      </c>
      <c r="HE19" s="9">
        <v>760.923</v>
      </c>
      <c r="HF19" s="9">
        <v>717.89400000000001</v>
      </c>
      <c r="HG19" s="9">
        <v>22.623000000000001</v>
      </c>
      <c r="HH19" s="9">
        <v>19.661999999999999</v>
      </c>
      <c r="HI19" s="9">
        <v>21.393000000000001</v>
      </c>
      <c r="HJ19" s="9">
        <v>12.840999999999999</v>
      </c>
      <c r="HK19" s="9">
        <v>5.6909999999999998</v>
      </c>
      <c r="HL19" s="9">
        <v>625.05700000000002</v>
      </c>
      <c r="HM19" s="9">
        <v>30.245999999999999</v>
      </c>
      <c r="HN19" s="9">
        <v>26.76</v>
      </c>
      <c r="HO19" s="9">
        <v>78.86</v>
      </c>
      <c r="HP19" s="9">
        <v>196.55099999999999</v>
      </c>
      <c r="HQ19" s="9">
        <v>564.37199999999996</v>
      </c>
      <c r="HR19" s="9">
        <v>244.364</v>
      </c>
      <c r="HS19" s="9">
        <v>57.247</v>
      </c>
      <c r="HT19" s="9">
        <v>1187.0039999999999</v>
      </c>
      <c r="HU19" s="9">
        <v>384.346</v>
      </c>
      <c r="HV19" s="9">
        <v>361.61599999999999</v>
      </c>
      <c r="HW19" s="9">
        <v>44.615000000000002</v>
      </c>
      <c r="HX19" s="9">
        <v>41.816000000000003</v>
      </c>
      <c r="HY19" s="9">
        <v>7.7060000000000004</v>
      </c>
      <c r="HZ19" s="9">
        <v>34.11</v>
      </c>
      <c r="IA19" s="9">
        <v>28.58</v>
      </c>
      <c r="IB19" s="9">
        <v>12.8</v>
      </c>
      <c r="IC19" s="9">
        <v>29.488</v>
      </c>
      <c r="ID19" s="9">
        <v>7.7629999999999999</v>
      </c>
      <c r="IE19" s="9">
        <v>2.87</v>
      </c>
      <c r="IF19" s="9">
        <v>17.216999999999999</v>
      </c>
      <c r="IG19" s="9">
        <v>9.17</v>
      </c>
      <c r="IH19" s="9">
        <v>15.429</v>
      </c>
      <c r="II19" s="9">
        <v>29.088999999999999</v>
      </c>
      <c r="IJ19" s="9">
        <v>12.727</v>
      </c>
      <c r="IK19" s="9">
        <v>2.7989999999999999</v>
      </c>
      <c r="IL19" s="9">
        <v>317.00200000000001</v>
      </c>
      <c r="IM19" s="9">
        <v>201.351</v>
      </c>
      <c r="IN19" s="9">
        <v>191.417</v>
      </c>
      <c r="IO19" s="9">
        <v>5.1879999999999997</v>
      </c>
      <c r="IP19" s="9">
        <v>4.7469999999999999</v>
      </c>
      <c r="IQ19" s="9">
        <v>6.2869999999999999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1012</v>
      </c>
      <c r="C1" s="3" t="s">
        <v>1013</v>
      </c>
      <c r="D1" s="3" t="s">
        <v>1014</v>
      </c>
      <c r="E1" s="3" t="s">
        <v>1015</v>
      </c>
      <c r="F1" s="3" t="s">
        <v>1016</v>
      </c>
      <c r="G1" s="3" t="s">
        <v>1017</v>
      </c>
      <c r="H1" s="3" t="s">
        <v>1018</v>
      </c>
      <c r="I1" s="3" t="s">
        <v>1019</v>
      </c>
      <c r="J1" s="3" t="s">
        <v>1020</v>
      </c>
      <c r="K1" s="3" t="s">
        <v>1021</v>
      </c>
      <c r="L1" s="3" t="s">
        <v>1022</v>
      </c>
      <c r="M1" s="3" t="s">
        <v>1023</v>
      </c>
      <c r="N1" s="3" t="s">
        <v>1024</v>
      </c>
      <c r="O1" s="3" t="s">
        <v>1025</v>
      </c>
      <c r="P1" s="3" t="s">
        <v>1026</v>
      </c>
      <c r="Q1" s="3" t="s">
        <v>1027</v>
      </c>
      <c r="R1" s="3" t="s">
        <v>1028</v>
      </c>
      <c r="S1" s="3" t="s">
        <v>1029</v>
      </c>
      <c r="T1" s="3" t="s">
        <v>1030</v>
      </c>
      <c r="U1" s="3" t="s">
        <v>1031</v>
      </c>
      <c r="V1" s="3" t="s">
        <v>1032</v>
      </c>
      <c r="W1" s="3" t="s">
        <v>1033</v>
      </c>
      <c r="X1" s="3" t="s">
        <v>1034</v>
      </c>
      <c r="Y1" s="3" t="s">
        <v>1035</v>
      </c>
      <c r="Z1" s="3" t="s">
        <v>1036</v>
      </c>
      <c r="AA1" s="3" t="s">
        <v>1037</v>
      </c>
      <c r="AB1" s="3" t="s">
        <v>1038</v>
      </c>
      <c r="AC1" s="3" t="s">
        <v>1039</v>
      </c>
      <c r="AD1" s="3" t="s">
        <v>1040</v>
      </c>
      <c r="AE1" s="3" t="s">
        <v>1041</v>
      </c>
      <c r="AF1" s="3" t="s">
        <v>1042</v>
      </c>
      <c r="AG1" s="3" t="s">
        <v>1043</v>
      </c>
      <c r="AH1" s="3" t="s">
        <v>1044</v>
      </c>
      <c r="AI1" s="3" t="s">
        <v>1045</v>
      </c>
      <c r="AJ1" s="3" t="s">
        <v>1046</v>
      </c>
      <c r="AK1" s="3" t="s">
        <v>1047</v>
      </c>
      <c r="AL1" s="3" t="s">
        <v>1048</v>
      </c>
      <c r="AM1" s="3" t="s">
        <v>1049</v>
      </c>
      <c r="AN1" s="3" t="s">
        <v>1050</v>
      </c>
      <c r="AO1" s="3" t="s">
        <v>1051</v>
      </c>
      <c r="AP1" s="3" t="s">
        <v>1052</v>
      </c>
      <c r="AQ1" s="3" t="s">
        <v>1053</v>
      </c>
      <c r="AR1" s="3" t="s">
        <v>1054</v>
      </c>
      <c r="AS1" s="3" t="s">
        <v>1055</v>
      </c>
      <c r="AT1" s="3" t="s">
        <v>1056</v>
      </c>
      <c r="AU1" s="3" t="s">
        <v>1057</v>
      </c>
      <c r="AV1" s="3" t="s">
        <v>1058</v>
      </c>
      <c r="AW1" s="3" t="s">
        <v>1059</v>
      </c>
      <c r="AX1" s="3" t="s">
        <v>1060</v>
      </c>
      <c r="AY1" s="3" t="s">
        <v>1061</v>
      </c>
      <c r="AZ1" s="3" t="s">
        <v>1062</v>
      </c>
      <c r="BA1" s="3" t="s">
        <v>1063</v>
      </c>
      <c r="BB1" s="3" t="s">
        <v>1064</v>
      </c>
      <c r="BC1" s="3" t="s">
        <v>1065</v>
      </c>
      <c r="BD1" s="3" t="s">
        <v>1066</v>
      </c>
      <c r="BE1" s="3" t="s">
        <v>1067</v>
      </c>
      <c r="BF1" s="3" t="s">
        <v>1068</v>
      </c>
      <c r="BG1" s="3" t="s">
        <v>1069</v>
      </c>
      <c r="BH1" s="3" t="s">
        <v>1070</v>
      </c>
      <c r="BI1" s="3" t="s">
        <v>1071</v>
      </c>
      <c r="BJ1" s="3" t="s">
        <v>1072</v>
      </c>
      <c r="BK1" s="3" t="s">
        <v>1073</v>
      </c>
      <c r="BL1" s="3" t="s">
        <v>1074</v>
      </c>
      <c r="BM1" s="3" t="s">
        <v>1075</v>
      </c>
      <c r="BN1" s="3" t="s">
        <v>1076</v>
      </c>
      <c r="BO1" s="3" t="s">
        <v>1077</v>
      </c>
      <c r="BP1" s="3" t="s">
        <v>1078</v>
      </c>
      <c r="BQ1" s="3" t="s">
        <v>1079</v>
      </c>
      <c r="BR1" s="3" t="s">
        <v>1080</v>
      </c>
      <c r="BS1" s="3" t="s">
        <v>1081</v>
      </c>
      <c r="BT1" s="3" t="s">
        <v>1082</v>
      </c>
      <c r="BU1" s="3" t="s">
        <v>1083</v>
      </c>
      <c r="BV1" s="3" t="s">
        <v>1084</v>
      </c>
      <c r="BW1" s="3" t="s">
        <v>1085</v>
      </c>
      <c r="BX1" s="3" t="s">
        <v>1086</v>
      </c>
      <c r="BY1" s="3" t="s">
        <v>1087</v>
      </c>
      <c r="BZ1" s="3" t="s">
        <v>1088</v>
      </c>
      <c r="CA1" s="3" t="s">
        <v>1089</v>
      </c>
      <c r="CB1" s="3" t="s">
        <v>1090</v>
      </c>
      <c r="CC1" s="3" t="s">
        <v>1091</v>
      </c>
      <c r="CD1" s="3" t="s">
        <v>1092</v>
      </c>
      <c r="CE1" s="3" t="s">
        <v>1093</v>
      </c>
      <c r="CF1" s="3" t="s">
        <v>1094</v>
      </c>
      <c r="CG1" s="3" t="s">
        <v>1095</v>
      </c>
      <c r="CH1" s="3" t="s">
        <v>1096</v>
      </c>
      <c r="CI1" s="3" t="s">
        <v>1097</v>
      </c>
      <c r="CJ1" s="3" t="s">
        <v>1098</v>
      </c>
      <c r="CK1" s="3" t="s">
        <v>1099</v>
      </c>
      <c r="CL1" s="3" t="s">
        <v>1100</v>
      </c>
      <c r="CM1" s="3" t="s">
        <v>1101</v>
      </c>
      <c r="CN1" s="3" t="s">
        <v>1102</v>
      </c>
      <c r="CO1" s="3" t="s">
        <v>1103</v>
      </c>
      <c r="CP1" s="3" t="s">
        <v>1104</v>
      </c>
      <c r="CQ1" s="3" t="s">
        <v>1105</v>
      </c>
      <c r="CR1" s="3" t="s">
        <v>1106</v>
      </c>
      <c r="CS1" s="3" t="s">
        <v>1107</v>
      </c>
      <c r="CT1" s="3" t="s">
        <v>1108</v>
      </c>
      <c r="CU1" s="3" t="s">
        <v>1109</v>
      </c>
      <c r="CV1" s="3" t="s">
        <v>1110</v>
      </c>
      <c r="CW1" s="3" t="s">
        <v>1111</v>
      </c>
      <c r="CX1" s="3" t="s">
        <v>1112</v>
      </c>
      <c r="CY1" s="3" t="s">
        <v>1113</v>
      </c>
      <c r="CZ1" s="3" t="s">
        <v>1114</v>
      </c>
      <c r="DA1" s="3" t="s">
        <v>1115</v>
      </c>
      <c r="DB1" s="3" t="s">
        <v>1116</v>
      </c>
      <c r="DC1" s="3" t="s">
        <v>1117</v>
      </c>
      <c r="DD1" s="3" t="s">
        <v>1118</v>
      </c>
      <c r="DE1" s="3" t="s">
        <v>1119</v>
      </c>
      <c r="DF1" s="3" t="s">
        <v>1120</v>
      </c>
      <c r="DG1" s="3" t="s">
        <v>1121</v>
      </c>
      <c r="DH1" s="3" t="s">
        <v>1122</v>
      </c>
      <c r="DI1" s="3" t="s">
        <v>1123</v>
      </c>
      <c r="DJ1" s="3" t="s">
        <v>1124</v>
      </c>
      <c r="DK1" s="3" t="s">
        <v>1125</v>
      </c>
      <c r="DL1" s="3" t="s">
        <v>1126</v>
      </c>
      <c r="DM1" s="3" t="s">
        <v>1127</v>
      </c>
      <c r="DN1" s="3" t="s">
        <v>1128</v>
      </c>
      <c r="DO1" s="3" t="s">
        <v>1129</v>
      </c>
      <c r="DP1" s="3" t="s">
        <v>1130</v>
      </c>
      <c r="DQ1" s="3" t="s">
        <v>1131</v>
      </c>
      <c r="DR1" s="3" t="s">
        <v>1132</v>
      </c>
      <c r="DS1" s="3" t="s">
        <v>1133</v>
      </c>
      <c r="DT1" s="3" t="s">
        <v>1134</v>
      </c>
      <c r="DU1" s="3" t="s">
        <v>1135</v>
      </c>
      <c r="DV1" s="3" t="s">
        <v>1136</v>
      </c>
      <c r="DW1" s="3" t="s">
        <v>1137</v>
      </c>
      <c r="DX1" s="3" t="s">
        <v>1138</v>
      </c>
      <c r="DY1" s="3" t="s">
        <v>1139</v>
      </c>
      <c r="DZ1" s="3" t="s">
        <v>1140</v>
      </c>
      <c r="EA1" s="3" t="s">
        <v>1141</v>
      </c>
      <c r="EB1" s="3" t="s">
        <v>1142</v>
      </c>
      <c r="EC1" s="3" t="s">
        <v>1143</v>
      </c>
      <c r="ED1" s="3" t="s">
        <v>1144</v>
      </c>
      <c r="EE1" s="3" t="s">
        <v>1145</v>
      </c>
      <c r="EF1" s="3" t="s">
        <v>1146</v>
      </c>
      <c r="EG1" s="3" t="s">
        <v>1147</v>
      </c>
      <c r="EH1" s="3" t="s">
        <v>1148</v>
      </c>
      <c r="EI1" s="3" t="s">
        <v>1149</v>
      </c>
      <c r="EJ1" s="3" t="s">
        <v>1150</v>
      </c>
      <c r="EK1" s="3" t="s">
        <v>1151</v>
      </c>
      <c r="EL1" s="3" t="s">
        <v>1152</v>
      </c>
      <c r="EM1" s="3" t="s">
        <v>1153</v>
      </c>
      <c r="EN1" s="3" t="s">
        <v>1154</v>
      </c>
      <c r="EO1" s="3" t="s">
        <v>1155</v>
      </c>
      <c r="EP1" s="3" t="s">
        <v>1156</v>
      </c>
      <c r="EQ1" s="3" t="s">
        <v>1157</v>
      </c>
      <c r="ER1" s="3" t="s">
        <v>1158</v>
      </c>
      <c r="ES1" s="3" t="s">
        <v>1159</v>
      </c>
      <c r="ET1" s="3" t="s">
        <v>1160</v>
      </c>
      <c r="EU1" s="3" t="s">
        <v>1161</v>
      </c>
      <c r="EV1" s="3" t="s">
        <v>1162</v>
      </c>
      <c r="EW1" s="3" t="s">
        <v>1163</v>
      </c>
      <c r="EX1" s="3" t="s">
        <v>1164</v>
      </c>
      <c r="EY1" s="3" t="s">
        <v>1165</v>
      </c>
      <c r="EZ1" s="3" t="s">
        <v>1166</v>
      </c>
      <c r="FA1" s="3" t="s">
        <v>1167</v>
      </c>
      <c r="FB1" s="3" t="s">
        <v>1168</v>
      </c>
      <c r="FC1" s="3" t="s">
        <v>1169</v>
      </c>
      <c r="FD1" s="3" t="s">
        <v>1170</v>
      </c>
      <c r="FE1" s="3" t="s">
        <v>1171</v>
      </c>
      <c r="FF1" s="3" t="s">
        <v>1172</v>
      </c>
      <c r="FG1" s="3" t="s">
        <v>1173</v>
      </c>
      <c r="FH1" s="3" t="s">
        <v>1174</v>
      </c>
      <c r="FI1" s="3" t="s">
        <v>1175</v>
      </c>
      <c r="FJ1" s="3" t="s">
        <v>1176</v>
      </c>
      <c r="FK1" s="3" t="s">
        <v>1177</v>
      </c>
      <c r="FL1" s="3" t="s">
        <v>1178</v>
      </c>
      <c r="FM1" s="3" t="s">
        <v>1179</v>
      </c>
      <c r="FN1" s="3" t="s">
        <v>1180</v>
      </c>
      <c r="FO1" s="3" t="s">
        <v>1181</v>
      </c>
      <c r="FP1" s="3" t="s">
        <v>1182</v>
      </c>
      <c r="FQ1" s="3" t="s">
        <v>1183</v>
      </c>
      <c r="FR1" s="3" t="s">
        <v>1184</v>
      </c>
      <c r="FS1" s="3" t="s">
        <v>1185</v>
      </c>
      <c r="FT1" s="3" t="s">
        <v>1186</v>
      </c>
      <c r="FU1" s="3" t="s">
        <v>1187</v>
      </c>
      <c r="FV1" s="3" t="s">
        <v>1188</v>
      </c>
      <c r="FW1" s="3" t="s">
        <v>1189</v>
      </c>
      <c r="FX1" s="3" t="s">
        <v>1190</v>
      </c>
      <c r="FY1" s="3" t="s">
        <v>1191</v>
      </c>
      <c r="FZ1" s="3" t="s">
        <v>1192</v>
      </c>
      <c r="GA1" s="3" t="s">
        <v>1193</v>
      </c>
      <c r="GB1" s="3" t="s">
        <v>1194</v>
      </c>
      <c r="GC1" s="3" t="s">
        <v>1195</v>
      </c>
      <c r="GD1" s="3" t="s">
        <v>1196</v>
      </c>
      <c r="GE1" s="3" t="s">
        <v>1197</v>
      </c>
      <c r="GF1" s="3" t="s">
        <v>1198</v>
      </c>
      <c r="GG1" s="3" t="s">
        <v>1199</v>
      </c>
      <c r="GH1" s="3" t="s">
        <v>1200</v>
      </c>
      <c r="GI1" s="3" t="s">
        <v>1201</v>
      </c>
      <c r="GJ1" s="3" t="s">
        <v>1202</v>
      </c>
      <c r="GK1" s="3" t="s">
        <v>1203</v>
      </c>
      <c r="GL1" s="3" t="s">
        <v>1204</v>
      </c>
      <c r="GM1" s="3" t="s">
        <v>1205</v>
      </c>
      <c r="GN1" s="3" t="s">
        <v>1206</v>
      </c>
      <c r="GO1" s="3" t="s">
        <v>1207</v>
      </c>
      <c r="GP1" s="3" t="s">
        <v>1208</v>
      </c>
      <c r="GQ1" s="3" t="s">
        <v>1209</v>
      </c>
      <c r="GR1" s="3" t="s">
        <v>1210</v>
      </c>
      <c r="GS1" s="3" t="s">
        <v>1211</v>
      </c>
      <c r="GT1" s="3" t="s">
        <v>1212</v>
      </c>
      <c r="GU1" s="3" t="s">
        <v>1213</v>
      </c>
      <c r="GV1" s="3" t="s">
        <v>1214</v>
      </c>
      <c r="GW1" s="3" t="s">
        <v>1215</v>
      </c>
      <c r="GX1" s="3" t="s">
        <v>1216</v>
      </c>
      <c r="GY1" s="3" t="s">
        <v>1217</v>
      </c>
      <c r="GZ1" s="3" t="s">
        <v>1218</v>
      </c>
      <c r="HA1" s="3" t="s">
        <v>1219</v>
      </c>
      <c r="HB1" s="3" t="s">
        <v>1220</v>
      </c>
      <c r="HC1" s="3" t="s">
        <v>1221</v>
      </c>
      <c r="HD1" s="3" t="s">
        <v>1222</v>
      </c>
      <c r="HE1" s="3" t="s">
        <v>1223</v>
      </c>
      <c r="HF1" s="3" t="s">
        <v>1224</v>
      </c>
      <c r="HG1" s="3" t="s">
        <v>1225</v>
      </c>
      <c r="HH1" s="3" t="s">
        <v>1226</v>
      </c>
      <c r="HI1" s="3" t="s">
        <v>1227</v>
      </c>
      <c r="HJ1" s="3" t="s">
        <v>1228</v>
      </c>
      <c r="HK1" s="3" t="s">
        <v>1229</v>
      </c>
      <c r="HL1" s="3" t="s">
        <v>1230</v>
      </c>
      <c r="HM1" s="3" t="s">
        <v>1231</v>
      </c>
      <c r="HN1" s="3" t="s">
        <v>1232</v>
      </c>
      <c r="HO1" s="3" t="s">
        <v>1233</v>
      </c>
      <c r="HP1" s="3" t="s">
        <v>1234</v>
      </c>
      <c r="HQ1" s="3" t="s">
        <v>1235</v>
      </c>
      <c r="HR1" s="3" t="s">
        <v>1236</v>
      </c>
      <c r="HS1" s="3" t="s">
        <v>1237</v>
      </c>
      <c r="HT1" s="3" t="s">
        <v>1238</v>
      </c>
      <c r="HU1" s="3" t="s">
        <v>1239</v>
      </c>
      <c r="HV1" s="3" t="s">
        <v>1240</v>
      </c>
      <c r="HW1" s="3" t="s">
        <v>1241</v>
      </c>
      <c r="HX1" s="3" t="s">
        <v>1242</v>
      </c>
      <c r="HY1" s="3" t="s">
        <v>1243</v>
      </c>
      <c r="HZ1" s="3" t="s">
        <v>1244</v>
      </c>
      <c r="IA1" s="3" t="s">
        <v>1245</v>
      </c>
      <c r="IB1" s="3" t="s">
        <v>1246</v>
      </c>
      <c r="IC1" s="3" t="s">
        <v>1247</v>
      </c>
      <c r="ID1" s="3" t="s">
        <v>1248</v>
      </c>
      <c r="IE1" s="3" t="s">
        <v>1249</v>
      </c>
      <c r="IF1" s="3" t="s">
        <v>1250</v>
      </c>
      <c r="IG1" s="3" t="s">
        <v>1251</v>
      </c>
      <c r="IH1" s="3" t="s">
        <v>1252</v>
      </c>
      <c r="II1" s="3" t="s">
        <v>1253</v>
      </c>
      <c r="IJ1" s="3" t="s">
        <v>1254</v>
      </c>
      <c r="IK1" s="3" t="s">
        <v>1255</v>
      </c>
      <c r="IL1" s="3" t="s">
        <v>1256</v>
      </c>
      <c r="IM1" s="3" t="s">
        <v>1257</v>
      </c>
      <c r="IN1" s="3" t="s">
        <v>1258</v>
      </c>
      <c r="IO1" s="3" t="s">
        <v>1259</v>
      </c>
      <c r="IP1" s="3" t="s">
        <v>1260</v>
      </c>
      <c r="IQ1" s="3" t="s">
        <v>1261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1262</v>
      </c>
      <c r="C10" s="8" t="s">
        <v>1263</v>
      </c>
      <c r="D10" s="8" t="s">
        <v>1264</v>
      </c>
      <c r="E10" s="8" t="s">
        <v>1265</v>
      </c>
      <c r="F10" s="8" t="s">
        <v>1266</v>
      </c>
      <c r="G10" s="8" t="s">
        <v>1267</v>
      </c>
      <c r="H10" s="8" t="s">
        <v>1268</v>
      </c>
      <c r="I10" s="8" t="s">
        <v>1269</v>
      </c>
      <c r="J10" s="8" t="s">
        <v>1270</v>
      </c>
      <c r="K10" s="8" t="s">
        <v>1271</v>
      </c>
      <c r="L10" s="8" t="s">
        <v>1272</v>
      </c>
      <c r="M10" s="8" t="s">
        <v>1273</v>
      </c>
      <c r="N10" s="8" t="s">
        <v>1274</v>
      </c>
      <c r="O10" s="8" t="s">
        <v>1275</v>
      </c>
      <c r="P10" s="8" t="s">
        <v>1276</v>
      </c>
      <c r="Q10" s="8" t="s">
        <v>1277</v>
      </c>
      <c r="R10" s="8" t="s">
        <v>1278</v>
      </c>
      <c r="S10" s="8" t="s">
        <v>1279</v>
      </c>
      <c r="T10" s="8" t="s">
        <v>1280</v>
      </c>
      <c r="U10" s="8" t="s">
        <v>1281</v>
      </c>
      <c r="V10" s="8" t="s">
        <v>1282</v>
      </c>
      <c r="W10" s="8" t="s">
        <v>1283</v>
      </c>
      <c r="X10" s="8" t="s">
        <v>1284</v>
      </c>
      <c r="Y10" s="8" t="s">
        <v>1285</v>
      </c>
      <c r="Z10" s="8" t="s">
        <v>1286</v>
      </c>
      <c r="AA10" s="8" t="s">
        <v>1287</v>
      </c>
      <c r="AB10" s="8" t="s">
        <v>1288</v>
      </c>
      <c r="AC10" s="8" t="s">
        <v>1289</v>
      </c>
      <c r="AD10" s="8" t="s">
        <v>1290</v>
      </c>
      <c r="AE10" s="8" t="s">
        <v>1291</v>
      </c>
      <c r="AF10" s="8" t="s">
        <v>1292</v>
      </c>
      <c r="AG10" s="8" t="s">
        <v>1293</v>
      </c>
      <c r="AH10" s="8" t="s">
        <v>1294</v>
      </c>
      <c r="AI10" s="8" t="s">
        <v>1295</v>
      </c>
      <c r="AJ10" s="8" t="s">
        <v>1296</v>
      </c>
      <c r="AK10" s="8" t="s">
        <v>1297</v>
      </c>
      <c r="AL10" s="8" t="s">
        <v>1298</v>
      </c>
      <c r="AM10" s="8" t="s">
        <v>1299</v>
      </c>
      <c r="AN10" s="8" t="s">
        <v>1300</v>
      </c>
      <c r="AO10" s="8" t="s">
        <v>1301</v>
      </c>
      <c r="AP10" s="8" t="s">
        <v>1302</v>
      </c>
      <c r="AQ10" s="8" t="s">
        <v>1303</v>
      </c>
      <c r="AR10" s="8" t="s">
        <v>1304</v>
      </c>
      <c r="AS10" s="8" t="s">
        <v>1305</v>
      </c>
      <c r="AT10" s="8" t="s">
        <v>1306</v>
      </c>
      <c r="AU10" s="8" t="s">
        <v>1307</v>
      </c>
      <c r="AV10" s="8" t="s">
        <v>1308</v>
      </c>
      <c r="AW10" s="8" t="s">
        <v>1309</v>
      </c>
      <c r="AX10" s="8" t="s">
        <v>1310</v>
      </c>
      <c r="AY10" s="8" t="s">
        <v>1311</v>
      </c>
      <c r="AZ10" s="8" t="s">
        <v>1312</v>
      </c>
      <c r="BA10" s="8" t="s">
        <v>1313</v>
      </c>
      <c r="BB10" s="8" t="s">
        <v>1314</v>
      </c>
      <c r="BC10" s="8" t="s">
        <v>1315</v>
      </c>
      <c r="BD10" s="8" t="s">
        <v>1316</v>
      </c>
      <c r="BE10" s="8" t="s">
        <v>1317</v>
      </c>
      <c r="BF10" s="8" t="s">
        <v>1318</v>
      </c>
      <c r="BG10" s="8" t="s">
        <v>1319</v>
      </c>
      <c r="BH10" s="8" t="s">
        <v>1320</v>
      </c>
      <c r="BI10" s="8" t="s">
        <v>1321</v>
      </c>
      <c r="BJ10" s="8" t="s">
        <v>1322</v>
      </c>
      <c r="BK10" s="8" t="s">
        <v>1323</v>
      </c>
      <c r="BL10" s="8" t="s">
        <v>1324</v>
      </c>
      <c r="BM10" s="8" t="s">
        <v>1325</v>
      </c>
      <c r="BN10" s="8" t="s">
        <v>1326</v>
      </c>
      <c r="BO10" s="8" t="s">
        <v>1327</v>
      </c>
      <c r="BP10" s="8" t="s">
        <v>1328</v>
      </c>
      <c r="BQ10" s="8" t="s">
        <v>1329</v>
      </c>
      <c r="BR10" s="8" t="s">
        <v>1330</v>
      </c>
      <c r="BS10" s="8" t="s">
        <v>1331</v>
      </c>
      <c r="BT10" s="8" t="s">
        <v>1332</v>
      </c>
      <c r="BU10" s="8" t="s">
        <v>1333</v>
      </c>
      <c r="BV10" s="8" t="s">
        <v>1334</v>
      </c>
      <c r="BW10" s="8" t="s">
        <v>1335</v>
      </c>
      <c r="BX10" s="8" t="s">
        <v>1336</v>
      </c>
      <c r="BY10" s="8" t="s">
        <v>1337</v>
      </c>
      <c r="BZ10" s="8" t="s">
        <v>1338</v>
      </c>
      <c r="CA10" s="8" t="s">
        <v>1339</v>
      </c>
      <c r="CB10" s="8" t="s">
        <v>1340</v>
      </c>
      <c r="CC10" s="8" t="s">
        <v>1341</v>
      </c>
      <c r="CD10" s="8" t="s">
        <v>1342</v>
      </c>
      <c r="CE10" s="8" t="s">
        <v>1343</v>
      </c>
      <c r="CF10" s="8" t="s">
        <v>1344</v>
      </c>
      <c r="CG10" s="8" t="s">
        <v>1345</v>
      </c>
      <c r="CH10" s="8" t="s">
        <v>1346</v>
      </c>
      <c r="CI10" s="8" t="s">
        <v>1347</v>
      </c>
      <c r="CJ10" s="8" t="s">
        <v>1348</v>
      </c>
      <c r="CK10" s="8" t="s">
        <v>1349</v>
      </c>
      <c r="CL10" s="8" t="s">
        <v>1350</v>
      </c>
      <c r="CM10" s="8" t="s">
        <v>1351</v>
      </c>
      <c r="CN10" s="8" t="s">
        <v>1352</v>
      </c>
      <c r="CO10" s="8" t="s">
        <v>1353</v>
      </c>
      <c r="CP10" s="8" t="s">
        <v>1354</v>
      </c>
      <c r="CQ10" s="8" t="s">
        <v>1355</v>
      </c>
      <c r="CR10" s="8" t="s">
        <v>1356</v>
      </c>
      <c r="CS10" s="8" t="s">
        <v>1357</v>
      </c>
      <c r="CT10" s="8" t="s">
        <v>1358</v>
      </c>
      <c r="CU10" s="8" t="s">
        <v>1359</v>
      </c>
      <c r="CV10" s="8" t="s">
        <v>1360</v>
      </c>
      <c r="CW10" s="8" t="s">
        <v>1361</v>
      </c>
      <c r="CX10" s="8" t="s">
        <v>1362</v>
      </c>
      <c r="CY10" s="8" t="s">
        <v>1363</v>
      </c>
      <c r="CZ10" s="8" t="s">
        <v>1364</v>
      </c>
      <c r="DA10" s="8" t="s">
        <v>1365</v>
      </c>
      <c r="DB10" s="8" t="s">
        <v>1366</v>
      </c>
      <c r="DC10" s="8" t="s">
        <v>1367</v>
      </c>
      <c r="DD10" s="8" t="s">
        <v>1368</v>
      </c>
      <c r="DE10" s="8" t="s">
        <v>1369</v>
      </c>
      <c r="DF10" s="8" t="s">
        <v>1370</v>
      </c>
      <c r="DG10" s="8" t="s">
        <v>1371</v>
      </c>
      <c r="DH10" s="8" t="s">
        <v>1372</v>
      </c>
      <c r="DI10" s="8" t="s">
        <v>1373</v>
      </c>
      <c r="DJ10" s="8" t="s">
        <v>1374</v>
      </c>
      <c r="DK10" s="8" t="s">
        <v>1375</v>
      </c>
      <c r="DL10" s="8" t="s">
        <v>1376</v>
      </c>
      <c r="DM10" s="8" t="s">
        <v>1377</v>
      </c>
      <c r="DN10" s="8" t="s">
        <v>1378</v>
      </c>
      <c r="DO10" s="8" t="s">
        <v>1379</v>
      </c>
      <c r="DP10" s="8" t="s">
        <v>1380</v>
      </c>
      <c r="DQ10" s="8" t="s">
        <v>1381</v>
      </c>
      <c r="DR10" s="8" t="s">
        <v>1382</v>
      </c>
      <c r="DS10" s="8" t="s">
        <v>1383</v>
      </c>
      <c r="DT10" s="8" t="s">
        <v>1384</v>
      </c>
      <c r="DU10" s="8" t="s">
        <v>1385</v>
      </c>
      <c r="DV10" s="8" t="s">
        <v>1386</v>
      </c>
      <c r="DW10" s="8" t="s">
        <v>1387</v>
      </c>
      <c r="DX10" s="8" t="s">
        <v>1388</v>
      </c>
      <c r="DY10" s="8" t="s">
        <v>1389</v>
      </c>
      <c r="DZ10" s="8" t="s">
        <v>1390</v>
      </c>
      <c r="EA10" s="8" t="s">
        <v>1391</v>
      </c>
      <c r="EB10" s="8" t="s">
        <v>1392</v>
      </c>
      <c r="EC10" s="8" t="s">
        <v>1393</v>
      </c>
      <c r="ED10" s="8" t="s">
        <v>1394</v>
      </c>
      <c r="EE10" s="8" t="s">
        <v>1395</v>
      </c>
      <c r="EF10" s="8" t="s">
        <v>1396</v>
      </c>
      <c r="EG10" s="8" t="s">
        <v>1397</v>
      </c>
      <c r="EH10" s="8" t="s">
        <v>1398</v>
      </c>
      <c r="EI10" s="8" t="s">
        <v>1399</v>
      </c>
      <c r="EJ10" s="8" t="s">
        <v>1400</v>
      </c>
      <c r="EK10" s="8" t="s">
        <v>1401</v>
      </c>
      <c r="EL10" s="8" t="s">
        <v>1402</v>
      </c>
      <c r="EM10" s="8" t="s">
        <v>1403</v>
      </c>
      <c r="EN10" s="8" t="s">
        <v>1404</v>
      </c>
      <c r="EO10" s="8" t="s">
        <v>1405</v>
      </c>
      <c r="EP10" s="8" t="s">
        <v>1406</v>
      </c>
      <c r="EQ10" s="8" t="s">
        <v>1407</v>
      </c>
      <c r="ER10" s="8" t="s">
        <v>1408</v>
      </c>
      <c r="ES10" s="8" t="s">
        <v>1409</v>
      </c>
      <c r="ET10" s="8" t="s">
        <v>1410</v>
      </c>
      <c r="EU10" s="8" t="s">
        <v>1411</v>
      </c>
      <c r="EV10" s="8" t="s">
        <v>1412</v>
      </c>
      <c r="EW10" s="8" t="s">
        <v>1413</v>
      </c>
      <c r="EX10" s="8" t="s">
        <v>1414</v>
      </c>
      <c r="EY10" s="8" t="s">
        <v>1415</v>
      </c>
      <c r="EZ10" s="8" t="s">
        <v>1416</v>
      </c>
      <c r="FA10" s="8" t="s">
        <v>1417</v>
      </c>
      <c r="FB10" s="8" t="s">
        <v>1418</v>
      </c>
      <c r="FC10" s="8" t="s">
        <v>1419</v>
      </c>
      <c r="FD10" s="8" t="s">
        <v>1420</v>
      </c>
      <c r="FE10" s="8" t="s">
        <v>1421</v>
      </c>
      <c r="FF10" s="8" t="s">
        <v>1422</v>
      </c>
      <c r="FG10" s="8" t="s">
        <v>1423</v>
      </c>
      <c r="FH10" s="8" t="s">
        <v>1424</v>
      </c>
      <c r="FI10" s="8" t="s">
        <v>1425</v>
      </c>
      <c r="FJ10" s="8" t="s">
        <v>1426</v>
      </c>
      <c r="FK10" s="8" t="s">
        <v>1427</v>
      </c>
      <c r="FL10" s="8" t="s">
        <v>1428</v>
      </c>
      <c r="FM10" s="8" t="s">
        <v>1429</v>
      </c>
      <c r="FN10" s="8" t="s">
        <v>1430</v>
      </c>
      <c r="FO10" s="8" t="s">
        <v>1431</v>
      </c>
      <c r="FP10" s="8" t="s">
        <v>1432</v>
      </c>
      <c r="FQ10" s="8" t="s">
        <v>1433</v>
      </c>
      <c r="FR10" s="8" t="s">
        <v>1434</v>
      </c>
      <c r="FS10" s="8" t="s">
        <v>1435</v>
      </c>
      <c r="FT10" s="8" t="s">
        <v>1436</v>
      </c>
      <c r="FU10" s="8" t="s">
        <v>1437</v>
      </c>
      <c r="FV10" s="8" t="s">
        <v>1438</v>
      </c>
      <c r="FW10" s="8" t="s">
        <v>1439</v>
      </c>
      <c r="FX10" s="8" t="s">
        <v>1440</v>
      </c>
      <c r="FY10" s="8" t="s">
        <v>1441</v>
      </c>
      <c r="FZ10" s="8" t="s">
        <v>1442</v>
      </c>
      <c r="GA10" s="8" t="s">
        <v>1443</v>
      </c>
      <c r="GB10" s="8" t="s">
        <v>1444</v>
      </c>
      <c r="GC10" s="8" t="s">
        <v>1445</v>
      </c>
      <c r="GD10" s="8" t="s">
        <v>1446</v>
      </c>
      <c r="GE10" s="8" t="s">
        <v>1447</v>
      </c>
      <c r="GF10" s="8" t="s">
        <v>1448</v>
      </c>
      <c r="GG10" s="8" t="s">
        <v>1449</v>
      </c>
      <c r="GH10" s="8" t="s">
        <v>1450</v>
      </c>
      <c r="GI10" s="8" t="s">
        <v>1451</v>
      </c>
      <c r="GJ10" s="8" t="s">
        <v>1452</v>
      </c>
      <c r="GK10" s="8" t="s">
        <v>1453</v>
      </c>
      <c r="GL10" s="8" t="s">
        <v>1454</v>
      </c>
      <c r="GM10" s="8" t="s">
        <v>1455</v>
      </c>
      <c r="GN10" s="8" t="s">
        <v>1456</v>
      </c>
      <c r="GO10" s="8" t="s">
        <v>1457</v>
      </c>
      <c r="GP10" s="8" t="s">
        <v>1458</v>
      </c>
      <c r="GQ10" s="8" t="s">
        <v>1459</v>
      </c>
      <c r="GR10" s="8" t="s">
        <v>1460</v>
      </c>
      <c r="GS10" s="8" t="s">
        <v>1461</v>
      </c>
      <c r="GT10" s="8" t="s">
        <v>1462</v>
      </c>
      <c r="GU10" s="8" t="s">
        <v>1463</v>
      </c>
      <c r="GV10" s="8" t="s">
        <v>1464</v>
      </c>
      <c r="GW10" s="8" t="s">
        <v>1465</v>
      </c>
      <c r="GX10" s="8" t="s">
        <v>1466</v>
      </c>
      <c r="GY10" s="8" t="s">
        <v>1467</v>
      </c>
      <c r="GZ10" s="8" t="s">
        <v>1468</v>
      </c>
      <c r="HA10" s="8" t="s">
        <v>1469</v>
      </c>
      <c r="HB10" s="8" t="s">
        <v>1470</v>
      </c>
      <c r="HC10" s="8" t="s">
        <v>1471</v>
      </c>
      <c r="HD10" s="8" t="s">
        <v>1472</v>
      </c>
      <c r="HE10" s="8" t="s">
        <v>1473</v>
      </c>
      <c r="HF10" s="8" t="s">
        <v>1474</v>
      </c>
      <c r="HG10" s="8" t="s">
        <v>1475</v>
      </c>
      <c r="HH10" s="8" t="s">
        <v>1476</v>
      </c>
      <c r="HI10" s="8" t="s">
        <v>1477</v>
      </c>
      <c r="HJ10" s="8" t="s">
        <v>1478</v>
      </c>
      <c r="HK10" s="8" t="s">
        <v>1479</v>
      </c>
      <c r="HL10" s="8" t="s">
        <v>1480</v>
      </c>
      <c r="HM10" s="8" t="s">
        <v>1481</v>
      </c>
      <c r="HN10" s="8" t="s">
        <v>1482</v>
      </c>
      <c r="HO10" s="8" t="s">
        <v>1483</v>
      </c>
      <c r="HP10" s="8" t="s">
        <v>1484</v>
      </c>
      <c r="HQ10" s="8" t="s">
        <v>1485</v>
      </c>
      <c r="HR10" s="8" t="s">
        <v>1486</v>
      </c>
      <c r="HS10" s="8" t="s">
        <v>1487</v>
      </c>
      <c r="HT10" s="8" t="s">
        <v>1488</v>
      </c>
      <c r="HU10" s="8" t="s">
        <v>1489</v>
      </c>
      <c r="HV10" s="8" t="s">
        <v>1490</v>
      </c>
      <c r="HW10" s="8" t="s">
        <v>1491</v>
      </c>
      <c r="HX10" s="8" t="s">
        <v>1492</v>
      </c>
      <c r="HY10" s="8" t="s">
        <v>1493</v>
      </c>
      <c r="HZ10" s="8" t="s">
        <v>1494</v>
      </c>
      <c r="IA10" s="8" t="s">
        <v>1495</v>
      </c>
      <c r="IB10" s="8" t="s">
        <v>1496</v>
      </c>
      <c r="IC10" s="8" t="s">
        <v>1497</v>
      </c>
      <c r="ID10" s="8" t="s">
        <v>1498</v>
      </c>
      <c r="IE10" s="8" t="s">
        <v>1499</v>
      </c>
      <c r="IF10" s="8" t="s">
        <v>1500</v>
      </c>
      <c r="IG10" s="8" t="s">
        <v>1501</v>
      </c>
      <c r="IH10" s="8" t="s">
        <v>1502</v>
      </c>
      <c r="II10" s="8" t="s">
        <v>1503</v>
      </c>
      <c r="IJ10" s="8" t="s">
        <v>1504</v>
      </c>
      <c r="IK10" s="8" t="s">
        <v>1505</v>
      </c>
      <c r="IL10" s="8" t="s">
        <v>1506</v>
      </c>
      <c r="IM10" s="8" t="s">
        <v>1507</v>
      </c>
      <c r="IN10" s="8" t="s">
        <v>1508</v>
      </c>
      <c r="IO10" s="8" t="s">
        <v>1509</v>
      </c>
      <c r="IP10" s="8" t="s">
        <v>1510</v>
      </c>
      <c r="IQ10" s="8" t="s">
        <v>1511</v>
      </c>
    </row>
    <row r="11" spans="1:251">
      <c r="A11" s="10">
        <v>42036</v>
      </c>
      <c r="B11" s="9">
        <v>2.0649999999999999</v>
      </c>
      <c r="C11" s="9">
        <v>1.9590000000000001</v>
      </c>
      <c r="D11" s="9">
        <v>147.26900000000001</v>
      </c>
      <c r="E11" s="9">
        <v>8.6140000000000008</v>
      </c>
      <c r="F11" s="9">
        <v>8.8420000000000005</v>
      </c>
      <c r="G11" s="9">
        <v>22.992000000000001</v>
      </c>
      <c r="H11" s="9">
        <v>21.766999999999999</v>
      </c>
      <c r="I11" s="9">
        <v>165.95</v>
      </c>
      <c r="J11" s="9">
        <v>112.89100000000001</v>
      </c>
      <c r="K11" s="9">
        <v>30.497</v>
      </c>
      <c r="L11" s="9">
        <v>364.137</v>
      </c>
      <c r="M11" s="9">
        <v>728.25900000000001</v>
      </c>
      <c r="N11" s="9">
        <v>680.62599999999998</v>
      </c>
      <c r="O11" s="9">
        <v>40.832000000000001</v>
      </c>
      <c r="P11" s="9">
        <v>35.39</v>
      </c>
      <c r="Q11" s="9">
        <v>12.170999999999999</v>
      </c>
      <c r="R11" s="9">
        <v>23.22</v>
      </c>
      <c r="S11" s="9">
        <v>18.102</v>
      </c>
      <c r="T11" s="9">
        <v>17.288</v>
      </c>
      <c r="U11" s="9">
        <v>19.239999999999998</v>
      </c>
      <c r="V11" s="9">
        <v>6.3840000000000003</v>
      </c>
      <c r="W11" s="9">
        <v>6.6849999999999996</v>
      </c>
      <c r="X11" s="9">
        <v>13.624000000000001</v>
      </c>
      <c r="Y11" s="9">
        <v>9.625</v>
      </c>
      <c r="Z11" s="9">
        <v>12.141</v>
      </c>
      <c r="AA11" s="9">
        <v>24.684999999999999</v>
      </c>
      <c r="AB11" s="9">
        <v>10.705</v>
      </c>
      <c r="AC11" s="9">
        <v>5.4420000000000002</v>
      </c>
      <c r="AD11" s="9">
        <v>639.79399999999998</v>
      </c>
      <c r="AE11" s="9">
        <v>630.98299999999995</v>
      </c>
      <c r="AF11" s="9">
        <v>593.95899999999995</v>
      </c>
      <c r="AG11" s="9">
        <v>16.754000000000001</v>
      </c>
      <c r="AH11" s="9">
        <v>20.27</v>
      </c>
      <c r="AI11" s="9">
        <v>17.486000000000001</v>
      </c>
      <c r="AJ11" s="9">
        <v>8.3930000000000007</v>
      </c>
      <c r="AK11" s="9">
        <v>9.7439999999999998</v>
      </c>
      <c r="AL11" s="9">
        <v>516.01199999999994</v>
      </c>
      <c r="AM11" s="9">
        <v>30.946000000000002</v>
      </c>
      <c r="AN11" s="9">
        <v>36.459000000000003</v>
      </c>
      <c r="AO11" s="9">
        <v>47.566000000000003</v>
      </c>
      <c r="AP11" s="9">
        <v>124.99</v>
      </c>
      <c r="AQ11" s="9">
        <v>505.99200000000002</v>
      </c>
      <c r="AR11" s="9">
        <v>8.8109999999999999</v>
      </c>
      <c r="AS11" s="9">
        <v>47.633000000000003</v>
      </c>
      <c r="AT11" s="9">
        <v>728.25900000000001</v>
      </c>
      <c r="AU11" s="9">
        <v>895.23</v>
      </c>
      <c r="AV11" s="9">
        <v>829.11500000000001</v>
      </c>
      <c r="AW11" s="9">
        <v>57.19</v>
      </c>
      <c r="AX11" s="9">
        <v>48.366</v>
      </c>
      <c r="AY11" s="9">
        <v>24.545999999999999</v>
      </c>
      <c r="AZ11" s="9">
        <v>23.82</v>
      </c>
      <c r="BA11" s="9">
        <v>33.049999999999997</v>
      </c>
      <c r="BB11" s="9">
        <v>15.316000000000001</v>
      </c>
      <c r="BC11" s="9">
        <v>34.459000000000003</v>
      </c>
      <c r="BD11" s="9">
        <v>4.734</v>
      </c>
      <c r="BE11" s="9">
        <v>7.6429999999999998</v>
      </c>
      <c r="BF11" s="9">
        <v>10.634</v>
      </c>
      <c r="BG11" s="9">
        <v>21.491</v>
      </c>
      <c r="BH11" s="9">
        <v>16.241</v>
      </c>
      <c r="BI11" s="9">
        <v>27.204999999999998</v>
      </c>
      <c r="BJ11" s="9">
        <v>21.161000000000001</v>
      </c>
      <c r="BK11" s="9">
        <v>8.8239999999999998</v>
      </c>
      <c r="BL11" s="9">
        <v>771.92499999999995</v>
      </c>
      <c r="BM11" s="9">
        <v>718.20399999999995</v>
      </c>
      <c r="BN11" s="9">
        <v>683.03099999999995</v>
      </c>
      <c r="BO11" s="9">
        <v>20.853000000000002</v>
      </c>
      <c r="BP11" s="9">
        <v>14.321</v>
      </c>
      <c r="BQ11" s="9">
        <v>22.651</v>
      </c>
      <c r="BR11" s="9">
        <v>6.0529999999999999</v>
      </c>
      <c r="BS11" s="9">
        <v>4.5149999999999997</v>
      </c>
      <c r="BT11" s="9">
        <v>536.91800000000001</v>
      </c>
      <c r="BU11" s="9">
        <v>66.078000000000003</v>
      </c>
      <c r="BV11" s="9">
        <v>50.274000000000001</v>
      </c>
      <c r="BW11" s="9">
        <v>64.933999999999997</v>
      </c>
      <c r="BX11" s="9">
        <v>114.566</v>
      </c>
      <c r="BY11" s="9">
        <v>603.63900000000001</v>
      </c>
      <c r="BZ11" s="9">
        <v>53.72</v>
      </c>
      <c r="CA11" s="9">
        <v>66.114999999999995</v>
      </c>
      <c r="CB11" s="9">
        <v>895.23</v>
      </c>
      <c r="CC11" s="9">
        <v>1383.78</v>
      </c>
      <c r="CD11" s="9">
        <v>1311.93</v>
      </c>
      <c r="CE11" s="9">
        <v>102.158</v>
      </c>
      <c r="CF11" s="9">
        <v>80.623999999999995</v>
      </c>
      <c r="CG11" s="9">
        <v>46.627000000000002</v>
      </c>
      <c r="CH11" s="9">
        <v>33.996000000000002</v>
      </c>
      <c r="CI11" s="9">
        <v>58.863</v>
      </c>
      <c r="CJ11" s="9">
        <v>21.760999999999999</v>
      </c>
      <c r="CK11" s="9">
        <v>52.094999999999999</v>
      </c>
      <c r="CL11" s="9">
        <v>10.781000000000001</v>
      </c>
      <c r="CM11" s="9">
        <v>16.030999999999999</v>
      </c>
      <c r="CN11" s="9">
        <v>27.082000000000001</v>
      </c>
      <c r="CO11" s="9">
        <v>31.103000000000002</v>
      </c>
      <c r="CP11" s="9">
        <v>22.439</v>
      </c>
      <c r="CQ11" s="9">
        <v>52.588999999999999</v>
      </c>
      <c r="CR11" s="9">
        <v>28.035</v>
      </c>
      <c r="CS11" s="9">
        <v>21.535</v>
      </c>
      <c r="CT11" s="9">
        <v>1209.771</v>
      </c>
      <c r="CU11" s="9">
        <v>1090.4059999999999</v>
      </c>
      <c r="CV11" s="9">
        <v>1047.008</v>
      </c>
      <c r="CW11" s="9">
        <v>28.114999999999998</v>
      </c>
      <c r="CX11" s="9">
        <v>15.282999999999999</v>
      </c>
      <c r="CY11" s="9">
        <v>27.925000000000001</v>
      </c>
      <c r="CZ11" s="9">
        <v>8.4060000000000006</v>
      </c>
      <c r="DA11" s="9">
        <v>5.3730000000000002</v>
      </c>
      <c r="DB11" s="9">
        <v>822.21199999999999</v>
      </c>
      <c r="DC11" s="9">
        <v>71.236000000000004</v>
      </c>
      <c r="DD11" s="9">
        <v>74.960999999999999</v>
      </c>
      <c r="DE11" s="9">
        <v>121.998</v>
      </c>
      <c r="DF11" s="9">
        <v>154.43600000000001</v>
      </c>
      <c r="DG11" s="9">
        <v>935.971</v>
      </c>
      <c r="DH11" s="9">
        <v>119.36499999999999</v>
      </c>
      <c r="DI11" s="9">
        <v>71.849999999999994</v>
      </c>
      <c r="DJ11" s="9">
        <v>1383.78</v>
      </c>
      <c r="DK11" s="9">
        <v>216.22499999999999</v>
      </c>
      <c r="DL11" s="9">
        <v>200.53299999999999</v>
      </c>
      <c r="DM11" s="9">
        <v>20.2</v>
      </c>
      <c r="DN11" s="9">
        <v>16.88</v>
      </c>
      <c r="DO11" s="9">
        <v>3.5670000000000002</v>
      </c>
      <c r="DP11" s="9">
        <v>13.311999999999999</v>
      </c>
      <c r="DQ11" s="9">
        <v>10.231</v>
      </c>
      <c r="DR11" s="9">
        <v>6.649</v>
      </c>
      <c r="DS11" s="9">
        <v>7.8949999999999996</v>
      </c>
      <c r="DT11" s="9">
        <v>2.8919999999999999</v>
      </c>
      <c r="DU11" s="9">
        <v>4.109</v>
      </c>
      <c r="DV11" s="9">
        <v>3.2709999999999999</v>
      </c>
      <c r="DW11" s="9">
        <v>9.1180000000000003</v>
      </c>
      <c r="DX11" s="9">
        <v>4.4909999999999997</v>
      </c>
      <c r="DY11" s="9">
        <v>11.122999999999999</v>
      </c>
      <c r="DZ11" s="9">
        <v>5.7569999999999997</v>
      </c>
      <c r="EA11" s="9">
        <v>3.32</v>
      </c>
      <c r="EB11" s="9">
        <v>180.333</v>
      </c>
      <c r="EC11" s="9">
        <v>141.91499999999999</v>
      </c>
      <c r="ED11" s="9">
        <v>133.60599999999999</v>
      </c>
      <c r="EE11" s="9">
        <v>3.9129999999999998</v>
      </c>
      <c r="EF11" s="9">
        <v>4.3949999999999996</v>
      </c>
      <c r="EG11" s="9">
        <v>3.88</v>
      </c>
      <c r="EH11" s="9">
        <v>2.98</v>
      </c>
      <c r="EI11" s="9">
        <v>1.4490000000000001</v>
      </c>
      <c r="EJ11" s="9">
        <v>95.751999999999995</v>
      </c>
      <c r="EK11" s="9">
        <v>10.895</v>
      </c>
      <c r="EL11" s="9">
        <v>9.907</v>
      </c>
      <c r="EM11" s="9">
        <v>25.36</v>
      </c>
      <c r="EN11" s="9">
        <v>17.802</v>
      </c>
      <c r="EO11" s="9">
        <v>124.113</v>
      </c>
      <c r="EP11" s="9">
        <v>38.417999999999999</v>
      </c>
      <c r="EQ11" s="9">
        <v>15.692</v>
      </c>
      <c r="ER11" s="9">
        <v>216.22499999999999</v>
      </c>
      <c r="ES11" s="9">
        <v>458.39400000000001</v>
      </c>
      <c r="ET11" s="9">
        <v>436.11</v>
      </c>
      <c r="EU11" s="9">
        <v>30.079000000000001</v>
      </c>
      <c r="EV11" s="9">
        <v>23.914000000000001</v>
      </c>
      <c r="EW11" s="9">
        <v>13.35</v>
      </c>
      <c r="EX11" s="9">
        <v>10.564</v>
      </c>
      <c r="EY11" s="9">
        <v>18.140999999999998</v>
      </c>
      <c r="EZ11" s="9">
        <v>5.7729999999999997</v>
      </c>
      <c r="FA11" s="9">
        <v>16.617000000000001</v>
      </c>
      <c r="FB11" s="9">
        <v>2.6960000000000002</v>
      </c>
      <c r="FC11" s="9">
        <v>4.3070000000000004</v>
      </c>
      <c r="FD11" s="9">
        <v>7.3129999999999997</v>
      </c>
      <c r="FE11" s="9">
        <v>8.7379999999999995</v>
      </c>
      <c r="FF11" s="9">
        <v>7.8630000000000004</v>
      </c>
      <c r="FG11" s="9">
        <v>14.6</v>
      </c>
      <c r="FH11" s="9">
        <v>9.3140000000000001</v>
      </c>
      <c r="FI11" s="9">
        <v>6.165</v>
      </c>
      <c r="FJ11" s="9">
        <v>406.03199999999998</v>
      </c>
      <c r="FK11" s="9">
        <v>272.351</v>
      </c>
      <c r="FL11" s="9">
        <v>261.65199999999999</v>
      </c>
      <c r="FM11" s="9">
        <v>4.9349999999999996</v>
      </c>
      <c r="FN11" s="9">
        <v>5.7640000000000002</v>
      </c>
      <c r="FO11" s="9">
        <v>4.5090000000000003</v>
      </c>
      <c r="FP11" s="9">
        <v>2.0230000000000001</v>
      </c>
      <c r="FQ11" s="9">
        <v>3.03</v>
      </c>
      <c r="FR11" s="9">
        <v>222.87</v>
      </c>
      <c r="FS11" s="9">
        <v>12.673</v>
      </c>
      <c r="FT11" s="9">
        <v>10.567</v>
      </c>
      <c r="FU11" s="9">
        <v>26.241</v>
      </c>
      <c r="FV11" s="9">
        <v>33.619999999999997</v>
      </c>
      <c r="FW11" s="9">
        <v>238.73099999999999</v>
      </c>
      <c r="FX11" s="9">
        <v>133.68</v>
      </c>
      <c r="FY11" s="9">
        <v>22.283999999999999</v>
      </c>
      <c r="FZ11" s="9">
        <v>458.39400000000001</v>
      </c>
      <c r="GA11" s="9">
        <v>1396.232</v>
      </c>
      <c r="GB11" s="9">
        <v>1176.047</v>
      </c>
      <c r="GC11" s="9">
        <v>1176.047</v>
      </c>
      <c r="GD11" s="9">
        <v>93.783000000000001</v>
      </c>
      <c r="GE11" s="9">
        <v>1082.2639999999999</v>
      </c>
      <c r="GF11" s="9">
        <v>220.185</v>
      </c>
      <c r="GG11" s="9">
        <v>3905.8780000000002</v>
      </c>
      <c r="GH11" s="9">
        <v>3649.68</v>
      </c>
      <c r="GI11" s="9">
        <v>639.846</v>
      </c>
      <c r="GJ11" s="9">
        <v>269.18700000000001</v>
      </c>
      <c r="GK11" s="9">
        <v>123.629</v>
      </c>
      <c r="GL11" s="9">
        <v>124.108</v>
      </c>
      <c r="GM11" s="9">
        <v>161.36500000000001</v>
      </c>
      <c r="GN11" s="9">
        <v>85.543000000000006</v>
      </c>
      <c r="GO11" s="9">
        <v>158.98500000000001</v>
      </c>
      <c r="GP11" s="9">
        <v>41.165999999999997</v>
      </c>
      <c r="GQ11" s="9">
        <v>39.424999999999997</v>
      </c>
      <c r="GR11" s="9">
        <v>73.503</v>
      </c>
      <c r="GS11" s="9">
        <v>83.826999999999998</v>
      </c>
      <c r="GT11" s="9">
        <v>90.406999999999996</v>
      </c>
      <c r="GU11" s="9">
        <v>168.655</v>
      </c>
      <c r="GV11" s="9">
        <v>79.082999999999998</v>
      </c>
      <c r="GW11" s="9">
        <v>370.65899999999999</v>
      </c>
      <c r="GX11" s="9">
        <v>3009.8339999999998</v>
      </c>
      <c r="GY11" s="9">
        <v>2437.0390000000002</v>
      </c>
      <c r="GZ11" s="9">
        <v>2324.9940000000001</v>
      </c>
      <c r="HA11" s="9">
        <v>59.08</v>
      </c>
      <c r="HB11" s="9">
        <v>52.965000000000003</v>
      </c>
      <c r="HC11" s="9">
        <v>60.432000000000002</v>
      </c>
      <c r="HD11" s="9">
        <v>27.026</v>
      </c>
      <c r="HE11" s="9">
        <v>16.757999999999999</v>
      </c>
      <c r="HF11" s="9">
        <v>1916.346</v>
      </c>
      <c r="HG11" s="9">
        <v>131.79</v>
      </c>
      <c r="HH11" s="9">
        <v>108.252</v>
      </c>
      <c r="HI11" s="9">
        <v>280.65100000000001</v>
      </c>
      <c r="HJ11" s="9">
        <v>359.2</v>
      </c>
      <c r="HK11" s="9">
        <v>2077.8389999999999</v>
      </c>
      <c r="HL11" s="9">
        <v>572.79499999999996</v>
      </c>
      <c r="HM11" s="9">
        <v>256.19799999999998</v>
      </c>
      <c r="HN11" s="9">
        <v>3498.6370000000002</v>
      </c>
      <c r="HO11" s="9">
        <v>407.24</v>
      </c>
      <c r="HP11" s="9">
        <v>78.340999999999994</v>
      </c>
      <c r="HQ11" s="9">
        <v>72.971999999999994</v>
      </c>
      <c r="HR11" s="9">
        <v>5.5880000000000001</v>
      </c>
      <c r="HS11" s="9">
        <v>5.024</v>
      </c>
      <c r="HT11" s="9">
        <v>3.0960000000000001</v>
      </c>
      <c r="HU11" s="9">
        <v>1.9279999999999999</v>
      </c>
      <c r="HV11" s="9">
        <v>0.74399999999999999</v>
      </c>
      <c r="HW11" s="9">
        <v>4.28</v>
      </c>
      <c r="HX11" s="9">
        <v>0.74399999999999999</v>
      </c>
      <c r="HY11" s="9">
        <v>1.2509999999999999</v>
      </c>
      <c r="HZ11" s="9">
        <v>2.5310000000000001</v>
      </c>
      <c r="IA11" s="9">
        <v>1.623</v>
      </c>
      <c r="IB11" s="9">
        <v>0.73099999999999998</v>
      </c>
      <c r="IC11" s="9">
        <v>2.67</v>
      </c>
      <c r="ID11" s="9">
        <v>3.7730000000000001</v>
      </c>
      <c r="IE11" s="9">
        <v>1.2509999999999999</v>
      </c>
      <c r="IF11" s="9">
        <v>0.56399999999999995</v>
      </c>
      <c r="IG11" s="9">
        <v>67.382999999999996</v>
      </c>
      <c r="IH11" s="9">
        <v>29.474</v>
      </c>
      <c r="II11" s="9">
        <v>28.324000000000002</v>
      </c>
      <c r="IJ11" s="9">
        <v>1.1499999999999999</v>
      </c>
      <c r="IK11" s="9">
        <v>0</v>
      </c>
      <c r="IL11" s="9">
        <v>1.1499999999999999</v>
      </c>
      <c r="IM11" s="9">
        <v>0</v>
      </c>
      <c r="IN11" s="9">
        <v>0</v>
      </c>
      <c r="IO11" s="9">
        <v>21.870999999999999</v>
      </c>
      <c r="IP11" s="9">
        <v>0</v>
      </c>
      <c r="IQ11" s="9">
        <v>1.653</v>
      </c>
    </row>
    <row r="12" spans="1:251">
      <c r="A12" s="10">
        <v>42401</v>
      </c>
      <c r="B12" s="9">
        <v>1.9430000000000001</v>
      </c>
      <c r="C12" s="9">
        <v>1.887</v>
      </c>
      <c r="D12" s="9">
        <v>183.477</v>
      </c>
      <c r="E12" s="9">
        <v>11.067</v>
      </c>
      <c r="F12" s="9">
        <v>15.417999999999999</v>
      </c>
      <c r="G12" s="9">
        <v>28.97</v>
      </c>
      <c r="H12" s="9">
        <v>34.749000000000002</v>
      </c>
      <c r="I12" s="9">
        <v>204.18299999999999</v>
      </c>
      <c r="J12" s="9">
        <v>104.813</v>
      </c>
      <c r="K12" s="9">
        <v>34.555</v>
      </c>
      <c r="L12" s="9">
        <v>413.80399999999997</v>
      </c>
      <c r="M12" s="9">
        <v>746.00199999999995</v>
      </c>
      <c r="N12" s="9">
        <v>717.11300000000006</v>
      </c>
      <c r="O12" s="9">
        <v>44.94</v>
      </c>
      <c r="P12" s="9">
        <v>42.131</v>
      </c>
      <c r="Q12" s="9">
        <v>18.978999999999999</v>
      </c>
      <c r="R12" s="9">
        <v>23.152000000000001</v>
      </c>
      <c r="S12" s="9">
        <v>28.652999999999999</v>
      </c>
      <c r="T12" s="9">
        <v>13.478999999999999</v>
      </c>
      <c r="U12" s="9">
        <v>27.010999999999999</v>
      </c>
      <c r="V12" s="9">
        <v>6.3079999999999998</v>
      </c>
      <c r="W12" s="9">
        <v>8.5969999999999995</v>
      </c>
      <c r="X12" s="9">
        <v>15.226000000000001</v>
      </c>
      <c r="Y12" s="9">
        <v>13.231</v>
      </c>
      <c r="Z12" s="9">
        <v>13.673999999999999</v>
      </c>
      <c r="AA12" s="9">
        <v>33.695999999999998</v>
      </c>
      <c r="AB12" s="9">
        <v>8.4350000000000005</v>
      </c>
      <c r="AC12" s="9">
        <v>2.8090000000000002</v>
      </c>
      <c r="AD12" s="9">
        <v>672.173</v>
      </c>
      <c r="AE12" s="9">
        <v>664.62699999999995</v>
      </c>
      <c r="AF12" s="9">
        <v>624.072</v>
      </c>
      <c r="AG12" s="9">
        <v>20.193999999999999</v>
      </c>
      <c r="AH12" s="9">
        <v>20.222999999999999</v>
      </c>
      <c r="AI12" s="9">
        <v>21.404</v>
      </c>
      <c r="AJ12" s="9">
        <v>10.204000000000001</v>
      </c>
      <c r="AK12" s="9">
        <v>6.7889999999999997</v>
      </c>
      <c r="AL12" s="9">
        <v>555.255</v>
      </c>
      <c r="AM12" s="9">
        <v>26.571999999999999</v>
      </c>
      <c r="AN12" s="9">
        <v>27.428000000000001</v>
      </c>
      <c r="AO12" s="9">
        <v>55.372</v>
      </c>
      <c r="AP12" s="9">
        <v>133.43100000000001</v>
      </c>
      <c r="AQ12" s="9">
        <v>531.197</v>
      </c>
      <c r="AR12" s="9">
        <v>7.5460000000000003</v>
      </c>
      <c r="AS12" s="9">
        <v>28.888000000000002</v>
      </c>
      <c r="AT12" s="9">
        <v>746.00199999999995</v>
      </c>
      <c r="AU12" s="9">
        <v>882.27200000000005</v>
      </c>
      <c r="AV12" s="9">
        <v>826.96400000000006</v>
      </c>
      <c r="AW12" s="9">
        <v>42.911999999999999</v>
      </c>
      <c r="AX12" s="9">
        <v>36.820999999999998</v>
      </c>
      <c r="AY12" s="9">
        <v>19.417000000000002</v>
      </c>
      <c r="AZ12" s="9">
        <v>17.404</v>
      </c>
      <c r="BA12" s="9">
        <v>23.760999999999999</v>
      </c>
      <c r="BB12" s="9">
        <v>13.058999999999999</v>
      </c>
      <c r="BC12" s="9">
        <v>21.8</v>
      </c>
      <c r="BD12" s="9">
        <v>6.1509999999999998</v>
      </c>
      <c r="BE12" s="9">
        <v>5.9029999999999996</v>
      </c>
      <c r="BF12" s="9">
        <v>8.4280000000000008</v>
      </c>
      <c r="BG12" s="9">
        <v>15.156000000000001</v>
      </c>
      <c r="BH12" s="9">
        <v>13.236000000000001</v>
      </c>
      <c r="BI12" s="9">
        <v>22.643000000000001</v>
      </c>
      <c r="BJ12" s="9">
        <v>14.178000000000001</v>
      </c>
      <c r="BK12" s="9">
        <v>6.0919999999999996</v>
      </c>
      <c r="BL12" s="9">
        <v>784.05200000000002</v>
      </c>
      <c r="BM12" s="9">
        <v>735.72299999999996</v>
      </c>
      <c r="BN12" s="9">
        <v>703.62099999999998</v>
      </c>
      <c r="BO12" s="9">
        <v>21.356999999999999</v>
      </c>
      <c r="BP12" s="9">
        <v>10.744999999999999</v>
      </c>
      <c r="BQ12" s="9">
        <v>23.004000000000001</v>
      </c>
      <c r="BR12" s="9">
        <v>4.6230000000000002</v>
      </c>
      <c r="BS12" s="9">
        <v>3.6749999999999998</v>
      </c>
      <c r="BT12" s="9">
        <v>537.95899999999995</v>
      </c>
      <c r="BU12" s="9">
        <v>68.480999999999995</v>
      </c>
      <c r="BV12" s="9">
        <v>53.341999999999999</v>
      </c>
      <c r="BW12" s="9">
        <v>75.941000000000003</v>
      </c>
      <c r="BX12" s="9">
        <v>104.357</v>
      </c>
      <c r="BY12" s="9">
        <v>631.36500000000001</v>
      </c>
      <c r="BZ12" s="9">
        <v>48.33</v>
      </c>
      <c r="CA12" s="9">
        <v>55.307000000000002</v>
      </c>
      <c r="CB12" s="9">
        <v>882.27200000000005</v>
      </c>
      <c r="CC12" s="9">
        <v>1434.558</v>
      </c>
      <c r="CD12" s="9">
        <v>1357.088</v>
      </c>
      <c r="CE12" s="9">
        <v>103.20099999999999</v>
      </c>
      <c r="CF12" s="9">
        <v>85.436000000000007</v>
      </c>
      <c r="CG12" s="9">
        <v>56.755000000000003</v>
      </c>
      <c r="CH12" s="9">
        <v>28.681000000000001</v>
      </c>
      <c r="CI12" s="9">
        <v>64.323999999999998</v>
      </c>
      <c r="CJ12" s="9">
        <v>21.111999999999998</v>
      </c>
      <c r="CK12" s="9">
        <v>59.613</v>
      </c>
      <c r="CL12" s="9">
        <v>6.5410000000000004</v>
      </c>
      <c r="CM12" s="9">
        <v>16.931000000000001</v>
      </c>
      <c r="CN12" s="9">
        <v>25.07</v>
      </c>
      <c r="CO12" s="9">
        <v>31.207999999999998</v>
      </c>
      <c r="CP12" s="9">
        <v>29.158999999999999</v>
      </c>
      <c r="CQ12" s="9">
        <v>59.167999999999999</v>
      </c>
      <c r="CR12" s="9">
        <v>26.268999999999998</v>
      </c>
      <c r="CS12" s="9">
        <v>17.765000000000001</v>
      </c>
      <c r="CT12" s="9">
        <v>1253.886</v>
      </c>
      <c r="CU12" s="9">
        <v>1129.4090000000001</v>
      </c>
      <c r="CV12" s="9">
        <v>1079.4490000000001</v>
      </c>
      <c r="CW12" s="9">
        <v>31.317</v>
      </c>
      <c r="CX12" s="9">
        <v>18.102</v>
      </c>
      <c r="CY12" s="9">
        <v>28.004000000000001</v>
      </c>
      <c r="CZ12" s="9">
        <v>11.359</v>
      </c>
      <c r="DA12" s="9">
        <v>6.3979999999999997</v>
      </c>
      <c r="DB12" s="9">
        <v>873.34299999999996</v>
      </c>
      <c r="DC12" s="9">
        <v>76.918000000000006</v>
      </c>
      <c r="DD12" s="9">
        <v>67.974999999999994</v>
      </c>
      <c r="DE12" s="9">
        <v>111.17400000000001</v>
      </c>
      <c r="DF12" s="9">
        <v>158.94</v>
      </c>
      <c r="DG12" s="9">
        <v>970.47</v>
      </c>
      <c r="DH12" s="9">
        <v>124.477</v>
      </c>
      <c r="DI12" s="9">
        <v>77.471000000000004</v>
      </c>
      <c r="DJ12" s="9">
        <v>1434.558</v>
      </c>
      <c r="DK12" s="9">
        <v>227.03700000000001</v>
      </c>
      <c r="DL12" s="9">
        <v>211.37200000000001</v>
      </c>
      <c r="DM12" s="9">
        <v>16.562000000000001</v>
      </c>
      <c r="DN12" s="9">
        <v>13.675000000000001</v>
      </c>
      <c r="DO12" s="9">
        <v>6.1459999999999999</v>
      </c>
      <c r="DP12" s="9">
        <v>7.53</v>
      </c>
      <c r="DQ12" s="9">
        <v>7.5620000000000003</v>
      </c>
      <c r="DR12" s="9">
        <v>6.1139999999999999</v>
      </c>
      <c r="DS12" s="9">
        <v>7.6470000000000002</v>
      </c>
      <c r="DT12" s="9">
        <v>2.5129999999999999</v>
      </c>
      <c r="DU12" s="9">
        <v>3.516</v>
      </c>
      <c r="DV12" s="9">
        <v>4.3410000000000002</v>
      </c>
      <c r="DW12" s="9">
        <v>5.4210000000000003</v>
      </c>
      <c r="DX12" s="9">
        <v>3.9140000000000001</v>
      </c>
      <c r="DY12" s="9">
        <v>7.4130000000000003</v>
      </c>
      <c r="DZ12" s="9">
        <v>6.2619999999999996</v>
      </c>
      <c r="EA12" s="9">
        <v>2.887</v>
      </c>
      <c r="EB12" s="9">
        <v>194.81</v>
      </c>
      <c r="EC12" s="9">
        <v>151.52099999999999</v>
      </c>
      <c r="ED12" s="9">
        <v>141.672</v>
      </c>
      <c r="EE12" s="9">
        <v>6.4640000000000004</v>
      </c>
      <c r="EF12" s="9">
        <v>2.931</v>
      </c>
      <c r="EG12" s="9">
        <v>4.8419999999999996</v>
      </c>
      <c r="EH12" s="9">
        <v>1.798</v>
      </c>
      <c r="EI12" s="9">
        <v>2.1560000000000001</v>
      </c>
      <c r="EJ12" s="9">
        <v>102.566</v>
      </c>
      <c r="EK12" s="9">
        <v>14.055</v>
      </c>
      <c r="EL12" s="9">
        <v>8.0079999999999991</v>
      </c>
      <c r="EM12" s="9">
        <v>26.891999999999999</v>
      </c>
      <c r="EN12" s="9">
        <v>28.835000000000001</v>
      </c>
      <c r="EO12" s="9">
        <v>122.68600000000001</v>
      </c>
      <c r="EP12" s="9">
        <v>43.287999999999997</v>
      </c>
      <c r="EQ12" s="9">
        <v>15.664999999999999</v>
      </c>
      <c r="ER12" s="9">
        <v>227.03700000000001</v>
      </c>
      <c r="ES12" s="9">
        <v>441.18799999999999</v>
      </c>
      <c r="ET12" s="9">
        <v>419.87200000000001</v>
      </c>
      <c r="EU12" s="9">
        <v>39.878999999999998</v>
      </c>
      <c r="EV12" s="9">
        <v>34.677999999999997</v>
      </c>
      <c r="EW12" s="9">
        <v>14.477</v>
      </c>
      <c r="EX12" s="9">
        <v>20.2</v>
      </c>
      <c r="EY12" s="9">
        <v>22.873000000000001</v>
      </c>
      <c r="EZ12" s="9">
        <v>11.804</v>
      </c>
      <c r="FA12" s="9">
        <v>22.561</v>
      </c>
      <c r="FB12" s="9">
        <v>3.2309999999999999</v>
      </c>
      <c r="FC12" s="9">
        <v>8.1880000000000006</v>
      </c>
      <c r="FD12" s="9">
        <v>12.95</v>
      </c>
      <c r="FE12" s="9">
        <v>9.36</v>
      </c>
      <c r="FF12" s="9">
        <v>12.368</v>
      </c>
      <c r="FG12" s="9">
        <v>18.356999999999999</v>
      </c>
      <c r="FH12" s="9">
        <v>16.321000000000002</v>
      </c>
      <c r="FI12" s="9">
        <v>5.2009999999999996</v>
      </c>
      <c r="FJ12" s="9">
        <v>379.99299999999999</v>
      </c>
      <c r="FK12" s="9">
        <v>240.34800000000001</v>
      </c>
      <c r="FL12" s="9">
        <v>231.86699999999999</v>
      </c>
      <c r="FM12" s="9">
        <v>4.1829999999999998</v>
      </c>
      <c r="FN12" s="9">
        <v>4.298</v>
      </c>
      <c r="FO12" s="9">
        <v>2.617</v>
      </c>
      <c r="FP12" s="9">
        <v>4.5819999999999999</v>
      </c>
      <c r="FQ12" s="9">
        <v>0.71799999999999997</v>
      </c>
      <c r="FR12" s="9">
        <v>192.28800000000001</v>
      </c>
      <c r="FS12" s="9">
        <v>8.8330000000000002</v>
      </c>
      <c r="FT12" s="9">
        <v>7.4219999999999997</v>
      </c>
      <c r="FU12" s="9">
        <v>31.803999999999998</v>
      </c>
      <c r="FV12" s="9">
        <v>27.283000000000001</v>
      </c>
      <c r="FW12" s="9">
        <v>213.065</v>
      </c>
      <c r="FX12" s="9">
        <v>139.64500000000001</v>
      </c>
      <c r="FY12" s="9">
        <v>21.315999999999999</v>
      </c>
      <c r="FZ12" s="9">
        <v>441.18799999999999</v>
      </c>
      <c r="GA12" s="9">
        <v>1483.212</v>
      </c>
      <c r="GB12" s="9">
        <v>1234.9849999999999</v>
      </c>
      <c r="GC12" s="9">
        <v>1234.9849999999999</v>
      </c>
      <c r="GD12" s="9">
        <v>99.376000000000005</v>
      </c>
      <c r="GE12" s="9">
        <v>1135.6089999999999</v>
      </c>
      <c r="GF12" s="9">
        <v>248.227</v>
      </c>
      <c r="GG12" s="9">
        <v>4078.6590000000001</v>
      </c>
      <c r="GH12" s="9">
        <v>3798.3679999999999</v>
      </c>
      <c r="GI12" s="9">
        <v>701.52200000000005</v>
      </c>
      <c r="GJ12" s="9">
        <v>309.60300000000001</v>
      </c>
      <c r="GK12" s="9">
        <v>129.351</v>
      </c>
      <c r="GL12" s="9">
        <v>146.61199999999999</v>
      </c>
      <c r="GM12" s="9">
        <v>173.94200000000001</v>
      </c>
      <c r="GN12" s="9">
        <v>101.43600000000001</v>
      </c>
      <c r="GO12" s="9">
        <v>169.893</v>
      </c>
      <c r="GP12" s="9">
        <v>42.462000000000003</v>
      </c>
      <c r="GQ12" s="9">
        <v>51.439</v>
      </c>
      <c r="GR12" s="9">
        <v>85.983000000000004</v>
      </c>
      <c r="GS12" s="9">
        <v>89.73</v>
      </c>
      <c r="GT12" s="9">
        <v>100.249</v>
      </c>
      <c r="GU12" s="9">
        <v>176.68899999999999</v>
      </c>
      <c r="GV12" s="9">
        <v>99.272999999999996</v>
      </c>
      <c r="GW12" s="9">
        <v>391.91899999999998</v>
      </c>
      <c r="GX12" s="9">
        <v>3096.846</v>
      </c>
      <c r="GY12" s="9">
        <v>2496.7399999999998</v>
      </c>
      <c r="GZ12" s="9">
        <v>2376.5839999999998</v>
      </c>
      <c r="HA12" s="9">
        <v>64.424000000000007</v>
      </c>
      <c r="HB12" s="9">
        <v>55.277000000000001</v>
      </c>
      <c r="HC12" s="9">
        <v>56.350999999999999</v>
      </c>
      <c r="HD12" s="9">
        <v>34.939</v>
      </c>
      <c r="HE12" s="9">
        <v>22.18</v>
      </c>
      <c r="HF12" s="9">
        <v>1962.1020000000001</v>
      </c>
      <c r="HG12" s="9">
        <v>137.44800000000001</v>
      </c>
      <c r="HH12" s="9">
        <v>102.28100000000001</v>
      </c>
      <c r="HI12" s="9">
        <v>294.90899999999999</v>
      </c>
      <c r="HJ12" s="9">
        <v>370.36900000000003</v>
      </c>
      <c r="HK12" s="9">
        <v>2126.3710000000001</v>
      </c>
      <c r="HL12" s="9">
        <v>600.10699999999997</v>
      </c>
      <c r="HM12" s="9">
        <v>280.291</v>
      </c>
      <c r="HN12" s="9">
        <v>3603.5790000000002</v>
      </c>
      <c r="HO12" s="9">
        <v>475.08</v>
      </c>
      <c r="HP12" s="9">
        <v>95.531999999999996</v>
      </c>
      <c r="HQ12" s="9">
        <v>91.213999999999999</v>
      </c>
      <c r="HR12" s="9">
        <v>4.7030000000000003</v>
      </c>
      <c r="HS12" s="9">
        <v>4.0540000000000003</v>
      </c>
      <c r="HT12" s="9">
        <v>2.1120000000000001</v>
      </c>
      <c r="HU12" s="9">
        <v>1.9419999999999999</v>
      </c>
      <c r="HV12" s="9">
        <v>1.1910000000000001</v>
      </c>
      <c r="HW12" s="9">
        <v>2.863</v>
      </c>
      <c r="HX12" s="9">
        <v>1.9079999999999999</v>
      </c>
      <c r="HY12" s="9">
        <v>1.306</v>
      </c>
      <c r="HZ12" s="9">
        <v>0</v>
      </c>
      <c r="IA12" s="9">
        <v>0.622</v>
      </c>
      <c r="IB12" s="9">
        <v>0</v>
      </c>
      <c r="IC12" s="9">
        <v>3.4319999999999999</v>
      </c>
      <c r="ID12" s="9">
        <v>2.68</v>
      </c>
      <c r="IE12" s="9">
        <v>1.3740000000000001</v>
      </c>
      <c r="IF12" s="9">
        <v>0.64900000000000002</v>
      </c>
      <c r="IG12" s="9">
        <v>86.512</v>
      </c>
      <c r="IH12" s="9">
        <v>31.798999999999999</v>
      </c>
      <c r="II12" s="9">
        <v>31.186</v>
      </c>
      <c r="IJ12" s="9">
        <v>0</v>
      </c>
      <c r="IK12" s="9">
        <v>0.61299999999999999</v>
      </c>
      <c r="IL12" s="9">
        <v>0</v>
      </c>
      <c r="IM12" s="9">
        <v>0.61299999999999999</v>
      </c>
      <c r="IN12" s="9">
        <v>0</v>
      </c>
      <c r="IO12" s="9">
        <v>25.126999999999999</v>
      </c>
      <c r="IP12" s="9">
        <v>0.52500000000000002</v>
      </c>
      <c r="IQ12" s="9">
        <v>2.3969999999999998</v>
      </c>
    </row>
    <row r="13" spans="1:251">
      <c r="A13" s="10">
        <v>42767</v>
      </c>
      <c r="B13" s="9">
        <v>1.587</v>
      </c>
      <c r="C13" s="9">
        <v>1.3029999999999999</v>
      </c>
      <c r="D13" s="9">
        <v>162.67400000000001</v>
      </c>
      <c r="E13" s="9">
        <v>9.609</v>
      </c>
      <c r="F13" s="9">
        <v>10.241</v>
      </c>
      <c r="G13" s="9">
        <v>30.422000000000001</v>
      </c>
      <c r="H13" s="9">
        <v>34.804000000000002</v>
      </c>
      <c r="I13" s="9">
        <v>178.142</v>
      </c>
      <c r="J13" s="9">
        <v>114.79</v>
      </c>
      <c r="K13" s="9">
        <v>28.093</v>
      </c>
      <c r="L13" s="9">
        <v>399.178</v>
      </c>
      <c r="M13" s="9">
        <v>799.97299999999996</v>
      </c>
      <c r="N13" s="9">
        <v>763.88</v>
      </c>
      <c r="O13" s="9">
        <v>31.757000000000001</v>
      </c>
      <c r="P13" s="9">
        <v>30.716000000000001</v>
      </c>
      <c r="Q13" s="9">
        <v>12.465</v>
      </c>
      <c r="R13" s="9">
        <v>18.25</v>
      </c>
      <c r="S13" s="9">
        <v>23.521999999999998</v>
      </c>
      <c r="T13" s="9">
        <v>7.194</v>
      </c>
      <c r="U13" s="9">
        <v>21.731999999999999</v>
      </c>
      <c r="V13" s="9">
        <v>2.4940000000000002</v>
      </c>
      <c r="W13" s="9">
        <v>5.4960000000000004</v>
      </c>
      <c r="X13" s="9">
        <v>8.0890000000000004</v>
      </c>
      <c r="Y13" s="9">
        <v>12.843999999999999</v>
      </c>
      <c r="Z13" s="9">
        <v>9.7829999999999995</v>
      </c>
      <c r="AA13" s="9">
        <v>23.533000000000001</v>
      </c>
      <c r="AB13" s="9">
        <v>7.1820000000000004</v>
      </c>
      <c r="AC13" s="9">
        <v>1.0409999999999999</v>
      </c>
      <c r="AD13" s="9">
        <v>732.12300000000005</v>
      </c>
      <c r="AE13" s="9">
        <v>724.04</v>
      </c>
      <c r="AF13" s="9">
        <v>680.99099999999999</v>
      </c>
      <c r="AG13" s="9">
        <v>19.808</v>
      </c>
      <c r="AH13" s="9">
        <v>23.242000000000001</v>
      </c>
      <c r="AI13" s="9">
        <v>22.056000000000001</v>
      </c>
      <c r="AJ13" s="9">
        <v>11.788</v>
      </c>
      <c r="AK13" s="9">
        <v>7.4980000000000002</v>
      </c>
      <c r="AL13" s="9">
        <v>588.59299999999996</v>
      </c>
      <c r="AM13" s="9">
        <v>36.575000000000003</v>
      </c>
      <c r="AN13" s="9">
        <v>39.151000000000003</v>
      </c>
      <c r="AO13" s="9">
        <v>59.720999999999997</v>
      </c>
      <c r="AP13" s="9">
        <v>157.65100000000001</v>
      </c>
      <c r="AQ13" s="9">
        <v>566.38900000000001</v>
      </c>
      <c r="AR13" s="9">
        <v>8.0830000000000002</v>
      </c>
      <c r="AS13" s="9">
        <v>36.094000000000001</v>
      </c>
      <c r="AT13" s="9">
        <v>799.97299999999996</v>
      </c>
      <c r="AU13" s="9">
        <v>966.55600000000004</v>
      </c>
      <c r="AV13" s="9">
        <v>882.78599999999994</v>
      </c>
      <c r="AW13" s="9">
        <v>49.161999999999999</v>
      </c>
      <c r="AX13" s="9">
        <v>46.122</v>
      </c>
      <c r="AY13" s="9">
        <v>23.187999999999999</v>
      </c>
      <c r="AZ13" s="9">
        <v>22.934000000000001</v>
      </c>
      <c r="BA13" s="9">
        <v>34.218000000000004</v>
      </c>
      <c r="BB13" s="9">
        <v>11.904</v>
      </c>
      <c r="BC13" s="9">
        <v>35.761000000000003</v>
      </c>
      <c r="BD13" s="9">
        <v>5.3529999999999998</v>
      </c>
      <c r="BE13" s="9">
        <v>4.4359999999999999</v>
      </c>
      <c r="BF13" s="9">
        <v>11.502000000000001</v>
      </c>
      <c r="BG13" s="9">
        <v>21.132000000000001</v>
      </c>
      <c r="BH13" s="9">
        <v>13.488</v>
      </c>
      <c r="BI13" s="9">
        <v>33.087000000000003</v>
      </c>
      <c r="BJ13" s="9">
        <v>13.035</v>
      </c>
      <c r="BK13" s="9">
        <v>3.04</v>
      </c>
      <c r="BL13" s="9">
        <v>833.62300000000005</v>
      </c>
      <c r="BM13" s="9">
        <v>779.26400000000001</v>
      </c>
      <c r="BN13" s="9">
        <v>742.23199999999997</v>
      </c>
      <c r="BO13" s="9">
        <v>22.331</v>
      </c>
      <c r="BP13" s="9">
        <v>14.701000000000001</v>
      </c>
      <c r="BQ13" s="9">
        <v>26.364999999999998</v>
      </c>
      <c r="BR13" s="9">
        <v>6.5570000000000004</v>
      </c>
      <c r="BS13" s="9">
        <v>3.7469999999999999</v>
      </c>
      <c r="BT13" s="9">
        <v>604.91600000000005</v>
      </c>
      <c r="BU13" s="9">
        <v>68.462999999999994</v>
      </c>
      <c r="BV13" s="9">
        <v>42.91</v>
      </c>
      <c r="BW13" s="9">
        <v>62.973999999999997</v>
      </c>
      <c r="BX13" s="9">
        <v>114.465</v>
      </c>
      <c r="BY13" s="9">
        <v>664.79899999999998</v>
      </c>
      <c r="BZ13" s="9">
        <v>54.359000000000002</v>
      </c>
      <c r="CA13" s="9">
        <v>83.77</v>
      </c>
      <c r="CB13" s="9">
        <v>966.55600000000004</v>
      </c>
      <c r="CC13" s="9">
        <v>1471.15</v>
      </c>
      <c r="CD13" s="9">
        <v>1387.31</v>
      </c>
      <c r="CE13" s="9">
        <v>79.16</v>
      </c>
      <c r="CF13" s="9">
        <v>73.986000000000004</v>
      </c>
      <c r="CG13" s="9">
        <v>46.807000000000002</v>
      </c>
      <c r="CH13" s="9">
        <v>27.178999999999998</v>
      </c>
      <c r="CI13" s="9">
        <v>56.676000000000002</v>
      </c>
      <c r="CJ13" s="9">
        <v>17.309999999999999</v>
      </c>
      <c r="CK13" s="9">
        <v>50.41</v>
      </c>
      <c r="CL13" s="9">
        <v>8.6240000000000006</v>
      </c>
      <c r="CM13" s="9">
        <v>10.682</v>
      </c>
      <c r="CN13" s="9">
        <v>17.516999999999999</v>
      </c>
      <c r="CO13" s="9">
        <v>28.847000000000001</v>
      </c>
      <c r="CP13" s="9">
        <v>27.622</v>
      </c>
      <c r="CQ13" s="9">
        <v>49.1</v>
      </c>
      <c r="CR13" s="9">
        <v>24.885999999999999</v>
      </c>
      <c r="CS13" s="9">
        <v>5.1740000000000004</v>
      </c>
      <c r="CT13" s="9">
        <v>1308.1500000000001</v>
      </c>
      <c r="CU13" s="9">
        <v>1170.3050000000001</v>
      </c>
      <c r="CV13" s="9">
        <v>1132.797</v>
      </c>
      <c r="CW13" s="9">
        <v>25.213000000000001</v>
      </c>
      <c r="CX13" s="9">
        <v>12.295</v>
      </c>
      <c r="CY13" s="9">
        <v>23.484999999999999</v>
      </c>
      <c r="CZ13" s="9">
        <v>6.452</v>
      </c>
      <c r="DA13" s="9">
        <v>6.3220000000000001</v>
      </c>
      <c r="DB13" s="9">
        <v>889.34100000000001</v>
      </c>
      <c r="DC13" s="9">
        <v>74.930000000000007</v>
      </c>
      <c r="DD13" s="9">
        <v>82.495000000000005</v>
      </c>
      <c r="DE13" s="9">
        <v>123.539</v>
      </c>
      <c r="DF13" s="9">
        <v>144.52699999999999</v>
      </c>
      <c r="DG13" s="9">
        <v>1025.777</v>
      </c>
      <c r="DH13" s="9">
        <v>137.846</v>
      </c>
      <c r="DI13" s="9">
        <v>83.838999999999999</v>
      </c>
      <c r="DJ13" s="9">
        <v>1471.15</v>
      </c>
      <c r="DK13" s="9">
        <v>210.03700000000001</v>
      </c>
      <c r="DL13" s="9">
        <v>188.73599999999999</v>
      </c>
      <c r="DM13" s="9">
        <v>20.584</v>
      </c>
      <c r="DN13" s="9">
        <v>14.64</v>
      </c>
      <c r="DO13" s="9">
        <v>3.452</v>
      </c>
      <c r="DP13" s="9">
        <v>11.188000000000001</v>
      </c>
      <c r="DQ13" s="9">
        <v>7.5039999999999996</v>
      </c>
      <c r="DR13" s="9">
        <v>7.1360000000000001</v>
      </c>
      <c r="DS13" s="9">
        <v>7.3630000000000004</v>
      </c>
      <c r="DT13" s="9">
        <v>2.9470000000000001</v>
      </c>
      <c r="DU13" s="9">
        <v>3.286</v>
      </c>
      <c r="DV13" s="9">
        <v>6.2519999999999998</v>
      </c>
      <c r="DW13" s="9">
        <v>4.0659999999999998</v>
      </c>
      <c r="DX13" s="9">
        <v>4.3230000000000004</v>
      </c>
      <c r="DY13" s="9">
        <v>9.2260000000000009</v>
      </c>
      <c r="DZ13" s="9">
        <v>5.4139999999999997</v>
      </c>
      <c r="EA13" s="9">
        <v>5.944</v>
      </c>
      <c r="EB13" s="9">
        <v>168.15199999999999</v>
      </c>
      <c r="EC13" s="9">
        <v>128.52500000000001</v>
      </c>
      <c r="ED13" s="9">
        <v>123.349</v>
      </c>
      <c r="EE13" s="9">
        <v>2.2509999999999999</v>
      </c>
      <c r="EF13" s="9">
        <v>2.9260000000000002</v>
      </c>
      <c r="EG13" s="9">
        <v>1.04</v>
      </c>
      <c r="EH13" s="9">
        <v>2.7759999999999998</v>
      </c>
      <c r="EI13" s="9">
        <v>1.361</v>
      </c>
      <c r="EJ13" s="9">
        <v>90.555000000000007</v>
      </c>
      <c r="EK13" s="9">
        <v>9.7720000000000002</v>
      </c>
      <c r="EL13" s="9">
        <v>5.34</v>
      </c>
      <c r="EM13" s="9">
        <v>22.858000000000001</v>
      </c>
      <c r="EN13" s="9">
        <v>15.538</v>
      </c>
      <c r="EO13" s="9">
        <v>112.98699999999999</v>
      </c>
      <c r="EP13" s="9">
        <v>39.627000000000002</v>
      </c>
      <c r="EQ13" s="9">
        <v>21.300999999999998</v>
      </c>
      <c r="ER13" s="9">
        <v>210.03700000000001</v>
      </c>
      <c r="ES13" s="9">
        <v>443.47399999999999</v>
      </c>
      <c r="ET13" s="9">
        <v>422.40699999999998</v>
      </c>
      <c r="EU13" s="9">
        <v>33.880000000000003</v>
      </c>
      <c r="EV13" s="9">
        <v>31.683</v>
      </c>
      <c r="EW13" s="9">
        <v>16.347000000000001</v>
      </c>
      <c r="EX13" s="9">
        <v>15.337</v>
      </c>
      <c r="EY13" s="9">
        <v>23.68</v>
      </c>
      <c r="EZ13" s="9">
        <v>8.0030000000000001</v>
      </c>
      <c r="FA13" s="9">
        <v>21.841999999999999</v>
      </c>
      <c r="FB13" s="9">
        <v>5.03</v>
      </c>
      <c r="FC13" s="9">
        <v>3.4870000000000001</v>
      </c>
      <c r="FD13" s="9">
        <v>12.308999999999999</v>
      </c>
      <c r="FE13" s="9">
        <v>10.016</v>
      </c>
      <c r="FF13" s="9">
        <v>9.3580000000000005</v>
      </c>
      <c r="FG13" s="9">
        <v>20.074000000000002</v>
      </c>
      <c r="FH13" s="9">
        <v>11.609</v>
      </c>
      <c r="FI13" s="9">
        <v>2.1970000000000001</v>
      </c>
      <c r="FJ13" s="9">
        <v>388.52800000000002</v>
      </c>
      <c r="FK13" s="9">
        <v>258.43700000000001</v>
      </c>
      <c r="FL13" s="9">
        <v>249.994</v>
      </c>
      <c r="FM13" s="9">
        <v>5.4269999999999996</v>
      </c>
      <c r="FN13" s="9">
        <v>2.5179999999999998</v>
      </c>
      <c r="FO13" s="9">
        <v>4.3529999999999998</v>
      </c>
      <c r="FP13" s="9">
        <v>0.80300000000000005</v>
      </c>
      <c r="FQ13" s="9">
        <v>1.956</v>
      </c>
      <c r="FR13" s="9">
        <v>208.255</v>
      </c>
      <c r="FS13" s="9">
        <v>9.7989999999999995</v>
      </c>
      <c r="FT13" s="9">
        <v>10.331</v>
      </c>
      <c r="FU13" s="9">
        <v>30.052</v>
      </c>
      <c r="FV13" s="9">
        <v>24.728000000000002</v>
      </c>
      <c r="FW13" s="9">
        <v>233.709</v>
      </c>
      <c r="FX13" s="9">
        <v>130.09100000000001</v>
      </c>
      <c r="FY13" s="9">
        <v>21.067</v>
      </c>
      <c r="FZ13" s="9">
        <v>443.47399999999999</v>
      </c>
      <c r="GA13" s="9">
        <v>1550.057</v>
      </c>
      <c r="GB13" s="9">
        <v>1290.944</v>
      </c>
      <c r="GC13" s="9">
        <v>1290.944</v>
      </c>
      <c r="GD13" s="9">
        <v>91.605999999999995</v>
      </c>
      <c r="GE13" s="9">
        <v>1199.338</v>
      </c>
      <c r="GF13" s="9">
        <v>259.113</v>
      </c>
      <c r="GG13" s="9">
        <v>4113.0739999999996</v>
      </c>
      <c r="GH13" s="9">
        <v>3810.3290000000002</v>
      </c>
      <c r="GI13" s="9">
        <v>682.47699999999998</v>
      </c>
      <c r="GJ13" s="9">
        <v>295.27600000000001</v>
      </c>
      <c r="GK13" s="9">
        <v>110.215</v>
      </c>
      <c r="GL13" s="9">
        <v>151.595</v>
      </c>
      <c r="GM13" s="9">
        <v>180.89699999999999</v>
      </c>
      <c r="GN13" s="9">
        <v>80.912000000000006</v>
      </c>
      <c r="GO13" s="9">
        <v>169.38800000000001</v>
      </c>
      <c r="GP13" s="9">
        <v>37.914000000000001</v>
      </c>
      <c r="GQ13" s="9">
        <v>37.652999999999999</v>
      </c>
      <c r="GR13" s="9">
        <v>86.509</v>
      </c>
      <c r="GS13" s="9">
        <v>74.808000000000007</v>
      </c>
      <c r="GT13" s="9">
        <v>101.042</v>
      </c>
      <c r="GU13" s="9">
        <v>176.22800000000001</v>
      </c>
      <c r="GV13" s="9">
        <v>86.131</v>
      </c>
      <c r="GW13" s="9">
        <v>387.20100000000002</v>
      </c>
      <c r="GX13" s="9">
        <v>3127.8519999999999</v>
      </c>
      <c r="GY13" s="9">
        <v>2566.8470000000002</v>
      </c>
      <c r="GZ13" s="9">
        <v>2464.4259999999999</v>
      </c>
      <c r="HA13" s="9">
        <v>56.408999999999999</v>
      </c>
      <c r="HB13" s="9">
        <v>44.225000000000001</v>
      </c>
      <c r="HC13" s="9">
        <v>61.305</v>
      </c>
      <c r="HD13" s="9">
        <v>24.059000000000001</v>
      </c>
      <c r="HE13" s="9">
        <v>10.718</v>
      </c>
      <c r="HF13" s="9">
        <v>2047.9269999999999</v>
      </c>
      <c r="HG13" s="9">
        <v>116.563</v>
      </c>
      <c r="HH13" s="9">
        <v>119.596</v>
      </c>
      <c r="HI13" s="9">
        <v>282.762</v>
      </c>
      <c r="HJ13" s="9">
        <v>374.46800000000002</v>
      </c>
      <c r="HK13" s="9">
        <v>2192.3789999999999</v>
      </c>
      <c r="HL13" s="9">
        <v>561.005</v>
      </c>
      <c r="HM13" s="9">
        <v>302.745</v>
      </c>
      <c r="HN13" s="9">
        <v>3627.5749999999998</v>
      </c>
      <c r="HO13" s="9">
        <v>485.49900000000002</v>
      </c>
      <c r="HP13" s="9">
        <v>85.540999999999997</v>
      </c>
      <c r="HQ13" s="9">
        <v>78.132999999999996</v>
      </c>
      <c r="HR13" s="9">
        <v>3.5529999999999999</v>
      </c>
      <c r="HS13" s="9">
        <v>2.52</v>
      </c>
      <c r="HT13" s="9">
        <v>0.57199999999999995</v>
      </c>
      <c r="HU13" s="9">
        <v>1.948</v>
      </c>
      <c r="HV13" s="9">
        <v>1.8360000000000001</v>
      </c>
      <c r="HW13" s="9">
        <v>0.68300000000000005</v>
      </c>
      <c r="HX13" s="9">
        <v>0.57199999999999995</v>
      </c>
      <c r="HY13" s="9">
        <v>0.68300000000000005</v>
      </c>
      <c r="HZ13" s="9">
        <v>1.2649999999999999</v>
      </c>
      <c r="IA13" s="9">
        <v>0</v>
      </c>
      <c r="IB13" s="9">
        <v>0.57199999999999995</v>
      </c>
      <c r="IC13" s="9">
        <v>1.948</v>
      </c>
      <c r="ID13" s="9">
        <v>0.68300000000000005</v>
      </c>
      <c r="IE13" s="9">
        <v>1.8360000000000001</v>
      </c>
      <c r="IF13" s="9">
        <v>1.0329999999999999</v>
      </c>
      <c r="IG13" s="9">
        <v>74.58</v>
      </c>
      <c r="IH13" s="9">
        <v>36.28</v>
      </c>
      <c r="II13" s="9">
        <v>35.478999999999999</v>
      </c>
      <c r="IJ13" s="9">
        <v>0</v>
      </c>
      <c r="IK13" s="9">
        <v>0.80100000000000005</v>
      </c>
      <c r="IL13" s="9">
        <v>0</v>
      </c>
      <c r="IM13" s="9">
        <v>0</v>
      </c>
      <c r="IN13" s="9">
        <v>0.80100000000000005</v>
      </c>
      <c r="IO13" s="9">
        <v>27.129000000000001</v>
      </c>
      <c r="IP13" s="9">
        <v>0</v>
      </c>
      <c r="IQ13" s="9">
        <v>1.405</v>
      </c>
    </row>
    <row r="14" spans="1:251">
      <c r="A14" s="10">
        <v>43132</v>
      </c>
      <c r="B14" s="9">
        <v>2.1659999999999999</v>
      </c>
      <c r="C14" s="9">
        <v>1.4790000000000001</v>
      </c>
      <c r="D14" s="9">
        <v>159.16</v>
      </c>
      <c r="E14" s="9">
        <v>7.68</v>
      </c>
      <c r="F14" s="9">
        <v>13.048999999999999</v>
      </c>
      <c r="G14" s="9">
        <v>29.678999999999998</v>
      </c>
      <c r="H14" s="9">
        <v>26.507000000000001</v>
      </c>
      <c r="I14" s="9">
        <v>183.06100000000001</v>
      </c>
      <c r="J14" s="9">
        <v>112.301</v>
      </c>
      <c r="K14" s="9">
        <v>27.596</v>
      </c>
      <c r="L14" s="9">
        <v>398.28300000000002</v>
      </c>
      <c r="M14" s="9">
        <v>680.76099999999997</v>
      </c>
      <c r="N14" s="9">
        <v>649.23400000000004</v>
      </c>
      <c r="O14" s="9">
        <v>39.298000000000002</v>
      </c>
      <c r="P14" s="9">
        <v>36.633000000000003</v>
      </c>
      <c r="Q14" s="9">
        <v>13.782</v>
      </c>
      <c r="R14" s="9">
        <v>22.850999999999999</v>
      </c>
      <c r="S14" s="9">
        <v>27.622</v>
      </c>
      <c r="T14" s="9">
        <v>9.01</v>
      </c>
      <c r="U14" s="9">
        <v>25.710999999999999</v>
      </c>
      <c r="V14" s="9">
        <v>4.5039999999999996</v>
      </c>
      <c r="W14" s="9">
        <v>5.6219999999999999</v>
      </c>
      <c r="X14" s="9">
        <v>14.465</v>
      </c>
      <c r="Y14" s="9">
        <v>11.875999999999999</v>
      </c>
      <c r="Z14" s="9">
        <v>10.291</v>
      </c>
      <c r="AA14" s="9">
        <v>23.684999999999999</v>
      </c>
      <c r="AB14" s="9">
        <v>12.948</v>
      </c>
      <c r="AC14" s="9">
        <v>2.665</v>
      </c>
      <c r="AD14" s="9">
        <v>609.93600000000004</v>
      </c>
      <c r="AE14" s="9">
        <v>597.16800000000001</v>
      </c>
      <c r="AF14" s="9">
        <v>561.22799999999995</v>
      </c>
      <c r="AG14" s="9">
        <v>18.984999999999999</v>
      </c>
      <c r="AH14" s="9">
        <v>16.114999999999998</v>
      </c>
      <c r="AI14" s="9">
        <v>17.978000000000002</v>
      </c>
      <c r="AJ14" s="9">
        <v>9.5079999999999991</v>
      </c>
      <c r="AK14" s="9">
        <v>5.54</v>
      </c>
      <c r="AL14" s="9">
        <v>507.62200000000001</v>
      </c>
      <c r="AM14" s="9">
        <v>30.143000000000001</v>
      </c>
      <c r="AN14" s="9">
        <v>16.893999999999998</v>
      </c>
      <c r="AO14" s="9">
        <v>42.508000000000003</v>
      </c>
      <c r="AP14" s="9">
        <v>133.39599999999999</v>
      </c>
      <c r="AQ14" s="9">
        <v>463.77199999999999</v>
      </c>
      <c r="AR14" s="9">
        <v>12.769</v>
      </c>
      <c r="AS14" s="9">
        <v>31.526</v>
      </c>
      <c r="AT14" s="9">
        <v>680.76099999999997</v>
      </c>
      <c r="AU14" s="9">
        <v>996.35400000000004</v>
      </c>
      <c r="AV14" s="9">
        <v>919.48299999999995</v>
      </c>
      <c r="AW14" s="9">
        <v>49.43</v>
      </c>
      <c r="AX14" s="9">
        <v>45.25</v>
      </c>
      <c r="AY14" s="9">
        <v>26.228999999999999</v>
      </c>
      <c r="AZ14" s="9">
        <v>19.021000000000001</v>
      </c>
      <c r="BA14" s="9">
        <v>33.829000000000001</v>
      </c>
      <c r="BB14" s="9">
        <v>10.911</v>
      </c>
      <c r="BC14" s="9">
        <v>33.582999999999998</v>
      </c>
      <c r="BD14" s="9">
        <v>5.1429999999999998</v>
      </c>
      <c r="BE14" s="9">
        <v>6.0140000000000002</v>
      </c>
      <c r="BF14" s="9">
        <v>12.599</v>
      </c>
      <c r="BG14" s="9">
        <v>16.027999999999999</v>
      </c>
      <c r="BH14" s="9">
        <v>16.623000000000001</v>
      </c>
      <c r="BI14" s="9">
        <v>25.238</v>
      </c>
      <c r="BJ14" s="9">
        <v>20.012</v>
      </c>
      <c r="BK14" s="9">
        <v>4.18</v>
      </c>
      <c r="BL14" s="9">
        <v>870.053</v>
      </c>
      <c r="BM14" s="9">
        <v>811.28800000000001</v>
      </c>
      <c r="BN14" s="9">
        <v>750.43200000000002</v>
      </c>
      <c r="BO14" s="9">
        <v>36.853000000000002</v>
      </c>
      <c r="BP14" s="9">
        <v>23.861000000000001</v>
      </c>
      <c r="BQ14" s="9">
        <v>41.418999999999997</v>
      </c>
      <c r="BR14" s="9">
        <v>14.113</v>
      </c>
      <c r="BS14" s="9">
        <v>5.1820000000000004</v>
      </c>
      <c r="BT14" s="9">
        <v>622.66200000000003</v>
      </c>
      <c r="BU14" s="9">
        <v>71.727000000000004</v>
      </c>
      <c r="BV14" s="9">
        <v>50.997999999999998</v>
      </c>
      <c r="BW14" s="9">
        <v>65.900999999999996</v>
      </c>
      <c r="BX14" s="9">
        <v>136.77799999999999</v>
      </c>
      <c r="BY14" s="9">
        <v>674.51</v>
      </c>
      <c r="BZ14" s="9">
        <v>58.765000000000001</v>
      </c>
      <c r="CA14" s="9">
        <v>76.870999999999995</v>
      </c>
      <c r="CB14" s="9">
        <v>996.35400000000004</v>
      </c>
      <c r="CC14" s="9">
        <v>1569.8489999999999</v>
      </c>
      <c r="CD14" s="9">
        <v>1491.998</v>
      </c>
      <c r="CE14" s="9">
        <v>95.846000000000004</v>
      </c>
      <c r="CF14" s="9">
        <v>81.97</v>
      </c>
      <c r="CG14" s="9">
        <v>57.752000000000002</v>
      </c>
      <c r="CH14" s="9">
        <v>24.218</v>
      </c>
      <c r="CI14" s="9">
        <v>67.622</v>
      </c>
      <c r="CJ14" s="9">
        <v>14.348000000000001</v>
      </c>
      <c r="CK14" s="9">
        <v>62.552</v>
      </c>
      <c r="CL14" s="9">
        <v>4.9950000000000001</v>
      </c>
      <c r="CM14" s="9">
        <v>11.912000000000001</v>
      </c>
      <c r="CN14" s="9">
        <v>23.411999999999999</v>
      </c>
      <c r="CO14" s="9">
        <v>26.954999999999998</v>
      </c>
      <c r="CP14" s="9">
        <v>31.602</v>
      </c>
      <c r="CQ14" s="9">
        <v>52.814</v>
      </c>
      <c r="CR14" s="9">
        <v>29.155999999999999</v>
      </c>
      <c r="CS14" s="9">
        <v>13.875999999999999</v>
      </c>
      <c r="CT14" s="9">
        <v>1396.152</v>
      </c>
      <c r="CU14" s="9">
        <v>1261.479</v>
      </c>
      <c r="CV14" s="9">
        <v>1205.5350000000001</v>
      </c>
      <c r="CW14" s="9">
        <v>38.268999999999998</v>
      </c>
      <c r="CX14" s="9">
        <v>17.675000000000001</v>
      </c>
      <c r="CY14" s="9">
        <v>32.658000000000001</v>
      </c>
      <c r="CZ14" s="9">
        <v>9.8559999999999999</v>
      </c>
      <c r="DA14" s="9">
        <v>10.146000000000001</v>
      </c>
      <c r="DB14" s="9">
        <v>943.72400000000005</v>
      </c>
      <c r="DC14" s="9">
        <v>90.381</v>
      </c>
      <c r="DD14" s="9">
        <v>89.531000000000006</v>
      </c>
      <c r="DE14" s="9">
        <v>137.84299999999999</v>
      </c>
      <c r="DF14" s="9">
        <v>166.15</v>
      </c>
      <c r="DG14" s="9">
        <v>1095.329</v>
      </c>
      <c r="DH14" s="9">
        <v>134.673</v>
      </c>
      <c r="DI14" s="9">
        <v>77.850999999999999</v>
      </c>
      <c r="DJ14" s="9">
        <v>1569.8489999999999</v>
      </c>
      <c r="DK14" s="9">
        <v>255.59700000000001</v>
      </c>
      <c r="DL14" s="9">
        <v>237.38</v>
      </c>
      <c r="DM14" s="9">
        <v>31.175999999999998</v>
      </c>
      <c r="DN14" s="9">
        <v>24.529</v>
      </c>
      <c r="DO14" s="9">
        <v>6.6</v>
      </c>
      <c r="DP14" s="9">
        <v>17.928999999999998</v>
      </c>
      <c r="DQ14" s="9">
        <v>16.428999999999998</v>
      </c>
      <c r="DR14" s="9">
        <v>8.1</v>
      </c>
      <c r="DS14" s="9">
        <v>16.782</v>
      </c>
      <c r="DT14" s="9">
        <v>4.7</v>
      </c>
      <c r="DU14" s="9">
        <v>3.0470000000000002</v>
      </c>
      <c r="DV14" s="9">
        <v>7.0010000000000003</v>
      </c>
      <c r="DW14" s="9">
        <v>12.457000000000001</v>
      </c>
      <c r="DX14" s="9">
        <v>5.0709999999999997</v>
      </c>
      <c r="DY14" s="9">
        <v>15.590999999999999</v>
      </c>
      <c r="DZ14" s="9">
        <v>8.9380000000000006</v>
      </c>
      <c r="EA14" s="9">
        <v>6.6459999999999999</v>
      </c>
      <c r="EB14" s="9">
        <v>206.20400000000001</v>
      </c>
      <c r="EC14" s="9">
        <v>156.07300000000001</v>
      </c>
      <c r="ED14" s="9">
        <v>148.304</v>
      </c>
      <c r="EE14" s="9">
        <v>3.077</v>
      </c>
      <c r="EF14" s="9">
        <v>4.6920000000000002</v>
      </c>
      <c r="EG14" s="9">
        <v>2.8849999999999998</v>
      </c>
      <c r="EH14" s="9">
        <v>1.9379999999999999</v>
      </c>
      <c r="EI14" s="9">
        <v>2.339</v>
      </c>
      <c r="EJ14" s="9">
        <v>101.861</v>
      </c>
      <c r="EK14" s="9">
        <v>9.8119999999999994</v>
      </c>
      <c r="EL14" s="9">
        <v>8.4819999999999993</v>
      </c>
      <c r="EM14" s="9">
        <v>35.917999999999999</v>
      </c>
      <c r="EN14" s="9">
        <v>21.56</v>
      </c>
      <c r="EO14" s="9">
        <v>134.51300000000001</v>
      </c>
      <c r="EP14" s="9">
        <v>50.131</v>
      </c>
      <c r="EQ14" s="9">
        <v>18.216999999999999</v>
      </c>
      <c r="ER14" s="9">
        <v>255.59700000000001</v>
      </c>
      <c r="ES14" s="9">
        <v>465.97399999999999</v>
      </c>
      <c r="ET14" s="9">
        <v>440.00900000000001</v>
      </c>
      <c r="EU14" s="9">
        <v>45.758000000000003</v>
      </c>
      <c r="EV14" s="9">
        <v>41.848999999999997</v>
      </c>
      <c r="EW14" s="9">
        <v>12.706</v>
      </c>
      <c r="EX14" s="9">
        <v>29.143000000000001</v>
      </c>
      <c r="EY14" s="9">
        <v>32.539000000000001</v>
      </c>
      <c r="EZ14" s="9">
        <v>9.31</v>
      </c>
      <c r="FA14" s="9">
        <v>27.31</v>
      </c>
      <c r="FB14" s="9">
        <v>3.0430000000000001</v>
      </c>
      <c r="FC14" s="9">
        <v>11.497</v>
      </c>
      <c r="FD14" s="9">
        <v>11.153</v>
      </c>
      <c r="FE14" s="9">
        <v>12.542</v>
      </c>
      <c r="FF14" s="9">
        <v>18.154</v>
      </c>
      <c r="FG14" s="9">
        <v>25.058</v>
      </c>
      <c r="FH14" s="9">
        <v>16.791</v>
      </c>
      <c r="FI14" s="9">
        <v>3.9089999999999998</v>
      </c>
      <c r="FJ14" s="9">
        <v>394.25200000000001</v>
      </c>
      <c r="FK14" s="9">
        <v>255.518</v>
      </c>
      <c r="FL14" s="9">
        <v>248.31</v>
      </c>
      <c r="FM14" s="9">
        <v>4.4269999999999996</v>
      </c>
      <c r="FN14" s="9">
        <v>2.7810000000000001</v>
      </c>
      <c r="FO14" s="9">
        <v>4.9180000000000001</v>
      </c>
      <c r="FP14" s="9">
        <v>2.0209999999999999</v>
      </c>
      <c r="FQ14" s="9">
        <v>0.26900000000000002</v>
      </c>
      <c r="FR14" s="9">
        <v>210.33799999999999</v>
      </c>
      <c r="FS14" s="9">
        <v>10.125999999999999</v>
      </c>
      <c r="FT14" s="9">
        <v>7.048</v>
      </c>
      <c r="FU14" s="9">
        <v>28.006</v>
      </c>
      <c r="FV14" s="9">
        <v>27.864000000000001</v>
      </c>
      <c r="FW14" s="9">
        <v>227.65299999999999</v>
      </c>
      <c r="FX14" s="9">
        <v>138.73400000000001</v>
      </c>
      <c r="FY14" s="9">
        <v>25.965</v>
      </c>
      <c r="FZ14" s="9">
        <v>465.97399999999999</v>
      </c>
      <c r="GA14" s="9">
        <v>1649.75</v>
      </c>
      <c r="GB14" s="9">
        <v>1412.2909999999999</v>
      </c>
      <c r="GC14" s="9">
        <v>1412.2909999999999</v>
      </c>
      <c r="GD14" s="9">
        <v>106.64400000000001</v>
      </c>
      <c r="GE14" s="9">
        <v>1305.6469999999999</v>
      </c>
      <c r="GF14" s="9">
        <v>237.459</v>
      </c>
      <c r="GG14" s="9">
        <v>4199.2730000000001</v>
      </c>
      <c r="GH14" s="9">
        <v>3947.806</v>
      </c>
      <c r="GI14" s="9">
        <v>762.77700000000004</v>
      </c>
      <c r="GJ14" s="9">
        <v>311.678</v>
      </c>
      <c r="GK14" s="9">
        <v>116.124</v>
      </c>
      <c r="GL14" s="9">
        <v>166.33199999999999</v>
      </c>
      <c r="GM14" s="9">
        <v>208.31800000000001</v>
      </c>
      <c r="GN14" s="9">
        <v>73.629000000000005</v>
      </c>
      <c r="GO14" s="9">
        <v>203.95400000000001</v>
      </c>
      <c r="GP14" s="9">
        <v>39.005000000000003</v>
      </c>
      <c r="GQ14" s="9">
        <v>31.099</v>
      </c>
      <c r="GR14" s="9">
        <v>102.22799999999999</v>
      </c>
      <c r="GS14" s="9">
        <v>105.294</v>
      </c>
      <c r="GT14" s="9">
        <v>75.358999999999995</v>
      </c>
      <c r="GU14" s="9">
        <v>188.976</v>
      </c>
      <c r="GV14" s="9">
        <v>93.905000000000001</v>
      </c>
      <c r="GW14" s="9">
        <v>451.09899999999999</v>
      </c>
      <c r="GX14" s="9">
        <v>3185.029</v>
      </c>
      <c r="GY14" s="9">
        <v>2592.4839999999999</v>
      </c>
      <c r="GZ14" s="9">
        <v>2460.06</v>
      </c>
      <c r="HA14" s="9">
        <v>62.18</v>
      </c>
      <c r="HB14" s="9">
        <v>67.599000000000004</v>
      </c>
      <c r="HC14" s="9">
        <v>62.113</v>
      </c>
      <c r="HD14" s="9">
        <v>40.029000000000003</v>
      </c>
      <c r="HE14" s="9">
        <v>24.196000000000002</v>
      </c>
      <c r="HF14" s="9">
        <v>2034.269</v>
      </c>
      <c r="HG14" s="9">
        <v>135.761</v>
      </c>
      <c r="HH14" s="9">
        <v>116.78</v>
      </c>
      <c r="HI14" s="9">
        <v>305.67399999999998</v>
      </c>
      <c r="HJ14" s="9">
        <v>401.53300000000002</v>
      </c>
      <c r="HK14" s="9">
        <v>2190.951</v>
      </c>
      <c r="HL14" s="9">
        <v>592.54399999999998</v>
      </c>
      <c r="HM14" s="9">
        <v>251.46700000000001</v>
      </c>
      <c r="HN14" s="9">
        <v>3682.4960000000001</v>
      </c>
      <c r="HO14" s="9">
        <v>516.77700000000004</v>
      </c>
      <c r="HP14" s="9">
        <v>70.507000000000005</v>
      </c>
      <c r="HQ14" s="9">
        <v>69.995000000000005</v>
      </c>
      <c r="HR14" s="9">
        <v>4.7039999999999997</v>
      </c>
      <c r="HS14" s="9">
        <v>4.7039999999999997</v>
      </c>
      <c r="HT14" s="9">
        <v>0</v>
      </c>
      <c r="HU14" s="9">
        <v>4.7039999999999997</v>
      </c>
      <c r="HV14" s="9">
        <v>4.0220000000000002</v>
      </c>
      <c r="HW14" s="9">
        <v>0.68200000000000005</v>
      </c>
      <c r="HX14" s="9">
        <v>4.0220000000000002</v>
      </c>
      <c r="HY14" s="9">
        <v>0.68200000000000005</v>
      </c>
      <c r="HZ14" s="9">
        <v>0</v>
      </c>
      <c r="IA14" s="9">
        <v>3.43</v>
      </c>
      <c r="IB14" s="9">
        <v>1.274</v>
      </c>
      <c r="IC14" s="9">
        <v>0</v>
      </c>
      <c r="ID14" s="9">
        <v>4.0170000000000003</v>
      </c>
      <c r="IE14" s="9">
        <v>0.68700000000000006</v>
      </c>
      <c r="IF14" s="9">
        <v>0</v>
      </c>
      <c r="IG14" s="9">
        <v>65.290999999999997</v>
      </c>
      <c r="IH14" s="9">
        <v>28.364999999999998</v>
      </c>
      <c r="II14" s="9">
        <v>27.812999999999999</v>
      </c>
      <c r="IJ14" s="9">
        <v>0</v>
      </c>
      <c r="IK14" s="9">
        <v>0.55300000000000005</v>
      </c>
      <c r="IL14" s="9">
        <v>0</v>
      </c>
      <c r="IM14" s="9">
        <v>0</v>
      </c>
      <c r="IN14" s="9">
        <v>0.55300000000000005</v>
      </c>
      <c r="IO14" s="9">
        <v>19.309000000000001</v>
      </c>
      <c r="IP14" s="9">
        <v>3.359</v>
      </c>
      <c r="IQ14" s="9">
        <v>0.55300000000000005</v>
      </c>
    </row>
    <row r="15" spans="1:251">
      <c r="A15" s="10">
        <v>43497</v>
      </c>
      <c r="B15" s="9">
        <v>5.1749999999999998</v>
      </c>
      <c r="C15" s="9">
        <v>2.67</v>
      </c>
      <c r="D15" s="9">
        <v>183.42599999999999</v>
      </c>
      <c r="E15" s="9">
        <v>9.8829999999999991</v>
      </c>
      <c r="F15" s="9">
        <v>8.3650000000000002</v>
      </c>
      <c r="G15" s="9">
        <v>26.451000000000001</v>
      </c>
      <c r="H15" s="9">
        <v>45.19</v>
      </c>
      <c r="I15" s="9">
        <v>182.935</v>
      </c>
      <c r="J15" s="9">
        <v>96.543000000000006</v>
      </c>
      <c r="K15" s="9">
        <v>31.088000000000001</v>
      </c>
      <c r="L15" s="9">
        <v>400.339</v>
      </c>
      <c r="M15" s="9">
        <v>816.70699999999999</v>
      </c>
      <c r="N15" s="9">
        <v>777.11599999999999</v>
      </c>
      <c r="O15" s="9">
        <v>43.552999999999997</v>
      </c>
      <c r="P15" s="9">
        <v>41.259</v>
      </c>
      <c r="Q15" s="9">
        <v>18.231000000000002</v>
      </c>
      <c r="R15" s="9">
        <v>23.027999999999999</v>
      </c>
      <c r="S15" s="9">
        <v>25.478999999999999</v>
      </c>
      <c r="T15" s="9">
        <v>15.78</v>
      </c>
      <c r="U15" s="9">
        <v>24.452000000000002</v>
      </c>
      <c r="V15" s="9">
        <v>7.17</v>
      </c>
      <c r="W15" s="9">
        <v>9.6370000000000005</v>
      </c>
      <c r="X15" s="9">
        <v>11.458</v>
      </c>
      <c r="Y15" s="9">
        <v>17.079999999999998</v>
      </c>
      <c r="Z15" s="9">
        <v>12.721</v>
      </c>
      <c r="AA15" s="9">
        <v>32.265000000000001</v>
      </c>
      <c r="AB15" s="9">
        <v>8.9939999999999998</v>
      </c>
      <c r="AC15" s="9">
        <v>2.294</v>
      </c>
      <c r="AD15" s="9">
        <v>733.56299999999999</v>
      </c>
      <c r="AE15" s="9">
        <v>723.154</v>
      </c>
      <c r="AF15" s="9">
        <v>672.05399999999997</v>
      </c>
      <c r="AG15" s="9">
        <v>26.684000000000001</v>
      </c>
      <c r="AH15" s="9">
        <v>24.18</v>
      </c>
      <c r="AI15" s="9">
        <v>24.927</v>
      </c>
      <c r="AJ15" s="9">
        <v>13.734999999999999</v>
      </c>
      <c r="AK15" s="9">
        <v>12.202</v>
      </c>
      <c r="AL15" s="9">
        <v>594.94799999999998</v>
      </c>
      <c r="AM15" s="9">
        <v>26.576000000000001</v>
      </c>
      <c r="AN15" s="9">
        <v>40.710999999999999</v>
      </c>
      <c r="AO15" s="9">
        <v>60.918999999999997</v>
      </c>
      <c r="AP15" s="9">
        <v>159</v>
      </c>
      <c r="AQ15" s="9">
        <v>564.154</v>
      </c>
      <c r="AR15" s="9">
        <v>10.409000000000001</v>
      </c>
      <c r="AS15" s="9">
        <v>39.591000000000001</v>
      </c>
      <c r="AT15" s="9">
        <v>816.70699999999999</v>
      </c>
      <c r="AU15" s="9">
        <v>995.86500000000001</v>
      </c>
      <c r="AV15" s="9">
        <v>929.41200000000003</v>
      </c>
      <c r="AW15" s="9">
        <v>62.250999999999998</v>
      </c>
      <c r="AX15" s="9">
        <v>55.218000000000004</v>
      </c>
      <c r="AY15" s="9">
        <v>27.172000000000001</v>
      </c>
      <c r="AZ15" s="9">
        <v>28.045999999999999</v>
      </c>
      <c r="BA15" s="9">
        <v>38.134</v>
      </c>
      <c r="BB15" s="9">
        <v>17.085000000000001</v>
      </c>
      <c r="BC15" s="9">
        <v>31.94</v>
      </c>
      <c r="BD15" s="9">
        <v>5.71</v>
      </c>
      <c r="BE15" s="9">
        <v>13.612</v>
      </c>
      <c r="BF15" s="9">
        <v>16.425999999999998</v>
      </c>
      <c r="BG15" s="9">
        <v>24.094000000000001</v>
      </c>
      <c r="BH15" s="9">
        <v>14.698</v>
      </c>
      <c r="BI15" s="9">
        <v>42.656999999999996</v>
      </c>
      <c r="BJ15" s="9">
        <v>12.561</v>
      </c>
      <c r="BK15" s="9">
        <v>7.0330000000000004</v>
      </c>
      <c r="BL15" s="9">
        <v>867.16099999999994</v>
      </c>
      <c r="BM15" s="9">
        <v>796.928</v>
      </c>
      <c r="BN15" s="9">
        <v>754.86</v>
      </c>
      <c r="BO15" s="9">
        <v>29.023</v>
      </c>
      <c r="BP15" s="9">
        <v>12.928000000000001</v>
      </c>
      <c r="BQ15" s="9">
        <v>35.073999999999998</v>
      </c>
      <c r="BR15" s="9">
        <v>3.5880000000000001</v>
      </c>
      <c r="BS15" s="9">
        <v>2.6859999999999999</v>
      </c>
      <c r="BT15" s="9">
        <v>586.19899999999996</v>
      </c>
      <c r="BU15" s="9">
        <v>65.367999999999995</v>
      </c>
      <c r="BV15" s="9">
        <v>58.439</v>
      </c>
      <c r="BW15" s="9">
        <v>86.921000000000006</v>
      </c>
      <c r="BX15" s="9">
        <v>131.542</v>
      </c>
      <c r="BY15" s="9">
        <v>665.38599999999997</v>
      </c>
      <c r="BZ15" s="9">
        <v>70.233000000000004</v>
      </c>
      <c r="CA15" s="9">
        <v>66.453000000000003</v>
      </c>
      <c r="CB15" s="9">
        <v>995.86500000000001</v>
      </c>
      <c r="CC15" s="9">
        <v>1567.9359999999999</v>
      </c>
      <c r="CD15" s="9">
        <v>1490.375</v>
      </c>
      <c r="CE15" s="9">
        <v>110.69799999999999</v>
      </c>
      <c r="CF15" s="9">
        <v>95.856999999999999</v>
      </c>
      <c r="CG15" s="9">
        <v>68.466999999999999</v>
      </c>
      <c r="CH15" s="9">
        <v>27.39</v>
      </c>
      <c r="CI15" s="9">
        <v>70.093999999999994</v>
      </c>
      <c r="CJ15" s="9">
        <v>25.763000000000002</v>
      </c>
      <c r="CK15" s="9">
        <v>65.397999999999996</v>
      </c>
      <c r="CL15" s="9">
        <v>13.833</v>
      </c>
      <c r="CM15" s="9">
        <v>14.487</v>
      </c>
      <c r="CN15" s="9">
        <v>29.228000000000002</v>
      </c>
      <c r="CO15" s="9">
        <v>35.984000000000002</v>
      </c>
      <c r="CP15" s="9">
        <v>30.645</v>
      </c>
      <c r="CQ15" s="9">
        <v>62.008000000000003</v>
      </c>
      <c r="CR15" s="9">
        <v>33.848999999999997</v>
      </c>
      <c r="CS15" s="9">
        <v>14.840999999999999</v>
      </c>
      <c r="CT15" s="9">
        <v>1379.6769999999999</v>
      </c>
      <c r="CU15" s="9">
        <v>1231.623</v>
      </c>
      <c r="CV15" s="9">
        <v>1188.5809999999999</v>
      </c>
      <c r="CW15" s="9">
        <v>26.391999999999999</v>
      </c>
      <c r="CX15" s="9">
        <v>16.649000000000001</v>
      </c>
      <c r="CY15" s="9">
        <v>25.058</v>
      </c>
      <c r="CZ15" s="9">
        <v>10.227</v>
      </c>
      <c r="DA15" s="9">
        <v>7.2009999999999996</v>
      </c>
      <c r="DB15" s="9">
        <v>950.95100000000002</v>
      </c>
      <c r="DC15" s="9">
        <v>69.902000000000001</v>
      </c>
      <c r="DD15" s="9">
        <v>74.278999999999996</v>
      </c>
      <c r="DE15" s="9">
        <v>136.49100000000001</v>
      </c>
      <c r="DF15" s="9">
        <v>155.27799999999999</v>
      </c>
      <c r="DG15" s="9">
        <v>1076.3440000000001</v>
      </c>
      <c r="DH15" s="9">
        <v>148.054</v>
      </c>
      <c r="DI15" s="9">
        <v>77.561000000000007</v>
      </c>
      <c r="DJ15" s="9">
        <v>1567.9359999999999</v>
      </c>
      <c r="DK15" s="9">
        <v>250.864</v>
      </c>
      <c r="DL15" s="9">
        <v>236.518</v>
      </c>
      <c r="DM15" s="9">
        <v>26.22</v>
      </c>
      <c r="DN15" s="9">
        <v>18.632999999999999</v>
      </c>
      <c r="DO15" s="9">
        <v>2.4630000000000001</v>
      </c>
      <c r="DP15" s="9">
        <v>16.170000000000002</v>
      </c>
      <c r="DQ15" s="9">
        <v>9.2739999999999991</v>
      </c>
      <c r="DR15" s="9">
        <v>9.359</v>
      </c>
      <c r="DS15" s="9">
        <v>8.5069999999999997</v>
      </c>
      <c r="DT15" s="9">
        <v>5.8079999999999998</v>
      </c>
      <c r="DU15" s="9">
        <v>3.91</v>
      </c>
      <c r="DV15" s="9">
        <v>2.5870000000000002</v>
      </c>
      <c r="DW15" s="9">
        <v>10.105</v>
      </c>
      <c r="DX15" s="9">
        <v>5.9420000000000002</v>
      </c>
      <c r="DY15" s="9">
        <v>9.1449999999999996</v>
      </c>
      <c r="DZ15" s="9">
        <v>9.4890000000000008</v>
      </c>
      <c r="EA15" s="9">
        <v>7.5869999999999997</v>
      </c>
      <c r="EB15" s="9">
        <v>210.297</v>
      </c>
      <c r="EC15" s="9">
        <v>155.20400000000001</v>
      </c>
      <c r="ED15" s="9">
        <v>151.30099999999999</v>
      </c>
      <c r="EE15" s="9">
        <v>1.8009999999999999</v>
      </c>
      <c r="EF15" s="9">
        <v>2.1019999999999999</v>
      </c>
      <c r="EG15" s="9">
        <v>1.198</v>
      </c>
      <c r="EH15" s="9">
        <v>0.57899999999999996</v>
      </c>
      <c r="EI15" s="9">
        <v>2.1259999999999999</v>
      </c>
      <c r="EJ15" s="9">
        <v>106.58199999999999</v>
      </c>
      <c r="EK15" s="9">
        <v>10.666</v>
      </c>
      <c r="EL15" s="9">
        <v>9.1039999999999992</v>
      </c>
      <c r="EM15" s="9">
        <v>28.852</v>
      </c>
      <c r="EN15" s="9">
        <v>21.059000000000001</v>
      </c>
      <c r="EO15" s="9">
        <v>134.14599999999999</v>
      </c>
      <c r="EP15" s="9">
        <v>55.093000000000004</v>
      </c>
      <c r="EQ15" s="9">
        <v>14.347</v>
      </c>
      <c r="ER15" s="9">
        <v>250.864</v>
      </c>
      <c r="ES15" s="9">
        <v>517.98699999999997</v>
      </c>
      <c r="ET15" s="9">
        <v>484.06200000000001</v>
      </c>
      <c r="EU15" s="9">
        <v>48.042999999999999</v>
      </c>
      <c r="EV15" s="9">
        <v>45.515000000000001</v>
      </c>
      <c r="EW15" s="9">
        <v>10.484999999999999</v>
      </c>
      <c r="EX15" s="9">
        <v>35.03</v>
      </c>
      <c r="EY15" s="9">
        <v>34.369999999999997</v>
      </c>
      <c r="EZ15" s="9">
        <v>11.145</v>
      </c>
      <c r="FA15" s="9">
        <v>35.119999999999997</v>
      </c>
      <c r="FB15" s="9">
        <v>3.0609999999999999</v>
      </c>
      <c r="FC15" s="9">
        <v>7.3330000000000002</v>
      </c>
      <c r="FD15" s="9">
        <v>16.289000000000001</v>
      </c>
      <c r="FE15" s="9">
        <v>14.867000000000001</v>
      </c>
      <c r="FF15" s="9">
        <v>14.359</v>
      </c>
      <c r="FG15" s="9">
        <v>30.506</v>
      </c>
      <c r="FH15" s="9">
        <v>15.009</v>
      </c>
      <c r="FI15" s="9">
        <v>2.528</v>
      </c>
      <c r="FJ15" s="9">
        <v>436.01799999999997</v>
      </c>
      <c r="FK15" s="9">
        <v>276.72800000000001</v>
      </c>
      <c r="FL15" s="9">
        <v>267.34500000000003</v>
      </c>
      <c r="FM15" s="9">
        <v>5.8570000000000002</v>
      </c>
      <c r="FN15" s="9">
        <v>3.5259999999999998</v>
      </c>
      <c r="FO15" s="9">
        <v>4.774</v>
      </c>
      <c r="FP15" s="9">
        <v>1.665</v>
      </c>
      <c r="FQ15" s="9">
        <v>2.944</v>
      </c>
      <c r="FR15" s="9">
        <v>222.041</v>
      </c>
      <c r="FS15" s="9">
        <v>11.315</v>
      </c>
      <c r="FT15" s="9">
        <v>13.346</v>
      </c>
      <c r="FU15" s="9">
        <v>30.026</v>
      </c>
      <c r="FV15" s="9">
        <v>33.426000000000002</v>
      </c>
      <c r="FW15" s="9">
        <v>243.30199999999999</v>
      </c>
      <c r="FX15" s="9">
        <v>159.29</v>
      </c>
      <c r="FY15" s="9">
        <v>33.924999999999997</v>
      </c>
      <c r="FZ15" s="9">
        <v>517.98699999999997</v>
      </c>
      <c r="GA15" s="9">
        <v>1587.019</v>
      </c>
      <c r="GB15" s="9">
        <v>1357.646</v>
      </c>
      <c r="GC15" s="9">
        <v>1357.646</v>
      </c>
      <c r="GD15" s="9">
        <v>102.61</v>
      </c>
      <c r="GE15" s="9">
        <v>1255.0360000000001</v>
      </c>
      <c r="GF15" s="9">
        <v>229.37299999999999</v>
      </c>
      <c r="GG15" s="9">
        <v>4327.9979999999996</v>
      </c>
      <c r="GH15" s="9">
        <v>4059.1849999999999</v>
      </c>
      <c r="GI15" s="9">
        <v>747.09400000000005</v>
      </c>
      <c r="GJ15" s="9">
        <v>336.834</v>
      </c>
      <c r="GK15" s="9">
        <v>137.77799999999999</v>
      </c>
      <c r="GL15" s="9">
        <v>169.28</v>
      </c>
      <c r="GM15" s="9">
        <v>205.428</v>
      </c>
      <c r="GN15" s="9">
        <v>101.63</v>
      </c>
      <c r="GO15" s="9">
        <v>198.96199999999999</v>
      </c>
      <c r="GP15" s="9">
        <v>51.268999999999998</v>
      </c>
      <c r="GQ15" s="9">
        <v>51.582999999999998</v>
      </c>
      <c r="GR15" s="9">
        <v>101.92100000000001</v>
      </c>
      <c r="GS15" s="9">
        <v>112.15900000000001</v>
      </c>
      <c r="GT15" s="9">
        <v>92.977999999999994</v>
      </c>
      <c r="GU15" s="9">
        <v>210.732</v>
      </c>
      <c r="GV15" s="9">
        <v>96.325000000000003</v>
      </c>
      <c r="GW15" s="9">
        <v>410.26</v>
      </c>
      <c r="GX15" s="9">
        <v>3312.09</v>
      </c>
      <c r="GY15" s="9">
        <v>2656.8589999999999</v>
      </c>
      <c r="GZ15" s="9">
        <v>2534.9879999999998</v>
      </c>
      <c r="HA15" s="9">
        <v>64.811999999999998</v>
      </c>
      <c r="HB15" s="9">
        <v>57.058999999999997</v>
      </c>
      <c r="HC15" s="9">
        <v>72.168999999999997</v>
      </c>
      <c r="HD15" s="9">
        <v>31.972999999999999</v>
      </c>
      <c r="HE15" s="9">
        <v>17.123999999999999</v>
      </c>
      <c r="HF15" s="9">
        <v>2081.5360000000001</v>
      </c>
      <c r="HG15" s="9">
        <v>111.373</v>
      </c>
      <c r="HH15" s="9">
        <v>123.26300000000001</v>
      </c>
      <c r="HI15" s="9">
        <v>340.68700000000001</v>
      </c>
      <c r="HJ15" s="9">
        <v>398.81599999999997</v>
      </c>
      <c r="HK15" s="9">
        <v>2258.0430000000001</v>
      </c>
      <c r="HL15" s="9">
        <v>655.23199999999997</v>
      </c>
      <c r="HM15" s="9">
        <v>268.81299999999999</v>
      </c>
      <c r="HN15" s="9">
        <v>3859.415</v>
      </c>
      <c r="HO15" s="9">
        <v>468.58300000000003</v>
      </c>
      <c r="HP15" s="9">
        <v>90.134</v>
      </c>
      <c r="HQ15" s="9">
        <v>84.754000000000005</v>
      </c>
      <c r="HR15" s="9">
        <v>2.6629999999999998</v>
      </c>
      <c r="HS15" s="9">
        <v>2.6629999999999998</v>
      </c>
      <c r="HT15" s="9">
        <v>2.08</v>
      </c>
      <c r="HU15" s="9">
        <v>0.58299999999999996</v>
      </c>
      <c r="HV15" s="9">
        <v>2.08</v>
      </c>
      <c r="HW15" s="9">
        <v>0.58299999999999996</v>
      </c>
      <c r="HX15" s="9">
        <v>2.08</v>
      </c>
      <c r="HY15" s="9">
        <v>0.58299999999999996</v>
      </c>
      <c r="HZ15" s="9">
        <v>0</v>
      </c>
      <c r="IA15" s="9">
        <v>1.3540000000000001</v>
      </c>
      <c r="IB15" s="9">
        <v>0.72599999999999998</v>
      </c>
      <c r="IC15" s="9">
        <v>0.58299999999999996</v>
      </c>
      <c r="ID15" s="9">
        <v>2.08</v>
      </c>
      <c r="IE15" s="9">
        <v>0.58299999999999996</v>
      </c>
      <c r="IF15" s="9">
        <v>0</v>
      </c>
      <c r="IG15" s="9">
        <v>82.090999999999994</v>
      </c>
      <c r="IH15" s="9">
        <v>26.361999999999998</v>
      </c>
      <c r="II15" s="9">
        <v>25.68</v>
      </c>
      <c r="IJ15" s="9">
        <v>0</v>
      </c>
      <c r="IK15" s="9">
        <v>0.68300000000000005</v>
      </c>
      <c r="IL15" s="9">
        <v>0</v>
      </c>
      <c r="IM15" s="9">
        <v>0.68300000000000005</v>
      </c>
      <c r="IN15" s="9">
        <v>0</v>
      </c>
      <c r="IO15" s="9">
        <v>18.177</v>
      </c>
      <c r="IP15" s="9">
        <v>0</v>
      </c>
      <c r="IQ15" s="9">
        <v>0.45500000000000002</v>
      </c>
    </row>
    <row r="16" spans="1:251">
      <c r="A16" s="10">
        <v>43862</v>
      </c>
      <c r="B16" s="9">
        <v>3.99</v>
      </c>
      <c r="C16" s="9">
        <v>2.028</v>
      </c>
      <c r="D16" s="9">
        <v>166.10900000000001</v>
      </c>
      <c r="E16" s="9">
        <v>10.439</v>
      </c>
      <c r="F16" s="9">
        <v>12.436</v>
      </c>
      <c r="G16" s="9">
        <v>35.223999999999997</v>
      </c>
      <c r="H16" s="9">
        <v>34.609000000000002</v>
      </c>
      <c r="I16" s="9">
        <v>189.59700000000001</v>
      </c>
      <c r="J16" s="9">
        <v>101.76300000000001</v>
      </c>
      <c r="K16" s="9">
        <v>24.780999999999999</v>
      </c>
      <c r="L16" s="9">
        <v>392.03899999999999</v>
      </c>
      <c r="M16" s="9">
        <v>805.54300000000001</v>
      </c>
      <c r="N16" s="9">
        <v>768.43399999999997</v>
      </c>
      <c r="O16" s="9">
        <v>42.273000000000003</v>
      </c>
      <c r="P16" s="9">
        <v>37.593000000000004</v>
      </c>
      <c r="Q16" s="9">
        <v>13.843999999999999</v>
      </c>
      <c r="R16" s="9">
        <v>23.748999999999999</v>
      </c>
      <c r="S16" s="9">
        <v>27.155000000000001</v>
      </c>
      <c r="T16" s="9">
        <v>10.438000000000001</v>
      </c>
      <c r="U16" s="9">
        <v>26.452999999999999</v>
      </c>
      <c r="V16" s="9">
        <v>3.3639999999999999</v>
      </c>
      <c r="W16" s="9">
        <v>7.282</v>
      </c>
      <c r="X16" s="9">
        <v>17.170000000000002</v>
      </c>
      <c r="Y16" s="9">
        <v>10.576000000000001</v>
      </c>
      <c r="Z16" s="9">
        <v>9.8460000000000001</v>
      </c>
      <c r="AA16" s="9">
        <v>30.777000000000001</v>
      </c>
      <c r="AB16" s="9">
        <v>6.8159999999999998</v>
      </c>
      <c r="AC16" s="9">
        <v>4.68</v>
      </c>
      <c r="AD16" s="9">
        <v>726.16099999999994</v>
      </c>
      <c r="AE16" s="9">
        <v>718.56600000000003</v>
      </c>
      <c r="AF16" s="9">
        <v>668.06600000000003</v>
      </c>
      <c r="AG16" s="9">
        <v>23.393999999999998</v>
      </c>
      <c r="AH16" s="9">
        <v>26.385999999999999</v>
      </c>
      <c r="AI16" s="9">
        <v>23.82</v>
      </c>
      <c r="AJ16" s="9">
        <v>12.659000000000001</v>
      </c>
      <c r="AK16" s="9">
        <v>13.301</v>
      </c>
      <c r="AL16" s="9">
        <v>593.58799999999997</v>
      </c>
      <c r="AM16" s="9">
        <v>28.963000000000001</v>
      </c>
      <c r="AN16" s="9">
        <v>31.908000000000001</v>
      </c>
      <c r="AO16" s="9">
        <v>64.108000000000004</v>
      </c>
      <c r="AP16" s="9">
        <v>160.148</v>
      </c>
      <c r="AQ16" s="9">
        <v>558.41800000000001</v>
      </c>
      <c r="AR16" s="9">
        <v>7.5949999999999998</v>
      </c>
      <c r="AS16" s="9">
        <v>37.109000000000002</v>
      </c>
      <c r="AT16" s="9">
        <v>805.54300000000001</v>
      </c>
      <c r="AU16" s="9">
        <v>1060.691</v>
      </c>
      <c r="AV16" s="9">
        <v>993.19200000000001</v>
      </c>
      <c r="AW16" s="9">
        <v>60.265000000000001</v>
      </c>
      <c r="AX16" s="9">
        <v>51.826999999999998</v>
      </c>
      <c r="AY16" s="9">
        <v>32.347999999999999</v>
      </c>
      <c r="AZ16" s="9">
        <v>19.478999999999999</v>
      </c>
      <c r="BA16" s="9">
        <v>40.753999999999998</v>
      </c>
      <c r="BB16" s="9">
        <v>11.073</v>
      </c>
      <c r="BC16" s="9">
        <v>37.167999999999999</v>
      </c>
      <c r="BD16" s="9">
        <v>6.0860000000000003</v>
      </c>
      <c r="BE16" s="9">
        <v>7.5110000000000001</v>
      </c>
      <c r="BF16" s="9">
        <v>17.986000000000001</v>
      </c>
      <c r="BG16" s="9">
        <v>13.48</v>
      </c>
      <c r="BH16" s="9">
        <v>20.361000000000001</v>
      </c>
      <c r="BI16" s="9">
        <v>39.127000000000002</v>
      </c>
      <c r="BJ16" s="9">
        <v>12.7</v>
      </c>
      <c r="BK16" s="9">
        <v>8.4380000000000006</v>
      </c>
      <c r="BL16" s="9">
        <v>932.92700000000002</v>
      </c>
      <c r="BM16" s="9">
        <v>866.20899999999995</v>
      </c>
      <c r="BN16" s="9">
        <v>823.16099999999994</v>
      </c>
      <c r="BO16" s="9">
        <v>28.803999999999998</v>
      </c>
      <c r="BP16" s="9">
        <v>13.602</v>
      </c>
      <c r="BQ16" s="9">
        <v>30.298999999999999</v>
      </c>
      <c r="BR16" s="9">
        <v>6.2190000000000003</v>
      </c>
      <c r="BS16" s="9">
        <v>5.8869999999999996</v>
      </c>
      <c r="BT16" s="9">
        <v>639.69399999999996</v>
      </c>
      <c r="BU16" s="9">
        <v>82.498000000000005</v>
      </c>
      <c r="BV16" s="9">
        <v>61.972999999999999</v>
      </c>
      <c r="BW16" s="9">
        <v>82.043000000000006</v>
      </c>
      <c r="BX16" s="9">
        <v>134.191</v>
      </c>
      <c r="BY16" s="9">
        <v>732.01800000000003</v>
      </c>
      <c r="BZ16" s="9">
        <v>66.716999999999999</v>
      </c>
      <c r="CA16" s="9">
        <v>67.498999999999995</v>
      </c>
      <c r="CB16" s="9">
        <v>1060.691</v>
      </c>
      <c r="CC16" s="9">
        <v>1661.1279999999999</v>
      </c>
      <c r="CD16" s="9">
        <v>1577.742</v>
      </c>
      <c r="CE16" s="9">
        <v>129.77799999999999</v>
      </c>
      <c r="CF16" s="9">
        <v>113.626</v>
      </c>
      <c r="CG16" s="9">
        <v>79.22</v>
      </c>
      <c r="CH16" s="9">
        <v>34.405999999999999</v>
      </c>
      <c r="CI16" s="9">
        <v>81.182000000000002</v>
      </c>
      <c r="CJ16" s="9">
        <v>32.444000000000003</v>
      </c>
      <c r="CK16" s="9">
        <v>77.989999999999995</v>
      </c>
      <c r="CL16" s="9">
        <v>15.335000000000001</v>
      </c>
      <c r="CM16" s="9">
        <v>17.7</v>
      </c>
      <c r="CN16" s="9">
        <v>36.765999999999998</v>
      </c>
      <c r="CO16" s="9">
        <v>40.991</v>
      </c>
      <c r="CP16" s="9">
        <v>35.869</v>
      </c>
      <c r="CQ16" s="9">
        <v>82.343999999999994</v>
      </c>
      <c r="CR16" s="9">
        <v>31.282</v>
      </c>
      <c r="CS16" s="9">
        <v>16.152999999999999</v>
      </c>
      <c r="CT16" s="9">
        <v>1447.9639999999999</v>
      </c>
      <c r="CU16" s="9">
        <v>1303.501</v>
      </c>
      <c r="CV16" s="9">
        <v>1248.4870000000001</v>
      </c>
      <c r="CW16" s="9">
        <v>32.186</v>
      </c>
      <c r="CX16" s="9">
        <v>21.952999999999999</v>
      </c>
      <c r="CY16" s="9">
        <v>31.332000000000001</v>
      </c>
      <c r="CZ16" s="9">
        <v>13.255000000000001</v>
      </c>
      <c r="DA16" s="9">
        <v>9.0389999999999997</v>
      </c>
      <c r="DB16" s="9">
        <v>955.11599999999999</v>
      </c>
      <c r="DC16" s="9">
        <v>93.278999999999996</v>
      </c>
      <c r="DD16" s="9">
        <v>87.051000000000002</v>
      </c>
      <c r="DE16" s="9">
        <v>168.05500000000001</v>
      </c>
      <c r="DF16" s="9">
        <v>178.08199999999999</v>
      </c>
      <c r="DG16" s="9">
        <v>1125.4190000000001</v>
      </c>
      <c r="DH16" s="9">
        <v>144.46299999999999</v>
      </c>
      <c r="DI16" s="9">
        <v>83.385999999999996</v>
      </c>
      <c r="DJ16" s="9">
        <v>1661.1279999999999</v>
      </c>
      <c r="DK16" s="9">
        <v>235.32499999999999</v>
      </c>
      <c r="DL16" s="9">
        <v>214.94499999999999</v>
      </c>
      <c r="DM16" s="9">
        <v>22.677</v>
      </c>
      <c r="DN16" s="9">
        <v>17.879000000000001</v>
      </c>
      <c r="DO16" s="9">
        <v>1.677</v>
      </c>
      <c r="DP16" s="9">
        <v>16.202000000000002</v>
      </c>
      <c r="DQ16" s="9">
        <v>13.16</v>
      </c>
      <c r="DR16" s="9">
        <v>4.7190000000000003</v>
      </c>
      <c r="DS16" s="9">
        <v>12.504</v>
      </c>
      <c r="DT16" s="9">
        <v>1.4119999999999999</v>
      </c>
      <c r="DU16" s="9">
        <v>3.9630000000000001</v>
      </c>
      <c r="DV16" s="9">
        <v>3.57</v>
      </c>
      <c r="DW16" s="9">
        <v>8.1010000000000009</v>
      </c>
      <c r="DX16" s="9">
        <v>6.2080000000000002</v>
      </c>
      <c r="DY16" s="9">
        <v>10.018000000000001</v>
      </c>
      <c r="DZ16" s="9">
        <v>7.8609999999999998</v>
      </c>
      <c r="EA16" s="9">
        <v>4.798</v>
      </c>
      <c r="EB16" s="9">
        <v>192.26900000000001</v>
      </c>
      <c r="EC16" s="9">
        <v>149.524</v>
      </c>
      <c r="ED16" s="9">
        <v>143.386</v>
      </c>
      <c r="EE16" s="9">
        <v>3.4140000000000001</v>
      </c>
      <c r="EF16" s="9">
        <v>2.7250000000000001</v>
      </c>
      <c r="EG16" s="9">
        <v>3.3250000000000002</v>
      </c>
      <c r="EH16" s="9">
        <v>0.85099999999999998</v>
      </c>
      <c r="EI16" s="9">
        <v>1.2529999999999999</v>
      </c>
      <c r="EJ16" s="9">
        <v>103.937</v>
      </c>
      <c r="EK16" s="9">
        <v>7.6950000000000003</v>
      </c>
      <c r="EL16" s="9">
        <v>8.9730000000000008</v>
      </c>
      <c r="EM16" s="9">
        <v>28.92</v>
      </c>
      <c r="EN16" s="9">
        <v>19.25</v>
      </c>
      <c r="EO16" s="9">
        <v>130.274</v>
      </c>
      <c r="EP16" s="9">
        <v>42.744</v>
      </c>
      <c r="EQ16" s="9">
        <v>20.38</v>
      </c>
      <c r="ER16" s="9">
        <v>235.32499999999999</v>
      </c>
      <c r="ES16" s="9">
        <v>465.25200000000001</v>
      </c>
      <c r="ET16" s="9">
        <v>435.26100000000002</v>
      </c>
      <c r="EU16" s="9">
        <v>38.585000000000001</v>
      </c>
      <c r="EV16" s="9">
        <v>30.629000000000001</v>
      </c>
      <c r="EW16" s="9">
        <v>12.061</v>
      </c>
      <c r="EX16" s="9">
        <v>18.567</v>
      </c>
      <c r="EY16" s="9">
        <v>19.411999999999999</v>
      </c>
      <c r="EZ16" s="9">
        <v>11.217000000000001</v>
      </c>
      <c r="FA16" s="9">
        <v>16.879000000000001</v>
      </c>
      <c r="FB16" s="9">
        <v>4.1909999999999998</v>
      </c>
      <c r="FC16" s="9">
        <v>9.5579999999999998</v>
      </c>
      <c r="FD16" s="9">
        <v>9.3930000000000007</v>
      </c>
      <c r="FE16" s="9">
        <v>6.6559999999999997</v>
      </c>
      <c r="FF16" s="9">
        <v>14.579000000000001</v>
      </c>
      <c r="FG16" s="9">
        <v>18.026</v>
      </c>
      <c r="FH16" s="9">
        <v>12.602</v>
      </c>
      <c r="FI16" s="9">
        <v>7.9569999999999999</v>
      </c>
      <c r="FJ16" s="9">
        <v>396.67599999999999</v>
      </c>
      <c r="FK16" s="9">
        <v>257.90499999999997</v>
      </c>
      <c r="FL16" s="9">
        <v>247.92099999999999</v>
      </c>
      <c r="FM16" s="9">
        <v>4.4800000000000004</v>
      </c>
      <c r="FN16" s="9">
        <v>5.5039999999999996</v>
      </c>
      <c r="FO16" s="9">
        <v>4.0439999999999996</v>
      </c>
      <c r="FP16" s="9">
        <v>3.9350000000000001</v>
      </c>
      <c r="FQ16" s="9">
        <v>2.004</v>
      </c>
      <c r="FR16" s="9">
        <v>203.732</v>
      </c>
      <c r="FS16" s="9">
        <v>11.942</v>
      </c>
      <c r="FT16" s="9">
        <v>9.3979999999999997</v>
      </c>
      <c r="FU16" s="9">
        <v>32.832999999999998</v>
      </c>
      <c r="FV16" s="9">
        <v>30.384</v>
      </c>
      <c r="FW16" s="9">
        <v>227.52099999999999</v>
      </c>
      <c r="FX16" s="9">
        <v>138.77099999999999</v>
      </c>
      <c r="FY16" s="9">
        <v>29.99</v>
      </c>
      <c r="FZ16" s="9">
        <v>465.25200000000001</v>
      </c>
      <c r="GA16" s="9">
        <v>1573.5029999999999</v>
      </c>
      <c r="GB16" s="9">
        <v>1341.0730000000001</v>
      </c>
      <c r="GC16" s="9">
        <v>1341.0730000000001</v>
      </c>
      <c r="GD16" s="9">
        <v>94.221000000000004</v>
      </c>
      <c r="GE16" s="9">
        <v>1246.8510000000001</v>
      </c>
      <c r="GF16" s="9">
        <v>232.43100000000001</v>
      </c>
      <c r="GG16" s="9">
        <v>4362.0069999999996</v>
      </c>
      <c r="GH16" s="9">
        <v>4085.3679999999999</v>
      </c>
      <c r="GI16" s="9">
        <v>726.14200000000005</v>
      </c>
      <c r="GJ16" s="9">
        <v>318.43099999999998</v>
      </c>
      <c r="GK16" s="9">
        <v>141.047</v>
      </c>
      <c r="GL16" s="9">
        <v>147.68600000000001</v>
      </c>
      <c r="GM16" s="9">
        <v>200.53299999999999</v>
      </c>
      <c r="GN16" s="9">
        <v>88.200999999999993</v>
      </c>
      <c r="GO16" s="9">
        <v>201.494</v>
      </c>
      <c r="GP16" s="9">
        <v>42.384999999999998</v>
      </c>
      <c r="GQ16" s="9">
        <v>43.325000000000003</v>
      </c>
      <c r="GR16" s="9">
        <v>108.673</v>
      </c>
      <c r="GS16" s="9">
        <v>86.677999999999997</v>
      </c>
      <c r="GT16" s="9">
        <v>93.382999999999996</v>
      </c>
      <c r="GU16" s="9">
        <v>206.655</v>
      </c>
      <c r="GV16" s="9">
        <v>82.078000000000003</v>
      </c>
      <c r="GW16" s="9">
        <v>407.71100000000001</v>
      </c>
      <c r="GX16" s="9">
        <v>3359.2260000000001</v>
      </c>
      <c r="GY16" s="9">
        <v>2740.3290000000002</v>
      </c>
      <c r="GZ16" s="9">
        <v>2599.4279999999999</v>
      </c>
      <c r="HA16" s="9">
        <v>64.414000000000001</v>
      </c>
      <c r="HB16" s="9">
        <v>76.486999999999995</v>
      </c>
      <c r="HC16" s="9">
        <v>70.465999999999994</v>
      </c>
      <c r="HD16" s="9">
        <v>38.366999999999997</v>
      </c>
      <c r="HE16" s="9">
        <v>32.067</v>
      </c>
      <c r="HF16" s="9">
        <v>2108.2869999999998</v>
      </c>
      <c r="HG16" s="9">
        <v>134.291</v>
      </c>
      <c r="HH16" s="9">
        <v>114.617</v>
      </c>
      <c r="HI16" s="9">
        <v>383.13299999999998</v>
      </c>
      <c r="HJ16" s="9">
        <v>430.21800000000002</v>
      </c>
      <c r="HK16" s="9">
        <v>2310.1109999999999</v>
      </c>
      <c r="HL16" s="9">
        <v>618.89800000000002</v>
      </c>
      <c r="HM16" s="9">
        <v>276.63799999999998</v>
      </c>
      <c r="HN16" s="9">
        <v>3871.7339999999999</v>
      </c>
      <c r="HO16" s="9">
        <v>490.27300000000002</v>
      </c>
      <c r="HP16" s="9">
        <v>75.742000000000004</v>
      </c>
      <c r="HQ16" s="9">
        <v>70.269000000000005</v>
      </c>
      <c r="HR16" s="9">
        <v>2.5190000000000001</v>
      </c>
      <c r="HS16" s="9">
        <v>2.5190000000000001</v>
      </c>
      <c r="HT16" s="9">
        <v>0</v>
      </c>
      <c r="HU16" s="9">
        <v>2.5190000000000001</v>
      </c>
      <c r="HV16" s="9">
        <v>1.0580000000000001</v>
      </c>
      <c r="HW16" s="9">
        <v>1.4610000000000001</v>
      </c>
      <c r="HX16" s="9">
        <v>0.48</v>
      </c>
      <c r="HY16" s="9">
        <v>0.64100000000000001</v>
      </c>
      <c r="HZ16" s="9">
        <v>1.3979999999999999</v>
      </c>
      <c r="IA16" s="9">
        <v>1.0580000000000001</v>
      </c>
      <c r="IB16" s="9">
        <v>0.64100000000000001</v>
      </c>
      <c r="IC16" s="9">
        <v>0.82</v>
      </c>
      <c r="ID16" s="9">
        <v>1.94</v>
      </c>
      <c r="IE16" s="9">
        <v>0.57799999999999996</v>
      </c>
      <c r="IF16" s="9">
        <v>0</v>
      </c>
      <c r="IG16" s="9">
        <v>67.751000000000005</v>
      </c>
      <c r="IH16" s="9">
        <v>28.184000000000001</v>
      </c>
      <c r="II16" s="9">
        <v>27.533000000000001</v>
      </c>
      <c r="IJ16" s="9">
        <v>0.65</v>
      </c>
      <c r="IK16" s="9">
        <v>0</v>
      </c>
      <c r="IL16" s="9">
        <v>0.65</v>
      </c>
      <c r="IM16" s="9">
        <v>0</v>
      </c>
      <c r="IN16" s="9">
        <v>0</v>
      </c>
      <c r="IO16" s="9">
        <v>19.100000000000001</v>
      </c>
      <c r="IP16" s="9">
        <v>0.65100000000000002</v>
      </c>
      <c r="IQ16" s="9">
        <v>0.77700000000000002</v>
      </c>
    </row>
    <row r="17" spans="1:251">
      <c r="A17" s="10">
        <v>44228</v>
      </c>
      <c r="B17" s="9">
        <v>1.02</v>
      </c>
      <c r="C17" s="9">
        <v>1.8520000000000001</v>
      </c>
      <c r="D17" s="9">
        <v>128.92400000000001</v>
      </c>
      <c r="E17" s="9">
        <v>19.393999999999998</v>
      </c>
      <c r="F17" s="9">
        <v>17.288</v>
      </c>
      <c r="G17" s="9">
        <v>23.222000000000001</v>
      </c>
      <c r="H17" s="9">
        <v>26.783999999999999</v>
      </c>
      <c r="I17" s="9">
        <v>162.04300000000001</v>
      </c>
      <c r="J17" s="9">
        <v>111.575</v>
      </c>
      <c r="K17" s="9">
        <v>30.38</v>
      </c>
      <c r="L17" s="9">
        <v>371.33</v>
      </c>
      <c r="M17" s="9">
        <v>828.15300000000002</v>
      </c>
      <c r="N17" s="9">
        <v>802.274</v>
      </c>
      <c r="O17" s="9">
        <v>51.658000000000001</v>
      </c>
      <c r="P17" s="9">
        <v>46.396000000000001</v>
      </c>
      <c r="Q17" s="9">
        <v>18.228999999999999</v>
      </c>
      <c r="R17" s="9">
        <v>28.167000000000002</v>
      </c>
      <c r="S17" s="9">
        <v>32.874000000000002</v>
      </c>
      <c r="T17" s="9">
        <v>13.523</v>
      </c>
      <c r="U17" s="9">
        <v>33.805999999999997</v>
      </c>
      <c r="V17" s="9">
        <v>6.2030000000000003</v>
      </c>
      <c r="W17" s="9">
        <v>5.7569999999999997</v>
      </c>
      <c r="X17" s="9">
        <v>16.962</v>
      </c>
      <c r="Y17" s="9">
        <v>15.08</v>
      </c>
      <c r="Z17" s="9">
        <v>14.355</v>
      </c>
      <c r="AA17" s="9">
        <v>29.667000000000002</v>
      </c>
      <c r="AB17" s="9">
        <v>16.728999999999999</v>
      </c>
      <c r="AC17" s="9">
        <v>5.2619999999999996</v>
      </c>
      <c r="AD17" s="9">
        <v>750.61599999999999</v>
      </c>
      <c r="AE17" s="9">
        <v>741.18899999999996</v>
      </c>
      <c r="AF17" s="9">
        <v>681.11099999999999</v>
      </c>
      <c r="AG17" s="9">
        <v>32.555</v>
      </c>
      <c r="AH17" s="9">
        <v>25.062999999999999</v>
      </c>
      <c r="AI17" s="9">
        <v>34.500999999999998</v>
      </c>
      <c r="AJ17" s="9">
        <v>10.257</v>
      </c>
      <c r="AK17" s="9">
        <v>11.420999999999999</v>
      </c>
      <c r="AL17" s="9">
        <v>590.05600000000004</v>
      </c>
      <c r="AM17" s="9">
        <v>33.450000000000003</v>
      </c>
      <c r="AN17" s="9">
        <v>37.411999999999999</v>
      </c>
      <c r="AO17" s="9">
        <v>80.271000000000001</v>
      </c>
      <c r="AP17" s="9">
        <v>186.357</v>
      </c>
      <c r="AQ17" s="9">
        <v>554.83199999999999</v>
      </c>
      <c r="AR17" s="9">
        <v>9.4269999999999996</v>
      </c>
      <c r="AS17" s="9">
        <v>25.879000000000001</v>
      </c>
      <c r="AT17" s="9">
        <v>828.15300000000002</v>
      </c>
      <c r="AU17" s="9">
        <v>1088.7739999999999</v>
      </c>
      <c r="AV17" s="9">
        <v>1002.722</v>
      </c>
      <c r="AW17" s="9">
        <v>65.677999999999997</v>
      </c>
      <c r="AX17" s="9">
        <v>54.767000000000003</v>
      </c>
      <c r="AY17" s="9">
        <v>22.734000000000002</v>
      </c>
      <c r="AZ17" s="9">
        <v>32.031999999999996</v>
      </c>
      <c r="BA17" s="9">
        <v>36.497999999999998</v>
      </c>
      <c r="BB17" s="9">
        <v>18.148</v>
      </c>
      <c r="BC17" s="9">
        <v>39.793999999999997</v>
      </c>
      <c r="BD17" s="9">
        <v>5.226</v>
      </c>
      <c r="BE17" s="9">
        <v>8.3439999999999994</v>
      </c>
      <c r="BF17" s="9">
        <v>13.689</v>
      </c>
      <c r="BG17" s="9">
        <v>22.728000000000002</v>
      </c>
      <c r="BH17" s="9">
        <v>18.350000000000001</v>
      </c>
      <c r="BI17" s="9">
        <v>34.698</v>
      </c>
      <c r="BJ17" s="9">
        <v>20.068000000000001</v>
      </c>
      <c r="BK17" s="9">
        <v>10.911</v>
      </c>
      <c r="BL17" s="9">
        <v>937.04399999999998</v>
      </c>
      <c r="BM17" s="9">
        <v>881.51</v>
      </c>
      <c r="BN17" s="9">
        <v>835.85400000000004</v>
      </c>
      <c r="BO17" s="9">
        <v>30.622</v>
      </c>
      <c r="BP17" s="9">
        <v>14.433</v>
      </c>
      <c r="BQ17" s="9">
        <v>35.843000000000004</v>
      </c>
      <c r="BR17" s="9">
        <v>6.7670000000000003</v>
      </c>
      <c r="BS17" s="9">
        <v>1.8759999999999999</v>
      </c>
      <c r="BT17" s="9">
        <v>619.29</v>
      </c>
      <c r="BU17" s="9">
        <v>85.68</v>
      </c>
      <c r="BV17" s="9">
        <v>73.652000000000001</v>
      </c>
      <c r="BW17" s="9">
        <v>102.88800000000001</v>
      </c>
      <c r="BX17" s="9">
        <v>131.357</v>
      </c>
      <c r="BY17" s="9">
        <v>750.15300000000002</v>
      </c>
      <c r="BZ17" s="9">
        <v>55.533999999999999</v>
      </c>
      <c r="CA17" s="9">
        <v>86.052999999999997</v>
      </c>
      <c r="CB17" s="9">
        <v>1088.7739999999999</v>
      </c>
      <c r="CC17" s="9">
        <v>1672.9929999999999</v>
      </c>
      <c r="CD17" s="9">
        <v>1589.3219999999999</v>
      </c>
      <c r="CE17" s="9">
        <v>114.30500000000001</v>
      </c>
      <c r="CF17" s="9">
        <v>93.105999999999995</v>
      </c>
      <c r="CG17" s="9">
        <v>61.887</v>
      </c>
      <c r="CH17" s="9">
        <v>31.219000000000001</v>
      </c>
      <c r="CI17" s="9">
        <v>70.016000000000005</v>
      </c>
      <c r="CJ17" s="9">
        <v>22.954999999999998</v>
      </c>
      <c r="CK17" s="9">
        <v>69.263000000000005</v>
      </c>
      <c r="CL17" s="9">
        <v>8.6379999999999999</v>
      </c>
      <c r="CM17" s="9">
        <v>13.375</v>
      </c>
      <c r="CN17" s="9">
        <v>29.635999999999999</v>
      </c>
      <c r="CO17" s="9">
        <v>36.773000000000003</v>
      </c>
      <c r="CP17" s="9">
        <v>26.698</v>
      </c>
      <c r="CQ17" s="9">
        <v>66.2</v>
      </c>
      <c r="CR17" s="9">
        <v>26.907</v>
      </c>
      <c r="CS17" s="9">
        <v>21.198</v>
      </c>
      <c r="CT17" s="9">
        <v>1475.0170000000001</v>
      </c>
      <c r="CU17" s="9">
        <v>1319.201</v>
      </c>
      <c r="CV17" s="9">
        <v>1258.3610000000001</v>
      </c>
      <c r="CW17" s="9">
        <v>41.457999999999998</v>
      </c>
      <c r="CX17" s="9">
        <v>19.382000000000001</v>
      </c>
      <c r="CY17" s="9">
        <v>39.542000000000002</v>
      </c>
      <c r="CZ17" s="9">
        <v>13.279</v>
      </c>
      <c r="DA17" s="9">
        <v>7.3579999999999997</v>
      </c>
      <c r="DB17" s="9">
        <v>940.12900000000002</v>
      </c>
      <c r="DC17" s="9">
        <v>109.29600000000001</v>
      </c>
      <c r="DD17" s="9">
        <v>99.774000000000001</v>
      </c>
      <c r="DE17" s="9">
        <v>170.00200000000001</v>
      </c>
      <c r="DF17" s="9">
        <v>186.65799999999999</v>
      </c>
      <c r="DG17" s="9">
        <v>1132.5429999999999</v>
      </c>
      <c r="DH17" s="9">
        <v>155.816</v>
      </c>
      <c r="DI17" s="9">
        <v>83.671000000000006</v>
      </c>
      <c r="DJ17" s="9">
        <v>1672.9929999999999</v>
      </c>
      <c r="DK17" s="9">
        <v>219.946</v>
      </c>
      <c r="DL17" s="9">
        <v>210.185</v>
      </c>
      <c r="DM17" s="9">
        <v>21.113</v>
      </c>
      <c r="DN17" s="9">
        <v>17.193999999999999</v>
      </c>
      <c r="DO17" s="9">
        <v>3.746</v>
      </c>
      <c r="DP17" s="9">
        <v>13.448</v>
      </c>
      <c r="DQ17" s="9">
        <v>12.058999999999999</v>
      </c>
      <c r="DR17" s="9">
        <v>5.1349999999999998</v>
      </c>
      <c r="DS17" s="9">
        <v>12.645</v>
      </c>
      <c r="DT17" s="9">
        <v>0.72199999999999998</v>
      </c>
      <c r="DU17" s="9">
        <v>3.827</v>
      </c>
      <c r="DV17" s="9">
        <v>6.7919999999999998</v>
      </c>
      <c r="DW17" s="9">
        <v>5.7960000000000003</v>
      </c>
      <c r="DX17" s="9">
        <v>4.6070000000000002</v>
      </c>
      <c r="DY17" s="9">
        <v>10.942</v>
      </c>
      <c r="DZ17" s="9">
        <v>6.2519999999999998</v>
      </c>
      <c r="EA17" s="9">
        <v>3.919</v>
      </c>
      <c r="EB17" s="9">
        <v>189.072</v>
      </c>
      <c r="EC17" s="9">
        <v>147.749</v>
      </c>
      <c r="ED17" s="9">
        <v>143.35</v>
      </c>
      <c r="EE17" s="9">
        <v>2.3130000000000002</v>
      </c>
      <c r="EF17" s="9">
        <v>2.0859999999999999</v>
      </c>
      <c r="EG17" s="9">
        <v>3.0169999999999999</v>
      </c>
      <c r="EH17" s="9">
        <v>0.77800000000000002</v>
      </c>
      <c r="EI17" s="9">
        <v>0.60399999999999998</v>
      </c>
      <c r="EJ17" s="9">
        <v>85.575999999999993</v>
      </c>
      <c r="EK17" s="9">
        <v>22.891999999999999</v>
      </c>
      <c r="EL17" s="9">
        <v>18.302</v>
      </c>
      <c r="EM17" s="9">
        <v>20.978999999999999</v>
      </c>
      <c r="EN17" s="9">
        <v>20.904</v>
      </c>
      <c r="EO17" s="9">
        <v>126.846</v>
      </c>
      <c r="EP17" s="9">
        <v>41.323</v>
      </c>
      <c r="EQ17" s="9">
        <v>9.7609999999999992</v>
      </c>
      <c r="ER17" s="9">
        <v>219.946</v>
      </c>
      <c r="ES17" s="9">
        <v>476.95100000000002</v>
      </c>
      <c r="ET17" s="9">
        <v>455.37700000000001</v>
      </c>
      <c r="EU17" s="9">
        <v>33.009</v>
      </c>
      <c r="EV17" s="9">
        <v>31.716000000000001</v>
      </c>
      <c r="EW17" s="9">
        <v>15.824</v>
      </c>
      <c r="EX17" s="9">
        <v>15.893000000000001</v>
      </c>
      <c r="EY17" s="9">
        <v>22.062999999999999</v>
      </c>
      <c r="EZ17" s="9">
        <v>9.6530000000000005</v>
      </c>
      <c r="FA17" s="9">
        <v>22.876999999999999</v>
      </c>
      <c r="FB17" s="9">
        <v>4.016</v>
      </c>
      <c r="FC17" s="9">
        <v>4.0179999999999998</v>
      </c>
      <c r="FD17" s="9">
        <v>13.382999999999999</v>
      </c>
      <c r="FE17" s="9">
        <v>9.6389999999999993</v>
      </c>
      <c r="FF17" s="9">
        <v>8.6940000000000008</v>
      </c>
      <c r="FG17" s="9">
        <v>21.007000000000001</v>
      </c>
      <c r="FH17" s="9">
        <v>10.71</v>
      </c>
      <c r="FI17" s="9">
        <v>1.292</v>
      </c>
      <c r="FJ17" s="9">
        <v>422.36799999999999</v>
      </c>
      <c r="FK17" s="9">
        <v>273.54000000000002</v>
      </c>
      <c r="FL17" s="9">
        <v>262.60300000000001</v>
      </c>
      <c r="FM17" s="9">
        <v>7.6420000000000003</v>
      </c>
      <c r="FN17" s="9">
        <v>3.2959999999999998</v>
      </c>
      <c r="FO17" s="9">
        <v>7.2919999999999998</v>
      </c>
      <c r="FP17" s="9">
        <v>2.0219999999999998</v>
      </c>
      <c r="FQ17" s="9">
        <v>1.623</v>
      </c>
      <c r="FR17" s="9">
        <v>197.42500000000001</v>
      </c>
      <c r="FS17" s="9">
        <v>13.401999999999999</v>
      </c>
      <c r="FT17" s="9">
        <v>23.155000000000001</v>
      </c>
      <c r="FU17" s="9">
        <v>39.558999999999997</v>
      </c>
      <c r="FV17" s="9">
        <v>36.65</v>
      </c>
      <c r="FW17" s="9">
        <v>236.89099999999999</v>
      </c>
      <c r="FX17" s="9">
        <v>148.827</v>
      </c>
      <c r="FY17" s="9">
        <v>21.574000000000002</v>
      </c>
      <c r="FZ17" s="9">
        <v>476.95100000000002</v>
      </c>
      <c r="GA17" s="9">
        <v>1465.0360000000001</v>
      </c>
      <c r="GB17" s="9">
        <v>1281.4349999999999</v>
      </c>
      <c r="GC17" s="9">
        <v>1281.4349999999999</v>
      </c>
      <c r="GD17" s="9">
        <v>94.644999999999996</v>
      </c>
      <c r="GE17" s="9">
        <v>1186.79</v>
      </c>
      <c r="GF17" s="9">
        <v>183.601</v>
      </c>
      <c r="GG17" s="9">
        <v>4315.6390000000001</v>
      </c>
      <c r="GH17" s="9">
        <v>4069.9789999999998</v>
      </c>
      <c r="GI17" s="9">
        <v>696.995</v>
      </c>
      <c r="GJ17" s="9">
        <v>280.67700000000002</v>
      </c>
      <c r="GK17" s="9">
        <v>99.503</v>
      </c>
      <c r="GL17" s="9">
        <v>152.32300000000001</v>
      </c>
      <c r="GM17" s="9">
        <v>162.20699999999999</v>
      </c>
      <c r="GN17" s="9">
        <v>89.441999999999993</v>
      </c>
      <c r="GO17" s="9">
        <v>165.40899999999999</v>
      </c>
      <c r="GP17" s="9">
        <v>48.515999999999998</v>
      </c>
      <c r="GQ17" s="9">
        <v>33.840000000000003</v>
      </c>
      <c r="GR17" s="9">
        <v>91.572000000000003</v>
      </c>
      <c r="GS17" s="9">
        <v>79.308999999999997</v>
      </c>
      <c r="GT17" s="9">
        <v>81.47</v>
      </c>
      <c r="GU17" s="9">
        <v>164.405</v>
      </c>
      <c r="GV17" s="9">
        <v>87.944999999999993</v>
      </c>
      <c r="GW17" s="9">
        <v>416.31799999999998</v>
      </c>
      <c r="GX17" s="9">
        <v>3372.9839999999999</v>
      </c>
      <c r="GY17" s="9">
        <v>2732.6089999999999</v>
      </c>
      <c r="GZ17" s="9">
        <v>2613.0239999999999</v>
      </c>
      <c r="HA17" s="9">
        <v>68.27</v>
      </c>
      <c r="HB17" s="9">
        <v>49.183999999999997</v>
      </c>
      <c r="HC17" s="9">
        <v>78.596999999999994</v>
      </c>
      <c r="HD17" s="9">
        <v>22.74</v>
      </c>
      <c r="HE17" s="9">
        <v>14.278</v>
      </c>
      <c r="HF17" s="9">
        <v>2029.454</v>
      </c>
      <c r="HG17" s="9">
        <v>168.11500000000001</v>
      </c>
      <c r="HH17" s="9">
        <v>158.38200000000001</v>
      </c>
      <c r="HI17" s="9">
        <v>376.65699999999998</v>
      </c>
      <c r="HJ17" s="9">
        <v>381.721</v>
      </c>
      <c r="HK17" s="9">
        <v>2350.8879999999999</v>
      </c>
      <c r="HL17" s="9">
        <v>640.37599999999998</v>
      </c>
      <c r="HM17" s="9">
        <v>245.66</v>
      </c>
      <c r="HN17" s="9">
        <v>3848.308</v>
      </c>
      <c r="HO17" s="9">
        <v>467.33100000000002</v>
      </c>
      <c r="HP17" s="9">
        <v>94.38</v>
      </c>
      <c r="HQ17" s="9">
        <v>91.503</v>
      </c>
      <c r="HR17" s="9">
        <v>2.0299999999999998</v>
      </c>
      <c r="HS17" s="9">
        <v>0.60499999999999998</v>
      </c>
      <c r="HT17" s="9">
        <v>0.60499999999999998</v>
      </c>
      <c r="HU17" s="9">
        <v>0</v>
      </c>
      <c r="HV17" s="9">
        <v>0</v>
      </c>
      <c r="HW17" s="9">
        <v>0.60499999999999998</v>
      </c>
      <c r="HX17" s="9">
        <v>0</v>
      </c>
      <c r="HY17" s="9">
        <v>0</v>
      </c>
      <c r="HZ17" s="9">
        <v>0.60499999999999998</v>
      </c>
      <c r="IA17" s="9">
        <v>0.60499999999999998</v>
      </c>
      <c r="IB17" s="9">
        <v>0</v>
      </c>
      <c r="IC17" s="9">
        <v>0</v>
      </c>
      <c r="ID17" s="9">
        <v>0.60499999999999998</v>
      </c>
      <c r="IE17" s="9">
        <v>0</v>
      </c>
      <c r="IF17" s="9">
        <v>1.4239999999999999</v>
      </c>
      <c r="IG17" s="9">
        <v>89.474000000000004</v>
      </c>
      <c r="IH17" s="9">
        <v>29.225999999999999</v>
      </c>
      <c r="II17" s="9">
        <v>28.2</v>
      </c>
      <c r="IJ17" s="9">
        <v>0.45400000000000001</v>
      </c>
      <c r="IK17" s="9">
        <v>0.57299999999999995</v>
      </c>
      <c r="IL17" s="9">
        <v>0.45400000000000001</v>
      </c>
      <c r="IM17" s="9">
        <v>0.57299999999999995</v>
      </c>
      <c r="IN17" s="9">
        <v>0</v>
      </c>
      <c r="IO17" s="9">
        <v>19.731000000000002</v>
      </c>
      <c r="IP17" s="9">
        <v>0</v>
      </c>
      <c r="IQ17" s="9">
        <v>0.504</v>
      </c>
    </row>
    <row r="18" spans="1:251">
      <c r="A18" s="10">
        <v>44593</v>
      </c>
      <c r="B18" s="9">
        <v>2.972</v>
      </c>
      <c r="C18" s="9">
        <v>2.504</v>
      </c>
      <c r="D18" s="9">
        <v>151.86099999999999</v>
      </c>
      <c r="E18" s="9">
        <v>10.736000000000001</v>
      </c>
      <c r="F18" s="9">
        <v>8.1880000000000006</v>
      </c>
      <c r="G18" s="9">
        <v>31.234999999999999</v>
      </c>
      <c r="H18" s="9">
        <v>28.942</v>
      </c>
      <c r="I18" s="9">
        <v>173.078</v>
      </c>
      <c r="J18" s="9">
        <v>111.96299999999999</v>
      </c>
      <c r="K18" s="9">
        <v>19.122</v>
      </c>
      <c r="L18" s="9">
        <v>382.31</v>
      </c>
      <c r="M18" s="9">
        <v>834.07</v>
      </c>
      <c r="N18" s="9">
        <v>802.178</v>
      </c>
      <c r="O18" s="9">
        <v>56.137999999999998</v>
      </c>
      <c r="P18" s="9">
        <v>52.896999999999998</v>
      </c>
      <c r="Q18" s="9">
        <v>23.670999999999999</v>
      </c>
      <c r="R18" s="9">
        <v>29.225999999999999</v>
      </c>
      <c r="S18" s="9">
        <v>35.142000000000003</v>
      </c>
      <c r="T18" s="9">
        <v>17.756</v>
      </c>
      <c r="U18" s="9">
        <v>33.781999999999996</v>
      </c>
      <c r="V18" s="9">
        <v>11.938000000000001</v>
      </c>
      <c r="W18" s="9">
        <v>7.1769999999999996</v>
      </c>
      <c r="X18" s="9">
        <v>24.542000000000002</v>
      </c>
      <c r="Y18" s="9">
        <v>17.893000000000001</v>
      </c>
      <c r="Z18" s="9">
        <v>10.462</v>
      </c>
      <c r="AA18" s="9">
        <v>39.219000000000001</v>
      </c>
      <c r="AB18" s="9">
        <v>13.678000000000001</v>
      </c>
      <c r="AC18" s="9">
        <v>3.2410000000000001</v>
      </c>
      <c r="AD18" s="9">
        <v>746.04</v>
      </c>
      <c r="AE18" s="9">
        <v>735.89200000000005</v>
      </c>
      <c r="AF18" s="9">
        <v>677.47199999999998</v>
      </c>
      <c r="AG18" s="9">
        <v>30.728999999999999</v>
      </c>
      <c r="AH18" s="9">
        <v>26.204999999999998</v>
      </c>
      <c r="AI18" s="9">
        <v>30.056999999999999</v>
      </c>
      <c r="AJ18" s="9">
        <v>10.804</v>
      </c>
      <c r="AK18" s="9">
        <v>14.302</v>
      </c>
      <c r="AL18" s="9">
        <v>590.34799999999996</v>
      </c>
      <c r="AM18" s="9">
        <v>34.222999999999999</v>
      </c>
      <c r="AN18" s="9">
        <v>33.332000000000001</v>
      </c>
      <c r="AO18" s="9">
        <v>77.989000000000004</v>
      </c>
      <c r="AP18" s="9">
        <v>174.28</v>
      </c>
      <c r="AQ18" s="9">
        <v>561.61199999999997</v>
      </c>
      <c r="AR18" s="9">
        <v>10.148</v>
      </c>
      <c r="AS18" s="9">
        <v>31.891999999999999</v>
      </c>
      <c r="AT18" s="9">
        <v>834.07</v>
      </c>
      <c r="AU18" s="9">
        <v>1088.242</v>
      </c>
      <c r="AV18" s="9">
        <v>1017.381</v>
      </c>
      <c r="AW18" s="9">
        <v>71.608999999999995</v>
      </c>
      <c r="AX18" s="9">
        <v>59.585999999999999</v>
      </c>
      <c r="AY18" s="9">
        <v>25.123999999999999</v>
      </c>
      <c r="AZ18" s="9">
        <v>34.463000000000001</v>
      </c>
      <c r="BA18" s="9">
        <v>42.484999999999999</v>
      </c>
      <c r="BB18" s="9">
        <v>17.100999999999999</v>
      </c>
      <c r="BC18" s="9">
        <v>43.905999999999999</v>
      </c>
      <c r="BD18" s="9">
        <v>4.5549999999999997</v>
      </c>
      <c r="BE18" s="9">
        <v>9.7940000000000005</v>
      </c>
      <c r="BF18" s="9">
        <v>19.288</v>
      </c>
      <c r="BG18" s="9">
        <v>23.231999999999999</v>
      </c>
      <c r="BH18" s="9">
        <v>17.065999999999999</v>
      </c>
      <c r="BI18" s="9">
        <v>41.156999999999996</v>
      </c>
      <c r="BJ18" s="9">
        <v>18.43</v>
      </c>
      <c r="BK18" s="9">
        <v>12.022</v>
      </c>
      <c r="BL18" s="9">
        <v>945.77300000000002</v>
      </c>
      <c r="BM18" s="9">
        <v>886.40499999999997</v>
      </c>
      <c r="BN18" s="9">
        <v>834.274</v>
      </c>
      <c r="BO18" s="9">
        <v>34.365000000000002</v>
      </c>
      <c r="BP18" s="9">
        <v>17.765000000000001</v>
      </c>
      <c r="BQ18" s="9">
        <v>40.604999999999997</v>
      </c>
      <c r="BR18" s="9">
        <v>7.1589999999999998</v>
      </c>
      <c r="BS18" s="9">
        <v>4.3659999999999997</v>
      </c>
      <c r="BT18" s="9">
        <v>636.01900000000001</v>
      </c>
      <c r="BU18" s="9">
        <v>96.212000000000003</v>
      </c>
      <c r="BV18" s="9">
        <v>56.1</v>
      </c>
      <c r="BW18" s="9">
        <v>98.073999999999998</v>
      </c>
      <c r="BX18" s="9">
        <v>145.535</v>
      </c>
      <c r="BY18" s="9">
        <v>740.87</v>
      </c>
      <c r="BZ18" s="9">
        <v>59.368000000000002</v>
      </c>
      <c r="CA18" s="9">
        <v>70.861000000000004</v>
      </c>
      <c r="CB18" s="9">
        <v>1088.242</v>
      </c>
      <c r="CC18" s="9">
        <v>1896.961</v>
      </c>
      <c r="CD18" s="9">
        <v>1783.3040000000001</v>
      </c>
      <c r="CE18" s="9">
        <v>185.49</v>
      </c>
      <c r="CF18" s="9">
        <v>155.715</v>
      </c>
      <c r="CG18" s="9">
        <v>104.504</v>
      </c>
      <c r="CH18" s="9">
        <v>51.210999999999999</v>
      </c>
      <c r="CI18" s="9">
        <v>120.89400000000001</v>
      </c>
      <c r="CJ18" s="9">
        <v>34.820999999999998</v>
      </c>
      <c r="CK18" s="9">
        <v>119.012</v>
      </c>
      <c r="CL18" s="9">
        <v>20.524000000000001</v>
      </c>
      <c r="CM18" s="9">
        <v>13.336</v>
      </c>
      <c r="CN18" s="9">
        <v>37.268999999999998</v>
      </c>
      <c r="CO18" s="9">
        <v>63.691000000000003</v>
      </c>
      <c r="CP18" s="9">
        <v>54.755000000000003</v>
      </c>
      <c r="CQ18" s="9">
        <v>108.057</v>
      </c>
      <c r="CR18" s="9">
        <v>47.658000000000001</v>
      </c>
      <c r="CS18" s="9">
        <v>29.774999999999999</v>
      </c>
      <c r="CT18" s="9">
        <v>1597.8140000000001</v>
      </c>
      <c r="CU18" s="9">
        <v>1417.204</v>
      </c>
      <c r="CV18" s="9">
        <v>1350.5740000000001</v>
      </c>
      <c r="CW18" s="9">
        <v>39.238999999999997</v>
      </c>
      <c r="CX18" s="9">
        <v>25.253</v>
      </c>
      <c r="CY18" s="9">
        <v>38.61</v>
      </c>
      <c r="CZ18" s="9">
        <v>17.475000000000001</v>
      </c>
      <c r="DA18" s="9">
        <v>7.5709999999999997</v>
      </c>
      <c r="DB18" s="9">
        <v>997.21799999999996</v>
      </c>
      <c r="DC18" s="9">
        <v>102.633</v>
      </c>
      <c r="DD18" s="9">
        <v>99.713999999999999</v>
      </c>
      <c r="DE18" s="9">
        <v>217.63900000000001</v>
      </c>
      <c r="DF18" s="9">
        <v>219.001</v>
      </c>
      <c r="DG18" s="9">
        <v>1198.203</v>
      </c>
      <c r="DH18" s="9">
        <v>180.61</v>
      </c>
      <c r="DI18" s="9">
        <v>113.658</v>
      </c>
      <c r="DJ18" s="9">
        <v>1896.961</v>
      </c>
      <c r="DK18" s="9">
        <v>214.62200000000001</v>
      </c>
      <c r="DL18" s="9">
        <v>198.92400000000001</v>
      </c>
      <c r="DM18" s="9">
        <v>22.672999999999998</v>
      </c>
      <c r="DN18" s="9">
        <v>21.704999999999998</v>
      </c>
      <c r="DO18" s="9">
        <v>5.98</v>
      </c>
      <c r="DP18" s="9">
        <v>15.724</v>
      </c>
      <c r="DQ18" s="9">
        <v>11.638999999999999</v>
      </c>
      <c r="DR18" s="9">
        <v>10.065</v>
      </c>
      <c r="DS18" s="9">
        <v>13.856</v>
      </c>
      <c r="DT18" s="9">
        <v>4.5629999999999997</v>
      </c>
      <c r="DU18" s="9">
        <v>3.286</v>
      </c>
      <c r="DV18" s="9">
        <v>5.6180000000000003</v>
      </c>
      <c r="DW18" s="9">
        <v>6.7160000000000002</v>
      </c>
      <c r="DX18" s="9">
        <v>9.3710000000000004</v>
      </c>
      <c r="DY18" s="9">
        <v>14.451000000000001</v>
      </c>
      <c r="DZ18" s="9">
        <v>7.2530000000000001</v>
      </c>
      <c r="EA18" s="9">
        <v>0.96799999999999997</v>
      </c>
      <c r="EB18" s="9">
        <v>176.25200000000001</v>
      </c>
      <c r="EC18" s="9">
        <v>131.411</v>
      </c>
      <c r="ED18" s="9">
        <v>119.354</v>
      </c>
      <c r="EE18" s="9">
        <v>7.806</v>
      </c>
      <c r="EF18" s="9">
        <v>4.2519999999999998</v>
      </c>
      <c r="EG18" s="9">
        <v>6.016</v>
      </c>
      <c r="EH18" s="9">
        <v>2.3029999999999999</v>
      </c>
      <c r="EI18" s="9">
        <v>2.2879999999999998</v>
      </c>
      <c r="EJ18" s="9">
        <v>79.358999999999995</v>
      </c>
      <c r="EK18" s="9">
        <v>17.670000000000002</v>
      </c>
      <c r="EL18" s="9">
        <v>10.288</v>
      </c>
      <c r="EM18" s="9">
        <v>24.094999999999999</v>
      </c>
      <c r="EN18" s="9">
        <v>29.103000000000002</v>
      </c>
      <c r="EO18" s="9">
        <v>102.30800000000001</v>
      </c>
      <c r="EP18" s="9">
        <v>44.84</v>
      </c>
      <c r="EQ18" s="9">
        <v>15.698</v>
      </c>
      <c r="ER18" s="9">
        <v>214.62200000000001</v>
      </c>
      <c r="ES18" s="9">
        <v>492.48099999999999</v>
      </c>
      <c r="ET18" s="9">
        <v>472.46800000000002</v>
      </c>
      <c r="EU18" s="9">
        <v>42.024000000000001</v>
      </c>
      <c r="EV18" s="9">
        <v>37.567</v>
      </c>
      <c r="EW18" s="9">
        <v>15.651999999999999</v>
      </c>
      <c r="EX18" s="9">
        <v>21.916</v>
      </c>
      <c r="EY18" s="9">
        <v>25.463000000000001</v>
      </c>
      <c r="EZ18" s="9">
        <v>12.103999999999999</v>
      </c>
      <c r="FA18" s="9">
        <v>26.991</v>
      </c>
      <c r="FB18" s="9">
        <v>6.141</v>
      </c>
      <c r="FC18" s="9">
        <v>4.4349999999999996</v>
      </c>
      <c r="FD18" s="9">
        <v>17.367000000000001</v>
      </c>
      <c r="FE18" s="9">
        <v>9.5869999999999997</v>
      </c>
      <c r="FF18" s="9">
        <v>10.614000000000001</v>
      </c>
      <c r="FG18" s="9">
        <v>26.588000000000001</v>
      </c>
      <c r="FH18" s="9">
        <v>10.978999999999999</v>
      </c>
      <c r="FI18" s="9">
        <v>4.4569999999999999</v>
      </c>
      <c r="FJ18" s="9">
        <v>430.44400000000002</v>
      </c>
      <c r="FK18" s="9">
        <v>256.62</v>
      </c>
      <c r="FL18" s="9">
        <v>245.864</v>
      </c>
      <c r="FM18" s="9">
        <v>4.6479999999999997</v>
      </c>
      <c r="FN18" s="9">
        <v>5.9610000000000003</v>
      </c>
      <c r="FO18" s="9">
        <v>4.2590000000000003</v>
      </c>
      <c r="FP18" s="9">
        <v>2.8130000000000002</v>
      </c>
      <c r="FQ18" s="9">
        <v>3.073</v>
      </c>
      <c r="FR18" s="9">
        <v>200.745</v>
      </c>
      <c r="FS18" s="9">
        <v>16.934999999999999</v>
      </c>
      <c r="FT18" s="9">
        <v>11.175000000000001</v>
      </c>
      <c r="FU18" s="9">
        <v>27.765000000000001</v>
      </c>
      <c r="FV18" s="9">
        <v>28.827999999999999</v>
      </c>
      <c r="FW18" s="9">
        <v>227.791</v>
      </c>
      <c r="FX18" s="9">
        <v>173.82400000000001</v>
      </c>
      <c r="FY18" s="9">
        <v>20.013000000000002</v>
      </c>
      <c r="FZ18" s="9">
        <v>492.48099999999999</v>
      </c>
      <c r="GA18" s="9">
        <v>1796.2070000000001</v>
      </c>
      <c r="GB18" s="9">
        <v>1568.6179999999999</v>
      </c>
      <c r="GC18" s="9">
        <v>1568.6179999999999</v>
      </c>
      <c r="GD18" s="9">
        <v>131.58699999999999</v>
      </c>
      <c r="GE18" s="9">
        <v>1437.0309999999999</v>
      </c>
      <c r="GF18" s="9">
        <v>227.589</v>
      </c>
      <c r="GG18" s="9">
        <v>4395.1210000000001</v>
      </c>
      <c r="GH18" s="9">
        <v>4139.0129999999999</v>
      </c>
      <c r="GI18" s="9">
        <v>802.59100000000001</v>
      </c>
      <c r="GJ18" s="9">
        <v>341.11700000000002</v>
      </c>
      <c r="GK18" s="9">
        <v>140.10499999999999</v>
      </c>
      <c r="GL18" s="9">
        <v>164.489</v>
      </c>
      <c r="GM18" s="9">
        <v>205.446</v>
      </c>
      <c r="GN18" s="9">
        <v>99.147999999999996</v>
      </c>
      <c r="GO18" s="9">
        <v>214.11600000000001</v>
      </c>
      <c r="GP18" s="9">
        <v>50.220999999999997</v>
      </c>
      <c r="GQ18" s="9">
        <v>37.228000000000002</v>
      </c>
      <c r="GR18" s="9">
        <v>110.44</v>
      </c>
      <c r="GS18" s="9">
        <v>95.010999999999996</v>
      </c>
      <c r="GT18" s="9">
        <v>100.047</v>
      </c>
      <c r="GU18" s="9">
        <v>214.63399999999999</v>
      </c>
      <c r="GV18" s="9">
        <v>90.864999999999995</v>
      </c>
      <c r="GW18" s="9">
        <v>461.47500000000002</v>
      </c>
      <c r="GX18" s="9">
        <v>3336.4209999999998</v>
      </c>
      <c r="GY18" s="9">
        <v>2691.4769999999999</v>
      </c>
      <c r="GZ18" s="9">
        <v>2540.991</v>
      </c>
      <c r="HA18" s="9">
        <v>79.430000000000007</v>
      </c>
      <c r="HB18" s="9">
        <v>69.900000000000006</v>
      </c>
      <c r="HC18" s="9">
        <v>80.838999999999999</v>
      </c>
      <c r="HD18" s="9">
        <v>37.084000000000003</v>
      </c>
      <c r="HE18" s="9">
        <v>29.466999999999999</v>
      </c>
      <c r="HF18" s="9">
        <v>1981.4559999999999</v>
      </c>
      <c r="HG18" s="9">
        <v>177.065</v>
      </c>
      <c r="HH18" s="9">
        <v>132.803</v>
      </c>
      <c r="HI18" s="9">
        <v>400.15300000000002</v>
      </c>
      <c r="HJ18" s="9">
        <v>441.71600000000001</v>
      </c>
      <c r="HK18" s="9">
        <v>2249.761</v>
      </c>
      <c r="HL18" s="9">
        <v>644.94399999999996</v>
      </c>
      <c r="HM18" s="9">
        <v>256.108</v>
      </c>
      <c r="HN18" s="9">
        <v>3870.3470000000002</v>
      </c>
      <c r="HO18" s="9">
        <v>524.774</v>
      </c>
      <c r="HP18" s="9">
        <v>84.171999999999997</v>
      </c>
      <c r="HQ18" s="9">
        <v>80.710999999999999</v>
      </c>
      <c r="HR18" s="9">
        <v>3.8650000000000002</v>
      </c>
      <c r="HS18" s="9">
        <v>3.8650000000000002</v>
      </c>
      <c r="HT18" s="9">
        <v>1.4390000000000001</v>
      </c>
      <c r="HU18" s="9">
        <v>2.4260000000000002</v>
      </c>
      <c r="HV18" s="9">
        <v>2.5430000000000001</v>
      </c>
      <c r="HW18" s="9">
        <v>1.3220000000000001</v>
      </c>
      <c r="HX18" s="9">
        <v>2.5430000000000001</v>
      </c>
      <c r="HY18" s="9">
        <v>1.3220000000000001</v>
      </c>
      <c r="HZ18" s="9">
        <v>0</v>
      </c>
      <c r="IA18" s="9">
        <v>0.69299999999999995</v>
      </c>
      <c r="IB18" s="9">
        <v>1.0660000000000001</v>
      </c>
      <c r="IC18" s="9">
        <v>2.1059999999999999</v>
      </c>
      <c r="ID18" s="9">
        <v>3.33</v>
      </c>
      <c r="IE18" s="9">
        <v>0.53500000000000003</v>
      </c>
      <c r="IF18" s="9">
        <v>0</v>
      </c>
      <c r="IG18" s="9">
        <v>76.846000000000004</v>
      </c>
      <c r="IH18" s="9">
        <v>21.361000000000001</v>
      </c>
      <c r="II18" s="9">
        <v>20.777999999999999</v>
      </c>
      <c r="IJ18" s="9">
        <v>0.58299999999999996</v>
      </c>
      <c r="IK18" s="9">
        <v>0</v>
      </c>
      <c r="IL18" s="9">
        <v>0.58299999999999996</v>
      </c>
      <c r="IM18" s="9">
        <v>0</v>
      </c>
      <c r="IN18" s="9">
        <v>0</v>
      </c>
      <c r="IO18" s="9">
        <v>17.864000000000001</v>
      </c>
      <c r="IP18" s="9">
        <v>2.0009999999999999</v>
      </c>
      <c r="IQ18" s="9">
        <v>0.31900000000000001</v>
      </c>
    </row>
    <row r="19" spans="1:251">
      <c r="A19" s="10">
        <v>44958</v>
      </c>
      <c r="B19" s="9">
        <v>0.97</v>
      </c>
      <c r="C19" s="9">
        <v>1.673</v>
      </c>
      <c r="D19" s="9">
        <v>153.834</v>
      </c>
      <c r="E19" s="9">
        <v>9.157</v>
      </c>
      <c r="F19" s="9">
        <v>11.961</v>
      </c>
      <c r="G19" s="9">
        <v>26.398</v>
      </c>
      <c r="H19" s="9">
        <v>31.975999999999999</v>
      </c>
      <c r="I19" s="9">
        <v>169.374</v>
      </c>
      <c r="J19" s="9">
        <v>115.651</v>
      </c>
      <c r="K19" s="9">
        <v>22.728999999999999</v>
      </c>
      <c r="L19" s="9">
        <v>384.346</v>
      </c>
      <c r="M19" s="9">
        <v>841.36599999999999</v>
      </c>
      <c r="N19" s="9">
        <v>806.13599999999997</v>
      </c>
      <c r="O19" s="9">
        <v>61.052</v>
      </c>
      <c r="P19" s="9">
        <v>54.68</v>
      </c>
      <c r="Q19" s="9">
        <v>27.640999999999998</v>
      </c>
      <c r="R19" s="9">
        <v>27.039000000000001</v>
      </c>
      <c r="S19" s="9">
        <v>36.154000000000003</v>
      </c>
      <c r="T19" s="9">
        <v>18.524999999999999</v>
      </c>
      <c r="U19" s="9">
        <v>36.936999999999998</v>
      </c>
      <c r="V19" s="9">
        <v>8.8379999999999992</v>
      </c>
      <c r="W19" s="9">
        <v>8.0440000000000005</v>
      </c>
      <c r="X19" s="9">
        <v>26.189</v>
      </c>
      <c r="Y19" s="9">
        <v>12.053000000000001</v>
      </c>
      <c r="Z19" s="9">
        <v>16.437999999999999</v>
      </c>
      <c r="AA19" s="9">
        <v>43.933999999999997</v>
      </c>
      <c r="AB19" s="9">
        <v>10.746</v>
      </c>
      <c r="AC19" s="9">
        <v>6.3730000000000002</v>
      </c>
      <c r="AD19" s="9">
        <v>745.08399999999995</v>
      </c>
      <c r="AE19" s="9">
        <v>735.18299999999999</v>
      </c>
      <c r="AF19" s="9">
        <v>675.56399999999996</v>
      </c>
      <c r="AG19" s="9">
        <v>28.515000000000001</v>
      </c>
      <c r="AH19" s="9">
        <v>29.239000000000001</v>
      </c>
      <c r="AI19" s="9">
        <v>32.270000000000003</v>
      </c>
      <c r="AJ19" s="9">
        <v>16.504999999999999</v>
      </c>
      <c r="AK19" s="9">
        <v>8.4540000000000006</v>
      </c>
      <c r="AL19" s="9">
        <v>597.12</v>
      </c>
      <c r="AM19" s="9">
        <v>35.673000000000002</v>
      </c>
      <c r="AN19" s="9">
        <v>23.181999999999999</v>
      </c>
      <c r="AO19" s="9">
        <v>79.207999999999998</v>
      </c>
      <c r="AP19" s="9">
        <v>186.46799999999999</v>
      </c>
      <c r="AQ19" s="9">
        <v>548.71500000000003</v>
      </c>
      <c r="AR19" s="9">
        <v>9.9009999999999998</v>
      </c>
      <c r="AS19" s="9">
        <v>35.229999999999997</v>
      </c>
      <c r="AT19" s="9">
        <v>841.36599999999999</v>
      </c>
      <c r="AU19" s="9">
        <v>1115.8150000000001</v>
      </c>
      <c r="AV19" s="9">
        <v>1030.77</v>
      </c>
      <c r="AW19" s="9">
        <v>75.317999999999998</v>
      </c>
      <c r="AX19" s="9">
        <v>66.31</v>
      </c>
      <c r="AY19" s="9">
        <v>35.720999999999997</v>
      </c>
      <c r="AZ19" s="9">
        <v>30.588999999999999</v>
      </c>
      <c r="BA19" s="9">
        <v>46.396000000000001</v>
      </c>
      <c r="BB19" s="9">
        <v>18.132999999999999</v>
      </c>
      <c r="BC19" s="9">
        <v>43.982999999999997</v>
      </c>
      <c r="BD19" s="9">
        <v>6.1539999999999999</v>
      </c>
      <c r="BE19" s="9">
        <v>13.12</v>
      </c>
      <c r="BF19" s="9">
        <v>22.747</v>
      </c>
      <c r="BG19" s="9">
        <v>22.504999999999999</v>
      </c>
      <c r="BH19" s="9">
        <v>21.056999999999999</v>
      </c>
      <c r="BI19" s="9">
        <v>46.677</v>
      </c>
      <c r="BJ19" s="9">
        <v>19.632999999999999</v>
      </c>
      <c r="BK19" s="9">
        <v>9.0079999999999991</v>
      </c>
      <c r="BL19" s="9">
        <v>955.45299999999997</v>
      </c>
      <c r="BM19" s="9">
        <v>890.92899999999997</v>
      </c>
      <c r="BN19" s="9">
        <v>840.81700000000001</v>
      </c>
      <c r="BO19" s="9">
        <v>31.46</v>
      </c>
      <c r="BP19" s="9">
        <v>17.149999999999999</v>
      </c>
      <c r="BQ19" s="9">
        <v>37.804000000000002</v>
      </c>
      <c r="BR19" s="9">
        <v>7.2039999999999997</v>
      </c>
      <c r="BS19" s="9">
        <v>2.7440000000000002</v>
      </c>
      <c r="BT19" s="9">
        <v>638.40700000000004</v>
      </c>
      <c r="BU19" s="9">
        <v>71.75</v>
      </c>
      <c r="BV19" s="9">
        <v>66.106999999999999</v>
      </c>
      <c r="BW19" s="9">
        <v>114.66500000000001</v>
      </c>
      <c r="BX19" s="9">
        <v>153.756</v>
      </c>
      <c r="BY19" s="9">
        <v>737.173</v>
      </c>
      <c r="BZ19" s="9">
        <v>64.522999999999996</v>
      </c>
      <c r="CA19" s="9">
        <v>85.045000000000002</v>
      </c>
      <c r="CB19" s="9">
        <v>1115.8150000000001</v>
      </c>
      <c r="CC19" s="9">
        <v>1968.143</v>
      </c>
      <c r="CD19" s="9">
        <v>1852.076</v>
      </c>
      <c r="CE19" s="9">
        <v>157.34399999999999</v>
      </c>
      <c r="CF19" s="9">
        <v>137.422</v>
      </c>
      <c r="CG19" s="9">
        <v>81.813999999999993</v>
      </c>
      <c r="CH19" s="9">
        <v>55.607999999999997</v>
      </c>
      <c r="CI19" s="9">
        <v>99.421999999999997</v>
      </c>
      <c r="CJ19" s="9">
        <v>38</v>
      </c>
      <c r="CK19" s="9">
        <v>101.69799999999999</v>
      </c>
      <c r="CL19" s="9">
        <v>19.015999999999998</v>
      </c>
      <c r="CM19" s="9">
        <v>10.601000000000001</v>
      </c>
      <c r="CN19" s="9">
        <v>44.591999999999999</v>
      </c>
      <c r="CO19" s="9">
        <v>46.783999999999999</v>
      </c>
      <c r="CP19" s="9">
        <v>46.046999999999997</v>
      </c>
      <c r="CQ19" s="9">
        <v>95.933000000000007</v>
      </c>
      <c r="CR19" s="9">
        <v>41.488999999999997</v>
      </c>
      <c r="CS19" s="9">
        <v>19.922999999999998</v>
      </c>
      <c r="CT19" s="9">
        <v>1694.732</v>
      </c>
      <c r="CU19" s="9">
        <v>1494.2460000000001</v>
      </c>
      <c r="CV19" s="9">
        <v>1420.0419999999999</v>
      </c>
      <c r="CW19" s="9">
        <v>39.671999999999997</v>
      </c>
      <c r="CX19" s="9">
        <v>33.973999999999997</v>
      </c>
      <c r="CY19" s="9">
        <v>43.508000000000003</v>
      </c>
      <c r="CZ19" s="9">
        <v>18.184000000000001</v>
      </c>
      <c r="DA19" s="9">
        <v>10.837999999999999</v>
      </c>
      <c r="DB19" s="9">
        <v>1073.924</v>
      </c>
      <c r="DC19" s="9">
        <v>98.887</v>
      </c>
      <c r="DD19" s="9">
        <v>101.71899999999999</v>
      </c>
      <c r="DE19" s="9">
        <v>219.71700000000001</v>
      </c>
      <c r="DF19" s="9">
        <v>235.101</v>
      </c>
      <c r="DG19" s="9">
        <v>1259.145</v>
      </c>
      <c r="DH19" s="9">
        <v>200.48599999999999</v>
      </c>
      <c r="DI19" s="9">
        <v>116.06699999999999</v>
      </c>
      <c r="DJ19" s="9">
        <v>1968.143</v>
      </c>
      <c r="DK19" s="9">
        <v>210.999</v>
      </c>
      <c r="DL19" s="9">
        <v>196.9</v>
      </c>
      <c r="DM19" s="9">
        <v>26.472000000000001</v>
      </c>
      <c r="DN19" s="9">
        <v>22.456</v>
      </c>
      <c r="DO19" s="9">
        <v>7.17</v>
      </c>
      <c r="DP19" s="9">
        <v>15.285</v>
      </c>
      <c r="DQ19" s="9">
        <v>13.199</v>
      </c>
      <c r="DR19" s="9">
        <v>8.6170000000000009</v>
      </c>
      <c r="DS19" s="9">
        <v>13.474</v>
      </c>
      <c r="DT19" s="9">
        <v>4.6050000000000004</v>
      </c>
      <c r="DU19" s="9">
        <v>3.7370000000000001</v>
      </c>
      <c r="DV19" s="9">
        <v>5.9119999999999999</v>
      </c>
      <c r="DW19" s="9">
        <v>7.0590000000000002</v>
      </c>
      <c r="DX19" s="9">
        <v>9.4849999999999994</v>
      </c>
      <c r="DY19" s="9">
        <v>16.206</v>
      </c>
      <c r="DZ19" s="9">
        <v>6.25</v>
      </c>
      <c r="EA19" s="9">
        <v>4.016</v>
      </c>
      <c r="EB19" s="9">
        <v>170.428</v>
      </c>
      <c r="EC19" s="9">
        <v>126.953</v>
      </c>
      <c r="ED19" s="9">
        <v>115.587</v>
      </c>
      <c r="EE19" s="9">
        <v>5.8780000000000001</v>
      </c>
      <c r="EF19" s="9">
        <v>5.4880000000000004</v>
      </c>
      <c r="EG19" s="9">
        <v>6.6280000000000001</v>
      </c>
      <c r="EH19" s="9">
        <v>1.5569999999999999</v>
      </c>
      <c r="EI19" s="9">
        <v>3.1819999999999999</v>
      </c>
      <c r="EJ19" s="9">
        <v>88.781000000000006</v>
      </c>
      <c r="EK19" s="9">
        <v>6.3209999999999997</v>
      </c>
      <c r="EL19" s="9">
        <v>7.52</v>
      </c>
      <c r="EM19" s="9">
        <v>24.331</v>
      </c>
      <c r="EN19" s="9">
        <v>24.536000000000001</v>
      </c>
      <c r="EO19" s="9">
        <v>102.417</v>
      </c>
      <c r="EP19" s="9">
        <v>43.475000000000001</v>
      </c>
      <c r="EQ19" s="9">
        <v>14.099</v>
      </c>
      <c r="ER19" s="9">
        <v>210.999</v>
      </c>
      <c r="ES19" s="9">
        <v>477.34</v>
      </c>
      <c r="ET19" s="9">
        <v>448.07100000000003</v>
      </c>
      <c r="EU19" s="9">
        <v>33.277999999999999</v>
      </c>
      <c r="EV19" s="9">
        <v>28.84</v>
      </c>
      <c r="EW19" s="9">
        <v>9.0150000000000006</v>
      </c>
      <c r="EX19" s="9">
        <v>19.824999999999999</v>
      </c>
      <c r="EY19" s="9">
        <v>18.579000000000001</v>
      </c>
      <c r="EZ19" s="9">
        <v>10.262</v>
      </c>
      <c r="FA19" s="9">
        <v>21.672999999999998</v>
      </c>
      <c r="FB19" s="9">
        <v>3.7589999999999999</v>
      </c>
      <c r="FC19" s="9">
        <v>3.4089999999999998</v>
      </c>
      <c r="FD19" s="9">
        <v>10.06</v>
      </c>
      <c r="FE19" s="9">
        <v>8.4019999999999992</v>
      </c>
      <c r="FF19" s="9">
        <v>10.378</v>
      </c>
      <c r="FG19" s="9">
        <v>21.312999999999999</v>
      </c>
      <c r="FH19" s="9">
        <v>7.5270000000000001</v>
      </c>
      <c r="FI19" s="9">
        <v>4.4379999999999997</v>
      </c>
      <c r="FJ19" s="9">
        <v>414.79199999999997</v>
      </c>
      <c r="FK19" s="9">
        <v>262.79199999999997</v>
      </c>
      <c r="FL19" s="9">
        <v>250.803</v>
      </c>
      <c r="FM19" s="9">
        <v>7.0069999999999997</v>
      </c>
      <c r="FN19" s="9">
        <v>4.9820000000000002</v>
      </c>
      <c r="FO19" s="9">
        <v>6.9050000000000002</v>
      </c>
      <c r="FP19" s="9">
        <v>5.0839999999999996</v>
      </c>
      <c r="FQ19" s="9">
        <v>0</v>
      </c>
      <c r="FR19" s="9">
        <v>204.92400000000001</v>
      </c>
      <c r="FS19" s="9">
        <v>12.984999999999999</v>
      </c>
      <c r="FT19" s="9">
        <v>13.513999999999999</v>
      </c>
      <c r="FU19" s="9">
        <v>31.369</v>
      </c>
      <c r="FV19" s="9">
        <v>33.716000000000001</v>
      </c>
      <c r="FW19" s="9">
        <v>229.07599999999999</v>
      </c>
      <c r="FX19" s="9">
        <v>152</v>
      </c>
      <c r="FY19" s="9">
        <v>29.27</v>
      </c>
      <c r="FZ19" s="9">
        <v>477.34</v>
      </c>
      <c r="GA19" s="9">
        <v>1873.0450000000001</v>
      </c>
      <c r="GB19" s="9">
        <v>1611.6020000000001</v>
      </c>
      <c r="GC19" s="9">
        <v>1611.6020000000001</v>
      </c>
      <c r="GD19" s="9">
        <v>125.425</v>
      </c>
      <c r="GE19" s="9">
        <v>1486.1769999999999</v>
      </c>
      <c r="GF19" s="9">
        <v>261.44400000000002</v>
      </c>
      <c r="GG19" s="9">
        <v>4622.8149999999996</v>
      </c>
      <c r="GH19" s="9">
        <v>4339.4629999999997</v>
      </c>
      <c r="GI19" s="9">
        <v>873.94500000000005</v>
      </c>
      <c r="GJ19" s="9">
        <v>396.37</v>
      </c>
      <c r="GK19" s="9">
        <v>156.161</v>
      </c>
      <c r="GL19" s="9">
        <v>197.74199999999999</v>
      </c>
      <c r="GM19" s="9">
        <v>243.98400000000001</v>
      </c>
      <c r="GN19" s="9">
        <v>109.295</v>
      </c>
      <c r="GO19" s="9">
        <v>253.376</v>
      </c>
      <c r="GP19" s="9">
        <v>60.944000000000003</v>
      </c>
      <c r="GQ19" s="9">
        <v>35.191000000000003</v>
      </c>
      <c r="GR19" s="9">
        <v>140.44800000000001</v>
      </c>
      <c r="GS19" s="9">
        <v>107.88500000000001</v>
      </c>
      <c r="GT19" s="9">
        <v>108.13800000000001</v>
      </c>
      <c r="GU19" s="9">
        <v>273.07</v>
      </c>
      <c r="GV19" s="9">
        <v>83.402000000000001</v>
      </c>
      <c r="GW19" s="9">
        <v>477.57600000000002</v>
      </c>
      <c r="GX19" s="9">
        <v>3465.518</v>
      </c>
      <c r="GY19" s="9">
        <v>2807.8690000000001</v>
      </c>
      <c r="GZ19" s="9">
        <v>2643.319</v>
      </c>
      <c r="HA19" s="9">
        <v>89.525000000000006</v>
      </c>
      <c r="HB19" s="9">
        <v>69.757999999999996</v>
      </c>
      <c r="HC19" s="9">
        <v>94.2</v>
      </c>
      <c r="HD19" s="9">
        <v>44.192</v>
      </c>
      <c r="HE19" s="9">
        <v>18.087</v>
      </c>
      <c r="HF19" s="9">
        <v>2159.2020000000002</v>
      </c>
      <c r="HG19" s="9">
        <v>151.05199999999999</v>
      </c>
      <c r="HH19" s="9">
        <v>124.288</v>
      </c>
      <c r="HI19" s="9">
        <v>373.327</v>
      </c>
      <c r="HJ19" s="9">
        <v>492.48599999999999</v>
      </c>
      <c r="HK19" s="9">
        <v>2315.3829999999998</v>
      </c>
      <c r="HL19" s="9">
        <v>657.64800000000002</v>
      </c>
      <c r="HM19" s="9">
        <v>283.35199999999998</v>
      </c>
      <c r="HN19" s="9">
        <v>4071.9110000000001</v>
      </c>
      <c r="HO19" s="9">
        <v>550.904</v>
      </c>
      <c r="HP19" s="9">
        <v>86.48</v>
      </c>
      <c r="HQ19" s="9">
        <v>82.772999999999996</v>
      </c>
      <c r="HR19" s="9">
        <v>4.2290000000000001</v>
      </c>
      <c r="HS19" s="9">
        <v>4.2290000000000001</v>
      </c>
      <c r="HT19" s="9">
        <v>0</v>
      </c>
      <c r="HU19" s="9">
        <v>4.2290000000000001</v>
      </c>
      <c r="HV19" s="9">
        <v>1.5429999999999999</v>
      </c>
      <c r="HW19" s="9">
        <v>2.6850000000000001</v>
      </c>
      <c r="HX19" s="9">
        <v>1.5429999999999999</v>
      </c>
      <c r="HY19" s="9">
        <v>2.6850000000000001</v>
      </c>
      <c r="HZ19" s="9">
        <v>0</v>
      </c>
      <c r="IA19" s="9">
        <v>0.753</v>
      </c>
      <c r="IB19" s="9">
        <v>0</v>
      </c>
      <c r="IC19" s="9">
        <v>3.476</v>
      </c>
      <c r="ID19" s="9">
        <v>3.476</v>
      </c>
      <c r="IE19" s="9">
        <v>0.753</v>
      </c>
      <c r="IF19" s="9">
        <v>0</v>
      </c>
      <c r="IG19" s="9">
        <v>78.543999999999997</v>
      </c>
      <c r="IH19" s="9">
        <v>27.35</v>
      </c>
      <c r="II19" s="9">
        <v>26.11</v>
      </c>
      <c r="IJ19" s="9">
        <v>1.2410000000000001</v>
      </c>
      <c r="IK19" s="9">
        <v>0</v>
      </c>
      <c r="IL19" s="9">
        <v>1.2410000000000001</v>
      </c>
      <c r="IM19" s="9">
        <v>0</v>
      </c>
      <c r="IN19" s="9">
        <v>0</v>
      </c>
      <c r="IO19" s="9">
        <v>19.303999999999998</v>
      </c>
      <c r="IP19" s="9">
        <v>0</v>
      </c>
      <c r="IQ19" s="9">
        <v>2.048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1512</v>
      </c>
      <c r="C1" s="3" t="s">
        <v>1513</v>
      </c>
      <c r="D1" s="3" t="s">
        <v>1514</v>
      </c>
      <c r="E1" s="3" t="s">
        <v>1515</v>
      </c>
      <c r="F1" s="3" t="s">
        <v>1516</v>
      </c>
      <c r="G1" s="3" t="s">
        <v>1517</v>
      </c>
      <c r="H1" s="3" t="s">
        <v>1518</v>
      </c>
      <c r="I1" s="3" t="s">
        <v>1519</v>
      </c>
      <c r="J1" s="3" t="s">
        <v>1520</v>
      </c>
      <c r="K1" s="3" t="s">
        <v>1521</v>
      </c>
      <c r="L1" s="3" t="s">
        <v>1522</v>
      </c>
      <c r="M1" s="3" t="s">
        <v>1523</v>
      </c>
      <c r="N1" s="3" t="s">
        <v>1524</v>
      </c>
      <c r="O1" s="3" t="s">
        <v>1525</v>
      </c>
      <c r="P1" s="3" t="s">
        <v>1526</v>
      </c>
      <c r="Q1" s="3" t="s">
        <v>1527</v>
      </c>
      <c r="R1" s="3" t="s">
        <v>1528</v>
      </c>
      <c r="S1" s="3" t="s">
        <v>1529</v>
      </c>
      <c r="T1" s="3" t="s">
        <v>1530</v>
      </c>
      <c r="U1" s="3" t="s">
        <v>1531</v>
      </c>
      <c r="V1" s="3" t="s">
        <v>1532</v>
      </c>
      <c r="W1" s="3" t="s">
        <v>1533</v>
      </c>
      <c r="X1" s="3" t="s">
        <v>1534</v>
      </c>
      <c r="Y1" s="3" t="s">
        <v>1535</v>
      </c>
      <c r="Z1" s="3" t="s">
        <v>1536</v>
      </c>
      <c r="AA1" s="3" t="s">
        <v>1537</v>
      </c>
      <c r="AB1" s="3" t="s">
        <v>1538</v>
      </c>
      <c r="AC1" s="3" t="s">
        <v>1539</v>
      </c>
      <c r="AD1" s="3" t="s">
        <v>1540</v>
      </c>
      <c r="AE1" s="3" t="s">
        <v>1541</v>
      </c>
      <c r="AF1" s="3" t="s">
        <v>1542</v>
      </c>
      <c r="AG1" s="3" t="s">
        <v>1543</v>
      </c>
      <c r="AH1" s="3" t="s">
        <v>1544</v>
      </c>
      <c r="AI1" s="3" t="s">
        <v>1545</v>
      </c>
      <c r="AJ1" s="3" t="s">
        <v>1546</v>
      </c>
      <c r="AK1" s="3" t="s">
        <v>1547</v>
      </c>
      <c r="AL1" s="3" t="s">
        <v>1548</v>
      </c>
      <c r="AM1" s="3" t="s">
        <v>1549</v>
      </c>
      <c r="AN1" s="3" t="s">
        <v>1550</v>
      </c>
      <c r="AO1" s="3" t="s">
        <v>1551</v>
      </c>
      <c r="AP1" s="3" t="s">
        <v>1552</v>
      </c>
      <c r="AQ1" s="3" t="s">
        <v>1553</v>
      </c>
      <c r="AR1" s="3" t="s">
        <v>1554</v>
      </c>
      <c r="AS1" s="3" t="s">
        <v>1555</v>
      </c>
      <c r="AT1" s="3" t="s">
        <v>1556</v>
      </c>
      <c r="AU1" s="3" t="s">
        <v>1557</v>
      </c>
      <c r="AV1" s="3" t="s">
        <v>1558</v>
      </c>
      <c r="AW1" s="3" t="s">
        <v>1559</v>
      </c>
      <c r="AX1" s="3" t="s">
        <v>1560</v>
      </c>
      <c r="AY1" s="3" t="s">
        <v>1561</v>
      </c>
      <c r="AZ1" s="3" t="s">
        <v>1562</v>
      </c>
      <c r="BA1" s="3" t="s">
        <v>1563</v>
      </c>
      <c r="BB1" s="3" t="s">
        <v>1564</v>
      </c>
      <c r="BC1" s="3" t="s">
        <v>1565</v>
      </c>
      <c r="BD1" s="3" t="s">
        <v>1566</v>
      </c>
      <c r="BE1" s="3" t="s">
        <v>1567</v>
      </c>
      <c r="BF1" s="3" t="s">
        <v>1568</v>
      </c>
      <c r="BG1" s="3" t="s">
        <v>1569</v>
      </c>
      <c r="BH1" s="3" t="s">
        <v>1570</v>
      </c>
      <c r="BI1" s="3" t="s">
        <v>1571</v>
      </c>
      <c r="BJ1" s="3" t="s">
        <v>1572</v>
      </c>
      <c r="BK1" s="3" t="s">
        <v>1573</v>
      </c>
      <c r="BL1" s="3" t="s">
        <v>1574</v>
      </c>
      <c r="BM1" s="3" t="s">
        <v>1575</v>
      </c>
      <c r="BN1" s="3" t="s">
        <v>1576</v>
      </c>
      <c r="BO1" s="3" t="s">
        <v>1577</v>
      </c>
      <c r="BP1" s="3" t="s">
        <v>1578</v>
      </c>
      <c r="BQ1" s="3" t="s">
        <v>1579</v>
      </c>
      <c r="BR1" s="3" t="s">
        <v>1580</v>
      </c>
      <c r="BS1" s="3" t="s">
        <v>1581</v>
      </c>
      <c r="BT1" s="3" t="s">
        <v>1582</v>
      </c>
      <c r="BU1" s="3" t="s">
        <v>1583</v>
      </c>
      <c r="BV1" s="3" t="s">
        <v>1584</v>
      </c>
      <c r="BW1" s="3" t="s">
        <v>1585</v>
      </c>
      <c r="BX1" s="3" t="s">
        <v>1586</v>
      </c>
      <c r="BY1" s="3" t="s">
        <v>1587</v>
      </c>
      <c r="BZ1" s="3" t="s">
        <v>1588</v>
      </c>
      <c r="CA1" s="3" t="s">
        <v>1589</v>
      </c>
      <c r="CB1" s="3" t="s">
        <v>1590</v>
      </c>
      <c r="CC1" s="3" t="s">
        <v>1591</v>
      </c>
      <c r="CD1" s="3" t="s">
        <v>1592</v>
      </c>
      <c r="CE1" s="3" t="s">
        <v>1593</v>
      </c>
      <c r="CF1" s="3" t="s">
        <v>1594</v>
      </c>
      <c r="CG1" s="3" t="s">
        <v>1595</v>
      </c>
      <c r="CH1" s="3" t="s">
        <v>1596</v>
      </c>
      <c r="CI1" s="3" t="s">
        <v>1597</v>
      </c>
      <c r="CJ1" s="3" t="s">
        <v>1598</v>
      </c>
      <c r="CK1" s="3" t="s">
        <v>1599</v>
      </c>
      <c r="CL1" s="3" t="s">
        <v>1600</v>
      </c>
      <c r="CM1" s="3" t="s">
        <v>1601</v>
      </c>
      <c r="CN1" s="3" t="s">
        <v>1602</v>
      </c>
      <c r="CO1" s="3" t="s">
        <v>1603</v>
      </c>
      <c r="CP1" s="3" t="s">
        <v>1604</v>
      </c>
      <c r="CQ1" s="3" t="s">
        <v>1605</v>
      </c>
      <c r="CR1" s="3" t="s">
        <v>1606</v>
      </c>
      <c r="CS1" s="3" t="s">
        <v>1607</v>
      </c>
      <c r="CT1" s="3" t="s">
        <v>1608</v>
      </c>
      <c r="CU1" s="3" t="s">
        <v>1609</v>
      </c>
      <c r="CV1" s="3" t="s">
        <v>1610</v>
      </c>
      <c r="CW1" s="3" t="s">
        <v>1611</v>
      </c>
      <c r="CX1" s="3" t="s">
        <v>1612</v>
      </c>
      <c r="CY1" s="3" t="s">
        <v>1613</v>
      </c>
      <c r="CZ1" s="3" t="s">
        <v>1614</v>
      </c>
      <c r="DA1" s="3" t="s">
        <v>1615</v>
      </c>
      <c r="DB1" s="3" t="s">
        <v>1616</v>
      </c>
      <c r="DC1" s="3" t="s">
        <v>1617</v>
      </c>
      <c r="DD1" s="3" t="s">
        <v>1618</v>
      </c>
      <c r="DE1" s="3" t="s">
        <v>1619</v>
      </c>
      <c r="DF1" s="3" t="s">
        <v>1620</v>
      </c>
      <c r="DG1" s="3" t="s">
        <v>1621</v>
      </c>
      <c r="DH1" s="3" t="s">
        <v>1622</v>
      </c>
      <c r="DI1" s="3" t="s">
        <v>1623</v>
      </c>
      <c r="DJ1" s="3" t="s">
        <v>1624</v>
      </c>
      <c r="DK1" s="3" t="s">
        <v>1625</v>
      </c>
      <c r="DL1" s="3" t="s">
        <v>1626</v>
      </c>
      <c r="DM1" s="3" t="s">
        <v>1627</v>
      </c>
      <c r="DN1" s="3" t="s">
        <v>1628</v>
      </c>
      <c r="DO1" s="3" t="s">
        <v>1629</v>
      </c>
      <c r="DP1" s="3" t="s">
        <v>1630</v>
      </c>
      <c r="DQ1" s="3" t="s">
        <v>1631</v>
      </c>
      <c r="DR1" s="3" t="s">
        <v>1632</v>
      </c>
      <c r="DS1" s="3" t="s">
        <v>1633</v>
      </c>
      <c r="DT1" s="3" t="s">
        <v>1634</v>
      </c>
      <c r="DU1" s="3" t="s">
        <v>1635</v>
      </c>
      <c r="DV1" s="3" t="s">
        <v>1636</v>
      </c>
      <c r="DW1" s="3" t="s">
        <v>1637</v>
      </c>
      <c r="DX1" s="3" t="s">
        <v>1638</v>
      </c>
      <c r="DY1" s="3" t="s">
        <v>1639</v>
      </c>
      <c r="DZ1" s="3" t="s">
        <v>1640</v>
      </c>
      <c r="EA1" s="3" t="s">
        <v>1641</v>
      </c>
      <c r="EB1" s="3" t="s">
        <v>1642</v>
      </c>
      <c r="EC1" s="3" t="s">
        <v>1643</v>
      </c>
      <c r="ED1" s="3" t="s">
        <v>1644</v>
      </c>
      <c r="EE1" s="3" t="s">
        <v>1645</v>
      </c>
      <c r="EF1" s="3" t="s">
        <v>1646</v>
      </c>
      <c r="EG1" s="3" t="s">
        <v>1647</v>
      </c>
      <c r="EH1" s="3" t="s">
        <v>1648</v>
      </c>
      <c r="EI1" s="3" t="s">
        <v>1649</v>
      </c>
      <c r="EJ1" s="3" t="s">
        <v>1650</v>
      </c>
      <c r="EK1" s="3" t="s">
        <v>1651</v>
      </c>
      <c r="EL1" s="3" t="s">
        <v>1652</v>
      </c>
      <c r="EM1" s="3" t="s">
        <v>1653</v>
      </c>
      <c r="EN1" s="3" t="s">
        <v>1654</v>
      </c>
      <c r="EO1" s="3" t="s">
        <v>1655</v>
      </c>
      <c r="EP1" s="3" t="s">
        <v>1656</v>
      </c>
      <c r="EQ1" s="3" t="s">
        <v>1657</v>
      </c>
      <c r="ER1" s="3" t="s">
        <v>1658</v>
      </c>
      <c r="ES1" s="3" t="s">
        <v>1659</v>
      </c>
      <c r="ET1" s="3" t="s">
        <v>1660</v>
      </c>
      <c r="EU1" s="3" t="s">
        <v>1661</v>
      </c>
      <c r="EV1" s="3" t="s">
        <v>1662</v>
      </c>
      <c r="EW1" s="3" t="s">
        <v>1663</v>
      </c>
      <c r="EX1" s="3" t="s">
        <v>1664</v>
      </c>
      <c r="EY1" s="3" t="s">
        <v>1665</v>
      </c>
      <c r="EZ1" s="3" t="s">
        <v>1666</v>
      </c>
      <c r="FA1" s="3" t="s">
        <v>1667</v>
      </c>
      <c r="FB1" s="3" t="s">
        <v>1668</v>
      </c>
      <c r="FC1" s="3" t="s">
        <v>1669</v>
      </c>
      <c r="FD1" s="3" t="s">
        <v>1670</v>
      </c>
      <c r="FE1" s="3" t="s">
        <v>1671</v>
      </c>
      <c r="FF1" s="3" t="s">
        <v>1672</v>
      </c>
      <c r="FG1" s="3" t="s">
        <v>1673</v>
      </c>
      <c r="FH1" s="3" t="s">
        <v>1674</v>
      </c>
      <c r="FI1" s="3" t="s">
        <v>1675</v>
      </c>
      <c r="FJ1" s="3" t="s">
        <v>1676</v>
      </c>
      <c r="FK1" s="3" t="s">
        <v>1677</v>
      </c>
      <c r="FL1" s="3" t="s">
        <v>1678</v>
      </c>
      <c r="FM1" s="3" t="s">
        <v>1679</v>
      </c>
      <c r="FN1" s="3" t="s">
        <v>1680</v>
      </c>
      <c r="FO1" s="3" t="s">
        <v>1681</v>
      </c>
      <c r="FP1" s="3" t="s">
        <v>1682</v>
      </c>
      <c r="FQ1" s="3" t="s">
        <v>1683</v>
      </c>
      <c r="FR1" s="3" t="s">
        <v>1684</v>
      </c>
      <c r="FS1" s="3" t="s">
        <v>1685</v>
      </c>
      <c r="FT1" s="3" t="s">
        <v>1686</v>
      </c>
      <c r="FU1" s="3" t="s">
        <v>1687</v>
      </c>
      <c r="FV1" s="3" t="s">
        <v>1688</v>
      </c>
      <c r="FW1" s="3" t="s">
        <v>1689</v>
      </c>
      <c r="FX1" s="3" t="s">
        <v>1690</v>
      </c>
      <c r="FY1" s="3" t="s">
        <v>1691</v>
      </c>
      <c r="FZ1" s="3" t="s">
        <v>1692</v>
      </c>
      <c r="GA1" s="3" t="s">
        <v>1693</v>
      </c>
      <c r="GB1" s="3" t="s">
        <v>1694</v>
      </c>
      <c r="GC1" s="3" t="s">
        <v>1695</v>
      </c>
      <c r="GD1" s="3" t="s">
        <v>1696</v>
      </c>
      <c r="GE1" s="3" t="s">
        <v>1697</v>
      </c>
      <c r="GF1" s="3" t="s">
        <v>1698</v>
      </c>
      <c r="GG1" s="3" t="s">
        <v>1699</v>
      </c>
      <c r="GH1" s="3" t="s">
        <v>1700</v>
      </c>
      <c r="GI1" s="3" t="s">
        <v>1701</v>
      </c>
      <c r="GJ1" s="3" t="s">
        <v>1702</v>
      </c>
      <c r="GK1" s="3" t="s">
        <v>1703</v>
      </c>
      <c r="GL1" s="3" t="s">
        <v>1704</v>
      </c>
      <c r="GM1" s="3" t="s">
        <v>1705</v>
      </c>
      <c r="GN1" s="3" t="s">
        <v>1706</v>
      </c>
      <c r="GO1" s="3" t="s">
        <v>1707</v>
      </c>
      <c r="GP1" s="3" t="s">
        <v>1708</v>
      </c>
      <c r="GQ1" s="3" t="s">
        <v>1709</v>
      </c>
      <c r="GR1" s="3" t="s">
        <v>1710</v>
      </c>
      <c r="GS1" s="3" t="s">
        <v>1711</v>
      </c>
      <c r="GT1" s="3" t="s">
        <v>1712</v>
      </c>
      <c r="GU1" s="3" t="s">
        <v>1713</v>
      </c>
      <c r="GV1" s="3" t="s">
        <v>1714</v>
      </c>
      <c r="GW1" s="3" t="s">
        <v>1715</v>
      </c>
      <c r="GX1" s="3" t="s">
        <v>1716</v>
      </c>
      <c r="GY1" s="3" t="s">
        <v>1717</v>
      </c>
      <c r="GZ1" s="3" t="s">
        <v>1718</v>
      </c>
      <c r="HA1" s="3" t="s">
        <v>1719</v>
      </c>
      <c r="HB1" s="3" t="s">
        <v>1720</v>
      </c>
      <c r="HC1" s="3" t="s">
        <v>1721</v>
      </c>
      <c r="HD1" s="3" t="s">
        <v>1722</v>
      </c>
      <c r="HE1" s="3" t="s">
        <v>1723</v>
      </c>
      <c r="HF1" s="3" t="s">
        <v>1724</v>
      </c>
      <c r="HG1" s="3" t="s">
        <v>1725</v>
      </c>
      <c r="HH1" s="3" t="s">
        <v>1726</v>
      </c>
      <c r="HI1" s="3" t="s">
        <v>1727</v>
      </c>
      <c r="HJ1" s="3" t="s">
        <v>1728</v>
      </c>
      <c r="HK1" s="3" t="s">
        <v>1729</v>
      </c>
      <c r="HL1" s="3" t="s">
        <v>1730</v>
      </c>
      <c r="HM1" s="3" t="s">
        <v>1731</v>
      </c>
      <c r="HN1" s="3" t="s">
        <v>1732</v>
      </c>
      <c r="HO1" s="3" t="s">
        <v>1733</v>
      </c>
      <c r="HP1" s="3" t="s">
        <v>1734</v>
      </c>
      <c r="HQ1" s="3" t="s">
        <v>1735</v>
      </c>
      <c r="HR1" s="3" t="s">
        <v>1736</v>
      </c>
      <c r="HS1" s="3" t="s">
        <v>1737</v>
      </c>
      <c r="HT1" s="3" t="s">
        <v>1738</v>
      </c>
      <c r="HU1" s="3" t="s">
        <v>1739</v>
      </c>
      <c r="HV1" s="3" t="s">
        <v>1740</v>
      </c>
      <c r="HW1" s="3" t="s">
        <v>1741</v>
      </c>
      <c r="HX1" s="3" t="s">
        <v>1742</v>
      </c>
      <c r="HY1" s="3" t="s">
        <v>1743</v>
      </c>
      <c r="HZ1" s="3" t="s">
        <v>1744</v>
      </c>
      <c r="IA1" s="3" t="s">
        <v>1745</v>
      </c>
      <c r="IB1" s="3" t="s">
        <v>1746</v>
      </c>
      <c r="IC1" s="3" t="s">
        <v>1747</v>
      </c>
      <c r="ID1" s="3" t="s">
        <v>1748</v>
      </c>
      <c r="IE1" s="3" t="s">
        <v>1749</v>
      </c>
      <c r="IF1" s="3" t="s">
        <v>1750</v>
      </c>
      <c r="IG1" s="3" t="s">
        <v>1751</v>
      </c>
      <c r="IH1" s="3" t="s">
        <v>1752</v>
      </c>
      <c r="II1" s="3" t="s">
        <v>1753</v>
      </c>
      <c r="IJ1" s="3" t="s">
        <v>1754</v>
      </c>
      <c r="IK1" s="3" t="s">
        <v>1755</v>
      </c>
      <c r="IL1" s="3" t="s">
        <v>1756</v>
      </c>
      <c r="IM1" s="3" t="s">
        <v>1757</v>
      </c>
      <c r="IN1" s="3" t="s">
        <v>1758</v>
      </c>
      <c r="IO1" s="3" t="s">
        <v>1759</v>
      </c>
      <c r="IP1" s="3" t="s">
        <v>1760</v>
      </c>
      <c r="IQ1" s="3" t="s">
        <v>1761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1762</v>
      </c>
      <c r="C10" s="8" t="s">
        <v>1763</v>
      </c>
      <c r="D10" s="8" t="s">
        <v>1764</v>
      </c>
      <c r="E10" s="8" t="s">
        <v>1765</v>
      </c>
      <c r="F10" s="8" t="s">
        <v>1766</v>
      </c>
      <c r="G10" s="8" t="s">
        <v>1767</v>
      </c>
      <c r="H10" s="8" t="s">
        <v>1768</v>
      </c>
      <c r="I10" s="8" t="s">
        <v>1769</v>
      </c>
      <c r="J10" s="8" t="s">
        <v>1770</v>
      </c>
      <c r="K10" s="8" t="s">
        <v>1771</v>
      </c>
      <c r="L10" s="8" t="s">
        <v>1772</v>
      </c>
      <c r="M10" s="8" t="s">
        <v>1773</v>
      </c>
      <c r="N10" s="8" t="s">
        <v>1774</v>
      </c>
      <c r="O10" s="8" t="s">
        <v>1775</v>
      </c>
      <c r="P10" s="8" t="s">
        <v>1776</v>
      </c>
      <c r="Q10" s="8" t="s">
        <v>1777</v>
      </c>
      <c r="R10" s="8" t="s">
        <v>1778</v>
      </c>
      <c r="S10" s="8" t="s">
        <v>1779</v>
      </c>
      <c r="T10" s="8" t="s">
        <v>1780</v>
      </c>
      <c r="U10" s="8" t="s">
        <v>1781</v>
      </c>
      <c r="V10" s="8" t="s">
        <v>1782</v>
      </c>
      <c r="W10" s="8" t="s">
        <v>1783</v>
      </c>
      <c r="X10" s="8" t="s">
        <v>1784</v>
      </c>
      <c r="Y10" s="8" t="s">
        <v>1785</v>
      </c>
      <c r="Z10" s="8" t="s">
        <v>1786</v>
      </c>
      <c r="AA10" s="8" t="s">
        <v>1787</v>
      </c>
      <c r="AB10" s="8" t="s">
        <v>1788</v>
      </c>
      <c r="AC10" s="8" t="s">
        <v>1789</v>
      </c>
      <c r="AD10" s="8" t="s">
        <v>1790</v>
      </c>
      <c r="AE10" s="8" t="s">
        <v>1791</v>
      </c>
      <c r="AF10" s="8" t="s">
        <v>1792</v>
      </c>
      <c r="AG10" s="8" t="s">
        <v>1793</v>
      </c>
      <c r="AH10" s="8" t="s">
        <v>1794</v>
      </c>
      <c r="AI10" s="8" t="s">
        <v>1795</v>
      </c>
      <c r="AJ10" s="8" t="s">
        <v>1796</v>
      </c>
      <c r="AK10" s="8" t="s">
        <v>1797</v>
      </c>
      <c r="AL10" s="8" t="s">
        <v>1798</v>
      </c>
      <c r="AM10" s="8" t="s">
        <v>1799</v>
      </c>
      <c r="AN10" s="8" t="s">
        <v>1800</v>
      </c>
      <c r="AO10" s="8" t="s">
        <v>1801</v>
      </c>
      <c r="AP10" s="8" t="s">
        <v>1802</v>
      </c>
      <c r="AQ10" s="8" t="s">
        <v>1803</v>
      </c>
      <c r="AR10" s="8" t="s">
        <v>1804</v>
      </c>
      <c r="AS10" s="8" t="s">
        <v>1805</v>
      </c>
      <c r="AT10" s="8" t="s">
        <v>1806</v>
      </c>
      <c r="AU10" s="8" t="s">
        <v>1807</v>
      </c>
      <c r="AV10" s="8" t="s">
        <v>1808</v>
      </c>
      <c r="AW10" s="8" t="s">
        <v>1809</v>
      </c>
      <c r="AX10" s="8" t="s">
        <v>1810</v>
      </c>
      <c r="AY10" s="8" t="s">
        <v>1811</v>
      </c>
      <c r="AZ10" s="8" t="s">
        <v>1812</v>
      </c>
      <c r="BA10" s="8" t="s">
        <v>1813</v>
      </c>
      <c r="BB10" s="8" t="s">
        <v>1814</v>
      </c>
      <c r="BC10" s="8" t="s">
        <v>1815</v>
      </c>
      <c r="BD10" s="8" t="s">
        <v>1816</v>
      </c>
      <c r="BE10" s="8" t="s">
        <v>1817</v>
      </c>
      <c r="BF10" s="8" t="s">
        <v>1818</v>
      </c>
      <c r="BG10" s="8" t="s">
        <v>1819</v>
      </c>
      <c r="BH10" s="8" t="s">
        <v>1820</v>
      </c>
      <c r="BI10" s="8" t="s">
        <v>1821</v>
      </c>
      <c r="BJ10" s="8" t="s">
        <v>1822</v>
      </c>
      <c r="BK10" s="8" t="s">
        <v>1823</v>
      </c>
      <c r="BL10" s="8" t="s">
        <v>1824</v>
      </c>
      <c r="BM10" s="8" t="s">
        <v>1825</v>
      </c>
      <c r="BN10" s="8" t="s">
        <v>1826</v>
      </c>
      <c r="BO10" s="8" t="s">
        <v>1827</v>
      </c>
      <c r="BP10" s="8" t="s">
        <v>1828</v>
      </c>
      <c r="BQ10" s="8" t="s">
        <v>1829</v>
      </c>
      <c r="BR10" s="8" t="s">
        <v>1830</v>
      </c>
      <c r="BS10" s="8" t="s">
        <v>1831</v>
      </c>
      <c r="BT10" s="8" t="s">
        <v>1832</v>
      </c>
      <c r="BU10" s="8" t="s">
        <v>1833</v>
      </c>
      <c r="BV10" s="8" t="s">
        <v>1834</v>
      </c>
      <c r="BW10" s="8" t="s">
        <v>1835</v>
      </c>
      <c r="BX10" s="8" t="s">
        <v>1836</v>
      </c>
      <c r="BY10" s="8" t="s">
        <v>1837</v>
      </c>
      <c r="BZ10" s="8" t="s">
        <v>1838</v>
      </c>
      <c r="CA10" s="8" t="s">
        <v>1839</v>
      </c>
      <c r="CB10" s="8" t="s">
        <v>1840</v>
      </c>
      <c r="CC10" s="8" t="s">
        <v>1841</v>
      </c>
      <c r="CD10" s="8" t="s">
        <v>1842</v>
      </c>
      <c r="CE10" s="8" t="s">
        <v>1843</v>
      </c>
      <c r="CF10" s="8" t="s">
        <v>1844</v>
      </c>
      <c r="CG10" s="8" t="s">
        <v>1845</v>
      </c>
      <c r="CH10" s="8" t="s">
        <v>1846</v>
      </c>
      <c r="CI10" s="8" t="s">
        <v>1847</v>
      </c>
      <c r="CJ10" s="8" t="s">
        <v>1848</v>
      </c>
      <c r="CK10" s="8" t="s">
        <v>1849</v>
      </c>
      <c r="CL10" s="8" t="s">
        <v>1850</v>
      </c>
      <c r="CM10" s="8" t="s">
        <v>1851</v>
      </c>
      <c r="CN10" s="8" t="s">
        <v>1852</v>
      </c>
      <c r="CO10" s="8" t="s">
        <v>1853</v>
      </c>
      <c r="CP10" s="8" t="s">
        <v>1854</v>
      </c>
      <c r="CQ10" s="8" t="s">
        <v>1855</v>
      </c>
      <c r="CR10" s="8" t="s">
        <v>1856</v>
      </c>
      <c r="CS10" s="8" t="s">
        <v>1857</v>
      </c>
      <c r="CT10" s="8" t="s">
        <v>1858</v>
      </c>
      <c r="CU10" s="8" t="s">
        <v>1859</v>
      </c>
      <c r="CV10" s="8" t="s">
        <v>1860</v>
      </c>
      <c r="CW10" s="8" t="s">
        <v>1861</v>
      </c>
      <c r="CX10" s="8" t="s">
        <v>1862</v>
      </c>
      <c r="CY10" s="8" t="s">
        <v>1863</v>
      </c>
      <c r="CZ10" s="8" t="s">
        <v>1864</v>
      </c>
      <c r="DA10" s="8" t="s">
        <v>1865</v>
      </c>
      <c r="DB10" s="8" t="s">
        <v>1866</v>
      </c>
      <c r="DC10" s="8" t="s">
        <v>1867</v>
      </c>
      <c r="DD10" s="8" t="s">
        <v>1868</v>
      </c>
      <c r="DE10" s="8" t="s">
        <v>1869</v>
      </c>
      <c r="DF10" s="8" t="s">
        <v>1870</v>
      </c>
      <c r="DG10" s="8" t="s">
        <v>1871</v>
      </c>
      <c r="DH10" s="8" t="s">
        <v>1872</v>
      </c>
      <c r="DI10" s="8" t="s">
        <v>1873</v>
      </c>
      <c r="DJ10" s="8" t="s">
        <v>1874</v>
      </c>
      <c r="DK10" s="8" t="s">
        <v>1875</v>
      </c>
      <c r="DL10" s="8" t="s">
        <v>1876</v>
      </c>
      <c r="DM10" s="8" t="s">
        <v>1877</v>
      </c>
      <c r="DN10" s="8" t="s">
        <v>1878</v>
      </c>
      <c r="DO10" s="8" t="s">
        <v>1879</v>
      </c>
      <c r="DP10" s="8" t="s">
        <v>1880</v>
      </c>
      <c r="DQ10" s="8" t="s">
        <v>1881</v>
      </c>
      <c r="DR10" s="8" t="s">
        <v>1882</v>
      </c>
      <c r="DS10" s="8" t="s">
        <v>1883</v>
      </c>
      <c r="DT10" s="8" t="s">
        <v>1884</v>
      </c>
      <c r="DU10" s="8" t="s">
        <v>1885</v>
      </c>
      <c r="DV10" s="8" t="s">
        <v>1886</v>
      </c>
      <c r="DW10" s="8" t="s">
        <v>1887</v>
      </c>
      <c r="DX10" s="8" t="s">
        <v>1888</v>
      </c>
      <c r="DY10" s="8" t="s">
        <v>1889</v>
      </c>
      <c r="DZ10" s="8" t="s">
        <v>1890</v>
      </c>
      <c r="EA10" s="8" t="s">
        <v>1891</v>
      </c>
      <c r="EB10" s="8" t="s">
        <v>1892</v>
      </c>
      <c r="EC10" s="8" t="s">
        <v>1893</v>
      </c>
      <c r="ED10" s="8" t="s">
        <v>1894</v>
      </c>
      <c r="EE10" s="8" t="s">
        <v>1895</v>
      </c>
      <c r="EF10" s="8" t="s">
        <v>1896</v>
      </c>
      <c r="EG10" s="8" t="s">
        <v>1897</v>
      </c>
      <c r="EH10" s="8" t="s">
        <v>1898</v>
      </c>
      <c r="EI10" s="8" t="s">
        <v>1899</v>
      </c>
      <c r="EJ10" s="8" t="s">
        <v>1900</v>
      </c>
      <c r="EK10" s="8" t="s">
        <v>1901</v>
      </c>
      <c r="EL10" s="8" t="s">
        <v>1902</v>
      </c>
      <c r="EM10" s="8" t="s">
        <v>1903</v>
      </c>
      <c r="EN10" s="8" t="s">
        <v>1904</v>
      </c>
      <c r="EO10" s="8" t="s">
        <v>1905</v>
      </c>
      <c r="EP10" s="8" t="s">
        <v>1906</v>
      </c>
      <c r="EQ10" s="8" t="s">
        <v>1907</v>
      </c>
      <c r="ER10" s="8" t="s">
        <v>1908</v>
      </c>
      <c r="ES10" s="8" t="s">
        <v>1909</v>
      </c>
      <c r="ET10" s="8" t="s">
        <v>1910</v>
      </c>
      <c r="EU10" s="8" t="s">
        <v>1911</v>
      </c>
      <c r="EV10" s="8" t="s">
        <v>1912</v>
      </c>
      <c r="EW10" s="8" t="s">
        <v>1913</v>
      </c>
      <c r="EX10" s="8" t="s">
        <v>1914</v>
      </c>
      <c r="EY10" s="8" t="s">
        <v>1915</v>
      </c>
      <c r="EZ10" s="8" t="s">
        <v>1916</v>
      </c>
      <c r="FA10" s="8" t="s">
        <v>1917</v>
      </c>
      <c r="FB10" s="8" t="s">
        <v>1918</v>
      </c>
      <c r="FC10" s="8" t="s">
        <v>1919</v>
      </c>
      <c r="FD10" s="8" t="s">
        <v>1920</v>
      </c>
      <c r="FE10" s="8" t="s">
        <v>1921</v>
      </c>
      <c r="FF10" s="8" t="s">
        <v>1922</v>
      </c>
      <c r="FG10" s="8" t="s">
        <v>1923</v>
      </c>
      <c r="FH10" s="8" t="s">
        <v>1924</v>
      </c>
      <c r="FI10" s="8" t="s">
        <v>1925</v>
      </c>
      <c r="FJ10" s="8" t="s">
        <v>1926</v>
      </c>
      <c r="FK10" s="8" t="s">
        <v>1927</v>
      </c>
      <c r="FL10" s="8" t="s">
        <v>1928</v>
      </c>
      <c r="FM10" s="8" t="s">
        <v>1929</v>
      </c>
      <c r="FN10" s="8" t="s">
        <v>1930</v>
      </c>
      <c r="FO10" s="8" t="s">
        <v>1931</v>
      </c>
      <c r="FP10" s="8" t="s">
        <v>1932</v>
      </c>
      <c r="FQ10" s="8" t="s">
        <v>1933</v>
      </c>
      <c r="FR10" s="8" t="s">
        <v>1934</v>
      </c>
      <c r="FS10" s="8" t="s">
        <v>1935</v>
      </c>
      <c r="FT10" s="8" t="s">
        <v>1936</v>
      </c>
      <c r="FU10" s="8" t="s">
        <v>1937</v>
      </c>
      <c r="FV10" s="8" t="s">
        <v>1938</v>
      </c>
      <c r="FW10" s="8" t="s">
        <v>1939</v>
      </c>
      <c r="FX10" s="8" t="s">
        <v>1940</v>
      </c>
      <c r="FY10" s="8" t="s">
        <v>1941</v>
      </c>
      <c r="FZ10" s="8" t="s">
        <v>1942</v>
      </c>
      <c r="GA10" s="8" t="s">
        <v>1943</v>
      </c>
      <c r="GB10" s="8" t="s">
        <v>1944</v>
      </c>
      <c r="GC10" s="8" t="s">
        <v>1945</v>
      </c>
      <c r="GD10" s="8" t="s">
        <v>1946</v>
      </c>
      <c r="GE10" s="8" t="s">
        <v>1947</v>
      </c>
      <c r="GF10" s="8" t="s">
        <v>1948</v>
      </c>
      <c r="GG10" s="8" t="s">
        <v>1949</v>
      </c>
      <c r="GH10" s="8" t="s">
        <v>1950</v>
      </c>
      <c r="GI10" s="8" t="s">
        <v>1951</v>
      </c>
      <c r="GJ10" s="8" t="s">
        <v>1952</v>
      </c>
      <c r="GK10" s="8" t="s">
        <v>1953</v>
      </c>
      <c r="GL10" s="8" t="s">
        <v>1954</v>
      </c>
      <c r="GM10" s="8" t="s">
        <v>1955</v>
      </c>
      <c r="GN10" s="8" t="s">
        <v>1956</v>
      </c>
      <c r="GO10" s="8" t="s">
        <v>1957</v>
      </c>
      <c r="GP10" s="8" t="s">
        <v>1958</v>
      </c>
      <c r="GQ10" s="8" t="s">
        <v>1959</v>
      </c>
      <c r="GR10" s="8" t="s">
        <v>1960</v>
      </c>
      <c r="GS10" s="8" t="s">
        <v>1961</v>
      </c>
      <c r="GT10" s="8" t="s">
        <v>1962</v>
      </c>
      <c r="GU10" s="8" t="s">
        <v>1963</v>
      </c>
      <c r="GV10" s="8" t="s">
        <v>1964</v>
      </c>
      <c r="GW10" s="8" t="s">
        <v>1965</v>
      </c>
      <c r="GX10" s="8" t="s">
        <v>1966</v>
      </c>
      <c r="GY10" s="8" t="s">
        <v>1967</v>
      </c>
      <c r="GZ10" s="8" t="s">
        <v>1968</v>
      </c>
      <c r="HA10" s="8" t="s">
        <v>1969</v>
      </c>
      <c r="HB10" s="8" t="s">
        <v>1970</v>
      </c>
      <c r="HC10" s="8" t="s">
        <v>1971</v>
      </c>
      <c r="HD10" s="8" t="s">
        <v>1972</v>
      </c>
      <c r="HE10" s="8" t="s">
        <v>1973</v>
      </c>
      <c r="HF10" s="8" t="s">
        <v>1974</v>
      </c>
      <c r="HG10" s="8" t="s">
        <v>1975</v>
      </c>
      <c r="HH10" s="8" t="s">
        <v>1976</v>
      </c>
      <c r="HI10" s="8" t="s">
        <v>1977</v>
      </c>
      <c r="HJ10" s="8" t="s">
        <v>1978</v>
      </c>
      <c r="HK10" s="8" t="s">
        <v>1979</v>
      </c>
      <c r="HL10" s="8" t="s">
        <v>1980</v>
      </c>
      <c r="HM10" s="8" t="s">
        <v>1981</v>
      </c>
      <c r="HN10" s="8" t="s">
        <v>1982</v>
      </c>
      <c r="HO10" s="8" t="s">
        <v>1983</v>
      </c>
      <c r="HP10" s="8" t="s">
        <v>1984</v>
      </c>
      <c r="HQ10" s="8" t="s">
        <v>1985</v>
      </c>
      <c r="HR10" s="8" t="s">
        <v>1986</v>
      </c>
      <c r="HS10" s="8" t="s">
        <v>1987</v>
      </c>
      <c r="HT10" s="8" t="s">
        <v>1988</v>
      </c>
      <c r="HU10" s="8" t="s">
        <v>1989</v>
      </c>
      <c r="HV10" s="8" t="s">
        <v>1990</v>
      </c>
      <c r="HW10" s="8" t="s">
        <v>1991</v>
      </c>
      <c r="HX10" s="8" t="s">
        <v>1992</v>
      </c>
      <c r="HY10" s="8" t="s">
        <v>1993</v>
      </c>
      <c r="HZ10" s="8" t="s">
        <v>1994</v>
      </c>
      <c r="IA10" s="8" t="s">
        <v>1995</v>
      </c>
      <c r="IB10" s="8" t="s">
        <v>1996</v>
      </c>
      <c r="IC10" s="8" t="s">
        <v>1997</v>
      </c>
      <c r="ID10" s="8" t="s">
        <v>1998</v>
      </c>
      <c r="IE10" s="8" t="s">
        <v>1999</v>
      </c>
      <c r="IF10" s="8" t="s">
        <v>2000</v>
      </c>
      <c r="IG10" s="8" t="s">
        <v>2001</v>
      </c>
      <c r="IH10" s="8" t="s">
        <v>2002</v>
      </c>
      <c r="II10" s="8" t="s">
        <v>2003</v>
      </c>
      <c r="IJ10" s="8" t="s">
        <v>2004</v>
      </c>
      <c r="IK10" s="8" t="s">
        <v>2005</v>
      </c>
      <c r="IL10" s="8" t="s">
        <v>2006</v>
      </c>
      <c r="IM10" s="8" t="s">
        <v>2007</v>
      </c>
      <c r="IN10" s="8" t="s">
        <v>2008</v>
      </c>
      <c r="IO10" s="8" t="s">
        <v>2009</v>
      </c>
      <c r="IP10" s="8" t="s">
        <v>2010</v>
      </c>
      <c r="IQ10" s="8" t="s">
        <v>2011</v>
      </c>
    </row>
    <row r="11" spans="1:251">
      <c r="A11" s="10">
        <v>42036</v>
      </c>
      <c r="B11" s="9">
        <v>5.95</v>
      </c>
      <c r="C11" s="9">
        <v>1.67</v>
      </c>
      <c r="D11" s="9">
        <v>27.803000000000001</v>
      </c>
      <c r="E11" s="9">
        <v>37.909999999999997</v>
      </c>
      <c r="F11" s="9">
        <v>5.37</v>
      </c>
      <c r="G11" s="9">
        <v>78.340999999999994</v>
      </c>
      <c r="H11" s="9">
        <v>41.027000000000001</v>
      </c>
      <c r="I11" s="9">
        <v>36.972999999999999</v>
      </c>
      <c r="J11" s="9">
        <v>6.7880000000000003</v>
      </c>
      <c r="K11" s="9">
        <v>5.8680000000000003</v>
      </c>
      <c r="L11" s="9">
        <v>2.1080000000000001</v>
      </c>
      <c r="M11" s="9">
        <v>3.76</v>
      </c>
      <c r="N11" s="9">
        <v>4.2729999999999997</v>
      </c>
      <c r="O11" s="9">
        <v>1.595</v>
      </c>
      <c r="P11" s="9">
        <v>3.7829999999999999</v>
      </c>
      <c r="Q11" s="9">
        <v>0.46700000000000003</v>
      </c>
      <c r="R11" s="9">
        <v>1.617</v>
      </c>
      <c r="S11" s="9">
        <v>2.0739999999999998</v>
      </c>
      <c r="T11" s="9">
        <v>0.95699999999999996</v>
      </c>
      <c r="U11" s="9">
        <v>2.8359999999999999</v>
      </c>
      <c r="V11" s="9">
        <v>4.3360000000000003</v>
      </c>
      <c r="W11" s="9">
        <v>1.5309999999999999</v>
      </c>
      <c r="X11" s="9">
        <v>0.92</v>
      </c>
      <c r="Y11" s="9">
        <v>30.184999999999999</v>
      </c>
      <c r="Z11" s="9">
        <v>29.439</v>
      </c>
      <c r="AA11" s="9">
        <v>28.882999999999999</v>
      </c>
      <c r="AB11" s="9">
        <v>0</v>
      </c>
      <c r="AC11" s="9">
        <v>0.55600000000000005</v>
      </c>
      <c r="AD11" s="9">
        <v>0</v>
      </c>
      <c r="AE11" s="9">
        <v>0</v>
      </c>
      <c r="AF11" s="9">
        <v>0</v>
      </c>
      <c r="AG11" s="9">
        <v>25.547999999999998</v>
      </c>
      <c r="AH11" s="9">
        <v>0</v>
      </c>
      <c r="AI11" s="9">
        <v>1.113</v>
      </c>
      <c r="AJ11" s="9">
        <v>2.778</v>
      </c>
      <c r="AK11" s="9">
        <v>2.0369999999999999</v>
      </c>
      <c r="AL11" s="9">
        <v>27.402999999999999</v>
      </c>
      <c r="AM11" s="9">
        <v>0.746</v>
      </c>
      <c r="AN11" s="9">
        <v>4.0540000000000003</v>
      </c>
      <c r="AO11" s="9">
        <v>41.027000000000001</v>
      </c>
      <c r="AP11" s="9">
        <v>269.45400000000001</v>
      </c>
      <c r="AQ11" s="9">
        <v>257.06700000000001</v>
      </c>
      <c r="AR11" s="9">
        <v>15.243</v>
      </c>
      <c r="AS11" s="9">
        <v>14.409000000000001</v>
      </c>
      <c r="AT11" s="9">
        <v>4.7510000000000003</v>
      </c>
      <c r="AU11" s="9">
        <v>9.6579999999999995</v>
      </c>
      <c r="AV11" s="9">
        <v>8.8059999999999992</v>
      </c>
      <c r="AW11" s="9">
        <v>5.6029999999999998</v>
      </c>
      <c r="AX11" s="9">
        <v>8.7319999999999993</v>
      </c>
      <c r="AY11" s="9">
        <v>2.2759999999999998</v>
      </c>
      <c r="AZ11" s="9">
        <v>2.9750000000000001</v>
      </c>
      <c r="BA11" s="9">
        <v>2.5089999999999999</v>
      </c>
      <c r="BB11" s="9">
        <v>4.6310000000000002</v>
      </c>
      <c r="BC11" s="9">
        <v>7.2690000000000001</v>
      </c>
      <c r="BD11" s="9">
        <v>6.9390000000000001</v>
      </c>
      <c r="BE11" s="9">
        <v>7.47</v>
      </c>
      <c r="BF11" s="9">
        <v>0.83499999999999996</v>
      </c>
      <c r="BG11" s="9">
        <v>241.82400000000001</v>
      </c>
      <c r="BH11" s="9">
        <v>206.40299999999999</v>
      </c>
      <c r="BI11" s="9">
        <v>194.631</v>
      </c>
      <c r="BJ11" s="9">
        <v>5.0439999999999996</v>
      </c>
      <c r="BK11" s="9">
        <v>6.7290000000000001</v>
      </c>
      <c r="BL11" s="9">
        <v>4.4909999999999997</v>
      </c>
      <c r="BM11" s="9">
        <v>2.9729999999999999</v>
      </c>
      <c r="BN11" s="9">
        <v>2.2170000000000001</v>
      </c>
      <c r="BO11" s="9">
        <v>168.881</v>
      </c>
      <c r="BP11" s="9">
        <v>7.07</v>
      </c>
      <c r="BQ11" s="9">
        <v>10.364000000000001</v>
      </c>
      <c r="BR11" s="9">
        <v>20.088000000000001</v>
      </c>
      <c r="BS11" s="9">
        <v>28.149000000000001</v>
      </c>
      <c r="BT11" s="9">
        <v>178.255</v>
      </c>
      <c r="BU11" s="9">
        <v>35.42</v>
      </c>
      <c r="BV11" s="9">
        <v>12.387</v>
      </c>
      <c r="BW11" s="9">
        <v>269.45400000000001</v>
      </c>
      <c r="BX11" s="9">
        <v>40.616</v>
      </c>
      <c r="BY11" s="9">
        <v>39.472000000000001</v>
      </c>
      <c r="BZ11" s="9">
        <v>1.129</v>
      </c>
      <c r="CA11" s="9">
        <v>1.129</v>
      </c>
      <c r="CB11" s="9">
        <v>0</v>
      </c>
      <c r="CC11" s="9">
        <v>1.129</v>
      </c>
      <c r="CD11" s="9">
        <v>0.53500000000000003</v>
      </c>
      <c r="CE11" s="9">
        <v>0.59399999999999997</v>
      </c>
      <c r="CF11" s="9">
        <v>0.53500000000000003</v>
      </c>
      <c r="CG11" s="9">
        <v>0</v>
      </c>
      <c r="CH11" s="9">
        <v>0.59399999999999997</v>
      </c>
      <c r="CI11" s="9">
        <v>0.53500000000000003</v>
      </c>
      <c r="CJ11" s="9">
        <v>0</v>
      </c>
      <c r="CK11" s="9">
        <v>0.59399999999999997</v>
      </c>
      <c r="CL11" s="9">
        <v>0.53500000000000003</v>
      </c>
      <c r="CM11" s="9">
        <v>0.59399999999999997</v>
      </c>
      <c r="CN11" s="9">
        <v>0</v>
      </c>
      <c r="CO11" s="9">
        <v>38.343000000000004</v>
      </c>
      <c r="CP11" s="9">
        <v>34.576999999999998</v>
      </c>
      <c r="CQ11" s="9">
        <v>29.582999999999998</v>
      </c>
      <c r="CR11" s="9">
        <v>3.222</v>
      </c>
      <c r="CS11" s="9">
        <v>1.7709999999999999</v>
      </c>
      <c r="CT11" s="9">
        <v>3.222</v>
      </c>
      <c r="CU11" s="9">
        <v>0.53200000000000003</v>
      </c>
      <c r="CV11" s="9">
        <v>1.2390000000000001</v>
      </c>
      <c r="CW11" s="9">
        <v>26.292999999999999</v>
      </c>
      <c r="CX11" s="9">
        <v>2.0960000000000001</v>
      </c>
      <c r="CY11" s="9">
        <v>1.238</v>
      </c>
      <c r="CZ11" s="9">
        <v>4.9489999999999998</v>
      </c>
      <c r="DA11" s="9">
        <v>8.3770000000000007</v>
      </c>
      <c r="DB11" s="9">
        <v>26.2</v>
      </c>
      <c r="DC11" s="9">
        <v>3.766</v>
      </c>
      <c r="DD11" s="9">
        <v>1.145</v>
      </c>
      <c r="DE11" s="9">
        <v>40.616</v>
      </c>
      <c r="DF11" s="9">
        <v>293.23599999999999</v>
      </c>
      <c r="DG11" s="9">
        <v>276.726</v>
      </c>
      <c r="DH11" s="9">
        <v>27.687999999999999</v>
      </c>
      <c r="DI11" s="9">
        <v>23.321000000000002</v>
      </c>
      <c r="DJ11" s="9">
        <v>18.672999999999998</v>
      </c>
      <c r="DK11" s="9">
        <v>4.649</v>
      </c>
      <c r="DL11" s="9">
        <v>17.277999999999999</v>
      </c>
      <c r="DM11" s="9">
        <v>6.0439999999999996</v>
      </c>
      <c r="DN11" s="9">
        <v>17.899999999999999</v>
      </c>
      <c r="DO11" s="9">
        <v>3.3170000000000002</v>
      </c>
      <c r="DP11" s="9">
        <v>1.3740000000000001</v>
      </c>
      <c r="DQ11" s="9">
        <v>8.1760000000000002</v>
      </c>
      <c r="DR11" s="9">
        <v>8.5869999999999997</v>
      </c>
      <c r="DS11" s="9">
        <v>6.5579999999999998</v>
      </c>
      <c r="DT11" s="9">
        <v>11.972</v>
      </c>
      <c r="DU11" s="9">
        <v>11.349</v>
      </c>
      <c r="DV11" s="9">
        <v>4.367</v>
      </c>
      <c r="DW11" s="9">
        <v>249.03800000000001</v>
      </c>
      <c r="DX11" s="9">
        <v>147.26300000000001</v>
      </c>
      <c r="DY11" s="9">
        <v>142.37299999999999</v>
      </c>
      <c r="DZ11" s="9">
        <v>3.17</v>
      </c>
      <c r="EA11" s="9">
        <v>1.72</v>
      </c>
      <c r="EB11" s="9">
        <v>3.3</v>
      </c>
      <c r="EC11" s="9">
        <v>0.99399999999999999</v>
      </c>
      <c r="ED11" s="9">
        <v>0.59699999999999998</v>
      </c>
      <c r="EE11" s="9">
        <v>117.922</v>
      </c>
      <c r="EF11" s="9">
        <v>3.85</v>
      </c>
      <c r="EG11" s="9">
        <v>0.623</v>
      </c>
      <c r="EH11" s="9">
        <v>24.869</v>
      </c>
      <c r="EI11" s="9">
        <v>19.939</v>
      </c>
      <c r="EJ11" s="9">
        <v>127.324</v>
      </c>
      <c r="EK11" s="9">
        <v>101.77500000000001</v>
      </c>
      <c r="EL11" s="9">
        <v>16.510000000000002</v>
      </c>
      <c r="EM11" s="9">
        <v>293.23599999999999</v>
      </c>
      <c r="EN11" s="9">
        <v>127.009</v>
      </c>
      <c r="EO11" s="9">
        <v>120.6</v>
      </c>
      <c r="EP11" s="9">
        <v>8.7170000000000005</v>
      </c>
      <c r="EQ11" s="9">
        <v>8.7170000000000005</v>
      </c>
      <c r="ER11" s="9">
        <v>1.7569999999999999</v>
      </c>
      <c r="ES11" s="9">
        <v>6.96</v>
      </c>
      <c r="ET11" s="9">
        <v>5.2370000000000001</v>
      </c>
      <c r="EU11" s="9">
        <v>3.48</v>
      </c>
      <c r="EV11" s="9">
        <v>5.2809999999999997</v>
      </c>
      <c r="EW11" s="9">
        <v>1.3220000000000001</v>
      </c>
      <c r="EX11" s="9">
        <v>1.631</v>
      </c>
      <c r="EY11" s="9">
        <v>3.988</v>
      </c>
      <c r="EZ11" s="9">
        <v>1.7849999999999999</v>
      </c>
      <c r="FA11" s="9">
        <v>2.944</v>
      </c>
      <c r="FB11" s="9">
        <v>5.6180000000000003</v>
      </c>
      <c r="FC11" s="9">
        <v>3.0990000000000002</v>
      </c>
      <c r="FD11" s="9">
        <v>0</v>
      </c>
      <c r="FE11" s="9">
        <v>111.883</v>
      </c>
      <c r="FF11" s="9">
        <v>96.013999999999996</v>
      </c>
      <c r="FG11" s="9">
        <v>94.007999999999996</v>
      </c>
      <c r="FH11" s="9">
        <v>0</v>
      </c>
      <c r="FI11" s="9">
        <v>2.0059999999999998</v>
      </c>
      <c r="FJ11" s="9">
        <v>0.499</v>
      </c>
      <c r="FK11" s="9">
        <v>1.5069999999999999</v>
      </c>
      <c r="FL11" s="9">
        <v>0</v>
      </c>
      <c r="FM11" s="9">
        <v>80.320999999999998</v>
      </c>
      <c r="FN11" s="9">
        <v>4.8979999999999997</v>
      </c>
      <c r="FO11" s="9">
        <v>1.0489999999999999</v>
      </c>
      <c r="FP11" s="9">
        <v>9.7460000000000004</v>
      </c>
      <c r="FQ11" s="9">
        <v>14.595000000000001</v>
      </c>
      <c r="FR11" s="9">
        <v>81.418999999999997</v>
      </c>
      <c r="FS11" s="9">
        <v>15.869</v>
      </c>
      <c r="FT11" s="9">
        <v>6.4089999999999998</v>
      </c>
      <c r="FU11" s="9">
        <v>127.009</v>
      </c>
      <c r="FV11" s="9">
        <v>353.84500000000003</v>
      </c>
      <c r="FW11" s="9">
        <v>331.97399999999999</v>
      </c>
      <c r="FX11" s="9">
        <v>26.931999999999999</v>
      </c>
      <c r="FY11" s="9">
        <v>24.934999999999999</v>
      </c>
      <c r="FZ11" s="9">
        <v>10.327</v>
      </c>
      <c r="GA11" s="9">
        <v>14.608000000000001</v>
      </c>
      <c r="GB11" s="9">
        <v>14.707000000000001</v>
      </c>
      <c r="GC11" s="9">
        <v>10.228999999999999</v>
      </c>
      <c r="GD11" s="9">
        <v>12.201000000000001</v>
      </c>
      <c r="GE11" s="9">
        <v>9.1050000000000004</v>
      </c>
      <c r="GF11" s="9">
        <v>3.629</v>
      </c>
      <c r="GG11" s="9">
        <v>4.7160000000000002</v>
      </c>
      <c r="GH11" s="9">
        <v>13.513999999999999</v>
      </c>
      <c r="GI11" s="9">
        <v>6.7050000000000001</v>
      </c>
      <c r="GJ11" s="9">
        <v>16.082999999999998</v>
      </c>
      <c r="GK11" s="9">
        <v>8.8529999999999998</v>
      </c>
      <c r="GL11" s="9">
        <v>1.9970000000000001</v>
      </c>
      <c r="GM11" s="9">
        <v>305.04199999999997</v>
      </c>
      <c r="GN11" s="9">
        <v>263.05200000000002</v>
      </c>
      <c r="GO11" s="9">
        <v>250.70099999999999</v>
      </c>
      <c r="GP11" s="9">
        <v>5.41</v>
      </c>
      <c r="GQ11" s="9">
        <v>6.9409999999999998</v>
      </c>
      <c r="GR11" s="9">
        <v>6.6849999999999996</v>
      </c>
      <c r="GS11" s="9">
        <v>1.204</v>
      </c>
      <c r="GT11" s="9">
        <v>3.4750000000000001</v>
      </c>
      <c r="GU11" s="9">
        <v>192.56399999999999</v>
      </c>
      <c r="GV11" s="9">
        <v>14.141</v>
      </c>
      <c r="GW11" s="9">
        <v>15.619</v>
      </c>
      <c r="GX11" s="9">
        <v>40.728000000000002</v>
      </c>
      <c r="GY11" s="9">
        <v>35.450000000000003</v>
      </c>
      <c r="GZ11" s="9">
        <v>227.602</v>
      </c>
      <c r="HA11" s="9">
        <v>41.99</v>
      </c>
      <c r="HB11" s="9">
        <v>21.870999999999999</v>
      </c>
      <c r="HC11" s="9">
        <v>353.84500000000003</v>
      </c>
      <c r="HD11" s="9">
        <v>253.04900000000001</v>
      </c>
      <c r="HE11" s="9">
        <v>226.92099999999999</v>
      </c>
      <c r="HF11" s="9">
        <v>42.222000000000001</v>
      </c>
      <c r="HG11" s="9">
        <v>36.383000000000003</v>
      </c>
      <c r="HH11" s="9">
        <v>17.774999999999999</v>
      </c>
      <c r="HI11" s="9">
        <v>18.608000000000001</v>
      </c>
      <c r="HJ11" s="9">
        <v>22.661000000000001</v>
      </c>
      <c r="HK11" s="9">
        <v>13.722</v>
      </c>
      <c r="HL11" s="9">
        <v>23.757999999999999</v>
      </c>
      <c r="HM11" s="9">
        <v>6.3929999999999998</v>
      </c>
      <c r="HN11" s="9">
        <v>5.0999999999999996</v>
      </c>
      <c r="HO11" s="9">
        <v>6.5590000000000002</v>
      </c>
      <c r="HP11" s="9">
        <v>15.348000000000001</v>
      </c>
      <c r="HQ11" s="9">
        <v>14.476000000000001</v>
      </c>
      <c r="HR11" s="9">
        <v>24.120999999999999</v>
      </c>
      <c r="HS11" s="9">
        <v>12.263</v>
      </c>
      <c r="HT11" s="9">
        <v>5.8380000000000001</v>
      </c>
      <c r="HU11" s="9">
        <v>184.69900000000001</v>
      </c>
      <c r="HV11" s="9">
        <v>158.37299999999999</v>
      </c>
      <c r="HW11" s="9">
        <v>150.24700000000001</v>
      </c>
      <c r="HX11" s="9">
        <v>2.149</v>
      </c>
      <c r="HY11" s="9">
        <v>5.9770000000000003</v>
      </c>
      <c r="HZ11" s="9">
        <v>3.63</v>
      </c>
      <c r="IA11" s="9">
        <v>2.556</v>
      </c>
      <c r="IB11" s="9">
        <v>1.268</v>
      </c>
      <c r="IC11" s="9">
        <v>112.502</v>
      </c>
      <c r="ID11" s="9">
        <v>11.442</v>
      </c>
      <c r="IE11" s="9">
        <v>4.7930000000000001</v>
      </c>
      <c r="IF11" s="9">
        <v>29.635000000000002</v>
      </c>
      <c r="IG11" s="9">
        <v>20.661000000000001</v>
      </c>
      <c r="IH11" s="9">
        <v>137.71199999999999</v>
      </c>
      <c r="II11" s="9">
        <v>26.327000000000002</v>
      </c>
      <c r="IJ11" s="9">
        <v>26.128</v>
      </c>
      <c r="IK11" s="9">
        <v>253.04900000000001</v>
      </c>
      <c r="IL11" s="9">
        <v>182.21799999999999</v>
      </c>
      <c r="IM11" s="9">
        <v>175.054</v>
      </c>
      <c r="IN11" s="9">
        <v>15.785</v>
      </c>
      <c r="IO11" s="9">
        <v>14.135</v>
      </c>
      <c r="IP11" s="9">
        <v>7.2119999999999997</v>
      </c>
      <c r="IQ11" s="9">
        <v>6.9240000000000004</v>
      </c>
    </row>
    <row r="12" spans="1:251">
      <c r="A12" s="10">
        <v>42401</v>
      </c>
      <c r="B12" s="9">
        <v>3.75</v>
      </c>
      <c r="C12" s="9">
        <v>5.0960000000000001</v>
      </c>
      <c r="D12" s="9">
        <v>26.702999999999999</v>
      </c>
      <c r="E12" s="9">
        <v>54.713000000000001</v>
      </c>
      <c r="F12" s="9">
        <v>4.3179999999999996</v>
      </c>
      <c r="G12" s="9">
        <v>95.531999999999996</v>
      </c>
      <c r="H12" s="9">
        <v>34.520000000000003</v>
      </c>
      <c r="I12" s="9">
        <v>33.374000000000002</v>
      </c>
      <c r="J12" s="9">
        <v>4.2830000000000004</v>
      </c>
      <c r="K12" s="9">
        <v>3.6819999999999999</v>
      </c>
      <c r="L12" s="9">
        <v>1.4179999999999999</v>
      </c>
      <c r="M12" s="9">
        <v>2.2639999999999998</v>
      </c>
      <c r="N12" s="9">
        <v>1.843</v>
      </c>
      <c r="O12" s="9">
        <v>1.84</v>
      </c>
      <c r="P12" s="9">
        <v>0.97799999999999998</v>
      </c>
      <c r="Q12" s="9">
        <v>0</v>
      </c>
      <c r="R12" s="9">
        <v>1.84</v>
      </c>
      <c r="S12" s="9">
        <v>0.6</v>
      </c>
      <c r="T12" s="9">
        <v>1.4179999999999999</v>
      </c>
      <c r="U12" s="9">
        <v>1.665</v>
      </c>
      <c r="V12" s="9">
        <v>1.464</v>
      </c>
      <c r="W12" s="9">
        <v>2.218</v>
      </c>
      <c r="X12" s="9">
        <v>0.6</v>
      </c>
      <c r="Y12" s="9">
        <v>29.091000000000001</v>
      </c>
      <c r="Z12" s="9">
        <v>29.091000000000001</v>
      </c>
      <c r="AA12" s="9">
        <v>27.308</v>
      </c>
      <c r="AB12" s="9">
        <v>0.61</v>
      </c>
      <c r="AC12" s="9">
        <v>1.1739999999999999</v>
      </c>
      <c r="AD12" s="9">
        <v>0.61</v>
      </c>
      <c r="AE12" s="9">
        <v>0.61899999999999999</v>
      </c>
      <c r="AF12" s="9">
        <v>0.55400000000000005</v>
      </c>
      <c r="AG12" s="9">
        <v>24.175999999999998</v>
      </c>
      <c r="AH12" s="9">
        <v>0.55200000000000005</v>
      </c>
      <c r="AI12" s="9">
        <v>2.4980000000000002</v>
      </c>
      <c r="AJ12" s="9">
        <v>1.8660000000000001</v>
      </c>
      <c r="AK12" s="9">
        <v>3.653</v>
      </c>
      <c r="AL12" s="9">
        <v>25.439</v>
      </c>
      <c r="AM12" s="9">
        <v>0</v>
      </c>
      <c r="AN12" s="9">
        <v>1.1459999999999999</v>
      </c>
      <c r="AO12" s="9">
        <v>34.520000000000003</v>
      </c>
      <c r="AP12" s="9">
        <v>266.54599999999999</v>
      </c>
      <c r="AQ12" s="9">
        <v>254.499</v>
      </c>
      <c r="AR12" s="9">
        <v>18.423999999999999</v>
      </c>
      <c r="AS12" s="9">
        <v>17.791</v>
      </c>
      <c r="AT12" s="9">
        <v>7.5250000000000004</v>
      </c>
      <c r="AU12" s="9">
        <v>10.266</v>
      </c>
      <c r="AV12" s="9">
        <v>13.397</v>
      </c>
      <c r="AW12" s="9">
        <v>4.3940000000000001</v>
      </c>
      <c r="AX12" s="9">
        <v>12.135999999999999</v>
      </c>
      <c r="AY12" s="9">
        <v>0.55300000000000005</v>
      </c>
      <c r="AZ12" s="9">
        <v>3.8479999999999999</v>
      </c>
      <c r="BA12" s="9">
        <v>6.1260000000000003</v>
      </c>
      <c r="BB12" s="9">
        <v>4.4800000000000004</v>
      </c>
      <c r="BC12" s="9">
        <v>7.1849999999999996</v>
      </c>
      <c r="BD12" s="9">
        <v>10.539</v>
      </c>
      <c r="BE12" s="9">
        <v>7.2510000000000003</v>
      </c>
      <c r="BF12" s="9">
        <v>0.63300000000000001</v>
      </c>
      <c r="BG12" s="9">
        <v>236.07599999999999</v>
      </c>
      <c r="BH12" s="9">
        <v>209.25800000000001</v>
      </c>
      <c r="BI12" s="9">
        <v>198.66499999999999</v>
      </c>
      <c r="BJ12" s="9">
        <v>4.819</v>
      </c>
      <c r="BK12" s="9">
        <v>5.774</v>
      </c>
      <c r="BL12" s="9">
        <v>3.593</v>
      </c>
      <c r="BM12" s="9">
        <v>4.9000000000000004</v>
      </c>
      <c r="BN12" s="9">
        <v>1.5</v>
      </c>
      <c r="BO12" s="9">
        <v>175.22800000000001</v>
      </c>
      <c r="BP12" s="9">
        <v>11.651999999999999</v>
      </c>
      <c r="BQ12" s="9">
        <v>8.4459999999999997</v>
      </c>
      <c r="BR12" s="9">
        <v>13.933</v>
      </c>
      <c r="BS12" s="9">
        <v>26.286000000000001</v>
      </c>
      <c r="BT12" s="9">
        <v>182.97300000000001</v>
      </c>
      <c r="BU12" s="9">
        <v>26.818000000000001</v>
      </c>
      <c r="BV12" s="9">
        <v>12.047000000000001</v>
      </c>
      <c r="BW12" s="9">
        <v>266.54599999999999</v>
      </c>
      <c r="BX12" s="9">
        <v>45.143999999999998</v>
      </c>
      <c r="BY12" s="9">
        <v>42.091000000000001</v>
      </c>
      <c r="BZ12" s="9">
        <v>1.2769999999999999</v>
      </c>
      <c r="CA12" s="9">
        <v>1.2769999999999999</v>
      </c>
      <c r="CB12" s="9">
        <v>0</v>
      </c>
      <c r="CC12" s="9">
        <v>1.2769999999999999</v>
      </c>
      <c r="CD12" s="9">
        <v>1.2769999999999999</v>
      </c>
      <c r="CE12" s="9">
        <v>0</v>
      </c>
      <c r="CF12" s="9">
        <v>1.2769999999999999</v>
      </c>
      <c r="CG12" s="9">
        <v>0</v>
      </c>
      <c r="CH12" s="9">
        <v>0</v>
      </c>
      <c r="CI12" s="9">
        <v>0</v>
      </c>
      <c r="CJ12" s="9">
        <v>0.68600000000000005</v>
      </c>
      <c r="CK12" s="9">
        <v>0.59099999999999997</v>
      </c>
      <c r="CL12" s="9">
        <v>0.59099999999999997</v>
      </c>
      <c r="CM12" s="9">
        <v>0.68600000000000005</v>
      </c>
      <c r="CN12" s="9">
        <v>0</v>
      </c>
      <c r="CO12" s="9">
        <v>40.814</v>
      </c>
      <c r="CP12" s="9">
        <v>37.268000000000001</v>
      </c>
      <c r="CQ12" s="9">
        <v>34.729999999999997</v>
      </c>
      <c r="CR12" s="9">
        <v>1.925</v>
      </c>
      <c r="CS12" s="9">
        <v>0.61299999999999999</v>
      </c>
      <c r="CT12" s="9">
        <v>1.925</v>
      </c>
      <c r="CU12" s="9">
        <v>0.61299999999999999</v>
      </c>
      <c r="CV12" s="9">
        <v>0</v>
      </c>
      <c r="CW12" s="9">
        <v>31.948</v>
      </c>
      <c r="CX12" s="9">
        <v>0.48</v>
      </c>
      <c r="CY12" s="9">
        <v>1.2250000000000001</v>
      </c>
      <c r="CZ12" s="9">
        <v>3.6139999999999999</v>
      </c>
      <c r="DA12" s="9">
        <v>5.7460000000000004</v>
      </c>
      <c r="DB12" s="9">
        <v>31.521000000000001</v>
      </c>
      <c r="DC12" s="9">
        <v>3.5470000000000002</v>
      </c>
      <c r="DD12" s="9">
        <v>3.0529999999999999</v>
      </c>
      <c r="DE12" s="9">
        <v>45.143999999999998</v>
      </c>
      <c r="DF12" s="9">
        <v>281.78199999999998</v>
      </c>
      <c r="DG12" s="9">
        <v>266.72899999999998</v>
      </c>
      <c r="DH12" s="9">
        <v>24.378</v>
      </c>
      <c r="DI12" s="9">
        <v>20.507000000000001</v>
      </c>
      <c r="DJ12" s="9">
        <v>12.683</v>
      </c>
      <c r="DK12" s="9">
        <v>7.8239999999999998</v>
      </c>
      <c r="DL12" s="9">
        <v>16.878</v>
      </c>
      <c r="DM12" s="9">
        <v>3.63</v>
      </c>
      <c r="DN12" s="9">
        <v>13.925000000000001</v>
      </c>
      <c r="DO12" s="9">
        <v>2.363</v>
      </c>
      <c r="DP12" s="9">
        <v>1.7789999999999999</v>
      </c>
      <c r="DQ12" s="9">
        <v>11.901</v>
      </c>
      <c r="DR12" s="9">
        <v>1.847</v>
      </c>
      <c r="DS12" s="9">
        <v>6.7590000000000003</v>
      </c>
      <c r="DT12" s="9">
        <v>12.898999999999999</v>
      </c>
      <c r="DU12" s="9">
        <v>7.6079999999999997</v>
      </c>
      <c r="DV12" s="9">
        <v>3.871</v>
      </c>
      <c r="DW12" s="9">
        <v>242.352</v>
      </c>
      <c r="DX12" s="9">
        <v>122.758</v>
      </c>
      <c r="DY12" s="9">
        <v>117.962</v>
      </c>
      <c r="DZ12" s="9">
        <v>3.137</v>
      </c>
      <c r="EA12" s="9">
        <v>1.659</v>
      </c>
      <c r="EB12" s="9">
        <v>3.419</v>
      </c>
      <c r="EC12" s="9">
        <v>0</v>
      </c>
      <c r="ED12" s="9">
        <v>0</v>
      </c>
      <c r="EE12" s="9">
        <v>101.929</v>
      </c>
      <c r="EF12" s="9">
        <v>5.1740000000000004</v>
      </c>
      <c r="EG12" s="9">
        <v>3.391</v>
      </c>
      <c r="EH12" s="9">
        <v>12.265000000000001</v>
      </c>
      <c r="EI12" s="9">
        <v>16.247</v>
      </c>
      <c r="EJ12" s="9">
        <v>106.511</v>
      </c>
      <c r="EK12" s="9">
        <v>119.593</v>
      </c>
      <c r="EL12" s="9">
        <v>15.053000000000001</v>
      </c>
      <c r="EM12" s="9">
        <v>281.78199999999998</v>
      </c>
      <c r="EN12" s="9">
        <v>112.348</v>
      </c>
      <c r="EO12" s="9">
        <v>105.599</v>
      </c>
      <c r="EP12" s="9">
        <v>7.2329999999999997</v>
      </c>
      <c r="EQ12" s="9">
        <v>7.2329999999999997</v>
      </c>
      <c r="ER12" s="9">
        <v>2.3740000000000001</v>
      </c>
      <c r="ES12" s="9">
        <v>4.859</v>
      </c>
      <c r="ET12" s="9">
        <v>4.157</v>
      </c>
      <c r="EU12" s="9">
        <v>3.0760000000000001</v>
      </c>
      <c r="EV12" s="9">
        <v>3.411</v>
      </c>
      <c r="EW12" s="9">
        <v>2.3130000000000002</v>
      </c>
      <c r="EX12" s="9">
        <v>0.76400000000000001</v>
      </c>
      <c r="EY12" s="9">
        <v>2.8260000000000001</v>
      </c>
      <c r="EZ12" s="9">
        <v>2.4700000000000002</v>
      </c>
      <c r="FA12" s="9">
        <v>1.9370000000000001</v>
      </c>
      <c r="FB12" s="9">
        <v>3.9990000000000001</v>
      </c>
      <c r="FC12" s="9">
        <v>3.234</v>
      </c>
      <c r="FD12" s="9">
        <v>0</v>
      </c>
      <c r="FE12" s="9">
        <v>98.366</v>
      </c>
      <c r="FF12" s="9">
        <v>86.849000000000004</v>
      </c>
      <c r="FG12" s="9">
        <v>80.429000000000002</v>
      </c>
      <c r="FH12" s="9">
        <v>3.9670000000000001</v>
      </c>
      <c r="FI12" s="9">
        <v>2.4529999999999998</v>
      </c>
      <c r="FJ12" s="9">
        <v>3.8559999999999999</v>
      </c>
      <c r="FK12" s="9">
        <v>1.359</v>
      </c>
      <c r="FL12" s="9">
        <v>1.2050000000000001</v>
      </c>
      <c r="FM12" s="9">
        <v>74.388999999999996</v>
      </c>
      <c r="FN12" s="9">
        <v>4.6829999999999998</v>
      </c>
      <c r="FO12" s="9">
        <v>1.0609999999999999</v>
      </c>
      <c r="FP12" s="9">
        <v>6.7149999999999999</v>
      </c>
      <c r="FQ12" s="9">
        <v>10.58</v>
      </c>
      <c r="FR12" s="9">
        <v>76.268000000000001</v>
      </c>
      <c r="FS12" s="9">
        <v>11.516999999999999</v>
      </c>
      <c r="FT12" s="9">
        <v>6.7489999999999997</v>
      </c>
      <c r="FU12" s="9">
        <v>112.348</v>
      </c>
      <c r="FV12" s="9">
        <v>375.66300000000001</v>
      </c>
      <c r="FW12" s="9">
        <v>356.52199999999999</v>
      </c>
      <c r="FX12" s="9">
        <v>34.807000000000002</v>
      </c>
      <c r="FY12" s="9">
        <v>32.770000000000003</v>
      </c>
      <c r="FZ12" s="9">
        <v>12.208</v>
      </c>
      <c r="GA12" s="9">
        <v>20.562000000000001</v>
      </c>
      <c r="GB12" s="9">
        <v>16.172999999999998</v>
      </c>
      <c r="GC12" s="9">
        <v>16.597999999999999</v>
      </c>
      <c r="GD12" s="9">
        <v>20.395</v>
      </c>
      <c r="GE12" s="9">
        <v>9.702</v>
      </c>
      <c r="GF12" s="9">
        <v>2.6739999999999999</v>
      </c>
      <c r="GG12" s="9">
        <v>8.8729999999999993</v>
      </c>
      <c r="GH12" s="9">
        <v>12.871</v>
      </c>
      <c r="GI12" s="9">
        <v>11.026</v>
      </c>
      <c r="GJ12" s="9">
        <v>22.620999999999999</v>
      </c>
      <c r="GK12" s="9">
        <v>10.148999999999999</v>
      </c>
      <c r="GL12" s="9">
        <v>2.0369999999999999</v>
      </c>
      <c r="GM12" s="9">
        <v>321.714</v>
      </c>
      <c r="GN12" s="9">
        <v>278.142</v>
      </c>
      <c r="GO12" s="9">
        <v>261.66699999999997</v>
      </c>
      <c r="GP12" s="9">
        <v>7.6710000000000003</v>
      </c>
      <c r="GQ12" s="9">
        <v>8.8040000000000003</v>
      </c>
      <c r="GR12" s="9">
        <v>4.5720000000000001</v>
      </c>
      <c r="GS12" s="9">
        <v>5.0999999999999996</v>
      </c>
      <c r="GT12" s="9">
        <v>6.2640000000000002</v>
      </c>
      <c r="GU12" s="9">
        <v>192.23099999999999</v>
      </c>
      <c r="GV12" s="9">
        <v>17.989999999999998</v>
      </c>
      <c r="GW12" s="9">
        <v>21.123999999999999</v>
      </c>
      <c r="GX12" s="9">
        <v>46.796999999999997</v>
      </c>
      <c r="GY12" s="9">
        <v>46.557000000000002</v>
      </c>
      <c r="GZ12" s="9">
        <v>231.58500000000001</v>
      </c>
      <c r="HA12" s="9">
        <v>43.573</v>
      </c>
      <c r="HB12" s="9">
        <v>19.140999999999998</v>
      </c>
      <c r="HC12" s="9">
        <v>375.66300000000001</v>
      </c>
      <c r="HD12" s="9">
        <v>247.47900000000001</v>
      </c>
      <c r="HE12" s="9">
        <v>222.626</v>
      </c>
      <c r="HF12" s="9">
        <v>42.381999999999998</v>
      </c>
      <c r="HG12" s="9">
        <v>31.882000000000001</v>
      </c>
      <c r="HH12" s="9">
        <v>10.173999999999999</v>
      </c>
      <c r="HI12" s="9">
        <v>21.707999999999998</v>
      </c>
      <c r="HJ12" s="9">
        <v>16.802</v>
      </c>
      <c r="HK12" s="9">
        <v>15.08</v>
      </c>
      <c r="HL12" s="9">
        <v>19.856999999999999</v>
      </c>
      <c r="HM12" s="9">
        <v>4.1269999999999998</v>
      </c>
      <c r="HN12" s="9">
        <v>7.2130000000000001</v>
      </c>
      <c r="HO12" s="9">
        <v>4.9580000000000002</v>
      </c>
      <c r="HP12" s="9">
        <v>16.344999999999999</v>
      </c>
      <c r="HQ12" s="9">
        <v>10.579000000000001</v>
      </c>
      <c r="HR12" s="9">
        <v>19.794</v>
      </c>
      <c r="HS12" s="9">
        <v>12.087</v>
      </c>
      <c r="HT12" s="9">
        <v>10.500999999999999</v>
      </c>
      <c r="HU12" s="9">
        <v>180.244</v>
      </c>
      <c r="HV12" s="9">
        <v>152.19800000000001</v>
      </c>
      <c r="HW12" s="9">
        <v>145.97</v>
      </c>
      <c r="HX12" s="9">
        <v>2.0859999999999999</v>
      </c>
      <c r="HY12" s="9">
        <v>4.1420000000000003</v>
      </c>
      <c r="HZ12" s="9">
        <v>2.0859999999999999</v>
      </c>
      <c r="IA12" s="9">
        <v>3.4180000000000001</v>
      </c>
      <c r="IB12" s="9">
        <v>0.72399999999999998</v>
      </c>
      <c r="IC12" s="9">
        <v>96.891000000000005</v>
      </c>
      <c r="ID12" s="9">
        <v>9.1929999999999996</v>
      </c>
      <c r="IE12" s="9">
        <v>5.3120000000000003</v>
      </c>
      <c r="IF12" s="9">
        <v>40.802</v>
      </c>
      <c r="IG12" s="9">
        <v>16.221</v>
      </c>
      <c r="IH12" s="9">
        <v>135.977</v>
      </c>
      <c r="II12" s="9">
        <v>28.045999999999999</v>
      </c>
      <c r="IJ12" s="9">
        <v>24.852</v>
      </c>
      <c r="IK12" s="9">
        <v>247.47900000000001</v>
      </c>
      <c r="IL12" s="9">
        <v>181.50800000000001</v>
      </c>
      <c r="IM12" s="9">
        <v>170.642</v>
      </c>
      <c r="IN12" s="9">
        <v>9.9570000000000007</v>
      </c>
      <c r="IO12" s="9">
        <v>9.3670000000000009</v>
      </c>
      <c r="IP12" s="9">
        <v>4.9889999999999999</v>
      </c>
      <c r="IQ12" s="9">
        <v>4.3780000000000001</v>
      </c>
    </row>
    <row r="13" spans="1:251">
      <c r="A13" s="10">
        <v>42767</v>
      </c>
      <c r="B13" s="9">
        <v>7.7450000000000001</v>
      </c>
      <c r="C13" s="9">
        <v>1.2330000000000001</v>
      </c>
      <c r="D13" s="9">
        <v>35.046999999999997</v>
      </c>
      <c r="E13" s="9">
        <v>38.299999999999997</v>
      </c>
      <c r="F13" s="9">
        <v>7.407</v>
      </c>
      <c r="G13" s="9">
        <v>85.540999999999997</v>
      </c>
      <c r="H13" s="9">
        <v>45.631</v>
      </c>
      <c r="I13" s="9">
        <v>41.734999999999999</v>
      </c>
      <c r="J13" s="9">
        <v>4.5350000000000001</v>
      </c>
      <c r="K13" s="9">
        <v>4.5350000000000001</v>
      </c>
      <c r="L13" s="9">
        <v>1.101</v>
      </c>
      <c r="M13" s="9">
        <v>3.4340000000000002</v>
      </c>
      <c r="N13" s="9">
        <v>3.7959999999999998</v>
      </c>
      <c r="O13" s="9">
        <v>0.74</v>
      </c>
      <c r="P13" s="9">
        <v>3.7959999999999998</v>
      </c>
      <c r="Q13" s="9">
        <v>0.74</v>
      </c>
      <c r="R13" s="9">
        <v>0</v>
      </c>
      <c r="S13" s="9">
        <v>1.2370000000000001</v>
      </c>
      <c r="T13" s="9">
        <v>1.6679999999999999</v>
      </c>
      <c r="U13" s="9">
        <v>1.631</v>
      </c>
      <c r="V13" s="9">
        <v>2.1520000000000001</v>
      </c>
      <c r="W13" s="9">
        <v>2.3839999999999999</v>
      </c>
      <c r="X13" s="9">
        <v>0</v>
      </c>
      <c r="Y13" s="9">
        <v>37.200000000000003</v>
      </c>
      <c r="Z13" s="9">
        <v>36.576000000000001</v>
      </c>
      <c r="AA13" s="9">
        <v>33.094999999999999</v>
      </c>
      <c r="AB13" s="9">
        <v>2.4750000000000001</v>
      </c>
      <c r="AC13" s="9">
        <v>1.0069999999999999</v>
      </c>
      <c r="AD13" s="9">
        <v>2.4750000000000001</v>
      </c>
      <c r="AE13" s="9">
        <v>1.0069999999999999</v>
      </c>
      <c r="AF13" s="9">
        <v>0</v>
      </c>
      <c r="AG13" s="9">
        <v>30.707999999999998</v>
      </c>
      <c r="AH13" s="9">
        <v>4.1040000000000001</v>
      </c>
      <c r="AI13" s="9">
        <v>0.51300000000000001</v>
      </c>
      <c r="AJ13" s="9">
        <v>1.2509999999999999</v>
      </c>
      <c r="AK13" s="9">
        <v>7.3410000000000002</v>
      </c>
      <c r="AL13" s="9">
        <v>29.234999999999999</v>
      </c>
      <c r="AM13" s="9">
        <v>0.624</v>
      </c>
      <c r="AN13" s="9">
        <v>3.895</v>
      </c>
      <c r="AO13" s="9">
        <v>45.631</v>
      </c>
      <c r="AP13" s="9">
        <v>281.99400000000003</v>
      </c>
      <c r="AQ13" s="9">
        <v>261.995</v>
      </c>
      <c r="AR13" s="9">
        <v>21.594000000000001</v>
      </c>
      <c r="AS13" s="9">
        <v>21.594000000000001</v>
      </c>
      <c r="AT13" s="9">
        <v>7.266</v>
      </c>
      <c r="AU13" s="9">
        <v>14.327999999999999</v>
      </c>
      <c r="AV13" s="9">
        <v>9.1370000000000005</v>
      </c>
      <c r="AW13" s="9">
        <v>12.458</v>
      </c>
      <c r="AX13" s="9">
        <v>11.9</v>
      </c>
      <c r="AY13" s="9">
        <v>3.528</v>
      </c>
      <c r="AZ13" s="9">
        <v>4.8250000000000002</v>
      </c>
      <c r="BA13" s="9">
        <v>9.2669999999999995</v>
      </c>
      <c r="BB13" s="9">
        <v>4.1980000000000004</v>
      </c>
      <c r="BC13" s="9">
        <v>8.1280000000000001</v>
      </c>
      <c r="BD13" s="9">
        <v>16.725000000000001</v>
      </c>
      <c r="BE13" s="9">
        <v>4.87</v>
      </c>
      <c r="BF13" s="9">
        <v>0</v>
      </c>
      <c r="BG13" s="9">
        <v>240.4</v>
      </c>
      <c r="BH13" s="9">
        <v>209.18799999999999</v>
      </c>
      <c r="BI13" s="9">
        <v>201.12799999999999</v>
      </c>
      <c r="BJ13" s="9">
        <v>4.391</v>
      </c>
      <c r="BK13" s="9">
        <v>3.669</v>
      </c>
      <c r="BL13" s="9">
        <v>4.415</v>
      </c>
      <c r="BM13" s="9">
        <v>3.133</v>
      </c>
      <c r="BN13" s="9">
        <v>0</v>
      </c>
      <c r="BO13" s="9">
        <v>181.15700000000001</v>
      </c>
      <c r="BP13" s="9">
        <v>5.4379999999999997</v>
      </c>
      <c r="BQ13" s="9">
        <v>3.6469999999999998</v>
      </c>
      <c r="BR13" s="9">
        <v>18.946000000000002</v>
      </c>
      <c r="BS13" s="9">
        <v>34.668999999999997</v>
      </c>
      <c r="BT13" s="9">
        <v>174.52</v>
      </c>
      <c r="BU13" s="9">
        <v>31.212</v>
      </c>
      <c r="BV13" s="9">
        <v>20</v>
      </c>
      <c r="BW13" s="9">
        <v>281.99400000000003</v>
      </c>
      <c r="BX13" s="9">
        <v>30.221</v>
      </c>
      <c r="BY13" s="9">
        <v>28.486999999999998</v>
      </c>
      <c r="BZ13" s="9">
        <v>1.867</v>
      </c>
      <c r="CA13" s="9">
        <v>1.867</v>
      </c>
      <c r="CB13" s="9">
        <v>0</v>
      </c>
      <c r="CC13" s="9">
        <v>1.867</v>
      </c>
      <c r="CD13" s="9">
        <v>1.151</v>
      </c>
      <c r="CE13" s="9">
        <v>0.71599999999999997</v>
      </c>
      <c r="CF13" s="9">
        <v>0.53100000000000003</v>
      </c>
      <c r="CG13" s="9">
        <v>1.3360000000000001</v>
      </c>
      <c r="CH13" s="9">
        <v>0</v>
      </c>
      <c r="CI13" s="9">
        <v>1.246</v>
      </c>
      <c r="CJ13" s="9">
        <v>0</v>
      </c>
      <c r="CK13" s="9">
        <v>0.62</v>
      </c>
      <c r="CL13" s="9">
        <v>1.867</v>
      </c>
      <c r="CM13" s="9">
        <v>0</v>
      </c>
      <c r="CN13" s="9">
        <v>0</v>
      </c>
      <c r="CO13" s="9">
        <v>26.62</v>
      </c>
      <c r="CP13" s="9">
        <v>26.082000000000001</v>
      </c>
      <c r="CQ13" s="9">
        <v>26.082000000000001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23.774999999999999</v>
      </c>
      <c r="CX13" s="9">
        <v>0.59299999999999997</v>
      </c>
      <c r="CY13" s="9">
        <v>0.58799999999999997</v>
      </c>
      <c r="CZ13" s="9">
        <v>1.1259999999999999</v>
      </c>
      <c r="DA13" s="9">
        <v>3.173</v>
      </c>
      <c r="DB13" s="9">
        <v>22.908999999999999</v>
      </c>
      <c r="DC13" s="9">
        <v>0.53800000000000003</v>
      </c>
      <c r="DD13" s="9">
        <v>1.734</v>
      </c>
      <c r="DE13" s="9">
        <v>30.221</v>
      </c>
      <c r="DF13" s="9">
        <v>328.99900000000002</v>
      </c>
      <c r="DG13" s="9">
        <v>319.90699999999998</v>
      </c>
      <c r="DH13" s="9">
        <v>23.021999999999998</v>
      </c>
      <c r="DI13" s="9">
        <v>22.443999999999999</v>
      </c>
      <c r="DJ13" s="9">
        <v>14.239000000000001</v>
      </c>
      <c r="DK13" s="9">
        <v>8.2050000000000001</v>
      </c>
      <c r="DL13" s="9">
        <v>17.824999999999999</v>
      </c>
      <c r="DM13" s="9">
        <v>4.62</v>
      </c>
      <c r="DN13" s="9">
        <v>16.140999999999998</v>
      </c>
      <c r="DO13" s="9">
        <v>1.851</v>
      </c>
      <c r="DP13" s="9">
        <v>2.0419999999999998</v>
      </c>
      <c r="DQ13" s="9">
        <v>10.215999999999999</v>
      </c>
      <c r="DR13" s="9">
        <v>3.7240000000000002</v>
      </c>
      <c r="DS13" s="9">
        <v>8.5039999999999996</v>
      </c>
      <c r="DT13" s="9">
        <v>14.105</v>
      </c>
      <c r="DU13" s="9">
        <v>8.3390000000000004</v>
      </c>
      <c r="DV13" s="9">
        <v>0.57799999999999996</v>
      </c>
      <c r="DW13" s="9">
        <v>296.88499999999999</v>
      </c>
      <c r="DX13" s="9">
        <v>185.751</v>
      </c>
      <c r="DY13" s="9">
        <v>181.499</v>
      </c>
      <c r="DZ13" s="9">
        <v>1.605</v>
      </c>
      <c r="EA13" s="9">
        <v>2.6469999999999998</v>
      </c>
      <c r="EB13" s="9">
        <v>2.161</v>
      </c>
      <c r="EC13" s="9">
        <v>0.83699999999999997</v>
      </c>
      <c r="ED13" s="9">
        <v>0</v>
      </c>
      <c r="EE13" s="9">
        <v>156.14099999999999</v>
      </c>
      <c r="EF13" s="9">
        <v>4.8040000000000003</v>
      </c>
      <c r="EG13" s="9">
        <v>4.5</v>
      </c>
      <c r="EH13" s="9">
        <v>20.306000000000001</v>
      </c>
      <c r="EI13" s="9">
        <v>17.882999999999999</v>
      </c>
      <c r="EJ13" s="9">
        <v>167.869</v>
      </c>
      <c r="EK13" s="9">
        <v>111.134</v>
      </c>
      <c r="EL13" s="9">
        <v>9.0920000000000005</v>
      </c>
      <c r="EM13" s="9">
        <v>328.99900000000002</v>
      </c>
      <c r="EN13" s="9">
        <v>122.095</v>
      </c>
      <c r="EO13" s="9">
        <v>117.976</v>
      </c>
      <c r="EP13" s="9">
        <v>8.9629999999999992</v>
      </c>
      <c r="EQ13" s="9">
        <v>8.2390000000000008</v>
      </c>
      <c r="ER13" s="9">
        <v>1.288</v>
      </c>
      <c r="ES13" s="9">
        <v>6.9509999999999996</v>
      </c>
      <c r="ET13" s="9">
        <v>6.46</v>
      </c>
      <c r="EU13" s="9">
        <v>1.7789999999999999</v>
      </c>
      <c r="EV13" s="9">
        <v>5.7089999999999996</v>
      </c>
      <c r="EW13" s="9">
        <v>0.56899999999999995</v>
      </c>
      <c r="EX13" s="9">
        <v>1.21</v>
      </c>
      <c r="EY13" s="9">
        <v>4.5090000000000003</v>
      </c>
      <c r="EZ13" s="9">
        <v>1.617</v>
      </c>
      <c r="FA13" s="9">
        <v>2.113</v>
      </c>
      <c r="FB13" s="9">
        <v>4.8959999999999999</v>
      </c>
      <c r="FC13" s="9">
        <v>3.343</v>
      </c>
      <c r="FD13" s="9">
        <v>0.72399999999999998</v>
      </c>
      <c r="FE13" s="9">
        <v>109.014</v>
      </c>
      <c r="FF13" s="9">
        <v>86.293999999999997</v>
      </c>
      <c r="FG13" s="9">
        <v>84.313999999999993</v>
      </c>
      <c r="FH13" s="9">
        <v>0.76</v>
      </c>
      <c r="FI13" s="9">
        <v>1.22</v>
      </c>
      <c r="FJ13" s="9">
        <v>0.76</v>
      </c>
      <c r="FK13" s="9">
        <v>1.22</v>
      </c>
      <c r="FL13" s="9">
        <v>0</v>
      </c>
      <c r="FM13" s="9">
        <v>74.741</v>
      </c>
      <c r="FN13" s="9">
        <v>3.8849999999999998</v>
      </c>
      <c r="FO13" s="9">
        <v>1.71</v>
      </c>
      <c r="FP13" s="9">
        <v>5.9580000000000002</v>
      </c>
      <c r="FQ13" s="9">
        <v>13.432</v>
      </c>
      <c r="FR13" s="9">
        <v>72.861999999999995</v>
      </c>
      <c r="FS13" s="9">
        <v>22.72</v>
      </c>
      <c r="FT13" s="9">
        <v>4.1180000000000003</v>
      </c>
      <c r="FU13" s="9">
        <v>122.095</v>
      </c>
      <c r="FV13" s="9">
        <v>321.63400000000001</v>
      </c>
      <c r="FW13" s="9">
        <v>296.67399999999998</v>
      </c>
      <c r="FX13" s="9">
        <v>28.712</v>
      </c>
      <c r="FY13" s="9">
        <v>25.954000000000001</v>
      </c>
      <c r="FZ13" s="9">
        <v>4.9039999999999999</v>
      </c>
      <c r="GA13" s="9">
        <v>21.05</v>
      </c>
      <c r="GB13" s="9">
        <v>13.789</v>
      </c>
      <c r="GC13" s="9">
        <v>12.164</v>
      </c>
      <c r="GD13" s="9">
        <v>15.257999999999999</v>
      </c>
      <c r="GE13" s="9">
        <v>5.8849999999999998</v>
      </c>
      <c r="GF13" s="9">
        <v>3.536</v>
      </c>
      <c r="GG13" s="9">
        <v>5.657</v>
      </c>
      <c r="GH13" s="9">
        <v>11.186999999999999</v>
      </c>
      <c r="GI13" s="9">
        <v>9.1110000000000007</v>
      </c>
      <c r="GJ13" s="9">
        <v>14.58</v>
      </c>
      <c r="GK13" s="9">
        <v>11.374000000000001</v>
      </c>
      <c r="GL13" s="9">
        <v>2.758</v>
      </c>
      <c r="GM13" s="9">
        <v>267.96300000000002</v>
      </c>
      <c r="GN13" s="9">
        <v>235.14400000000001</v>
      </c>
      <c r="GO13" s="9">
        <v>223.315</v>
      </c>
      <c r="GP13" s="9">
        <v>3.492</v>
      </c>
      <c r="GQ13" s="9">
        <v>7.8289999999999997</v>
      </c>
      <c r="GR13" s="9">
        <v>3.3260000000000001</v>
      </c>
      <c r="GS13" s="9">
        <v>4.6680000000000001</v>
      </c>
      <c r="GT13" s="9">
        <v>1.8109999999999999</v>
      </c>
      <c r="GU13" s="9">
        <v>169.33500000000001</v>
      </c>
      <c r="GV13" s="9">
        <v>14.237</v>
      </c>
      <c r="GW13" s="9">
        <v>16.637</v>
      </c>
      <c r="GX13" s="9">
        <v>34.935000000000002</v>
      </c>
      <c r="GY13" s="9">
        <v>32.868000000000002</v>
      </c>
      <c r="GZ13" s="9">
        <v>202.27600000000001</v>
      </c>
      <c r="HA13" s="9">
        <v>32.819000000000003</v>
      </c>
      <c r="HB13" s="9">
        <v>24.96</v>
      </c>
      <c r="HC13" s="9">
        <v>321.63400000000001</v>
      </c>
      <c r="HD13" s="9">
        <v>237.923</v>
      </c>
      <c r="HE13" s="9">
        <v>212.14400000000001</v>
      </c>
      <c r="HF13" s="9">
        <v>43.9</v>
      </c>
      <c r="HG13" s="9">
        <v>39.884</v>
      </c>
      <c r="HH13" s="9">
        <v>18.402000000000001</v>
      </c>
      <c r="HI13" s="9">
        <v>21.481999999999999</v>
      </c>
      <c r="HJ13" s="9">
        <v>25.158000000000001</v>
      </c>
      <c r="HK13" s="9">
        <v>14.726000000000001</v>
      </c>
      <c r="HL13" s="9">
        <v>23.117999999999999</v>
      </c>
      <c r="HM13" s="9">
        <v>5.2249999999999996</v>
      </c>
      <c r="HN13" s="9">
        <v>9.9849999999999994</v>
      </c>
      <c r="HO13" s="9">
        <v>7.5389999999999997</v>
      </c>
      <c r="HP13" s="9">
        <v>12.32</v>
      </c>
      <c r="HQ13" s="9">
        <v>20.024999999999999</v>
      </c>
      <c r="HR13" s="9">
        <v>27.724</v>
      </c>
      <c r="HS13" s="9">
        <v>12.16</v>
      </c>
      <c r="HT13" s="9">
        <v>4.0170000000000003</v>
      </c>
      <c r="HU13" s="9">
        <v>168.244</v>
      </c>
      <c r="HV13" s="9">
        <v>140.42699999999999</v>
      </c>
      <c r="HW13" s="9">
        <v>133.30000000000001</v>
      </c>
      <c r="HX13" s="9">
        <v>3.5619999999999998</v>
      </c>
      <c r="HY13" s="9">
        <v>3.5640000000000001</v>
      </c>
      <c r="HZ13" s="9">
        <v>5.0350000000000001</v>
      </c>
      <c r="IA13" s="9">
        <v>1.4239999999999999</v>
      </c>
      <c r="IB13" s="9">
        <v>0.66700000000000004</v>
      </c>
      <c r="IC13" s="9">
        <v>95.775999999999996</v>
      </c>
      <c r="ID13" s="9">
        <v>9.1289999999999996</v>
      </c>
      <c r="IE13" s="9">
        <v>8.2260000000000009</v>
      </c>
      <c r="IF13" s="9">
        <v>27.295000000000002</v>
      </c>
      <c r="IG13" s="9">
        <v>17.061</v>
      </c>
      <c r="IH13" s="9">
        <v>123.366</v>
      </c>
      <c r="II13" s="9">
        <v>27.817</v>
      </c>
      <c r="IJ13" s="9">
        <v>25.779</v>
      </c>
      <c r="IK13" s="9">
        <v>237.923</v>
      </c>
      <c r="IL13" s="9">
        <v>177.214</v>
      </c>
      <c r="IM13" s="9">
        <v>166.727</v>
      </c>
      <c r="IN13" s="9">
        <v>11.627000000000001</v>
      </c>
      <c r="IO13" s="9">
        <v>11.109</v>
      </c>
      <c r="IP13" s="9">
        <v>6.0229999999999997</v>
      </c>
      <c r="IQ13" s="9">
        <v>5.0860000000000003</v>
      </c>
    </row>
    <row r="14" spans="1:251">
      <c r="A14" s="10">
        <v>43132</v>
      </c>
      <c r="B14" s="9">
        <v>5.1449999999999996</v>
      </c>
      <c r="C14" s="9">
        <v>2.0089999999999999</v>
      </c>
      <c r="D14" s="9">
        <v>26.356000000000002</v>
      </c>
      <c r="E14" s="9">
        <v>36.926000000000002</v>
      </c>
      <c r="F14" s="9">
        <v>0.51100000000000001</v>
      </c>
      <c r="G14" s="9">
        <v>70.507000000000005</v>
      </c>
      <c r="H14" s="9">
        <v>39.671999999999997</v>
      </c>
      <c r="I14" s="9">
        <v>36.637999999999998</v>
      </c>
      <c r="J14" s="9">
        <v>2.895</v>
      </c>
      <c r="K14" s="9">
        <v>2.895</v>
      </c>
      <c r="L14" s="9">
        <v>1.716</v>
      </c>
      <c r="M14" s="9">
        <v>1.179</v>
      </c>
      <c r="N14" s="9">
        <v>2.38</v>
      </c>
      <c r="O14" s="9">
        <v>0.51400000000000001</v>
      </c>
      <c r="P14" s="9">
        <v>2.38</v>
      </c>
      <c r="Q14" s="9">
        <v>0</v>
      </c>
      <c r="R14" s="9">
        <v>0.51400000000000001</v>
      </c>
      <c r="S14" s="9">
        <v>1.038</v>
      </c>
      <c r="T14" s="9">
        <v>0.66400000000000003</v>
      </c>
      <c r="U14" s="9">
        <v>1.1919999999999999</v>
      </c>
      <c r="V14" s="9">
        <v>2.895</v>
      </c>
      <c r="W14" s="9">
        <v>0</v>
      </c>
      <c r="X14" s="9">
        <v>0</v>
      </c>
      <c r="Y14" s="9">
        <v>33.743000000000002</v>
      </c>
      <c r="Z14" s="9">
        <v>33.356000000000002</v>
      </c>
      <c r="AA14" s="9">
        <v>28.704000000000001</v>
      </c>
      <c r="AB14" s="9">
        <v>2.468</v>
      </c>
      <c r="AC14" s="9">
        <v>2.1840000000000002</v>
      </c>
      <c r="AD14" s="9">
        <v>2.468</v>
      </c>
      <c r="AE14" s="9">
        <v>1.4330000000000001</v>
      </c>
      <c r="AF14" s="9">
        <v>0</v>
      </c>
      <c r="AG14" s="9">
        <v>27.419</v>
      </c>
      <c r="AH14" s="9">
        <v>2.6549999999999998</v>
      </c>
      <c r="AI14" s="9">
        <v>1.958</v>
      </c>
      <c r="AJ14" s="9">
        <v>1.3240000000000001</v>
      </c>
      <c r="AK14" s="9">
        <v>9.4359999999999999</v>
      </c>
      <c r="AL14" s="9">
        <v>23.92</v>
      </c>
      <c r="AM14" s="9">
        <v>0.38700000000000001</v>
      </c>
      <c r="AN14" s="9">
        <v>3.0339999999999998</v>
      </c>
      <c r="AO14" s="9">
        <v>39.671999999999997</v>
      </c>
      <c r="AP14" s="9">
        <v>254.91399999999999</v>
      </c>
      <c r="AQ14" s="9">
        <v>244.00399999999999</v>
      </c>
      <c r="AR14" s="9">
        <v>16.893999999999998</v>
      </c>
      <c r="AS14" s="9">
        <v>16.893999999999998</v>
      </c>
      <c r="AT14" s="9">
        <v>6.8520000000000003</v>
      </c>
      <c r="AU14" s="9">
        <v>10.042</v>
      </c>
      <c r="AV14" s="9">
        <v>13.898</v>
      </c>
      <c r="AW14" s="9">
        <v>2.996</v>
      </c>
      <c r="AX14" s="9">
        <v>12.718</v>
      </c>
      <c r="AY14" s="9">
        <v>1.597</v>
      </c>
      <c r="AZ14" s="9">
        <v>0.67800000000000005</v>
      </c>
      <c r="BA14" s="9">
        <v>7.2439999999999998</v>
      </c>
      <c r="BB14" s="9">
        <v>5.2060000000000004</v>
      </c>
      <c r="BC14" s="9">
        <v>4.4429999999999996</v>
      </c>
      <c r="BD14" s="9">
        <v>14.346</v>
      </c>
      <c r="BE14" s="9">
        <v>2.548</v>
      </c>
      <c r="BF14" s="9">
        <v>0</v>
      </c>
      <c r="BG14" s="9">
        <v>227.11</v>
      </c>
      <c r="BH14" s="9">
        <v>193.934</v>
      </c>
      <c r="BI14" s="9">
        <v>181.19499999999999</v>
      </c>
      <c r="BJ14" s="9">
        <v>4.3550000000000004</v>
      </c>
      <c r="BK14" s="9">
        <v>7.7110000000000003</v>
      </c>
      <c r="BL14" s="9">
        <v>3.7789999999999999</v>
      </c>
      <c r="BM14" s="9">
        <v>6.1950000000000003</v>
      </c>
      <c r="BN14" s="9">
        <v>2.0920000000000001</v>
      </c>
      <c r="BO14" s="9">
        <v>157.99</v>
      </c>
      <c r="BP14" s="9">
        <v>9.1349999999999998</v>
      </c>
      <c r="BQ14" s="9">
        <v>9.0120000000000005</v>
      </c>
      <c r="BR14" s="9">
        <v>17.797000000000001</v>
      </c>
      <c r="BS14" s="9">
        <v>26.227</v>
      </c>
      <c r="BT14" s="9">
        <v>167.70699999999999</v>
      </c>
      <c r="BU14" s="9">
        <v>33.174999999999997</v>
      </c>
      <c r="BV14" s="9">
        <v>10.911</v>
      </c>
      <c r="BW14" s="9">
        <v>254.91399999999999</v>
      </c>
      <c r="BX14" s="9">
        <v>51.341000000000001</v>
      </c>
      <c r="BY14" s="9">
        <v>49.639000000000003</v>
      </c>
      <c r="BZ14" s="9">
        <v>4.6180000000000003</v>
      </c>
      <c r="CA14" s="9">
        <v>3.4239999999999999</v>
      </c>
      <c r="CB14" s="9">
        <v>0.624</v>
      </c>
      <c r="CC14" s="9">
        <v>2.8</v>
      </c>
      <c r="CD14" s="9">
        <v>1.1870000000000001</v>
      </c>
      <c r="CE14" s="9">
        <v>2.2370000000000001</v>
      </c>
      <c r="CF14" s="9">
        <v>2.3420000000000001</v>
      </c>
      <c r="CG14" s="9">
        <v>0.56999999999999995</v>
      </c>
      <c r="CH14" s="9">
        <v>0.51300000000000001</v>
      </c>
      <c r="CI14" s="9">
        <v>2.911</v>
      </c>
      <c r="CJ14" s="9">
        <v>0</v>
      </c>
      <c r="CK14" s="9">
        <v>0.51300000000000001</v>
      </c>
      <c r="CL14" s="9">
        <v>1.645</v>
      </c>
      <c r="CM14" s="9">
        <v>1.7789999999999999</v>
      </c>
      <c r="CN14" s="9">
        <v>1.194</v>
      </c>
      <c r="CO14" s="9">
        <v>45.02</v>
      </c>
      <c r="CP14" s="9">
        <v>42.122999999999998</v>
      </c>
      <c r="CQ14" s="9">
        <v>40.090000000000003</v>
      </c>
      <c r="CR14" s="9">
        <v>0.50800000000000001</v>
      </c>
      <c r="CS14" s="9">
        <v>1.5249999999999999</v>
      </c>
      <c r="CT14" s="9">
        <v>1.39</v>
      </c>
      <c r="CU14" s="9">
        <v>0</v>
      </c>
      <c r="CV14" s="9">
        <v>0.64300000000000002</v>
      </c>
      <c r="CW14" s="9">
        <v>32.6</v>
      </c>
      <c r="CX14" s="9">
        <v>0.88200000000000001</v>
      </c>
      <c r="CY14" s="9">
        <v>2.202</v>
      </c>
      <c r="CZ14" s="9">
        <v>6.4390000000000001</v>
      </c>
      <c r="DA14" s="9">
        <v>6.6280000000000001</v>
      </c>
      <c r="DB14" s="9">
        <v>35.494999999999997</v>
      </c>
      <c r="DC14" s="9">
        <v>2.8980000000000001</v>
      </c>
      <c r="DD14" s="9">
        <v>1.702</v>
      </c>
      <c r="DE14" s="9">
        <v>51.341000000000001</v>
      </c>
      <c r="DF14" s="9">
        <v>351.47699999999998</v>
      </c>
      <c r="DG14" s="9">
        <v>332.46699999999998</v>
      </c>
      <c r="DH14" s="9">
        <v>25.873999999999999</v>
      </c>
      <c r="DI14" s="9">
        <v>24.606999999999999</v>
      </c>
      <c r="DJ14" s="9">
        <v>15.792999999999999</v>
      </c>
      <c r="DK14" s="9">
        <v>8.8140000000000001</v>
      </c>
      <c r="DL14" s="9">
        <v>21.484999999999999</v>
      </c>
      <c r="DM14" s="9">
        <v>3.1219999999999999</v>
      </c>
      <c r="DN14" s="9">
        <v>20.803999999999998</v>
      </c>
      <c r="DO14" s="9">
        <v>1.363</v>
      </c>
      <c r="DP14" s="9">
        <v>1.794</v>
      </c>
      <c r="DQ14" s="9">
        <v>11.897</v>
      </c>
      <c r="DR14" s="9">
        <v>7.1849999999999996</v>
      </c>
      <c r="DS14" s="9">
        <v>5.5250000000000004</v>
      </c>
      <c r="DT14" s="9">
        <v>13.539</v>
      </c>
      <c r="DU14" s="9">
        <v>11.068</v>
      </c>
      <c r="DV14" s="9">
        <v>1.2669999999999999</v>
      </c>
      <c r="DW14" s="9">
        <v>306.59199999999998</v>
      </c>
      <c r="DX14" s="9">
        <v>183.37799999999999</v>
      </c>
      <c r="DY14" s="9">
        <v>179.172</v>
      </c>
      <c r="DZ14" s="9">
        <v>2.1</v>
      </c>
      <c r="EA14" s="9">
        <v>2.1059999999999999</v>
      </c>
      <c r="EB14" s="9">
        <v>2.1</v>
      </c>
      <c r="EC14" s="9">
        <v>0.61599999999999999</v>
      </c>
      <c r="ED14" s="9">
        <v>0</v>
      </c>
      <c r="EE14" s="9">
        <v>149.37899999999999</v>
      </c>
      <c r="EF14" s="9">
        <v>9.827</v>
      </c>
      <c r="EG14" s="9">
        <v>3.234</v>
      </c>
      <c r="EH14" s="9">
        <v>20.937000000000001</v>
      </c>
      <c r="EI14" s="9">
        <v>24.655999999999999</v>
      </c>
      <c r="EJ14" s="9">
        <v>158.72200000000001</v>
      </c>
      <c r="EK14" s="9">
        <v>123.214</v>
      </c>
      <c r="EL14" s="9">
        <v>19.010999999999999</v>
      </c>
      <c r="EM14" s="9">
        <v>351.47699999999998</v>
      </c>
      <c r="EN14" s="9">
        <v>108.684</v>
      </c>
      <c r="EO14" s="9">
        <v>106.755</v>
      </c>
      <c r="EP14" s="9">
        <v>9.7729999999999997</v>
      </c>
      <c r="EQ14" s="9">
        <v>9.7729999999999997</v>
      </c>
      <c r="ER14" s="9">
        <v>3.0259999999999998</v>
      </c>
      <c r="ES14" s="9">
        <v>6.7469999999999999</v>
      </c>
      <c r="ET14" s="9">
        <v>6.2329999999999997</v>
      </c>
      <c r="EU14" s="9">
        <v>3.54</v>
      </c>
      <c r="EV14" s="9">
        <v>5.0590000000000002</v>
      </c>
      <c r="EW14" s="9">
        <v>3.2330000000000001</v>
      </c>
      <c r="EX14" s="9">
        <v>1.4810000000000001</v>
      </c>
      <c r="EY14" s="9">
        <v>1.127</v>
      </c>
      <c r="EZ14" s="9">
        <v>2.9780000000000002</v>
      </c>
      <c r="FA14" s="9">
        <v>5.6689999999999996</v>
      </c>
      <c r="FB14" s="9">
        <v>6.2859999999999996</v>
      </c>
      <c r="FC14" s="9">
        <v>3.4870000000000001</v>
      </c>
      <c r="FD14" s="9">
        <v>0</v>
      </c>
      <c r="FE14" s="9">
        <v>96.981999999999999</v>
      </c>
      <c r="FF14" s="9">
        <v>81.738</v>
      </c>
      <c r="FG14" s="9">
        <v>77.322000000000003</v>
      </c>
      <c r="FH14" s="9">
        <v>1.917</v>
      </c>
      <c r="FI14" s="9">
        <v>2.4990000000000001</v>
      </c>
      <c r="FJ14" s="9">
        <v>1.268</v>
      </c>
      <c r="FK14" s="9">
        <v>1.1830000000000001</v>
      </c>
      <c r="FL14" s="9">
        <v>1.9650000000000001</v>
      </c>
      <c r="FM14" s="9">
        <v>71.483000000000004</v>
      </c>
      <c r="FN14" s="9">
        <v>4.2619999999999996</v>
      </c>
      <c r="FO14" s="9">
        <v>0.66300000000000003</v>
      </c>
      <c r="FP14" s="9">
        <v>5.33</v>
      </c>
      <c r="FQ14" s="9">
        <v>11.343</v>
      </c>
      <c r="FR14" s="9">
        <v>70.394999999999996</v>
      </c>
      <c r="FS14" s="9">
        <v>15.243</v>
      </c>
      <c r="FT14" s="9">
        <v>1.93</v>
      </c>
      <c r="FU14" s="9">
        <v>108.684</v>
      </c>
      <c r="FV14" s="9">
        <v>365.38</v>
      </c>
      <c r="FW14" s="9">
        <v>341.79899999999998</v>
      </c>
      <c r="FX14" s="9">
        <v>35.664999999999999</v>
      </c>
      <c r="FY14" s="9">
        <v>30.273</v>
      </c>
      <c r="FZ14" s="9">
        <v>8.8800000000000008</v>
      </c>
      <c r="GA14" s="9">
        <v>21.393000000000001</v>
      </c>
      <c r="GB14" s="9">
        <v>19.459</v>
      </c>
      <c r="GC14" s="9">
        <v>10.815</v>
      </c>
      <c r="GD14" s="9">
        <v>18.175000000000001</v>
      </c>
      <c r="GE14" s="9">
        <v>7.4</v>
      </c>
      <c r="GF14" s="9">
        <v>3.5510000000000002</v>
      </c>
      <c r="GG14" s="9">
        <v>5.6630000000000003</v>
      </c>
      <c r="GH14" s="9">
        <v>15.904999999999999</v>
      </c>
      <c r="GI14" s="9">
        <v>8.7050000000000001</v>
      </c>
      <c r="GJ14" s="9">
        <v>18.516999999999999</v>
      </c>
      <c r="GK14" s="9">
        <v>11.756</v>
      </c>
      <c r="GL14" s="9">
        <v>5.391</v>
      </c>
      <c r="GM14" s="9">
        <v>306.13400000000001</v>
      </c>
      <c r="GN14" s="9">
        <v>278.12599999999998</v>
      </c>
      <c r="GO14" s="9">
        <v>262.85599999999999</v>
      </c>
      <c r="GP14" s="9">
        <v>4.3899999999999997</v>
      </c>
      <c r="GQ14" s="9">
        <v>9.5779999999999994</v>
      </c>
      <c r="GR14" s="9">
        <v>2.9870000000000001</v>
      </c>
      <c r="GS14" s="9">
        <v>4.3010000000000002</v>
      </c>
      <c r="GT14" s="9">
        <v>6.0570000000000004</v>
      </c>
      <c r="GU14" s="9">
        <v>196.12100000000001</v>
      </c>
      <c r="GV14" s="9">
        <v>15.143000000000001</v>
      </c>
      <c r="GW14" s="9">
        <v>16.576000000000001</v>
      </c>
      <c r="GX14" s="9">
        <v>50.286000000000001</v>
      </c>
      <c r="GY14" s="9">
        <v>33.771000000000001</v>
      </c>
      <c r="GZ14" s="9">
        <v>244.35499999999999</v>
      </c>
      <c r="HA14" s="9">
        <v>28.007999999999999</v>
      </c>
      <c r="HB14" s="9">
        <v>23.581</v>
      </c>
      <c r="HC14" s="9">
        <v>365.38</v>
      </c>
      <c r="HD14" s="9">
        <v>232.672</v>
      </c>
      <c r="HE14" s="9">
        <v>210.44900000000001</v>
      </c>
      <c r="HF14" s="9">
        <v>35.649000000000001</v>
      </c>
      <c r="HG14" s="9">
        <v>32.055</v>
      </c>
      <c r="HH14" s="9">
        <v>17.366</v>
      </c>
      <c r="HI14" s="9">
        <v>14.689</v>
      </c>
      <c r="HJ14" s="9">
        <v>22.613</v>
      </c>
      <c r="HK14" s="9">
        <v>9.4420000000000002</v>
      </c>
      <c r="HL14" s="9">
        <v>21.082000000000001</v>
      </c>
      <c r="HM14" s="9">
        <v>6.9139999999999997</v>
      </c>
      <c r="HN14" s="9">
        <v>2.5950000000000002</v>
      </c>
      <c r="HO14" s="9">
        <v>10.952</v>
      </c>
      <c r="HP14" s="9">
        <v>13.583</v>
      </c>
      <c r="HQ14" s="9">
        <v>7.5209999999999999</v>
      </c>
      <c r="HR14" s="9">
        <v>20.763999999999999</v>
      </c>
      <c r="HS14" s="9">
        <v>11.291</v>
      </c>
      <c r="HT14" s="9">
        <v>3.5939999999999999</v>
      </c>
      <c r="HU14" s="9">
        <v>174.8</v>
      </c>
      <c r="HV14" s="9">
        <v>156.828</v>
      </c>
      <c r="HW14" s="9">
        <v>151.03700000000001</v>
      </c>
      <c r="HX14" s="9">
        <v>2.5049999999999999</v>
      </c>
      <c r="HY14" s="9">
        <v>3.286</v>
      </c>
      <c r="HZ14" s="9">
        <v>2.5049999999999999</v>
      </c>
      <c r="IA14" s="9">
        <v>2.7320000000000002</v>
      </c>
      <c r="IB14" s="9">
        <v>0.55400000000000005</v>
      </c>
      <c r="IC14" s="9">
        <v>107.503</v>
      </c>
      <c r="ID14" s="9">
        <v>7.9420000000000002</v>
      </c>
      <c r="IE14" s="9">
        <v>9.2319999999999993</v>
      </c>
      <c r="IF14" s="9">
        <v>32.151000000000003</v>
      </c>
      <c r="IG14" s="9">
        <v>24.032</v>
      </c>
      <c r="IH14" s="9">
        <v>132.79599999999999</v>
      </c>
      <c r="II14" s="9">
        <v>17.971</v>
      </c>
      <c r="IJ14" s="9">
        <v>22.222999999999999</v>
      </c>
      <c r="IK14" s="9">
        <v>232.672</v>
      </c>
      <c r="IL14" s="9">
        <v>191.298</v>
      </c>
      <c r="IM14" s="9">
        <v>185.10499999999999</v>
      </c>
      <c r="IN14" s="9">
        <v>14.404999999999999</v>
      </c>
      <c r="IO14" s="9">
        <v>12.936999999999999</v>
      </c>
      <c r="IP14" s="9">
        <v>3.488</v>
      </c>
      <c r="IQ14" s="9">
        <v>9.4489999999999998</v>
      </c>
    </row>
    <row r="15" spans="1:251">
      <c r="A15" s="10">
        <v>43497</v>
      </c>
      <c r="B15" s="9">
        <v>7.73</v>
      </c>
      <c r="C15" s="9">
        <v>2.649</v>
      </c>
      <c r="D15" s="9">
        <v>23.713000000000001</v>
      </c>
      <c r="E15" s="9">
        <v>55.728999999999999</v>
      </c>
      <c r="F15" s="9">
        <v>5.38</v>
      </c>
      <c r="G15" s="9">
        <v>90.134</v>
      </c>
      <c r="H15" s="9">
        <v>32.618000000000002</v>
      </c>
      <c r="I15" s="9">
        <v>30.23</v>
      </c>
      <c r="J15" s="9">
        <v>3.044</v>
      </c>
      <c r="K15" s="9">
        <v>3.044</v>
      </c>
      <c r="L15" s="9">
        <v>2.2210000000000001</v>
      </c>
      <c r="M15" s="9">
        <v>0.82399999999999995</v>
      </c>
      <c r="N15" s="9">
        <v>1.121</v>
      </c>
      <c r="O15" s="9">
        <v>1.923</v>
      </c>
      <c r="P15" s="9">
        <v>1.121</v>
      </c>
      <c r="Q15" s="9">
        <v>0.82399999999999995</v>
      </c>
      <c r="R15" s="9">
        <v>1.099</v>
      </c>
      <c r="S15" s="9">
        <v>0.96899999999999997</v>
      </c>
      <c r="T15" s="9">
        <v>0.64800000000000002</v>
      </c>
      <c r="U15" s="9">
        <v>1.4279999999999999</v>
      </c>
      <c r="V15" s="9">
        <v>3.044</v>
      </c>
      <c r="W15" s="9">
        <v>0</v>
      </c>
      <c r="X15" s="9">
        <v>0</v>
      </c>
      <c r="Y15" s="9">
        <v>27.186</v>
      </c>
      <c r="Z15" s="9">
        <v>24.734000000000002</v>
      </c>
      <c r="AA15" s="9">
        <v>24.734000000000002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21.524999999999999</v>
      </c>
      <c r="AH15" s="9">
        <v>1.256</v>
      </c>
      <c r="AI15" s="9">
        <v>0.54</v>
      </c>
      <c r="AJ15" s="9">
        <v>1.413</v>
      </c>
      <c r="AK15" s="9">
        <v>1.7949999999999999</v>
      </c>
      <c r="AL15" s="9">
        <v>22.939</v>
      </c>
      <c r="AM15" s="9">
        <v>2.452</v>
      </c>
      <c r="AN15" s="9">
        <v>2.3879999999999999</v>
      </c>
      <c r="AO15" s="9">
        <v>32.618000000000002</v>
      </c>
      <c r="AP15" s="9">
        <v>236.81899999999999</v>
      </c>
      <c r="AQ15" s="9">
        <v>223.917</v>
      </c>
      <c r="AR15" s="9">
        <v>10.536</v>
      </c>
      <c r="AS15" s="9">
        <v>9.8870000000000005</v>
      </c>
      <c r="AT15" s="9">
        <v>3.33</v>
      </c>
      <c r="AU15" s="9">
        <v>6.5579999999999998</v>
      </c>
      <c r="AV15" s="9">
        <v>5.52</v>
      </c>
      <c r="AW15" s="9">
        <v>4.367</v>
      </c>
      <c r="AX15" s="9">
        <v>5.101</v>
      </c>
      <c r="AY15" s="9">
        <v>2.157</v>
      </c>
      <c r="AZ15" s="9">
        <v>1.9570000000000001</v>
      </c>
      <c r="BA15" s="9">
        <v>3.9460000000000002</v>
      </c>
      <c r="BB15" s="9">
        <v>3.09</v>
      </c>
      <c r="BC15" s="9">
        <v>2.851</v>
      </c>
      <c r="BD15" s="9">
        <v>5.54</v>
      </c>
      <c r="BE15" s="9">
        <v>4.3470000000000004</v>
      </c>
      <c r="BF15" s="9">
        <v>0.64900000000000002</v>
      </c>
      <c r="BG15" s="9">
        <v>213.381</v>
      </c>
      <c r="BH15" s="9">
        <v>188.00700000000001</v>
      </c>
      <c r="BI15" s="9">
        <v>181.27600000000001</v>
      </c>
      <c r="BJ15" s="9">
        <v>4.2930000000000001</v>
      </c>
      <c r="BK15" s="9">
        <v>2.4369999999999998</v>
      </c>
      <c r="BL15" s="9">
        <v>4.6340000000000003</v>
      </c>
      <c r="BM15" s="9">
        <v>1.367</v>
      </c>
      <c r="BN15" s="9">
        <v>0.73</v>
      </c>
      <c r="BO15" s="9">
        <v>158.25700000000001</v>
      </c>
      <c r="BP15" s="9">
        <v>3.9260000000000002</v>
      </c>
      <c r="BQ15" s="9">
        <v>5.8239999999999998</v>
      </c>
      <c r="BR15" s="9">
        <v>20</v>
      </c>
      <c r="BS15" s="9">
        <v>20.834</v>
      </c>
      <c r="BT15" s="9">
        <v>167.172</v>
      </c>
      <c r="BU15" s="9">
        <v>25.373999999999999</v>
      </c>
      <c r="BV15" s="9">
        <v>12.901999999999999</v>
      </c>
      <c r="BW15" s="9">
        <v>236.81899999999999</v>
      </c>
      <c r="BX15" s="9">
        <v>32.290999999999997</v>
      </c>
      <c r="BY15" s="9">
        <v>29.547999999999998</v>
      </c>
      <c r="BZ15" s="9">
        <v>3.64</v>
      </c>
      <c r="CA15" s="9">
        <v>3.64</v>
      </c>
      <c r="CB15" s="9">
        <v>0.61499999999999999</v>
      </c>
      <c r="CC15" s="9">
        <v>3.0249999999999999</v>
      </c>
      <c r="CD15" s="9">
        <v>3.0259999999999998</v>
      </c>
      <c r="CE15" s="9">
        <v>0.61399999999999999</v>
      </c>
      <c r="CF15" s="9">
        <v>3.0259999999999998</v>
      </c>
      <c r="CG15" s="9">
        <v>0.61399999999999999</v>
      </c>
      <c r="CH15" s="9">
        <v>0</v>
      </c>
      <c r="CI15" s="9">
        <v>0.51100000000000001</v>
      </c>
      <c r="CJ15" s="9">
        <v>3.129</v>
      </c>
      <c r="CK15" s="9">
        <v>0</v>
      </c>
      <c r="CL15" s="9">
        <v>3.64</v>
      </c>
      <c r="CM15" s="9">
        <v>0</v>
      </c>
      <c r="CN15" s="9">
        <v>0</v>
      </c>
      <c r="CO15" s="9">
        <v>25.908000000000001</v>
      </c>
      <c r="CP15" s="9">
        <v>25.282</v>
      </c>
      <c r="CQ15" s="9">
        <v>25.282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21.46</v>
      </c>
      <c r="CX15" s="9">
        <v>0.63700000000000001</v>
      </c>
      <c r="CY15" s="9">
        <v>1.9810000000000001</v>
      </c>
      <c r="CZ15" s="9">
        <v>1.204</v>
      </c>
      <c r="DA15" s="9">
        <v>5.7919999999999998</v>
      </c>
      <c r="DB15" s="9">
        <v>19.489999999999998</v>
      </c>
      <c r="DC15" s="9">
        <v>0.626</v>
      </c>
      <c r="DD15" s="9">
        <v>2.7429999999999999</v>
      </c>
      <c r="DE15" s="9">
        <v>32.290999999999997</v>
      </c>
      <c r="DF15" s="9">
        <v>333.65699999999998</v>
      </c>
      <c r="DG15" s="9">
        <v>316.06799999999998</v>
      </c>
      <c r="DH15" s="9">
        <v>29.387</v>
      </c>
      <c r="DI15" s="9">
        <v>26.771999999999998</v>
      </c>
      <c r="DJ15" s="9">
        <v>16.350000000000001</v>
      </c>
      <c r="DK15" s="9">
        <v>10.422000000000001</v>
      </c>
      <c r="DL15" s="9">
        <v>16.059000000000001</v>
      </c>
      <c r="DM15" s="9">
        <v>10.712999999999999</v>
      </c>
      <c r="DN15" s="9">
        <v>15.291</v>
      </c>
      <c r="DO15" s="9">
        <v>5.4349999999999996</v>
      </c>
      <c r="DP15" s="9">
        <v>5.3230000000000004</v>
      </c>
      <c r="DQ15" s="9">
        <v>12.327999999999999</v>
      </c>
      <c r="DR15" s="9">
        <v>6.9660000000000002</v>
      </c>
      <c r="DS15" s="9">
        <v>7.4779999999999998</v>
      </c>
      <c r="DT15" s="9">
        <v>17.812000000000001</v>
      </c>
      <c r="DU15" s="9">
        <v>8.9600000000000009</v>
      </c>
      <c r="DV15" s="9">
        <v>2.6160000000000001</v>
      </c>
      <c r="DW15" s="9">
        <v>286.68099999999998</v>
      </c>
      <c r="DX15" s="9">
        <v>172.51</v>
      </c>
      <c r="DY15" s="9">
        <v>166.255</v>
      </c>
      <c r="DZ15" s="9">
        <v>3.1640000000000001</v>
      </c>
      <c r="EA15" s="9">
        <v>3.0910000000000002</v>
      </c>
      <c r="EB15" s="9">
        <v>2.556</v>
      </c>
      <c r="EC15" s="9">
        <v>3.6989999999999998</v>
      </c>
      <c r="ED15" s="9">
        <v>0</v>
      </c>
      <c r="EE15" s="9">
        <v>143.28</v>
      </c>
      <c r="EF15" s="9">
        <v>3.9380000000000002</v>
      </c>
      <c r="EG15" s="9">
        <v>6.2130000000000001</v>
      </c>
      <c r="EH15" s="9">
        <v>19.079000000000001</v>
      </c>
      <c r="EI15" s="9">
        <v>21.731999999999999</v>
      </c>
      <c r="EJ15" s="9">
        <v>150.77799999999999</v>
      </c>
      <c r="EK15" s="9">
        <v>114.17</v>
      </c>
      <c r="EL15" s="9">
        <v>17.588999999999999</v>
      </c>
      <c r="EM15" s="9">
        <v>333.65699999999998</v>
      </c>
      <c r="EN15" s="9">
        <v>129.88999999999999</v>
      </c>
      <c r="EO15" s="9">
        <v>123.827</v>
      </c>
      <c r="EP15" s="9">
        <v>14.913</v>
      </c>
      <c r="EQ15" s="9">
        <v>14.166</v>
      </c>
      <c r="ER15" s="9">
        <v>2.5299999999999998</v>
      </c>
      <c r="ES15" s="9">
        <v>11.635999999999999</v>
      </c>
      <c r="ET15" s="9">
        <v>7.8840000000000003</v>
      </c>
      <c r="EU15" s="9">
        <v>6.282</v>
      </c>
      <c r="EV15" s="9">
        <v>8.5069999999999997</v>
      </c>
      <c r="EW15" s="9">
        <v>4.5019999999999998</v>
      </c>
      <c r="EX15" s="9">
        <v>1.157</v>
      </c>
      <c r="EY15" s="9">
        <v>6.327</v>
      </c>
      <c r="EZ15" s="9">
        <v>2.4279999999999999</v>
      </c>
      <c r="FA15" s="9">
        <v>5.4109999999999996</v>
      </c>
      <c r="FB15" s="9">
        <v>10.096</v>
      </c>
      <c r="FC15" s="9">
        <v>4.07</v>
      </c>
      <c r="FD15" s="9">
        <v>0.748</v>
      </c>
      <c r="FE15" s="9">
        <v>108.913</v>
      </c>
      <c r="FF15" s="9">
        <v>86.856999999999999</v>
      </c>
      <c r="FG15" s="9">
        <v>81.352999999999994</v>
      </c>
      <c r="FH15" s="9">
        <v>2.6429999999999998</v>
      </c>
      <c r="FI15" s="9">
        <v>2.8610000000000002</v>
      </c>
      <c r="FJ15" s="9">
        <v>2.7080000000000002</v>
      </c>
      <c r="FK15" s="9">
        <v>2.7959999999999998</v>
      </c>
      <c r="FL15" s="9">
        <v>0</v>
      </c>
      <c r="FM15" s="9">
        <v>76.099000000000004</v>
      </c>
      <c r="FN15" s="9">
        <v>5.1790000000000003</v>
      </c>
      <c r="FO15" s="9">
        <v>0</v>
      </c>
      <c r="FP15" s="9">
        <v>5.5780000000000003</v>
      </c>
      <c r="FQ15" s="9">
        <v>14.077999999999999</v>
      </c>
      <c r="FR15" s="9">
        <v>72.778999999999996</v>
      </c>
      <c r="FS15" s="9">
        <v>22.056000000000001</v>
      </c>
      <c r="FT15" s="9">
        <v>6.0640000000000001</v>
      </c>
      <c r="FU15" s="9">
        <v>129.88999999999999</v>
      </c>
      <c r="FV15" s="9">
        <v>381.70800000000003</v>
      </c>
      <c r="FW15" s="9">
        <v>362.738</v>
      </c>
      <c r="FX15" s="9">
        <v>36.957999999999998</v>
      </c>
      <c r="FY15" s="9">
        <v>35.524999999999999</v>
      </c>
      <c r="FZ15" s="9">
        <v>12.239000000000001</v>
      </c>
      <c r="GA15" s="9">
        <v>23.285</v>
      </c>
      <c r="GB15" s="9">
        <v>20.111000000000001</v>
      </c>
      <c r="GC15" s="9">
        <v>15.414</v>
      </c>
      <c r="GD15" s="9">
        <v>19.77</v>
      </c>
      <c r="GE15" s="9">
        <v>8.2430000000000003</v>
      </c>
      <c r="GF15" s="9">
        <v>6.2839999999999998</v>
      </c>
      <c r="GG15" s="9">
        <v>7.4690000000000003</v>
      </c>
      <c r="GH15" s="9">
        <v>15.188000000000001</v>
      </c>
      <c r="GI15" s="9">
        <v>12.867000000000001</v>
      </c>
      <c r="GJ15" s="9">
        <v>21.094000000000001</v>
      </c>
      <c r="GK15" s="9">
        <v>14.43</v>
      </c>
      <c r="GL15" s="9">
        <v>1.4330000000000001</v>
      </c>
      <c r="GM15" s="9">
        <v>325.77999999999997</v>
      </c>
      <c r="GN15" s="9">
        <v>281.87299999999999</v>
      </c>
      <c r="GO15" s="9">
        <v>272.60199999999998</v>
      </c>
      <c r="GP15" s="9">
        <v>2.6219999999999999</v>
      </c>
      <c r="GQ15" s="9">
        <v>6.649</v>
      </c>
      <c r="GR15" s="9">
        <v>5.1130000000000004</v>
      </c>
      <c r="GS15" s="9">
        <v>2.7989999999999999</v>
      </c>
      <c r="GT15" s="9">
        <v>1.359</v>
      </c>
      <c r="GU15" s="9">
        <v>204.905</v>
      </c>
      <c r="GV15" s="9">
        <v>14.278</v>
      </c>
      <c r="GW15" s="9">
        <v>15.813000000000001</v>
      </c>
      <c r="GX15" s="9">
        <v>46.877000000000002</v>
      </c>
      <c r="GY15" s="9">
        <v>36.561</v>
      </c>
      <c r="GZ15" s="9">
        <v>245.31200000000001</v>
      </c>
      <c r="HA15" s="9">
        <v>43.906999999999996</v>
      </c>
      <c r="HB15" s="9">
        <v>18.97</v>
      </c>
      <c r="HC15" s="9">
        <v>381.70800000000003</v>
      </c>
      <c r="HD15" s="9">
        <v>285.79899999999998</v>
      </c>
      <c r="HE15" s="9">
        <v>266.45299999999997</v>
      </c>
      <c r="HF15" s="9">
        <v>51.73</v>
      </c>
      <c r="HG15" s="9">
        <v>45.777000000000001</v>
      </c>
      <c r="HH15" s="9">
        <v>18.507000000000001</v>
      </c>
      <c r="HI15" s="9">
        <v>27.27</v>
      </c>
      <c r="HJ15" s="9">
        <v>33.825000000000003</v>
      </c>
      <c r="HK15" s="9">
        <v>11.952999999999999</v>
      </c>
      <c r="HL15" s="9">
        <v>32.656999999999996</v>
      </c>
      <c r="HM15" s="9">
        <v>10.029999999999999</v>
      </c>
      <c r="HN15" s="9">
        <v>3.09</v>
      </c>
      <c r="HO15" s="9">
        <v>6.4329999999999998</v>
      </c>
      <c r="HP15" s="9">
        <v>25.446000000000002</v>
      </c>
      <c r="HQ15" s="9">
        <v>13.898999999999999</v>
      </c>
      <c r="HR15" s="9">
        <v>31.998999999999999</v>
      </c>
      <c r="HS15" s="9">
        <v>13.778</v>
      </c>
      <c r="HT15" s="9">
        <v>5.9530000000000003</v>
      </c>
      <c r="HU15" s="9">
        <v>214.72300000000001</v>
      </c>
      <c r="HV15" s="9">
        <v>181.495</v>
      </c>
      <c r="HW15" s="9">
        <v>169.49199999999999</v>
      </c>
      <c r="HX15" s="9">
        <v>4.4829999999999997</v>
      </c>
      <c r="HY15" s="9">
        <v>7.52</v>
      </c>
      <c r="HZ15" s="9">
        <v>6.8109999999999999</v>
      </c>
      <c r="IA15" s="9">
        <v>2.1469999999999998</v>
      </c>
      <c r="IB15" s="9">
        <v>3.0449999999999999</v>
      </c>
      <c r="IC15" s="9">
        <v>129.071</v>
      </c>
      <c r="ID15" s="9">
        <v>8.0660000000000007</v>
      </c>
      <c r="IE15" s="9">
        <v>7.7439999999999998</v>
      </c>
      <c r="IF15" s="9">
        <v>36.613999999999997</v>
      </c>
      <c r="IG15" s="9">
        <v>26.209</v>
      </c>
      <c r="IH15" s="9">
        <v>155.286</v>
      </c>
      <c r="II15" s="9">
        <v>33.228000000000002</v>
      </c>
      <c r="IJ15" s="9">
        <v>19.346</v>
      </c>
      <c r="IK15" s="9">
        <v>285.79899999999998</v>
      </c>
      <c r="IL15" s="9">
        <v>214.364</v>
      </c>
      <c r="IM15" s="9">
        <v>204.74299999999999</v>
      </c>
      <c r="IN15" s="9">
        <v>16.5</v>
      </c>
      <c r="IO15" s="9">
        <v>15.813000000000001</v>
      </c>
      <c r="IP15" s="9">
        <v>7.29</v>
      </c>
      <c r="IQ15" s="9">
        <v>8.5229999999999997</v>
      </c>
    </row>
    <row r="16" spans="1:251">
      <c r="A16" s="10">
        <v>43862</v>
      </c>
      <c r="B16" s="9">
        <v>7.6550000000000002</v>
      </c>
      <c r="C16" s="9">
        <v>3.8980000000000001</v>
      </c>
      <c r="D16" s="9">
        <v>24.286000000000001</v>
      </c>
      <c r="E16" s="9">
        <v>39.567</v>
      </c>
      <c r="F16" s="9">
        <v>5.4720000000000004</v>
      </c>
      <c r="G16" s="9">
        <v>75.742000000000004</v>
      </c>
      <c r="H16" s="9">
        <v>28.5</v>
      </c>
      <c r="I16" s="9">
        <v>28.5</v>
      </c>
      <c r="J16" s="9">
        <v>1.391</v>
      </c>
      <c r="K16" s="9">
        <v>1.391</v>
      </c>
      <c r="L16" s="9">
        <v>1.391</v>
      </c>
      <c r="M16" s="9">
        <v>0</v>
      </c>
      <c r="N16" s="9">
        <v>1.391</v>
      </c>
      <c r="O16" s="9">
        <v>0</v>
      </c>
      <c r="P16" s="9">
        <v>1.391</v>
      </c>
      <c r="Q16" s="9">
        <v>0</v>
      </c>
      <c r="R16" s="9">
        <v>0</v>
      </c>
      <c r="S16" s="9">
        <v>0.67300000000000004</v>
      </c>
      <c r="T16" s="9">
        <v>0</v>
      </c>
      <c r="U16" s="9">
        <v>0.71799999999999997</v>
      </c>
      <c r="V16" s="9">
        <v>0.71799999999999997</v>
      </c>
      <c r="W16" s="9">
        <v>0.67300000000000004</v>
      </c>
      <c r="X16" s="9">
        <v>0</v>
      </c>
      <c r="Y16" s="9">
        <v>27.109000000000002</v>
      </c>
      <c r="Z16" s="9">
        <v>26.507000000000001</v>
      </c>
      <c r="AA16" s="9">
        <v>25.776</v>
      </c>
      <c r="AB16" s="9">
        <v>0</v>
      </c>
      <c r="AC16" s="9">
        <v>0.73099999999999998</v>
      </c>
      <c r="AD16" s="9">
        <v>0</v>
      </c>
      <c r="AE16" s="9">
        <v>0.73099999999999998</v>
      </c>
      <c r="AF16" s="9">
        <v>0</v>
      </c>
      <c r="AG16" s="9">
        <v>23.135000000000002</v>
      </c>
      <c r="AH16" s="9">
        <v>0.53600000000000003</v>
      </c>
      <c r="AI16" s="9">
        <v>0.93600000000000005</v>
      </c>
      <c r="AJ16" s="9">
        <v>1.9</v>
      </c>
      <c r="AK16" s="9">
        <v>2.3370000000000002</v>
      </c>
      <c r="AL16" s="9">
        <v>24.17</v>
      </c>
      <c r="AM16" s="9">
        <v>0.60199999999999998</v>
      </c>
      <c r="AN16" s="9">
        <v>0</v>
      </c>
      <c r="AO16" s="9">
        <v>28.5</v>
      </c>
      <c r="AP16" s="9">
        <v>274.80399999999997</v>
      </c>
      <c r="AQ16" s="9">
        <v>266.036</v>
      </c>
      <c r="AR16" s="9">
        <v>17.834</v>
      </c>
      <c r="AS16" s="9">
        <v>17.494</v>
      </c>
      <c r="AT16" s="9">
        <v>5.984</v>
      </c>
      <c r="AU16" s="9">
        <v>11.51</v>
      </c>
      <c r="AV16" s="9">
        <v>13.427</v>
      </c>
      <c r="AW16" s="9">
        <v>4.0670000000000002</v>
      </c>
      <c r="AX16" s="9">
        <v>11.173</v>
      </c>
      <c r="AY16" s="9">
        <v>2.9020000000000001</v>
      </c>
      <c r="AZ16" s="9">
        <v>3.419</v>
      </c>
      <c r="BA16" s="9">
        <v>4.5970000000000004</v>
      </c>
      <c r="BB16" s="9">
        <v>4.6790000000000003</v>
      </c>
      <c r="BC16" s="9">
        <v>8.2170000000000005</v>
      </c>
      <c r="BD16" s="9">
        <v>10.002000000000001</v>
      </c>
      <c r="BE16" s="9">
        <v>7.4909999999999997</v>
      </c>
      <c r="BF16" s="9">
        <v>0.34</v>
      </c>
      <c r="BG16" s="9">
        <v>248.202</v>
      </c>
      <c r="BH16" s="9">
        <v>218.92099999999999</v>
      </c>
      <c r="BI16" s="9">
        <v>202.99600000000001</v>
      </c>
      <c r="BJ16" s="9">
        <v>7.2359999999999998</v>
      </c>
      <c r="BK16" s="9">
        <v>8.6890000000000001</v>
      </c>
      <c r="BL16" s="9">
        <v>7.94</v>
      </c>
      <c r="BM16" s="9">
        <v>5.4960000000000004</v>
      </c>
      <c r="BN16" s="9">
        <v>2.4889999999999999</v>
      </c>
      <c r="BO16" s="9">
        <v>176.7</v>
      </c>
      <c r="BP16" s="9">
        <v>8.1010000000000009</v>
      </c>
      <c r="BQ16" s="9">
        <v>4.2530000000000001</v>
      </c>
      <c r="BR16" s="9">
        <v>29.867000000000001</v>
      </c>
      <c r="BS16" s="9">
        <v>36.134999999999998</v>
      </c>
      <c r="BT16" s="9">
        <v>182.786</v>
      </c>
      <c r="BU16" s="9">
        <v>29.280999999999999</v>
      </c>
      <c r="BV16" s="9">
        <v>8.7680000000000007</v>
      </c>
      <c r="BW16" s="9">
        <v>274.80399999999997</v>
      </c>
      <c r="BX16" s="9">
        <v>33.878999999999998</v>
      </c>
      <c r="BY16" s="9">
        <v>31.350999999999999</v>
      </c>
      <c r="BZ16" s="9">
        <v>2.306</v>
      </c>
      <c r="CA16" s="9">
        <v>2.306</v>
      </c>
      <c r="CB16" s="9">
        <v>0</v>
      </c>
      <c r="CC16" s="9">
        <v>2.306</v>
      </c>
      <c r="CD16" s="9">
        <v>1.5329999999999999</v>
      </c>
      <c r="CE16" s="9">
        <v>0.77200000000000002</v>
      </c>
      <c r="CF16" s="9">
        <v>2.306</v>
      </c>
      <c r="CG16" s="9">
        <v>0</v>
      </c>
      <c r="CH16" s="9">
        <v>0</v>
      </c>
      <c r="CI16" s="9">
        <v>1.478</v>
      </c>
      <c r="CJ16" s="9">
        <v>0.82799999999999996</v>
      </c>
      <c r="CK16" s="9">
        <v>0</v>
      </c>
      <c r="CL16" s="9">
        <v>1.478</v>
      </c>
      <c r="CM16" s="9">
        <v>0.82799999999999996</v>
      </c>
      <c r="CN16" s="9">
        <v>0</v>
      </c>
      <c r="CO16" s="9">
        <v>29.045000000000002</v>
      </c>
      <c r="CP16" s="9">
        <v>27.795999999999999</v>
      </c>
      <c r="CQ16" s="9">
        <v>27.175000000000001</v>
      </c>
      <c r="CR16" s="9">
        <v>0</v>
      </c>
      <c r="CS16" s="9">
        <v>0.622</v>
      </c>
      <c r="CT16" s="9">
        <v>0</v>
      </c>
      <c r="CU16" s="9">
        <v>0</v>
      </c>
      <c r="CV16" s="9">
        <v>0.622</v>
      </c>
      <c r="CW16" s="9">
        <v>24.085000000000001</v>
      </c>
      <c r="CX16" s="9">
        <v>0</v>
      </c>
      <c r="CY16" s="9">
        <v>1.823</v>
      </c>
      <c r="CZ16" s="9">
        <v>1.8879999999999999</v>
      </c>
      <c r="DA16" s="9">
        <v>4.3789999999999996</v>
      </c>
      <c r="DB16" s="9">
        <v>23.417000000000002</v>
      </c>
      <c r="DC16" s="9">
        <v>1.2490000000000001</v>
      </c>
      <c r="DD16" s="9">
        <v>2.5289999999999999</v>
      </c>
      <c r="DE16" s="9">
        <v>33.878999999999998</v>
      </c>
      <c r="DF16" s="9">
        <v>365.66199999999998</v>
      </c>
      <c r="DG16" s="9">
        <v>347.53699999999998</v>
      </c>
      <c r="DH16" s="9">
        <v>34.972999999999999</v>
      </c>
      <c r="DI16" s="9">
        <v>33.752000000000002</v>
      </c>
      <c r="DJ16" s="9">
        <v>20.911999999999999</v>
      </c>
      <c r="DK16" s="9">
        <v>12.84</v>
      </c>
      <c r="DL16" s="9">
        <v>25.216999999999999</v>
      </c>
      <c r="DM16" s="9">
        <v>8.5350000000000001</v>
      </c>
      <c r="DN16" s="9">
        <v>27.344999999999999</v>
      </c>
      <c r="DO16" s="9">
        <v>3.298</v>
      </c>
      <c r="DP16" s="9">
        <v>3.109</v>
      </c>
      <c r="DQ16" s="9">
        <v>15.209</v>
      </c>
      <c r="DR16" s="9">
        <v>7.6429999999999998</v>
      </c>
      <c r="DS16" s="9">
        <v>10.9</v>
      </c>
      <c r="DT16" s="9">
        <v>21.170999999999999</v>
      </c>
      <c r="DU16" s="9">
        <v>12.581</v>
      </c>
      <c r="DV16" s="9">
        <v>1.2210000000000001</v>
      </c>
      <c r="DW16" s="9">
        <v>312.56400000000002</v>
      </c>
      <c r="DX16" s="9">
        <v>190.78100000000001</v>
      </c>
      <c r="DY16" s="9">
        <v>184.04599999999999</v>
      </c>
      <c r="DZ16" s="9">
        <v>2.2080000000000002</v>
      </c>
      <c r="EA16" s="9">
        <v>4.5259999999999998</v>
      </c>
      <c r="EB16" s="9">
        <v>1.5329999999999999</v>
      </c>
      <c r="EC16" s="9">
        <v>3.907</v>
      </c>
      <c r="ED16" s="9">
        <v>1.2949999999999999</v>
      </c>
      <c r="EE16" s="9">
        <v>155.82300000000001</v>
      </c>
      <c r="EF16" s="9">
        <v>3.87</v>
      </c>
      <c r="EG16" s="9">
        <v>7.0460000000000003</v>
      </c>
      <c r="EH16" s="9">
        <v>24.042000000000002</v>
      </c>
      <c r="EI16" s="9">
        <v>18.93</v>
      </c>
      <c r="EJ16" s="9">
        <v>171.851</v>
      </c>
      <c r="EK16" s="9">
        <v>121.78400000000001</v>
      </c>
      <c r="EL16" s="9">
        <v>18.125</v>
      </c>
      <c r="EM16" s="9">
        <v>365.66199999999998</v>
      </c>
      <c r="EN16" s="9">
        <v>110.90600000000001</v>
      </c>
      <c r="EO16" s="9">
        <v>105.419</v>
      </c>
      <c r="EP16" s="9">
        <v>10.053000000000001</v>
      </c>
      <c r="EQ16" s="9">
        <v>9.4749999999999996</v>
      </c>
      <c r="ER16" s="9">
        <v>1.5529999999999999</v>
      </c>
      <c r="ES16" s="9">
        <v>7.923</v>
      </c>
      <c r="ET16" s="9">
        <v>6.6</v>
      </c>
      <c r="EU16" s="9">
        <v>2.875</v>
      </c>
      <c r="EV16" s="9">
        <v>7.1870000000000003</v>
      </c>
      <c r="EW16" s="9">
        <v>0.79500000000000004</v>
      </c>
      <c r="EX16" s="9">
        <v>1.4930000000000001</v>
      </c>
      <c r="EY16" s="9">
        <v>3.8809999999999998</v>
      </c>
      <c r="EZ16" s="9">
        <v>3.3450000000000002</v>
      </c>
      <c r="FA16" s="9">
        <v>2.25</v>
      </c>
      <c r="FB16" s="9">
        <v>7.2160000000000002</v>
      </c>
      <c r="FC16" s="9">
        <v>2.2599999999999998</v>
      </c>
      <c r="FD16" s="9">
        <v>0.57799999999999996</v>
      </c>
      <c r="FE16" s="9">
        <v>95.366</v>
      </c>
      <c r="FF16" s="9">
        <v>76.629000000000005</v>
      </c>
      <c r="FG16" s="9">
        <v>74.691999999999993</v>
      </c>
      <c r="FH16" s="9">
        <v>0</v>
      </c>
      <c r="FI16" s="9">
        <v>1.9370000000000001</v>
      </c>
      <c r="FJ16" s="9">
        <v>0</v>
      </c>
      <c r="FK16" s="9">
        <v>0</v>
      </c>
      <c r="FL16" s="9">
        <v>1.9370000000000001</v>
      </c>
      <c r="FM16" s="9">
        <v>65.909000000000006</v>
      </c>
      <c r="FN16" s="9">
        <v>0.80900000000000005</v>
      </c>
      <c r="FO16" s="9">
        <v>2.1960000000000002</v>
      </c>
      <c r="FP16" s="9">
        <v>7.7140000000000004</v>
      </c>
      <c r="FQ16" s="9">
        <v>9.468</v>
      </c>
      <c r="FR16" s="9">
        <v>67.161000000000001</v>
      </c>
      <c r="FS16" s="9">
        <v>18.736999999999998</v>
      </c>
      <c r="FT16" s="9">
        <v>5.4870000000000001</v>
      </c>
      <c r="FU16" s="9">
        <v>110.90600000000001</v>
      </c>
      <c r="FV16" s="9">
        <v>380.62599999999998</v>
      </c>
      <c r="FW16" s="9">
        <v>359.83600000000001</v>
      </c>
      <c r="FX16" s="9">
        <v>33.161999999999999</v>
      </c>
      <c r="FY16" s="9">
        <v>30.963999999999999</v>
      </c>
      <c r="FZ16" s="9">
        <v>10.77</v>
      </c>
      <c r="GA16" s="9">
        <v>20.193999999999999</v>
      </c>
      <c r="GB16" s="9">
        <v>20.423999999999999</v>
      </c>
      <c r="GC16" s="9">
        <v>10.539</v>
      </c>
      <c r="GD16" s="9">
        <v>20.213000000000001</v>
      </c>
      <c r="GE16" s="9">
        <v>6.6840000000000002</v>
      </c>
      <c r="GF16" s="9">
        <v>4.0670000000000002</v>
      </c>
      <c r="GG16" s="9">
        <v>7.2050000000000001</v>
      </c>
      <c r="GH16" s="9">
        <v>13.212999999999999</v>
      </c>
      <c r="GI16" s="9">
        <v>10.545999999999999</v>
      </c>
      <c r="GJ16" s="9">
        <v>21.957000000000001</v>
      </c>
      <c r="GK16" s="9">
        <v>9.0069999999999997</v>
      </c>
      <c r="GL16" s="9">
        <v>2.1989999999999998</v>
      </c>
      <c r="GM16" s="9">
        <v>326.673</v>
      </c>
      <c r="GN16" s="9">
        <v>283.52699999999999</v>
      </c>
      <c r="GO16" s="9">
        <v>271.95800000000003</v>
      </c>
      <c r="GP16" s="9">
        <v>4.3310000000000004</v>
      </c>
      <c r="GQ16" s="9">
        <v>7.2380000000000004</v>
      </c>
      <c r="GR16" s="9">
        <v>4.8970000000000002</v>
      </c>
      <c r="GS16" s="9">
        <v>5.319</v>
      </c>
      <c r="GT16" s="9">
        <v>1.353</v>
      </c>
      <c r="GU16" s="9">
        <v>222.352</v>
      </c>
      <c r="GV16" s="9">
        <v>8.5079999999999991</v>
      </c>
      <c r="GW16" s="9">
        <v>11.423999999999999</v>
      </c>
      <c r="GX16" s="9">
        <v>41.244</v>
      </c>
      <c r="GY16" s="9">
        <v>45.749000000000002</v>
      </c>
      <c r="GZ16" s="9">
        <v>237.779</v>
      </c>
      <c r="HA16" s="9">
        <v>43.146000000000001</v>
      </c>
      <c r="HB16" s="9">
        <v>20.79</v>
      </c>
      <c r="HC16" s="9">
        <v>380.62599999999998</v>
      </c>
      <c r="HD16" s="9">
        <v>249.41300000000001</v>
      </c>
      <c r="HE16" s="9">
        <v>224.411</v>
      </c>
      <c r="HF16" s="9">
        <v>30.02</v>
      </c>
      <c r="HG16" s="9">
        <v>28.834</v>
      </c>
      <c r="HH16" s="9">
        <v>13.819000000000001</v>
      </c>
      <c r="HI16" s="9">
        <v>15.015000000000001</v>
      </c>
      <c r="HJ16" s="9">
        <v>14.321999999999999</v>
      </c>
      <c r="HK16" s="9">
        <v>14.512</v>
      </c>
      <c r="HL16" s="9">
        <v>15.112</v>
      </c>
      <c r="HM16" s="9">
        <v>7.9390000000000001</v>
      </c>
      <c r="HN16" s="9">
        <v>4.2539999999999996</v>
      </c>
      <c r="HO16" s="9">
        <v>5.5720000000000001</v>
      </c>
      <c r="HP16" s="9">
        <v>13.593999999999999</v>
      </c>
      <c r="HQ16" s="9">
        <v>9.6669999999999998</v>
      </c>
      <c r="HR16" s="9">
        <v>21.882000000000001</v>
      </c>
      <c r="HS16" s="9">
        <v>6.952</v>
      </c>
      <c r="HT16" s="9">
        <v>1.1859999999999999</v>
      </c>
      <c r="HU16" s="9">
        <v>194.392</v>
      </c>
      <c r="HV16" s="9">
        <v>165.328</v>
      </c>
      <c r="HW16" s="9">
        <v>153.26400000000001</v>
      </c>
      <c r="HX16" s="9">
        <v>3.8490000000000002</v>
      </c>
      <c r="HY16" s="9">
        <v>8.2149999999999999</v>
      </c>
      <c r="HZ16" s="9">
        <v>4.6020000000000003</v>
      </c>
      <c r="IA16" s="9">
        <v>3.496</v>
      </c>
      <c r="IB16" s="9">
        <v>3.9660000000000002</v>
      </c>
      <c r="IC16" s="9">
        <v>94.835999999999999</v>
      </c>
      <c r="ID16" s="9">
        <v>12.441000000000001</v>
      </c>
      <c r="IE16" s="9">
        <v>9.7739999999999991</v>
      </c>
      <c r="IF16" s="9">
        <v>48.277000000000001</v>
      </c>
      <c r="IG16" s="9">
        <v>27.553000000000001</v>
      </c>
      <c r="IH16" s="9">
        <v>137.77500000000001</v>
      </c>
      <c r="II16" s="9">
        <v>29.064</v>
      </c>
      <c r="IJ16" s="9">
        <v>25.001999999999999</v>
      </c>
      <c r="IK16" s="9">
        <v>249.41300000000001</v>
      </c>
      <c r="IL16" s="9">
        <v>203.59399999999999</v>
      </c>
      <c r="IM16" s="9">
        <v>190.727</v>
      </c>
      <c r="IN16" s="9">
        <v>10.959</v>
      </c>
      <c r="IO16" s="9">
        <v>10.166</v>
      </c>
      <c r="IP16" s="9">
        <v>5.8280000000000003</v>
      </c>
      <c r="IQ16" s="9">
        <v>4.3380000000000001</v>
      </c>
    </row>
    <row r="17" spans="1:251">
      <c r="A17" s="10">
        <v>44228</v>
      </c>
      <c r="B17" s="9">
        <v>8.9909999999999997</v>
      </c>
      <c r="C17" s="9">
        <v>1.421</v>
      </c>
      <c r="D17" s="9">
        <v>27.805</v>
      </c>
      <c r="E17" s="9">
        <v>60.247</v>
      </c>
      <c r="F17" s="9">
        <v>2.8769999999999998</v>
      </c>
      <c r="G17" s="9">
        <v>94.38</v>
      </c>
      <c r="H17" s="9">
        <v>33.456000000000003</v>
      </c>
      <c r="I17" s="9">
        <v>30.960999999999999</v>
      </c>
      <c r="J17" s="9">
        <v>2.6240000000000001</v>
      </c>
      <c r="K17" s="9">
        <v>2.6240000000000001</v>
      </c>
      <c r="L17" s="9">
        <v>0.63200000000000001</v>
      </c>
      <c r="M17" s="9">
        <v>1.992</v>
      </c>
      <c r="N17" s="9">
        <v>2.125</v>
      </c>
      <c r="O17" s="9">
        <v>0.499</v>
      </c>
      <c r="P17" s="9">
        <v>2.125</v>
      </c>
      <c r="Q17" s="9">
        <v>0.499</v>
      </c>
      <c r="R17" s="9">
        <v>0</v>
      </c>
      <c r="S17" s="9">
        <v>0.63200000000000001</v>
      </c>
      <c r="T17" s="9">
        <v>0</v>
      </c>
      <c r="U17" s="9">
        <v>1.992</v>
      </c>
      <c r="V17" s="9">
        <v>1.2789999999999999</v>
      </c>
      <c r="W17" s="9">
        <v>1.345</v>
      </c>
      <c r="X17" s="9">
        <v>0</v>
      </c>
      <c r="Y17" s="9">
        <v>28.337</v>
      </c>
      <c r="Z17" s="9">
        <v>27.396000000000001</v>
      </c>
      <c r="AA17" s="9">
        <v>24.95</v>
      </c>
      <c r="AB17" s="9">
        <v>1.365</v>
      </c>
      <c r="AC17" s="9">
        <v>1.081</v>
      </c>
      <c r="AD17" s="9">
        <v>1.365</v>
      </c>
      <c r="AE17" s="9">
        <v>1.081</v>
      </c>
      <c r="AF17" s="9">
        <v>0</v>
      </c>
      <c r="AG17" s="9">
        <v>22.294</v>
      </c>
      <c r="AH17" s="9">
        <v>0.71799999999999997</v>
      </c>
      <c r="AI17" s="9">
        <v>1.8480000000000001</v>
      </c>
      <c r="AJ17" s="9">
        <v>2.5350000000000001</v>
      </c>
      <c r="AK17" s="9">
        <v>5.4480000000000004</v>
      </c>
      <c r="AL17" s="9">
        <v>21.948</v>
      </c>
      <c r="AM17" s="9">
        <v>0.94099999999999995</v>
      </c>
      <c r="AN17" s="9">
        <v>2.4950000000000001</v>
      </c>
      <c r="AO17" s="9">
        <v>33.456000000000003</v>
      </c>
      <c r="AP17" s="9">
        <v>256.33199999999999</v>
      </c>
      <c r="AQ17" s="9">
        <v>245.922</v>
      </c>
      <c r="AR17" s="9">
        <v>13.238</v>
      </c>
      <c r="AS17" s="9">
        <v>12.087999999999999</v>
      </c>
      <c r="AT17" s="9">
        <v>1.7290000000000001</v>
      </c>
      <c r="AU17" s="9">
        <v>10.358000000000001</v>
      </c>
      <c r="AV17" s="9">
        <v>7.5709999999999997</v>
      </c>
      <c r="AW17" s="9">
        <v>4.5170000000000003</v>
      </c>
      <c r="AX17" s="9">
        <v>8.8279999999999994</v>
      </c>
      <c r="AY17" s="9">
        <v>2.0649999999999999</v>
      </c>
      <c r="AZ17" s="9">
        <v>0.58599999999999997</v>
      </c>
      <c r="BA17" s="9">
        <v>3.9340000000000002</v>
      </c>
      <c r="BB17" s="9">
        <v>4.883</v>
      </c>
      <c r="BC17" s="9">
        <v>3.2709999999999999</v>
      </c>
      <c r="BD17" s="9">
        <v>7.4039999999999999</v>
      </c>
      <c r="BE17" s="9">
        <v>4.6840000000000002</v>
      </c>
      <c r="BF17" s="9">
        <v>1.1499999999999999</v>
      </c>
      <c r="BG17" s="9">
        <v>232.684</v>
      </c>
      <c r="BH17" s="9">
        <v>197.55699999999999</v>
      </c>
      <c r="BI17" s="9">
        <v>190.49799999999999</v>
      </c>
      <c r="BJ17" s="9">
        <v>4.5039999999999996</v>
      </c>
      <c r="BK17" s="9">
        <v>2.5550000000000002</v>
      </c>
      <c r="BL17" s="9">
        <v>4</v>
      </c>
      <c r="BM17" s="9">
        <v>1.3979999999999999</v>
      </c>
      <c r="BN17" s="9">
        <v>1.157</v>
      </c>
      <c r="BO17" s="9">
        <v>157.91</v>
      </c>
      <c r="BP17" s="9">
        <v>11.669</v>
      </c>
      <c r="BQ17" s="9">
        <v>6.7030000000000003</v>
      </c>
      <c r="BR17" s="9">
        <v>21.274999999999999</v>
      </c>
      <c r="BS17" s="9">
        <v>19.55</v>
      </c>
      <c r="BT17" s="9">
        <v>178.00700000000001</v>
      </c>
      <c r="BU17" s="9">
        <v>35.128</v>
      </c>
      <c r="BV17" s="9">
        <v>10.41</v>
      </c>
      <c r="BW17" s="9">
        <v>256.33199999999999</v>
      </c>
      <c r="BX17" s="9">
        <v>38.26</v>
      </c>
      <c r="BY17" s="9">
        <v>35.588000000000001</v>
      </c>
      <c r="BZ17" s="9">
        <v>2.48</v>
      </c>
      <c r="CA17" s="9">
        <v>2.48</v>
      </c>
      <c r="CB17" s="9">
        <v>0</v>
      </c>
      <c r="CC17" s="9">
        <v>2.48</v>
      </c>
      <c r="CD17" s="9">
        <v>1.496</v>
      </c>
      <c r="CE17" s="9">
        <v>0.98399999999999999</v>
      </c>
      <c r="CF17" s="9">
        <v>1.496</v>
      </c>
      <c r="CG17" s="9">
        <v>0.98399999999999999</v>
      </c>
      <c r="CH17" s="9">
        <v>0</v>
      </c>
      <c r="CI17" s="9">
        <v>0.94699999999999995</v>
      </c>
      <c r="CJ17" s="9">
        <v>0</v>
      </c>
      <c r="CK17" s="9">
        <v>1.5329999999999999</v>
      </c>
      <c r="CL17" s="9">
        <v>1.55</v>
      </c>
      <c r="CM17" s="9">
        <v>0.93100000000000005</v>
      </c>
      <c r="CN17" s="9">
        <v>0</v>
      </c>
      <c r="CO17" s="9">
        <v>33.107999999999997</v>
      </c>
      <c r="CP17" s="9">
        <v>30.712</v>
      </c>
      <c r="CQ17" s="9">
        <v>29.577999999999999</v>
      </c>
      <c r="CR17" s="9">
        <v>1.133</v>
      </c>
      <c r="CS17" s="9">
        <v>0</v>
      </c>
      <c r="CT17" s="9">
        <v>1.133</v>
      </c>
      <c r="CU17" s="9">
        <v>0</v>
      </c>
      <c r="CV17" s="9">
        <v>0</v>
      </c>
      <c r="CW17" s="9">
        <v>25.617000000000001</v>
      </c>
      <c r="CX17" s="9">
        <v>1.623</v>
      </c>
      <c r="CY17" s="9">
        <v>0</v>
      </c>
      <c r="CZ17" s="9">
        <v>3.472</v>
      </c>
      <c r="DA17" s="9">
        <v>3.294</v>
      </c>
      <c r="DB17" s="9">
        <v>27.417999999999999</v>
      </c>
      <c r="DC17" s="9">
        <v>2.3959999999999999</v>
      </c>
      <c r="DD17" s="9">
        <v>2.6720000000000002</v>
      </c>
      <c r="DE17" s="9">
        <v>38.26</v>
      </c>
      <c r="DF17" s="9">
        <v>344.36599999999999</v>
      </c>
      <c r="DG17" s="9">
        <v>330.75700000000001</v>
      </c>
      <c r="DH17" s="9">
        <v>24.271999999999998</v>
      </c>
      <c r="DI17" s="9">
        <v>24.271999999999998</v>
      </c>
      <c r="DJ17" s="9">
        <v>11.837999999999999</v>
      </c>
      <c r="DK17" s="9">
        <v>12.433999999999999</v>
      </c>
      <c r="DL17" s="9">
        <v>16.826000000000001</v>
      </c>
      <c r="DM17" s="9">
        <v>7.4459999999999997</v>
      </c>
      <c r="DN17" s="9">
        <v>15.276999999999999</v>
      </c>
      <c r="DO17" s="9">
        <v>3.4820000000000002</v>
      </c>
      <c r="DP17" s="9">
        <v>5.0869999999999997</v>
      </c>
      <c r="DQ17" s="9">
        <v>12.02</v>
      </c>
      <c r="DR17" s="9">
        <v>4.3010000000000002</v>
      </c>
      <c r="DS17" s="9">
        <v>7.9509999999999996</v>
      </c>
      <c r="DT17" s="9">
        <v>15.16</v>
      </c>
      <c r="DU17" s="9">
        <v>9.1120000000000001</v>
      </c>
      <c r="DV17" s="9">
        <v>0</v>
      </c>
      <c r="DW17" s="9">
        <v>306.48500000000001</v>
      </c>
      <c r="DX17" s="9">
        <v>190.13200000000001</v>
      </c>
      <c r="DY17" s="9">
        <v>184.34800000000001</v>
      </c>
      <c r="DZ17" s="9">
        <v>4.0999999999999996</v>
      </c>
      <c r="EA17" s="9">
        <v>1.6839999999999999</v>
      </c>
      <c r="EB17" s="9">
        <v>4.6100000000000003</v>
      </c>
      <c r="EC17" s="9">
        <v>0</v>
      </c>
      <c r="ED17" s="9">
        <v>1.1739999999999999</v>
      </c>
      <c r="EE17" s="9">
        <v>157.357</v>
      </c>
      <c r="EF17" s="9">
        <v>6.1</v>
      </c>
      <c r="EG17" s="9">
        <v>5.1669999999999998</v>
      </c>
      <c r="EH17" s="9">
        <v>21.507000000000001</v>
      </c>
      <c r="EI17" s="9">
        <v>23.292000000000002</v>
      </c>
      <c r="EJ17" s="9">
        <v>166.84</v>
      </c>
      <c r="EK17" s="9">
        <v>116.35299999999999</v>
      </c>
      <c r="EL17" s="9">
        <v>13.61</v>
      </c>
      <c r="EM17" s="9">
        <v>344.36599999999999</v>
      </c>
      <c r="EN17" s="9">
        <v>95.353999999999999</v>
      </c>
      <c r="EO17" s="9">
        <v>92.183999999999997</v>
      </c>
      <c r="EP17" s="9">
        <v>7.3929999999999998</v>
      </c>
      <c r="EQ17" s="9">
        <v>6.766</v>
      </c>
      <c r="ER17" s="9">
        <v>1.9630000000000001</v>
      </c>
      <c r="ES17" s="9">
        <v>4.8029999999999999</v>
      </c>
      <c r="ET17" s="9">
        <v>4.492</v>
      </c>
      <c r="EU17" s="9">
        <v>2.274</v>
      </c>
      <c r="EV17" s="9">
        <v>3.94</v>
      </c>
      <c r="EW17" s="9">
        <v>2.2650000000000001</v>
      </c>
      <c r="EX17" s="9">
        <v>0.56000000000000005</v>
      </c>
      <c r="EY17" s="9">
        <v>1.7170000000000001</v>
      </c>
      <c r="EZ17" s="9">
        <v>3.2250000000000001</v>
      </c>
      <c r="FA17" s="9">
        <v>1.8240000000000001</v>
      </c>
      <c r="FB17" s="9">
        <v>5.5190000000000001</v>
      </c>
      <c r="FC17" s="9">
        <v>1.2470000000000001</v>
      </c>
      <c r="FD17" s="9">
        <v>0.627</v>
      </c>
      <c r="FE17" s="9">
        <v>84.79</v>
      </c>
      <c r="FF17" s="9">
        <v>71.67</v>
      </c>
      <c r="FG17" s="9">
        <v>68.150999999999996</v>
      </c>
      <c r="FH17" s="9">
        <v>2.0179999999999998</v>
      </c>
      <c r="FI17" s="9">
        <v>1.5009999999999999</v>
      </c>
      <c r="FJ17" s="9">
        <v>2.9420000000000002</v>
      </c>
      <c r="FK17" s="9">
        <v>0</v>
      </c>
      <c r="FL17" s="9">
        <v>0.57699999999999996</v>
      </c>
      <c r="FM17" s="9">
        <v>59.411999999999999</v>
      </c>
      <c r="FN17" s="9">
        <v>1.321</v>
      </c>
      <c r="FO17" s="9">
        <v>4.3719999999999999</v>
      </c>
      <c r="FP17" s="9">
        <v>6.5659999999999998</v>
      </c>
      <c r="FQ17" s="9">
        <v>8.2829999999999995</v>
      </c>
      <c r="FR17" s="9">
        <v>63.387</v>
      </c>
      <c r="FS17" s="9">
        <v>13.12</v>
      </c>
      <c r="FT17" s="9">
        <v>3.1709999999999998</v>
      </c>
      <c r="FU17" s="9">
        <v>95.353999999999999</v>
      </c>
      <c r="FV17" s="9">
        <v>383.52600000000001</v>
      </c>
      <c r="FW17" s="9">
        <v>361.26600000000002</v>
      </c>
      <c r="FX17" s="9">
        <v>38.457000000000001</v>
      </c>
      <c r="FY17" s="9">
        <v>34.204000000000001</v>
      </c>
      <c r="FZ17" s="9">
        <v>7.8449999999999998</v>
      </c>
      <c r="GA17" s="9">
        <v>26.36</v>
      </c>
      <c r="GB17" s="9">
        <v>14.061</v>
      </c>
      <c r="GC17" s="9">
        <v>20.143999999999998</v>
      </c>
      <c r="GD17" s="9">
        <v>13.922000000000001</v>
      </c>
      <c r="GE17" s="9">
        <v>15.3</v>
      </c>
      <c r="GF17" s="9">
        <v>4.9829999999999997</v>
      </c>
      <c r="GG17" s="9">
        <v>11.13</v>
      </c>
      <c r="GH17" s="9">
        <v>16.369</v>
      </c>
      <c r="GI17" s="9">
        <v>6.7050000000000001</v>
      </c>
      <c r="GJ17" s="9">
        <v>23.701000000000001</v>
      </c>
      <c r="GK17" s="9">
        <v>10.504</v>
      </c>
      <c r="GL17" s="9">
        <v>4.2530000000000001</v>
      </c>
      <c r="GM17" s="9">
        <v>322.80799999999999</v>
      </c>
      <c r="GN17" s="9">
        <v>291.46499999999997</v>
      </c>
      <c r="GO17" s="9">
        <v>279.81599999999997</v>
      </c>
      <c r="GP17" s="9">
        <v>5.1840000000000002</v>
      </c>
      <c r="GQ17" s="9">
        <v>6.4649999999999999</v>
      </c>
      <c r="GR17" s="9">
        <v>4.8460000000000001</v>
      </c>
      <c r="GS17" s="9">
        <v>4.0220000000000002</v>
      </c>
      <c r="GT17" s="9">
        <v>2.782</v>
      </c>
      <c r="GU17" s="9">
        <v>194.61500000000001</v>
      </c>
      <c r="GV17" s="9">
        <v>24.492999999999999</v>
      </c>
      <c r="GW17" s="9">
        <v>20.9</v>
      </c>
      <c r="GX17" s="9">
        <v>51.456000000000003</v>
      </c>
      <c r="GY17" s="9">
        <v>33.588000000000001</v>
      </c>
      <c r="GZ17" s="9">
        <v>257.87700000000001</v>
      </c>
      <c r="HA17" s="9">
        <v>31.344000000000001</v>
      </c>
      <c r="HB17" s="9">
        <v>22.260999999999999</v>
      </c>
      <c r="HC17" s="9">
        <v>383.52600000000001</v>
      </c>
      <c r="HD17" s="9">
        <v>241.274</v>
      </c>
      <c r="HE17" s="9">
        <v>223.17099999999999</v>
      </c>
      <c r="HF17" s="9">
        <v>39.546999999999997</v>
      </c>
      <c r="HG17" s="9">
        <v>38.395000000000003</v>
      </c>
      <c r="HH17" s="9">
        <v>15.342000000000001</v>
      </c>
      <c r="HI17" s="9">
        <v>23.052</v>
      </c>
      <c r="HJ17" s="9">
        <v>23.460999999999999</v>
      </c>
      <c r="HK17" s="9">
        <v>14.933</v>
      </c>
      <c r="HL17" s="9">
        <v>24.634</v>
      </c>
      <c r="HM17" s="9">
        <v>8.3840000000000003</v>
      </c>
      <c r="HN17" s="9">
        <v>4.7110000000000003</v>
      </c>
      <c r="HO17" s="9">
        <v>8.5519999999999996</v>
      </c>
      <c r="HP17" s="9">
        <v>13.808999999999999</v>
      </c>
      <c r="HQ17" s="9">
        <v>16.033999999999999</v>
      </c>
      <c r="HR17" s="9">
        <v>21.51</v>
      </c>
      <c r="HS17" s="9">
        <v>16.884</v>
      </c>
      <c r="HT17" s="9">
        <v>1.1519999999999999</v>
      </c>
      <c r="HU17" s="9">
        <v>183.624</v>
      </c>
      <c r="HV17" s="9">
        <v>149.351</v>
      </c>
      <c r="HW17" s="9">
        <v>142.96899999999999</v>
      </c>
      <c r="HX17" s="9">
        <v>1.2450000000000001</v>
      </c>
      <c r="HY17" s="9">
        <v>5.1369999999999996</v>
      </c>
      <c r="HZ17" s="9">
        <v>3.6179999999999999</v>
      </c>
      <c r="IA17" s="9">
        <v>1.228</v>
      </c>
      <c r="IB17" s="9">
        <v>1.5369999999999999</v>
      </c>
      <c r="IC17" s="9">
        <v>81.180999999999997</v>
      </c>
      <c r="ID17" s="9">
        <v>11.923999999999999</v>
      </c>
      <c r="IE17" s="9">
        <v>15.961</v>
      </c>
      <c r="IF17" s="9">
        <v>40.283999999999999</v>
      </c>
      <c r="IG17" s="9">
        <v>20.724</v>
      </c>
      <c r="IH17" s="9">
        <v>128.62700000000001</v>
      </c>
      <c r="II17" s="9">
        <v>34.273000000000003</v>
      </c>
      <c r="IJ17" s="9">
        <v>18.103000000000002</v>
      </c>
      <c r="IK17" s="9">
        <v>241.274</v>
      </c>
      <c r="IL17" s="9">
        <v>198.24299999999999</v>
      </c>
      <c r="IM17" s="9">
        <v>189.83</v>
      </c>
      <c r="IN17" s="9">
        <v>15.113</v>
      </c>
      <c r="IO17" s="9">
        <v>12.582000000000001</v>
      </c>
      <c r="IP17" s="9">
        <v>6.9269999999999996</v>
      </c>
      <c r="IQ17" s="9">
        <v>5.6550000000000002</v>
      </c>
    </row>
    <row r="18" spans="1:251">
      <c r="A18" s="10">
        <v>44593</v>
      </c>
      <c r="B18" s="9">
        <v>1.1759999999999999</v>
      </c>
      <c r="C18" s="9">
        <v>2.085</v>
      </c>
      <c r="D18" s="9">
        <v>19.276</v>
      </c>
      <c r="E18" s="9">
        <v>55.484999999999999</v>
      </c>
      <c r="F18" s="9">
        <v>3.4609999999999999</v>
      </c>
      <c r="G18" s="9">
        <v>84.171999999999997</v>
      </c>
      <c r="H18" s="9">
        <v>37.088000000000001</v>
      </c>
      <c r="I18" s="9">
        <v>36.533000000000001</v>
      </c>
      <c r="J18" s="9">
        <v>5.22</v>
      </c>
      <c r="K18" s="9">
        <v>5.22</v>
      </c>
      <c r="L18" s="9">
        <v>3.2669999999999999</v>
      </c>
      <c r="M18" s="9">
        <v>1.9530000000000001</v>
      </c>
      <c r="N18" s="9">
        <v>3.8359999999999999</v>
      </c>
      <c r="O18" s="9">
        <v>1.3839999999999999</v>
      </c>
      <c r="P18" s="9">
        <v>3.82</v>
      </c>
      <c r="Q18" s="9">
        <v>0</v>
      </c>
      <c r="R18" s="9">
        <v>0.67</v>
      </c>
      <c r="S18" s="9">
        <v>1.179</v>
      </c>
      <c r="T18" s="9">
        <v>0.60399999999999998</v>
      </c>
      <c r="U18" s="9">
        <v>3.4369999999999998</v>
      </c>
      <c r="V18" s="9">
        <v>2.452</v>
      </c>
      <c r="W18" s="9">
        <v>2.7679999999999998</v>
      </c>
      <c r="X18" s="9">
        <v>0</v>
      </c>
      <c r="Y18" s="9">
        <v>31.312999999999999</v>
      </c>
      <c r="Z18" s="9">
        <v>28.405999999999999</v>
      </c>
      <c r="AA18" s="9">
        <v>24.02</v>
      </c>
      <c r="AB18" s="9">
        <v>1.633</v>
      </c>
      <c r="AC18" s="9">
        <v>2.7519999999999998</v>
      </c>
      <c r="AD18" s="9">
        <v>2.746</v>
      </c>
      <c r="AE18" s="9">
        <v>1.64</v>
      </c>
      <c r="AF18" s="9">
        <v>0</v>
      </c>
      <c r="AG18" s="9">
        <v>19.699000000000002</v>
      </c>
      <c r="AH18" s="9">
        <v>3.9860000000000002</v>
      </c>
      <c r="AI18" s="9">
        <v>0.67700000000000005</v>
      </c>
      <c r="AJ18" s="9">
        <v>4.0430000000000001</v>
      </c>
      <c r="AK18" s="9">
        <v>6.9080000000000004</v>
      </c>
      <c r="AL18" s="9">
        <v>21.497</v>
      </c>
      <c r="AM18" s="9">
        <v>2.907</v>
      </c>
      <c r="AN18" s="9">
        <v>0.55600000000000005</v>
      </c>
      <c r="AO18" s="9">
        <v>37.088000000000001</v>
      </c>
      <c r="AP18" s="9">
        <v>220.01499999999999</v>
      </c>
      <c r="AQ18" s="9">
        <v>210.80799999999999</v>
      </c>
      <c r="AR18" s="9">
        <v>18.562000000000001</v>
      </c>
      <c r="AS18" s="9">
        <v>17.427</v>
      </c>
      <c r="AT18" s="9">
        <v>4.1210000000000004</v>
      </c>
      <c r="AU18" s="9">
        <v>13.305999999999999</v>
      </c>
      <c r="AV18" s="9">
        <v>13.308</v>
      </c>
      <c r="AW18" s="9">
        <v>4.1180000000000003</v>
      </c>
      <c r="AX18" s="9">
        <v>13.821999999999999</v>
      </c>
      <c r="AY18" s="9">
        <v>1.8380000000000001</v>
      </c>
      <c r="AZ18" s="9">
        <v>1.0289999999999999</v>
      </c>
      <c r="BA18" s="9">
        <v>8.4640000000000004</v>
      </c>
      <c r="BB18" s="9">
        <v>2.1680000000000001</v>
      </c>
      <c r="BC18" s="9">
        <v>6.7949999999999999</v>
      </c>
      <c r="BD18" s="9">
        <v>14.247999999999999</v>
      </c>
      <c r="BE18" s="9">
        <v>3.1779999999999999</v>
      </c>
      <c r="BF18" s="9">
        <v>1.135</v>
      </c>
      <c r="BG18" s="9">
        <v>192.24700000000001</v>
      </c>
      <c r="BH18" s="9">
        <v>163.75700000000001</v>
      </c>
      <c r="BI18" s="9">
        <v>153.773</v>
      </c>
      <c r="BJ18" s="9">
        <v>4.92</v>
      </c>
      <c r="BK18" s="9">
        <v>4.4809999999999999</v>
      </c>
      <c r="BL18" s="9">
        <v>5.4889999999999999</v>
      </c>
      <c r="BM18" s="9">
        <v>1.337</v>
      </c>
      <c r="BN18" s="9">
        <v>2.5760000000000001</v>
      </c>
      <c r="BO18" s="9">
        <v>129.29499999999999</v>
      </c>
      <c r="BP18" s="9">
        <v>5.7779999999999996</v>
      </c>
      <c r="BQ18" s="9">
        <v>6.71</v>
      </c>
      <c r="BR18" s="9">
        <v>21.972999999999999</v>
      </c>
      <c r="BS18" s="9">
        <v>24.123000000000001</v>
      </c>
      <c r="BT18" s="9">
        <v>139.63399999999999</v>
      </c>
      <c r="BU18" s="9">
        <v>28.49</v>
      </c>
      <c r="BV18" s="9">
        <v>9.2059999999999995</v>
      </c>
      <c r="BW18" s="9">
        <v>220.01499999999999</v>
      </c>
      <c r="BX18" s="9">
        <v>48.255000000000003</v>
      </c>
      <c r="BY18" s="9">
        <v>45.319000000000003</v>
      </c>
      <c r="BZ18" s="9">
        <v>1.0780000000000001</v>
      </c>
      <c r="CA18" s="9">
        <v>1.0780000000000001</v>
      </c>
      <c r="CB18" s="9">
        <v>0.53</v>
      </c>
      <c r="CC18" s="9">
        <v>0.54900000000000004</v>
      </c>
      <c r="CD18" s="9">
        <v>0.54900000000000004</v>
      </c>
      <c r="CE18" s="9">
        <v>0.53</v>
      </c>
      <c r="CF18" s="9">
        <v>0</v>
      </c>
      <c r="CG18" s="9">
        <v>0</v>
      </c>
      <c r="CH18" s="9">
        <v>1.0780000000000001</v>
      </c>
      <c r="CI18" s="9">
        <v>0</v>
      </c>
      <c r="CJ18" s="9">
        <v>0</v>
      </c>
      <c r="CK18" s="9">
        <v>1.0780000000000001</v>
      </c>
      <c r="CL18" s="9">
        <v>0.53</v>
      </c>
      <c r="CM18" s="9">
        <v>0.54900000000000004</v>
      </c>
      <c r="CN18" s="9">
        <v>0</v>
      </c>
      <c r="CO18" s="9">
        <v>44.241</v>
      </c>
      <c r="CP18" s="9">
        <v>40.372</v>
      </c>
      <c r="CQ18" s="9">
        <v>34.814999999999998</v>
      </c>
      <c r="CR18" s="9">
        <v>2.895</v>
      </c>
      <c r="CS18" s="9">
        <v>2.6619999999999999</v>
      </c>
      <c r="CT18" s="9">
        <v>2.895</v>
      </c>
      <c r="CU18" s="9">
        <v>2.6619999999999999</v>
      </c>
      <c r="CV18" s="9">
        <v>0</v>
      </c>
      <c r="CW18" s="9">
        <v>30.591000000000001</v>
      </c>
      <c r="CX18" s="9">
        <v>0.85699999999999998</v>
      </c>
      <c r="CY18" s="9">
        <v>3.2250000000000001</v>
      </c>
      <c r="CZ18" s="9">
        <v>5.6989999999999998</v>
      </c>
      <c r="DA18" s="9">
        <v>9.5180000000000007</v>
      </c>
      <c r="DB18" s="9">
        <v>30.853999999999999</v>
      </c>
      <c r="DC18" s="9">
        <v>3.8690000000000002</v>
      </c>
      <c r="DD18" s="9">
        <v>2.9359999999999999</v>
      </c>
      <c r="DE18" s="9">
        <v>48.255000000000003</v>
      </c>
      <c r="DF18" s="9">
        <v>330.83699999999999</v>
      </c>
      <c r="DG18" s="9">
        <v>317.78899999999999</v>
      </c>
      <c r="DH18" s="9">
        <v>17.95</v>
      </c>
      <c r="DI18" s="9">
        <v>15.746</v>
      </c>
      <c r="DJ18" s="9">
        <v>11.118</v>
      </c>
      <c r="DK18" s="9">
        <v>4.6280000000000001</v>
      </c>
      <c r="DL18" s="9">
        <v>11.161</v>
      </c>
      <c r="DM18" s="9">
        <v>4.585</v>
      </c>
      <c r="DN18" s="9">
        <v>12.359</v>
      </c>
      <c r="DO18" s="9">
        <v>1.3260000000000001</v>
      </c>
      <c r="DP18" s="9">
        <v>2.06</v>
      </c>
      <c r="DQ18" s="9">
        <v>8.0839999999999996</v>
      </c>
      <c r="DR18" s="9">
        <v>3.0089999999999999</v>
      </c>
      <c r="DS18" s="9">
        <v>4.6529999999999996</v>
      </c>
      <c r="DT18" s="9">
        <v>7.3159999999999998</v>
      </c>
      <c r="DU18" s="9">
        <v>8.4309999999999992</v>
      </c>
      <c r="DV18" s="9">
        <v>2.2040000000000002</v>
      </c>
      <c r="DW18" s="9">
        <v>299.839</v>
      </c>
      <c r="DX18" s="9">
        <v>176.41800000000001</v>
      </c>
      <c r="DY18" s="9">
        <v>169.47499999999999</v>
      </c>
      <c r="DZ18" s="9">
        <v>3.6160000000000001</v>
      </c>
      <c r="EA18" s="9">
        <v>3.3260000000000001</v>
      </c>
      <c r="EB18" s="9">
        <v>4.2889999999999997</v>
      </c>
      <c r="EC18" s="9">
        <v>1.278</v>
      </c>
      <c r="ED18" s="9">
        <v>1.375</v>
      </c>
      <c r="EE18" s="9">
        <v>128.06</v>
      </c>
      <c r="EF18" s="9">
        <v>10.52</v>
      </c>
      <c r="EG18" s="9">
        <v>5.5609999999999999</v>
      </c>
      <c r="EH18" s="9">
        <v>32.276000000000003</v>
      </c>
      <c r="EI18" s="9">
        <v>22.488</v>
      </c>
      <c r="EJ18" s="9">
        <v>153.929</v>
      </c>
      <c r="EK18" s="9">
        <v>123.42100000000001</v>
      </c>
      <c r="EL18" s="9">
        <v>13.048</v>
      </c>
      <c r="EM18" s="9">
        <v>330.83699999999999</v>
      </c>
      <c r="EN18" s="9">
        <v>95.078000000000003</v>
      </c>
      <c r="EO18" s="9">
        <v>90.766999999999996</v>
      </c>
      <c r="EP18" s="9">
        <v>8.1389999999999993</v>
      </c>
      <c r="EQ18" s="9">
        <v>7.38</v>
      </c>
      <c r="ER18" s="9">
        <v>1.1259999999999999</v>
      </c>
      <c r="ES18" s="9">
        <v>6.2549999999999999</v>
      </c>
      <c r="ET18" s="9">
        <v>3.3180000000000001</v>
      </c>
      <c r="EU18" s="9">
        <v>4.0620000000000003</v>
      </c>
      <c r="EV18" s="9">
        <v>4.851</v>
      </c>
      <c r="EW18" s="9">
        <v>1.8280000000000001</v>
      </c>
      <c r="EX18" s="9">
        <v>0.70099999999999996</v>
      </c>
      <c r="EY18" s="9">
        <v>2.524</v>
      </c>
      <c r="EZ18" s="9">
        <v>2.266</v>
      </c>
      <c r="FA18" s="9">
        <v>2.59</v>
      </c>
      <c r="FB18" s="9">
        <v>6.8250000000000002</v>
      </c>
      <c r="FC18" s="9">
        <v>0.55600000000000005</v>
      </c>
      <c r="FD18" s="9">
        <v>0.75800000000000001</v>
      </c>
      <c r="FE18" s="9">
        <v>82.628</v>
      </c>
      <c r="FF18" s="9">
        <v>69.686000000000007</v>
      </c>
      <c r="FG18" s="9">
        <v>69.686000000000007</v>
      </c>
      <c r="FH18" s="9">
        <v>0</v>
      </c>
      <c r="FI18" s="9">
        <v>0</v>
      </c>
      <c r="FJ18" s="9">
        <v>0</v>
      </c>
      <c r="FK18" s="9">
        <v>0</v>
      </c>
      <c r="FL18" s="9">
        <v>0</v>
      </c>
      <c r="FM18" s="9">
        <v>56.902999999999999</v>
      </c>
      <c r="FN18" s="9">
        <v>1.867</v>
      </c>
      <c r="FO18" s="9">
        <v>1.395</v>
      </c>
      <c r="FP18" s="9">
        <v>9.5210000000000008</v>
      </c>
      <c r="FQ18" s="9">
        <v>7.4409999999999998</v>
      </c>
      <c r="FR18" s="9">
        <v>62.244999999999997</v>
      </c>
      <c r="FS18" s="9">
        <v>12.942</v>
      </c>
      <c r="FT18" s="9">
        <v>4.3109999999999999</v>
      </c>
      <c r="FU18" s="9">
        <v>95.078000000000003</v>
      </c>
      <c r="FV18" s="9">
        <v>379.21300000000002</v>
      </c>
      <c r="FW18" s="9">
        <v>354.71300000000002</v>
      </c>
      <c r="FX18" s="9">
        <v>36.86</v>
      </c>
      <c r="FY18" s="9">
        <v>34.948</v>
      </c>
      <c r="FZ18" s="9">
        <v>13.881</v>
      </c>
      <c r="GA18" s="9">
        <v>21.068000000000001</v>
      </c>
      <c r="GB18" s="9">
        <v>21.423999999999999</v>
      </c>
      <c r="GC18" s="9">
        <v>13.523999999999999</v>
      </c>
      <c r="GD18" s="9">
        <v>20.89</v>
      </c>
      <c r="GE18" s="9">
        <v>10.564</v>
      </c>
      <c r="GF18" s="9">
        <v>3.4950000000000001</v>
      </c>
      <c r="GG18" s="9">
        <v>9.0280000000000005</v>
      </c>
      <c r="GH18" s="9">
        <v>12.334</v>
      </c>
      <c r="GI18" s="9">
        <v>13.587</v>
      </c>
      <c r="GJ18" s="9">
        <v>20.206</v>
      </c>
      <c r="GK18" s="9">
        <v>14.743</v>
      </c>
      <c r="GL18" s="9">
        <v>1.9119999999999999</v>
      </c>
      <c r="GM18" s="9">
        <v>317.85300000000001</v>
      </c>
      <c r="GN18" s="9">
        <v>280.154</v>
      </c>
      <c r="GO18" s="9">
        <v>262.83600000000001</v>
      </c>
      <c r="GP18" s="9">
        <v>7.9580000000000002</v>
      </c>
      <c r="GQ18" s="9">
        <v>9.36</v>
      </c>
      <c r="GR18" s="9">
        <v>7.9409999999999998</v>
      </c>
      <c r="GS18" s="9">
        <v>4.8259999999999996</v>
      </c>
      <c r="GT18" s="9">
        <v>4.55</v>
      </c>
      <c r="GU18" s="9">
        <v>182.626</v>
      </c>
      <c r="GV18" s="9">
        <v>22.209</v>
      </c>
      <c r="GW18" s="9">
        <v>16.91</v>
      </c>
      <c r="GX18" s="9">
        <v>58.408999999999999</v>
      </c>
      <c r="GY18" s="9">
        <v>38.686</v>
      </c>
      <c r="GZ18" s="9">
        <v>241.46700000000001</v>
      </c>
      <c r="HA18" s="9">
        <v>37.698999999999998</v>
      </c>
      <c r="HB18" s="9">
        <v>24.5</v>
      </c>
      <c r="HC18" s="9">
        <v>379.21300000000002</v>
      </c>
      <c r="HD18" s="9">
        <v>239.471</v>
      </c>
      <c r="HE18" s="9">
        <v>219.535</v>
      </c>
      <c r="HF18" s="9">
        <v>33.274999999999999</v>
      </c>
      <c r="HG18" s="9">
        <v>31.268999999999998</v>
      </c>
      <c r="HH18" s="9">
        <v>11.401</v>
      </c>
      <c r="HI18" s="9">
        <v>19.867999999999999</v>
      </c>
      <c r="HJ18" s="9">
        <v>17.984999999999999</v>
      </c>
      <c r="HK18" s="9">
        <v>13.284000000000001</v>
      </c>
      <c r="HL18" s="9">
        <v>21.158999999999999</v>
      </c>
      <c r="HM18" s="9">
        <v>6.0970000000000004</v>
      </c>
      <c r="HN18" s="9">
        <v>4.0129999999999999</v>
      </c>
      <c r="HO18" s="9">
        <v>10.769</v>
      </c>
      <c r="HP18" s="9">
        <v>14.928000000000001</v>
      </c>
      <c r="HQ18" s="9">
        <v>5.5720000000000001</v>
      </c>
      <c r="HR18" s="9">
        <v>21.593</v>
      </c>
      <c r="HS18" s="9">
        <v>9.6760000000000002</v>
      </c>
      <c r="HT18" s="9">
        <v>2.0059999999999998</v>
      </c>
      <c r="HU18" s="9">
        <v>186.261</v>
      </c>
      <c r="HV18" s="9">
        <v>165.25200000000001</v>
      </c>
      <c r="HW18" s="9">
        <v>156.196</v>
      </c>
      <c r="HX18" s="9">
        <v>5</v>
      </c>
      <c r="HY18" s="9">
        <v>4.056</v>
      </c>
      <c r="HZ18" s="9">
        <v>4.125</v>
      </c>
      <c r="IA18" s="9">
        <v>2.8380000000000001</v>
      </c>
      <c r="IB18" s="9">
        <v>1.5940000000000001</v>
      </c>
      <c r="IC18" s="9">
        <v>93.38</v>
      </c>
      <c r="ID18" s="9">
        <v>14.419</v>
      </c>
      <c r="IE18" s="9">
        <v>11.11</v>
      </c>
      <c r="IF18" s="9">
        <v>46.343000000000004</v>
      </c>
      <c r="IG18" s="9">
        <v>33.951999999999998</v>
      </c>
      <c r="IH18" s="9">
        <v>131.30000000000001</v>
      </c>
      <c r="II18" s="9">
        <v>21.007999999999999</v>
      </c>
      <c r="IJ18" s="9">
        <v>19.934999999999999</v>
      </c>
      <c r="IK18" s="9">
        <v>239.471</v>
      </c>
      <c r="IL18" s="9">
        <v>197.98099999999999</v>
      </c>
      <c r="IM18" s="9">
        <v>188.678</v>
      </c>
      <c r="IN18" s="9">
        <v>15.741</v>
      </c>
      <c r="IO18" s="9">
        <v>13.336</v>
      </c>
      <c r="IP18" s="9">
        <v>6.2519999999999998</v>
      </c>
      <c r="IQ18" s="9">
        <v>7.0839999999999996</v>
      </c>
    </row>
    <row r="19" spans="1:251">
      <c r="A19" s="10">
        <v>44958</v>
      </c>
      <c r="B19" s="9">
        <v>5.9980000000000002</v>
      </c>
      <c r="C19" s="9">
        <v>1.2410000000000001</v>
      </c>
      <c r="D19" s="9">
        <v>26.11</v>
      </c>
      <c r="E19" s="9">
        <v>51.194000000000003</v>
      </c>
      <c r="F19" s="9">
        <v>3.7069999999999999</v>
      </c>
      <c r="G19" s="9">
        <v>86.48</v>
      </c>
      <c r="H19" s="9">
        <v>36.447000000000003</v>
      </c>
      <c r="I19" s="9">
        <v>32.627000000000002</v>
      </c>
      <c r="J19" s="9">
        <v>3.7679999999999998</v>
      </c>
      <c r="K19" s="9">
        <v>3.7679999999999998</v>
      </c>
      <c r="L19" s="9">
        <v>2.556</v>
      </c>
      <c r="M19" s="9">
        <v>1.212</v>
      </c>
      <c r="N19" s="9">
        <v>2.734</v>
      </c>
      <c r="O19" s="9">
        <v>1.0329999999999999</v>
      </c>
      <c r="P19" s="9">
        <v>2.734</v>
      </c>
      <c r="Q19" s="9">
        <v>1.0329999999999999</v>
      </c>
      <c r="R19" s="9">
        <v>0</v>
      </c>
      <c r="S19" s="9">
        <v>2.2970000000000002</v>
      </c>
      <c r="T19" s="9">
        <v>0.83299999999999996</v>
      </c>
      <c r="U19" s="9">
        <v>0.63800000000000001</v>
      </c>
      <c r="V19" s="9">
        <v>2.556</v>
      </c>
      <c r="W19" s="9">
        <v>1.212</v>
      </c>
      <c r="X19" s="9">
        <v>0</v>
      </c>
      <c r="Y19" s="9">
        <v>28.859000000000002</v>
      </c>
      <c r="Z19" s="9">
        <v>28.315999999999999</v>
      </c>
      <c r="AA19" s="9">
        <v>26.913</v>
      </c>
      <c r="AB19" s="9">
        <v>1.403</v>
      </c>
      <c r="AC19" s="9">
        <v>0</v>
      </c>
      <c r="AD19" s="9">
        <v>1.403</v>
      </c>
      <c r="AE19" s="9">
        <v>0</v>
      </c>
      <c r="AF19" s="9">
        <v>0</v>
      </c>
      <c r="AG19" s="9">
        <v>23.308</v>
      </c>
      <c r="AH19" s="9">
        <v>0.71899999999999997</v>
      </c>
      <c r="AI19" s="9">
        <v>0</v>
      </c>
      <c r="AJ19" s="9">
        <v>4.2889999999999997</v>
      </c>
      <c r="AK19" s="9">
        <v>6.181</v>
      </c>
      <c r="AL19" s="9">
        <v>22.135000000000002</v>
      </c>
      <c r="AM19" s="9">
        <v>0.54400000000000004</v>
      </c>
      <c r="AN19" s="9">
        <v>3.82</v>
      </c>
      <c r="AO19" s="9">
        <v>36.447000000000003</v>
      </c>
      <c r="AP19" s="9">
        <v>243.274</v>
      </c>
      <c r="AQ19" s="9">
        <v>234.16300000000001</v>
      </c>
      <c r="AR19" s="9">
        <v>25.853999999999999</v>
      </c>
      <c r="AS19" s="9">
        <v>24.34</v>
      </c>
      <c r="AT19" s="9">
        <v>2.419</v>
      </c>
      <c r="AU19" s="9">
        <v>21.920999999999999</v>
      </c>
      <c r="AV19" s="9">
        <v>13.785</v>
      </c>
      <c r="AW19" s="9">
        <v>10.555</v>
      </c>
      <c r="AX19" s="9">
        <v>15.156000000000001</v>
      </c>
      <c r="AY19" s="9">
        <v>4.306</v>
      </c>
      <c r="AZ19" s="9">
        <v>3.5270000000000001</v>
      </c>
      <c r="BA19" s="9">
        <v>9.19</v>
      </c>
      <c r="BB19" s="9">
        <v>8.1319999999999997</v>
      </c>
      <c r="BC19" s="9">
        <v>7.0190000000000001</v>
      </c>
      <c r="BD19" s="9">
        <v>20.145</v>
      </c>
      <c r="BE19" s="9">
        <v>4.1950000000000003</v>
      </c>
      <c r="BF19" s="9">
        <v>1.514</v>
      </c>
      <c r="BG19" s="9">
        <v>208.309</v>
      </c>
      <c r="BH19" s="9">
        <v>180.816</v>
      </c>
      <c r="BI19" s="9">
        <v>172.828</v>
      </c>
      <c r="BJ19" s="9">
        <v>4.2060000000000004</v>
      </c>
      <c r="BK19" s="9">
        <v>3.782</v>
      </c>
      <c r="BL19" s="9">
        <v>4.5289999999999999</v>
      </c>
      <c r="BM19" s="9">
        <v>0.66900000000000004</v>
      </c>
      <c r="BN19" s="9">
        <v>0.61599999999999999</v>
      </c>
      <c r="BO19" s="9">
        <v>145.81299999999999</v>
      </c>
      <c r="BP19" s="9">
        <v>6.2850000000000001</v>
      </c>
      <c r="BQ19" s="9">
        <v>6.335</v>
      </c>
      <c r="BR19" s="9">
        <v>22.384</v>
      </c>
      <c r="BS19" s="9">
        <v>28.553000000000001</v>
      </c>
      <c r="BT19" s="9">
        <v>152.26300000000001</v>
      </c>
      <c r="BU19" s="9">
        <v>27.492999999999999</v>
      </c>
      <c r="BV19" s="9">
        <v>9.1110000000000007</v>
      </c>
      <c r="BW19" s="9">
        <v>243.274</v>
      </c>
      <c r="BX19" s="9">
        <v>51.421999999999997</v>
      </c>
      <c r="BY19" s="9">
        <v>49.112000000000002</v>
      </c>
      <c r="BZ19" s="9">
        <v>4.0709999999999997</v>
      </c>
      <c r="CA19" s="9">
        <v>4.0709999999999997</v>
      </c>
      <c r="CB19" s="9">
        <v>1.0529999999999999</v>
      </c>
      <c r="CC19" s="9">
        <v>3.0179999999999998</v>
      </c>
      <c r="CD19" s="9">
        <v>1.671</v>
      </c>
      <c r="CE19" s="9">
        <v>2.4</v>
      </c>
      <c r="CF19" s="9">
        <v>1.671</v>
      </c>
      <c r="CG19" s="9">
        <v>1.718</v>
      </c>
      <c r="CH19" s="9">
        <v>0.68200000000000005</v>
      </c>
      <c r="CI19" s="9">
        <v>2.4</v>
      </c>
      <c r="CJ19" s="9">
        <v>1.155</v>
      </c>
      <c r="CK19" s="9">
        <v>0.51600000000000001</v>
      </c>
      <c r="CL19" s="9">
        <v>2.343</v>
      </c>
      <c r="CM19" s="9">
        <v>1.728</v>
      </c>
      <c r="CN19" s="9">
        <v>0</v>
      </c>
      <c r="CO19" s="9">
        <v>45.040999999999997</v>
      </c>
      <c r="CP19" s="9">
        <v>39.015000000000001</v>
      </c>
      <c r="CQ19" s="9">
        <v>37.085999999999999</v>
      </c>
      <c r="CR19" s="9">
        <v>1.218</v>
      </c>
      <c r="CS19" s="9">
        <v>0.71099999999999997</v>
      </c>
      <c r="CT19" s="9">
        <v>1.218</v>
      </c>
      <c r="CU19" s="9">
        <v>0.71099999999999997</v>
      </c>
      <c r="CV19" s="9">
        <v>0</v>
      </c>
      <c r="CW19" s="9">
        <v>35.72</v>
      </c>
      <c r="CX19" s="9">
        <v>0</v>
      </c>
      <c r="CY19" s="9">
        <v>1.204</v>
      </c>
      <c r="CZ19" s="9">
        <v>2.0920000000000001</v>
      </c>
      <c r="DA19" s="9">
        <v>5.4660000000000002</v>
      </c>
      <c r="DB19" s="9">
        <v>33.549999999999997</v>
      </c>
      <c r="DC19" s="9">
        <v>6.0250000000000004</v>
      </c>
      <c r="DD19" s="9">
        <v>2.31</v>
      </c>
      <c r="DE19" s="9">
        <v>51.421999999999997</v>
      </c>
      <c r="DF19" s="9">
        <v>373.91</v>
      </c>
      <c r="DG19" s="9">
        <v>354.12400000000002</v>
      </c>
      <c r="DH19" s="9">
        <v>35.713000000000001</v>
      </c>
      <c r="DI19" s="9">
        <v>34.353999999999999</v>
      </c>
      <c r="DJ19" s="9">
        <v>27.648</v>
      </c>
      <c r="DK19" s="9">
        <v>6.7060000000000004</v>
      </c>
      <c r="DL19" s="9">
        <v>27.297999999999998</v>
      </c>
      <c r="DM19" s="9">
        <v>6.4050000000000002</v>
      </c>
      <c r="DN19" s="9">
        <v>25.6</v>
      </c>
      <c r="DO19" s="9">
        <v>5.335</v>
      </c>
      <c r="DP19" s="9">
        <v>2.7690000000000001</v>
      </c>
      <c r="DQ19" s="9">
        <v>18.699000000000002</v>
      </c>
      <c r="DR19" s="9">
        <v>6.9089999999999998</v>
      </c>
      <c r="DS19" s="9">
        <v>8.7460000000000004</v>
      </c>
      <c r="DT19" s="9">
        <v>27.474</v>
      </c>
      <c r="DU19" s="9">
        <v>6.8789999999999996</v>
      </c>
      <c r="DV19" s="9">
        <v>1.359</v>
      </c>
      <c r="DW19" s="9">
        <v>318.411</v>
      </c>
      <c r="DX19" s="9">
        <v>203.90100000000001</v>
      </c>
      <c r="DY19" s="9">
        <v>194.26599999999999</v>
      </c>
      <c r="DZ19" s="9">
        <v>3.1579999999999999</v>
      </c>
      <c r="EA19" s="9">
        <v>5.6459999999999999</v>
      </c>
      <c r="EB19" s="9">
        <v>4.173</v>
      </c>
      <c r="EC19" s="9">
        <v>2.5640000000000001</v>
      </c>
      <c r="ED19" s="9">
        <v>2.0670000000000002</v>
      </c>
      <c r="EE19" s="9">
        <v>166.261</v>
      </c>
      <c r="EF19" s="9">
        <v>6</v>
      </c>
      <c r="EG19" s="9">
        <v>6.7430000000000003</v>
      </c>
      <c r="EH19" s="9">
        <v>24.898</v>
      </c>
      <c r="EI19" s="9">
        <v>29.516999999999999</v>
      </c>
      <c r="EJ19" s="9">
        <v>174.38399999999999</v>
      </c>
      <c r="EK19" s="9">
        <v>114.51</v>
      </c>
      <c r="EL19" s="9">
        <v>19.785</v>
      </c>
      <c r="EM19" s="9">
        <v>373.91</v>
      </c>
      <c r="EN19" s="9">
        <v>91.599000000000004</v>
      </c>
      <c r="EO19" s="9">
        <v>87.631</v>
      </c>
      <c r="EP19" s="9">
        <v>6.8719999999999999</v>
      </c>
      <c r="EQ19" s="9">
        <v>6.1980000000000004</v>
      </c>
      <c r="ER19" s="9">
        <v>1.296</v>
      </c>
      <c r="ES19" s="9">
        <v>4.9029999999999996</v>
      </c>
      <c r="ET19" s="9">
        <v>4.1619999999999999</v>
      </c>
      <c r="EU19" s="9">
        <v>2.036</v>
      </c>
      <c r="EV19" s="9">
        <v>4.1619999999999999</v>
      </c>
      <c r="EW19" s="9">
        <v>1.3740000000000001</v>
      </c>
      <c r="EX19" s="9">
        <v>0.66200000000000003</v>
      </c>
      <c r="EY19" s="9">
        <v>2.1120000000000001</v>
      </c>
      <c r="EZ19" s="9">
        <v>1.417</v>
      </c>
      <c r="FA19" s="9">
        <v>2.669</v>
      </c>
      <c r="FB19" s="9">
        <v>4.1779999999999999</v>
      </c>
      <c r="FC19" s="9">
        <v>2.02</v>
      </c>
      <c r="FD19" s="9">
        <v>0.67300000000000004</v>
      </c>
      <c r="FE19" s="9">
        <v>80.760000000000005</v>
      </c>
      <c r="FF19" s="9">
        <v>72.637</v>
      </c>
      <c r="FG19" s="9">
        <v>63.043999999999997</v>
      </c>
      <c r="FH19" s="9">
        <v>5.0609999999999999</v>
      </c>
      <c r="FI19" s="9">
        <v>4.532</v>
      </c>
      <c r="FJ19" s="9">
        <v>4.2370000000000001</v>
      </c>
      <c r="FK19" s="9">
        <v>4.6120000000000001</v>
      </c>
      <c r="FL19" s="9">
        <v>0.74399999999999999</v>
      </c>
      <c r="FM19" s="9">
        <v>59.423999999999999</v>
      </c>
      <c r="FN19" s="9">
        <v>0.97799999999999998</v>
      </c>
      <c r="FO19" s="9">
        <v>2.0249999999999999</v>
      </c>
      <c r="FP19" s="9">
        <v>10.210000000000001</v>
      </c>
      <c r="FQ19" s="9">
        <v>11.247</v>
      </c>
      <c r="FR19" s="9">
        <v>61.39</v>
      </c>
      <c r="FS19" s="9">
        <v>8.1229999999999993</v>
      </c>
      <c r="FT19" s="9">
        <v>3.968</v>
      </c>
      <c r="FU19" s="9">
        <v>91.599000000000004</v>
      </c>
      <c r="FV19" s="9">
        <v>421.90300000000002</v>
      </c>
      <c r="FW19" s="9">
        <v>398.142</v>
      </c>
      <c r="FX19" s="9">
        <v>40.576999999999998</v>
      </c>
      <c r="FY19" s="9">
        <v>34.279000000000003</v>
      </c>
      <c r="FZ19" s="9">
        <v>8.5980000000000008</v>
      </c>
      <c r="GA19" s="9">
        <v>25.681999999999999</v>
      </c>
      <c r="GB19" s="9">
        <v>17.847000000000001</v>
      </c>
      <c r="GC19" s="9">
        <v>16.431999999999999</v>
      </c>
      <c r="GD19" s="9">
        <v>16.795999999999999</v>
      </c>
      <c r="GE19" s="9">
        <v>13.175000000000001</v>
      </c>
      <c r="GF19" s="9">
        <v>3.5030000000000001</v>
      </c>
      <c r="GG19" s="9">
        <v>8.69</v>
      </c>
      <c r="GH19" s="9">
        <v>14.601000000000001</v>
      </c>
      <c r="GI19" s="9">
        <v>10.989000000000001</v>
      </c>
      <c r="GJ19" s="9">
        <v>22.425999999999998</v>
      </c>
      <c r="GK19" s="9">
        <v>11.853999999999999</v>
      </c>
      <c r="GL19" s="9">
        <v>6.298</v>
      </c>
      <c r="GM19" s="9">
        <v>357.56400000000002</v>
      </c>
      <c r="GN19" s="9">
        <v>314.18400000000003</v>
      </c>
      <c r="GO19" s="9">
        <v>294.91300000000001</v>
      </c>
      <c r="GP19" s="9">
        <v>10.064</v>
      </c>
      <c r="GQ19" s="9">
        <v>8.5129999999999999</v>
      </c>
      <c r="GR19" s="9">
        <v>9.4960000000000004</v>
      </c>
      <c r="GS19" s="9">
        <v>5.851</v>
      </c>
      <c r="GT19" s="9">
        <v>3.2290000000000001</v>
      </c>
      <c r="GU19" s="9">
        <v>217.54</v>
      </c>
      <c r="GV19" s="9">
        <v>26.974</v>
      </c>
      <c r="GW19" s="9">
        <v>13.667</v>
      </c>
      <c r="GX19" s="9">
        <v>56.003</v>
      </c>
      <c r="GY19" s="9">
        <v>52.189</v>
      </c>
      <c r="GZ19" s="9">
        <v>261.995</v>
      </c>
      <c r="HA19" s="9">
        <v>43.381</v>
      </c>
      <c r="HB19" s="9">
        <v>23.762</v>
      </c>
      <c r="HC19" s="9">
        <v>421.90300000000002</v>
      </c>
      <c r="HD19" s="9">
        <v>267.37900000000002</v>
      </c>
      <c r="HE19" s="9">
        <v>246.33500000000001</v>
      </c>
      <c r="HF19" s="9">
        <v>53.308999999999997</v>
      </c>
      <c r="HG19" s="9">
        <v>48.871000000000002</v>
      </c>
      <c r="HH19" s="9">
        <v>25.753</v>
      </c>
      <c r="HI19" s="9">
        <v>23.119</v>
      </c>
      <c r="HJ19" s="9">
        <v>32.39</v>
      </c>
      <c r="HK19" s="9">
        <v>16.481000000000002</v>
      </c>
      <c r="HL19" s="9">
        <v>36.143000000000001</v>
      </c>
      <c r="HM19" s="9">
        <v>6.5960000000000001</v>
      </c>
      <c r="HN19" s="9">
        <v>6.1319999999999997</v>
      </c>
      <c r="HO19" s="9">
        <v>9.8149999999999995</v>
      </c>
      <c r="HP19" s="9">
        <v>25.332000000000001</v>
      </c>
      <c r="HQ19" s="9">
        <v>13.724</v>
      </c>
      <c r="HR19" s="9">
        <v>35.57</v>
      </c>
      <c r="HS19" s="9">
        <v>13.301</v>
      </c>
      <c r="HT19" s="9">
        <v>4.4370000000000003</v>
      </c>
      <c r="HU19" s="9">
        <v>193.02600000000001</v>
      </c>
      <c r="HV19" s="9">
        <v>161.857</v>
      </c>
      <c r="HW19" s="9">
        <v>150.685</v>
      </c>
      <c r="HX19" s="9">
        <v>3.9889999999999999</v>
      </c>
      <c r="HY19" s="9">
        <v>7.1829999999999998</v>
      </c>
      <c r="HZ19" s="9">
        <v>4.7569999999999997</v>
      </c>
      <c r="IA19" s="9">
        <v>4.7960000000000003</v>
      </c>
      <c r="IB19" s="9">
        <v>1.62</v>
      </c>
      <c r="IC19" s="9">
        <v>104.53400000000001</v>
      </c>
      <c r="ID19" s="9">
        <v>18.672999999999998</v>
      </c>
      <c r="IE19" s="9">
        <v>3.2919999999999998</v>
      </c>
      <c r="IF19" s="9">
        <v>35.357999999999997</v>
      </c>
      <c r="IG19" s="9">
        <v>27.038</v>
      </c>
      <c r="IH19" s="9">
        <v>134.81899999999999</v>
      </c>
      <c r="II19" s="9">
        <v>31.169</v>
      </c>
      <c r="IJ19" s="9">
        <v>21.044</v>
      </c>
      <c r="IK19" s="9">
        <v>267.37900000000002</v>
      </c>
      <c r="IL19" s="9">
        <v>204.54300000000001</v>
      </c>
      <c r="IM19" s="9">
        <v>194.75</v>
      </c>
      <c r="IN19" s="9">
        <v>24.279</v>
      </c>
      <c r="IO19" s="9">
        <v>24.279</v>
      </c>
      <c r="IP19" s="9">
        <v>8.4689999999999994</v>
      </c>
      <c r="IQ19" s="9">
        <v>15.808999999999999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2012</v>
      </c>
      <c r="C1" s="3" t="s">
        <v>2013</v>
      </c>
      <c r="D1" s="3" t="s">
        <v>2014</v>
      </c>
      <c r="E1" s="3" t="s">
        <v>2015</v>
      </c>
      <c r="F1" s="3" t="s">
        <v>2016</v>
      </c>
      <c r="G1" s="3" t="s">
        <v>2017</v>
      </c>
      <c r="H1" s="3" t="s">
        <v>2018</v>
      </c>
      <c r="I1" s="3" t="s">
        <v>2019</v>
      </c>
      <c r="J1" s="3" t="s">
        <v>2020</v>
      </c>
      <c r="K1" s="3" t="s">
        <v>2021</v>
      </c>
      <c r="L1" s="3" t="s">
        <v>2022</v>
      </c>
      <c r="M1" s="3" t="s">
        <v>2023</v>
      </c>
      <c r="N1" s="3" t="s">
        <v>2024</v>
      </c>
      <c r="O1" s="3" t="s">
        <v>2025</v>
      </c>
      <c r="P1" s="3" t="s">
        <v>2026</v>
      </c>
      <c r="Q1" s="3" t="s">
        <v>2027</v>
      </c>
      <c r="R1" s="3" t="s">
        <v>2028</v>
      </c>
      <c r="S1" s="3" t="s">
        <v>2029</v>
      </c>
      <c r="T1" s="3" t="s">
        <v>2030</v>
      </c>
      <c r="U1" s="3" t="s">
        <v>2031</v>
      </c>
      <c r="V1" s="3" t="s">
        <v>2032</v>
      </c>
      <c r="W1" s="3" t="s">
        <v>2033</v>
      </c>
      <c r="X1" s="3" t="s">
        <v>2034</v>
      </c>
      <c r="Y1" s="3" t="s">
        <v>2035</v>
      </c>
      <c r="Z1" s="3" t="s">
        <v>2036</v>
      </c>
      <c r="AA1" s="3" t="s">
        <v>2037</v>
      </c>
      <c r="AB1" s="3" t="s">
        <v>2038</v>
      </c>
      <c r="AC1" s="3" t="s">
        <v>2039</v>
      </c>
      <c r="AD1" s="3" t="s">
        <v>2040</v>
      </c>
      <c r="AE1" s="3" t="s">
        <v>2041</v>
      </c>
      <c r="AF1" s="3" t="s">
        <v>2042</v>
      </c>
      <c r="AG1" s="3" t="s">
        <v>2043</v>
      </c>
      <c r="AH1" s="3" t="s">
        <v>2044</v>
      </c>
      <c r="AI1" s="3" t="s">
        <v>2045</v>
      </c>
      <c r="AJ1" s="3" t="s">
        <v>2046</v>
      </c>
      <c r="AK1" s="3" t="s">
        <v>2047</v>
      </c>
      <c r="AL1" s="3" t="s">
        <v>2048</v>
      </c>
      <c r="AM1" s="3" t="s">
        <v>2049</v>
      </c>
      <c r="AN1" s="3" t="s">
        <v>2050</v>
      </c>
      <c r="AO1" s="3" t="s">
        <v>2051</v>
      </c>
      <c r="AP1" s="3" t="s">
        <v>2052</v>
      </c>
      <c r="AQ1" s="3" t="s">
        <v>2053</v>
      </c>
      <c r="AR1" s="3" t="s">
        <v>2054</v>
      </c>
      <c r="AS1" s="3" t="s">
        <v>2055</v>
      </c>
      <c r="AT1" s="3" t="s">
        <v>2056</v>
      </c>
      <c r="AU1" s="3" t="s">
        <v>2057</v>
      </c>
      <c r="AV1" s="3" t="s">
        <v>2058</v>
      </c>
      <c r="AW1" s="3" t="s">
        <v>2059</v>
      </c>
      <c r="AX1" s="3" t="s">
        <v>2060</v>
      </c>
      <c r="AY1" s="3" t="s">
        <v>2061</v>
      </c>
      <c r="AZ1" s="3" t="s">
        <v>2062</v>
      </c>
      <c r="BA1" s="3" t="s">
        <v>2063</v>
      </c>
      <c r="BB1" s="3" t="s">
        <v>2064</v>
      </c>
      <c r="BC1" s="3" t="s">
        <v>2065</v>
      </c>
      <c r="BD1" s="3" t="s">
        <v>2066</v>
      </c>
      <c r="BE1" s="3" t="s">
        <v>2067</v>
      </c>
      <c r="BF1" s="3" t="s">
        <v>2068</v>
      </c>
      <c r="BG1" s="3" t="s">
        <v>2069</v>
      </c>
      <c r="BH1" s="3" t="s">
        <v>2070</v>
      </c>
      <c r="BI1" s="3" t="s">
        <v>2071</v>
      </c>
      <c r="BJ1" s="3" t="s">
        <v>2072</v>
      </c>
      <c r="BK1" s="3" t="s">
        <v>2073</v>
      </c>
      <c r="BL1" s="3" t="s">
        <v>2074</v>
      </c>
      <c r="BM1" s="3" t="s">
        <v>2075</v>
      </c>
      <c r="BN1" s="3" t="s">
        <v>2076</v>
      </c>
      <c r="BO1" s="3" t="s">
        <v>2077</v>
      </c>
      <c r="BP1" s="3" t="s">
        <v>2078</v>
      </c>
      <c r="BQ1" s="3" t="s">
        <v>2079</v>
      </c>
      <c r="BR1" s="3" t="s">
        <v>2080</v>
      </c>
      <c r="BS1" s="3" t="s">
        <v>2081</v>
      </c>
      <c r="BT1" s="3" t="s">
        <v>2082</v>
      </c>
      <c r="BU1" s="3" t="s">
        <v>2083</v>
      </c>
      <c r="BV1" s="3" t="s">
        <v>2084</v>
      </c>
      <c r="BW1" s="3" t="s">
        <v>2085</v>
      </c>
      <c r="BX1" s="3" t="s">
        <v>2086</v>
      </c>
      <c r="BY1" s="3" t="s">
        <v>2087</v>
      </c>
      <c r="BZ1" s="3" t="s">
        <v>2088</v>
      </c>
      <c r="CA1" s="3" t="s">
        <v>2089</v>
      </c>
      <c r="CB1" s="3" t="s">
        <v>2090</v>
      </c>
      <c r="CC1" s="3" t="s">
        <v>2091</v>
      </c>
      <c r="CD1" s="3" t="s">
        <v>2092</v>
      </c>
      <c r="CE1" s="3" t="s">
        <v>2093</v>
      </c>
      <c r="CF1" s="3" t="s">
        <v>2094</v>
      </c>
      <c r="CG1" s="3" t="s">
        <v>2095</v>
      </c>
      <c r="CH1" s="3" t="s">
        <v>2096</v>
      </c>
      <c r="CI1" s="3" t="s">
        <v>2097</v>
      </c>
      <c r="CJ1" s="3" t="s">
        <v>2098</v>
      </c>
      <c r="CK1" s="3" t="s">
        <v>2099</v>
      </c>
      <c r="CL1" s="3" t="s">
        <v>2100</v>
      </c>
      <c r="CM1" s="3" t="s">
        <v>2101</v>
      </c>
      <c r="CN1" s="3" t="s">
        <v>2102</v>
      </c>
      <c r="CO1" s="3" t="s">
        <v>2103</v>
      </c>
      <c r="CP1" s="3" t="s">
        <v>2104</v>
      </c>
      <c r="CQ1" s="3" t="s">
        <v>2105</v>
      </c>
      <c r="CR1" s="3" t="s">
        <v>2106</v>
      </c>
      <c r="CS1" s="3" t="s">
        <v>2107</v>
      </c>
      <c r="CT1" s="3" t="s">
        <v>2108</v>
      </c>
      <c r="CU1" s="3" t="s">
        <v>2109</v>
      </c>
      <c r="CV1" s="3" t="s">
        <v>2110</v>
      </c>
      <c r="CW1" s="3" t="s">
        <v>2111</v>
      </c>
      <c r="CX1" s="3" t="s">
        <v>2112</v>
      </c>
      <c r="CY1" s="3" t="s">
        <v>2113</v>
      </c>
      <c r="CZ1" s="3" t="s">
        <v>2114</v>
      </c>
      <c r="DA1" s="3" t="s">
        <v>2115</v>
      </c>
      <c r="DB1" s="3" t="s">
        <v>2116</v>
      </c>
      <c r="DC1" s="3" t="s">
        <v>2117</v>
      </c>
      <c r="DD1" s="3" t="s">
        <v>2118</v>
      </c>
      <c r="DE1" s="3" t="s">
        <v>2119</v>
      </c>
      <c r="DF1" s="3" t="s">
        <v>2120</v>
      </c>
      <c r="DG1" s="3" t="s">
        <v>2121</v>
      </c>
      <c r="DH1" s="3" t="s">
        <v>2122</v>
      </c>
      <c r="DI1" s="3" t="s">
        <v>2123</v>
      </c>
      <c r="DJ1" s="3" t="s">
        <v>2124</v>
      </c>
      <c r="DK1" s="3" t="s">
        <v>2125</v>
      </c>
      <c r="DL1" s="3" t="s">
        <v>2126</v>
      </c>
      <c r="DM1" s="3" t="s">
        <v>2127</v>
      </c>
      <c r="DN1" s="3" t="s">
        <v>2128</v>
      </c>
      <c r="DO1" s="3" t="s">
        <v>2129</v>
      </c>
      <c r="DP1" s="3" t="s">
        <v>2130</v>
      </c>
      <c r="DQ1" s="3" t="s">
        <v>2131</v>
      </c>
      <c r="DR1" s="3" t="s">
        <v>2132</v>
      </c>
      <c r="DS1" s="3" t="s">
        <v>2133</v>
      </c>
      <c r="DT1" s="3" t="s">
        <v>2134</v>
      </c>
      <c r="DU1" s="3" t="s">
        <v>2135</v>
      </c>
      <c r="DV1" s="3" t="s">
        <v>2136</v>
      </c>
      <c r="DW1" s="3" t="s">
        <v>2137</v>
      </c>
      <c r="DX1" s="3" t="s">
        <v>2138</v>
      </c>
      <c r="DY1" s="3" t="s">
        <v>2139</v>
      </c>
      <c r="DZ1" s="3" t="s">
        <v>2140</v>
      </c>
      <c r="EA1" s="3" t="s">
        <v>2141</v>
      </c>
      <c r="EB1" s="3" t="s">
        <v>2142</v>
      </c>
      <c r="EC1" s="3" t="s">
        <v>2143</v>
      </c>
      <c r="ED1" s="3" t="s">
        <v>2144</v>
      </c>
      <c r="EE1" s="3" t="s">
        <v>2145</v>
      </c>
      <c r="EF1" s="3" t="s">
        <v>2146</v>
      </c>
      <c r="EG1" s="3" t="s">
        <v>2147</v>
      </c>
      <c r="EH1" s="3" t="s">
        <v>2148</v>
      </c>
      <c r="EI1" s="3" t="s">
        <v>2149</v>
      </c>
      <c r="EJ1" s="3" t="s">
        <v>2150</v>
      </c>
      <c r="EK1" s="3" t="s">
        <v>2151</v>
      </c>
      <c r="EL1" s="3" t="s">
        <v>2152</v>
      </c>
      <c r="EM1" s="3" t="s">
        <v>2153</v>
      </c>
      <c r="EN1" s="3" t="s">
        <v>2154</v>
      </c>
      <c r="EO1" s="3" t="s">
        <v>2155</v>
      </c>
      <c r="EP1" s="3" t="s">
        <v>2156</v>
      </c>
      <c r="EQ1" s="3" t="s">
        <v>2157</v>
      </c>
      <c r="ER1" s="3" t="s">
        <v>2158</v>
      </c>
      <c r="ES1" s="3" t="s">
        <v>2159</v>
      </c>
      <c r="ET1" s="3" t="s">
        <v>2160</v>
      </c>
      <c r="EU1" s="3" t="s">
        <v>2161</v>
      </c>
      <c r="EV1" s="3" t="s">
        <v>2162</v>
      </c>
      <c r="EW1" s="3" t="s">
        <v>2163</v>
      </c>
      <c r="EX1" s="3" t="s">
        <v>2164</v>
      </c>
      <c r="EY1" s="3" t="s">
        <v>2165</v>
      </c>
      <c r="EZ1" s="3" t="s">
        <v>2166</v>
      </c>
      <c r="FA1" s="3" t="s">
        <v>2167</v>
      </c>
      <c r="FB1" s="3" t="s">
        <v>2168</v>
      </c>
      <c r="FC1" s="3" t="s">
        <v>2169</v>
      </c>
      <c r="FD1" s="3" t="s">
        <v>2170</v>
      </c>
      <c r="FE1" s="3" t="s">
        <v>2171</v>
      </c>
      <c r="FF1" s="3" t="s">
        <v>2172</v>
      </c>
      <c r="FG1" s="3" t="s">
        <v>2173</v>
      </c>
      <c r="FH1" s="3" t="s">
        <v>2174</v>
      </c>
      <c r="FI1" s="3" t="s">
        <v>2175</v>
      </c>
      <c r="FJ1" s="3" t="s">
        <v>2176</v>
      </c>
      <c r="FK1" s="3" t="s">
        <v>2177</v>
      </c>
      <c r="FL1" s="3" t="s">
        <v>2178</v>
      </c>
      <c r="FM1" s="3" t="s">
        <v>2179</v>
      </c>
      <c r="FN1" s="3" t="s">
        <v>2180</v>
      </c>
      <c r="FO1" s="3" t="s">
        <v>2181</v>
      </c>
      <c r="FP1" s="3" t="s">
        <v>2182</v>
      </c>
      <c r="FQ1" s="3" t="s">
        <v>2183</v>
      </c>
      <c r="FR1" s="3" t="s">
        <v>2184</v>
      </c>
      <c r="FS1" s="3" t="s">
        <v>2185</v>
      </c>
      <c r="FT1" s="3" t="s">
        <v>2186</v>
      </c>
      <c r="FU1" s="3" t="s">
        <v>2187</v>
      </c>
      <c r="FV1" s="3" t="s">
        <v>2188</v>
      </c>
      <c r="FW1" s="3" t="s">
        <v>2189</v>
      </c>
      <c r="FX1" s="3" t="s">
        <v>2190</v>
      </c>
      <c r="FY1" s="3" t="s">
        <v>2191</v>
      </c>
      <c r="FZ1" s="3" t="s">
        <v>2192</v>
      </c>
      <c r="GA1" s="3" t="s">
        <v>2193</v>
      </c>
      <c r="GB1" s="3" t="s">
        <v>2194</v>
      </c>
      <c r="GC1" s="3" t="s">
        <v>2195</v>
      </c>
      <c r="GD1" s="3" t="s">
        <v>2196</v>
      </c>
      <c r="GE1" s="3" t="s">
        <v>2197</v>
      </c>
      <c r="GF1" s="3" t="s">
        <v>2198</v>
      </c>
      <c r="GG1" s="3" t="s">
        <v>2199</v>
      </c>
      <c r="GH1" s="3" t="s">
        <v>2200</v>
      </c>
      <c r="GI1" s="3" t="s">
        <v>2201</v>
      </c>
      <c r="GJ1" s="3" t="s">
        <v>2202</v>
      </c>
      <c r="GK1" s="3" t="s">
        <v>2203</v>
      </c>
      <c r="GL1" s="3" t="s">
        <v>2204</v>
      </c>
      <c r="GM1" s="3" t="s">
        <v>2205</v>
      </c>
      <c r="GN1" s="3" t="s">
        <v>2206</v>
      </c>
      <c r="GO1" s="3" t="s">
        <v>2207</v>
      </c>
      <c r="GP1" s="3" t="s">
        <v>2208</v>
      </c>
      <c r="GQ1" s="3" t="s">
        <v>2209</v>
      </c>
      <c r="GR1" s="3" t="s">
        <v>2210</v>
      </c>
      <c r="GS1" s="3" t="s">
        <v>2211</v>
      </c>
      <c r="GT1" s="3" t="s">
        <v>2212</v>
      </c>
      <c r="GU1" s="3" t="s">
        <v>2213</v>
      </c>
      <c r="GV1" s="3" t="s">
        <v>2214</v>
      </c>
      <c r="GW1" s="3" t="s">
        <v>2215</v>
      </c>
      <c r="GX1" s="3" t="s">
        <v>2216</v>
      </c>
      <c r="GY1" s="3" t="s">
        <v>2217</v>
      </c>
      <c r="GZ1" s="3" t="s">
        <v>2218</v>
      </c>
      <c r="HA1" s="3" t="s">
        <v>2219</v>
      </c>
      <c r="HB1" s="3" t="s">
        <v>2220</v>
      </c>
      <c r="HC1" s="3" t="s">
        <v>2221</v>
      </c>
      <c r="HD1" s="3" t="s">
        <v>2222</v>
      </c>
      <c r="HE1" s="3" t="s">
        <v>2223</v>
      </c>
      <c r="HF1" s="3" t="s">
        <v>2224</v>
      </c>
      <c r="HG1" s="3" t="s">
        <v>2225</v>
      </c>
      <c r="HH1" s="3" t="s">
        <v>2226</v>
      </c>
      <c r="HI1" s="3" t="s">
        <v>2227</v>
      </c>
      <c r="HJ1" s="3" t="s">
        <v>2228</v>
      </c>
      <c r="HK1" s="3" t="s">
        <v>2229</v>
      </c>
      <c r="HL1" s="3" t="s">
        <v>2230</v>
      </c>
      <c r="HM1" s="3" t="s">
        <v>2231</v>
      </c>
      <c r="HN1" s="3" t="s">
        <v>2232</v>
      </c>
      <c r="HO1" s="3" t="s">
        <v>2233</v>
      </c>
      <c r="HP1" s="3" t="s">
        <v>2234</v>
      </c>
      <c r="HQ1" s="3" t="s">
        <v>2235</v>
      </c>
      <c r="HR1" s="3" t="s">
        <v>2236</v>
      </c>
      <c r="HS1" s="3" t="s">
        <v>2237</v>
      </c>
      <c r="HT1" s="3" t="s">
        <v>2238</v>
      </c>
      <c r="HU1" s="3" t="s">
        <v>2239</v>
      </c>
      <c r="HV1" s="3" t="s">
        <v>2240</v>
      </c>
      <c r="HW1" s="3" t="s">
        <v>2241</v>
      </c>
      <c r="HX1" s="3" t="s">
        <v>2242</v>
      </c>
      <c r="HY1" s="3" t="s">
        <v>2243</v>
      </c>
      <c r="HZ1" s="3" t="s">
        <v>2244</v>
      </c>
      <c r="IA1" s="3" t="s">
        <v>2245</v>
      </c>
      <c r="IB1" s="3" t="s">
        <v>2246</v>
      </c>
      <c r="IC1" s="3" t="s">
        <v>2247</v>
      </c>
      <c r="ID1" s="3" t="s">
        <v>2248</v>
      </c>
      <c r="IE1" s="3" t="s">
        <v>2249</v>
      </c>
      <c r="IF1" s="3" t="s">
        <v>2250</v>
      </c>
      <c r="IG1" s="3" t="s">
        <v>2251</v>
      </c>
      <c r="IH1" s="3" t="s">
        <v>2252</v>
      </c>
      <c r="II1" s="3" t="s">
        <v>2253</v>
      </c>
      <c r="IJ1" s="3" t="s">
        <v>2254</v>
      </c>
      <c r="IK1" s="3" t="s">
        <v>2255</v>
      </c>
      <c r="IL1" s="3" t="s">
        <v>2256</v>
      </c>
      <c r="IM1" s="3" t="s">
        <v>2257</v>
      </c>
      <c r="IN1" s="3" t="s">
        <v>2258</v>
      </c>
      <c r="IO1" s="3" t="s">
        <v>2259</v>
      </c>
      <c r="IP1" s="3" t="s">
        <v>2260</v>
      </c>
      <c r="IQ1" s="3" t="s">
        <v>2261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2262</v>
      </c>
      <c r="C10" s="8" t="s">
        <v>2263</v>
      </c>
      <c r="D10" s="8" t="s">
        <v>2264</v>
      </c>
      <c r="E10" s="8" t="s">
        <v>2265</v>
      </c>
      <c r="F10" s="8" t="s">
        <v>2266</v>
      </c>
      <c r="G10" s="8" t="s">
        <v>2267</v>
      </c>
      <c r="H10" s="8" t="s">
        <v>2268</v>
      </c>
      <c r="I10" s="8" t="s">
        <v>2269</v>
      </c>
      <c r="J10" s="8" t="s">
        <v>2270</v>
      </c>
      <c r="K10" s="8" t="s">
        <v>2271</v>
      </c>
      <c r="L10" s="8" t="s">
        <v>2272</v>
      </c>
      <c r="M10" s="8" t="s">
        <v>2273</v>
      </c>
      <c r="N10" s="8" t="s">
        <v>2274</v>
      </c>
      <c r="O10" s="8" t="s">
        <v>2275</v>
      </c>
      <c r="P10" s="8" t="s">
        <v>2276</v>
      </c>
      <c r="Q10" s="8" t="s">
        <v>2277</v>
      </c>
      <c r="R10" s="8" t="s">
        <v>2278</v>
      </c>
      <c r="S10" s="8" t="s">
        <v>2279</v>
      </c>
      <c r="T10" s="8" t="s">
        <v>2280</v>
      </c>
      <c r="U10" s="8" t="s">
        <v>2281</v>
      </c>
      <c r="V10" s="8" t="s">
        <v>2282</v>
      </c>
      <c r="W10" s="8" t="s">
        <v>2283</v>
      </c>
      <c r="X10" s="8" t="s">
        <v>2284</v>
      </c>
      <c r="Y10" s="8" t="s">
        <v>2285</v>
      </c>
      <c r="Z10" s="8" t="s">
        <v>2286</v>
      </c>
      <c r="AA10" s="8" t="s">
        <v>2287</v>
      </c>
      <c r="AB10" s="8" t="s">
        <v>2288</v>
      </c>
      <c r="AC10" s="8" t="s">
        <v>2289</v>
      </c>
      <c r="AD10" s="8" t="s">
        <v>2290</v>
      </c>
      <c r="AE10" s="8" t="s">
        <v>2291</v>
      </c>
      <c r="AF10" s="8" t="s">
        <v>2292</v>
      </c>
      <c r="AG10" s="8" t="s">
        <v>2293</v>
      </c>
      <c r="AH10" s="8" t="s">
        <v>2294</v>
      </c>
      <c r="AI10" s="8" t="s">
        <v>2295</v>
      </c>
      <c r="AJ10" s="8" t="s">
        <v>2296</v>
      </c>
      <c r="AK10" s="8" t="s">
        <v>2297</v>
      </c>
      <c r="AL10" s="8" t="s">
        <v>2298</v>
      </c>
      <c r="AM10" s="8" t="s">
        <v>2299</v>
      </c>
      <c r="AN10" s="8" t="s">
        <v>2300</v>
      </c>
      <c r="AO10" s="8" t="s">
        <v>2301</v>
      </c>
      <c r="AP10" s="8" t="s">
        <v>2302</v>
      </c>
      <c r="AQ10" s="8" t="s">
        <v>2303</v>
      </c>
      <c r="AR10" s="8" t="s">
        <v>2304</v>
      </c>
      <c r="AS10" s="8" t="s">
        <v>2305</v>
      </c>
      <c r="AT10" s="8" t="s">
        <v>2306</v>
      </c>
      <c r="AU10" s="8" t="s">
        <v>2307</v>
      </c>
      <c r="AV10" s="8" t="s">
        <v>2308</v>
      </c>
      <c r="AW10" s="8" t="s">
        <v>2309</v>
      </c>
      <c r="AX10" s="8" t="s">
        <v>2310</v>
      </c>
      <c r="AY10" s="8" t="s">
        <v>2311</v>
      </c>
      <c r="AZ10" s="8" t="s">
        <v>2312</v>
      </c>
      <c r="BA10" s="8" t="s">
        <v>2313</v>
      </c>
      <c r="BB10" s="8" t="s">
        <v>2314</v>
      </c>
      <c r="BC10" s="8" t="s">
        <v>2315</v>
      </c>
      <c r="BD10" s="8" t="s">
        <v>2316</v>
      </c>
      <c r="BE10" s="8" t="s">
        <v>2317</v>
      </c>
      <c r="BF10" s="8" t="s">
        <v>2318</v>
      </c>
      <c r="BG10" s="8" t="s">
        <v>2319</v>
      </c>
      <c r="BH10" s="8" t="s">
        <v>2320</v>
      </c>
      <c r="BI10" s="8" t="s">
        <v>2321</v>
      </c>
      <c r="BJ10" s="8" t="s">
        <v>2322</v>
      </c>
      <c r="BK10" s="8" t="s">
        <v>2323</v>
      </c>
      <c r="BL10" s="8" t="s">
        <v>2324</v>
      </c>
      <c r="BM10" s="8" t="s">
        <v>2325</v>
      </c>
      <c r="BN10" s="8" t="s">
        <v>2326</v>
      </c>
      <c r="BO10" s="8" t="s">
        <v>2327</v>
      </c>
      <c r="BP10" s="8" t="s">
        <v>2328</v>
      </c>
      <c r="BQ10" s="8" t="s">
        <v>2329</v>
      </c>
      <c r="BR10" s="8" t="s">
        <v>2330</v>
      </c>
      <c r="BS10" s="8" t="s">
        <v>2331</v>
      </c>
      <c r="BT10" s="8" t="s">
        <v>2332</v>
      </c>
      <c r="BU10" s="8" t="s">
        <v>2333</v>
      </c>
      <c r="BV10" s="8" t="s">
        <v>2334</v>
      </c>
      <c r="BW10" s="8" t="s">
        <v>2335</v>
      </c>
      <c r="BX10" s="8" t="s">
        <v>2336</v>
      </c>
      <c r="BY10" s="8" t="s">
        <v>2337</v>
      </c>
      <c r="BZ10" s="8" t="s">
        <v>2338</v>
      </c>
      <c r="CA10" s="8" t="s">
        <v>2339</v>
      </c>
      <c r="CB10" s="8" t="s">
        <v>2340</v>
      </c>
      <c r="CC10" s="8" t="s">
        <v>2341</v>
      </c>
      <c r="CD10" s="8" t="s">
        <v>2342</v>
      </c>
      <c r="CE10" s="8" t="s">
        <v>2343</v>
      </c>
      <c r="CF10" s="8" t="s">
        <v>2344</v>
      </c>
      <c r="CG10" s="8" t="s">
        <v>2345</v>
      </c>
      <c r="CH10" s="8" t="s">
        <v>2346</v>
      </c>
      <c r="CI10" s="8" t="s">
        <v>2347</v>
      </c>
      <c r="CJ10" s="8" t="s">
        <v>2348</v>
      </c>
      <c r="CK10" s="8" t="s">
        <v>2349</v>
      </c>
      <c r="CL10" s="8" t="s">
        <v>2350</v>
      </c>
      <c r="CM10" s="8" t="s">
        <v>2351</v>
      </c>
      <c r="CN10" s="8" t="s">
        <v>2352</v>
      </c>
      <c r="CO10" s="8" t="s">
        <v>2353</v>
      </c>
      <c r="CP10" s="8" t="s">
        <v>2354</v>
      </c>
      <c r="CQ10" s="8" t="s">
        <v>2355</v>
      </c>
      <c r="CR10" s="8" t="s">
        <v>2356</v>
      </c>
      <c r="CS10" s="8" t="s">
        <v>2357</v>
      </c>
      <c r="CT10" s="8" t="s">
        <v>2358</v>
      </c>
      <c r="CU10" s="8" t="s">
        <v>2359</v>
      </c>
      <c r="CV10" s="8" t="s">
        <v>2360</v>
      </c>
      <c r="CW10" s="8" t="s">
        <v>2361</v>
      </c>
      <c r="CX10" s="8" t="s">
        <v>2362</v>
      </c>
      <c r="CY10" s="8" t="s">
        <v>2363</v>
      </c>
      <c r="CZ10" s="8" t="s">
        <v>2364</v>
      </c>
      <c r="DA10" s="8" t="s">
        <v>2365</v>
      </c>
      <c r="DB10" s="8" t="s">
        <v>2366</v>
      </c>
      <c r="DC10" s="8" t="s">
        <v>2367</v>
      </c>
      <c r="DD10" s="8" t="s">
        <v>2368</v>
      </c>
      <c r="DE10" s="8" t="s">
        <v>2369</v>
      </c>
      <c r="DF10" s="8" t="s">
        <v>2370</v>
      </c>
      <c r="DG10" s="8" t="s">
        <v>2371</v>
      </c>
      <c r="DH10" s="8" t="s">
        <v>2372</v>
      </c>
      <c r="DI10" s="8" t="s">
        <v>2373</v>
      </c>
      <c r="DJ10" s="8" t="s">
        <v>2374</v>
      </c>
      <c r="DK10" s="8" t="s">
        <v>2375</v>
      </c>
      <c r="DL10" s="8" t="s">
        <v>2376</v>
      </c>
      <c r="DM10" s="8" t="s">
        <v>2377</v>
      </c>
      <c r="DN10" s="8" t="s">
        <v>2378</v>
      </c>
      <c r="DO10" s="8" t="s">
        <v>2379</v>
      </c>
      <c r="DP10" s="8" t="s">
        <v>2380</v>
      </c>
      <c r="DQ10" s="8" t="s">
        <v>2381</v>
      </c>
      <c r="DR10" s="8" t="s">
        <v>2382</v>
      </c>
      <c r="DS10" s="8" t="s">
        <v>2383</v>
      </c>
      <c r="DT10" s="8" t="s">
        <v>2384</v>
      </c>
      <c r="DU10" s="8" t="s">
        <v>2385</v>
      </c>
      <c r="DV10" s="8" t="s">
        <v>2386</v>
      </c>
      <c r="DW10" s="8" t="s">
        <v>2387</v>
      </c>
      <c r="DX10" s="8" t="s">
        <v>2388</v>
      </c>
      <c r="DY10" s="8" t="s">
        <v>2389</v>
      </c>
      <c r="DZ10" s="8" t="s">
        <v>2390</v>
      </c>
      <c r="EA10" s="8" t="s">
        <v>2391</v>
      </c>
      <c r="EB10" s="8" t="s">
        <v>2392</v>
      </c>
      <c r="EC10" s="8" t="s">
        <v>2393</v>
      </c>
      <c r="ED10" s="8" t="s">
        <v>2394</v>
      </c>
      <c r="EE10" s="8" t="s">
        <v>2395</v>
      </c>
      <c r="EF10" s="8" t="s">
        <v>2396</v>
      </c>
      <c r="EG10" s="8" t="s">
        <v>2397</v>
      </c>
      <c r="EH10" s="8" t="s">
        <v>2398</v>
      </c>
      <c r="EI10" s="8" t="s">
        <v>2399</v>
      </c>
      <c r="EJ10" s="8" t="s">
        <v>2400</v>
      </c>
      <c r="EK10" s="8" t="s">
        <v>2401</v>
      </c>
      <c r="EL10" s="8" t="s">
        <v>2402</v>
      </c>
      <c r="EM10" s="8" t="s">
        <v>2403</v>
      </c>
      <c r="EN10" s="8" t="s">
        <v>2404</v>
      </c>
      <c r="EO10" s="8" t="s">
        <v>2405</v>
      </c>
      <c r="EP10" s="8" t="s">
        <v>2406</v>
      </c>
      <c r="EQ10" s="8" t="s">
        <v>2407</v>
      </c>
      <c r="ER10" s="8" t="s">
        <v>2408</v>
      </c>
      <c r="ES10" s="8" t="s">
        <v>2409</v>
      </c>
      <c r="ET10" s="8" t="s">
        <v>2410</v>
      </c>
      <c r="EU10" s="8" t="s">
        <v>2411</v>
      </c>
      <c r="EV10" s="8" t="s">
        <v>2412</v>
      </c>
      <c r="EW10" s="8" t="s">
        <v>2413</v>
      </c>
      <c r="EX10" s="8" t="s">
        <v>2414</v>
      </c>
      <c r="EY10" s="8" t="s">
        <v>2415</v>
      </c>
      <c r="EZ10" s="8" t="s">
        <v>2416</v>
      </c>
      <c r="FA10" s="8" t="s">
        <v>2417</v>
      </c>
      <c r="FB10" s="8" t="s">
        <v>2418</v>
      </c>
      <c r="FC10" s="8" t="s">
        <v>2419</v>
      </c>
      <c r="FD10" s="8" t="s">
        <v>2420</v>
      </c>
      <c r="FE10" s="8" t="s">
        <v>2421</v>
      </c>
      <c r="FF10" s="8" t="s">
        <v>2422</v>
      </c>
      <c r="FG10" s="8" t="s">
        <v>2423</v>
      </c>
      <c r="FH10" s="8" t="s">
        <v>2424</v>
      </c>
      <c r="FI10" s="8" t="s">
        <v>2425</v>
      </c>
      <c r="FJ10" s="8" t="s">
        <v>2426</v>
      </c>
      <c r="FK10" s="8" t="s">
        <v>2427</v>
      </c>
      <c r="FL10" s="8" t="s">
        <v>2428</v>
      </c>
      <c r="FM10" s="8" t="s">
        <v>2429</v>
      </c>
      <c r="FN10" s="8" t="s">
        <v>2430</v>
      </c>
      <c r="FO10" s="8" t="s">
        <v>2431</v>
      </c>
      <c r="FP10" s="8" t="s">
        <v>2432</v>
      </c>
      <c r="FQ10" s="8" t="s">
        <v>2433</v>
      </c>
      <c r="FR10" s="8" t="s">
        <v>2434</v>
      </c>
      <c r="FS10" s="8" t="s">
        <v>2435</v>
      </c>
      <c r="FT10" s="8" t="s">
        <v>2436</v>
      </c>
      <c r="FU10" s="8" t="s">
        <v>2437</v>
      </c>
      <c r="FV10" s="8" t="s">
        <v>2438</v>
      </c>
      <c r="FW10" s="8" t="s">
        <v>2439</v>
      </c>
      <c r="FX10" s="8" t="s">
        <v>2440</v>
      </c>
      <c r="FY10" s="8" t="s">
        <v>2441</v>
      </c>
      <c r="FZ10" s="8" t="s">
        <v>2442</v>
      </c>
      <c r="GA10" s="8" t="s">
        <v>2443</v>
      </c>
      <c r="GB10" s="8" t="s">
        <v>2444</v>
      </c>
      <c r="GC10" s="8" t="s">
        <v>2445</v>
      </c>
      <c r="GD10" s="8" t="s">
        <v>2446</v>
      </c>
      <c r="GE10" s="8" t="s">
        <v>2447</v>
      </c>
      <c r="GF10" s="8" t="s">
        <v>2448</v>
      </c>
      <c r="GG10" s="8" t="s">
        <v>2449</v>
      </c>
      <c r="GH10" s="8" t="s">
        <v>2450</v>
      </c>
      <c r="GI10" s="8" t="s">
        <v>2451</v>
      </c>
      <c r="GJ10" s="8" t="s">
        <v>2452</v>
      </c>
      <c r="GK10" s="8" t="s">
        <v>2453</v>
      </c>
      <c r="GL10" s="8" t="s">
        <v>2454</v>
      </c>
      <c r="GM10" s="8" t="s">
        <v>2455</v>
      </c>
      <c r="GN10" s="8" t="s">
        <v>2456</v>
      </c>
      <c r="GO10" s="8" t="s">
        <v>2457</v>
      </c>
      <c r="GP10" s="8" t="s">
        <v>2458</v>
      </c>
      <c r="GQ10" s="8" t="s">
        <v>2459</v>
      </c>
      <c r="GR10" s="8" t="s">
        <v>2460</v>
      </c>
      <c r="GS10" s="8" t="s">
        <v>2461</v>
      </c>
      <c r="GT10" s="8" t="s">
        <v>2462</v>
      </c>
      <c r="GU10" s="8" t="s">
        <v>2463</v>
      </c>
      <c r="GV10" s="8" t="s">
        <v>2464</v>
      </c>
      <c r="GW10" s="8" t="s">
        <v>2465</v>
      </c>
      <c r="GX10" s="8" t="s">
        <v>2466</v>
      </c>
      <c r="GY10" s="8" t="s">
        <v>2467</v>
      </c>
      <c r="GZ10" s="8" t="s">
        <v>2468</v>
      </c>
      <c r="HA10" s="8" t="s">
        <v>2469</v>
      </c>
      <c r="HB10" s="8" t="s">
        <v>2470</v>
      </c>
      <c r="HC10" s="8" t="s">
        <v>2471</v>
      </c>
      <c r="HD10" s="8" t="s">
        <v>2472</v>
      </c>
      <c r="HE10" s="8" t="s">
        <v>2473</v>
      </c>
      <c r="HF10" s="8" t="s">
        <v>2474</v>
      </c>
      <c r="HG10" s="8" t="s">
        <v>2475</v>
      </c>
      <c r="HH10" s="8" t="s">
        <v>2476</v>
      </c>
      <c r="HI10" s="8" t="s">
        <v>2477</v>
      </c>
      <c r="HJ10" s="8" t="s">
        <v>2478</v>
      </c>
      <c r="HK10" s="8" t="s">
        <v>2479</v>
      </c>
      <c r="HL10" s="8" t="s">
        <v>2480</v>
      </c>
      <c r="HM10" s="8" t="s">
        <v>2481</v>
      </c>
      <c r="HN10" s="8" t="s">
        <v>2482</v>
      </c>
      <c r="HO10" s="8" t="s">
        <v>2483</v>
      </c>
      <c r="HP10" s="8" t="s">
        <v>2484</v>
      </c>
      <c r="HQ10" s="8" t="s">
        <v>2485</v>
      </c>
      <c r="HR10" s="8" t="s">
        <v>2486</v>
      </c>
      <c r="HS10" s="8" t="s">
        <v>2487</v>
      </c>
      <c r="HT10" s="8" t="s">
        <v>2488</v>
      </c>
      <c r="HU10" s="8" t="s">
        <v>2489</v>
      </c>
      <c r="HV10" s="8" t="s">
        <v>2490</v>
      </c>
      <c r="HW10" s="8" t="s">
        <v>2491</v>
      </c>
      <c r="HX10" s="8" t="s">
        <v>2492</v>
      </c>
      <c r="HY10" s="8" t="s">
        <v>2493</v>
      </c>
      <c r="HZ10" s="8" t="s">
        <v>2494</v>
      </c>
      <c r="IA10" s="8" t="s">
        <v>2495</v>
      </c>
      <c r="IB10" s="8" t="s">
        <v>2496</v>
      </c>
      <c r="IC10" s="8" t="s">
        <v>2497</v>
      </c>
      <c r="ID10" s="8" t="s">
        <v>2498</v>
      </c>
      <c r="IE10" s="8" t="s">
        <v>2499</v>
      </c>
      <c r="IF10" s="8" t="s">
        <v>2500</v>
      </c>
      <c r="IG10" s="8" t="s">
        <v>2501</v>
      </c>
      <c r="IH10" s="8" t="s">
        <v>2502</v>
      </c>
      <c r="II10" s="8" t="s">
        <v>2503</v>
      </c>
      <c r="IJ10" s="8" t="s">
        <v>2504</v>
      </c>
      <c r="IK10" s="8" t="s">
        <v>2505</v>
      </c>
      <c r="IL10" s="8" t="s">
        <v>2506</v>
      </c>
      <c r="IM10" s="8" t="s">
        <v>2507</v>
      </c>
      <c r="IN10" s="8" t="s">
        <v>2508</v>
      </c>
      <c r="IO10" s="8" t="s">
        <v>2509</v>
      </c>
      <c r="IP10" s="8" t="s">
        <v>2510</v>
      </c>
      <c r="IQ10" s="8" t="s">
        <v>2511</v>
      </c>
    </row>
    <row r="11" spans="1:251">
      <c r="A11" s="10">
        <v>42036</v>
      </c>
      <c r="B11" s="9">
        <v>11.099</v>
      </c>
      <c r="C11" s="9">
        <v>3.036</v>
      </c>
      <c r="D11" s="9">
        <v>10.388999999999999</v>
      </c>
      <c r="E11" s="9">
        <v>1.7230000000000001</v>
      </c>
      <c r="F11" s="9">
        <v>0.66</v>
      </c>
      <c r="G11" s="9">
        <v>4.8920000000000003</v>
      </c>
      <c r="H11" s="9">
        <v>3.6389999999999998</v>
      </c>
      <c r="I11" s="9">
        <v>5.6040000000000001</v>
      </c>
      <c r="J11" s="9">
        <v>9.3979999999999997</v>
      </c>
      <c r="K11" s="9">
        <v>4.7370000000000001</v>
      </c>
      <c r="L11" s="9">
        <v>1.65</v>
      </c>
      <c r="M11" s="9">
        <v>159.26900000000001</v>
      </c>
      <c r="N11" s="9">
        <v>118.745</v>
      </c>
      <c r="O11" s="9">
        <v>113.30800000000001</v>
      </c>
      <c r="P11" s="9">
        <v>2.5070000000000001</v>
      </c>
      <c r="Q11" s="9">
        <v>2.93</v>
      </c>
      <c r="R11" s="9">
        <v>3.073</v>
      </c>
      <c r="S11" s="9">
        <v>1.671</v>
      </c>
      <c r="T11" s="9">
        <v>0.69299999999999995</v>
      </c>
      <c r="U11" s="9">
        <v>95.147000000000006</v>
      </c>
      <c r="V11" s="9">
        <v>4.032</v>
      </c>
      <c r="W11" s="9">
        <v>3.0529999999999999</v>
      </c>
      <c r="X11" s="9">
        <v>16.513999999999999</v>
      </c>
      <c r="Y11" s="9">
        <v>16.954999999999998</v>
      </c>
      <c r="Z11" s="9">
        <v>101.79</v>
      </c>
      <c r="AA11" s="9">
        <v>40.523000000000003</v>
      </c>
      <c r="AB11" s="9">
        <v>7.1639999999999997</v>
      </c>
      <c r="AC11" s="9">
        <v>182.21799999999999</v>
      </c>
      <c r="AD11" s="9">
        <v>70.671999999999997</v>
      </c>
      <c r="AE11" s="9">
        <v>66.927000000000007</v>
      </c>
      <c r="AF11" s="9">
        <v>5.0019999999999998</v>
      </c>
      <c r="AG11" s="9">
        <v>4.415</v>
      </c>
      <c r="AH11" s="9">
        <v>3</v>
      </c>
      <c r="AI11" s="9">
        <v>1.415</v>
      </c>
      <c r="AJ11" s="9">
        <v>3.0419999999999998</v>
      </c>
      <c r="AK11" s="9">
        <v>1.373</v>
      </c>
      <c r="AL11" s="9">
        <v>3.0419999999999998</v>
      </c>
      <c r="AM11" s="9">
        <v>1.373</v>
      </c>
      <c r="AN11" s="9">
        <v>0</v>
      </c>
      <c r="AO11" s="9">
        <v>1.3280000000000001</v>
      </c>
      <c r="AP11" s="9">
        <v>1.349</v>
      </c>
      <c r="AQ11" s="9">
        <v>1.738</v>
      </c>
      <c r="AR11" s="9">
        <v>3.1269999999999998</v>
      </c>
      <c r="AS11" s="9">
        <v>1.2889999999999999</v>
      </c>
      <c r="AT11" s="9">
        <v>0.58699999999999997</v>
      </c>
      <c r="AU11" s="9">
        <v>61.924999999999997</v>
      </c>
      <c r="AV11" s="9">
        <v>54.048000000000002</v>
      </c>
      <c r="AW11" s="9">
        <v>52.683</v>
      </c>
      <c r="AX11" s="9">
        <v>1.365</v>
      </c>
      <c r="AY11" s="9">
        <v>0</v>
      </c>
      <c r="AZ11" s="9">
        <v>0.60299999999999998</v>
      </c>
      <c r="BA11" s="9">
        <v>0.76300000000000001</v>
      </c>
      <c r="BB11" s="9">
        <v>0</v>
      </c>
      <c r="BC11" s="9">
        <v>47.034999999999997</v>
      </c>
      <c r="BD11" s="9">
        <v>0.54900000000000004</v>
      </c>
      <c r="BE11" s="9">
        <v>2.9020000000000001</v>
      </c>
      <c r="BF11" s="9">
        <v>3.5619999999999998</v>
      </c>
      <c r="BG11" s="9">
        <v>13.077</v>
      </c>
      <c r="BH11" s="9">
        <v>40.970999999999997</v>
      </c>
      <c r="BI11" s="9">
        <v>7.8760000000000003</v>
      </c>
      <c r="BJ11" s="9">
        <v>3.7450000000000001</v>
      </c>
      <c r="BK11" s="9">
        <v>70.671999999999997</v>
      </c>
      <c r="BL11" s="9">
        <v>169.38499999999999</v>
      </c>
      <c r="BM11" s="9">
        <v>163.119</v>
      </c>
      <c r="BN11" s="9">
        <v>13.926</v>
      </c>
      <c r="BO11" s="9">
        <v>12.676</v>
      </c>
      <c r="BP11" s="9">
        <v>6.6029999999999998</v>
      </c>
      <c r="BQ11" s="9">
        <v>6.0730000000000004</v>
      </c>
      <c r="BR11" s="9">
        <v>8.5839999999999996</v>
      </c>
      <c r="BS11" s="9">
        <v>3.2629999999999999</v>
      </c>
      <c r="BT11" s="9">
        <v>8.4120000000000008</v>
      </c>
      <c r="BU11" s="9">
        <v>1.405</v>
      </c>
      <c r="BV11" s="9">
        <v>2.0299999999999998</v>
      </c>
      <c r="BW11" s="9">
        <v>5.3940000000000001</v>
      </c>
      <c r="BX11" s="9">
        <v>3.29</v>
      </c>
      <c r="BY11" s="9">
        <v>3.992</v>
      </c>
      <c r="BZ11" s="9">
        <v>9.7089999999999996</v>
      </c>
      <c r="CA11" s="9">
        <v>2.968</v>
      </c>
      <c r="CB11" s="9">
        <v>1.2490000000000001</v>
      </c>
      <c r="CC11" s="9">
        <v>149.19300000000001</v>
      </c>
      <c r="CD11" s="9">
        <v>135.98699999999999</v>
      </c>
      <c r="CE11" s="9">
        <v>127.221</v>
      </c>
      <c r="CF11" s="9">
        <v>5.2679999999999998</v>
      </c>
      <c r="CG11" s="9">
        <v>3.4980000000000002</v>
      </c>
      <c r="CH11" s="9">
        <v>5.2670000000000003</v>
      </c>
      <c r="CI11" s="9">
        <v>1.61</v>
      </c>
      <c r="CJ11" s="9">
        <v>1.889</v>
      </c>
      <c r="CK11" s="9">
        <v>112.423</v>
      </c>
      <c r="CL11" s="9">
        <v>8.4169999999999998</v>
      </c>
      <c r="CM11" s="9">
        <v>5.96</v>
      </c>
      <c r="CN11" s="9">
        <v>9.1880000000000006</v>
      </c>
      <c r="CO11" s="9">
        <v>32.253999999999998</v>
      </c>
      <c r="CP11" s="9">
        <v>103.733</v>
      </c>
      <c r="CQ11" s="9">
        <v>13.206</v>
      </c>
      <c r="CR11" s="9">
        <v>6.266</v>
      </c>
      <c r="CS11" s="9">
        <v>169.38499999999999</v>
      </c>
      <c r="CT11" s="9">
        <v>56.331000000000003</v>
      </c>
      <c r="CU11" s="9">
        <v>53.478000000000002</v>
      </c>
      <c r="CV11" s="9">
        <v>3.7669999999999999</v>
      </c>
      <c r="CW11" s="9">
        <v>2.5550000000000002</v>
      </c>
      <c r="CX11" s="9">
        <v>2.0179999999999998</v>
      </c>
      <c r="CY11" s="9">
        <v>0.53700000000000003</v>
      </c>
      <c r="CZ11" s="9">
        <v>2.5550000000000002</v>
      </c>
      <c r="DA11" s="9">
        <v>0</v>
      </c>
      <c r="DB11" s="9">
        <v>2.5550000000000002</v>
      </c>
      <c r="DC11" s="9">
        <v>0</v>
      </c>
      <c r="DD11" s="9">
        <v>0</v>
      </c>
      <c r="DE11" s="9">
        <v>1.1279999999999999</v>
      </c>
      <c r="DF11" s="9">
        <v>0.93500000000000005</v>
      </c>
      <c r="DG11" s="9">
        <v>0.49099999999999999</v>
      </c>
      <c r="DH11" s="9">
        <v>1.526</v>
      </c>
      <c r="DI11" s="9">
        <v>1.028</v>
      </c>
      <c r="DJ11" s="9">
        <v>1.212</v>
      </c>
      <c r="DK11" s="9">
        <v>49.710999999999999</v>
      </c>
      <c r="DL11" s="9">
        <v>36.853000000000002</v>
      </c>
      <c r="DM11" s="9">
        <v>35.558</v>
      </c>
      <c r="DN11" s="9">
        <v>0</v>
      </c>
      <c r="DO11" s="9">
        <v>1.2949999999999999</v>
      </c>
      <c r="DP11" s="9">
        <v>0</v>
      </c>
      <c r="DQ11" s="9">
        <v>1.2949999999999999</v>
      </c>
      <c r="DR11" s="9">
        <v>0</v>
      </c>
      <c r="DS11" s="9">
        <v>32.911999999999999</v>
      </c>
      <c r="DT11" s="9">
        <v>0.53900000000000003</v>
      </c>
      <c r="DU11" s="9">
        <v>1.258</v>
      </c>
      <c r="DV11" s="9">
        <v>2.1440000000000001</v>
      </c>
      <c r="DW11" s="9">
        <v>2.794</v>
      </c>
      <c r="DX11" s="9">
        <v>34.058999999999997</v>
      </c>
      <c r="DY11" s="9">
        <v>12.858000000000001</v>
      </c>
      <c r="DZ11" s="9">
        <v>2.8540000000000001</v>
      </c>
      <c r="EA11" s="9">
        <v>56.331000000000003</v>
      </c>
      <c r="EB11" s="9">
        <v>318.74</v>
      </c>
      <c r="EC11" s="9">
        <v>305.11500000000001</v>
      </c>
      <c r="ED11" s="9">
        <v>33.435000000000002</v>
      </c>
      <c r="EE11" s="9">
        <v>30.024999999999999</v>
      </c>
      <c r="EF11" s="9">
        <v>18.007999999999999</v>
      </c>
      <c r="EG11" s="9">
        <v>12.016999999999999</v>
      </c>
      <c r="EH11" s="9">
        <v>22.577999999999999</v>
      </c>
      <c r="EI11" s="9">
        <v>7.4470000000000001</v>
      </c>
      <c r="EJ11" s="9">
        <v>24.068999999999999</v>
      </c>
      <c r="EK11" s="9">
        <v>2.746</v>
      </c>
      <c r="EL11" s="9">
        <v>2.645</v>
      </c>
      <c r="EM11" s="9">
        <v>15.154999999999999</v>
      </c>
      <c r="EN11" s="9">
        <v>2.5369999999999999</v>
      </c>
      <c r="EO11" s="9">
        <v>12.332000000000001</v>
      </c>
      <c r="EP11" s="9">
        <v>26.837</v>
      </c>
      <c r="EQ11" s="9">
        <v>3.1869999999999998</v>
      </c>
      <c r="ER11" s="9">
        <v>3.41</v>
      </c>
      <c r="ES11" s="9">
        <v>271.68</v>
      </c>
      <c r="ET11" s="9">
        <v>190.63200000000001</v>
      </c>
      <c r="EU11" s="9">
        <v>180.363</v>
      </c>
      <c r="EV11" s="9">
        <v>5.4749999999999996</v>
      </c>
      <c r="EW11" s="9">
        <v>4.7939999999999996</v>
      </c>
      <c r="EX11" s="9">
        <v>4.6589999999999998</v>
      </c>
      <c r="EY11" s="9">
        <v>3.9340000000000002</v>
      </c>
      <c r="EZ11" s="9">
        <v>0.41899999999999998</v>
      </c>
      <c r="FA11" s="9">
        <v>158.64599999999999</v>
      </c>
      <c r="FB11" s="9">
        <v>12.268000000000001</v>
      </c>
      <c r="FC11" s="9">
        <v>3.0139999999999998</v>
      </c>
      <c r="FD11" s="9">
        <v>16.704000000000001</v>
      </c>
      <c r="FE11" s="9">
        <v>42.798999999999999</v>
      </c>
      <c r="FF11" s="9">
        <v>147.83199999999999</v>
      </c>
      <c r="FG11" s="9">
        <v>81.048000000000002</v>
      </c>
      <c r="FH11" s="9">
        <v>13.625999999999999</v>
      </c>
      <c r="FI11" s="9">
        <v>318.74</v>
      </c>
      <c r="FJ11" s="9">
        <v>113.55</v>
      </c>
      <c r="FK11" s="9">
        <v>104.744</v>
      </c>
      <c r="FL11" s="9">
        <v>8.4309999999999992</v>
      </c>
      <c r="FM11" s="9">
        <v>7.8140000000000001</v>
      </c>
      <c r="FN11" s="9">
        <v>1.4390000000000001</v>
      </c>
      <c r="FO11" s="9">
        <v>6.3760000000000003</v>
      </c>
      <c r="FP11" s="9">
        <v>3.4940000000000002</v>
      </c>
      <c r="FQ11" s="9">
        <v>4.3209999999999997</v>
      </c>
      <c r="FR11" s="9">
        <v>3.4940000000000002</v>
      </c>
      <c r="FS11" s="9">
        <v>2.21</v>
      </c>
      <c r="FT11" s="9">
        <v>2.11</v>
      </c>
      <c r="FU11" s="9">
        <v>1.911</v>
      </c>
      <c r="FV11" s="9">
        <v>2.0750000000000002</v>
      </c>
      <c r="FW11" s="9">
        <v>3.8279999999999998</v>
      </c>
      <c r="FX11" s="9">
        <v>6.8579999999999997</v>
      </c>
      <c r="FY11" s="9">
        <v>0.95699999999999996</v>
      </c>
      <c r="FZ11" s="9">
        <v>0.61699999999999999</v>
      </c>
      <c r="GA11" s="9">
        <v>96.311999999999998</v>
      </c>
      <c r="GB11" s="9">
        <v>58.920999999999999</v>
      </c>
      <c r="GC11" s="9">
        <v>57.076999999999998</v>
      </c>
      <c r="GD11" s="9">
        <v>1.099</v>
      </c>
      <c r="GE11" s="9">
        <v>0.745</v>
      </c>
      <c r="GF11" s="9">
        <v>1.099</v>
      </c>
      <c r="GG11" s="9">
        <v>0.745</v>
      </c>
      <c r="GH11" s="9">
        <v>0</v>
      </c>
      <c r="GI11" s="9">
        <v>47.749000000000002</v>
      </c>
      <c r="GJ11" s="9">
        <v>3.3980000000000001</v>
      </c>
      <c r="GK11" s="9">
        <v>1.6519999999999999</v>
      </c>
      <c r="GL11" s="9">
        <v>6.1230000000000002</v>
      </c>
      <c r="GM11" s="9">
        <v>5.1159999999999997</v>
      </c>
      <c r="GN11" s="9">
        <v>53.805999999999997</v>
      </c>
      <c r="GO11" s="9">
        <v>37.390999999999998</v>
      </c>
      <c r="GP11" s="9">
        <v>8.8070000000000004</v>
      </c>
      <c r="GQ11" s="9">
        <v>113.55</v>
      </c>
      <c r="GR11" s="9">
        <v>197.95400000000001</v>
      </c>
      <c r="GS11" s="9">
        <v>184.02600000000001</v>
      </c>
      <c r="GT11" s="9">
        <v>12.763999999999999</v>
      </c>
      <c r="GU11" s="9">
        <v>9.9060000000000006</v>
      </c>
      <c r="GV11" s="9">
        <v>3.52</v>
      </c>
      <c r="GW11" s="9">
        <v>6.3860000000000001</v>
      </c>
      <c r="GX11" s="9">
        <v>5.798</v>
      </c>
      <c r="GY11" s="9">
        <v>4.1079999999999997</v>
      </c>
      <c r="GZ11" s="9">
        <v>5.7309999999999999</v>
      </c>
      <c r="HA11" s="9">
        <v>1.978</v>
      </c>
      <c r="HB11" s="9">
        <v>1.2170000000000001</v>
      </c>
      <c r="HC11" s="9">
        <v>2.6789999999999998</v>
      </c>
      <c r="HD11" s="9">
        <v>1.875</v>
      </c>
      <c r="HE11" s="9">
        <v>5.3520000000000003</v>
      </c>
      <c r="HF11" s="9">
        <v>7.6340000000000003</v>
      </c>
      <c r="HG11" s="9">
        <v>2.2719999999999998</v>
      </c>
      <c r="HH11" s="9">
        <v>2.8580000000000001</v>
      </c>
      <c r="HI11" s="9">
        <v>171.262</v>
      </c>
      <c r="HJ11" s="9">
        <v>169.46700000000001</v>
      </c>
      <c r="HK11" s="9">
        <v>161.09200000000001</v>
      </c>
      <c r="HL11" s="9">
        <v>4.6859999999999999</v>
      </c>
      <c r="HM11" s="9">
        <v>3.6890000000000001</v>
      </c>
      <c r="HN11" s="9">
        <v>4.6289999999999996</v>
      </c>
      <c r="HO11" s="9">
        <v>0.748</v>
      </c>
      <c r="HP11" s="9">
        <v>1.99</v>
      </c>
      <c r="HQ11" s="9">
        <v>138.16999999999999</v>
      </c>
      <c r="HR11" s="9">
        <v>8.5739999999999998</v>
      </c>
      <c r="HS11" s="9">
        <v>9.6739999999999995</v>
      </c>
      <c r="HT11" s="9">
        <v>13.048</v>
      </c>
      <c r="HU11" s="9">
        <v>24.276</v>
      </c>
      <c r="HV11" s="9">
        <v>145.191</v>
      </c>
      <c r="HW11" s="9">
        <v>1.796</v>
      </c>
      <c r="HX11" s="9">
        <v>13.928000000000001</v>
      </c>
      <c r="HY11" s="9">
        <v>197.95400000000001</v>
      </c>
      <c r="HZ11" s="9">
        <v>278.245</v>
      </c>
      <c r="IA11" s="9">
        <v>256.08100000000002</v>
      </c>
      <c r="IB11" s="9">
        <v>15.628</v>
      </c>
      <c r="IC11" s="9">
        <v>13.913</v>
      </c>
      <c r="ID11" s="9">
        <v>5.4790000000000001</v>
      </c>
      <c r="IE11" s="9">
        <v>8.4339999999999993</v>
      </c>
      <c r="IF11" s="9">
        <v>7.4550000000000001</v>
      </c>
      <c r="IG11" s="9">
        <v>6.4580000000000002</v>
      </c>
      <c r="IH11" s="9">
        <v>9.6</v>
      </c>
      <c r="II11" s="9">
        <v>0.65300000000000002</v>
      </c>
      <c r="IJ11" s="9">
        <v>3.66</v>
      </c>
      <c r="IK11" s="9">
        <v>3.0059999999999998</v>
      </c>
      <c r="IL11" s="9">
        <v>5.899</v>
      </c>
      <c r="IM11" s="9">
        <v>5.008</v>
      </c>
      <c r="IN11" s="9">
        <v>8.7899999999999991</v>
      </c>
      <c r="IO11" s="9">
        <v>5.1230000000000002</v>
      </c>
      <c r="IP11" s="9">
        <v>1.7150000000000001</v>
      </c>
      <c r="IQ11" s="9">
        <v>240.453</v>
      </c>
    </row>
    <row r="12" spans="1:251">
      <c r="A12" s="10">
        <v>42401</v>
      </c>
      <c r="B12" s="9">
        <v>5.1230000000000002</v>
      </c>
      <c r="C12" s="9">
        <v>4.2430000000000003</v>
      </c>
      <c r="D12" s="9">
        <v>4.8780000000000001</v>
      </c>
      <c r="E12" s="9">
        <v>1.151</v>
      </c>
      <c r="F12" s="9">
        <v>2.3149999999999999</v>
      </c>
      <c r="G12" s="9">
        <v>2.7909999999999999</v>
      </c>
      <c r="H12" s="9">
        <v>3.5830000000000002</v>
      </c>
      <c r="I12" s="9">
        <v>2.992</v>
      </c>
      <c r="J12" s="9">
        <v>6.335</v>
      </c>
      <c r="K12" s="9">
        <v>3.0310000000000001</v>
      </c>
      <c r="L12" s="9">
        <v>0.59099999999999997</v>
      </c>
      <c r="M12" s="9">
        <v>160.685</v>
      </c>
      <c r="N12" s="9">
        <v>124.261</v>
      </c>
      <c r="O12" s="9">
        <v>121.455</v>
      </c>
      <c r="P12" s="9">
        <v>0.77600000000000002</v>
      </c>
      <c r="Q12" s="9">
        <v>2.0299999999999998</v>
      </c>
      <c r="R12" s="9">
        <v>1.3959999999999999</v>
      </c>
      <c r="S12" s="9">
        <v>0</v>
      </c>
      <c r="T12" s="9">
        <v>1.41</v>
      </c>
      <c r="U12" s="9">
        <v>93.484999999999999</v>
      </c>
      <c r="V12" s="9">
        <v>3.8740000000000001</v>
      </c>
      <c r="W12" s="9">
        <v>3.4430000000000001</v>
      </c>
      <c r="X12" s="9">
        <v>23.46</v>
      </c>
      <c r="Y12" s="9">
        <v>11.456</v>
      </c>
      <c r="Z12" s="9">
        <v>112.80500000000001</v>
      </c>
      <c r="AA12" s="9">
        <v>36.423999999999999</v>
      </c>
      <c r="AB12" s="9">
        <v>10.865</v>
      </c>
      <c r="AC12" s="9">
        <v>181.50800000000001</v>
      </c>
      <c r="AD12" s="9">
        <v>77.120999999999995</v>
      </c>
      <c r="AE12" s="9">
        <v>71.311999999999998</v>
      </c>
      <c r="AF12" s="9">
        <v>3.5270000000000001</v>
      </c>
      <c r="AG12" s="9">
        <v>2.8540000000000001</v>
      </c>
      <c r="AH12" s="9">
        <v>0.61099999999999999</v>
      </c>
      <c r="AI12" s="9">
        <v>2.2429999999999999</v>
      </c>
      <c r="AJ12" s="9">
        <v>2.2429999999999999</v>
      </c>
      <c r="AK12" s="9">
        <v>0.61099999999999999</v>
      </c>
      <c r="AL12" s="9">
        <v>2.8540000000000001</v>
      </c>
      <c r="AM12" s="9">
        <v>0</v>
      </c>
      <c r="AN12" s="9">
        <v>0</v>
      </c>
      <c r="AO12" s="9">
        <v>1.109</v>
      </c>
      <c r="AP12" s="9">
        <v>0</v>
      </c>
      <c r="AQ12" s="9">
        <v>1.7450000000000001</v>
      </c>
      <c r="AR12" s="9">
        <v>2.8540000000000001</v>
      </c>
      <c r="AS12" s="9">
        <v>0</v>
      </c>
      <c r="AT12" s="9">
        <v>0.67300000000000004</v>
      </c>
      <c r="AU12" s="9">
        <v>67.784999999999997</v>
      </c>
      <c r="AV12" s="9">
        <v>56.975999999999999</v>
      </c>
      <c r="AW12" s="9">
        <v>53.662999999999997</v>
      </c>
      <c r="AX12" s="9">
        <v>0.60299999999999998</v>
      </c>
      <c r="AY12" s="9">
        <v>2.7109999999999999</v>
      </c>
      <c r="AZ12" s="9">
        <v>1.9910000000000001</v>
      </c>
      <c r="BA12" s="9">
        <v>0.622</v>
      </c>
      <c r="BB12" s="9">
        <v>0.70099999999999996</v>
      </c>
      <c r="BC12" s="9">
        <v>49.548000000000002</v>
      </c>
      <c r="BD12" s="9">
        <v>1.3180000000000001</v>
      </c>
      <c r="BE12" s="9">
        <v>0.57699999999999996</v>
      </c>
      <c r="BF12" s="9">
        <v>5.5339999999999998</v>
      </c>
      <c r="BG12" s="9">
        <v>15.007</v>
      </c>
      <c r="BH12" s="9">
        <v>41.97</v>
      </c>
      <c r="BI12" s="9">
        <v>10.808</v>
      </c>
      <c r="BJ12" s="9">
        <v>5.8090000000000002</v>
      </c>
      <c r="BK12" s="9">
        <v>77.120999999999995</v>
      </c>
      <c r="BL12" s="9">
        <v>175.495</v>
      </c>
      <c r="BM12" s="9">
        <v>166.029</v>
      </c>
      <c r="BN12" s="9">
        <v>15.768000000000001</v>
      </c>
      <c r="BO12" s="9">
        <v>14.282</v>
      </c>
      <c r="BP12" s="9">
        <v>6.26</v>
      </c>
      <c r="BQ12" s="9">
        <v>8.0220000000000002</v>
      </c>
      <c r="BR12" s="9">
        <v>9.6379999999999999</v>
      </c>
      <c r="BS12" s="9">
        <v>4.6440000000000001</v>
      </c>
      <c r="BT12" s="9">
        <v>9.0719999999999992</v>
      </c>
      <c r="BU12" s="9">
        <v>2.2629999999999999</v>
      </c>
      <c r="BV12" s="9">
        <v>2.9470000000000001</v>
      </c>
      <c r="BW12" s="9">
        <v>5.8920000000000003</v>
      </c>
      <c r="BX12" s="9">
        <v>4.9119999999999999</v>
      </c>
      <c r="BY12" s="9">
        <v>3.4790000000000001</v>
      </c>
      <c r="BZ12" s="9">
        <v>8.9109999999999996</v>
      </c>
      <c r="CA12" s="9">
        <v>5.3710000000000004</v>
      </c>
      <c r="CB12" s="9">
        <v>1.4850000000000001</v>
      </c>
      <c r="CC12" s="9">
        <v>150.262</v>
      </c>
      <c r="CD12" s="9">
        <v>134.535</v>
      </c>
      <c r="CE12" s="9">
        <v>122.137</v>
      </c>
      <c r="CF12" s="9">
        <v>4.87</v>
      </c>
      <c r="CG12" s="9">
        <v>7.5289999999999999</v>
      </c>
      <c r="CH12" s="9">
        <v>3.8759999999999999</v>
      </c>
      <c r="CI12" s="9">
        <v>4.6840000000000002</v>
      </c>
      <c r="CJ12" s="9">
        <v>3.839</v>
      </c>
      <c r="CK12" s="9">
        <v>117.416</v>
      </c>
      <c r="CL12" s="9">
        <v>8.1020000000000003</v>
      </c>
      <c r="CM12" s="9">
        <v>4.609</v>
      </c>
      <c r="CN12" s="9">
        <v>4.407</v>
      </c>
      <c r="CO12" s="9">
        <v>31.728000000000002</v>
      </c>
      <c r="CP12" s="9">
        <v>102.807</v>
      </c>
      <c r="CQ12" s="9">
        <v>15.727</v>
      </c>
      <c r="CR12" s="9">
        <v>9.4659999999999993</v>
      </c>
      <c r="CS12" s="9">
        <v>175.495</v>
      </c>
      <c r="CT12" s="9">
        <v>71.617999999999995</v>
      </c>
      <c r="CU12" s="9">
        <v>67.713999999999999</v>
      </c>
      <c r="CV12" s="9">
        <v>6.726</v>
      </c>
      <c r="CW12" s="9">
        <v>6.726</v>
      </c>
      <c r="CX12" s="9">
        <v>4.2519999999999998</v>
      </c>
      <c r="CY12" s="9">
        <v>2.4750000000000001</v>
      </c>
      <c r="CZ12" s="9">
        <v>4.077</v>
      </c>
      <c r="DA12" s="9">
        <v>2.65</v>
      </c>
      <c r="DB12" s="9">
        <v>3.4630000000000001</v>
      </c>
      <c r="DC12" s="9">
        <v>0.82399999999999995</v>
      </c>
      <c r="DD12" s="9">
        <v>2.44</v>
      </c>
      <c r="DE12" s="9">
        <v>1.9530000000000001</v>
      </c>
      <c r="DF12" s="9">
        <v>2.6659999999999999</v>
      </c>
      <c r="DG12" s="9">
        <v>2.1070000000000002</v>
      </c>
      <c r="DH12" s="9">
        <v>5.2809999999999997</v>
      </c>
      <c r="DI12" s="9">
        <v>1.4450000000000001</v>
      </c>
      <c r="DJ12" s="9">
        <v>0</v>
      </c>
      <c r="DK12" s="9">
        <v>60.987000000000002</v>
      </c>
      <c r="DL12" s="9">
        <v>46.796999999999997</v>
      </c>
      <c r="DM12" s="9">
        <v>46.207999999999998</v>
      </c>
      <c r="DN12" s="9">
        <v>0.58899999999999997</v>
      </c>
      <c r="DO12" s="9">
        <v>0</v>
      </c>
      <c r="DP12" s="9">
        <v>0.58899999999999997</v>
      </c>
      <c r="DQ12" s="9">
        <v>0</v>
      </c>
      <c r="DR12" s="9">
        <v>0</v>
      </c>
      <c r="DS12" s="9">
        <v>40.520000000000003</v>
      </c>
      <c r="DT12" s="9">
        <v>2.0019999999999998</v>
      </c>
      <c r="DU12" s="9">
        <v>0</v>
      </c>
      <c r="DV12" s="9">
        <v>4.2750000000000004</v>
      </c>
      <c r="DW12" s="9">
        <v>6.8440000000000003</v>
      </c>
      <c r="DX12" s="9">
        <v>39.953000000000003</v>
      </c>
      <c r="DY12" s="9">
        <v>14.19</v>
      </c>
      <c r="DZ12" s="9">
        <v>3.9039999999999999</v>
      </c>
      <c r="EA12" s="9">
        <v>71.617999999999995</v>
      </c>
      <c r="EB12" s="9">
        <v>339.45600000000002</v>
      </c>
      <c r="EC12" s="9">
        <v>319.55700000000002</v>
      </c>
      <c r="ED12" s="9">
        <v>36.122999999999998</v>
      </c>
      <c r="EE12" s="9">
        <v>33.646000000000001</v>
      </c>
      <c r="EF12" s="9">
        <v>20.347000000000001</v>
      </c>
      <c r="EG12" s="9">
        <v>13.298999999999999</v>
      </c>
      <c r="EH12" s="9">
        <v>22.391999999999999</v>
      </c>
      <c r="EI12" s="9">
        <v>10.670999999999999</v>
      </c>
      <c r="EJ12" s="9">
        <v>19.407</v>
      </c>
      <c r="EK12" s="9">
        <v>6.3010000000000002</v>
      </c>
      <c r="EL12" s="9">
        <v>6.3170000000000002</v>
      </c>
      <c r="EM12" s="9">
        <v>10.423999999999999</v>
      </c>
      <c r="EN12" s="9">
        <v>9.5790000000000006</v>
      </c>
      <c r="EO12" s="9">
        <v>13.644</v>
      </c>
      <c r="EP12" s="9">
        <v>23.081</v>
      </c>
      <c r="EQ12" s="9">
        <v>10.565</v>
      </c>
      <c r="ER12" s="9">
        <v>2.4769999999999999</v>
      </c>
      <c r="ES12" s="9">
        <v>283.43400000000003</v>
      </c>
      <c r="ET12" s="9">
        <v>201.17</v>
      </c>
      <c r="EU12" s="9">
        <v>190.613</v>
      </c>
      <c r="EV12" s="9">
        <v>5.4409999999999998</v>
      </c>
      <c r="EW12" s="9">
        <v>5.1159999999999997</v>
      </c>
      <c r="EX12" s="9">
        <v>5.39</v>
      </c>
      <c r="EY12" s="9">
        <v>4.4850000000000003</v>
      </c>
      <c r="EZ12" s="9">
        <v>0.68200000000000005</v>
      </c>
      <c r="FA12" s="9">
        <v>162.94200000000001</v>
      </c>
      <c r="FB12" s="9">
        <v>5.7759999999999998</v>
      </c>
      <c r="FC12" s="9">
        <v>8.1170000000000009</v>
      </c>
      <c r="FD12" s="9">
        <v>24.335999999999999</v>
      </c>
      <c r="FE12" s="9">
        <v>47.100999999999999</v>
      </c>
      <c r="FF12" s="9">
        <v>154.06899999999999</v>
      </c>
      <c r="FG12" s="9">
        <v>82.263000000000005</v>
      </c>
      <c r="FH12" s="9">
        <v>19.899999999999999</v>
      </c>
      <c r="FI12" s="9">
        <v>339.45600000000002</v>
      </c>
      <c r="FJ12" s="9">
        <v>143.89500000000001</v>
      </c>
      <c r="FK12" s="9">
        <v>133.71</v>
      </c>
      <c r="FL12" s="9">
        <v>15.342000000000001</v>
      </c>
      <c r="FM12" s="9">
        <v>14.65</v>
      </c>
      <c r="FN12" s="9">
        <v>5.6459999999999999</v>
      </c>
      <c r="FO12" s="9">
        <v>9.0039999999999996</v>
      </c>
      <c r="FP12" s="9">
        <v>9.2349999999999994</v>
      </c>
      <c r="FQ12" s="9">
        <v>5.415</v>
      </c>
      <c r="FR12" s="9">
        <v>9.0809999999999995</v>
      </c>
      <c r="FS12" s="9">
        <v>2.4729999999999999</v>
      </c>
      <c r="FT12" s="9">
        <v>1.754</v>
      </c>
      <c r="FU12" s="9">
        <v>5.4180000000000001</v>
      </c>
      <c r="FV12" s="9">
        <v>4.1559999999999997</v>
      </c>
      <c r="FW12" s="9">
        <v>5.0759999999999996</v>
      </c>
      <c r="FX12" s="9">
        <v>11.041</v>
      </c>
      <c r="FY12" s="9">
        <v>3.609</v>
      </c>
      <c r="FZ12" s="9">
        <v>0.69299999999999995</v>
      </c>
      <c r="GA12" s="9">
        <v>118.36799999999999</v>
      </c>
      <c r="GB12" s="9">
        <v>80.503</v>
      </c>
      <c r="GC12" s="9">
        <v>76.661000000000001</v>
      </c>
      <c r="GD12" s="9">
        <v>2.181</v>
      </c>
      <c r="GE12" s="9">
        <v>1.6619999999999999</v>
      </c>
      <c r="GF12" s="9">
        <v>1.611</v>
      </c>
      <c r="GG12" s="9">
        <v>0.51600000000000001</v>
      </c>
      <c r="GH12" s="9">
        <v>0</v>
      </c>
      <c r="GI12" s="9">
        <v>64.055999999999997</v>
      </c>
      <c r="GJ12" s="9">
        <v>3.8879999999999999</v>
      </c>
      <c r="GK12" s="9">
        <v>4.8650000000000002</v>
      </c>
      <c r="GL12" s="9">
        <v>7.6929999999999996</v>
      </c>
      <c r="GM12" s="9">
        <v>13.106999999999999</v>
      </c>
      <c r="GN12" s="9">
        <v>67.396000000000001</v>
      </c>
      <c r="GO12" s="9">
        <v>37.863999999999997</v>
      </c>
      <c r="GP12" s="9">
        <v>10.185</v>
      </c>
      <c r="GQ12" s="9">
        <v>143.89500000000001</v>
      </c>
      <c r="GR12" s="9">
        <v>215.26300000000001</v>
      </c>
      <c r="GS12" s="9">
        <v>207.48400000000001</v>
      </c>
      <c r="GT12" s="9">
        <v>18.774000000000001</v>
      </c>
      <c r="GU12" s="9">
        <v>17.652999999999999</v>
      </c>
      <c r="GV12" s="9">
        <v>6.9349999999999996</v>
      </c>
      <c r="GW12" s="9">
        <v>10.718</v>
      </c>
      <c r="GX12" s="9">
        <v>13.042</v>
      </c>
      <c r="GY12" s="9">
        <v>4.6109999999999998</v>
      </c>
      <c r="GZ12" s="9">
        <v>12.113</v>
      </c>
      <c r="HA12" s="9">
        <v>3.4940000000000002</v>
      </c>
      <c r="HB12" s="9">
        <v>2.0459999999999998</v>
      </c>
      <c r="HC12" s="9">
        <v>6.383</v>
      </c>
      <c r="HD12" s="9">
        <v>5.24</v>
      </c>
      <c r="HE12" s="9">
        <v>6.03</v>
      </c>
      <c r="HF12" s="9">
        <v>12.471</v>
      </c>
      <c r="HG12" s="9">
        <v>5.1820000000000004</v>
      </c>
      <c r="HH12" s="9">
        <v>1.121</v>
      </c>
      <c r="HI12" s="9">
        <v>188.71</v>
      </c>
      <c r="HJ12" s="9">
        <v>186.28899999999999</v>
      </c>
      <c r="HK12" s="9">
        <v>177.797</v>
      </c>
      <c r="HL12" s="9">
        <v>5.6749999999999998</v>
      </c>
      <c r="HM12" s="9">
        <v>2.8170000000000002</v>
      </c>
      <c r="HN12" s="9">
        <v>4.6989999999999998</v>
      </c>
      <c r="HO12" s="9">
        <v>1.5609999999999999</v>
      </c>
      <c r="HP12" s="9">
        <v>1.2569999999999999</v>
      </c>
      <c r="HQ12" s="9">
        <v>156.97800000000001</v>
      </c>
      <c r="HR12" s="9">
        <v>5.9329999999999998</v>
      </c>
      <c r="HS12" s="9">
        <v>5.2619999999999996</v>
      </c>
      <c r="HT12" s="9">
        <v>18.114999999999998</v>
      </c>
      <c r="HU12" s="9">
        <v>31.922000000000001</v>
      </c>
      <c r="HV12" s="9">
        <v>154.36699999999999</v>
      </c>
      <c r="HW12" s="9">
        <v>2.4209999999999998</v>
      </c>
      <c r="HX12" s="9">
        <v>7.7789999999999999</v>
      </c>
      <c r="HY12" s="9">
        <v>215.26300000000001</v>
      </c>
      <c r="HZ12" s="9">
        <v>277.74799999999999</v>
      </c>
      <c r="IA12" s="9">
        <v>257.39400000000001</v>
      </c>
      <c r="IB12" s="9">
        <v>12.2</v>
      </c>
      <c r="IC12" s="9">
        <v>11.651</v>
      </c>
      <c r="ID12" s="9">
        <v>6.62</v>
      </c>
      <c r="IE12" s="9">
        <v>5.0309999999999997</v>
      </c>
      <c r="IF12" s="9">
        <v>7.8719999999999999</v>
      </c>
      <c r="IG12" s="9">
        <v>3.7789999999999999</v>
      </c>
      <c r="IH12" s="9">
        <v>6.9139999999999997</v>
      </c>
      <c r="II12" s="9">
        <v>2.3559999999999999</v>
      </c>
      <c r="IJ12" s="9">
        <v>1.7310000000000001</v>
      </c>
      <c r="IK12" s="9">
        <v>2.0779999999999998</v>
      </c>
      <c r="IL12" s="9">
        <v>6.1120000000000001</v>
      </c>
      <c r="IM12" s="9">
        <v>3.4620000000000002</v>
      </c>
      <c r="IN12" s="9">
        <v>6.0110000000000001</v>
      </c>
      <c r="IO12" s="9">
        <v>5.64</v>
      </c>
      <c r="IP12" s="9">
        <v>0.54800000000000004</v>
      </c>
      <c r="IQ12" s="9">
        <v>245.19399999999999</v>
      </c>
    </row>
    <row r="13" spans="1:251">
      <c r="A13" s="10">
        <v>42767</v>
      </c>
      <c r="B13" s="9">
        <v>7.3220000000000001</v>
      </c>
      <c r="C13" s="9">
        <v>3.7869999999999999</v>
      </c>
      <c r="D13" s="9">
        <v>7.8979999999999997</v>
      </c>
      <c r="E13" s="9">
        <v>1.976</v>
      </c>
      <c r="F13" s="9">
        <v>1.2350000000000001</v>
      </c>
      <c r="G13" s="9">
        <v>2.8820000000000001</v>
      </c>
      <c r="H13" s="9">
        <v>3.375</v>
      </c>
      <c r="I13" s="9">
        <v>4.851</v>
      </c>
      <c r="J13" s="9">
        <v>8.1370000000000005</v>
      </c>
      <c r="K13" s="9">
        <v>2.972</v>
      </c>
      <c r="L13" s="9">
        <v>0.51800000000000002</v>
      </c>
      <c r="M13" s="9">
        <v>155.1</v>
      </c>
      <c r="N13" s="9">
        <v>134.49199999999999</v>
      </c>
      <c r="O13" s="9">
        <v>127.468</v>
      </c>
      <c r="P13" s="9">
        <v>3.4060000000000001</v>
      </c>
      <c r="Q13" s="9">
        <v>3.6179999999999999</v>
      </c>
      <c r="R13" s="9">
        <v>3.9990000000000001</v>
      </c>
      <c r="S13" s="9">
        <v>0.81799999999999995</v>
      </c>
      <c r="T13" s="9">
        <v>2.206</v>
      </c>
      <c r="U13" s="9">
        <v>108.688</v>
      </c>
      <c r="V13" s="9">
        <v>4.0460000000000003</v>
      </c>
      <c r="W13" s="9">
        <v>7.7430000000000003</v>
      </c>
      <c r="X13" s="9">
        <v>14.015000000000001</v>
      </c>
      <c r="Y13" s="9">
        <v>12.166</v>
      </c>
      <c r="Z13" s="9">
        <v>122.32599999999999</v>
      </c>
      <c r="AA13" s="9">
        <v>20.609000000000002</v>
      </c>
      <c r="AB13" s="9">
        <v>10.486000000000001</v>
      </c>
      <c r="AC13" s="9">
        <v>177.214</v>
      </c>
      <c r="AD13" s="9">
        <v>79.17</v>
      </c>
      <c r="AE13" s="9">
        <v>74.063999999999993</v>
      </c>
      <c r="AF13" s="9">
        <v>7.8390000000000004</v>
      </c>
      <c r="AG13" s="9">
        <v>7.8390000000000004</v>
      </c>
      <c r="AH13" s="9">
        <v>2.198</v>
      </c>
      <c r="AI13" s="9">
        <v>5.6420000000000003</v>
      </c>
      <c r="AJ13" s="9">
        <v>4.2359999999999998</v>
      </c>
      <c r="AK13" s="9">
        <v>3.6030000000000002</v>
      </c>
      <c r="AL13" s="9">
        <v>3.95</v>
      </c>
      <c r="AM13" s="9">
        <v>0</v>
      </c>
      <c r="AN13" s="9">
        <v>1.6279999999999999</v>
      </c>
      <c r="AO13" s="9">
        <v>2.0219999999999998</v>
      </c>
      <c r="AP13" s="9">
        <v>3.1930000000000001</v>
      </c>
      <c r="AQ13" s="9">
        <v>2.6240000000000001</v>
      </c>
      <c r="AR13" s="9">
        <v>4.7759999999999998</v>
      </c>
      <c r="AS13" s="9">
        <v>3.0630000000000002</v>
      </c>
      <c r="AT13" s="9">
        <v>0</v>
      </c>
      <c r="AU13" s="9">
        <v>66.224999999999994</v>
      </c>
      <c r="AV13" s="9">
        <v>60.447000000000003</v>
      </c>
      <c r="AW13" s="9">
        <v>57.874000000000002</v>
      </c>
      <c r="AX13" s="9">
        <v>1.355</v>
      </c>
      <c r="AY13" s="9">
        <v>0.48899999999999999</v>
      </c>
      <c r="AZ13" s="9">
        <v>1.8440000000000001</v>
      </c>
      <c r="BA13" s="9">
        <v>0</v>
      </c>
      <c r="BB13" s="9">
        <v>0</v>
      </c>
      <c r="BC13" s="9">
        <v>48.261000000000003</v>
      </c>
      <c r="BD13" s="9">
        <v>1.4330000000000001</v>
      </c>
      <c r="BE13" s="9">
        <v>1.94</v>
      </c>
      <c r="BF13" s="9">
        <v>8.8130000000000006</v>
      </c>
      <c r="BG13" s="9">
        <v>13.048999999999999</v>
      </c>
      <c r="BH13" s="9">
        <v>47.396999999999998</v>
      </c>
      <c r="BI13" s="9">
        <v>5.7779999999999996</v>
      </c>
      <c r="BJ13" s="9">
        <v>5.1059999999999999</v>
      </c>
      <c r="BK13" s="9">
        <v>79.17</v>
      </c>
      <c r="BL13" s="9">
        <v>188.25299999999999</v>
      </c>
      <c r="BM13" s="9">
        <v>178.964</v>
      </c>
      <c r="BN13" s="9">
        <v>8.6289999999999996</v>
      </c>
      <c r="BO13" s="9">
        <v>8.6289999999999996</v>
      </c>
      <c r="BP13" s="9">
        <v>4.5289999999999999</v>
      </c>
      <c r="BQ13" s="9">
        <v>4.0999999999999996</v>
      </c>
      <c r="BR13" s="9">
        <v>7.94</v>
      </c>
      <c r="BS13" s="9">
        <v>0.68899999999999995</v>
      </c>
      <c r="BT13" s="9">
        <v>6.13</v>
      </c>
      <c r="BU13" s="9">
        <v>0.68899999999999995</v>
      </c>
      <c r="BV13" s="9">
        <v>1.81</v>
      </c>
      <c r="BW13" s="9">
        <v>5.6109999999999998</v>
      </c>
      <c r="BX13" s="9">
        <v>1.7669999999999999</v>
      </c>
      <c r="BY13" s="9">
        <v>1.2509999999999999</v>
      </c>
      <c r="BZ13" s="9">
        <v>7.4619999999999997</v>
      </c>
      <c r="CA13" s="9">
        <v>1.167</v>
      </c>
      <c r="CB13" s="9">
        <v>0</v>
      </c>
      <c r="CC13" s="9">
        <v>170.33600000000001</v>
      </c>
      <c r="CD13" s="9">
        <v>157.98599999999999</v>
      </c>
      <c r="CE13" s="9">
        <v>150.358</v>
      </c>
      <c r="CF13" s="9">
        <v>5.6980000000000004</v>
      </c>
      <c r="CG13" s="9">
        <v>1.931</v>
      </c>
      <c r="CH13" s="9">
        <v>5.55</v>
      </c>
      <c r="CI13" s="9">
        <v>1.282</v>
      </c>
      <c r="CJ13" s="9">
        <v>0.79700000000000004</v>
      </c>
      <c r="CK13" s="9">
        <v>135.965</v>
      </c>
      <c r="CL13" s="9">
        <v>1.9550000000000001</v>
      </c>
      <c r="CM13" s="9">
        <v>5.8049999999999997</v>
      </c>
      <c r="CN13" s="9">
        <v>14.260999999999999</v>
      </c>
      <c r="CO13" s="9">
        <v>29.423999999999999</v>
      </c>
      <c r="CP13" s="9">
        <v>128.56200000000001</v>
      </c>
      <c r="CQ13" s="9">
        <v>12.35</v>
      </c>
      <c r="CR13" s="9">
        <v>9.2880000000000003</v>
      </c>
      <c r="CS13" s="9">
        <v>188.25299999999999</v>
      </c>
      <c r="CT13" s="9">
        <v>66.085999999999999</v>
      </c>
      <c r="CU13" s="9">
        <v>61.183</v>
      </c>
      <c r="CV13" s="9">
        <v>8.2449999999999992</v>
      </c>
      <c r="CW13" s="9">
        <v>7.4809999999999999</v>
      </c>
      <c r="CX13" s="9">
        <v>2.1840000000000002</v>
      </c>
      <c r="CY13" s="9">
        <v>5.2969999999999997</v>
      </c>
      <c r="CZ13" s="9">
        <v>5.7930000000000001</v>
      </c>
      <c r="DA13" s="9">
        <v>1.6879999999999999</v>
      </c>
      <c r="DB13" s="9">
        <v>4.1109999999999998</v>
      </c>
      <c r="DC13" s="9">
        <v>3.37</v>
      </c>
      <c r="DD13" s="9">
        <v>0</v>
      </c>
      <c r="DE13" s="9">
        <v>1.744</v>
      </c>
      <c r="DF13" s="9">
        <v>0.54600000000000004</v>
      </c>
      <c r="DG13" s="9">
        <v>5.1909999999999998</v>
      </c>
      <c r="DH13" s="9">
        <v>4.9329999999999998</v>
      </c>
      <c r="DI13" s="9">
        <v>2.548</v>
      </c>
      <c r="DJ13" s="9">
        <v>0.76400000000000001</v>
      </c>
      <c r="DK13" s="9">
        <v>52.938000000000002</v>
      </c>
      <c r="DL13" s="9">
        <v>42.604999999999997</v>
      </c>
      <c r="DM13" s="9">
        <v>40.933</v>
      </c>
      <c r="DN13" s="9">
        <v>0.61099999999999999</v>
      </c>
      <c r="DO13" s="9">
        <v>0.51</v>
      </c>
      <c r="DP13" s="9">
        <v>0.61099999999999999</v>
      </c>
      <c r="DQ13" s="9">
        <v>0.51</v>
      </c>
      <c r="DR13" s="9">
        <v>0</v>
      </c>
      <c r="DS13" s="9">
        <v>36.261000000000003</v>
      </c>
      <c r="DT13" s="9">
        <v>1.1200000000000001</v>
      </c>
      <c r="DU13" s="9">
        <v>1.8720000000000001</v>
      </c>
      <c r="DV13" s="9">
        <v>3.3519999999999999</v>
      </c>
      <c r="DW13" s="9">
        <v>5.3760000000000003</v>
      </c>
      <c r="DX13" s="9">
        <v>37.229999999999997</v>
      </c>
      <c r="DY13" s="9">
        <v>10.333</v>
      </c>
      <c r="DZ13" s="9">
        <v>4.9029999999999996</v>
      </c>
      <c r="EA13" s="9">
        <v>66.085999999999999</v>
      </c>
      <c r="EB13" s="9">
        <v>360.99799999999999</v>
      </c>
      <c r="EC13" s="9">
        <v>344.75900000000001</v>
      </c>
      <c r="ED13" s="9">
        <v>31.792000000000002</v>
      </c>
      <c r="EE13" s="9">
        <v>31.792000000000002</v>
      </c>
      <c r="EF13" s="9">
        <v>17.015000000000001</v>
      </c>
      <c r="EG13" s="9">
        <v>14.776</v>
      </c>
      <c r="EH13" s="9">
        <v>27.097000000000001</v>
      </c>
      <c r="EI13" s="9">
        <v>4.6950000000000003</v>
      </c>
      <c r="EJ13" s="9">
        <v>24.754999999999999</v>
      </c>
      <c r="EK13" s="9">
        <v>4.2450000000000001</v>
      </c>
      <c r="EL13" s="9">
        <v>1.1539999999999999</v>
      </c>
      <c r="EM13" s="9">
        <v>14.888999999999999</v>
      </c>
      <c r="EN13" s="9">
        <v>8.5760000000000005</v>
      </c>
      <c r="EO13" s="9">
        <v>8.3260000000000005</v>
      </c>
      <c r="EP13" s="9">
        <v>23.893999999999998</v>
      </c>
      <c r="EQ13" s="9">
        <v>7.8979999999999997</v>
      </c>
      <c r="ER13" s="9">
        <v>0</v>
      </c>
      <c r="ES13" s="9">
        <v>312.96699999999998</v>
      </c>
      <c r="ET13" s="9">
        <v>225.107</v>
      </c>
      <c r="EU13" s="9">
        <v>218.44499999999999</v>
      </c>
      <c r="EV13" s="9">
        <v>3.4249999999999998</v>
      </c>
      <c r="EW13" s="9">
        <v>3.238</v>
      </c>
      <c r="EX13" s="9">
        <v>4.5449999999999999</v>
      </c>
      <c r="EY13" s="9">
        <v>2.117</v>
      </c>
      <c r="EZ13" s="9">
        <v>0</v>
      </c>
      <c r="FA13" s="9">
        <v>184.31</v>
      </c>
      <c r="FB13" s="9">
        <v>9.2750000000000004</v>
      </c>
      <c r="FC13" s="9">
        <v>11.74</v>
      </c>
      <c r="FD13" s="9">
        <v>19.783000000000001</v>
      </c>
      <c r="FE13" s="9">
        <v>44.314999999999998</v>
      </c>
      <c r="FF13" s="9">
        <v>180.792</v>
      </c>
      <c r="FG13" s="9">
        <v>87.858999999999995</v>
      </c>
      <c r="FH13" s="9">
        <v>16.239999999999998</v>
      </c>
      <c r="FI13" s="9">
        <v>360.99799999999999</v>
      </c>
      <c r="FJ13" s="9">
        <v>118.87</v>
      </c>
      <c r="FK13" s="9">
        <v>113.41</v>
      </c>
      <c r="FL13" s="9">
        <v>13.968</v>
      </c>
      <c r="FM13" s="9">
        <v>11.821999999999999</v>
      </c>
      <c r="FN13" s="9">
        <v>3.0550000000000002</v>
      </c>
      <c r="FO13" s="9">
        <v>8.766</v>
      </c>
      <c r="FP13" s="9">
        <v>8.4469999999999992</v>
      </c>
      <c r="FQ13" s="9">
        <v>3.375</v>
      </c>
      <c r="FR13" s="9">
        <v>7.2</v>
      </c>
      <c r="FS13" s="9">
        <v>1.89</v>
      </c>
      <c r="FT13" s="9">
        <v>1.411</v>
      </c>
      <c r="FU13" s="9">
        <v>4.8079999999999998</v>
      </c>
      <c r="FV13" s="9">
        <v>0.73099999999999998</v>
      </c>
      <c r="FW13" s="9">
        <v>6.2830000000000004</v>
      </c>
      <c r="FX13" s="9">
        <v>6.4480000000000004</v>
      </c>
      <c r="FY13" s="9">
        <v>5.3739999999999997</v>
      </c>
      <c r="FZ13" s="9">
        <v>2.1459999999999999</v>
      </c>
      <c r="GA13" s="9">
        <v>99.442999999999998</v>
      </c>
      <c r="GB13" s="9">
        <v>64.900999999999996</v>
      </c>
      <c r="GC13" s="9">
        <v>62.267000000000003</v>
      </c>
      <c r="GD13" s="9">
        <v>1.456</v>
      </c>
      <c r="GE13" s="9">
        <v>1.177</v>
      </c>
      <c r="GF13" s="9">
        <v>1.456</v>
      </c>
      <c r="GG13" s="9">
        <v>0</v>
      </c>
      <c r="GH13" s="9">
        <v>1.177</v>
      </c>
      <c r="GI13" s="9">
        <v>50.84</v>
      </c>
      <c r="GJ13" s="9">
        <v>1.9650000000000001</v>
      </c>
      <c r="GK13" s="9">
        <v>3.097</v>
      </c>
      <c r="GL13" s="9">
        <v>8.9979999999999993</v>
      </c>
      <c r="GM13" s="9">
        <v>7.569</v>
      </c>
      <c r="GN13" s="9">
        <v>57.332000000000001</v>
      </c>
      <c r="GO13" s="9">
        <v>34.542000000000002</v>
      </c>
      <c r="GP13" s="9">
        <v>5.4589999999999996</v>
      </c>
      <c r="GQ13" s="9">
        <v>118.87</v>
      </c>
      <c r="GR13" s="9">
        <v>214.69</v>
      </c>
      <c r="GS13" s="9">
        <v>206.23500000000001</v>
      </c>
      <c r="GT13" s="9">
        <v>7.8230000000000004</v>
      </c>
      <c r="GU13" s="9">
        <v>7.2</v>
      </c>
      <c r="GV13" s="9">
        <v>1.8959999999999999</v>
      </c>
      <c r="GW13" s="9">
        <v>5.3029999999999999</v>
      </c>
      <c r="GX13" s="9">
        <v>4.2949999999999999</v>
      </c>
      <c r="GY13" s="9">
        <v>2.9049999999999998</v>
      </c>
      <c r="GZ13" s="9">
        <v>4.194</v>
      </c>
      <c r="HA13" s="9">
        <v>0.58799999999999997</v>
      </c>
      <c r="HB13" s="9">
        <v>1.72</v>
      </c>
      <c r="HC13" s="9">
        <v>2.0720000000000001</v>
      </c>
      <c r="HD13" s="9">
        <v>2.4009999999999998</v>
      </c>
      <c r="HE13" s="9">
        <v>2.726</v>
      </c>
      <c r="HF13" s="9">
        <v>5.4470000000000001</v>
      </c>
      <c r="HG13" s="9">
        <v>1.752</v>
      </c>
      <c r="HH13" s="9">
        <v>0.623</v>
      </c>
      <c r="HI13" s="9">
        <v>198.41300000000001</v>
      </c>
      <c r="HJ13" s="9">
        <v>194.73099999999999</v>
      </c>
      <c r="HK13" s="9">
        <v>182.84</v>
      </c>
      <c r="HL13" s="9">
        <v>5.5469999999999997</v>
      </c>
      <c r="HM13" s="9">
        <v>6.343</v>
      </c>
      <c r="HN13" s="9">
        <v>6.6040000000000001</v>
      </c>
      <c r="HO13" s="9">
        <v>2.645</v>
      </c>
      <c r="HP13" s="9">
        <v>2.14</v>
      </c>
      <c r="HQ13" s="9">
        <v>160.38900000000001</v>
      </c>
      <c r="HR13" s="9">
        <v>6.968</v>
      </c>
      <c r="HS13" s="9">
        <v>8.4429999999999996</v>
      </c>
      <c r="HT13" s="9">
        <v>18.93</v>
      </c>
      <c r="HU13" s="9">
        <v>42.384999999999998</v>
      </c>
      <c r="HV13" s="9">
        <v>152.345</v>
      </c>
      <c r="HW13" s="9">
        <v>3.6819999999999999</v>
      </c>
      <c r="HX13" s="9">
        <v>8.4540000000000006</v>
      </c>
      <c r="HY13" s="9">
        <v>214.69</v>
      </c>
      <c r="HZ13" s="9">
        <v>311.3</v>
      </c>
      <c r="IA13" s="9">
        <v>286.42700000000002</v>
      </c>
      <c r="IB13" s="9">
        <v>14.492000000000001</v>
      </c>
      <c r="IC13" s="9">
        <v>13.105</v>
      </c>
      <c r="ID13" s="9">
        <v>3.6150000000000002</v>
      </c>
      <c r="IE13" s="9">
        <v>9.49</v>
      </c>
      <c r="IF13" s="9">
        <v>8.2799999999999994</v>
      </c>
      <c r="IG13" s="9">
        <v>4.8250000000000002</v>
      </c>
      <c r="IH13" s="9">
        <v>9.14</v>
      </c>
      <c r="II13" s="9">
        <v>1.5249999999999999</v>
      </c>
      <c r="IJ13" s="9">
        <v>1.869</v>
      </c>
      <c r="IK13" s="9">
        <v>2.2759999999999998</v>
      </c>
      <c r="IL13" s="9">
        <v>6.7939999999999996</v>
      </c>
      <c r="IM13" s="9">
        <v>4.0350000000000001</v>
      </c>
      <c r="IN13" s="9">
        <v>8.6219999999999999</v>
      </c>
      <c r="IO13" s="9">
        <v>4.4829999999999997</v>
      </c>
      <c r="IP13" s="9">
        <v>1.387</v>
      </c>
      <c r="IQ13" s="9">
        <v>271.935</v>
      </c>
    </row>
    <row r="14" spans="1:251">
      <c r="A14" s="10">
        <v>43132</v>
      </c>
      <c r="B14" s="9">
        <v>7.5650000000000004</v>
      </c>
      <c r="C14" s="9">
        <v>5.3719999999999999</v>
      </c>
      <c r="D14" s="9">
        <v>7.8449999999999998</v>
      </c>
      <c r="E14" s="9">
        <v>3.73</v>
      </c>
      <c r="F14" s="9">
        <v>1.3620000000000001</v>
      </c>
      <c r="G14" s="9">
        <v>5.4809999999999999</v>
      </c>
      <c r="H14" s="9">
        <v>3.6320000000000001</v>
      </c>
      <c r="I14" s="9">
        <v>3.8239999999999998</v>
      </c>
      <c r="J14" s="9">
        <v>9.3659999999999997</v>
      </c>
      <c r="K14" s="9">
        <v>3.5710000000000002</v>
      </c>
      <c r="L14" s="9">
        <v>1.468</v>
      </c>
      <c r="M14" s="9">
        <v>170.69900000000001</v>
      </c>
      <c r="N14" s="9">
        <v>142.19</v>
      </c>
      <c r="O14" s="9">
        <v>136.19800000000001</v>
      </c>
      <c r="P14" s="9">
        <v>2.2170000000000001</v>
      </c>
      <c r="Q14" s="9">
        <v>3.7749999999999999</v>
      </c>
      <c r="R14" s="9">
        <v>2.9689999999999999</v>
      </c>
      <c r="S14" s="9">
        <v>1.8859999999999999</v>
      </c>
      <c r="T14" s="9">
        <v>1.137</v>
      </c>
      <c r="U14" s="9">
        <v>112.139</v>
      </c>
      <c r="V14" s="9">
        <v>2.1739999999999999</v>
      </c>
      <c r="W14" s="9">
        <v>3.165</v>
      </c>
      <c r="X14" s="9">
        <v>24.710999999999999</v>
      </c>
      <c r="Y14" s="9">
        <v>14.411</v>
      </c>
      <c r="Z14" s="9">
        <v>127.77800000000001</v>
      </c>
      <c r="AA14" s="9">
        <v>28.51</v>
      </c>
      <c r="AB14" s="9">
        <v>6.194</v>
      </c>
      <c r="AC14" s="9">
        <v>191.298</v>
      </c>
      <c r="AD14" s="9">
        <v>86.855999999999995</v>
      </c>
      <c r="AE14" s="9">
        <v>85.536000000000001</v>
      </c>
      <c r="AF14" s="9">
        <v>8.4049999999999994</v>
      </c>
      <c r="AG14" s="9">
        <v>7.1539999999999999</v>
      </c>
      <c r="AH14" s="9">
        <v>2.8410000000000002</v>
      </c>
      <c r="AI14" s="9">
        <v>4.3129999999999997</v>
      </c>
      <c r="AJ14" s="9">
        <v>4.556</v>
      </c>
      <c r="AK14" s="9">
        <v>2.5979999999999999</v>
      </c>
      <c r="AL14" s="9">
        <v>4.782</v>
      </c>
      <c r="AM14" s="9">
        <v>1.4950000000000001</v>
      </c>
      <c r="AN14" s="9">
        <v>0.877</v>
      </c>
      <c r="AO14" s="9">
        <v>2.5649999999999999</v>
      </c>
      <c r="AP14" s="9">
        <v>3.9169999999999998</v>
      </c>
      <c r="AQ14" s="9">
        <v>0.67200000000000004</v>
      </c>
      <c r="AR14" s="9">
        <v>5.4980000000000002</v>
      </c>
      <c r="AS14" s="9">
        <v>1.657</v>
      </c>
      <c r="AT14" s="9">
        <v>1.2509999999999999</v>
      </c>
      <c r="AU14" s="9">
        <v>77.131</v>
      </c>
      <c r="AV14" s="9">
        <v>66.75</v>
      </c>
      <c r="AW14" s="9">
        <v>61.77</v>
      </c>
      <c r="AX14" s="9">
        <v>1.641</v>
      </c>
      <c r="AY14" s="9">
        <v>3.339</v>
      </c>
      <c r="AZ14" s="9">
        <v>2.4</v>
      </c>
      <c r="BA14" s="9">
        <v>2.58</v>
      </c>
      <c r="BB14" s="9">
        <v>0</v>
      </c>
      <c r="BC14" s="9">
        <v>56.531999999999996</v>
      </c>
      <c r="BD14" s="9">
        <v>3.2970000000000002</v>
      </c>
      <c r="BE14" s="9">
        <v>2.3450000000000002</v>
      </c>
      <c r="BF14" s="9">
        <v>4.5759999999999996</v>
      </c>
      <c r="BG14" s="9">
        <v>17.013999999999999</v>
      </c>
      <c r="BH14" s="9">
        <v>49.735999999999997</v>
      </c>
      <c r="BI14" s="9">
        <v>10.382</v>
      </c>
      <c r="BJ14" s="9">
        <v>1.319</v>
      </c>
      <c r="BK14" s="9">
        <v>86.855999999999995</v>
      </c>
      <c r="BL14" s="9">
        <v>176.16900000000001</v>
      </c>
      <c r="BM14" s="9">
        <v>167.31299999999999</v>
      </c>
      <c r="BN14" s="9">
        <v>13.464</v>
      </c>
      <c r="BO14" s="9">
        <v>13.464</v>
      </c>
      <c r="BP14" s="9">
        <v>6.5149999999999997</v>
      </c>
      <c r="BQ14" s="9">
        <v>6.9489999999999998</v>
      </c>
      <c r="BR14" s="9">
        <v>9.9329999999999998</v>
      </c>
      <c r="BS14" s="9">
        <v>3.5310000000000001</v>
      </c>
      <c r="BT14" s="9">
        <v>10.406000000000001</v>
      </c>
      <c r="BU14" s="9">
        <v>1.7709999999999999</v>
      </c>
      <c r="BV14" s="9">
        <v>1.2869999999999999</v>
      </c>
      <c r="BW14" s="9">
        <v>7.06</v>
      </c>
      <c r="BX14" s="9">
        <v>4.2480000000000002</v>
      </c>
      <c r="BY14" s="9">
        <v>2.157</v>
      </c>
      <c r="BZ14" s="9">
        <v>11.125999999999999</v>
      </c>
      <c r="CA14" s="9">
        <v>2.3380000000000001</v>
      </c>
      <c r="CB14" s="9">
        <v>0</v>
      </c>
      <c r="CC14" s="9">
        <v>153.84899999999999</v>
      </c>
      <c r="CD14" s="9">
        <v>138.25299999999999</v>
      </c>
      <c r="CE14" s="9">
        <v>130.90799999999999</v>
      </c>
      <c r="CF14" s="9">
        <v>4.38</v>
      </c>
      <c r="CG14" s="9">
        <v>2.9649999999999999</v>
      </c>
      <c r="CH14" s="9">
        <v>3.419</v>
      </c>
      <c r="CI14" s="9">
        <v>1.363</v>
      </c>
      <c r="CJ14" s="9">
        <v>2.5630000000000002</v>
      </c>
      <c r="CK14" s="9">
        <v>122.033</v>
      </c>
      <c r="CL14" s="9">
        <v>5.0750000000000002</v>
      </c>
      <c r="CM14" s="9">
        <v>4.3540000000000001</v>
      </c>
      <c r="CN14" s="9">
        <v>6.7919999999999998</v>
      </c>
      <c r="CO14" s="9">
        <v>29.614999999999998</v>
      </c>
      <c r="CP14" s="9">
        <v>108.63800000000001</v>
      </c>
      <c r="CQ14" s="9">
        <v>15.596</v>
      </c>
      <c r="CR14" s="9">
        <v>8.8559999999999999</v>
      </c>
      <c r="CS14" s="9">
        <v>176.16900000000001</v>
      </c>
      <c r="CT14" s="9">
        <v>68.891999999999996</v>
      </c>
      <c r="CU14" s="9">
        <v>65.911000000000001</v>
      </c>
      <c r="CV14" s="9">
        <v>7.9550000000000001</v>
      </c>
      <c r="CW14" s="9">
        <v>7.258</v>
      </c>
      <c r="CX14" s="9">
        <v>2.7130000000000001</v>
      </c>
      <c r="CY14" s="9">
        <v>4.5449999999999999</v>
      </c>
      <c r="CZ14" s="9">
        <v>5.4219999999999997</v>
      </c>
      <c r="DA14" s="9">
        <v>1.8360000000000001</v>
      </c>
      <c r="DB14" s="9">
        <v>5.9470000000000001</v>
      </c>
      <c r="DC14" s="9">
        <v>0</v>
      </c>
      <c r="DD14" s="9">
        <v>1.3109999999999999</v>
      </c>
      <c r="DE14" s="9">
        <v>5.9470000000000001</v>
      </c>
      <c r="DF14" s="9">
        <v>0</v>
      </c>
      <c r="DG14" s="9">
        <v>1.3109999999999999</v>
      </c>
      <c r="DH14" s="9">
        <v>6.6150000000000002</v>
      </c>
      <c r="DI14" s="9">
        <v>0.64300000000000002</v>
      </c>
      <c r="DJ14" s="9">
        <v>0.69699999999999995</v>
      </c>
      <c r="DK14" s="9">
        <v>57.956000000000003</v>
      </c>
      <c r="DL14" s="9">
        <v>34.247999999999998</v>
      </c>
      <c r="DM14" s="9">
        <v>32.389000000000003</v>
      </c>
      <c r="DN14" s="9">
        <v>1.859</v>
      </c>
      <c r="DO14" s="9">
        <v>0</v>
      </c>
      <c r="DP14" s="9">
        <v>1.859</v>
      </c>
      <c r="DQ14" s="9">
        <v>0</v>
      </c>
      <c r="DR14" s="9">
        <v>0</v>
      </c>
      <c r="DS14" s="9">
        <v>26.366</v>
      </c>
      <c r="DT14" s="9">
        <v>3.0209999999999999</v>
      </c>
      <c r="DU14" s="9">
        <v>1.8720000000000001</v>
      </c>
      <c r="DV14" s="9">
        <v>2.9889999999999999</v>
      </c>
      <c r="DW14" s="9">
        <v>6.2539999999999996</v>
      </c>
      <c r="DX14" s="9">
        <v>27.994</v>
      </c>
      <c r="DY14" s="9">
        <v>23.707999999999998</v>
      </c>
      <c r="DZ14" s="9">
        <v>2.9809999999999999</v>
      </c>
      <c r="EA14" s="9">
        <v>68.891999999999996</v>
      </c>
      <c r="EB14" s="9">
        <v>334.65</v>
      </c>
      <c r="EC14" s="9">
        <v>326.58199999999999</v>
      </c>
      <c r="ED14" s="9">
        <v>31.905000000000001</v>
      </c>
      <c r="EE14" s="9">
        <v>29.725999999999999</v>
      </c>
      <c r="EF14" s="9">
        <v>12.929</v>
      </c>
      <c r="EG14" s="9">
        <v>16.797000000000001</v>
      </c>
      <c r="EH14" s="9">
        <v>23.664999999999999</v>
      </c>
      <c r="EI14" s="9">
        <v>6.0609999999999999</v>
      </c>
      <c r="EJ14" s="9">
        <v>23.797999999999998</v>
      </c>
      <c r="EK14" s="9">
        <v>2.8530000000000002</v>
      </c>
      <c r="EL14" s="9">
        <v>3.0750000000000002</v>
      </c>
      <c r="EM14" s="9">
        <v>9.6489999999999991</v>
      </c>
      <c r="EN14" s="9">
        <v>9.0259999999999998</v>
      </c>
      <c r="EO14" s="9">
        <v>11.051</v>
      </c>
      <c r="EP14" s="9">
        <v>19.933</v>
      </c>
      <c r="EQ14" s="9">
        <v>9.7929999999999993</v>
      </c>
      <c r="ER14" s="9">
        <v>2.1789999999999998</v>
      </c>
      <c r="ES14" s="9">
        <v>294.67700000000002</v>
      </c>
      <c r="ET14" s="9">
        <v>210.61799999999999</v>
      </c>
      <c r="EU14" s="9">
        <v>201.35599999999999</v>
      </c>
      <c r="EV14" s="9">
        <v>2.512</v>
      </c>
      <c r="EW14" s="9">
        <v>6.75</v>
      </c>
      <c r="EX14" s="9">
        <v>4.0759999999999996</v>
      </c>
      <c r="EY14" s="9">
        <v>3.4289999999999998</v>
      </c>
      <c r="EZ14" s="9">
        <v>1.18</v>
      </c>
      <c r="FA14" s="9">
        <v>177.40199999999999</v>
      </c>
      <c r="FB14" s="9">
        <v>5.3849999999999998</v>
      </c>
      <c r="FC14" s="9">
        <v>9.1850000000000005</v>
      </c>
      <c r="FD14" s="9">
        <v>18.646999999999998</v>
      </c>
      <c r="FE14" s="9">
        <v>45.347999999999999</v>
      </c>
      <c r="FF14" s="9">
        <v>165.27</v>
      </c>
      <c r="FG14" s="9">
        <v>84.058999999999997</v>
      </c>
      <c r="FH14" s="9">
        <v>8.0679999999999996</v>
      </c>
      <c r="FI14" s="9">
        <v>334.65</v>
      </c>
      <c r="FJ14" s="9">
        <v>131.154</v>
      </c>
      <c r="FK14" s="9">
        <v>125.43600000000001</v>
      </c>
      <c r="FL14" s="9">
        <v>19.965</v>
      </c>
      <c r="FM14" s="9">
        <v>17.759</v>
      </c>
      <c r="FN14" s="9">
        <v>3.8530000000000002</v>
      </c>
      <c r="FO14" s="9">
        <v>13.906000000000001</v>
      </c>
      <c r="FP14" s="9">
        <v>8.9909999999999997</v>
      </c>
      <c r="FQ14" s="9">
        <v>8.7669999999999995</v>
      </c>
      <c r="FR14" s="9">
        <v>9.4969999999999999</v>
      </c>
      <c r="FS14" s="9">
        <v>4.1630000000000003</v>
      </c>
      <c r="FT14" s="9">
        <v>1.9730000000000001</v>
      </c>
      <c r="FU14" s="9">
        <v>8.5749999999999993</v>
      </c>
      <c r="FV14" s="9">
        <v>6.2889999999999997</v>
      </c>
      <c r="FW14" s="9">
        <v>2.895</v>
      </c>
      <c r="FX14" s="9">
        <v>10.618</v>
      </c>
      <c r="FY14" s="9">
        <v>7.14</v>
      </c>
      <c r="FZ14" s="9">
        <v>2.2069999999999999</v>
      </c>
      <c r="GA14" s="9">
        <v>105.47</v>
      </c>
      <c r="GB14" s="9">
        <v>71.066000000000003</v>
      </c>
      <c r="GC14" s="9">
        <v>67.759</v>
      </c>
      <c r="GD14" s="9">
        <v>2.39</v>
      </c>
      <c r="GE14" s="9">
        <v>0.91800000000000004</v>
      </c>
      <c r="GF14" s="9">
        <v>1.7769999999999999</v>
      </c>
      <c r="GG14" s="9">
        <v>0.91800000000000004</v>
      </c>
      <c r="GH14" s="9">
        <v>0.61299999999999999</v>
      </c>
      <c r="GI14" s="9">
        <v>56.424999999999997</v>
      </c>
      <c r="GJ14" s="9">
        <v>2.65</v>
      </c>
      <c r="GK14" s="9">
        <v>3.2429999999999999</v>
      </c>
      <c r="GL14" s="9">
        <v>8.7490000000000006</v>
      </c>
      <c r="GM14" s="9">
        <v>7.8819999999999997</v>
      </c>
      <c r="GN14" s="9">
        <v>63.183999999999997</v>
      </c>
      <c r="GO14" s="9">
        <v>34.404000000000003</v>
      </c>
      <c r="GP14" s="9">
        <v>5.7190000000000003</v>
      </c>
      <c r="GQ14" s="9">
        <v>131.154</v>
      </c>
      <c r="GR14" s="9">
        <v>173.62899999999999</v>
      </c>
      <c r="GS14" s="9">
        <v>164.24600000000001</v>
      </c>
      <c r="GT14" s="9">
        <v>8.5790000000000006</v>
      </c>
      <c r="GU14" s="9">
        <v>7.9989999999999997</v>
      </c>
      <c r="GV14" s="9">
        <v>0.97099999999999997</v>
      </c>
      <c r="GW14" s="9">
        <v>7.0279999999999996</v>
      </c>
      <c r="GX14" s="9">
        <v>7.9989999999999997</v>
      </c>
      <c r="GY14" s="9">
        <v>0</v>
      </c>
      <c r="GZ14" s="9">
        <v>7.9989999999999997</v>
      </c>
      <c r="HA14" s="9">
        <v>0</v>
      </c>
      <c r="HB14" s="9">
        <v>0</v>
      </c>
      <c r="HC14" s="9">
        <v>3.7029999999999998</v>
      </c>
      <c r="HD14" s="9">
        <v>3.081</v>
      </c>
      <c r="HE14" s="9">
        <v>1.2150000000000001</v>
      </c>
      <c r="HF14" s="9">
        <v>3.42</v>
      </c>
      <c r="HG14" s="9">
        <v>4.5789999999999997</v>
      </c>
      <c r="HH14" s="9">
        <v>0.57999999999999996</v>
      </c>
      <c r="HI14" s="9">
        <v>155.667</v>
      </c>
      <c r="HJ14" s="9">
        <v>152.733</v>
      </c>
      <c r="HK14" s="9">
        <v>145.465</v>
      </c>
      <c r="HL14" s="9">
        <v>5.6</v>
      </c>
      <c r="HM14" s="9">
        <v>0.996</v>
      </c>
      <c r="HN14" s="9">
        <v>4.375</v>
      </c>
      <c r="HO14" s="9">
        <v>1.67</v>
      </c>
      <c r="HP14" s="9">
        <v>0.55100000000000005</v>
      </c>
      <c r="HQ14" s="9">
        <v>132.239</v>
      </c>
      <c r="HR14" s="9">
        <v>6.16</v>
      </c>
      <c r="HS14" s="9">
        <v>1.7869999999999999</v>
      </c>
      <c r="HT14" s="9">
        <v>12.547000000000001</v>
      </c>
      <c r="HU14" s="9">
        <v>34.515999999999998</v>
      </c>
      <c r="HV14" s="9">
        <v>118.217</v>
      </c>
      <c r="HW14" s="9">
        <v>2.9340000000000002</v>
      </c>
      <c r="HX14" s="9">
        <v>9.3829999999999991</v>
      </c>
      <c r="HY14" s="9">
        <v>173.62899999999999</v>
      </c>
      <c r="HZ14" s="9">
        <v>316.012</v>
      </c>
      <c r="IA14" s="9">
        <v>296.392</v>
      </c>
      <c r="IB14" s="9">
        <v>12.694000000000001</v>
      </c>
      <c r="IC14" s="9">
        <v>12.694000000000001</v>
      </c>
      <c r="ID14" s="9">
        <v>5.734</v>
      </c>
      <c r="IE14" s="9">
        <v>6.96</v>
      </c>
      <c r="IF14" s="9">
        <v>10.676</v>
      </c>
      <c r="IG14" s="9">
        <v>1.5089999999999999</v>
      </c>
      <c r="IH14" s="9">
        <v>10.676</v>
      </c>
      <c r="II14" s="9">
        <v>0.49399999999999999</v>
      </c>
      <c r="IJ14" s="9">
        <v>1.014</v>
      </c>
      <c r="IK14" s="9">
        <v>2.262</v>
      </c>
      <c r="IL14" s="9">
        <v>6.1749999999999998</v>
      </c>
      <c r="IM14" s="9">
        <v>4.2569999999999997</v>
      </c>
      <c r="IN14" s="9">
        <v>6.2809999999999997</v>
      </c>
      <c r="IO14" s="9">
        <v>6.4139999999999997</v>
      </c>
      <c r="IP14" s="9">
        <v>0</v>
      </c>
      <c r="IQ14" s="9">
        <v>283.697</v>
      </c>
    </row>
    <row r="15" spans="1:251">
      <c r="A15" s="10">
        <v>43497</v>
      </c>
      <c r="B15" s="9">
        <v>9.0709999999999997</v>
      </c>
      <c r="C15" s="9">
        <v>6.7430000000000003</v>
      </c>
      <c r="D15" s="9">
        <v>9.7270000000000003</v>
      </c>
      <c r="E15" s="9">
        <v>3.504</v>
      </c>
      <c r="F15" s="9">
        <v>2.5819999999999999</v>
      </c>
      <c r="G15" s="9">
        <v>6.3449999999999998</v>
      </c>
      <c r="H15" s="9">
        <v>2.8860000000000001</v>
      </c>
      <c r="I15" s="9">
        <v>6.5819999999999999</v>
      </c>
      <c r="J15" s="9">
        <v>10.542</v>
      </c>
      <c r="K15" s="9">
        <v>5.2709999999999999</v>
      </c>
      <c r="L15" s="9">
        <v>0.68700000000000006</v>
      </c>
      <c r="M15" s="9">
        <v>188.24299999999999</v>
      </c>
      <c r="N15" s="9">
        <v>149.25399999999999</v>
      </c>
      <c r="O15" s="9">
        <v>142.12200000000001</v>
      </c>
      <c r="P15" s="9">
        <v>3.1320000000000001</v>
      </c>
      <c r="Q15" s="9">
        <v>4</v>
      </c>
      <c r="R15" s="9">
        <v>4.1870000000000003</v>
      </c>
      <c r="S15" s="9">
        <v>1.724</v>
      </c>
      <c r="T15" s="9">
        <v>1.2210000000000001</v>
      </c>
      <c r="U15" s="9">
        <v>107.623</v>
      </c>
      <c r="V15" s="9">
        <v>6.2530000000000001</v>
      </c>
      <c r="W15" s="9">
        <v>7.4219999999999997</v>
      </c>
      <c r="X15" s="9">
        <v>27.956</v>
      </c>
      <c r="Y15" s="9">
        <v>14.427</v>
      </c>
      <c r="Z15" s="9">
        <v>134.827</v>
      </c>
      <c r="AA15" s="9">
        <v>38.988999999999997</v>
      </c>
      <c r="AB15" s="9">
        <v>9.6199999999999992</v>
      </c>
      <c r="AC15" s="9">
        <v>214.364</v>
      </c>
      <c r="AD15" s="9">
        <v>71.581999999999994</v>
      </c>
      <c r="AE15" s="9">
        <v>67.381</v>
      </c>
      <c r="AF15" s="9">
        <v>2.9220000000000002</v>
      </c>
      <c r="AG15" s="9">
        <v>2.2890000000000001</v>
      </c>
      <c r="AH15" s="9">
        <v>1.66</v>
      </c>
      <c r="AI15" s="9">
        <v>0.629</v>
      </c>
      <c r="AJ15" s="9">
        <v>2.2890000000000001</v>
      </c>
      <c r="AK15" s="9">
        <v>0</v>
      </c>
      <c r="AL15" s="9">
        <v>2.2890000000000001</v>
      </c>
      <c r="AM15" s="9">
        <v>0</v>
      </c>
      <c r="AN15" s="9">
        <v>0</v>
      </c>
      <c r="AO15" s="9">
        <v>0</v>
      </c>
      <c r="AP15" s="9">
        <v>1.4950000000000001</v>
      </c>
      <c r="AQ15" s="9">
        <v>0.79300000000000004</v>
      </c>
      <c r="AR15" s="9">
        <v>1.4219999999999999</v>
      </c>
      <c r="AS15" s="9">
        <v>0.86599999999999999</v>
      </c>
      <c r="AT15" s="9">
        <v>0.63300000000000001</v>
      </c>
      <c r="AU15" s="9">
        <v>64.459000000000003</v>
      </c>
      <c r="AV15" s="9">
        <v>55.011000000000003</v>
      </c>
      <c r="AW15" s="9">
        <v>51.225000000000001</v>
      </c>
      <c r="AX15" s="9">
        <v>1.4159999999999999</v>
      </c>
      <c r="AY15" s="9">
        <v>2.3690000000000002</v>
      </c>
      <c r="AZ15" s="9">
        <v>2.0249999999999999</v>
      </c>
      <c r="BA15" s="9">
        <v>1.7609999999999999</v>
      </c>
      <c r="BB15" s="9">
        <v>0</v>
      </c>
      <c r="BC15" s="9">
        <v>48.012</v>
      </c>
      <c r="BD15" s="9">
        <v>1.1319999999999999</v>
      </c>
      <c r="BE15" s="9">
        <v>2.62</v>
      </c>
      <c r="BF15" s="9">
        <v>3.246</v>
      </c>
      <c r="BG15" s="9">
        <v>13.204000000000001</v>
      </c>
      <c r="BH15" s="9">
        <v>41.805999999999997</v>
      </c>
      <c r="BI15" s="9">
        <v>9.4480000000000004</v>
      </c>
      <c r="BJ15" s="9">
        <v>4.202</v>
      </c>
      <c r="BK15" s="9">
        <v>71.581999999999994</v>
      </c>
      <c r="BL15" s="9">
        <v>177.21199999999999</v>
      </c>
      <c r="BM15" s="9">
        <v>171.8</v>
      </c>
      <c r="BN15" s="9">
        <v>13.686</v>
      </c>
      <c r="BO15" s="9">
        <v>12.779</v>
      </c>
      <c r="BP15" s="9">
        <v>7.2619999999999996</v>
      </c>
      <c r="BQ15" s="9">
        <v>5.5170000000000003</v>
      </c>
      <c r="BR15" s="9">
        <v>10.619</v>
      </c>
      <c r="BS15" s="9">
        <v>2.16</v>
      </c>
      <c r="BT15" s="9">
        <v>9.5850000000000009</v>
      </c>
      <c r="BU15" s="9">
        <v>1.405</v>
      </c>
      <c r="BV15" s="9">
        <v>1.79</v>
      </c>
      <c r="BW15" s="9">
        <v>7.0780000000000003</v>
      </c>
      <c r="BX15" s="9">
        <v>3.2690000000000001</v>
      </c>
      <c r="BY15" s="9">
        <v>2.4329999999999998</v>
      </c>
      <c r="BZ15" s="9">
        <v>9.3580000000000005</v>
      </c>
      <c r="CA15" s="9">
        <v>3.4209999999999998</v>
      </c>
      <c r="CB15" s="9">
        <v>0.90600000000000003</v>
      </c>
      <c r="CC15" s="9">
        <v>158.114</v>
      </c>
      <c r="CD15" s="9">
        <v>142.446</v>
      </c>
      <c r="CE15" s="9">
        <v>130.34299999999999</v>
      </c>
      <c r="CF15" s="9">
        <v>4.3470000000000004</v>
      </c>
      <c r="CG15" s="9">
        <v>7.7569999999999997</v>
      </c>
      <c r="CH15" s="9">
        <v>6.0090000000000003</v>
      </c>
      <c r="CI15" s="9">
        <v>3.7890000000000001</v>
      </c>
      <c r="CJ15" s="9">
        <v>2.306</v>
      </c>
      <c r="CK15" s="9">
        <v>123.35299999999999</v>
      </c>
      <c r="CL15" s="9">
        <v>5.5220000000000002</v>
      </c>
      <c r="CM15" s="9">
        <v>2.5409999999999999</v>
      </c>
      <c r="CN15" s="9">
        <v>11.031000000000001</v>
      </c>
      <c r="CO15" s="9">
        <v>42.773000000000003</v>
      </c>
      <c r="CP15" s="9">
        <v>99.674000000000007</v>
      </c>
      <c r="CQ15" s="9">
        <v>15.667999999999999</v>
      </c>
      <c r="CR15" s="9">
        <v>5.4119999999999999</v>
      </c>
      <c r="CS15" s="9">
        <v>177.21199999999999</v>
      </c>
      <c r="CT15" s="9">
        <v>67.927999999999997</v>
      </c>
      <c r="CU15" s="9">
        <v>64.686000000000007</v>
      </c>
      <c r="CV15" s="9">
        <v>9.0640000000000001</v>
      </c>
      <c r="CW15" s="9">
        <v>9.0640000000000001</v>
      </c>
      <c r="CX15" s="9">
        <v>2.7010000000000001</v>
      </c>
      <c r="CY15" s="9">
        <v>6.3630000000000004</v>
      </c>
      <c r="CZ15" s="9">
        <v>5.3239999999999998</v>
      </c>
      <c r="DA15" s="9">
        <v>3.74</v>
      </c>
      <c r="DB15" s="9">
        <v>5.3239999999999998</v>
      </c>
      <c r="DC15" s="9">
        <v>0.82699999999999996</v>
      </c>
      <c r="DD15" s="9">
        <v>2.9129999999999998</v>
      </c>
      <c r="DE15" s="9">
        <v>6.1120000000000001</v>
      </c>
      <c r="DF15" s="9">
        <v>1.4630000000000001</v>
      </c>
      <c r="DG15" s="9">
        <v>1.4890000000000001</v>
      </c>
      <c r="DH15" s="9">
        <v>5.4450000000000003</v>
      </c>
      <c r="DI15" s="9">
        <v>3.6190000000000002</v>
      </c>
      <c r="DJ15" s="9">
        <v>0</v>
      </c>
      <c r="DK15" s="9">
        <v>55.622</v>
      </c>
      <c r="DL15" s="9">
        <v>41.232999999999997</v>
      </c>
      <c r="DM15" s="9">
        <v>41.232999999999997</v>
      </c>
      <c r="DN15" s="9">
        <v>0</v>
      </c>
      <c r="DO15" s="9">
        <v>0</v>
      </c>
      <c r="DP15" s="9">
        <v>0</v>
      </c>
      <c r="DQ15" s="9">
        <v>0</v>
      </c>
      <c r="DR15" s="9">
        <v>0</v>
      </c>
      <c r="DS15" s="9">
        <v>33.401000000000003</v>
      </c>
      <c r="DT15" s="9">
        <v>1.327</v>
      </c>
      <c r="DU15" s="9">
        <v>0.624</v>
      </c>
      <c r="DV15" s="9">
        <v>5.88</v>
      </c>
      <c r="DW15" s="9">
        <v>4.0129999999999999</v>
      </c>
      <c r="DX15" s="9">
        <v>37.22</v>
      </c>
      <c r="DY15" s="9">
        <v>14.388999999999999</v>
      </c>
      <c r="DZ15" s="9">
        <v>3.242</v>
      </c>
      <c r="EA15" s="9">
        <v>67.927999999999997</v>
      </c>
      <c r="EB15" s="9">
        <v>397.61</v>
      </c>
      <c r="EC15" s="9">
        <v>379.97699999999998</v>
      </c>
      <c r="ED15" s="9">
        <v>36.735999999999997</v>
      </c>
      <c r="EE15" s="9">
        <v>34.729999999999997</v>
      </c>
      <c r="EF15" s="9">
        <v>15.89</v>
      </c>
      <c r="EG15" s="9">
        <v>18.84</v>
      </c>
      <c r="EH15" s="9">
        <v>25.145</v>
      </c>
      <c r="EI15" s="9">
        <v>9.5850000000000009</v>
      </c>
      <c r="EJ15" s="9">
        <v>25.896000000000001</v>
      </c>
      <c r="EK15" s="9">
        <v>3.948</v>
      </c>
      <c r="EL15" s="9">
        <v>4.8860000000000001</v>
      </c>
      <c r="EM15" s="9">
        <v>16.420000000000002</v>
      </c>
      <c r="EN15" s="9">
        <v>8.7260000000000009</v>
      </c>
      <c r="EO15" s="9">
        <v>9.5839999999999996</v>
      </c>
      <c r="EP15" s="9">
        <v>28.907</v>
      </c>
      <c r="EQ15" s="9">
        <v>5.8230000000000004</v>
      </c>
      <c r="ER15" s="9">
        <v>2.0059999999999998</v>
      </c>
      <c r="ES15" s="9">
        <v>343.24099999999999</v>
      </c>
      <c r="ET15" s="9">
        <v>251.10400000000001</v>
      </c>
      <c r="EU15" s="9">
        <v>237.131</v>
      </c>
      <c r="EV15" s="9">
        <v>9.0760000000000005</v>
      </c>
      <c r="EW15" s="9">
        <v>4.8970000000000002</v>
      </c>
      <c r="EX15" s="9">
        <v>8.4359999999999999</v>
      </c>
      <c r="EY15" s="9">
        <v>2.5640000000000001</v>
      </c>
      <c r="EZ15" s="9">
        <v>2.9729999999999999</v>
      </c>
      <c r="FA15" s="9">
        <v>200.18299999999999</v>
      </c>
      <c r="FB15" s="9">
        <v>10.798</v>
      </c>
      <c r="FC15" s="9">
        <v>8.7110000000000003</v>
      </c>
      <c r="FD15" s="9">
        <v>31.411000000000001</v>
      </c>
      <c r="FE15" s="9">
        <v>49.512</v>
      </c>
      <c r="FF15" s="9">
        <v>201.59100000000001</v>
      </c>
      <c r="FG15" s="9">
        <v>92.137</v>
      </c>
      <c r="FH15" s="9">
        <v>17.632999999999999</v>
      </c>
      <c r="FI15" s="9">
        <v>397.61</v>
      </c>
      <c r="FJ15" s="9">
        <v>139.25200000000001</v>
      </c>
      <c r="FK15" s="9">
        <v>128.96199999999999</v>
      </c>
      <c r="FL15" s="9">
        <v>12.574999999999999</v>
      </c>
      <c r="FM15" s="9">
        <v>10.574999999999999</v>
      </c>
      <c r="FN15" s="9">
        <v>3.4790000000000001</v>
      </c>
      <c r="FO15" s="9">
        <v>7.0949999999999998</v>
      </c>
      <c r="FP15" s="9">
        <v>8.5890000000000004</v>
      </c>
      <c r="FQ15" s="9">
        <v>1.9850000000000001</v>
      </c>
      <c r="FR15" s="9">
        <v>6.0739999999999998</v>
      </c>
      <c r="FS15" s="9">
        <v>1.0249999999999999</v>
      </c>
      <c r="FT15" s="9">
        <v>2.8809999999999998</v>
      </c>
      <c r="FU15" s="9">
        <v>5.9459999999999997</v>
      </c>
      <c r="FV15" s="9">
        <v>2.5219999999999998</v>
      </c>
      <c r="FW15" s="9">
        <v>2.1070000000000002</v>
      </c>
      <c r="FX15" s="9">
        <v>7.0090000000000003</v>
      </c>
      <c r="FY15" s="9">
        <v>3.5659999999999998</v>
      </c>
      <c r="FZ15" s="9">
        <v>2</v>
      </c>
      <c r="GA15" s="9">
        <v>116.387</v>
      </c>
      <c r="GB15" s="9">
        <v>82.218000000000004</v>
      </c>
      <c r="GC15" s="9">
        <v>77.394999999999996</v>
      </c>
      <c r="GD15" s="9">
        <v>3.69</v>
      </c>
      <c r="GE15" s="9">
        <v>1.133</v>
      </c>
      <c r="GF15" s="9">
        <v>4.26</v>
      </c>
      <c r="GG15" s="9">
        <v>0</v>
      </c>
      <c r="GH15" s="9">
        <v>0.56299999999999994</v>
      </c>
      <c r="GI15" s="9">
        <v>67.843000000000004</v>
      </c>
      <c r="GJ15" s="9">
        <v>4.2210000000000001</v>
      </c>
      <c r="GK15" s="9">
        <v>3.48</v>
      </c>
      <c r="GL15" s="9">
        <v>6.673</v>
      </c>
      <c r="GM15" s="9">
        <v>10.843999999999999</v>
      </c>
      <c r="GN15" s="9">
        <v>71.373999999999995</v>
      </c>
      <c r="GO15" s="9">
        <v>34.17</v>
      </c>
      <c r="GP15" s="9">
        <v>10.289</v>
      </c>
      <c r="GQ15" s="9">
        <v>139.25200000000001</v>
      </c>
      <c r="GR15" s="9">
        <v>246.53800000000001</v>
      </c>
      <c r="GS15" s="9">
        <v>231.65199999999999</v>
      </c>
      <c r="GT15" s="9">
        <v>11.176</v>
      </c>
      <c r="GU15" s="9">
        <v>10.637</v>
      </c>
      <c r="GV15" s="9">
        <v>3.8420000000000001</v>
      </c>
      <c r="GW15" s="9">
        <v>6.7949999999999999</v>
      </c>
      <c r="GX15" s="9">
        <v>6.3579999999999997</v>
      </c>
      <c r="GY15" s="9">
        <v>4.2789999999999999</v>
      </c>
      <c r="GZ15" s="9">
        <v>7.056</v>
      </c>
      <c r="HA15" s="9">
        <v>0.50800000000000001</v>
      </c>
      <c r="HB15" s="9">
        <v>3.073</v>
      </c>
      <c r="HC15" s="9">
        <v>4.5</v>
      </c>
      <c r="HD15" s="9">
        <v>1.9670000000000001</v>
      </c>
      <c r="HE15" s="9">
        <v>4.17</v>
      </c>
      <c r="HF15" s="9">
        <v>8.0060000000000002</v>
      </c>
      <c r="HG15" s="9">
        <v>2.6309999999999998</v>
      </c>
      <c r="HH15" s="9">
        <v>0.53900000000000003</v>
      </c>
      <c r="HI15" s="9">
        <v>220.476</v>
      </c>
      <c r="HJ15" s="9">
        <v>218.12299999999999</v>
      </c>
      <c r="HK15" s="9">
        <v>202.649</v>
      </c>
      <c r="HL15" s="9">
        <v>8.468</v>
      </c>
      <c r="HM15" s="9">
        <v>7.0060000000000002</v>
      </c>
      <c r="HN15" s="9">
        <v>6.0229999999999997</v>
      </c>
      <c r="HO15" s="9">
        <v>6.8070000000000004</v>
      </c>
      <c r="HP15" s="9">
        <v>2.6440000000000001</v>
      </c>
      <c r="HQ15" s="9">
        <v>181.77099999999999</v>
      </c>
      <c r="HR15" s="9">
        <v>5.3920000000000003</v>
      </c>
      <c r="HS15" s="9">
        <v>12.256</v>
      </c>
      <c r="HT15" s="9">
        <v>18.704000000000001</v>
      </c>
      <c r="HU15" s="9">
        <v>44.463000000000001</v>
      </c>
      <c r="HV15" s="9">
        <v>173.66</v>
      </c>
      <c r="HW15" s="9">
        <v>2.3530000000000002</v>
      </c>
      <c r="HX15" s="9">
        <v>14.885999999999999</v>
      </c>
      <c r="HY15" s="9">
        <v>246.53800000000001</v>
      </c>
      <c r="HZ15" s="9">
        <v>289.73599999999999</v>
      </c>
      <c r="IA15" s="9">
        <v>271.93299999999999</v>
      </c>
      <c r="IB15" s="9">
        <v>14.401999999999999</v>
      </c>
      <c r="IC15" s="9">
        <v>13.263999999999999</v>
      </c>
      <c r="ID15" s="9">
        <v>6.1479999999999997</v>
      </c>
      <c r="IE15" s="9">
        <v>7.1159999999999997</v>
      </c>
      <c r="IF15" s="9">
        <v>9.0519999999999996</v>
      </c>
      <c r="IG15" s="9">
        <v>4.2119999999999997</v>
      </c>
      <c r="IH15" s="9">
        <v>7.6470000000000002</v>
      </c>
      <c r="II15" s="9">
        <v>1.3029999999999999</v>
      </c>
      <c r="IJ15" s="9">
        <v>4.3140000000000001</v>
      </c>
      <c r="IK15" s="9">
        <v>0.70499999999999996</v>
      </c>
      <c r="IL15" s="9">
        <v>9.8079999999999998</v>
      </c>
      <c r="IM15" s="9">
        <v>2.7509999999999999</v>
      </c>
      <c r="IN15" s="9">
        <v>9.7390000000000008</v>
      </c>
      <c r="IO15" s="9">
        <v>3.5249999999999999</v>
      </c>
      <c r="IP15" s="9">
        <v>1.1379999999999999</v>
      </c>
      <c r="IQ15" s="9">
        <v>257.53100000000001</v>
      </c>
    </row>
    <row r="16" spans="1:251">
      <c r="A16" s="10">
        <v>43862</v>
      </c>
      <c r="B16" s="9">
        <v>4.0380000000000003</v>
      </c>
      <c r="C16" s="9">
        <v>6.1280000000000001</v>
      </c>
      <c r="D16" s="9">
        <v>6.6130000000000004</v>
      </c>
      <c r="E16" s="9">
        <v>1.6910000000000001</v>
      </c>
      <c r="F16" s="9">
        <v>1.8620000000000001</v>
      </c>
      <c r="G16" s="9">
        <v>4.7290000000000001</v>
      </c>
      <c r="H16" s="9">
        <v>3.7709999999999999</v>
      </c>
      <c r="I16" s="9">
        <v>1.6659999999999999</v>
      </c>
      <c r="J16" s="9">
        <v>6.1050000000000004</v>
      </c>
      <c r="K16" s="9">
        <v>4.0609999999999999</v>
      </c>
      <c r="L16" s="9">
        <v>0.79300000000000004</v>
      </c>
      <c r="M16" s="9">
        <v>179.768</v>
      </c>
      <c r="N16" s="9">
        <v>135.95400000000001</v>
      </c>
      <c r="O16" s="9">
        <v>131.429</v>
      </c>
      <c r="P16" s="9">
        <v>1.2969999999999999</v>
      </c>
      <c r="Q16" s="9">
        <v>3.2280000000000002</v>
      </c>
      <c r="R16" s="9">
        <v>2.6</v>
      </c>
      <c r="S16" s="9">
        <v>1.925</v>
      </c>
      <c r="T16" s="9">
        <v>0</v>
      </c>
      <c r="U16" s="9">
        <v>100.765</v>
      </c>
      <c r="V16" s="9">
        <v>3.2629999999999999</v>
      </c>
      <c r="W16" s="9">
        <v>4.077</v>
      </c>
      <c r="X16" s="9">
        <v>27.849</v>
      </c>
      <c r="Y16" s="9">
        <v>11.849</v>
      </c>
      <c r="Z16" s="9">
        <v>124.105</v>
      </c>
      <c r="AA16" s="9">
        <v>43.814</v>
      </c>
      <c r="AB16" s="9">
        <v>12.868</v>
      </c>
      <c r="AC16" s="9">
        <v>203.59399999999999</v>
      </c>
      <c r="AD16" s="9">
        <v>78.724000000000004</v>
      </c>
      <c r="AE16" s="9">
        <v>75.191000000000003</v>
      </c>
      <c r="AF16" s="9">
        <v>5.1059999999999999</v>
      </c>
      <c r="AG16" s="9">
        <v>5.1059999999999999</v>
      </c>
      <c r="AH16" s="9">
        <v>1.901</v>
      </c>
      <c r="AI16" s="9">
        <v>3.2050000000000001</v>
      </c>
      <c r="AJ16" s="9">
        <v>4.6150000000000002</v>
      </c>
      <c r="AK16" s="9">
        <v>0.49199999999999999</v>
      </c>
      <c r="AL16" s="9">
        <v>4.6150000000000002</v>
      </c>
      <c r="AM16" s="9">
        <v>0</v>
      </c>
      <c r="AN16" s="9">
        <v>0.49199999999999999</v>
      </c>
      <c r="AO16" s="9">
        <v>2.6789999999999998</v>
      </c>
      <c r="AP16" s="9">
        <v>0.70399999999999996</v>
      </c>
      <c r="AQ16" s="9">
        <v>1.7230000000000001</v>
      </c>
      <c r="AR16" s="9">
        <v>3.165</v>
      </c>
      <c r="AS16" s="9">
        <v>1.9410000000000001</v>
      </c>
      <c r="AT16" s="9">
        <v>0</v>
      </c>
      <c r="AU16" s="9">
        <v>70.084999999999994</v>
      </c>
      <c r="AV16" s="9">
        <v>62.097999999999999</v>
      </c>
      <c r="AW16" s="9">
        <v>55.68</v>
      </c>
      <c r="AX16" s="9">
        <v>3.3740000000000001</v>
      </c>
      <c r="AY16" s="9">
        <v>3.044</v>
      </c>
      <c r="AZ16" s="9">
        <v>3.3740000000000001</v>
      </c>
      <c r="BA16" s="9">
        <v>0.76100000000000001</v>
      </c>
      <c r="BB16" s="9">
        <v>2.2829999999999999</v>
      </c>
      <c r="BC16" s="9">
        <v>51.353999999999999</v>
      </c>
      <c r="BD16" s="9">
        <v>3.0419999999999998</v>
      </c>
      <c r="BE16" s="9">
        <v>3.2559999999999998</v>
      </c>
      <c r="BF16" s="9">
        <v>4.4459999999999997</v>
      </c>
      <c r="BG16" s="9">
        <v>11.75</v>
      </c>
      <c r="BH16" s="9">
        <v>50.347999999999999</v>
      </c>
      <c r="BI16" s="9">
        <v>7.9859999999999998</v>
      </c>
      <c r="BJ16" s="9">
        <v>3.5329999999999999</v>
      </c>
      <c r="BK16" s="9">
        <v>78.724000000000004</v>
      </c>
      <c r="BL16" s="9">
        <v>199.18199999999999</v>
      </c>
      <c r="BM16" s="9">
        <v>194.33099999999999</v>
      </c>
      <c r="BN16" s="9">
        <v>16.321000000000002</v>
      </c>
      <c r="BO16" s="9">
        <v>15.061999999999999</v>
      </c>
      <c r="BP16" s="9">
        <v>9.1859999999999999</v>
      </c>
      <c r="BQ16" s="9">
        <v>5.8760000000000003</v>
      </c>
      <c r="BR16" s="9">
        <v>10.53</v>
      </c>
      <c r="BS16" s="9">
        <v>4.5330000000000004</v>
      </c>
      <c r="BT16" s="9">
        <v>10.904</v>
      </c>
      <c r="BU16" s="9">
        <v>0.53500000000000003</v>
      </c>
      <c r="BV16" s="9">
        <v>3.6230000000000002</v>
      </c>
      <c r="BW16" s="9">
        <v>9.6579999999999995</v>
      </c>
      <c r="BX16" s="9">
        <v>2.1259999999999999</v>
      </c>
      <c r="BY16" s="9">
        <v>3.278</v>
      </c>
      <c r="BZ16" s="9">
        <v>13.323</v>
      </c>
      <c r="CA16" s="9">
        <v>1.7390000000000001</v>
      </c>
      <c r="CB16" s="9">
        <v>1.2589999999999999</v>
      </c>
      <c r="CC16" s="9">
        <v>178.01</v>
      </c>
      <c r="CD16" s="9">
        <v>161.172</v>
      </c>
      <c r="CE16" s="9">
        <v>146.18700000000001</v>
      </c>
      <c r="CF16" s="9">
        <v>7.8330000000000002</v>
      </c>
      <c r="CG16" s="9">
        <v>7.1520000000000001</v>
      </c>
      <c r="CH16" s="9">
        <v>6.9820000000000002</v>
      </c>
      <c r="CI16" s="9">
        <v>1.421</v>
      </c>
      <c r="CJ16" s="9">
        <v>6.5819999999999999</v>
      </c>
      <c r="CK16" s="9">
        <v>131.88300000000001</v>
      </c>
      <c r="CL16" s="9">
        <v>10.962999999999999</v>
      </c>
      <c r="CM16" s="9">
        <v>4.1470000000000002</v>
      </c>
      <c r="CN16" s="9">
        <v>14.18</v>
      </c>
      <c r="CO16" s="9">
        <v>40.655000000000001</v>
      </c>
      <c r="CP16" s="9">
        <v>120.518</v>
      </c>
      <c r="CQ16" s="9">
        <v>16.838000000000001</v>
      </c>
      <c r="CR16" s="9">
        <v>4.851</v>
      </c>
      <c r="CS16" s="9">
        <v>199.18199999999999</v>
      </c>
      <c r="CT16" s="9">
        <v>66.801000000000002</v>
      </c>
      <c r="CU16" s="9">
        <v>64.078000000000003</v>
      </c>
      <c r="CV16" s="9">
        <v>6.36</v>
      </c>
      <c r="CW16" s="9">
        <v>6.36</v>
      </c>
      <c r="CX16" s="9">
        <v>1.6950000000000001</v>
      </c>
      <c r="CY16" s="9">
        <v>4.665</v>
      </c>
      <c r="CZ16" s="9">
        <v>2.3069999999999999</v>
      </c>
      <c r="DA16" s="9">
        <v>4.0529999999999999</v>
      </c>
      <c r="DB16" s="9">
        <v>3.6909999999999998</v>
      </c>
      <c r="DC16" s="9">
        <v>1.542</v>
      </c>
      <c r="DD16" s="9">
        <v>1.127</v>
      </c>
      <c r="DE16" s="9">
        <v>1.7689999999999999</v>
      </c>
      <c r="DF16" s="9">
        <v>0.94699999999999995</v>
      </c>
      <c r="DG16" s="9">
        <v>3.6440000000000001</v>
      </c>
      <c r="DH16" s="9">
        <v>5.2329999999999997</v>
      </c>
      <c r="DI16" s="9">
        <v>1.127</v>
      </c>
      <c r="DJ16" s="9">
        <v>0</v>
      </c>
      <c r="DK16" s="9">
        <v>57.718000000000004</v>
      </c>
      <c r="DL16" s="9">
        <v>40.902999999999999</v>
      </c>
      <c r="DM16" s="9">
        <v>38.738999999999997</v>
      </c>
      <c r="DN16" s="9">
        <v>0.86099999999999999</v>
      </c>
      <c r="DO16" s="9">
        <v>1.3029999999999999</v>
      </c>
      <c r="DP16" s="9">
        <v>0.86099999999999999</v>
      </c>
      <c r="DQ16" s="9">
        <v>0.70199999999999996</v>
      </c>
      <c r="DR16" s="9">
        <v>0.60099999999999998</v>
      </c>
      <c r="DS16" s="9">
        <v>30.994</v>
      </c>
      <c r="DT16" s="9">
        <v>1.8959999999999999</v>
      </c>
      <c r="DU16" s="9">
        <v>2.069</v>
      </c>
      <c r="DV16" s="9">
        <v>5.9450000000000003</v>
      </c>
      <c r="DW16" s="9">
        <v>6.69</v>
      </c>
      <c r="DX16" s="9">
        <v>34.213000000000001</v>
      </c>
      <c r="DY16" s="9">
        <v>16.815000000000001</v>
      </c>
      <c r="DZ16" s="9">
        <v>2.722</v>
      </c>
      <c r="EA16" s="9">
        <v>66.801000000000002</v>
      </c>
      <c r="EB16" s="9">
        <v>389.69099999999997</v>
      </c>
      <c r="EC16" s="9">
        <v>374.30700000000002</v>
      </c>
      <c r="ED16" s="9">
        <v>34.633000000000003</v>
      </c>
      <c r="EE16" s="9">
        <v>34.137999999999998</v>
      </c>
      <c r="EF16" s="9">
        <v>19.100000000000001</v>
      </c>
      <c r="EG16" s="9">
        <v>15.038</v>
      </c>
      <c r="EH16" s="9">
        <v>27.187999999999999</v>
      </c>
      <c r="EI16" s="9">
        <v>6.95</v>
      </c>
      <c r="EJ16" s="9">
        <v>26.532</v>
      </c>
      <c r="EK16" s="9">
        <v>4.891</v>
      </c>
      <c r="EL16" s="9">
        <v>2.7160000000000002</v>
      </c>
      <c r="EM16" s="9">
        <v>17.372</v>
      </c>
      <c r="EN16" s="9">
        <v>6.9260000000000002</v>
      </c>
      <c r="EO16" s="9">
        <v>9.84</v>
      </c>
      <c r="EP16" s="9">
        <v>27.422000000000001</v>
      </c>
      <c r="EQ16" s="9">
        <v>6.7149999999999999</v>
      </c>
      <c r="ER16" s="9">
        <v>0.495</v>
      </c>
      <c r="ES16" s="9">
        <v>339.67399999999998</v>
      </c>
      <c r="ET16" s="9">
        <v>246.96199999999999</v>
      </c>
      <c r="EU16" s="9">
        <v>236.244</v>
      </c>
      <c r="EV16" s="9">
        <v>6.085</v>
      </c>
      <c r="EW16" s="9">
        <v>4.633</v>
      </c>
      <c r="EX16" s="9">
        <v>8.2379999999999995</v>
      </c>
      <c r="EY16" s="9">
        <v>1.32</v>
      </c>
      <c r="EZ16" s="9">
        <v>1.161</v>
      </c>
      <c r="FA16" s="9">
        <v>189.98500000000001</v>
      </c>
      <c r="FB16" s="9">
        <v>13.45</v>
      </c>
      <c r="FC16" s="9">
        <v>11.928000000000001</v>
      </c>
      <c r="FD16" s="9">
        <v>31.599</v>
      </c>
      <c r="FE16" s="9">
        <v>49.195</v>
      </c>
      <c r="FF16" s="9">
        <v>197.768</v>
      </c>
      <c r="FG16" s="9">
        <v>92.712000000000003</v>
      </c>
      <c r="FH16" s="9">
        <v>15.384</v>
      </c>
      <c r="FI16" s="9">
        <v>389.69099999999997</v>
      </c>
      <c r="FJ16" s="9">
        <v>119.313</v>
      </c>
      <c r="FK16" s="9">
        <v>116.02200000000001</v>
      </c>
      <c r="FL16" s="9">
        <v>12.19</v>
      </c>
      <c r="FM16" s="9">
        <v>11.151</v>
      </c>
      <c r="FN16" s="9">
        <v>4.74</v>
      </c>
      <c r="FO16" s="9">
        <v>6.4109999999999996</v>
      </c>
      <c r="FP16" s="9">
        <v>6.0030000000000001</v>
      </c>
      <c r="FQ16" s="9">
        <v>5.1479999999999997</v>
      </c>
      <c r="FR16" s="9">
        <v>5.867</v>
      </c>
      <c r="FS16" s="9">
        <v>1.823</v>
      </c>
      <c r="FT16" s="9">
        <v>3.4609999999999999</v>
      </c>
      <c r="FU16" s="9">
        <v>4.383</v>
      </c>
      <c r="FV16" s="9">
        <v>4.0739999999999998</v>
      </c>
      <c r="FW16" s="9">
        <v>2.6930000000000001</v>
      </c>
      <c r="FX16" s="9">
        <v>9.0009999999999994</v>
      </c>
      <c r="FY16" s="9">
        <v>2.149</v>
      </c>
      <c r="FZ16" s="9">
        <v>1.0389999999999999</v>
      </c>
      <c r="GA16" s="9">
        <v>103.83199999999999</v>
      </c>
      <c r="GB16" s="9">
        <v>71.423000000000002</v>
      </c>
      <c r="GC16" s="9">
        <v>68.516000000000005</v>
      </c>
      <c r="GD16" s="9">
        <v>1.4219999999999999</v>
      </c>
      <c r="GE16" s="9">
        <v>1.4850000000000001</v>
      </c>
      <c r="GF16" s="9">
        <v>1.4219999999999999</v>
      </c>
      <c r="GG16" s="9">
        <v>1.4850000000000001</v>
      </c>
      <c r="GH16" s="9">
        <v>0</v>
      </c>
      <c r="GI16" s="9">
        <v>51.94</v>
      </c>
      <c r="GJ16" s="9">
        <v>1.976</v>
      </c>
      <c r="GK16" s="9">
        <v>3.63</v>
      </c>
      <c r="GL16" s="9">
        <v>13.875999999999999</v>
      </c>
      <c r="GM16" s="9">
        <v>11.516</v>
      </c>
      <c r="GN16" s="9">
        <v>59.906999999999996</v>
      </c>
      <c r="GO16" s="9">
        <v>32.408999999999999</v>
      </c>
      <c r="GP16" s="9">
        <v>3.2909999999999999</v>
      </c>
      <c r="GQ16" s="9">
        <v>119.313</v>
      </c>
      <c r="GR16" s="9">
        <v>231.179</v>
      </c>
      <c r="GS16" s="9">
        <v>218.834</v>
      </c>
      <c r="GT16" s="9">
        <v>9.5399999999999991</v>
      </c>
      <c r="GU16" s="9">
        <v>8.923</v>
      </c>
      <c r="GV16" s="9">
        <v>3.13</v>
      </c>
      <c r="GW16" s="9">
        <v>5.7930000000000001</v>
      </c>
      <c r="GX16" s="9">
        <v>5.9340000000000002</v>
      </c>
      <c r="GY16" s="9">
        <v>2.99</v>
      </c>
      <c r="GZ16" s="9">
        <v>4.7750000000000004</v>
      </c>
      <c r="HA16" s="9">
        <v>1.3480000000000001</v>
      </c>
      <c r="HB16" s="9">
        <v>2.8010000000000002</v>
      </c>
      <c r="HC16" s="9">
        <v>4.3609999999999998</v>
      </c>
      <c r="HD16" s="9">
        <v>2.4169999999999998</v>
      </c>
      <c r="HE16" s="9">
        <v>2.145</v>
      </c>
      <c r="HF16" s="9">
        <v>6.9870000000000001</v>
      </c>
      <c r="HG16" s="9">
        <v>1.9359999999999999</v>
      </c>
      <c r="HH16" s="9">
        <v>0.61699999999999999</v>
      </c>
      <c r="HI16" s="9">
        <v>209.29400000000001</v>
      </c>
      <c r="HJ16" s="9">
        <v>208.179</v>
      </c>
      <c r="HK16" s="9">
        <v>194.709</v>
      </c>
      <c r="HL16" s="9">
        <v>6.76</v>
      </c>
      <c r="HM16" s="9">
        <v>6.71</v>
      </c>
      <c r="HN16" s="9">
        <v>7.4059999999999997</v>
      </c>
      <c r="HO16" s="9">
        <v>2.1219999999999999</v>
      </c>
      <c r="HP16" s="9">
        <v>3.9430000000000001</v>
      </c>
      <c r="HQ16" s="9">
        <v>175.92</v>
      </c>
      <c r="HR16" s="9">
        <v>4.3890000000000002</v>
      </c>
      <c r="HS16" s="9">
        <v>8.26</v>
      </c>
      <c r="HT16" s="9">
        <v>19.611000000000001</v>
      </c>
      <c r="HU16" s="9">
        <v>49.512</v>
      </c>
      <c r="HV16" s="9">
        <v>158.66800000000001</v>
      </c>
      <c r="HW16" s="9">
        <v>1.115</v>
      </c>
      <c r="HX16" s="9">
        <v>12.345000000000001</v>
      </c>
      <c r="HY16" s="9">
        <v>231.179</v>
      </c>
      <c r="HZ16" s="9">
        <v>323.79899999999998</v>
      </c>
      <c r="IA16" s="9">
        <v>301.08499999999998</v>
      </c>
      <c r="IB16" s="9">
        <v>18.978999999999999</v>
      </c>
      <c r="IC16" s="9">
        <v>17.073</v>
      </c>
      <c r="ID16" s="9">
        <v>12.01</v>
      </c>
      <c r="IE16" s="9">
        <v>5.0629999999999997</v>
      </c>
      <c r="IF16" s="9">
        <v>13.916</v>
      </c>
      <c r="IG16" s="9">
        <v>3.157</v>
      </c>
      <c r="IH16" s="9">
        <v>13.397</v>
      </c>
      <c r="II16" s="9">
        <v>1.1279999999999999</v>
      </c>
      <c r="IJ16" s="9">
        <v>2.5489999999999999</v>
      </c>
      <c r="IK16" s="9">
        <v>6.173</v>
      </c>
      <c r="IL16" s="9">
        <v>5.15</v>
      </c>
      <c r="IM16" s="9">
        <v>5.75</v>
      </c>
      <c r="IN16" s="9">
        <v>12.28</v>
      </c>
      <c r="IO16" s="9">
        <v>4.7930000000000001</v>
      </c>
      <c r="IP16" s="9">
        <v>1.9059999999999999</v>
      </c>
      <c r="IQ16" s="9">
        <v>282.10599999999999</v>
      </c>
    </row>
    <row r="17" spans="1:251">
      <c r="A17" s="10">
        <v>44228</v>
      </c>
      <c r="B17" s="9">
        <v>5.6349999999999998</v>
      </c>
      <c r="C17" s="9">
        <v>6.2469999999999999</v>
      </c>
      <c r="D17" s="9">
        <v>6.0990000000000002</v>
      </c>
      <c r="E17" s="9">
        <v>3.62</v>
      </c>
      <c r="F17" s="9">
        <v>2.1629999999999998</v>
      </c>
      <c r="G17" s="9">
        <v>4.7</v>
      </c>
      <c r="H17" s="9">
        <v>1.6319999999999999</v>
      </c>
      <c r="I17" s="9">
        <v>6.2510000000000003</v>
      </c>
      <c r="J17" s="9">
        <v>8.9529999999999994</v>
      </c>
      <c r="K17" s="9">
        <v>3.629</v>
      </c>
      <c r="L17" s="9">
        <v>2.5310000000000001</v>
      </c>
      <c r="M17" s="9">
        <v>174.71600000000001</v>
      </c>
      <c r="N17" s="9">
        <v>133.39099999999999</v>
      </c>
      <c r="O17" s="9">
        <v>129.37799999999999</v>
      </c>
      <c r="P17" s="9">
        <v>1.8740000000000001</v>
      </c>
      <c r="Q17" s="9">
        <v>2.1389999999999998</v>
      </c>
      <c r="R17" s="9">
        <v>2.302</v>
      </c>
      <c r="S17" s="9">
        <v>1.7110000000000001</v>
      </c>
      <c r="T17" s="9">
        <v>0</v>
      </c>
      <c r="U17" s="9">
        <v>92.129000000000005</v>
      </c>
      <c r="V17" s="9">
        <v>6.0640000000000001</v>
      </c>
      <c r="W17" s="9">
        <v>9.1649999999999991</v>
      </c>
      <c r="X17" s="9">
        <v>26.032</v>
      </c>
      <c r="Y17" s="9">
        <v>11.214</v>
      </c>
      <c r="Z17" s="9">
        <v>122.178</v>
      </c>
      <c r="AA17" s="9">
        <v>41.325000000000003</v>
      </c>
      <c r="AB17" s="9">
        <v>8.4130000000000003</v>
      </c>
      <c r="AC17" s="9">
        <v>198.24299999999999</v>
      </c>
      <c r="AD17" s="9">
        <v>77.915000000000006</v>
      </c>
      <c r="AE17" s="9">
        <v>76.471000000000004</v>
      </c>
      <c r="AF17" s="9">
        <v>7.0659999999999998</v>
      </c>
      <c r="AG17" s="9">
        <v>5.65</v>
      </c>
      <c r="AH17" s="9">
        <v>2.6930000000000001</v>
      </c>
      <c r="AI17" s="9">
        <v>2.956</v>
      </c>
      <c r="AJ17" s="9">
        <v>4.9539999999999997</v>
      </c>
      <c r="AK17" s="9">
        <v>0.69499999999999995</v>
      </c>
      <c r="AL17" s="9">
        <v>4.9539999999999997</v>
      </c>
      <c r="AM17" s="9">
        <v>0</v>
      </c>
      <c r="AN17" s="9">
        <v>0.69499999999999995</v>
      </c>
      <c r="AO17" s="9">
        <v>2.41</v>
      </c>
      <c r="AP17" s="9">
        <v>0</v>
      </c>
      <c r="AQ17" s="9">
        <v>3.24</v>
      </c>
      <c r="AR17" s="9">
        <v>3.4660000000000002</v>
      </c>
      <c r="AS17" s="9">
        <v>2.1829999999999998</v>
      </c>
      <c r="AT17" s="9">
        <v>1.417</v>
      </c>
      <c r="AU17" s="9">
        <v>69.405000000000001</v>
      </c>
      <c r="AV17" s="9">
        <v>57.131999999999998</v>
      </c>
      <c r="AW17" s="9">
        <v>54.640999999999998</v>
      </c>
      <c r="AX17" s="9">
        <v>1.7070000000000001</v>
      </c>
      <c r="AY17" s="9">
        <v>0</v>
      </c>
      <c r="AZ17" s="9">
        <v>1.7070000000000001</v>
      </c>
      <c r="BA17" s="9">
        <v>0</v>
      </c>
      <c r="BB17" s="9">
        <v>0</v>
      </c>
      <c r="BC17" s="9">
        <v>40.683</v>
      </c>
      <c r="BD17" s="9">
        <v>3.14</v>
      </c>
      <c r="BE17" s="9">
        <v>3.6040000000000001</v>
      </c>
      <c r="BF17" s="9">
        <v>9.7050000000000001</v>
      </c>
      <c r="BG17" s="9">
        <v>9.8010000000000002</v>
      </c>
      <c r="BH17" s="9">
        <v>47.331000000000003</v>
      </c>
      <c r="BI17" s="9">
        <v>12.273</v>
      </c>
      <c r="BJ17" s="9">
        <v>1.444</v>
      </c>
      <c r="BK17" s="9">
        <v>77.915000000000006</v>
      </c>
      <c r="BL17" s="9">
        <v>188.36</v>
      </c>
      <c r="BM17" s="9">
        <v>181.53200000000001</v>
      </c>
      <c r="BN17" s="9">
        <v>12.846</v>
      </c>
      <c r="BO17" s="9">
        <v>11.443</v>
      </c>
      <c r="BP17" s="9">
        <v>7.4329999999999998</v>
      </c>
      <c r="BQ17" s="9">
        <v>4.0090000000000003</v>
      </c>
      <c r="BR17" s="9">
        <v>9.0609999999999999</v>
      </c>
      <c r="BS17" s="9">
        <v>2.3820000000000001</v>
      </c>
      <c r="BT17" s="9">
        <v>9.6780000000000008</v>
      </c>
      <c r="BU17" s="9">
        <v>1.2370000000000001</v>
      </c>
      <c r="BV17" s="9">
        <v>0.52700000000000002</v>
      </c>
      <c r="BW17" s="9">
        <v>5.4429999999999996</v>
      </c>
      <c r="BX17" s="9">
        <v>4.1920000000000002</v>
      </c>
      <c r="BY17" s="9">
        <v>1.8080000000000001</v>
      </c>
      <c r="BZ17" s="9">
        <v>9.2530000000000001</v>
      </c>
      <c r="CA17" s="9">
        <v>2.19</v>
      </c>
      <c r="CB17" s="9">
        <v>1.403</v>
      </c>
      <c r="CC17" s="9">
        <v>168.68600000000001</v>
      </c>
      <c r="CD17" s="9">
        <v>156.40700000000001</v>
      </c>
      <c r="CE17" s="9">
        <v>144.67500000000001</v>
      </c>
      <c r="CF17" s="9">
        <v>3.1030000000000002</v>
      </c>
      <c r="CG17" s="9">
        <v>8.6289999999999996</v>
      </c>
      <c r="CH17" s="9">
        <v>4.2350000000000003</v>
      </c>
      <c r="CI17" s="9">
        <v>5.1319999999999997</v>
      </c>
      <c r="CJ17" s="9">
        <v>2.3650000000000002</v>
      </c>
      <c r="CK17" s="9">
        <v>133.75899999999999</v>
      </c>
      <c r="CL17" s="9">
        <v>7.0190000000000001</v>
      </c>
      <c r="CM17" s="9">
        <v>1.8620000000000001</v>
      </c>
      <c r="CN17" s="9">
        <v>13.766999999999999</v>
      </c>
      <c r="CO17" s="9">
        <v>40.152000000000001</v>
      </c>
      <c r="CP17" s="9">
        <v>116.255</v>
      </c>
      <c r="CQ17" s="9">
        <v>12.279</v>
      </c>
      <c r="CR17" s="9">
        <v>6.8280000000000003</v>
      </c>
      <c r="CS17" s="9">
        <v>188.36</v>
      </c>
      <c r="CT17" s="9">
        <v>66.709000000000003</v>
      </c>
      <c r="CU17" s="9">
        <v>65.617999999999995</v>
      </c>
      <c r="CV17" s="9">
        <v>2.7730000000000001</v>
      </c>
      <c r="CW17" s="9">
        <v>2.3479999999999999</v>
      </c>
      <c r="CX17" s="9">
        <v>0.44</v>
      </c>
      <c r="CY17" s="9">
        <v>1.9079999999999999</v>
      </c>
      <c r="CZ17" s="9">
        <v>0.62</v>
      </c>
      <c r="DA17" s="9">
        <v>1.7270000000000001</v>
      </c>
      <c r="DB17" s="9">
        <v>0.62</v>
      </c>
      <c r="DC17" s="9">
        <v>0.57099999999999995</v>
      </c>
      <c r="DD17" s="9">
        <v>1.1559999999999999</v>
      </c>
      <c r="DE17" s="9">
        <v>0.71599999999999997</v>
      </c>
      <c r="DF17" s="9">
        <v>0.57099999999999995</v>
      </c>
      <c r="DG17" s="9">
        <v>1.06</v>
      </c>
      <c r="DH17" s="9">
        <v>1.012</v>
      </c>
      <c r="DI17" s="9">
        <v>1.3360000000000001</v>
      </c>
      <c r="DJ17" s="9">
        <v>0.42499999999999999</v>
      </c>
      <c r="DK17" s="9">
        <v>62.845999999999997</v>
      </c>
      <c r="DL17" s="9">
        <v>44.219000000000001</v>
      </c>
      <c r="DM17" s="9">
        <v>43.53</v>
      </c>
      <c r="DN17" s="9">
        <v>0.68799999999999994</v>
      </c>
      <c r="DO17" s="9">
        <v>0</v>
      </c>
      <c r="DP17" s="9">
        <v>0.68799999999999994</v>
      </c>
      <c r="DQ17" s="9">
        <v>0</v>
      </c>
      <c r="DR17" s="9">
        <v>0</v>
      </c>
      <c r="DS17" s="9">
        <v>31.995000000000001</v>
      </c>
      <c r="DT17" s="9">
        <v>2.605</v>
      </c>
      <c r="DU17" s="9">
        <v>2.1869999999999998</v>
      </c>
      <c r="DV17" s="9">
        <v>7.431</v>
      </c>
      <c r="DW17" s="9">
        <v>3.7930000000000001</v>
      </c>
      <c r="DX17" s="9">
        <v>40.426000000000002</v>
      </c>
      <c r="DY17" s="9">
        <v>18.626999999999999</v>
      </c>
      <c r="DZ17" s="9">
        <v>1.0900000000000001</v>
      </c>
      <c r="EA17" s="9">
        <v>66.709000000000003</v>
      </c>
      <c r="EB17" s="9">
        <v>412.73700000000002</v>
      </c>
      <c r="EC17" s="9">
        <v>397.35</v>
      </c>
      <c r="ED17" s="9">
        <v>24.472000000000001</v>
      </c>
      <c r="EE17" s="9">
        <v>21.288</v>
      </c>
      <c r="EF17" s="9">
        <v>8.5289999999999999</v>
      </c>
      <c r="EG17" s="9">
        <v>12.76</v>
      </c>
      <c r="EH17" s="9">
        <v>16.555</v>
      </c>
      <c r="EI17" s="9">
        <v>4.7329999999999997</v>
      </c>
      <c r="EJ17" s="9">
        <v>17.227</v>
      </c>
      <c r="EK17" s="9">
        <v>1.482</v>
      </c>
      <c r="EL17" s="9">
        <v>2.5790000000000002</v>
      </c>
      <c r="EM17" s="9">
        <v>10.42</v>
      </c>
      <c r="EN17" s="9">
        <v>3.367</v>
      </c>
      <c r="EO17" s="9">
        <v>7.5010000000000003</v>
      </c>
      <c r="EP17" s="9">
        <v>13.432</v>
      </c>
      <c r="EQ17" s="9">
        <v>7.8570000000000002</v>
      </c>
      <c r="ER17" s="9">
        <v>3.1840000000000002</v>
      </c>
      <c r="ES17" s="9">
        <v>372.87799999999999</v>
      </c>
      <c r="ET17" s="9">
        <v>279.738</v>
      </c>
      <c r="EU17" s="9">
        <v>268.66000000000003</v>
      </c>
      <c r="EV17" s="9">
        <v>6.3520000000000003</v>
      </c>
      <c r="EW17" s="9">
        <v>3.98</v>
      </c>
      <c r="EX17" s="9">
        <v>7.1740000000000004</v>
      </c>
      <c r="EY17" s="9">
        <v>1.907</v>
      </c>
      <c r="EZ17" s="9">
        <v>1.2509999999999999</v>
      </c>
      <c r="FA17" s="9">
        <v>215.685</v>
      </c>
      <c r="FB17" s="9">
        <v>14.148</v>
      </c>
      <c r="FC17" s="9">
        <v>13.510999999999999</v>
      </c>
      <c r="FD17" s="9">
        <v>36.393999999999998</v>
      </c>
      <c r="FE17" s="9">
        <v>48.284999999999997</v>
      </c>
      <c r="FF17" s="9">
        <v>231.453</v>
      </c>
      <c r="FG17" s="9">
        <v>93.14</v>
      </c>
      <c r="FH17" s="9">
        <v>15.387</v>
      </c>
      <c r="FI17" s="9">
        <v>412.73700000000002</v>
      </c>
      <c r="FJ17" s="9">
        <v>131.554</v>
      </c>
      <c r="FK17" s="9">
        <v>119.86</v>
      </c>
      <c r="FL17" s="9">
        <v>13.468</v>
      </c>
      <c r="FM17" s="9">
        <v>12.339</v>
      </c>
      <c r="FN17" s="9">
        <v>1.9259999999999999</v>
      </c>
      <c r="FO17" s="9">
        <v>10.414</v>
      </c>
      <c r="FP17" s="9">
        <v>7.0830000000000002</v>
      </c>
      <c r="FQ17" s="9">
        <v>5.2560000000000002</v>
      </c>
      <c r="FR17" s="9">
        <v>8.4109999999999996</v>
      </c>
      <c r="FS17" s="9">
        <v>1.3360000000000001</v>
      </c>
      <c r="FT17" s="9">
        <v>2.593</v>
      </c>
      <c r="FU17" s="9">
        <v>3.125</v>
      </c>
      <c r="FV17" s="9">
        <v>3.9140000000000001</v>
      </c>
      <c r="FW17" s="9">
        <v>5.3</v>
      </c>
      <c r="FX17" s="9">
        <v>9.6349999999999998</v>
      </c>
      <c r="FY17" s="9">
        <v>2.7040000000000002</v>
      </c>
      <c r="FZ17" s="9">
        <v>1.1279999999999999</v>
      </c>
      <c r="GA17" s="9">
        <v>106.393</v>
      </c>
      <c r="GB17" s="9">
        <v>72.861000000000004</v>
      </c>
      <c r="GC17" s="9">
        <v>69.197999999999993</v>
      </c>
      <c r="GD17" s="9">
        <v>1.6539999999999999</v>
      </c>
      <c r="GE17" s="9">
        <v>2.0089999999999999</v>
      </c>
      <c r="GF17" s="9">
        <v>3.0539999999999998</v>
      </c>
      <c r="GG17" s="9">
        <v>0</v>
      </c>
      <c r="GH17" s="9">
        <v>0.60899999999999999</v>
      </c>
      <c r="GI17" s="9">
        <v>53.222999999999999</v>
      </c>
      <c r="GJ17" s="9">
        <v>7.0960000000000001</v>
      </c>
      <c r="GK17" s="9">
        <v>6.2380000000000004</v>
      </c>
      <c r="GL17" s="9">
        <v>6.3029999999999999</v>
      </c>
      <c r="GM17" s="9">
        <v>7.2519999999999998</v>
      </c>
      <c r="GN17" s="9">
        <v>65.608999999999995</v>
      </c>
      <c r="GO17" s="9">
        <v>33.531999999999996</v>
      </c>
      <c r="GP17" s="9">
        <v>11.694000000000001</v>
      </c>
      <c r="GQ17" s="9">
        <v>131.554</v>
      </c>
      <c r="GR17" s="9">
        <v>239.79499999999999</v>
      </c>
      <c r="GS17" s="9">
        <v>230.51300000000001</v>
      </c>
      <c r="GT17" s="9">
        <v>12.739000000000001</v>
      </c>
      <c r="GU17" s="9">
        <v>9.7929999999999993</v>
      </c>
      <c r="GV17" s="9">
        <v>2.9870000000000001</v>
      </c>
      <c r="GW17" s="9">
        <v>6.806</v>
      </c>
      <c r="GX17" s="9">
        <v>5.6589999999999998</v>
      </c>
      <c r="GY17" s="9">
        <v>4.1340000000000003</v>
      </c>
      <c r="GZ17" s="9">
        <v>6.9589999999999996</v>
      </c>
      <c r="HA17" s="9">
        <v>1.802</v>
      </c>
      <c r="HB17" s="9">
        <v>1.0309999999999999</v>
      </c>
      <c r="HC17" s="9">
        <v>3.9119999999999999</v>
      </c>
      <c r="HD17" s="9">
        <v>2.68</v>
      </c>
      <c r="HE17" s="9">
        <v>3.2</v>
      </c>
      <c r="HF17" s="9">
        <v>6.6420000000000003</v>
      </c>
      <c r="HG17" s="9">
        <v>3.1509999999999998</v>
      </c>
      <c r="HH17" s="9">
        <v>2.9460000000000002</v>
      </c>
      <c r="HI17" s="9">
        <v>217.774</v>
      </c>
      <c r="HJ17" s="9">
        <v>213.76</v>
      </c>
      <c r="HK17" s="9">
        <v>200.02799999999999</v>
      </c>
      <c r="HL17" s="9">
        <v>9.5809999999999995</v>
      </c>
      <c r="HM17" s="9">
        <v>4.1500000000000004</v>
      </c>
      <c r="HN17" s="9">
        <v>10.196</v>
      </c>
      <c r="HO17" s="9">
        <v>0</v>
      </c>
      <c r="HP17" s="9">
        <v>2.2010000000000001</v>
      </c>
      <c r="HQ17" s="9">
        <v>174.14</v>
      </c>
      <c r="HR17" s="9">
        <v>7.5330000000000004</v>
      </c>
      <c r="HS17" s="9">
        <v>8.1929999999999996</v>
      </c>
      <c r="HT17" s="9">
        <v>23.893999999999998</v>
      </c>
      <c r="HU17" s="9">
        <v>46.317999999999998</v>
      </c>
      <c r="HV17" s="9">
        <v>167.44200000000001</v>
      </c>
      <c r="HW17" s="9">
        <v>4.0140000000000002</v>
      </c>
      <c r="HX17" s="9">
        <v>9.282</v>
      </c>
      <c r="HY17" s="9">
        <v>239.79499999999999</v>
      </c>
      <c r="HZ17" s="9">
        <v>330.39400000000001</v>
      </c>
      <c r="IA17" s="9">
        <v>310.02499999999998</v>
      </c>
      <c r="IB17" s="9">
        <v>19.216999999999999</v>
      </c>
      <c r="IC17" s="9">
        <v>15.279</v>
      </c>
      <c r="ID17" s="9">
        <v>5.1740000000000004</v>
      </c>
      <c r="IE17" s="9">
        <v>10.105</v>
      </c>
      <c r="IF17" s="9">
        <v>11.366</v>
      </c>
      <c r="IG17" s="9">
        <v>3.9129999999999998</v>
      </c>
      <c r="IH17" s="9">
        <v>12.576000000000001</v>
      </c>
      <c r="II17" s="9">
        <v>0</v>
      </c>
      <c r="IJ17" s="9">
        <v>1.806</v>
      </c>
      <c r="IK17" s="9">
        <v>6.6440000000000001</v>
      </c>
      <c r="IL17" s="9">
        <v>3.8929999999999998</v>
      </c>
      <c r="IM17" s="9">
        <v>4.742</v>
      </c>
      <c r="IN17" s="9">
        <v>8.8680000000000003</v>
      </c>
      <c r="IO17" s="9">
        <v>6.4109999999999996</v>
      </c>
      <c r="IP17" s="9">
        <v>3.9380000000000002</v>
      </c>
      <c r="IQ17" s="9">
        <v>290.80799999999999</v>
      </c>
    </row>
    <row r="18" spans="1:251">
      <c r="A18" s="10">
        <v>44593</v>
      </c>
      <c r="B18" s="9">
        <v>9.7669999999999995</v>
      </c>
      <c r="C18" s="9">
        <v>3.569</v>
      </c>
      <c r="D18" s="9">
        <v>10.384</v>
      </c>
      <c r="E18" s="9">
        <v>0.64</v>
      </c>
      <c r="F18" s="9">
        <v>1.8879999999999999</v>
      </c>
      <c r="G18" s="9">
        <v>3.8889999999999998</v>
      </c>
      <c r="H18" s="9">
        <v>4.1619999999999999</v>
      </c>
      <c r="I18" s="9">
        <v>5.2850000000000001</v>
      </c>
      <c r="J18" s="9">
        <v>9.6170000000000009</v>
      </c>
      <c r="K18" s="9">
        <v>3.7189999999999999</v>
      </c>
      <c r="L18" s="9">
        <v>2.4049999999999998</v>
      </c>
      <c r="M18" s="9">
        <v>172.93700000000001</v>
      </c>
      <c r="N18" s="9">
        <v>139.751</v>
      </c>
      <c r="O18" s="9">
        <v>132.51900000000001</v>
      </c>
      <c r="P18" s="9">
        <v>2.9590000000000001</v>
      </c>
      <c r="Q18" s="9">
        <v>4.2729999999999997</v>
      </c>
      <c r="R18" s="9">
        <v>3.9350000000000001</v>
      </c>
      <c r="S18" s="9">
        <v>2.11</v>
      </c>
      <c r="T18" s="9">
        <v>1.1879999999999999</v>
      </c>
      <c r="U18" s="9">
        <v>100.467</v>
      </c>
      <c r="V18" s="9">
        <v>8.8659999999999997</v>
      </c>
      <c r="W18" s="9">
        <v>8.9740000000000002</v>
      </c>
      <c r="X18" s="9">
        <v>21.443999999999999</v>
      </c>
      <c r="Y18" s="9">
        <v>16.225999999999999</v>
      </c>
      <c r="Z18" s="9">
        <v>123.52500000000001</v>
      </c>
      <c r="AA18" s="9">
        <v>33.186999999999998</v>
      </c>
      <c r="AB18" s="9">
        <v>9.3030000000000008</v>
      </c>
      <c r="AC18" s="9">
        <v>197.98099999999999</v>
      </c>
      <c r="AD18" s="9">
        <v>72.938999999999993</v>
      </c>
      <c r="AE18" s="9">
        <v>69.944000000000003</v>
      </c>
      <c r="AF18" s="9">
        <v>5.7370000000000001</v>
      </c>
      <c r="AG18" s="9">
        <v>5.7370000000000001</v>
      </c>
      <c r="AH18" s="9">
        <v>0.77100000000000002</v>
      </c>
      <c r="AI18" s="9">
        <v>4.9660000000000002</v>
      </c>
      <c r="AJ18" s="9">
        <v>4.4630000000000001</v>
      </c>
      <c r="AK18" s="9">
        <v>1.274</v>
      </c>
      <c r="AL18" s="9">
        <v>5.2130000000000001</v>
      </c>
      <c r="AM18" s="9">
        <v>0</v>
      </c>
      <c r="AN18" s="9">
        <v>0.52500000000000002</v>
      </c>
      <c r="AO18" s="9">
        <v>4.415</v>
      </c>
      <c r="AP18" s="9">
        <v>1.3220000000000001</v>
      </c>
      <c r="AQ18" s="9">
        <v>0</v>
      </c>
      <c r="AR18" s="9">
        <v>4.6130000000000004</v>
      </c>
      <c r="AS18" s="9">
        <v>1.1240000000000001</v>
      </c>
      <c r="AT18" s="9">
        <v>0</v>
      </c>
      <c r="AU18" s="9">
        <v>64.206999999999994</v>
      </c>
      <c r="AV18" s="9">
        <v>58.137</v>
      </c>
      <c r="AW18" s="9">
        <v>55.953000000000003</v>
      </c>
      <c r="AX18" s="9">
        <v>0.54800000000000004</v>
      </c>
      <c r="AY18" s="9">
        <v>1.6359999999999999</v>
      </c>
      <c r="AZ18" s="9">
        <v>1.1459999999999999</v>
      </c>
      <c r="BA18" s="9">
        <v>0.47799999999999998</v>
      </c>
      <c r="BB18" s="9">
        <v>0.56000000000000005</v>
      </c>
      <c r="BC18" s="9">
        <v>43.438000000000002</v>
      </c>
      <c r="BD18" s="9">
        <v>3.7669999999999999</v>
      </c>
      <c r="BE18" s="9">
        <v>3.2909999999999999</v>
      </c>
      <c r="BF18" s="9">
        <v>7.64</v>
      </c>
      <c r="BG18" s="9">
        <v>13.298</v>
      </c>
      <c r="BH18" s="9">
        <v>44.838999999999999</v>
      </c>
      <c r="BI18" s="9">
        <v>6.07</v>
      </c>
      <c r="BJ18" s="9">
        <v>2.996</v>
      </c>
      <c r="BK18" s="9">
        <v>72.938999999999993</v>
      </c>
      <c r="BL18" s="9">
        <v>229.97800000000001</v>
      </c>
      <c r="BM18" s="9">
        <v>225.44900000000001</v>
      </c>
      <c r="BN18" s="9">
        <v>26.533000000000001</v>
      </c>
      <c r="BO18" s="9">
        <v>24.085999999999999</v>
      </c>
      <c r="BP18" s="9">
        <v>16.032</v>
      </c>
      <c r="BQ18" s="9">
        <v>8.0540000000000003</v>
      </c>
      <c r="BR18" s="9">
        <v>16.760999999999999</v>
      </c>
      <c r="BS18" s="9">
        <v>7.3250000000000002</v>
      </c>
      <c r="BT18" s="9">
        <v>16.443000000000001</v>
      </c>
      <c r="BU18" s="9">
        <v>5.1959999999999997</v>
      </c>
      <c r="BV18" s="9">
        <v>2.4470000000000001</v>
      </c>
      <c r="BW18" s="9">
        <v>16.143999999999998</v>
      </c>
      <c r="BX18" s="9">
        <v>3.8180000000000001</v>
      </c>
      <c r="BY18" s="9">
        <v>4.1239999999999997</v>
      </c>
      <c r="BZ18" s="9">
        <v>20.77</v>
      </c>
      <c r="CA18" s="9">
        <v>3.3159999999999998</v>
      </c>
      <c r="CB18" s="9">
        <v>2.4470000000000001</v>
      </c>
      <c r="CC18" s="9">
        <v>198.916</v>
      </c>
      <c r="CD18" s="9">
        <v>172.96600000000001</v>
      </c>
      <c r="CE18" s="9">
        <v>156.36699999999999</v>
      </c>
      <c r="CF18" s="9">
        <v>8.4570000000000007</v>
      </c>
      <c r="CG18" s="9">
        <v>7.569</v>
      </c>
      <c r="CH18" s="9">
        <v>7.4930000000000003</v>
      </c>
      <c r="CI18" s="9">
        <v>3.266</v>
      </c>
      <c r="CJ18" s="9">
        <v>5.2670000000000003</v>
      </c>
      <c r="CK18" s="9">
        <v>135.56299999999999</v>
      </c>
      <c r="CL18" s="9">
        <v>11.917999999999999</v>
      </c>
      <c r="CM18" s="9">
        <v>6.9009999999999998</v>
      </c>
      <c r="CN18" s="9">
        <v>18.584</v>
      </c>
      <c r="CO18" s="9">
        <v>37.561999999999998</v>
      </c>
      <c r="CP18" s="9">
        <v>135.404</v>
      </c>
      <c r="CQ18" s="9">
        <v>25.95</v>
      </c>
      <c r="CR18" s="9">
        <v>4.5289999999999999</v>
      </c>
      <c r="CS18" s="9">
        <v>229.97800000000001</v>
      </c>
      <c r="CT18" s="9">
        <v>72.698999999999998</v>
      </c>
      <c r="CU18" s="9">
        <v>70.391000000000005</v>
      </c>
      <c r="CV18" s="9">
        <v>4.1449999999999996</v>
      </c>
      <c r="CW18" s="9">
        <v>2.9860000000000002</v>
      </c>
      <c r="CX18" s="9">
        <v>1.214</v>
      </c>
      <c r="CY18" s="9">
        <v>1.772</v>
      </c>
      <c r="CZ18" s="9">
        <v>1.7509999999999999</v>
      </c>
      <c r="DA18" s="9">
        <v>1.2350000000000001</v>
      </c>
      <c r="DB18" s="9">
        <v>1.7509999999999999</v>
      </c>
      <c r="DC18" s="9">
        <v>0</v>
      </c>
      <c r="DD18" s="9">
        <v>0.628</v>
      </c>
      <c r="DE18" s="9">
        <v>1.804</v>
      </c>
      <c r="DF18" s="9">
        <v>0.60599999999999998</v>
      </c>
      <c r="DG18" s="9">
        <v>0.57499999999999996</v>
      </c>
      <c r="DH18" s="9">
        <v>2.9860000000000002</v>
      </c>
      <c r="DI18" s="9">
        <v>0</v>
      </c>
      <c r="DJ18" s="9">
        <v>1.159</v>
      </c>
      <c r="DK18" s="9">
        <v>66.245999999999995</v>
      </c>
      <c r="DL18" s="9">
        <v>47.448999999999998</v>
      </c>
      <c r="DM18" s="9">
        <v>46.802</v>
      </c>
      <c r="DN18" s="9">
        <v>0</v>
      </c>
      <c r="DO18" s="9">
        <v>0.64700000000000002</v>
      </c>
      <c r="DP18" s="9">
        <v>0</v>
      </c>
      <c r="DQ18" s="9">
        <v>0.64700000000000002</v>
      </c>
      <c r="DR18" s="9">
        <v>0</v>
      </c>
      <c r="DS18" s="9">
        <v>37.328000000000003</v>
      </c>
      <c r="DT18" s="9">
        <v>3.2930000000000001</v>
      </c>
      <c r="DU18" s="9">
        <v>0.54600000000000004</v>
      </c>
      <c r="DV18" s="9">
        <v>6.2809999999999997</v>
      </c>
      <c r="DW18" s="9">
        <v>4.6239999999999997</v>
      </c>
      <c r="DX18" s="9">
        <v>42.825000000000003</v>
      </c>
      <c r="DY18" s="9">
        <v>18.797000000000001</v>
      </c>
      <c r="DZ18" s="9">
        <v>2.3090000000000002</v>
      </c>
      <c r="EA18" s="9">
        <v>72.698999999999998</v>
      </c>
      <c r="EB18" s="9">
        <v>380.83100000000002</v>
      </c>
      <c r="EC18" s="9">
        <v>367.37700000000001</v>
      </c>
      <c r="ED18" s="9">
        <v>46.393000000000001</v>
      </c>
      <c r="EE18" s="9">
        <v>41.817</v>
      </c>
      <c r="EF18" s="9">
        <v>19.459</v>
      </c>
      <c r="EG18" s="9">
        <v>22.358000000000001</v>
      </c>
      <c r="EH18" s="9">
        <v>29.138999999999999</v>
      </c>
      <c r="EI18" s="9">
        <v>12.678000000000001</v>
      </c>
      <c r="EJ18" s="9">
        <v>31.888999999999999</v>
      </c>
      <c r="EK18" s="9">
        <v>6.5880000000000001</v>
      </c>
      <c r="EL18" s="9">
        <v>3.34</v>
      </c>
      <c r="EM18" s="9">
        <v>13.673</v>
      </c>
      <c r="EN18" s="9">
        <v>12.526</v>
      </c>
      <c r="EO18" s="9">
        <v>15.617000000000001</v>
      </c>
      <c r="EP18" s="9">
        <v>31.626000000000001</v>
      </c>
      <c r="EQ18" s="9">
        <v>10.191000000000001</v>
      </c>
      <c r="ER18" s="9">
        <v>4.5759999999999996</v>
      </c>
      <c r="ES18" s="9">
        <v>320.98399999999998</v>
      </c>
      <c r="ET18" s="9">
        <v>233.48599999999999</v>
      </c>
      <c r="EU18" s="9">
        <v>218.74799999999999</v>
      </c>
      <c r="EV18" s="9">
        <v>7.7320000000000002</v>
      </c>
      <c r="EW18" s="9">
        <v>7.0060000000000002</v>
      </c>
      <c r="EX18" s="9">
        <v>7.0019999999999998</v>
      </c>
      <c r="EY18" s="9">
        <v>5.8890000000000002</v>
      </c>
      <c r="EZ18" s="9">
        <v>1.847</v>
      </c>
      <c r="FA18" s="9">
        <v>194.21799999999999</v>
      </c>
      <c r="FB18" s="9">
        <v>11.696999999999999</v>
      </c>
      <c r="FC18" s="9">
        <v>8.1720000000000006</v>
      </c>
      <c r="FD18" s="9">
        <v>19.399000000000001</v>
      </c>
      <c r="FE18" s="9">
        <v>64.061999999999998</v>
      </c>
      <c r="FF18" s="9">
        <v>169.42400000000001</v>
      </c>
      <c r="FG18" s="9">
        <v>87.498000000000005</v>
      </c>
      <c r="FH18" s="9">
        <v>13.452999999999999</v>
      </c>
      <c r="FI18" s="9">
        <v>380.83100000000002</v>
      </c>
      <c r="FJ18" s="9">
        <v>122.12</v>
      </c>
      <c r="FK18" s="9">
        <v>116.932</v>
      </c>
      <c r="FL18" s="9">
        <v>12.363</v>
      </c>
      <c r="FM18" s="9">
        <v>11.771000000000001</v>
      </c>
      <c r="FN18" s="9">
        <v>4.1820000000000004</v>
      </c>
      <c r="FO18" s="9">
        <v>7.5890000000000004</v>
      </c>
      <c r="FP18" s="9">
        <v>6.5119999999999996</v>
      </c>
      <c r="FQ18" s="9">
        <v>5.258</v>
      </c>
      <c r="FR18" s="9">
        <v>7.5510000000000002</v>
      </c>
      <c r="FS18" s="9">
        <v>1.86</v>
      </c>
      <c r="FT18" s="9">
        <v>2.36</v>
      </c>
      <c r="FU18" s="9">
        <v>5.1529999999999996</v>
      </c>
      <c r="FV18" s="9">
        <v>1.609</v>
      </c>
      <c r="FW18" s="9">
        <v>5.0090000000000003</v>
      </c>
      <c r="FX18" s="9">
        <v>7.0140000000000002</v>
      </c>
      <c r="FY18" s="9">
        <v>4.7569999999999997</v>
      </c>
      <c r="FZ18" s="9">
        <v>0.59199999999999997</v>
      </c>
      <c r="GA18" s="9">
        <v>104.569</v>
      </c>
      <c r="GB18" s="9">
        <v>69.509</v>
      </c>
      <c r="GC18" s="9">
        <v>64.817999999999998</v>
      </c>
      <c r="GD18" s="9">
        <v>2.7549999999999999</v>
      </c>
      <c r="GE18" s="9">
        <v>1.9370000000000001</v>
      </c>
      <c r="GF18" s="9">
        <v>2.1760000000000002</v>
      </c>
      <c r="GG18" s="9">
        <v>1.849</v>
      </c>
      <c r="GH18" s="9">
        <v>0.66700000000000004</v>
      </c>
      <c r="GI18" s="9">
        <v>53.393000000000001</v>
      </c>
      <c r="GJ18" s="9">
        <v>3.581</v>
      </c>
      <c r="GK18" s="9">
        <v>1.5489999999999999</v>
      </c>
      <c r="GL18" s="9">
        <v>10.987</v>
      </c>
      <c r="GM18" s="9">
        <v>11.835000000000001</v>
      </c>
      <c r="GN18" s="9">
        <v>57.673999999999999</v>
      </c>
      <c r="GO18" s="9">
        <v>35.058999999999997</v>
      </c>
      <c r="GP18" s="9">
        <v>5.1879999999999997</v>
      </c>
      <c r="GQ18" s="9">
        <v>122.12</v>
      </c>
      <c r="GR18" s="9">
        <v>228.822</v>
      </c>
      <c r="GS18" s="9">
        <v>220.77500000000001</v>
      </c>
      <c r="GT18" s="9">
        <v>14.087</v>
      </c>
      <c r="GU18" s="9">
        <v>14.087</v>
      </c>
      <c r="GV18" s="9">
        <v>7.14</v>
      </c>
      <c r="GW18" s="9">
        <v>6.9470000000000001</v>
      </c>
      <c r="GX18" s="9">
        <v>8.8089999999999993</v>
      </c>
      <c r="GY18" s="9">
        <v>5.2779999999999996</v>
      </c>
      <c r="GZ18" s="9">
        <v>7.8330000000000002</v>
      </c>
      <c r="HA18" s="9">
        <v>2.8290000000000002</v>
      </c>
      <c r="HB18" s="9">
        <v>3.4249999999999998</v>
      </c>
      <c r="HC18" s="9">
        <v>6.585</v>
      </c>
      <c r="HD18" s="9">
        <v>5.5730000000000004</v>
      </c>
      <c r="HE18" s="9">
        <v>1.9279999999999999</v>
      </c>
      <c r="HF18" s="9">
        <v>9.1289999999999996</v>
      </c>
      <c r="HG18" s="9">
        <v>4.9580000000000002</v>
      </c>
      <c r="HH18" s="9">
        <v>0</v>
      </c>
      <c r="HI18" s="9">
        <v>206.68799999999999</v>
      </c>
      <c r="HJ18" s="9">
        <v>203.70699999999999</v>
      </c>
      <c r="HK18" s="9">
        <v>185.80099999999999</v>
      </c>
      <c r="HL18" s="9">
        <v>11.913</v>
      </c>
      <c r="HM18" s="9">
        <v>5.9930000000000003</v>
      </c>
      <c r="HN18" s="9">
        <v>10.763</v>
      </c>
      <c r="HO18" s="9">
        <v>3.052</v>
      </c>
      <c r="HP18" s="9">
        <v>3.4249999999999998</v>
      </c>
      <c r="HQ18" s="9">
        <v>164.083</v>
      </c>
      <c r="HR18" s="9">
        <v>11.683</v>
      </c>
      <c r="HS18" s="9">
        <v>8.827</v>
      </c>
      <c r="HT18" s="9">
        <v>19.114000000000001</v>
      </c>
      <c r="HU18" s="9">
        <v>44.808999999999997</v>
      </c>
      <c r="HV18" s="9">
        <v>158.898</v>
      </c>
      <c r="HW18" s="9">
        <v>2.9809999999999999</v>
      </c>
      <c r="HX18" s="9">
        <v>8.0470000000000006</v>
      </c>
      <c r="HY18" s="9">
        <v>228.822</v>
      </c>
      <c r="HZ18" s="9">
        <v>322.56700000000001</v>
      </c>
      <c r="IA18" s="9">
        <v>301.24799999999999</v>
      </c>
      <c r="IB18" s="9">
        <v>16.91</v>
      </c>
      <c r="IC18" s="9">
        <v>12.724</v>
      </c>
      <c r="ID18" s="9">
        <v>4.6509999999999998</v>
      </c>
      <c r="IE18" s="9">
        <v>8.0730000000000004</v>
      </c>
      <c r="IF18" s="9">
        <v>8.4760000000000009</v>
      </c>
      <c r="IG18" s="9">
        <v>4.2469999999999999</v>
      </c>
      <c r="IH18" s="9">
        <v>9.7949999999999999</v>
      </c>
      <c r="II18" s="9">
        <v>0.58499999999999996</v>
      </c>
      <c r="IJ18" s="9">
        <v>2.3439999999999999</v>
      </c>
      <c r="IK18" s="9">
        <v>4.375</v>
      </c>
      <c r="IL18" s="9">
        <v>4.7430000000000003</v>
      </c>
      <c r="IM18" s="9">
        <v>3.6059999999999999</v>
      </c>
      <c r="IN18" s="9">
        <v>9.2780000000000005</v>
      </c>
      <c r="IO18" s="9">
        <v>3.4460000000000002</v>
      </c>
      <c r="IP18" s="9">
        <v>4.1859999999999999</v>
      </c>
      <c r="IQ18" s="9">
        <v>284.33800000000002</v>
      </c>
    </row>
    <row r="19" spans="1:251">
      <c r="A19" s="10">
        <v>44958</v>
      </c>
      <c r="B19" s="9">
        <v>18.96</v>
      </c>
      <c r="C19" s="9">
        <v>5.319</v>
      </c>
      <c r="D19" s="9">
        <v>19.47</v>
      </c>
      <c r="E19" s="9">
        <v>2.7589999999999999</v>
      </c>
      <c r="F19" s="9">
        <v>2.0499999999999998</v>
      </c>
      <c r="G19" s="9">
        <v>10.958</v>
      </c>
      <c r="H19" s="9">
        <v>9.2270000000000003</v>
      </c>
      <c r="I19" s="9">
        <v>4.0940000000000003</v>
      </c>
      <c r="J19" s="9">
        <v>19.375</v>
      </c>
      <c r="K19" s="9">
        <v>4.9039999999999999</v>
      </c>
      <c r="L19" s="9">
        <v>0</v>
      </c>
      <c r="M19" s="9">
        <v>170.471</v>
      </c>
      <c r="N19" s="9">
        <v>126.61499999999999</v>
      </c>
      <c r="O19" s="9">
        <v>122.732</v>
      </c>
      <c r="P19" s="9">
        <v>1.954</v>
      </c>
      <c r="Q19" s="9">
        <v>1.929</v>
      </c>
      <c r="R19" s="9">
        <v>3.2919999999999998</v>
      </c>
      <c r="S19" s="9">
        <v>0.59099999999999997</v>
      </c>
      <c r="T19" s="9">
        <v>0</v>
      </c>
      <c r="U19" s="9">
        <v>93.802999999999997</v>
      </c>
      <c r="V19" s="9">
        <v>6.0140000000000002</v>
      </c>
      <c r="W19" s="9">
        <v>3.9729999999999999</v>
      </c>
      <c r="X19" s="9">
        <v>22.826000000000001</v>
      </c>
      <c r="Y19" s="9">
        <v>15.28</v>
      </c>
      <c r="Z19" s="9">
        <v>111.33499999999999</v>
      </c>
      <c r="AA19" s="9">
        <v>43.856000000000002</v>
      </c>
      <c r="AB19" s="9">
        <v>9.7940000000000005</v>
      </c>
      <c r="AC19" s="9">
        <v>204.54300000000001</v>
      </c>
      <c r="AD19" s="9">
        <v>81.016000000000005</v>
      </c>
      <c r="AE19" s="9">
        <v>74.869</v>
      </c>
      <c r="AF19" s="9">
        <v>5.569</v>
      </c>
      <c r="AG19" s="9">
        <v>4.5759999999999996</v>
      </c>
      <c r="AH19" s="9">
        <v>1.532</v>
      </c>
      <c r="AI19" s="9">
        <v>3.044</v>
      </c>
      <c r="AJ19" s="9">
        <v>3.25</v>
      </c>
      <c r="AK19" s="9">
        <v>1.3260000000000001</v>
      </c>
      <c r="AL19" s="9">
        <v>3.9660000000000002</v>
      </c>
      <c r="AM19" s="9">
        <v>0</v>
      </c>
      <c r="AN19" s="9">
        <v>0.61</v>
      </c>
      <c r="AO19" s="9">
        <v>2.0699999999999998</v>
      </c>
      <c r="AP19" s="9">
        <v>0.61</v>
      </c>
      <c r="AQ19" s="9">
        <v>1.8959999999999999</v>
      </c>
      <c r="AR19" s="9">
        <v>3.351</v>
      </c>
      <c r="AS19" s="9">
        <v>1.2250000000000001</v>
      </c>
      <c r="AT19" s="9">
        <v>0.99299999999999999</v>
      </c>
      <c r="AU19" s="9">
        <v>69.3</v>
      </c>
      <c r="AV19" s="9">
        <v>58.506</v>
      </c>
      <c r="AW19" s="9">
        <v>54.034999999999997</v>
      </c>
      <c r="AX19" s="9">
        <v>2.7170000000000001</v>
      </c>
      <c r="AY19" s="9">
        <v>1.754</v>
      </c>
      <c r="AZ19" s="9">
        <v>3.335</v>
      </c>
      <c r="BA19" s="9">
        <v>1.1359999999999999</v>
      </c>
      <c r="BB19" s="9">
        <v>0</v>
      </c>
      <c r="BC19" s="9">
        <v>43.991999999999997</v>
      </c>
      <c r="BD19" s="9">
        <v>4.6349999999999998</v>
      </c>
      <c r="BE19" s="9">
        <v>2.7629999999999999</v>
      </c>
      <c r="BF19" s="9">
        <v>7.1159999999999997</v>
      </c>
      <c r="BG19" s="9">
        <v>9.8810000000000002</v>
      </c>
      <c r="BH19" s="9">
        <v>48.625</v>
      </c>
      <c r="BI19" s="9">
        <v>10.794</v>
      </c>
      <c r="BJ19" s="9">
        <v>6.1479999999999997</v>
      </c>
      <c r="BK19" s="9">
        <v>81.016000000000005</v>
      </c>
      <c r="BL19" s="9">
        <v>216.941</v>
      </c>
      <c r="BM19" s="9">
        <v>213.07900000000001</v>
      </c>
      <c r="BN19" s="9">
        <v>21.285</v>
      </c>
      <c r="BO19" s="9">
        <v>20.6</v>
      </c>
      <c r="BP19" s="9">
        <v>6.0060000000000002</v>
      </c>
      <c r="BQ19" s="9">
        <v>14.593999999999999</v>
      </c>
      <c r="BR19" s="9">
        <v>16.143000000000001</v>
      </c>
      <c r="BS19" s="9">
        <v>4.4569999999999999</v>
      </c>
      <c r="BT19" s="9">
        <v>17.361999999999998</v>
      </c>
      <c r="BU19" s="9">
        <v>1.28</v>
      </c>
      <c r="BV19" s="9">
        <v>1.958</v>
      </c>
      <c r="BW19" s="9">
        <v>12.702999999999999</v>
      </c>
      <c r="BX19" s="9">
        <v>2.5960000000000001</v>
      </c>
      <c r="BY19" s="9">
        <v>5.3</v>
      </c>
      <c r="BZ19" s="9">
        <v>18.626999999999999</v>
      </c>
      <c r="CA19" s="9">
        <v>1.9730000000000001</v>
      </c>
      <c r="CB19" s="9">
        <v>0.68600000000000005</v>
      </c>
      <c r="CC19" s="9">
        <v>191.79400000000001</v>
      </c>
      <c r="CD19" s="9">
        <v>173.411</v>
      </c>
      <c r="CE19" s="9">
        <v>157.01300000000001</v>
      </c>
      <c r="CF19" s="9">
        <v>11.16</v>
      </c>
      <c r="CG19" s="9">
        <v>4.4800000000000004</v>
      </c>
      <c r="CH19" s="9">
        <v>10.558</v>
      </c>
      <c r="CI19" s="9">
        <v>4.4130000000000003</v>
      </c>
      <c r="CJ19" s="9">
        <v>0.66900000000000004</v>
      </c>
      <c r="CK19" s="9">
        <v>146.46299999999999</v>
      </c>
      <c r="CL19" s="9">
        <v>8.5210000000000008</v>
      </c>
      <c r="CM19" s="9">
        <v>5.2619999999999996</v>
      </c>
      <c r="CN19" s="9">
        <v>13.164</v>
      </c>
      <c r="CO19" s="9">
        <v>40.57</v>
      </c>
      <c r="CP19" s="9">
        <v>132.84100000000001</v>
      </c>
      <c r="CQ19" s="9">
        <v>18.382999999999999</v>
      </c>
      <c r="CR19" s="9">
        <v>3.8610000000000002</v>
      </c>
      <c r="CS19" s="9">
        <v>216.941</v>
      </c>
      <c r="CT19" s="9">
        <v>68.385999999999996</v>
      </c>
      <c r="CU19" s="9">
        <v>65.366</v>
      </c>
      <c r="CV19" s="9">
        <v>8.08</v>
      </c>
      <c r="CW19" s="9">
        <v>8.08</v>
      </c>
      <c r="CX19" s="9">
        <v>3.2240000000000002</v>
      </c>
      <c r="CY19" s="9">
        <v>4.8559999999999999</v>
      </c>
      <c r="CZ19" s="9">
        <v>5.84</v>
      </c>
      <c r="DA19" s="9">
        <v>2.2400000000000002</v>
      </c>
      <c r="DB19" s="9">
        <v>5.2249999999999996</v>
      </c>
      <c r="DC19" s="9">
        <v>1.1339999999999999</v>
      </c>
      <c r="DD19" s="9">
        <v>1.7210000000000001</v>
      </c>
      <c r="DE19" s="9">
        <v>2.762</v>
      </c>
      <c r="DF19" s="9">
        <v>2.8039999999999998</v>
      </c>
      <c r="DG19" s="9">
        <v>2.5139999999999998</v>
      </c>
      <c r="DH19" s="9">
        <v>6.26</v>
      </c>
      <c r="DI19" s="9">
        <v>1.82</v>
      </c>
      <c r="DJ19" s="9">
        <v>0</v>
      </c>
      <c r="DK19" s="9">
        <v>57.286000000000001</v>
      </c>
      <c r="DL19" s="9">
        <v>46.212000000000003</v>
      </c>
      <c r="DM19" s="9">
        <v>42.99</v>
      </c>
      <c r="DN19" s="9">
        <v>1.948</v>
      </c>
      <c r="DO19" s="9">
        <v>0.63200000000000001</v>
      </c>
      <c r="DP19" s="9">
        <v>1.996</v>
      </c>
      <c r="DQ19" s="9">
        <v>0</v>
      </c>
      <c r="DR19" s="9">
        <v>0.58299999999999996</v>
      </c>
      <c r="DS19" s="9">
        <v>40.828000000000003</v>
      </c>
      <c r="DT19" s="9">
        <v>0.58299999999999996</v>
      </c>
      <c r="DU19" s="9">
        <v>1.9870000000000001</v>
      </c>
      <c r="DV19" s="9">
        <v>2.8130000000000002</v>
      </c>
      <c r="DW19" s="9">
        <v>7.8410000000000002</v>
      </c>
      <c r="DX19" s="9">
        <v>38.372</v>
      </c>
      <c r="DY19" s="9">
        <v>11.073</v>
      </c>
      <c r="DZ19" s="9">
        <v>3.02</v>
      </c>
      <c r="EA19" s="9">
        <v>68.385999999999996</v>
      </c>
      <c r="EB19" s="9">
        <v>421.65899999999999</v>
      </c>
      <c r="EC19" s="9">
        <v>401.08800000000002</v>
      </c>
      <c r="ED19" s="9">
        <v>41.72</v>
      </c>
      <c r="EE19" s="9">
        <v>38.08</v>
      </c>
      <c r="EF19" s="9">
        <v>16.53</v>
      </c>
      <c r="EG19" s="9">
        <v>21.550999999999998</v>
      </c>
      <c r="EH19" s="9">
        <v>28.986999999999998</v>
      </c>
      <c r="EI19" s="9">
        <v>9.0939999999999994</v>
      </c>
      <c r="EJ19" s="9">
        <v>32.322000000000003</v>
      </c>
      <c r="EK19" s="9">
        <v>3.6850000000000001</v>
      </c>
      <c r="EL19" s="9">
        <v>2.0739999999999998</v>
      </c>
      <c r="EM19" s="9">
        <v>22.550999999999998</v>
      </c>
      <c r="EN19" s="9">
        <v>5.2469999999999999</v>
      </c>
      <c r="EO19" s="9">
        <v>10.282999999999999</v>
      </c>
      <c r="EP19" s="9">
        <v>30.748000000000001</v>
      </c>
      <c r="EQ19" s="9">
        <v>7.3319999999999999</v>
      </c>
      <c r="ER19" s="9">
        <v>3.64</v>
      </c>
      <c r="ES19" s="9">
        <v>359.36799999999999</v>
      </c>
      <c r="ET19" s="9">
        <v>275.07900000000001</v>
      </c>
      <c r="EU19" s="9">
        <v>260.81099999999998</v>
      </c>
      <c r="EV19" s="9">
        <v>7.41</v>
      </c>
      <c r="EW19" s="9">
        <v>6.1130000000000004</v>
      </c>
      <c r="EX19" s="9">
        <v>6.0149999999999997</v>
      </c>
      <c r="EY19" s="9">
        <v>4.25</v>
      </c>
      <c r="EZ19" s="9">
        <v>3.258</v>
      </c>
      <c r="FA19" s="9">
        <v>233.62299999999999</v>
      </c>
      <c r="FB19" s="9">
        <v>6.7910000000000004</v>
      </c>
      <c r="FC19" s="9">
        <v>7.6639999999999997</v>
      </c>
      <c r="FD19" s="9">
        <v>27.001000000000001</v>
      </c>
      <c r="FE19" s="9">
        <v>62.146000000000001</v>
      </c>
      <c r="FF19" s="9">
        <v>212.93199999999999</v>
      </c>
      <c r="FG19" s="9">
        <v>84.289000000000001</v>
      </c>
      <c r="FH19" s="9">
        <v>20.571000000000002</v>
      </c>
      <c r="FI19" s="9">
        <v>421.65899999999999</v>
      </c>
      <c r="FJ19" s="9">
        <v>116.5</v>
      </c>
      <c r="FK19" s="9">
        <v>114.447</v>
      </c>
      <c r="FL19" s="9">
        <v>11.782999999999999</v>
      </c>
      <c r="FM19" s="9">
        <v>10.893000000000001</v>
      </c>
      <c r="FN19" s="9">
        <v>3.883</v>
      </c>
      <c r="FO19" s="9">
        <v>7.01</v>
      </c>
      <c r="FP19" s="9">
        <v>8.2140000000000004</v>
      </c>
      <c r="FQ19" s="9">
        <v>2.6789999999999998</v>
      </c>
      <c r="FR19" s="9">
        <v>8.2140000000000004</v>
      </c>
      <c r="FS19" s="9">
        <v>1.958</v>
      </c>
      <c r="FT19" s="9">
        <v>0.72099999999999997</v>
      </c>
      <c r="FU19" s="9">
        <v>3.8559999999999999</v>
      </c>
      <c r="FV19" s="9">
        <v>2.444</v>
      </c>
      <c r="FW19" s="9">
        <v>4.5919999999999996</v>
      </c>
      <c r="FX19" s="9">
        <v>8.3079999999999998</v>
      </c>
      <c r="FY19" s="9">
        <v>2.585</v>
      </c>
      <c r="FZ19" s="9">
        <v>0.89</v>
      </c>
      <c r="GA19" s="9">
        <v>102.664</v>
      </c>
      <c r="GB19" s="9">
        <v>64.364000000000004</v>
      </c>
      <c r="GC19" s="9">
        <v>61.286999999999999</v>
      </c>
      <c r="GD19" s="9">
        <v>1.226</v>
      </c>
      <c r="GE19" s="9">
        <v>1.851</v>
      </c>
      <c r="GF19" s="9">
        <v>1.8919999999999999</v>
      </c>
      <c r="GG19" s="9">
        <v>0.82199999999999995</v>
      </c>
      <c r="GH19" s="9">
        <v>0.36199999999999999</v>
      </c>
      <c r="GI19" s="9">
        <v>53.753</v>
      </c>
      <c r="GJ19" s="9">
        <v>2.7850000000000001</v>
      </c>
      <c r="GK19" s="9">
        <v>3.1539999999999999</v>
      </c>
      <c r="GL19" s="9">
        <v>4.6719999999999997</v>
      </c>
      <c r="GM19" s="9">
        <v>9.7840000000000007</v>
      </c>
      <c r="GN19" s="9">
        <v>54.579000000000001</v>
      </c>
      <c r="GO19" s="9">
        <v>38.301000000000002</v>
      </c>
      <c r="GP19" s="9">
        <v>2.0529999999999999</v>
      </c>
      <c r="GQ19" s="9">
        <v>116.5</v>
      </c>
      <c r="GR19" s="9">
        <v>256.03699999999998</v>
      </c>
      <c r="GS19" s="9">
        <v>248.88800000000001</v>
      </c>
      <c r="GT19" s="9">
        <v>16.41</v>
      </c>
      <c r="GU19" s="9">
        <v>14.613</v>
      </c>
      <c r="GV19" s="9">
        <v>7.8179999999999996</v>
      </c>
      <c r="GW19" s="9">
        <v>6.7949999999999999</v>
      </c>
      <c r="GX19" s="9">
        <v>9.5549999999999997</v>
      </c>
      <c r="GY19" s="9">
        <v>5.0579999999999998</v>
      </c>
      <c r="GZ19" s="9">
        <v>10.092000000000001</v>
      </c>
      <c r="HA19" s="9">
        <v>4.5209999999999999</v>
      </c>
      <c r="HB19" s="9">
        <v>0</v>
      </c>
      <c r="HC19" s="9">
        <v>5.7930000000000001</v>
      </c>
      <c r="HD19" s="9">
        <v>3.36</v>
      </c>
      <c r="HE19" s="9">
        <v>5.46</v>
      </c>
      <c r="HF19" s="9">
        <v>12.680999999999999</v>
      </c>
      <c r="HG19" s="9">
        <v>1.9319999999999999</v>
      </c>
      <c r="HH19" s="9">
        <v>1.7969999999999999</v>
      </c>
      <c r="HI19" s="9">
        <v>232.47800000000001</v>
      </c>
      <c r="HJ19" s="9">
        <v>224.59200000000001</v>
      </c>
      <c r="HK19" s="9">
        <v>203.81800000000001</v>
      </c>
      <c r="HL19" s="9">
        <v>8.1869999999999994</v>
      </c>
      <c r="HM19" s="9">
        <v>10.988</v>
      </c>
      <c r="HN19" s="9">
        <v>10.734999999999999</v>
      </c>
      <c r="HO19" s="9">
        <v>6.5369999999999999</v>
      </c>
      <c r="HP19" s="9">
        <v>1.9039999999999999</v>
      </c>
      <c r="HQ19" s="9">
        <v>191.19499999999999</v>
      </c>
      <c r="HR19" s="9">
        <v>8.8140000000000001</v>
      </c>
      <c r="HS19" s="9">
        <v>8.7010000000000005</v>
      </c>
      <c r="HT19" s="9">
        <v>15.881</v>
      </c>
      <c r="HU19" s="9">
        <v>62.408000000000001</v>
      </c>
      <c r="HV19" s="9">
        <v>162.184</v>
      </c>
      <c r="HW19" s="9">
        <v>7.8860000000000001</v>
      </c>
      <c r="HX19" s="9">
        <v>7.149</v>
      </c>
      <c r="HY19" s="9">
        <v>256.03699999999998</v>
      </c>
      <c r="HZ19" s="9">
        <v>337.69299999999998</v>
      </c>
      <c r="IA19" s="9">
        <v>313.97699999999998</v>
      </c>
      <c r="IB19" s="9">
        <v>26.061</v>
      </c>
      <c r="IC19" s="9">
        <v>23.178999999999998</v>
      </c>
      <c r="ID19" s="9">
        <v>14.522</v>
      </c>
      <c r="IE19" s="9">
        <v>8.657</v>
      </c>
      <c r="IF19" s="9">
        <v>16.645</v>
      </c>
      <c r="IG19" s="9">
        <v>5.96</v>
      </c>
      <c r="IH19" s="9">
        <v>15.923</v>
      </c>
      <c r="II19" s="9">
        <v>1.907</v>
      </c>
      <c r="IJ19" s="9">
        <v>4.7750000000000004</v>
      </c>
      <c r="IK19" s="9">
        <v>7.1239999999999997</v>
      </c>
      <c r="IL19" s="9">
        <v>8.0820000000000007</v>
      </c>
      <c r="IM19" s="9">
        <v>7.9740000000000002</v>
      </c>
      <c r="IN19" s="9">
        <v>16.902000000000001</v>
      </c>
      <c r="IO19" s="9">
        <v>6.2779999999999996</v>
      </c>
      <c r="IP19" s="9">
        <v>2.8820000000000001</v>
      </c>
      <c r="IQ19" s="9">
        <v>287.916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2512</v>
      </c>
      <c r="C1" s="3" t="s">
        <v>2513</v>
      </c>
      <c r="D1" s="3" t="s">
        <v>2514</v>
      </c>
      <c r="E1" s="3" t="s">
        <v>2515</v>
      </c>
      <c r="F1" s="3" t="s">
        <v>2516</v>
      </c>
      <c r="G1" s="3" t="s">
        <v>2517</v>
      </c>
      <c r="H1" s="3" t="s">
        <v>2518</v>
      </c>
      <c r="I1" s="3" t="s">
        <v>2519</v>
      </c>
      <c r="J1" s="3" t="s">
        <v>2520</v>
      </c>
      <c r="K1" s="3" t="s">
        <v>2521</v>
      </c>
      <c r="L1" s="3" t="s">
        <v>2522</v>
      </c>
      <c r="M1" s="3" t="s">
        <v>2523</v>
      </c>
      <c r="N1" s="3" t="s">
        <v>2524</v>
      </c>
      <c r="O1" s="3" t="s">
        <v>2525</v>
      </c>
      <c r="P1" s="3" t="s">
        <v>2526</v>
      </c>
      <c r="Q1" s="3" t="s">
        <v>2527</v>
      </c>
      <c r="R1" s="3" t="s">
        <v>2528</v>
      </c>
      <c r="S1" s="3" t="s">
        <v>2529</v>
      </c>
      <c r="T1" s="3" t="s">
        <v>2530</v>
      </c>
      <c r="U1" s="3" t="s">
        <v>2531</v>
      </c>
      <c r="V1" s="3" t="s">
        <v>2532</v>
      </c>
      <c r="W1" s="3" t="s">
        <v>2533</v>
      </c>
      <c r="X1" s="3" t="s">
        <v>2534</v>
      </c>
      <c r="Y1" s="3" t="s">
        <v>2535</v>
      </c>
      <c r="Z1" s="3" t="s">
        <v>2536</v>
      </c>
      <c r="AA1" s="3" t="s">
        <v>2537</v>
      </c>
      <c r="AB1" s="3" t="s">
        <v>2538</v>
      </c>
      <c r="AC1" s="3" t="s">
        <v>2539</v>
      </c>
      <c r="AD1" s="3" t="s">
        <v>2540</v>
      </c>
      <c r="AE1" s="3" t="s">
        <v>2541</v>
      </c>
      <c r="AF1" s="3" t="s">
        <v>2542</v>
      </c>
      <c r="AG1" s="3" t="s">
        <v>2543</v>
      </c>
      <c r="AH1" s="3" t="s">
        <v>2544</v>
      </c>
      <c r="AI1" s="3" t="s">
        <v>2545</v>
      </c>
      <c r="AJ1" s="3" t="s">
        <v>2546</v>
      </c>
      <c r="AK1" s="3" t="s">
        <v>2547</v>
      </c>
      <c r="AL1" s="3" t="s">
        <v>2548</v>
      </c>
      <c r="AM1" s="3" t="s">
        <v>2549</v>
      </c>
      <c r="AN1" s="3" t="s">
        <v>2550</v>
      </c>
      <c r="AO1" s="3" t="s">
        <v>2551</v>
      </c>
      <c r="AP1" s="3" t="s">
        <v>2552</v>
      </c>
      <c r="AQ1" s="3" t="s">
        <v>2553</v>
      </c>
      <c r="AR1" s="3" t="s">
        <v>2554</v>
      </c>
      <c r="AS1" s="3" t="s">
        <v>2555</v>
      </c>
      <c r="AT1" s="3" t="s">
        <v>2556</v>
      </c>
      <c r="AU1" s="3" t="s">
        <v>2557</v>
      </c>
      <c r="AV1" s="3" t="s">
        <v>2558</v>
      </c>
      <c r="AW1" s="3" t="s">
        <v>2559</v>
      </c>
      <c r="AX1" s="3" t="s">
        <v>2560</v>
      </c>
      <c r="AY1" s="3" t="s">
        <v>2561</v>
      </c>
      <c r="AZ1" s="3" t="s">
        <v>2562</v>
      </c>
      <c r="BA1" s="3" t="s">
        <v>2563</v>
      </c>
      <c r="BB1" s="3" t="s">
        <v>2564</v>
      </c>
      <c r="BC1" s="3" t="s">
        <v>2565</v>
      </c>
      <c r="BD1" s="3" t="s">
        <v>2566</v>
      </c>
      <c r="BE1" s="3" t="s">
        <v>2567</v>
      </c>
      <c r="BF1" s="3" t="s">
        <v>2568</v>
      </c>
      <c r="BG1" s="3" t="s">
        <v>2569</v>
      </c>
      <c r="BH1" s="3" t="s">
        <v>2570</v>
      </c>
      <c r="BI1" s="3" t="s">
        <v>2571</v>
      </c>
      <c r="BJ1" s="3" t="s">
        <v>2572</v>
      </c>
      <c r="BK1" s="3" t="s">
        <v>2573</v>
      </c>
      <c r="BL1" s="3" t="s">
        <v>2574</v>
      </c>
      <c r="BM1" s="3" t="s">
        <v>2575</v>
      </c>
      <c r="BN1" s="3" t="s">
        <v>2576</v>
      </c>
      <c r="BO1" s="3" t="s">
        <v>2577</v>
      </c>
      <c r="BP1" s="3" t="s">
        <v>2578</v>
      </c>
      <c r="BQ1" s="3" t="s">
        <v>2579</v>
      </c>
      <c r="BR1" s="3" t="s">
        <v>2580</v>
      </c>
      <c r="BS1" s="3" t="s">
        <v>2581</v>
      </c>
      <c r="BT1" s="3" t="s">
        <v>2582</v>
      </c>
      <c r="BU1" s="3" t="s">
        <v>2583</v>
      </c>
      <c r="BV1" s="3" t="s">
        <v>2584</v>
      </c>
      <c r="BW1" s="3" t="s">
        <v>2585</v>
      </c>
      <c r="BX1" s="3" t="s">
        <v>2586</v>
      </c>
      <c r="BY1" s="3" t="s">
        <v>2587</v>
      </c>
      <c r="BZ1" s="3" t="s">
        <v>2588</v>
      </c>
      <c r="CA1" s="3" t="s">
        <v>2589</v>
      </c>
      <c r="CB1" s="3" t="s">
        <v>2590</v>
      </c>
      <c r="CC1" s="3" t="s">
        <v>2591</v>
      </c>
      <c r="CD1" s="3" t="s">
        <v>2592</v>
      </c>
      <c r="CE1" s="3" t="s">
        <v>2593</v>
      </c>
      <c r="CF1" s="3" t="s">
        <v>2594</v>
      </c>
      <c r="CG1" s="3" t="s">
        <v>2595</v>
      </c>
      <c r="CH1" s="3" t="s">
        <v>2596</v>
      </c>
      <c r="CI1" s="3" t="s">
        <v>2597</v>
      </c>
      <c r="CJ1" s="3" t="s">
        <v>2598</v>
      </c>
      <c r="CK1" s="3" t="s">
        <v>2599</v>
      </c>
      <c r="CL1" s="3" t="s">
        <v>2600</v>
      </c>
      <c r="CM1" s="3" t="s">
        <v>2601</v>
      </c>
      <c r="CN1" s="3" t="s">
        <v>2602</v>
      </c>
      <c r="CO1" s="3" t="s">
        <v>2603</v>
      </c>
      <c r="CP1" s="3" t="s">
        <v>2604</v>
      </c>
      <c r="CQ1" s="3" t="s">
        <v>2605</v>
      </c>
      <c r="CR1" s="3" t="s">
        <v>2606</v>
      </c>
      <c r="CS1" s="3" t="s">
        <v>2607</v>
      </c>
      <c r="CT1" s="3" t="s">
        <v>2608</v>
      </c>
      <c r="CU1" s="3" t="s">
        <v>2609</v>
      </c>
      <c r="CV1" s="3" t="s">
        <v>2610</v>
      </c>
      <c r="CW1" s="3" t="s">
        <v>2611</v>
      </c>
      <c r="CX1" s="3" t="s">
        <v>2612</v>
      </c>
      <c r="CY1" s="3" t="s">
        <v>2613</v>
      </c>
      <c r="CZ1" s="3" t="s">
        <v>2614</v>
      </c>
      <c r="DA1" s="3" t="s">
        <v>2615</v>
      </c>
      <c r="DB1" s="3" t="s">
        <v>2616</v>
      </c>
      <c r="DC1" s="3" t="s">
        <v>2617</v>
      </c>
      <c r="DD1" s="3" t="s">
        <v>2618</v>
      </c>
      <c r="DE1" s="3" t="s">
        <v>2619</v>
      </c>
      <c r="DF1" s="3" t="s">
        <v>2620</v>
      </c>
      <c r="DG1" s="3" t="s">
        <v>2621</v>
      </c>
      <c r="DH1" s="3" t="s">
        <v>2622</v>
      </c>
      <c r="DI1" s="3" t="s">
        <v>2623</v>
      </c>
      <c r="DJ1" s="3" t="s">
        <v>2624</v>
      </c>
      <c r="DK1" s="3" t="s">
        <v>2625</v>
      </c>
      <c r="DL1" s="3" t="s">
        <v>2626</v>
      </c>
      <c r="DM1" s="3" t="s">
        <v>2627</v>
      </c>
      <c r="DN1" s="3" t="s">
        <v>2628</v>
      </c>
      <c r="DO1" s="3" t="s">
        <v>2629</v>
      </c>
      <c r="DP1" s="3" t="s">
        <v>2630</v>
      </c>
      <c r="DQ1" s="3" t="s">
        <v>2631</v>
      </c>
      <c r="DR1" s="3" t="s">
        <v>2632</v>
      </c>
      <c r="DS1" s="3" t="s">
        <v>2633</v>
      </c>
      <c r="DT1" s="3" t="s">
        <v>2634</v>
      </c>
      <c r="DU1" s="3" t="s">
        <v>2635</v>
      </c>
      <c r="DV1" s="3" t="s">
        <v>2636</v>
      </c>
      <c r="DW1" s="3" t="s">
        <v>2637</v>
      </c>
      <c r="DX1" s="3" t="s">
        <v>2638</v>
      </c>
      <c r="DY1" s="3" t="s">
        <v>2639</v>
      </c>
      <c r="DZ1" s="3" t="s">
        <v>2640</v>
      </c>
      <c r="EA1" s="3" t="s">
        <v>2641</v>
      </c>
      <c r="EB1" s="3" t="s">
        <v>2642</v>
      </c>
      <c r="EC1" s="3" t="s">
        <v>2643</v>
      </c>
      <c r="ED1" s="3" t="s">
        <v>2644</v>
      </c>
      <c r="EE1" s="3" t="s">
        <v>2645</v>
      </c>
      <c r="EF1" s="3" t="s">
        <v>2646</v>
      </c>
      <c r="EG1" s="3" t="s">
        <v>2647</v>
      </c>
      <c r="EH1" s="3" t="s">
        <v>2648</v>
      </c>
      <c r="EI1" s="3" t="s">
        <v>2649</v>
      </c>
      <c r="EJ1" s="3" t="s">
        <v>2650</v>
      </c>
      <c r="EK1" s="3" t="s">
        <v>2651</v>
      </c>
      <c r="EL1" s="3" t="s">
        <v>2652</v>
      </c>
      <c r="EM1" s="3" t="s">
        <v>2653</v>
      </c>
      <c r="EN1" s="3" t="s">
        <v>2654</v>
      </c>
      <c r="EO1" s="3" t="s">
        <v>2655</v>
      </c>
      <c r="EP1" s="3" t="s">
        <v>2656</v>
      </c>
      <c r="EQ1" s="3" t="s">
        <v>2657</v>
      </c>
      <c r="ER1" s="3" t="s">
        <v>2658</v>
      </c>
      <c r="ES1" s="3" t="s">
        <v>2659</v>
      </c>
      <c r="ET1" s="3" t="s">
        <v>2660</v>
      </c>
      <c r="EU1" s="3" t="s">
        <v>2661</v>
      </c>
      <c r="EV1" s="3" t="s">
        <v>2662</v>
      </c>
      <c r="EW1" s="3" t="s">
        <v>2663</v>
      </c>
      <c r="EX1" s="3" t="s">
        <v>2664</v>
      </c>
      <c r="EY1" s="3" t="s">
        <v>2665</v>
      </c>
      <c r="EZ1" s="3" t="s">
        <v>2666</v>
      </c>
      <c r="FA1" s="3" t="s">
        <v>2667</v>
      </c>
      <c r="FB1" s="3" t="s">
        <v>2668</v>
      </c>
      <c r="FC1" s="3" t="s">
        <v>2669</v>
      </c>
      <c r="FD1" s="3" t="s">
        <v>2670</v>
      </c>
      <c r="FE1" s="3" t="s">
        <v>2671</v>
      </c>
      <c r="FF1" s="3" t="s">
        <v>2672</v>
      </c>
      <c r="FG1" s="3" t="s">
        <v>2673</v>
      </c>
      <c r="FH1" s="3" t="s">
        <v>2674</v>
      </c>
      <c r="FI1" s="3" t="s">
        <v>2675</v>
      </c>
      <c r="FJ1" s="3" t="s">
        <v>2676</v>
      </c>
      <c r="FK1" s="3" t="s">
        <v>2677</v>
      </c>
      <c r="FL1" s="3" t="s">
        <v>2678</v>
      </c>
      <c r="FM1" s="3" t="s">
        <v>2679</v>
      </c>
      <c r="FN1" s="3" t="s">
        <v>2680</v>
      </c>
      <c r="FO1" s="3" t="s">
        <v>2681</v>
      </c>
      <c r="FP1" s="3" t="s">
        <v>2682</v>
      </c>
      <c r="FQ1" s="3" t="s">
        <v>2683</v>
      </c>
      <c r="FR1" s="3" t="s">
        <v>2684</v>
      </c>
      <c r="FS1" s="3" t="s">
        <v>2685</v>
      </c>
      <c r="FT1" s="3" t="s">
        <v>2686</v>
      </c>
      <c r="FU1" s="3" t="s">
        <v>2687</v>
      </c>
      <c r="FV1" s="3" t="s">
        <v>2688</v>
      </c>
      <c r="FW1" s="3" t="s">
        <v>2689</v>
      </c>
      <c r="FX1" s="3" t="s">
        <v>2690</v>
      </c>
      <c r="FY1" s="3" t="s">
        <v>2691</v>
      </c>
      <c r="FZ1" s="3" t="s">
        <v>2692</v>
      </c>
      <c r="GA1" s="3" t="s">
        <v>2693</v>
      </c>
      <c r="GB1" s="3" t="s">
        <v>2694</v>
      </c>
      <c r="GC1" s="3" t="s">
        <v>2695</v>
      </c>
      <c r="GD1" s="3" t="s">
        <v>2696</v>
      </c>
      <c r="GE1" s="3" t="s">
        <v>2697</v>
      </c>
      <c r="GF1" s="3" t="s">
        <v>2698</v>
      </c>
      <c r="GG1" s="3" t="s">
        <v>2699</v>
      </c>
      <c r="GH1" s="3" t="s">
        <v>2700</v>
      </c>
      <c r="GI1" s="3" t="s">
        <v>2701</v>
      </c>
      <c r="GJ1" s="3" t="s">
        <v>2702</v>
      </c>
      <c r="GK1" s="3" t="s">
        <v>2703</v>
      </c>
      <c r="GL1" s="3" t="s">
        <v>2704</v>
      </c>
      <c r="GM1" s="3" t="s">
        <v>2705</v>
      </c>
      <c r="GN1" s="3" t="s">
        <v>2706</v>
      </c>
      <c r="GO1" s="3" t="s">
        <v>2707</v>
      </c>
      <c r="GP1" s="3" t="s">
        <v>2708</v>
      </c>
      <c r="GQ1" s="3" t="s">
        <v>2709</v>
      </c>
      <c r="GR1" s="3" t="s">
        <v>2710</v>
      </c>
      <c r="GS1" s="3" t="s">
        <v>2711</v>
      </c>
      <c r="GT1" s="3" t="s">
        <v>2712</v>
      </c>
      <c r="GU1" s="3" t="s">
        <v>2713</v>
      </c>
      <c r="GV1" s="3" t="s">
        <v>2714</v>
      </c>
      <c r="GW1" s="3" t="s">
        <v>2715</v>
      </c>
      <c r="GX1" s="3" t="s">
        <v>2716</v>
      </c>
      <c r="GY1" s="3" t="s">
        <v>2717</v>
      </c>
      <c r="GZ1" s="3" t="s">
        <v>2718</v>
      </c>
      <c r="HA1" s="3" t="s">
        <v>2719</v>
      </c>
      <c r="HB1" s="3" t="s">
        <v>2720</v>
      </c>
      <c r="HC1" s="3" t="s">
        <v>2721</v>
      </c>
      <c r="HD1" s="3" t="s">
        <v>2722</v>
      </c>
      <c r="HE1" s="3" t="s">
        <v>2723</v>
      </c>
      <c r="HF1" s="3" t="s">
        <v>2724</v>
      </c>
      <c r="HG1" s="3" t="s">
        <v>2725</v>
      </c>
      <c r="HH1" s="3" t="s">
        <v>2726</v>
      </c>
      <c r="HI1" s="3" t="s">
        <v>2727</v>
      </c>
      <c r="HJ1" s="3" t="s">
        <v>2728</v>
      </c>
      <c r="HK1" s="3" t="s">
        <v>2729</v>
      </c>
      <c r="HL1" s="3" t="s">
        <v>2730</v>
      </c>
      <c r="HM1" s="3" t="s">
        <v>2731</v>
      </c>
      <c r="HN1" s="3" t="s">
        <v>2732</v>
      </c>
      <c r="HO1" s="3" t="s">
        <v>2733</v>
      </c>
      <c r="HP1" s="3" t="s">
        <v>2734</v>
      </c>
      <c r="HQ1" s="3" t="s">
        <v>2735</v>
      </c>
      <c r="HR1" s="3" t="s">
        <v>2736</v>
      </c>
      <c r="HS1" s="3" t="s">
        <v>2737</v>
      </c>
      <c r="HT1" s="3" t="s">
        <v>2738</v>
      </c>
      <c r="HU1" s="3" t="s">
        <v>2739</v>
      </c>
      <c r="HV1" s="3" t="s">
        <v>2740</v>
      </c>
      <c r="HW1" s="3" t="s">
        <v>2741</v>
      </c>
      <c r="HX1" s="3" t="s">
        <v>2742</v>
      </c>
      <c r="HY1" s="3" t="s">
        <v>2743</v>
      </c>
      <c r="HZ1" s="3" t="s">
        <v>2744</v>
      </c>
      <c r="IA1" s="3" t="s">
        <v>2745</v>
      </c>
      <c r="IB1" s="3" t="s">
        <v>2746</v>
      </c>
      <c r="IC1" s="3" t="s">
        <v>2747</v>
      </c>
      <c r="ID1" s="3" t="s">
        <v>2748</v>
      </c>
      <c r="IE1" s="3" t="s">
        <v>2749</v>
      </c>
      <c r="IF1" s="3" t="s">
        <v>2750</v>
      </c>
      <c r="IG1" s="3" t="s">
        <v>2751</v>
      </c>
      <c r="IH1" s="3" t="s">
        <v>2752</v>
      </c>
      <c r="II1" s="3" t="s">
        <v>2753</v>
      </c>
      <c r="IJ1" s="3" t="s">
        <v>2754</v>
      </c>
      <c r="IK1" s="3" t="s">
        <v>2755</v>
      </c>
      <c r="IL1" s="3" t="s">
        <v>2756</v>
      </c>
      <c r="IM1" s="3" t="s">
        <v>2757</v>
      </c>
      <c r="IN1" s="3" t="s">
        <v>2758</v>
      </c>
      <c r="IO1" s="3" t="s">
        <v>2759</v>
      </c>
      <c r="IP1" s="3" t="s">
        <v>2760</v>
      </c>
      <c r="IQ1" s="3" t="s">
        <v>2761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2762</v>
      </c>
      <c r="C10" s="8" t="s">
        <v>2763</v>
      </c>
      <c r="D10" s="8" t="s">
        <v>2764</v>
      </c>
      <c r="E10" s="8" t="s">
        <v>2765</v>
      </c>
      <c r="F10" s="8" t="s">
        <v>2766</v>
      </c>
      <c r="G10" s="8" t="s">
        <v>2767</v>
      </c>
      <c r="H10" s="8" t="s">
        <v>2768</v>
      </c>
      <c r="I10" s="8" t="s">
        <v>2769</v>
      </c>
      <c r="J10" s="8" t="s">
        <v>2770</v>
      </c>
      <c r="K10" s="8" t="s">
        <v>2771</v>
      </c>
      <c r="L10" s="8" t="s">
        <v>2772</v>
      </c>
      <c r="M10" s="8" t="s">
        <v>2773</v>
      </c>
      <c r="N10" s="8" t="s">
        <v>2774</v>
      </c>
      <c r="O10" s="8" t="s">
        <v>2775</v>
      </c>
      <c r="P10" s="8" t="s">
        <v>2776</v>
      </c>
      <c r="Q10" s="8" t="s">
        <v>2777</v>
      </c>
      <c r="R10" s="8" t="s">
        <v>2778</v>
      </c>
      <c r="S10" s="8" t="s">
        <v>2779</v>
      </c>
      <c r="T10" s="8" t="s">
        <v>2780</v>
      </c>
      <c r="U10" s="8" t="s">
        <v>2781</v>
      </c>
      <c r="V10" s="8" t="s">
        <v>2782</v>
      </c>
      <c r="W10" s="8" t="s">
        <v>2783</v>
      </c>
      <c r="X10" s="8" t="s">
        <v>2784</v>
      </c>
      <c r="Y10" s="8" t="s">
        <v>2785</v>
      </c>
      <c r="Z10" s="8" t="s">
        <v>2786</v>
      </c>
      <c r="AA10" s="8" t="s">
        <v>2787</v>
      </c>
      <c r="AB10" s="8" t="s">
        <v>2788</v>
      </c>
      <c r="AC10" s="8" t="s">
        <v>2789</v>
      </c>
      <c r="AD10" s="8" t="s">
        <v>2790</v>
      </c>
      <c r="AE10" s="8" t="s">
        <v>2791</v>
      </c>
      <c r="AF10" s="8" t="s">
        <v>2792</v>
      </c>
      <c r="AG10" s="8" t="s">
        <v>2793</v>
      </c>
      <c r="AH10" s="8" t="s">
        <v>2794</v>
      </c>
      <c r="AI10" s="8" t="s">
        <v>2795</v>
      </c>
      <c r="AJ10" s="8" t="s">
        <v>2796</v>
      </c>
      <c r="AK10" s="8" t="s">
        <v>2797</v>
      </c>
      <c r="AL10" s="8" t="s">
        <v>2798</v>
      </c>
      <c r="AM10" s="8" t="s">
        <v>2799</v>
      </c>
      <c r="AN10" s="8" t="s">
        <v>2800</v>
      </c>
      <c r="AO10" s="8" t="s">
        <v>2801</v>
      </c>
      <c r="AP10" s="8" t="s">
        <v>2802</v>
      </c>
      <c r="AQ10" s="8" t="s">
        <v>2803</v>
      </c>
      <c r="AR10" s="8" t="s">
        <v>2804</v>
      </c>
      <c r="AS10" s="8" t="s">
        <v>2805</v>
      </c>
      <c r="AT10" s="8" t="s">
        <v>2806</v>
      </c>
      <c r="AU10" s="8" t="s">
        <v>2807</v>
      </c>
      <c r="AV10" s="8" t="s">
        <v>2808</v>
      </c>
      <c r="AW10" s="8" t="s">
        <v>2809</v>
      </c>
      <c r="AX10" s="8" t="s">
        <v>2810</v>
      </c>
      <c r="AY10" s="8" t="s">
        <v>2811</v>
      </c>
      <c r="AZ10" s="8" t="s">
        <v>2812</v>
      </c>
      <c r="BA10" s="8" t="s">
        <v>2813</v>
      </c>
      <c r="BB10" s="8" t="s">
        <v>2814</v>
      </c>
      <c r="BC10" s="8" t="s">
        <v>2815</v>
      </c>
      <c r="BD10" s="8" t="s">
        <v>2816</v>
      </c>
      <c r="BE10" s="8" t="s">
        <v>2817</v>
      </c>
      <c r="BF10" s="8" t="s">
        <v>2818</v>
      </c>
      <c r="BG10" s="8" t="s">
        <v>2819</v>
      </c>
      <c r="BH10" s="8" t="s">
        <v>2820</v>
      </c>
      <c r="BI10" s="8" t="s">
        <v>2821</v>
      </c>
      <c r="BJ10" s="8" t="s">
        <v>2822</v>
      </c>
      <c r="BK10" s="8" t="s">
        <v>2823</v>
      </c>
      <c r="BL10" s="8" t="s">
        <v>2824</v>
      </c>
      <c r="BM10" s="8" t="s">
        <v>2825</v>
      </c>
      <c r="BN10" s="8" t="s">
        <v>2826</v>
      </c>
      <c r="BO10" s="8" t="s">
        <v>2827</v>
      </c>
      <c r="BP10" s="8" t="s">
        <v>2828</v>
      </c>
      <c r="BQ10" s="8" t="s">
        <v>2829</v>
      </c>
      <c r="BR10" s="8" t="s">
        <v>2830</v>
      </c>
      <c r="BS10" s="8" t="s">
        <v>2831</v>
      </c>
      <c r="BT10" s="8" t="s">
        <v>2832</v>
      </c>
      <c r="BU10" s="8" t="s">
        <v>2833</v>
      </c>
      <c r="BV10" s="8" t="s">
        <v>2834</v>
      </c>
      <c r="BW10" s="8" t="s">
        <v>2835</v>
      </c>
      <c r="BX10" s="8" t="s">
        <v>2836</v>
      </c>
      <c r="BY10" s="8" t="s">
        <v>2837</v>
      </c>
      <c r="BZ10" s="8" t="s">
        <v>2838</v>
      </c>
      <c r="CA10" s="8" t="s">
        <v>2839</v>
      </c>
      <c r="CB10" s="8" t="s">
        <v>2840</v>
      </c>
      <c r="CC10" s="8" t="s">
        <v>2841</v>
      </c>
      <c r="CD10" s="8" t="s">
        <v>2842</v>
      </c>
      <c r="CE10" s="8" t="s">
        <v>2843</v>
      </c>
      <c r="CF10" s="8" t="s">
        <v>2844</v>
      </c>
      <c r="CG10" s="8" t="s">
        <v>2845</v>
      </c>
      <c r="CH10" s="8" t="s">
        <v>2846</v>
      </c>
      <c r="CI10" s="8" t="s">
        <v>2847</v>
      </c>
      <c r="CJ10" s="8" t="s">
        <v>2848</v>
      </c>
      <c r="CK10" s="8" t="s">
        <v>2849</v>
      </c>
      <c r="CL10" s="8" t="s">
        <v>2850</v>
      </c>
      <c r="CM10" s="8" t="s">
        <v>2851</v>
      </c>
      <c r="CN10" s="8" t="s">
        <v>2852</v>
      </c>
      <c r="CO10" s="8" t="s">
        <v>2853</v>
      </c>
      <c r="CP10" s="8" t="s">
        <v>2854</v>
      </c>
      <c r="CQ10" s="8" t="s">
        <v>2855</v>
      </c>
      <c r="CR10" s="8" t="s">
        <v>2856</v>
      </c>
      <c r="CS10" s="8" t="s">
        <v>2857</v>
      </c>
      <c r="CT10" s="8" t="s">
        <v>2858</v>
      </c>
      <c r="CU10" s="8" t="s">
        <v>2859</v>
      </c>
      <c r="CV10" s="8" t="s">
        <v>2860</v>
      </c>
      <c r="CW10" s="8" t="s">
        <v>2861</v>
      </c>
      <c r="CX10" s="8" t="s">
        <v>2862</v>
      </c>
      <c r="CY10" s="8" t="s">
        <v>2863</v>
      </c>
      <c r="CZ10" s="8" t="s">
        <v>2864</v>
      </c>
      <c r="DA10" s="8" t="s">
        <v>2865</v>
      </c>
      <c r="DB10" s="8" t="s">
        <v>2866</v>
      </c>
      <c r="DC10" s="8" t="s">
        <v>2867</v>
      </c>
      <c r="DD10" s="8" t="s">
        <v>2868</v>
      </c>
      <c r="DE10" s="8" t="s">
        <v>2869</v>
      </c>
      <c r="DF10" s="8" t="s">
        <v>2870</v>
      </c>
      <c r="DG10" s="8" t="s">
        <v>2871</v>
      </c>
      <c r="DH10" s="8" t="s">
        <v>2872</v>
      </c>
      <c r="DI10" s="8" t="s">
        <v>2873</v>
      </c>
      <c r="DJ10" s="8" t="s">
        <v>2874</v>
      </c>
      <c r="DK10" s="8" t="s">
        <v>2875</v>
      </c>
      <c r="DL10" s="8" t="s">
        <v>2876</v>
      </c>
      <c r="DM10" s="8" t="s">
        <v>2877</v>
      </c>
      <c r="DN10" s="8" t="s">
        <v>2878</v>
      </c>
      <c r="DO10" s="8" t="s">
        <v>2879</v>
      </c>
      <c r="DP10" s="8" t="s">
        <v>2880</v>
      </c>
      <c r="DQ10" s="8" t="s">
        <v>2881</v>
      </c>
      <c r="DR10" s="8" t="s">
        <v>2882</v>
      </c>
      <c r="DS10" s="8" t="s">
        <v>2883</v>
      </c>
      <c r="DT10" s="8" t="s">
        <v>2884</v>
      </c>
      <c r="DU10" s="8" t="s">
        <v>2885</v>
      </c>
      <c r="DV10" s="8" t="s">
        <v>2886</v>
      </c>
      <c r="DW10" s="8" t="s">
        <v>2887</v>
      </c>
      <c r="DX10" s="8" t="s">
        <v>2888</v>
      </c>
      <c r="DY10" s="8" t="s">
        <v>2889</v>
      </c>
      <c r="DZ10" s="8" t="s">
        <v>2890</v>
      </c>
      <c r="EA10" s="8" t="s">
        <v>2891</v>
      </c>
      <c r="EB10" s="8" t="s">
        <v>2892</v>
      </c>
      <c r="EC10" s="8" t="s">
        <v>2893</v>
      </c>
      <c r="ED10" s="8" t="s">
        <v>2894</v>
      </c>
      <c r="EE10" s="8" t="s">
        <v>2895</v>
      </c>
      <c r="EF10" s="8" t="s">
        <v>2896</v>
      </c>
      <c r="EG10" s="8" t="s">
        <v>2897</v>
      </c>
      <c r="EH10" s="8" t="s">
        <v>2898</v>
      </c>
      <c r="EI10" s="8" t="s">
        <v>2899</v>
      </c>
      <c r="EJ10" s="8" t="s">
        <v>2900</v>
      </c>
      <c r="EK10" s="8" t="s">
        <v>2901</v>
      </c>
      <c r="EL10" s="8" t="s">
        <v>2902</v>
      </c>
      <c r="EM10" s="8" t="s">
        <v>2903</v>
      </c>
      <c r="EN10" s="8" t="s">
        <v>2904</v>
      </c>
      <c r="EO10" s="8" t="s">
        <v>2905</v>
      </c>
      <c r="EP10" s="8" t="s">
        <v>2906</v>
      </c>
      <c r="EQ10" s="8" t="s">
        <v>2907</v>
      </c>
      <c r="ER10" s="8" t="s">
        <v>2908</v>
      </c>
      <c r="ES10" s="8" t="s">
        <v>2909</v>
      </c>
      <c r="ET10" s="8" t="s">
        <v>2910</v>
      </c>
      <c r="EU10" s="8" t="s">
        <v>2911</v>
      </c>
      <c r="EV10" s="8" t="s">
        <v>2912</v>
      </c>
      <c r="EW10" s="8" t="s">
        <v>2913</v>
      </c>
      <c r="EX10" s="8" t="s">
        <v>2914</v>
      </c>
      <c r="EY10" s="8" t="s">
        <v>2915</v>
      </c>
      <c r="EZ10" s="8" t="s">
        <v>2916</v>
      </c>
      <c r="FA10" s="8" t="s">
        <v>2917</v>
      </c>
      <c r="FB10" s="8" t="s">
        <v>2918</v>
      </c>
      <c r="FC10" s="8" t="s">
        <v>2919</v>
      </c>
      <c r="FD10" s="8" t="s">
        <v>2920</v>
      </c>
      <c r="FE10" s="8" t="s">
        <v>2921</v>
      </c>
      <c r="FF10" s="8" t="s">
        <v>2922</v>
      </c>
      <c r="FG10" s="8" t="s">
        <v>2923</v>
      </c>
      <c r="FH10" s="8" t="s">
        <v>2924</v>
      </c>
      <c r="FI10" s="8" t="s">
        <v>2925</v>
      </c>
      <c r="FJ10" s="8" t="s">
        <v>2926</v>
      </c>
      <c r="FK10" s="8" t="s">
        <v>2927</v>
      </c>
      <c r="FL10" s="8" t="s">
        <v>2928</v>
      </c>
      <c r="FM10" s="8" t="s">
        <v>2929</v>
      </c>
      <c r="FN10" s="8" t="s">
        <v>2930</v>
      </c>
      <c r="FO10" s="8" t="s">
        <v>2931</v>
      </c>
      <c r="FP10" s="8" t="s">
        <v>2932</v>
      </c>
      <c r="FQ10" s="8" t="s">
        <v>2933</v>
      </c>
      <c r="FR10" s="8" t="s">
        <v>2934</v>
      </c>
      <c r="FS10" s="8" t="s">
        <v>2935</v>
      </c>
      <c r="FT10" s="8" t="s">
        <v>2936</v>
      </c>
      <c r="FU10" s="8" t="s">
        <v>2937</v>
      </c>
      <c r="FV10" s="8" t="s">
        <v>2938</v>
      </c>
      <c r="FW10" s="8" t="s">
        <v>2939</v>
      </c>
      <c r="FX10" s="8" t="s">
        <v>2940</v>
      </c>
      <c r="FY10" s="8" t="s">
        <v>2941</v>
      </c>
      <c r="FZ10" s="8" t="s">
        <v>2942</v>
      </c>
      <c r="GA10" s="8" t="s">
        <v>2943</v>
      </c>
      <c r="GB10" s="8" t="s">
        <v>2944</v>
      </c>
      <c r="GC10" s="8" t="s">
        <v>2945</v>
      </c>
      <c r="GD10" s="8" t="s">
        <v>2946</v>
      </c>
      <c r="GE10" s="8" t="s">
        <v>2947</v>
      </c>
      <c r="GF10" s="8" t="s">
        <v>2948</v>
      </c>
      <c r="GG10" s="8" t="s">
        <v>2949</v>
      </c>
      <c r="GH10" s="8" t="s">
        <v>2950</v>
      </c>
      <c r="GI10" s="8" t="s">
        <v>2951</v>
      </c>
      <c r="GJ10" s="8" t="s">
        <v>2952</v>
      </c>
      <c r="GK10" s="8" t="s">
        <v>2953</v>
      </c>
      <c r="GL10" s="8" t="s">
        <v>2954</v>
      </c>
      <c r="GM10" s="8" t="s">
        <v>2955</v>
      </c>
      <c r="GN10" s="8" t="s">
        <v>2956</v>
      </c>
      <c r="GO10" s="8" t="s">
        <v>2957</v>
      </c>
      <c r="GP10" s="8" t="s">
        <v>2958</v>
      </c>
      <c r="GQ10" s="8" t="s">
        <v>2959</v>
      </c>
      <c r="GR10" s="8" t="s">
        <v>2960</v>
      </c>
      <c r="GS10" s="8" t="s">
        <v>2961</v>
      </c>
      <c r="GT10" s="8" t="s">
        <v>2962</v>
      </c>
      <c r="GU10" s="8" t="s">
        <v>2963</v>
      </c>
      <c r="GV10" s="8" t="s">
        <v>2964</v>
      </c>
      <c r="GW10" s="8" t="s">
        <v>2965</v>
      </c>
      <c r="GX10" s="8" t="s">
        <v>2966</v>
      </c>
      <c r="GY10" s="8" t="s">
        <v>2967</v>
      </c>
      <c r="GZ10" s="8" t="s">
        <v>2968</v>
      </c>
      <c r="HA10" s="8" t="s">
        <v>2969</v>
      </c>
      <c r="HB10" s="8" t="s">
        <v>2970</v>
      </c>
      <c r="HC10" s="8" t="s">
        <v>2971</v>
      </c>
      <c r="HD10" s="8" t="s">
        <v>2972</v>
      </c>
      <c r="HE10" s="8" t="s">
        <v>2973</v>
      </c>
      <c r="HF10" s="8" t="s">
        <v>2974</v>
      </c>
      <c r="HG10" s="8" t="s">
        <v>2975</v>
      </c>
      <c r="HH10" s="8" t="s">
        <v>2976</v>
      </c>
      <c r="HI10" s="8" t="s">
        <v>2977</v>
      </c>
      <c r="HJ10" s="8" t="s">
        <v>2978</v>
      </c>
      <c r="HK10" s="8" t="s">
        <v>2979</v>
      </c>
      <c r="HL10" s="8" t="s">
        <v>2980</v>
      </c>
      <c r="HM10" s="8" t="s">
        <v>2981</v>
      </c>
      <c r="HN10" s="8" t="s">
        <v>2982</v>
      </c>
      <c r="HO10" s="8" t="s">
        <v>2983</v>
      </c>
      <c r="HP10" s="8" t="s">
        <v>2984</v>
      </c>
      <c r="HQ10" s="8" t="s">
        <v>2985</v>
      </c>
      <c r="HR10" s="8" t="s">
        <v>2986</v>
      </c>
      <c r="HS10" s="8" t="s">
        <v>2987</v>
      </c>
      <c r="HT10" s="8" t="s">
        <v>2988</v>
      </c>
      <c r="HU10" s="8" t="s">
        <v>2989</v>
      </c>
      <c r="HV10" s="8" t="s">
        <v>2990</v>
      </c>
      <c r="HW10" s="8" t="s">
        <v>2991</v>
      </c>
      <c r="HX10" s="8" t="s">
        <v>2992</v>
      </c>
      <c r="HY10" s="8" t="s">
        <v>2993</v>
      </c>
      <c r="HZ10" s="8" t="s">
        <v>2994</v>
      </c>
      <c r="IA10" s="8" t="s">
        <v>2995</v>
      </c>
      <c r="IB10" s="8" t="s">
        <v>2996</v>
      </c>
      <c r="IC10" s="8" t="s">
        <v>2997</v>
      </c>
      <c r="ID10" s="8" t="s">
        <v>2998</v>
      </c>
      <c r="IE10" s="8" t="s">
        <v>2999</v>
      </c>
      <c r="IF10" s="8" t="s">
        <v>3000</v>
      </c>
      <c r="IG10" s="8" t="s">
        <v>3001</v>
      </c>
      <c r="IH10" s="8" t="s">
        <v>3002</v>
      </c>
      <c r="II10" s="8" t="s">
        <v>3003</v>
      </c>
      <c r="IJ10" s="8" t="s">
        <v>3004</v>
      </c>
      <c r="IK10" s="8" t="s">
        <v>3005</v>
      </c>
      <c r="IL10" s="8" t="s">
        <v>3006</v>
      </c>
      <c r="IM10" s="8" t="s">
        <v>3007</v>
      </c>
      <c r="IN10" s="8" t="s">
        <v>3008</v>
      </c>
      <c r="IO10" s="8" t="s">
        <v>3009</v>
      </c>
      <c r="IP10" s="8" t="s">
        <v>3010</v>
      </c>
      <c r="IQ10" s="8" t="s">
        <v>3011</v>
      </c>
    </row>
    <row r="11" spans="1:251">
      <c r="A11" s="10">
        <v>42036</v>
      </c>
      <c r="B11" s="9">
        <v>223.35</v>
      </c>
      <c r="C11" s="9">
        <v>210.351</v>
      </c>
      <c r="D11" s="9">
        <v>7.702</v>
      </c>
      <c r="E11" s="9">
        <v>5.2969999999999997</v>
      </c>
      <c r="F11" s="9">
        <v>8.7579999999999991</v>
      </c>
      <c r="G11" s="9">
        <v>2.4049999999999998</v>
      </c>
      <c r="H11" s="9">
        <v>1.095</v>
      </c>
      <c r="I11" s="9">
        <v>163.006</v>
      </c>
      <c r="J11" s="9">
        <v>22.265000000000001</v>
      </c>
      <c r="K11" s="9">
        <v>18.803000000000001</v>
      </c>
      <c r="L11" s="9">
        <v>19.276</v>
      </c>
      <c r="M11" s="9">
        <v>32.43</v>
      </c>
      <c r="N11" s="9">
        <v>190.92099999999999</v>
      </c>
      <c r="O11" s="9">
        <v>17.103000000000002</v>
      </c>
      <c r="P11" s="9">
        <v>22.164000000000001</v>
      </c>
      <c r="Q11" s="9">
        <v>278.245</v>
      </c>
      <c r="R11" s="9">
        <v>444.19200000000001</v>
      </c>
      <c r="S11" s="9">
        <v>422.53800000000001</v>
      </c>
      <c r="T11" s="9">
        <v>29.617999999999999</v>
      </c>
      <c r="U11" s="9">
        <v>23.201000000000001</v>
      </c>
      <c r="V11" s="9">
        <v>15.1</v>
      </c>
      <c r="W11" s="9">
        <v>8.1</v>
      </c>
      <c r="X11" s="9">
        <v>15.391999999999999</v>
      </c>
      <c r="Y11" s="9">
        <v>7.8079999999999998</v>
      </c>
      <c r="Z11" s="9">
        <v>13.077999999999999</v>
      </c>
      <c r="AA11" s="9">
        <v>3.7839999999999998</v>
      </c>
      <c r="AB11" s="9">
        <v>5.1820000000000004</v>
      </c>
      <c r="AC11" s="9">
        <v>6.1619999999999999</v>
      </c>
      <c r="AD11" s="9">
        <v>11.493</v>
      </c>
      <c r="AE11" s="9">
        <v>5.5460000000000003</v>
      </c>
      <c r="AF11" s="9">
        <v>15.429</v>
      </c>
      <c r="AG11" s="9">
        <v>7.7720000000000002</v>
      </c>
      <c r="AH11" s="9">
        <v>6.4169999999999998</v>
      </c>
      <c r="AI11" s="9">
        <v>392.92</v>
      </c>
      <c r="AJ11" s="9">
        <v>354.59300000000002</v>
      </c>
      <c r="AK11" s="9">
        <v>344.21199999999999</v>
      </c>
      <c r="AL11" s="9">
        <v>7.8280000000000003</v>
      </c>
      <c r="AM11" s="9">
        <v>2.5529999999999999</v>
      </c>
      <c r="AN11" s="9">
        <v>7.1459999999999999</v>
      </c>
      <c r="AO11" s="9">
        <v>2.1869999999999998</v>
      </c>
      <c r="AP11" s="9">
        <v>0.53100000000000003</v>
      </c>
      <c r="AQ11" s="9">
        <v>272.37400000000002</v>
      </c>
      <c r="AR11" s="9">
        <v>20.565000000000001</v>
      </c>
      <c r="AS11" s="9">
        <v>19.581</v>
      </c>
      <c r="AT11" s="9">
        <v>42.073999999999998</v>
      </c>
      <c r="AU11" s="9">
        <v>40.412999999999997</v>
      </c>
      <c r="AV11" s="9">
        <v>314.18</v>
      </c>
      <c r="AW11" s="9">
        <v>38.326999999999998</v>
      </c>
      <c r="AX11" s="9">
        <v>21.654</v>
      </c>
      <c r="AY11" s="9">
        <v>444.19200000000001</v>
      </c>
      <c r="AZ11" s="9">
        <v>55.642000000000003</v>
      </c>
      <c r="BA11" s="9">
        <v>52.545000000000002</v>
      </c>
      <c r="BB11" s="9">
        <v>7.2069999999999999</v>
      </c>
      <c r="BC11" s="9">
        <v>5.5469999999999997</v>
      </c>
      <c r="BD11" s="9">
        <v>1.4670000000000001</v>
      </c>
      <c r="BE11" s="9">
        <v>4.0810000000000004</v>
      </c>
      <c r="BF11" s="9">
        <v>4.55</v>
      </c>
      <c r="BG11" s="9">
        <v>0.998</v>
      </c>
      <c r="BH11" s="9">
        <v>3.2170000000000001</v>
      </c>
      <c r="BI11" s="9">
        <v>0.51700000000000002</v>
      </c>
      <c r="BJ11" s="9">
        <v>1.8129999999999999</v>
      </c>
      <c r="BK11" s="9">
        <v>1.125</v>
      </c>
      <c r="BL11" s="9">
        <v>3.254</v>
      </c>
      <c r="BM11" s="9">
        <v>1.1679999999999999</v>
      </c>
      <c r="BN11" s="9">
        <v>4.0179999999999998</v>
      </c>
      <c r="BO11" s="9">
        <v>1.53</v>
      </c>
      <c r="BP11" s="9">
        <v>1.659</v>
      </c>
      <c r="BQ11" s="9">
        <v>45.338000000000001</v>
      </c>
      <c r="BR11" s="9">
        <v>34.781999999999996</v>
      </c>
      <c r="BS11" s="9">
        <v>32.75</v>
      </c>
      <c r="BT11" s="9">
        <v>1.0589999999999999</v>
      </c>
      <c r="BU11" s="9">
        <v>0.97299999999999998</v>
      </c>
      <c r="BV11" s="9">
        <v>0.89800000000000002</v>
      </c>
      <c r="BW11" s="9">
        <v>1.1339999999999999</v>
      </c>
      <c r="BX11" s="9">
        <v>0</v>
      </c>
      <c r="BY11" s="9">
        <v>21.762</v>
      </c>
      <c r="BZ11" s="9">
        <v>3.7360000000000002</v>
      </c>
      <c r="CA11" s="9">
        <v>3.323</v>
      </c>
      <c r="CB11" s="9">
        <v>5.9610000000000003</v>
      </c>
      <c r="CC11" s="9">
        <v>5.7450000000000001</v>
      </c>
      <c r="CD11" s="9">
        <v>29.036999999999999</v>
      </c>
      <c r="CE11" s="9">
        <v>10.555999999999999</v>
      </c>
      <c r="CF11" s="9">
        <v>3.097</v>
      </c>
      <c r="CG11" s="9">
        <v>55.642000000000003</v>
      </c>
      <c r="CH11" s="9">
        <v>155.12899999999999</v>
      </c>
      <c r="CI11" s="9">
        <v>150.00800000000001</v>
      </c>
      <c r="CJ11" s="9">
        <v>6.6349999999999998</v>
      </c>
      <c r="CK11" s="9">
        <v>3.7639999999999998</v>
      </c>
      <c r="CL11" s="9">
        <v>1.298</v>
      </c>
      <c r="CM11" s="9">
        <v>2.4660000000000002</v>
      </c>
      <c r="CN11" s="9">
        <v>2.5779999999999998</v>
      </c>
      <c r="CO11" s="9">
        <v>1.1850000000000001</v>
      </c>
      <c r="CP11" s="9">
        <v>2.464</v>
      </c>
      <c r="CQ11" s="9">
        <v>0.64500000000000002</v>
      </c>
      <c r="CR11" s="9">
        <v>0.65500000000000003</v>
      </c>
      <c r="CS11" s="9">
        <v>0.54</v>
      </c>
      <c r="CT11" s="9">
        <v>1.929</v>
      </c>
      <c r="CU11" s="9">
        <v>1.2949999999999999</v>
      </c>
      <c r="CV11" s="9">
        <v>1.952</v>
      </c>
      <c r="CW11" s="9">
        <v>1.8120000000000001</v>
      </c>
      <c r="CX11" s="9">
        <v>2.871</v>
      </c>
      <c r="CY11" s="9">
        <v>143.37299999999999</v>
      </c>
      <c r="CZ11" s="9">
        <v>95.063999999999993</v>
      </c>
      <c r="DA11" s="9">
        <v>91.629000000000005</v>
      </c>
      <c r="DB11" s="9">
        <v>1.944</v>
      </c>
      <c r="DC11" s="9">
        <v>1.4910000000000001</v>
      </c>
      <c r="DD11" s="9">
        <v>1.323</v>
      </c>
      <c r="DE11" s="9">
        <v>0.76700000000000002</v>
      </c>
      <c r="DF11" s="9">
        <v>1.345</v>
      </c>
      <c r="DG11" s="9">
        <v>81.22</v>
      </c>
      <c r="DH11" s="9">
        <v>3.9510000000000001</v>
      </c>
      <c r="DI11" s="9">
        <v>2.577</v>
      </c>
      <c r="DJ11" s="9">
        <v>7.3159999999999998</v>
      </c>
      <c r="DK11" s="9">
        <v>12.462999999999999</v>
      </c>
      <c r="DL11" s="9">
        <v>82.600999999999999</v>
      </c>
      <c r="DM11" s="9">
        <v>48.308999999999997</v>
      </c>
      <c r="DN11" s="9">
        <v>5.1210000000000004</v>
      </c>
      <c r="DO11" s="9">
        <v>155.12899999999999</v>
      </c>
      <c r="DP11" s="9">
        <v>407.24</v>
      </c>
      <c r="DQ11" s="9">
        <v>353.34300000000002</v>
      </c>
      <c r="DR11" s="9">
        <v>353.34300000000002</v>
      </c>
      <c r="DS11" s="9">
        <v>21.449000000000002</v>
      </c>
      <c r="DT11" s="9">
        <v>331.89299999999997</v>
      </c>
      <c r="DU11" s="9">
        <v>53.898000000000003</v>
      </c>
      <c r="DV11" s="9">
        <v>3223.51</v>
      </c>
      <c r="DW11" s="9">
        <v>2974.4639999999999</v>
      </c>
      <c r="DX11" s="9">
        <v>545.976</v>
      </c>
      <c r="DY11" s="9">
        <v>237.94200000000001</v>
      </c>
      <c r="DZ11" s="9">
        <v>94.144999999999996</v>
      </c>
      <c r="EA11" s="9">
        <v>111.544</v>
      </c>
      <c r="EB11" s="9">
        <v>136.76300000000001</v>
      </c>
      <c r="EC11" s="9">
        <v>68.927000000000007</v>
      </c>
      <c r="ED11" s="9">
        <v>132.71</v>
      </c>
      <c r="EE11" s="9">
        <v>35.174999999999997</v>
      </c>
      <c r="EF11" s="9">
        <v>31.670999999999999</v>
      </c>
      <c r="EG11" s="9">
        <v>66.238</v>
      </c>
      <c r="EH11" s="9">
        <v>80.527000000000001</v>
      </c>
      <c r="EI11" s="9">
        <v>58.923999999999999</v>
      </c>
      <c r="EJ11" s="9">
        <v>130.84800000000001</v>
      </c>
      <c r="EK11" s="9">
        <v>74.840999999999994</v>
      </c>
      <c r="EL11" s="9">
        <v>308.03399999999999</v>
      </c>
      <c r="EM11" s="9">
        <v>2428.4870000000001</v>
      </c>
      <c r="EN11" s="9">
        <v>1920.721</v>
      </c>
      <c r="EO11" s="9">
        <v>1805.278</v>
      </c>
      <c r="EP11" s="9">
        <v>51.484000000000002</v>
      </c>
      <c r="EQ11" s="9">
        <v>63.959000000000003</v>
      </c>
      <c r="ER11" s="9">
        <v>52.89</v>
      </c>
      <c r="ES11" s="9">
        <v>32.819000000000003</v>
      </c>
      <c r="ET11" s="9">
        <v>21.398</v>
      </c>
      <c r="EU11" s="9">
        <v>1463.952</v>
      </c>
      <c r="EV11" s="9">
        <v>117.804</v>
      </c>
      <c r="EW11" s="9">
        <v>108.617</v>
      </c>
      <c r="EX11" s="9">
        <v>230.34800000000001</v>
      </c>
      <c r="EY11" s="9">
        <v>341.11200000000002</v>
      </c>
      <c r="EZ11" s="9">
        <v>1579.6089999999999</v>
      </c>
      <c r="FA11" s="9">
        <v>507.76600000000002</v>
      </c>
      <c r="FB11" s="9">
        <v>249.047</v>
      </c>
      <c r="FC11" s="9">
        <v>2855.5039999999999</v>
      </c>
      <c r="FD11" s="9">
        <v>368.00599999999997</v>
      </c>
      <c r="FE11" s="9">
        <v>90.466999999999999</v>
      </c>
      <c r="FF11" s="9">
        <v>86.313999999999993</v>
      </c>
      <c r="FG11" s="9">
        <v>4.5590000000000002</v>
      </c>
      <c r="FH11" s="9">
        <v>2.1349999999999998</v>
      </c>
      <c r="FI11" s="9">
        <v>1.121</v>
      </c>
      <c r="FJ11" s="9">
        <v>1.014</v>
      </c>
      <c r="FK11" s="9">
        <v>2.1349999999999998</v>
      </c>
      <c r="FL11" s="9">
        <v>0</v>
      </c>
      <c r="FM11" s="9">
        <v>2.1349999999999998</v>
      </c>
      <c r="FN11" s="9">
        <v>0</v>
      </c>
      <c r="FO11" s="9">
        <v>0</v>
      </c>
      <c r="FP11" s="9">
        <v>0.52100000000000002</v>
      </c>
      <c r="FQ11" s="9">
        <v>1.0840000000000001</v>
      </c>
      <c r="FR11" s="9">
        <v>0.53</v>
      </c>
      <c r="FS11" s="9">
        <v>1.121</v>
      </c>
      <c r="FT11" s="9">
        <v>1.014</v>
      </c>
      <c r="FU11" s="9">
        <v>2.4249999999999998</v>
      </c>
      <c r="FV11" s="9">
        <v>81.754999999999995</v>
      </c>
      <c r="FW11" s="9">
        <v>19.686</v>
      </c>
      <c r="FX11" s="9">
        <v>19.686</v>
      </c>
      <c r="FY11" s="9">
        <v>0</v>
      </c>
      <c r="FZ11" s="9">
        <v>0</v>
      </c>
      <c r="GA11" s="9">
        <v>0</v>
      </c>
      <c r="GB11" s="9">
        <v>0</v>
      </c>
      <c r="GC11" s="9">
        <v>0</v>
      </c>
      <c r="GD11" s="9">
        <v>13.994999999999999</v>
      </c>
      <c r="GE11" s="9">
        <v>0</v>
      </c>
      <c r="GF11" s="9">
        <v>0.48599999999999999</v>
      </c>
      <c r="GG11" s="9">
        <v>5.2060000000000004</v>
      </c>
      <c r="GH11" s="9">
        <v>2.0019999999999998</v>
      </c>
      <c r="GI11" s="9">
        <v>17.684999999999999</v>
      </c>
      <c r="GJ11" s="9">
        <v>62.069000000000003</v>
      </c>
      <c r="GK11" s="9">
        <v>4.1529999999999996</v>
      </c>
      <c r="GL11" s="9">
        <v>90.466999999999999</v>
      </c>
      <c r="GM11" s="9">
        <v>9.6539999999999999</v>
      </c>
      <c r="GN11" s="9">
        <v>8.68</v>
      </c>
      <c r="GO11" s="9">
        <v>0</v>
      </c>
      <c r="GP11" s="9">
        <v>0</v>
      </c>
      <c r="GQ11" s="9">
        <v>0</v>
      </c>
      <c r="GR11" s="9">
        <v>0</v>
      </c>
      <c r="GS11" s="9">
        <v>0</v>
      </c>
      <c r="GT11" s="9">
        <v>0</v>
      </c>
      <c r="GU11" s="9">
        <v>0</v>
      </c>
      <c r="GV11" s="9">
        <v>0</v>
      </c>
      <c r="GW11" s="9">
        <v>0</v>
      </c>
      <c r="GX11" s="9">
        <v>0</v>
      </c>
      <c r="GY11" s="9">
        <v>0</v>
      </c>
      <c r="GZ11" s="9">
        <v>0</v>
      </c>
      <c r="HA11" s="9">
        <v>0</v>
      </c>
      <c r="HB11" s="9">
        <v>0</v>
      </c>
      <c r="HC11" s="9">
        <v>0</v>
      </c>
      <c r="HD11" s="9">
        <v>8.68</v>
      </c>
      <c r="HE11" s="9">
        <v>8.68</v>
      </c>
      <c r="HF11" s="9">
        <v>7.9690000000000003</v>
      </c>
      <c r="HG11" s="9">
        <v>0.71199999999999997</v>
      </c>
      <c r="HH11" s="9">
        <v>0</v>
      </c>
      <c r="HI11" s="9">
        <v>0.71199999999999997</v>
      </c>
      <c r="HJ11" s="9">
        <v>0</v>
      </c>
      <c r="HK11" s="9">
        <v>0</v>
      </c>
      <c r="HL11" s="9">
        <v>6.1070000000000002</v>
      </c>
      <c r="HM11" s="9">
        <v>0</v>
      </c>
      <c r="HN11" s="9">
        <v>0</v>
      </c>
      <c r="HO11" s="9">
        <v>2.573</v>
      </c>
      <c r="HP11" s="9">
        <v>3.056</v>
      </c>
      <c r="HQ11" s="9">
        <v>5.6239999999999997</v>
      </c>
      <c r="HR11" s="9">
        <v>0</v>
      </c>
      <c r="HS11" s="9">
        <v>0.97399999999999998</v>
      </c>
      <c r="HT11" s="9">
        <v>9.6539999999999999</v>
      </c>
      <c r="HU11" s="9">
        <v>280.21199999999999</v>
      </c>
      <c r="HV11" s="9">
        <v>265.66899999999998</v>
      </c>
      <c r="HW11" s="9">
        <v>17.786000000000001</v>
      </c>
      <c r="HX11" s="9">
        <v>14.486000000000001</v>
      </c>
      <c r="HY11" s="9">
        <v>4.9480000000000004</v>
      </c>
      <c r="HZ11" s="9">
        <v>9.5380000000000003</v>
      </c>
      <c r="IA11" s="9">
        <v>10.085000000000001</v>
      </c>
      <c r="IB11" s="9">
        <v>4.4009999999999998</v>
      </c>
      <c r="IC11" s="9">
        <v>10.61</v>
      </c>
      <c r="ID11" s="9">
        <v>1.5660000000000001</v>
      </c>
      <c r="IE11" s="9">
        <v>1.887</v>
      </c>
      <c r="IF11" s="9">
        <v>6.5140000000000002</v>
      </c>
      <c r="IG11" s="9">
        <v>4.1760000000000002</v>
      </c>
      <c r="IH11" s="9">
        <v>3.7959999999999998</v>
      </c>
      <c r="II11" s="9">
        <v>11.108000000000001</v>
      </c>
      <c r="IJ11" s="9">
        <v>3.3780000000000001</v>
      </c>
      <c r="IK11" s="9">
        <v>3.3</v>
      </c>
      <c r="IL11" s="9">
        <v>247.88300000000001</v>
      </c>
      <c r="IM11" s="9">
        <v>206.39099999999999</v>
      </c>
      <c r="IN11" s="9">
        <v>194.28800000000001</v>
      </c>
      <c r="IO11" s="9">
        <v>2.6379999999999999</v>
      </c>
      <c r="IP11" s="9">
        <v>9.4649999999999999</v>
      </c>
      <c r="IQ11" s="9">
        <v>4.2370000000000001</v>
      </c>
    </row>
    <row r="12" spans="1:251">
      <c r="A12" s="10">
        <v>42401</v>
      </c>
      <c r="B12" s="9">
        <v>224.482</v>
      </c>
      <c r="C12" s="9">
        <v>215.452</v>
      </c>
      <c r="D12" s="9">
        <v>9.0299999999999994</v>
      </c>
      <c r="E12" s="9">
        <v>0</v>
      </c>
      <c r="F12" s="9">
        <v>8.4420000000000002</v>
      </c>
      <c r="G12" s="9">
        <v>0</v>
      </c>
      <c r="H12" s="9">
        <v>0.58699999999999997</v>
      </c>
      <c r="I12" s="9">
        <v>165.91800000000001</v>
      </c>
      <c r="J12" s="9">
        <v>21.956</v>
      </c>
      <c r="K12" s="9">
        <v>13.7</v>
      </c>
      <c r="L12" s="9">
        <v>22.908000000000001</v>
      </c>
      <c r="M12" s="9">
        <v>22.783999999999999</v>
      </c>
      <c r="N12" s="9">
        <v>201.69800000000001</v>
      </c>
      <c r="O12" s="9">
        <v>20.712</v>
      </c>
      <c r="P12" s="9">
        <v>20.353999999999999</v>
      </c>
      <c r="Q12" s="9">
        <v>277.74799999999999</v>
      </c>
      <c r="R12" s="9">
        <v>455.91300000000001</v>
      </c>
      <c r="S12" s="9">
        <v>441.101</v>
      </c>
      <c r="T12" s="9">
        <v>33.558999999999997</v>
      </c>
      <c r="U12" s="9">
        <v>28.039000000000001</v>
      </c>
      <c r="V12" s="9">
        <v>17.97</v>
      </c>
      <c r="W12" s="9">
        <v>10.069000000000001</v>
      </c>
      <c r="X12" s="9">
        <v>18.192</v>
      </c>
      <c r="Y12" s="9">
        <v>9.8480000000000008</v>
      </c>
      <c r="Z12" s="9">
        <v>17.811</v>
      </c>
      <c r="AA12" s="9">
        <v>1.2709999999999999</v>
      </c>
      <c r="AB12" s="9">
        <v>8.2509999999999994</v>
      </c>
      <c r="AC12" s="9">
        <v>7.9329999999999998</v>
      </c>
      <c r="AD12" s="9">
        <v>10.901</v>
      </c>
      <c r="AE12" s="9">
        <v>9.2050000000000001</v>
      </c>
      <c r="AF12" s="9">
        <v>17.268999999999998</v>
      </c>
      <c r="AG12" s="9">
        <v>10.771000000000001</v>
      </c>
      <c r="AH12" s="9">
        <v>5.5190000000000001</v>
      </c>
      <c r="AI12" s="9">
        <v>407.54300000000001</v>
      </c>
      <c r="AJ12" s="9">
        <v>371.375</v>
      </c>
      <c r="AK12" s="9">
        <v>358.32400000000001</v>
      </c>
      <c r="AL12" s="9">
        <v>7.46</v>
      </c>
      <c r="AM12" s="9">
        <v>5.5919999999999996</v>
      </c>
      <c r="AN12" s="9">
        <v>6.4459999999999997</v>
      </c>
      <c r="AO12" s="9">
        <v>3.9830000000000001</v>
      </c>
      <c r="AP12" s="9">
        <v>2.1619999999999999</v>
      </c>
      <c r="AQ12" s="9">
        <v>288.87</v>
      </c>
      <c r="AR12" s="9">
        <v>27.768999999999998</v>
      </c>
      <c r="AS12" s="9">
        <v>14.141</v>
      </c>
      <c r="AT12" s="9">
        <v>40.595999999999997</v>
      </c>
      <c r="AU12" s="9">
        <v>44.765999999999998</v>
      </c>
      <c r="AV12" s="9">
        <v>326.61</v>
      </c>
      <c r="AW12" s="9">
        <v>36.167000000000002</v>
      </c>
      <c r="AX12" s="9">
        <v>14.811999999999999</v>
      </c>
      <c r="AY12" s="9">
        <v>455.91300000000001</v>
      </c>
      <c r="AZ12" s="9">
        <v>69.010999999999996</v>
      </c>
      <c r="BA12" s="9">
        <v>65.320999999999998</v>
      </c>
      <c r="BB12" s="9">
        <v>5.843</v>
      </c>
      <c r="BC12" s="9">
        <v>5.843</v>
      </c>
      <c r="BD12" s="9">
        <v>2.5760000000000001</v>
      </c>
      <c r="BE12" s="9">
        <v>3.2679999999999998</v>
      </c>
      <c r="BF12" s="9">
        <v>3.78</v>
      </c>
      <c r="BG12" s="9">
        <v>2.0630000000000002</v>
      </c>
      <c r="BH12" s="9">
        <v>3.78</v>
      </c>
      <c r="BI12" s="9">
        <v>0.65700000000000003</v>
      </c>
      <c r="BJ12" s="9">
        <v>1.4059999999999999</v>
      </c>
      <c r="BK12" s="9">
        <v>1.92</v>
      </c>
      <c r="BL12" s="9">
        <v>1.383</v>
      </c>
      <c r="BM12" s="9">
        <v>2.5390000000000001</v>
      </c>
      <c r="BN12" s="9">
        <v>1.968</v>
      </c>
      <c r="BO12" s="9">
        <v>3.875</v>
      </c>
      <c r="BP12" s="9">
        <v>0</v>
      </c>
      <c r="BQ12" s="9">
        <v>59.476999999999997</v>
      </c>
      <c r="BR12" s="9">
        <v>44.850999999999999</v>
      </c>
      <c r="BS12" s="9">
        <v>40.503999999999998</v>
      </c>
      <c r="BT12" s="9">
        <v>1.8440000000000001</v>
      </c>
      <c r="BU12" s="9">
        <v>2.0470000000000002</v>
      </c>
      <c r="BV12" s="9">
        <v>1.302</v>
      </c>
      <c r="BW12" s="9">
        <v>1.294</v>
      </c>
      <c r="BX12" s="9">
        <v>1.296</v>
      </c>
      <c r="BY12" s="9">
        <v>31.812999999999999</v>
      </c>
      <c r="BZ12" s="9">
        <v>3.7389999999999999</v>
      </c>
      <c r="CA12" s="9">
        <v>1.5680000000000001</v>
      </c>
      <c r="CB12" s="9">
        <v>7.7320000000000002</v>
      </c>
      <c r="CC12" s="9">
        <v>9.4960000000000004</v>
      </c>
      <c r="CD12" s="9">
        <v>35.354999999999997</v>
      </c>
      <c r="CE12" s="9">
        <v>14.627000000000001</v>
      </c>
      <c r="CF12" s="9">
        <v>3.69</v>
      </c>
      <c r="CG12" s="9">
        <v>69.010999999999996</v>
      </c>
      <c r="CH12" s="9">
        <v>137.53700000000001</v>
      </c>
      <c r="CI12" s="9">
        <v>132.559</v>
      </c>
      <c r="CJ12" s="9">
        <v>13.327</v>
      </c>
      <c r="CK12" s="9">
        <v>12.055</v>
      </c>
      <c r="CL12" s="9">
        <v>4.6509999999999998</v>
      </c>
      <c r="CM12" s="9">
        <v>7.4039999999999999</v>
      </c>
      <c r="CN12" s="9">
        <v>6.6340000000000003</v>
      </c>
      <c r="CO12" s="9">
        <v>5.4210000000000003</v>
      </c>
      <c r="CP12" s="9">
        <v>6.6340000000000003</v>
      </c>
      <c r="CQ12" s="9">
        <v>1.306</v>
      </c>
      <c r="CR12" s="9">
        <v>4.1150000000000002</v>
      </c>
      <c r="CS12" s="9">
        <v>4.1769999999999996</v>
      </c>
      <c r="CT12" s="9">
        <v>1.081</v>
      </c>
      <c r="CU12" s="9">
        <v>6.7969999999999997</v>
      </c>
      <c r="CV12" s="9">
        <v>6.8780000000000001</v>
      </c>
      <c r="CW12" s="9">
        <v>5.1769999999999996</v>
      </c>
      <c r="CX12" s="9">
        <v>1.272</v>
      </c>
      <c r="CY12" s="9">
        <v>119.233</v>
      </c>
      <c r="CZ12" s="9">
        <v>78.135999999999996</v>
      </c>
      <c r="DA12" s="9">
        <v>75.852999999999994</v>
      </c>
      <c r="DB12" s="9">
        <v>1.74</v>
      </c>
      <c r="DC12" s="9">
        <v>0.54200000000000004</v>
      </c>
      <c r="DD12" s="9">
        <v>0.54600000000000004</v>
      </c>
      <c r="DE12" s="9">
        <v>1.1739999999999999</v>
      </c>
      <c r="DF12" s="9">
        <v>0</v>
      </c>
      <c r="DG12" s="9">
        <v>68.635999999999996</v>
      </c>
      <c r="DH12" s="9">
        <v>2.843</v>
      </c>
      <c r="DI12" s="9">
        <v>0.54600000000000004</v>
      </c>
      <c r="DJ12" s="9">
        <v>6.1120000000000001</v>
      </c>
      <c r="DK12" s="9">
        <v>5.7709999999999999</v>
      </c>
      <c r="DL12" s="9">
        <v>72.364999999999995</v>
      </c>
      <c r="DM12" s="9">
        <v>41.097000000000001</v>
      </c>
      <c r="DN12" s="9">
        <v>4.9779999999999998</v>
      </c>
      <c r="DO12" s="9">
        <v>137.53700000000001</v>
      </c>
      <c r="DP12" s="9">
        <v>475.08</v>
      </c>
      <c r="DQ12" s="9">
        <v>392.89</v>
      </c>
      <c r="DR12" s="9">
        <v>392.89</v>
      </c>
      <c r="DS12" s="9">
        <v>33.64</v>
      </c>
      <c r="DT12" s="9">
        <v>359.24900000000002</v>
      </c>
      <c r="DU12" s="9">
        <v>82.19</v>
      </c>
      <c r="DV12" s="9">
        <v>3283.5889999999999</v>
      </c>
      <c r="DW12" s="9">
        <v>3046.7159999999999</v>
      </c>
      <c r="DX12" s="9">
        <v>570.25599999999997</v>
      </c>
      <c r="DY12" s="9">
        <v>245.82400000000001</v>
      </c>
      <c r="DZ12" s="9">
        <v>104.247</v>
      </c>
      <c r="EA12" s="9">
        <v>111.366</v>
      </c>
      <c r="EB12" s="9">
        <v>146.697</v>
      </c>
      <c r="EC12" s="9">
        <v>68.917000000000002</v>
      </c>
      <c r="ED12" s="9">
        <v>143.46100000000001</v>
      </c>
      <c r="EE12" s="9">
        <v>28.718</v>
      </c>
      <c r="EF12" s="9">
        <v>35.152000000000001</v>
      </c>
      <c r="EG12" s="9">
        <v>67.019000000000005</v>
      </c>
      <c r="EH12" s="9">
        <v>72.307000000000002</v>
      </c>
      <c r="EI12" s="9">
        <v>76.287000000000006</v>
      </c>
      <c r="EJ12" s="9">
        <v>145.928</v>
      </c>
      <c r="EK12" s="9">
        <v>69.685000000000002</v>
      </c>
      <c r="EL12" s="9">
        <v>324.43200000000002</v>
      </c>
      <c r="EM12" s="9">
        <v>2476.46</v>
      </c>
      <c r="EN12" s="9">
        <v>1944.299</v>
      </c>
      <c r="EO12" s="9">
        <v>1832.788</v>
      </c>
      <c r="EP12" s="9">
        <v>55.24</v>
      </c>
      <c r="EQ12" s="9">
        <v>55.302999999999997</v>
      </c>
      <c r="ER12" s="9">
        <v>54.305</v>
      </c>
      <c r="ES12" s="9">
        <v>34.372999999999998</v>
      </c>
      <c r="ET12" s="9">
        <v>15.393000000000001</v>
      </c>
      <c r="EU12" s="9">
        <v>1465.2840000000001</v>
      </c>
      <c r="EV12" s="9">
        <v>119.535</v>
      </c>
      <c r="EW12" s="9">
        <v>105.699</v>
      </c>
      <c r="EX12" s="9">
        <v>253.78100000000001</v>
      </c>
      <c r="EY12" s="9">
        <v>320.39600000000002</v>
      </c>
      <c r="EZ12" s="9">
        <v>1623.903</v>
      </c>
      <c r="FA12" s="9">
        <v>532.16099999999994</v>
      </c>
      <c r="FB12" s="9">
        <v>236.87299999999999</v>
      </c>
      <c r="FC12" s="9">
        <v>2896.567</v>
      </c>
      <c r="FD12" s="9">
        <v>387.02199999999999</v>
      </c>
      <c r="FE12" s="9">
        <v>90.613</v>
      </c>
      <c r="FF12" s="9">
        <v>85.132000000000005</v>
      </c>
      <c r="FG12" s="9">
        <v>4.3360000000000003</v>
      </c>
      <c r="FH12" s="9">
        <v>4.3360000000000003</v>
      </c>
      <c r="FI12" s="9">
        <v>2.5110000000000001</v>
      </c>
      <c r="FJ12" s="9">
        <v>1.825</v>
      </c>
      <c r="FK12" s="9">
        <v>3.0169999999999999</v>
      </c>
      <c r="FL12" s="9">
        <v>1.319</v>
      </c>
      <c r="FM12" s="9">
        <v>2.12</v>
      </c>
      <c r="FN12" s="9">
        <v>0.66300000000000003</v>
      </c>
      <c r="FO12" s="9">
        <v>0.65600000000000003</v>
      </c>
      <c r="FP12" s="9">
        <v>0.60099999999999998</v>
      </c>
      <c r="FQ12" s="9">
        <v>1.319</v>
      </c>
      <c r="FR12" s="9">
        <v>2.4159999999999999</v>
      </c>
      <c r="FS12" s="9">
        <v>3.83</v>
      </c>
      <c r="FT12" s="9">
        <v>0.50600000000000001</v>
      </c>
      <c r="FU12" s="9">
        <v>0</v>
      </c>
      <c r="FV12" s="9">
        <v>80.796000000000006</v>
      </c>
      <c r="FW12" s="9">
        <v>23.911000000000001</v>
      </c>
      <c r="FX12" s="9">
        <v>23.911000000000001</v>
      </c>
      <c r="FY12" s="9">
        <v>0</v>
      </c>
      <c r="FZ12" s="9">
        <v>0</v>
      </c>
      <c r="GA12" s="9">
        <v>0</v>
      </c>
      <c r="GB12" s="9">
        <v>0</v>
      </c>
      <c r="GC12" s="9">
        <v>0</v>
      </c>
      <c r="GD12" s="9">
        <v>16.88</v>
      </c>
      <c r="GE12" s="9">
        <v>0.61799999999999999</v>
      </c>
      <c r="GF12" s="9">
        <v>1.333</v>
      </c>
      <c r="GG12" s="9">
        <v>5.08</v>
      </c>
      <c r="GH12" s="9">
        <v>1.254</v>
      </c>
      <c r="GI12" s="9">
        <v>22.655999999999999</v>
      </c>
      <c r="GJ12" s="9">
        <v>56.884999999999998</v>
      </c>
      <c r="GK12" s="9">
        <v>5.4809999999999999</v>
      </c>
      <c r="GL12" s="9">
        <v>90.613</v>
      </c>
      <c r="GM12" s="9">
        <v>14.827</v>
      </c>
      <c r="GN12" s="9">
        <v>11.907</v>
      </c>
      <c r="GO12" s="9">
        <v>2.8690000000000002</v>
      </c>
      <c r="GP12" s="9">
        <v>2.8690000000000002</v>
      </c>
      <c r="GQ12" s="9">
        <v>1.0860000000000001</v>
      </c>
      <c r="GR12" s="9">
        <v>1.7829999999999999</v>
      </c>
      <c r="GS12" s="9">
        <v>1.6739999999999999</v>
      </c>
      <c r="GT12" s="9">
        <v>1.1950000000000001</v>
      </c>
      <c r="GU12" s="9">
        <v>1.6739999999999999</v>
      </c>
      <c r="GV12" s="9">
        <v>1.1950000000000001</v>
      </c>
      <c r="GW12" s="9">
        <v>0</v>
      </c>
      <c r="GX12" s="9">
        <v>1.069</v>
      </c>
      <c r="GY12" s="9">
        <v>0</v>
      </c>
      <c r="GZ12" s="9">
        <v>1.8</v>
      </c>
      <c r="HA12" s="9">
        <v>2.8690000000000002</v>
      </c>
      <c r="HB12" s="9">
        <v>0</v>
      </c>
      <c r="HC12" s="9">
        <v>0</v>
      </c>
      <c r="HD12" s="9">
        <v>9.0380000000000003</v>
      </c>
      <c r="HE12" s="9">
        <v>9.0380000000000003</v>
      </c>
      <c r="HF12" s="9">
        <v>7.7089999999999996</v>
      </c>
      <c r="HG12" s="9">
        <v>0.70599999999999996</v>
      </c>
      <c r="HH12" s="9">
        <v>0.623</v>
      </c>
      <c r="HI12" s="9">
        <v>1.3280000000000001</v>
      </c>
      <c r="HJ12" s="9">
        <v>0</v>
      </c>
      <c r="HK12" s="9">
        <v>0</v>
      </c>
      <c r="HL12" s="9">
        <v>6.4109999999999996</v>
      </c>
      <c r="HM12" s="9">
        <v>0</v>
      </c>
      <c r="HN12" s="9">
        <v>0</v>
      </c>
      <c r="HO12" s="9">
        <v>2.6269999999999998</v>
      </c>
      <c r="HP12" s="9">
        <v>1.8140000000000001</v>
      </c>
      <c r="HQ12" s="9">
        <v>7.2240000000000002</v>
      </c>
      <c r="HR12" s="9">
        <v>0</v>
      </c>
      <c r="HS12" s="9">
        <v>2.92</v>
      </c>
      <c r="HT12" s="9">
        <v>14.827</v>
      </c>
      <c r="HU12" s="9">
        <v>257.19400000000002</v>
      </c>
      <c r="HV12" s="9">
        <v>244.506</v>
      </c>
      <c r="HW12" s="9">
        <v>20.792000000000002</v>
      </c>
      <c r="HX12" s="9">
        <v>19.068000000000001</v>
      </c>
      <c r="HY12" s="9">
        <v>9.2089999999999996</v>
      </c>
      <c r="HZ12" s="9">
        <v>9.859</v>
      </c>
      <c r="IA12" s="9">
        <v>11.476000000000001</v>
      </c>
      <c r="IB12" s="9">
        <v>7.5919999999999996</v>
      </c>
      <c r="IC12" s="9">
        <v>11.48</v>
      </c>
      <c r="ID12" s="9">
        <v>2.915</v>
      </c>
      <c r="IE12" s="9">
        <v>3.06</v>
      </c>
      <c r="IF12" s="9">
        <v>7.2439999999999998</v>
      </c>
      <c r="IG12" s="9">
        <v>4.8239999999999998</v>
      </c>
      <c r="IH12" s="9">
        <v>6.9989999999999997</v>
      </c>
      <c r="II12" s="9">
        <v>9.9480000000000004</v>
      </c>
      <c r="IJ12" s="9">
        <v>9.1189999999999998</v>
      </c>
      <c r="IK12" s="9">
        <v>1.724</v>
      </c>
      <c r="IL12" s="9">
        <v>223.714</v>
      </c>
      <c r="IM12" s="9">
        <v>198.23599999999999</v>
      </c>
      <c r="IN12" s="9">
        <v>187.726</v>
      </c>
      <c r="IO12" s="9">
        <v>5.3810000000000002</v>
      </c>
      <c r="IP12" s="9">
        <v>5.13</v>
      </c>
      <c r="IQ12" s="9">
        <v>4.9050000000000002</v>
      </c>
    </row>
    <row r="13" spans="1:251">
      <c r="A13" s="10">
        <v>42767</v>
      </c>
      <c r="B13" s="9">
        <v>250.26</v>
      </c>
      <c r="C13" s="9">
        <v>239.44</v>
      </c>
      <c r="D13" s="9">
        <v>6.3070000000000004</v>
      </c>
      <c r="E13" s="9">
        <v>4.5129999999999999</v>
      </c>
      <c r="F13" s="9">
        <v>7.5960000000000001</v>
      </c>
      <c r="G13" s="9">
        <v>3.2240000000000002</v>
      </c>
      <c r="H13" s="9">
        <v>0</v>
      </c>
      <c r="I13" s="9">
        <v>197.88900000000001</v>
      </c>
      <c r="J13" s="9">
        <v>19.199000000000002</v>
      </c>
      <c r="K13" s="9">
        <v>15.135</v>
      </c>
      <c r="L13" s="9">
        <v>18.038</v>
      </c>
      <c r="M13" s="9">
        <v>39.441000000000003</v>
      </c>
      <c r="N13" s="9">
        <v>210.81899999999999</v>
      </c>
      <c r="O13" s="9">
        <v>21.675000000000001</v>
      </c>
      <c r="P13" s="9">
        <v>24.873000000000001</v>
      </c>
      <c r="Q13" s="9">
        <v>311.3</v>
      </c>
      <c r="R13" s="9">
        <v>465.12799999999999</v>
      </c>
      <c r="S13" s="9">
        <v>441.00700000000001</v>
      </c>
      <c r="T13" s="9">
        <v>24.925999999999998</v>
      </c>
      <c r="U13" s="9">
        <v>24.22</v>
      </c>
      <c r="V13" s="9">
        <v>15.468</v>
      </c>
      <c r="W13" s="9">
        <v>8.7520000000000007</v>
      </c>
      <c r="X13" s="9">
        <v>20.658999999999999</v>
      </c>
      <c r="Y13" s="9">
        <v>3.5609999999999999</v>
      </c>
      <c r="Z13" s="9">
        <v>17.917999999999999</v>
      </c>
      <c r="AA13" s="9">
        <v>2.3780000000000001</v>
      </c>
      <c r="AB13" s="9">
        <v>2.1509999999999998</v>
      </c>
      <c r="AC13" s="9">
        <v>5.5970000000000004</v>
      </c>
      <c r="AD13" s="9">
        <v>8.9969999999999999</v>
      </c>
      <c r="AE13" s="9">
        <v>9.6259999999999994</v>
      </c>
      <c r="AF13" s="9">
        <v>16.917000000000002</v>
      </c>
      <c r="AG13" s="9">
        <v>7.3029999999999999</v>
      </c>
      <c r="AH13" s="9">
        <v>0.70599999999999996</v>
      </c>
      <c r="AI13" s="9">
        <v>416.08199999999999</v>
      </c>
      <c r="AJ13" s="9">
        <v>368.738</v>
      </c>
      <c r="AK13" s="9">
        <v>357.89400000000001</v>
      </c>
      <c r="AL13" s="9">
        <v>10.349</v>
      </c>
      <c r="AM13" s="9">
        <v>0.495</v>
      </c>
      <c r="AN13" s="9">
        <v>9.5820000000000007</v>
      </c>
      <c r="AO13" s="9">
        <v>0</v>
      </c>
      <c r="AP13" s="9">
        <v>0.495</v>
      </c>
      <c r="AQ13" s="9">
        <v>280.70400000000001</v>
      </c>
      <c r="AR13" s="9">
        <v>23.573</v>
      </c>
      <c r="AS13" s="9">
        <v>21.626999999999999</v>
      </c>
      <c r="AT13" s="9">
        <v>42.834000000000003</v>
      </c>
      <c r="AU13" s="9">
        <v>40.468000000000004</v>
      </c>
      <c r="AV13" s="9">
        <v>328.27</v>
      </c>
      <c r="AW13" s="9">
        <v>47.344000000000001</v>
      </c>
      <c r="AX13" s="9">
        <v>24.12</v>
      </c>
      <c r="AY13" s="9">
        <v>465.12799999999999</v>
      </c>
      <c r="AZ13" s="9">
        <v>57.359000000000002</v>
      </c>
      <c r="BA13" s="9">
        <v>51.345999999999997</v>
      </c>
      <c r="BB13" s="9">
        <v>6.8449999999999998</v>
      </c>
      <c r="BC13" s="9">
        <v>4.7270000000000003</v>
      </c>
      <c r="BD13" s="9">
        <v>1.538</v>
      </c>
      <c r="BE13" s="9">
        <v>3.1890000000000001</v>
      </c>
      <c r="BF13" s="9">
        <v>1.538</v>
      </c>
      <c r="BG13" s="9">
        <v>3.1890000000000001</v>
      </c>
      <c r="BH13" s="9">
        <v>2.1579999999999999</v>
      </c>
      <c r="BI13" s="9">
        <v>0.85399999999999998</v>
      </c>
      <c r="BJ13" s="9">
        <v>1.1659999999999999</v>
      </c>
      <c r="BK13" s="9">
        <v>2.2309999999999999</v>
      </c>
      <c r="BL13" s="9">
        <v>2.496</v>
      </c>
      <c r="BM13" s="9">
        <v>0</v>
      </c>
      <c r="BN13" s="9">
        <v>2.3919999999999999</v>
      </c>
      <c r="BO13" s="9">
        <v>2.335</v>
      </c>
      <c r="BP13" s="9">
        <v>2.1179999999999999</v>
      </c>
      <c r="BQ13" s="9">
        <v>44.500999999999998</v>
      </c>
      <c r="BR13" s="9">
        <v>29.602</v>
      </c>
      <c r="BS13" s="9">
        <v>27.802</v>
      </c>
      <c r="BT13" s="9">
        <v>0.625</v>
      </c>
      <c r="BU13" s="9">
        <v>1.175</v>
      </c>
      <c r="BV13" s="9">
        <v>0</v>
      </c>
      <c r="BW13" s="9">
        <v>1.175</v>
      </c>
      <c r="BX13" s="9">
        <v>0.625</v>
      </c>
      <c r="BY13" s="9">
        <v>20.161999999999999</v>
      </c>
      <c r="BZ13" s="9">
        <v>1.92</v>
      </c>
      <c r="CA13" s="9">
        <v>1.387</v>
      </c>
      <c r="CB13" s="9">
        <v>6.1319999999999997</v>
      </c>
      <c r="CC13" s="9">
        <v>3.5249999999999999</v>
      </c>
      <c r="CD13" s="9">
        <v>26.077000000000002</v>
      </c>
      <c r="CE13" s="9">
        <v>14.898999999999999</v>
      </c>
      <c r="CF13" s="9">
        <v>6.0129999999999999</v>
      </c>
      <c r="CG13" s="9">
        <v>57.359000000000002</v>
      </c>
      <c r="CH13" s="9">
        <v>133.184</v>
      </c>
      <c r="CI13" s="9">
        <v>126.467</v>
      </c>
      <c r="CJ13" s="9">
        <v>7.46</v>
      </c>
      <c r="CK13" s="9">
        <v>6.85</v>
      </c>
      <c r="CL13" s="9">
        <v>4.923</v>
      </c>
      <c r="CM13" s="9">
        <v>1.9279999999999999</v>
      </c>
      <c r="CN13" s="9">
        <v>6.1390000000000002</v>
      </c>
      <c r="CO13" s="9">
        <v>0.71199999999999997</v>
      </c>
      <c r="CP13" s="9">
        <v>4.91</v>
      </c>
      <c r="CQ13" s="9">
        <v>0.58299999999999996</v>
      </c>
      <c r="CR13" s="9">
        <v>0.64700000000000002</v>
      </c>
      <c r="CS13" s="9">
        <v>2.1560000000000001</v>
      </c>
      <c r="CT13" s="9">
        <v>0.64700000000000002</v>
      </c>
      <c r="CU13" s="9">
        <v>4.0469999999999997</v>
      </c>
      <c r="CV13" s="9">
        <v>3.9209999999999998</v>
      </c>
      <c r="CW13" s="9">
        <v>2.93</v>
      </c>
      <c r="CX13" s="9">
        <v>0.60899999999999999</v>
      </c>
      <c r="CY13" s="9">
        <v>119.008</v>
      </c>
      <c r="CZ13" s="9">
        <v>82.236999999999995</v>
      </c>
      <c r="DA13" s="9">
        <v>80.891999999999996</v>
      </c>
      <c r="DB13" s="9">
        <v>1.3440000000000001</v>
      </c>
      <c r="DC13" s="9">
        <v>0</v>
      </c>
      <c r="DD13" s="9">
        <v>1.3440000000000001</v>
      </c>
      <c r="DE13" s="9">
        <v>0</v>
      </c>
      <c r="DF13" s="9">
        <v>0</v>
      </c>
      <c r="DG13" s="9">
        <v>65.695999999999998</v>
      </c>
      <c r="DH13" s="9">
        <v>2.92</v>
      </c>
      <c r="DI13" s="9">
        <v>3.58</v>
      </c>
      <c r="DJ13" s="9">
        <v>10.041</v>
      </c>
      <c r="DK13" s="9">
        <v>9.09</v>
      </c>
      <c r="DL13" s="9">
        <v>73.146000000000001</v>
      </c>
      <c r="DM13" s="9">
        <v>36.771000000000001</v>
      </c>
      <c r="DN13" s="9">
        <v>6.7160000000000002</v>
      </c>
      <c r="DO13" s="9">
        <v>133.184</v>
      </c>
      <c r="DP13" s="9">
        <v>485.49900000000002</v>
      </c>
      <c r="DQ13" s="9">
        <v>402.137</v>
      </c>
      <c r="DR13" s="9">
        <v>402.137</v>
      </c>
      <c r="DS13" s="9">
        <v>32.915999999999997</v>
      </c>
      <c r="DT13" s="9">
        <v>369.221</v>
      </c>
      <c r="DU13" s="9">
        <v>83.361000000000004</v>
      </c>
      <c r="DV13" s="9">
        <v>3422.1970000000001</v>
      </c>
      <c r="DW13" s="9">
        <v>3157.1680000000001</v>
      </c>
      <c r="DX13" s="9">
        <v>577.07399999999996</v>
      </c>
      <c r="DY13" s="9">
        <v>245.44399999999999</v>
      </c>
      <c r="DZ13" s="9">
        <v>114.131</v>
      </c>
      <c r="EA13" s="9">
        <v>105.88800000000001</v>
      </c>
      <c r="EB13" s="9">
        <v>151.12799999999999</v>
      </c>
      <c r="EC13" s="9">
        <v>68.891000000000005</v>
      </c>
      <c r="ED13" s="9">
        <v>151.673</v>
      </c>
      <c r="EE13" s="9">
        <v>36.799999999999997</v>
      </c>
      <c r="EF13" s="9">
        <v>26.085999999999999</v>
      </c>
      <c r="EG13" s="9">
        <v>62.619</v>
      </c>
      <c r="EH13" s="9">
        <v>81.611999999999995</v>
      </c>
      <c r="EI13" s="9">
        <v>75.787999999999997</v>
      </c>
      <c r="EJ13" s="9">
        <v>143.67500000000001</v>
      </c>
      <c r="EK13" s="9">
        <v>76.343000000000004</v>
      </c>
      <c r="EL13" s="9">
        <v>331.63099999999997</v>
      </c>
      <c r="EM13" s="9">
        <v>2580.0940000000001</v>
      </c>
      <c r="EN13" s="9">
        <v>2049.7130000000002</v>
      </c>
      <c r="EO13" s="9">
        <v>1952.876</v>
      </c>
      <c r="EP13" s="9">
        <v>54.13</v>
      </c>
      <c r="EQ13" s="9">
        <v>42.707000000000001</v>
      </c>
      <c r="ER13" s="9">
        <v>54.429000000000002</v>
      </c>
      <c r="ES13" s="9">
        <v>22.678999999999998</v>
      </c>
      <c r="ET13" s="9">
        <v>16.82</v>
      </c>
      <c r="EU13" s="9">
        <v>1593.9970000000001</v>
      </c>
      <c r="EV13" s="9">
        <v>115.432</v>
      </c>
      <c r="EW13" s="9">
        <v>95.807000000000002</v>
      </c>
      <c r="EX13" s="9">
        <v>244.47800000000001</v>
      </c>
      <c r="EY13" s="9">
        <v>307.81200000000001</v>
      </c>
      <c r="EZ13" s="9">
        <v>1741.9010000000001</v>
      </c>
      <c r="FA13" s="9">
        <v>530.38099999999997</v>
      </c>
      <c r="FB13" s="9">
        <v>265.02800000000002</v>
      </c>
      <c r="FC13" s="9">
        <v>3010.3679999999999</v>
      </c>
      <c r="FD13" s="9">
        <v>411.82900000000001</v>
      </c>
      <c r="FE13" s="9">
        <v>81.659000000000006</v>
      </c>
      <c r="FF13" s="9">
        <v>76.659000000000006</v>
      </c>
      <c r="FG13" s="9">
        <v>2.2200000000000002</v>
      </c>
      <c r="FH13" s="9">
        <v>2.2200000000000002</v>
      </c>
      <c r="FI13" s="9">
        <v>0.96799999999999997</v>
      </c>
      <c r="FJ13" s="9">
        <v>1.252</v>
      </c>
      <c r="FK13" s="9">
        <v>0</v>
      </c>
      <c r="FL13" s="9">
        <v>2.2200000000000002</v>
      </c>
      <c r="FM13" s="9">
        <v>0</v>
      </c>
      <c r="FN13" s="9">
        <v>2.2200000000000002</v>
      </c>
      <c r="FO13" s="9">
        <v>0</v>
      </c>
      <c r="FP13" s="9">
        <v>0.96799999999999997</v>
      </c>
      <c r="FQ13" s="9">
        <v>1.252</v>
      </c>
      <c r="FR13" s="9">
        <v>0</v>
      </c>
      <c r="FS13" s="9">
        <v>0.96799999999999997</v>
      </c>
      <c r="FT13" s="9">
        <v>1.252</v>
      </c>
      <c r="FU13" s="9">
        <v>0</v>
      </c>
      <c r="FV13" s="9">
        <v>74.438999999999993</v>
      </c>
      <c r="FW13" s="9">
        <v>21.872</v>
      </c>
      <c r="FX13" s="9">
        <v>21.297000000000001</v>
      </c>
      <c r="FY13" s="9">
        <v>0.57499999999999996</v>
      </c>
      <c r="FZ13" s="9">
        <v>0</v>
      </c>
      <c r="GA13" s="9">
        <v>0.57499999999999996</v>
      </c>
      <c r="GB13" s="9">
        <v>0</v>
      </c>
      <c r="GC13" s="9">
        <v>0</v>
      </c>
      <c r="GD13" s="9">
        <v>14.663</v>
      </c>
      <c r="GE13" s="9">
        <v>0.61299999999999999</v>
      </c>
      <c r="GF13" s="9">
        <v>0</v>
      </c>
      <c r="GG13" s="9">
        <v>6.5960000000000001</v>
      </c>
      <c r="GH13" s="9">
        <v>0.57799999999999996</v>
      </c>
      <c r="GI13" s="9">
        <v>21.295000000000002</v>
      </c>
      <c r="GJ13" s="9">
        <v>52.566000000000003</v>
      </c>
      <c r="GK13" s="9">
        <v>5</v>
      </c>
      <c r="GL13" s="9">
        <v>81.659000000000006</v>
      </c>
      <c r="GM13" s="9">
        <v>12.44</v>
      </c>
      <c r="GN13" s="9">
        <v>11.879</v>
      </c>
      <c r="GO13" s="9">
        <v>1.6140000000000001</v>
      </c>
      <c r="GP13" s="9">
        <v>1.6140000000000001</v>
      </c>
      <c r="GQ13" s="9">
        <v>0</v>
      </c>
      <c r="GR13" s="9">
        <v>1.6140000000000001</v>
      </c>
      <c r="GS13" s="9">
        <v>0.98899999999999999</v>
      </c>
      <c r="GT13" s="9">
        <v>0.626</v>
      </c>
      <c r="GU13" s="9">
        <v>0.98899999999999999</v>
      </c>
      <c r="GV13" s="9">
        <v>0.626</v>
      </c>
      <c r="GW13" s="9">
        <v>0</v>
      </c>
      <c r="GX13" s="9">
        <v>0</v>
      </c>
      <c r="GY13" s="9">
        <v>0</v>
      </c>
      <c r="GZ13" s="9">
        <v>1.6140000000000001</v>
      </c>
      <c r="HA13" s="9">
        <v>0.49299999999999999</v>
      </c>
      <c r="HB13" s="9">
        <v>1.121</v>
      </c>
      <c r="HC13" s="9">
        <v>0</v>
      </c>
      <c r="HD13" s="9">
        <v>10.263999999999999</v>
      </c>
      <c r="HE13" s="9">
        <v>9.7690000000000001</v>
      </c>
      <c r="HF13" s="9">
        <v>9.7690000000000001</v>
      </c>
      <c r="HG13" s="9">
        <v>0</v>
      </c>
      <c r="HH13" s="9">
        <v>0</v>
      </c>
      <c r="HI13" s="9">
        <v>0</v>
      </c>
      <c r="HJ13" s="9">
        <v>0</v>
      </c>
      <c r="HK13" s="9">
        <v>0</v>
      </c>
      <c r="HL13" s="9">
        <v>8.6620000000000008</v>
      </c>
      <c r="HM13" s="9">
        <v>0</v>
      </c>
      <c r="HN13" s="9">
        <v>0</v>
      </c>
      <c r="HO13" s="9">
        <v>1.107</v>
      </c>
      <c r="HP13" s="9">
        <v>0</v>
      </c>
      <c r="HQ13" s="9">
        <v>9.7690000000000001</v>
      </c>
      <c r="HR13" s="9">
        <v>0.495</v>
      </c>
      <c r="HS13" s="9">
        <v>0.56100000000000005</v>
      </c>
      <c r="HT13" s="9">
        <v>12.44</v>
      </c>
      <c r="HU13" s="9">
        <v>264.93700000000001</v>
      </c>
      <c r="HV13" s="9">
        <v>251.49799999999999</v>
      </c>
      <c r="HW13" s="9">
        <v>17.251000000000001</v>
      </c>
      <c r="HX13" s="9">
        <v>16.006</v>
      </c>
      <c r="HY13" s="9">
        <v>7.8369999999999997</v>
      </c>
      <c r="HZ13" s="9">
        <v>8.1690000000000005</v>
      </c>
      <c r="IA13" s="9">
        <v>9.6790000000000003</v>
      </c>
      <c r="IB13" s="9">
        <v>6.327</v>
      </c>
      <c r="IC13" s="9">
        <v>9.1489999999999991</v>
      </c>
      <c r="ID13" s="9">
        <v>3.2</v>
      </c>
      <c r="IE13" s="9">
        <v>3.0649999999999999</v>
      </c>
      <c r="IF13" s="9">
        <v>4.9130000000000003</v>
      </c>
      <c r="IG13" s="9">
        <v>7.399</v>
      </c>
      <c r="IH13" s="9">
        <v>3.694</v>
      </c>
      <c r="II13" s="9">
        <v>9.6769999999999996</v>
      </c>
      <c r="IJ13" s="9">
        <v>6.3289999999999997</v>
      </c>
      <c r="IK13" s="9">
        <v>1.2450000000000001</v>
      </c>
      <c r="IL13" s="9">
        <v>234.24700000000001</v>
      </c>
      <c r="IM13" s="9">
        <v>188.995</v>
      </c>
      <c r="IN13" s="9">
        <v>182.91800000000001</v>
      </c>
      <c r="IO13" s="9">
        <v>3.1520000000000001</v>
      </c>
      <c r="IP13" s="9">
        <v>2.9249999999999998</v>
      </c>
      <c r="IQ13" s="9">
        <v>3.93</v>
      </c>
    </row>
    <row r="14" spans="1:251">
      <c r="A14" s="10">
        <v>43132</v>
      </c>
      <c r="B14" s="9">
        <v>258.27800000000002</v>
      </c>
      <c r="C14" s="9">
        <v>234.13900000000001</v>
      </c>
      <c r="D14" s="9">
        <v>13.651</v>
      </c>
      <c r="E14" s="9">
        <v>10.489000000000001</v>
      </c>
      <c r="F14" s="9">
        <v>14.989000000000001</v>
      </c>
      <c r="G14" s="9">
        <v>6.5179999999999998</v>
      </c>
      <c r="H14" s="9">
        <v>2.6320000000000001</v>
      </c>
      <c r="I14" s="9">
        <v>198.39400000000001</v>
      </c>
      <c r="J14" s="9">
        <v>23.594999999999999</v>
      </c>
      <c r="K14" s="9">
        <v>16.300999999999998</v>
      </c>
      <c r="L14" s="9">
        <v>19.988</v>
      </c>
      <c r="M14" s="9">
        <v>48.433</v>
      </c>
      <c r="N14" s="9">
        <v>209.845</v>
      </c>
      <c r="O14" s="9">
        <v>25.419</v>
      </c>
      <c r="P14" s="9">
        <v>19.62</v>
      </c>
      <c r="Q14" s="9">
        <v>316.012</v>
      </c>
      <c r="R14" s="9">
        <v>492.49200000000002</v>
      </c>
      <c r="S14" s="9">
        <v>465.88600000000002</v>
      </c>
      <c r="T14" s="9">
        <v>29.998000000000001</v>
      </c>
      <c r="U14" s="9">
        <v>23.628</v>
      </c>
      <c r="V14" s="9">
        <v>16.074000000000002</v>
      </c>
      <c r="W14" s="9">
        <v>7.5549999999999997</v>
      </c>
      <c r="X14" s="9">
        <v>19.196000000000002</v>
      </c>
      <c r="Y14" s="9">
        <v>4.4329999999999998</v>
      </c>
      <c r="Z14" s="9">
        <v>17.655000000000001</v>
      </c>
      <c r="AA14" s="9">
        <v>0.38500000000000001</v>
      </c>
      <c r="AB14" s="9">
        <v>4.9829999999999997</v>
      </c>
      <c r="AC14" s="9">
        <v>6.125</v>
      </c>
      <c r="AD14" s="9">
        <v>9.6609999999999996</v>
      </c>
      <c r="AE14" s="9">
        <v>7.8419999999999996</v>
      </c>
      <c r="AF14" s="9">
        <v>17.238</v>
      </c>
      <c r="AG14" s="9">
        <v>6.39</v>
      </c>
      <c r="AH14" s="9">
        <v>6.3689999999999998</v>
      </c>
      <c r="AI14" s="9">
        <v>435.88799999999998</v>
      </c>
      <c r="AJ14" s="9">
        <v>391.49900000000002</v>
      </c>
      <c r="AK14" s="9">
        <v>376.87599999999998</v>
      </c>
      <c r="AL14" s="9">
        <v>8.9459999999999997</v>
      </c>
      <c r="AM14" s="9">
        <v>5.6779999999999999</v>
      </c>
      <c r="AN14" s="9">
        <v>9.0120000000000005</v>
      </c>
      <c r="AO14" s="9">
        <v>2.7130000000000001</v>
      </c>
      <c r="AP14" s="9">
        <v>2.8980000000000001</v>
      </c>
      <c r="AQ14" s="9">
        <v>293.00099999999998</v>
      </c>
      <c r="AR14" s="9">
        <v>25.212</v>
      </c>
      <c r="AS14" s="9">
        <v>28.373000000000001</v>
      </c>
      <c r="AT14" s="9">
        <v>44.912999999999997</v>
      </c>
      <c r="AU14" s="9">
        <v>45.542000000000002</v>
      </c>
      <c r="AV14" s="9">
        <v>345.95699999999999</v>
      </c>
      <c r="AW14" s="9">
        <v>44.389000000000003</v>
      </c>
      <c r="AX14" s="9">
        <v>26.606999999999999</v>
      </c>
      <c r="AY14" s="9">
        <v>492.49200000000002</v>
      </c>
      <c r="AZ14" s="9">
        <v>84.884</v>
      </c>
      <c r="BA14" s="9">
        <v>79.570999999999998</v>
      </c>
      <c r="BB14" s="9">
        <v>12.492000000000001</v>
      </c>
      <c r="BC14" s="9">
        <v>10.895</v>
      </c>
      <c r="BD14" s="9">
        <v>3.2879999999999998</v>
      </c>
      <c r="BE14" s="9">
        <v>7.6070000000000002</v>
      </c>
      <c r="BF14" s="9">
        <v>7.7439999999999998</v>
      </c>
      <c r="BG14" s="9">
        <v>3.1509999999999998</v>
      </c>
      <c r="BH14" s="9">
        <v>8.3849999999999998</v>
      </c>
      <c r="BI14" s="9">
        <v>1.169</v>
      </c>
      <c r="BJ14" s="9">
        <v>1.341</v>
      </c>
      <c r="BK14" s="9">
        <v>3.5489999999999999</v>
      </c>
      <c r="BL14" s="9">
        <v>6.1429999999999998</v>
      </c>
      <c r="BM14" s="9">
        <v>1.2030000000000001</v>
      </c>
      <c r="BN14" s="9">
        <v>7.4359999999999999</v>
      </c>
      <c r="BO14" s="9">
        <v>3.4590000000000001</v>
      </c>
      <c r="BP14" s="9">
        <v>1.597</v>
      </c>
      <c r="BQ14" s="9">
        <v>67.078999999999994</v>
      </c>
      <c r="BR14" s="9">
        <v>45.37</v>
      </c>
      <c r="BS14" s="9">
        <v>42.534999999999997</v>
      </c>
      <c r="BT14" s="9">
        <v>0.74</v>
      </c>
      <c r="BU14" s="9">
        <v>2.0939999999999999</v>
      </c>
      <c r="BV14" s="9">
        <v>0.74</v>
      </c>
      <c r="BW14" s="9">
        <v>1.3360000000000001</v>
      </c>
      <c r="BX14" s="9">
        <v>0.75900000000000001</v>
      </c>
      <c r="BY14" s="9">
        <v>29.030999999999999</v>
      </c>
      <c r="BZ14" s="9">
        <v>2.5529999999999999</v>
      </c>
      <c r="CA14" s="9">
        <v>0.59099999999999997</v>
      </c>
      <c r="CB14" s="9">
        <v>13.194000000000001</v>
      </c>
      <c r="CC14" s="9">
        <v>7.0380000000000003</v>
      </c>
      <c r="CD14" s="9">
        <v>38.332000000000001</v>
      </c>
      <c r="CE14" s="9">
        <v>21.709</v>
      </c>
      <c r="CF14" s="9">
        <v>5.3120000000000003</v>
      </c>
      <c r="CG14" s="9">
        <v>84.884</v>
      </c>
      <c r="CH14" s="9">
        <v>150.68600000000001</v>
      </c>
      <c r="CI14" s="9">
        <v>142.28899999999999</v>
      </c>
      <c r="CJ14" s="9">
        <v>15.045999999999999</v>
      </c>
      <c r="CK14" s="9">
        <v>14.317</v>
      </c>
      <c r="CL14" s="9">
        <v>3.4620000000000002</v>
      </c>
      <c r="CM14" s="9">
        <v>10.855</v>
      </c>
      <c r="CN14" s="9">
        <v>11.292999999999999</v>
      </c>
      <c r="CO14" s="9">
        <v>3.024</v>
      </c>
      <c r="CP14" s="9">
        <v>10.381</v>
      </c>
      <c r="CQ14" s="9">
        <v>1.1870000000000001</v>
      </c>
      <c r="CR14" s="9">
        <v>2.7490000000000001</v>
      </c>
      <c r="CS14" s="9">
        <v>2.6269999999999998</v>
      </c>
      <c r="CT14" s="9">
        <v>6.3259999999999996</v>
      </c>
      <c r="CU14" s="9">
        <v>5.3639999999999999</v>
      </c>
      <c r="CV14" s="9">
        <v>9.0129999999999999</v>
      </c>
      <c r="CW14" s="9">
        <v>5.3040000000000003</v>
      </c>
      <c r="CX14" s="9">
        <v>0.73</v>
      </c>
      <c r="CY14" s="9">
        <v>127.242</v>
      </c>
      <c r="CZ14" s="9">
        <v>83.63</v>
      </c>
      <c r="DA14" s="9">
        <v>82.475999999999999</v>
      </c>
      <c r="DB14" s="9">
        <v>0</v>
      </c>
      <c r="DC14" s="9">
        <v>1.155</v>
      </c>
      <c r="DD14" s="9">
        <v>0</v>
      </c>
      <c r="DE14" s="9">
        <v>1.155</v>
      </c>
      <c r="DF14" s="9">
        <v>0</v>
      </c>
      <c r="DG14" s="9">
        <v>68.903000000000006</v>
      </c>
      <c r="DH14" s="9">
        <v>3.4340000000000002</v>
      </c>
      <c r="DI14" s="9">
        <v>2.1339999999999999</v>
      </c>
      <c r="DJ14" s="9">
        <v>9.1590000000000007</v>
      </c>
      <c r="DK14" s="9">
        <v>7.3760000000000003</v>
      </c>
      <c r="DL14" s="9">
        <v>76.254999999999995</v>
      </c>
      <c r="DM14" s="9">
        <v>43.612000000000002</v>
      </c>
      <c r="DN14" s="9">
        <v>8.3970000000000002</v>
      </c>
      <c r="DO14" s="9">
        <v>150.68600000000001</v>
      </c>
      <c r="DP14" s="9">
        <v>516.77700000000004</v>
      </c>
      <c r="DQ14" s="9">
        <v>451.37</v>
      </c>
      <c r="DR14" s="9">
        <v>451.37</v>
      </c>
      <c r="DS14" s="9">
        <v>28.797000000000001</v>
      </c>
      <c r="DT14" s="9">
        <v>422.57299999999998</v>
      </c>
      <c r="DU14" s="9">
        <v>65.406000000000006</v>
      </c>
      <c r="DV14" s="9">
        <v>3459.2710000000002</v>
      </c>
      <c r="DW14" s="9">
        <v>3226.4850000000001</v>
      </c>
      <c r="DX14" s="9">
        <v>630.05399999999997</v>
      </c>
      <c r="DY14" s="9">
        <v>277.82600000000002</v>
      </c>
      <c r="DZ14" s="9">
        <v>113.771</v>
      </c>
      <c r="EA14" s="9">
        <v>131.852</v>
      </c>
      <c r="EB14" s="9">
        <v>173.12899999999999</v>
      </c>
      <c r="EC14" s="9">
        <v>73.174999999999997</v>
      </c>
      <c r="ED14" s="9">
        <v>163.35599999999999</v>
      </c>
      <c r="EE14" s="9">
        <v>42.058</v>
      </c>
      <c r="EF14" s="9">
        <v>36.51</v>
      </c>
      <c r="EG14" s="9">
        <v>77.616</v>
      </c>
      <c r="EH14" s="9">
        <v>86.5</v>
      </c>
      <c r="EI14" s="9">
        <v>82.632000000000005</v>
      </c>
      <c r="EJ14" s="9">
        <v>165.72900000000001</v>
      </c>
      <c r="EK14" s="9">
        <v>81.019000000000005</v>
      </c>
      <c r="EL14" s="9">
        <v>352.22800000000001</v>
      </c>
      <c r="EM14" s="9">
        <v>2596.4299999999998</v>
      </c>
      <c r="EN14" s="9">
        <v>2078.0839999999998</v>
      </c>
      <c r="EO14" s="9">
        <v>1973.7380000000001</v>
      </c>
      <c r="EP14" s="9">
        <v>56.511000000000003</v>
      </c>
      <c r="EQ14" s="9">
        <v>47.401000000000003</v>
      </c>
      <c r="ER14" s="9">
        <v>54.878999999999998</v>
      </c>
      <c r="ES14" s="9">
        <v>30.190999999999999</v>
      </c>
      <c r="ET14" s="9">
        <v>13.843999999999999</v>
      </c>
      <c r="EU14" s="9">
        <v>1631.72</v>
      </c>
      <c r="EV14" s="9">
        <v>122.464</v>
      </c>
      <c r="EW14" s="9">
        <v>94.974000000000004</v>
      </c>
      <c r="EX14" s="9">
        <v>228.92599999999999</v>
      </c>
      <c r="EY14" s="9">
        <v>342.31900000000002</v>
      </c>
      <c r="EZ14" s="9">
        <v>1735.7650000000001</v>
      </c>
      <c r="FA14" s="9">
        <v>518.346</v>
      </c>
      <c r="FB14" s="9">
        <v>232.78700000000001</v>
      </c>
      <c r="FC14" s="9">
        <v>3027.1889999999999</v>
      </c>
      <c r="FD14" s="9">
        <v>432.08199999999999</v>
      </c>
      <c r="FE14" s="9">
        <v>92.5</v>
      </c>
      <c r="FF14" s="9">
        <v>90.093999999999994</v>
      </c>
      <c r="FG14" s="9">
        <v>1.49</v>
      </c>
      <c r="FH14" s="9">
        <v>1.163</v>
      </c>
      <c r="FI14" s="9">
        <v>0.54400000000000004</v>
      </c>
      <c r="FJ14" s="9">
        <v>0.61899999999999999</v>
      </c>
      <c r="FK14" s="9">
        <v>1.163</v>
      </c>
      <c r="FL14" s="9">
        <v>0</v>
      </c>
      <c r="FM14" s="9">
        <v>1.163</v>
      </c>
      <c r="FN14" s="9">
        <v>0</v>
      </c>
      <c r="FO14" s="9">
        <v>0</v>
      </c>
      <c r="FP14" s="9">
        <v>0</v>
      </c>
      <c r="FQ14" s="9">
        <v>0.61899999999999999</v>
      </c>
      <c r="FR14" s="9">
        <v>0.54400000000000004</v>
      </c>
      <c r="FS14" s="9">
        <v>0.61899999999999999</v>
      </c>
      <c r="FT14" s="9">
        <v>0.54400000000000004</v>
      </c>
      <c r="FU14" s="9">
        <v>0.32700000000000001</v>
      </c>
      <c r="FV14" s="9">
        <v>88.603999999999999</v>
      </c>
      <c r="FW14" s="9">
        <v>34.904000000000003</v>
      </c>
      <c r="FX14" s="9">
        <v>33.204000000000001</v>
      </c>
      <c r="FY14" s="9">
        <v>0</v>
      </c>
      <c r="FZ14" s="9">
        <v>1.7</v>
      </c>
      <c r="GA14" s="9">
        <v>0.60899999999999999</v>
      </c>
      <c r="GB14" s="9">
        <v>1.091</v>
      </c>
      <c r="GC14" s="9">
        <v>0</v>
      </c>
      <c r="GD14" s="9">
        <v>24.629000000000001</v>
      </c>
      <c r="GE14" s="9">
        <v>2.3149999999999999</v>
      </c>
      <c r="GF14" s="9">
        <v>0.83899999999999997</v>
      </c>
      <c r="GG14" s="9">
        <v>7.1219999999999999</v>
      </c>
      <c r="GH14" s="9">
        <v>5.7640000000000002</v>
      </c>
      <c r="GI14" s="9">
        <v>29.140999999999998</v>
      </c>
      <c r="GJ14" s="9">
        <v>53.698999999999998</v>
      </c>
      <c r="GK14" s="9">
        <v>2.4060000000000001</v>
      </c>
      <c r="GL14" s="9">
        <v>92.5</v>
      </c>
      <c r="GM14" s="9">
        <v>12.776</v>
      </c>
      <c r="GN14" s="9">
        <v>12.215999999999999</v>
      </c>
      <c r="GO14" s="9">
        <v>1.6950000000000001</v>
      </c>
      <c r="GP14" s="9">
        <v>1.6950000000000001</v>
      </c>
      <c r="GQ14" s="9">
        <v>0</v>
      </c>
      <c r="GR14" s="9">
        <v>1.6950000000000001</v>
      </c>
      <c r="GS14" s="9">
        <v>1.6950000000000001</v>
      </c>
      <c r="GT14" s="9">
        <v>0</v>
      </c>
      <c r="GU14" s="9">
        <v>1.181</v>
      </c>
      <c r="GV14" s="9">
        <v>0</v>
      </c>
      <c r="GW14" s="9">
        <v>0.51400000000000001</v>
      </c>
      <c r="GX14" s="9">
        <v>0.61899999999999999</v>
      </c>
      <c r="GY14" s="9">
        <v>0.56299999999999994</v>
      </c>
      <c r="GZ14" s="9">
        <v>0.51400000000000001</v>
      </c>
      <c r="HA14" s="9">
        <v>1.0760000000000001</v>
      </c>
      <c r="HB14" s="9">
        <v>0.61899999999999999</v>
      </c>
      <c r="HC14" s="9">
        <v>0</v>
      </c>
      <c r="HD14" s="9">
        <v>10.521000000000001</v>
      </c>
      <c r="HE14" s="9">
        <v>9.4550000000000001</v>
      </c>
      <c r="HF14" s="9">
        <v>9.4550000000000001</v>
      </c>
      <c r="HG14" s="9">
        <v>0</v>
      </c>
      <c r="HH14" s="9">
        <v>0</v>
      </c>
      <c r="HI14" s="9">
        <v>0</v>
      </c>
      <c r="HJ14" s="9">
        <v>0</v>
      </c>
      <c r="HK14" s="9">
        <v>0</v>
      </c>
      <c r="HL14" s="9">
        <v>8.8970000000000002</v>
      </c>
      <c r="HM14" s="9">
        <v>0</v>
      </c>
      <c r="HN14" s="9">
        <v>0</v>
      </c>
      <c r="HO14" s="9">
        <v>0.55900000000000005</v>
      </c>
      <c r="HP14" s="9">
        <v>1.639</v>
      </c>
      <c r="HQ14" s="9">
        <v>7.8170000000000002</v>
      </c>
      <c r="HR14" s="9">
        <v>1.0649999999999999</v>
      </c>
      <c r="HS14" s="9">
        <v>0.56100000000000005</v>
      </c>
      <c r="HT14" s="9">
        <v>12.776</v>
      </c>
      <c r="HU14" s="9">
        <v>271.48899999999998</v>
      </c>
      <c r="HV14" s="9">
        <v>253.05</v>
      </c>
      <c r="HW14" s="9">
        <v>20.891999999999999</v>
      </c>
      <c r="HX14" s="9">
        <v>19.568999999999999</v>
      </c>
      <c r="HY14" s="9">
        <v>10.007</v>
      </c>
      <c r="HZ14" s="9">
        <v>9.5619999999999994</v>
      </c>
      <c r="IA14" s="9">
        <v>12.311999999999999</v>
      </c>
      <c r="IB14" s="9">
        <v>7.2560000000000002</v>
      </c>
      <c r="IC14" s="9">
        <v>11.404</v>
      </c>
      <c r="ID14" s="9">
        <v>2.6269999999999998</v>
      </c>
      <c r="IE14" s="9">
        <v>4.5430000000000001</v>
      </c>
      <c r="IF14" s="9">
        <v>8.2539999999999996</v>
      </c>
      <c r="IG14" s="9">
        <v>6.7670000000000003</v>
      </c>
      <c r="IH14" s="9">
        <v>4.5490000000000004</v>
      </c>
      <c r="II14" s="9">
        <v>11.705</v>
      </c>
      <c r="IJ14" s="9">
        <v>7.8639999999999999</v>
      </c>
      <c r="IK14" s="9">
        <v>1.323</v>
      </c>
      <c r="IL14" s="9">
        <v>232.15799999999999</v>
      </c>
      <c r="IM14" s="9">
        <v>200.59399999999999</v>
      </c>
      <c r="IN14" s="9">
        <v>189.499</v>
      </c>
      <c r="IO14" s="9">
        <v>3.9849999999999999</v>
      </c>
      <c r="IP14" s="9">
        <v>7.109</v>
      </c>
      <c r="IQ14" s="9">
        <v>3.5859999999999999</v>
      </c>
    </row>
    <row r="15" spans="1:251">
      <c r="A15" s="10">
        <v>43497</v>
      </c>
      <c r="B15" s="9">
        <v>238.29</v>
      </c>
      <c r="C15" s="9">
        <v>226.54900000000001</v>
      </c>
      <c r="D15" s="9">
        <v>9.4640000000000004</v>
      </c>
      <c r="E15" s="9">
        <v>2.2770000000000001</v>
      </c>
      <c r="F15" s="9">
        <v>10.532</v>
      </c>
      <c r="G15" s="9">
        <v>0</v>
      </c>
      <c r="H15" s="9">
        <v>0.60599999999999998</v>
      </c>
      <c r="I15" s="9">
        <v>171.04400000000001</v>
      </c>
      <c r="J15" s="9">
        <v>16.268999999999998</v>
      </c>
      <c r="K15" s="9">
        <v>19.327000000000002</v>
      </c>
      <c r="L15" s="9">
        <v>31.65</v>
      </c>
      <c r="M15" s="9">
        <v>35.857999999999997</v>
      </c>
      <c r="N15" s="9">
        <v>202.43299999999999</v>
      </c>
      <c r="O15" s="9">
        <v>19.239999999999998</v>
      </c>
      <c r="P15" s="9">
        <v>17.803999999999998</v>
      </c>
      <c r="Q15" s="9">
        <v>289.73599999999999</v>
      </c>
      <c r="R15" s="9">
        <v>486.97300000000001</v>
      </c>
      <c r="S15" s="9">
        <v>461.35199999999998</v>
      </c>
      <c r="T15" s="9">
        <v>41.555</v>
      </c>
      <c r="U15" s="9">
        <v>37.908999999999999</v>
      </c>
      <c r="V15" s="9">
        <v>27.346</v>
      </c>
      <c r="W15" s="9">
        <v>10.563000000000001</v>
      </c>
      <c r="X15" s="9">
        <v>26.788</v>
      </c>
      <c r="Y15" s="9">
        <v>11.121</v>
      </c>
      <c r="Z15" s="9">
        <v>24.538</v>
      </c>
      <c r="AA15" s="9">
        <v>5.1109999999999998</v>
      </c>
      <c r="AB15" s="9">
        <v>6.234</v>
      </c>
      <c r="AC15" s="9">
        <v>11.401</v>
      </c>
      <c r="AD15" s="9">
        <v>15.519</v>
      </c>
      <c r="AE15" s="9">
        <v>10.989000000000001</v>
      </c>
      <c r="AF15" s="9">
        <v>25.402999999999999</v>
      </c>
      <c r="AG15" s="9">
        <v>12.506</v>
      </c>
      <c r="AH15" s="9">
        <v>3.6469999999999998</v>
      </c>
      <c r="AI15" s="9">
        <v>419.79599999999999</v>
      </c>
      <c r="AJ15" s="9">
        <v>367.298</v>
      </c>
      <c r="AK15" s="9">
        <v>357.154</v>
      </c>
      <c r="AL15" s="9">
        <v>5.7670000000000003</v>
      </c>
      <c r="AM15" s="9">
        <v>4.3769999999999998</v>
      </c>
      <c r="AN15" s="9">
        <v>7.2329999999999997</v>
      </c>
      <c r="AO15" s="9">
        <v>1.8360000000000001</v>
      </c>
      <c r="AP15" s="9">
        <v>1.075</v>
      </c>
      <c r="AQ15" s="9">
        <v>276.42700000000002</v>
      </c>
      <c r="AR15" s="9">
        <v>20.353999999999999</v>
      </c>
      <c r="AS15" s="9">
        <v>21.507000000000001</v>
      </c>
      <c r="AT15" s="9">
        <v>49.009</v>
      </c>
      <c r="AU15" s="9">
        <v>41.804000000000002</v>
      </c>
      <c r="AV15" s="9">
        <v>325.49400000000003</v>
      </c>
      <c r="AW15" s="9">
        <v>52.499000000000002</v>
      </c>
      <c r="AX15" s="9">
        <v>25.622</v>
      </c>
      <c r="AY15" s="9">
        <v>486.97300000000001</v>
      </c>
      <c r="AZ15" s="9">
        <v>75.14</v>
      </c>
      <c r="BA15" s="9">
        <v>72.045000000000002</v>
      </c>
      <c r="BB15" s="9">
        <v>11.407999999999999</v>
      </c>
      <c r="BC15" s="9">
        <v>8.0340000000000007</v>
      </c>
      <c r="BD15" s="9">
        <v>0.70299999999999996</v>
      </c>
      <c r="BE15" s="9">
        <v>7.3310000000000004</v>
      </c>
      <c r="BF15" s="9">
        <v>4.4589999999999996</v>
      </c>
      <c r="BG15" s="9">
        <v>3.5750000000000002</v>
      </c>
      <c r="BH15" s="9">
        <v>5.1740000000000004</v>
      </c>
      <c r="BI15" s="9">
        <v>1.25</v>
      </c>
      <c r="BJ15" s="9">
        <v>1.61</v>
      </c>
      <c r="BK15" s="9">
        <v>1.9950000000000001</v>
      </c>
      <c r="BL15" s="9">
        <v>4.66</v>
      </c>
      <c r="BM15" s="9">
        <v>1.38</v>
      </c>
      <c r="BN15" s="9">
        <v>3.714</v>
      </c>
      <c r="BO15" s="9">
        <v>4.32</v>
      </c>
      <c r="BP15" s="9">
        <v>3.3740000000000001</v>
      </c>
      <c r="BQ15" s="9">
        <v>60.637999999999998</v>
      </c>
      <c r="BR15" s="9">
        <v>39.232999999999997</v>
      </c>
      <c r="BS15" s="9">
        <v>38.628999999999998</v>
      </c>
      <c r="BT15" s="9">
        <v>0.60399999999999998</v>
      </c>
      <c r="BU15" s="9">
        <v>0</v>
      </c>
      <c r="BV15" s="9">
        <v>0</v>
      </c>
      <c r="BW15" s="9">
        <v>0</v>
      </c>
      <c r="BX15" s="9">
        <v>0.60399999999999998</v>
      </c>
      <c r="BY15" s="9">
        <v>26.756</v>
      </c>
      <c r="BZ15" s="9">
        <v>1.7</v>
      </c>
      <c r="CA15" s="9">
        <v>2.496</v>
      </c>
      <c r="CB15" s="9">
        <v>8.2810000000000006</v>
      </c>
      <c r="CC15" s="9">
        <v>5.9820000000000002</v>
      </c>
      <c r="CD15" s="9">
        <v>33.25</v>
      </c>
      <c r="CE15" s="9">
        <v>21.405000000000001</v>
      </c>
      <c r="CF15" s="9">
        <v>3.0950000000000002</v>
      </c>
      <c r="CG15" s="9">
        <v>75.14</v>
      </c>
      <c r="CH15" s="9">
        <v>168.44</v>
      </c>
      <c r="CI15" s="9">
        <v>154.56200000000001</v>
      </c>
      <c r="CJ15" s="9">
        <v>11.641999999999999</v>
      </c>
      <c r="CK15" s="9">
        <v>10.49</v>
      </c>
      <c r="CL15" s="9">
        <v>3.5870000000000002</v>
      </c>
      <c r="CM15" s="9">
        <v>6.9039999999999999</v>
      </c>
      <c r="CN15" s="9">
        <v>8.109</v>
      </c>
      <c r="CO15" s="9">
        <v>2.3820000000000001</v>
      </c>
      <c r="CP15" s="9">
        <v>8.1</v>
      </c>
      <c r="CQ15" s="9">
        <v>0</v>
      </c>
      <c r="CR15" s="9">
        <v>2.39</v>
      </c>
      <c r="CS15" s="9">
        <v>2.0830000000000002</v>
      </c>
      <c r="CT15" s="9">
        <v>2.2240000000000002</v>
      </c>
      <c r="CU15" s="9">
        <v>6.1829999999999998</v>
      </c>
      <c r="CV15" s="9">
        <v>5.8810000000000002</v>
      </c>
      <c r="CW15" s="9">
        <v>4.6100000000000003</v>
      </c>
      <c r="CX15" s="9">
        <v>1.151</v>
      </c>
      <c r="CY15" s="9">
        <v>142.92099999999999</v>
      </c>
      <c r="CZ15" s="9">
        <v>85.53</v>
      </c>
      <c r="DA15" s="9">
        <v>83.888000000000005</v>
      </c>
      <c r="DB15" s="9">
        <v>1.643</v>
      </c>
      <c r="DC15" s="9">
        <v>0</v>
      </c>
      <c r="DD15" s="9">
        <v>1.643</v>
      </c>
      <c r="DE15" s="9">
        <v>0</v>
      </c>
      <c r="DF15" s="9">
        <v>0</v>
      </c>
      <c r="DG15" s="9">
        <v>72.346000000000004</v>
      </c>
      <c r="DH15" s="9">
        <v>1.125</v>
      </c>
      <c r="DI15" s="9">
        <v>3.71</v>
      </c>
      <c r="DJ15" s="9">
        <v>8.35</v>
      </c>
      <c r="DK15" s="9">
        <v>6.2850000000000001</v>
      </c>
      <c r="DL15" s="9">
        <v>79.245000000000005</v>
      </c>
      <c r="DM15" s="9">
        <v>57.39</v>
      </c>
      <c r="DN15" s="9">
        <v>13.878</v>
      </c>
      <c r="DO15" s="9">
        <v>168.44</v>
      </c>
      <c r="DP15" s="9">
        <v>468.58300000000003</v>
      </c>
      <c r="DQ15" s="9">
        <v>412.55599999999998</v>
      </c>
      <c r="DR15" s="9">
        <v>412.55599999999998</v>
      </c>
      <c r="DS15" s="9">
        <v>29.777000000000001</v>
      </c>
      <c r="DT15" s="9">
        <v>382.779</v>
      </c>
      <c r="DU15" s="9">
        <v>56.027000000000001</v>
      </c>
      <c r="DV15" s="9">
        <v>3575.5749999999998</v>
      </c>
      <c r="DW15" s="9">
        <v>3333.49</v>
      </c>
      <c r="DX15" s="9">
        <v>668.05</v>
      </c>
      <c r="DY15" s="9">
        <v>295.35500000000002</v>
      </c>
      <c r="DZ15" s="9">
        <v>116.536</v>
      </c>
      <c r="EA15" s="9">
        <v>144.05000000000001</v>
      </c>
      <c r="EB15" s="9">
        <v>169.18700000000001</v>
      </c>
      <c r="EC15" s="9">
        <v>91.4</v>
      </c>
      <c r="ED15" s="9">
        <v>169.34</v>
      </c>
      <c r="EE15" s="9">
        <v>48.168999999999997</v>
      </c>
      <c r="EF15" s="9">
        <v>37.03</v>
      </c>
      <c r="EG15" s="9">
        <v>89.956999999999994</v>
      </c>
      <c r="EH15" s="9">
        <v>91.254000000000005</v>
      </c>
      <c r="EI15" s="9">
        <v>79.375</v>
      </c>
      <c r="EJ15" s="9">
        <v>182.52600000000001</v>
      </c>
      <c r="EK15" s="9">
        <v>78.061000000000007</v>
      </c>
      <c r="EL15" s="9">
        <v>372.69499999999999</v>
      </c>
      <c r="EM15" s="9">
        <v>2665.44</v>
      </c>
      <c r="EN15" s="9">
        <v>2152.3609999999999</v>
      </c>
      <c r="EO15" s="9">
        <v>2017.2460000000001</v>
      </c>
      <c r="EP15" s="9">
        <v>70.024000000000001</v>
      </c>
      <c r="EQ15" s="9">
        <v>65.090999999999994</v>
      </c>
      <c r="ER15" s="9">
        <v>76.206000000000003</v>
      </c>
      <c r="ES15" s="9">
        <v>35.814</v>
      </c>
      <c r="ET15" s="9">
        <v>20.692</v>
      </c>
      <c r="EU15" s="9">
        <v>1677.527</v>
      </c>
      <c r="EV15" s="9">
        <v>123.64400000000001</v>
      </c>
      <c r="EW15" s="9">
        <v>94.537000000000006</v>
      </c>
      <c r="EX15" s="9">
        <v>256.65300000000002</v>
      </c>
      <c r="EY15" s="9">
        <v>402.06599999999997</v>
      </c>
      <c r="EZ15" s="9">
        <v>1750.2950000000001</v>
      </c>
      <c r="FA15" s="9">
        <v>513.07899999999995</v>
      </c>
      <c r="FB15" s="9">
        <v>242.08500000000001</v>
      </c>
      <c r="FC15" s="9">
        <v>3120.069</v>
      </c>
      <c r="FD15" s="9">
        <v>455.505</v>
      </c>
      <c r="FE15" s="9">
        <v>84.302000000000007</v>
      </c>
      <c r="FF15" s="9">
        <v>79.724999999999994</v>
      </c>
      <c r="FG15" s="9">
        <v>5.5039999999999996</v>
      </c>
      <c r="FH15" s="9">
        <v>5.5039999999999996</v>
      </c>
      <c r="FI15" s="9">
        <v>1.262</v>
      </c>
      <c r="FJ15" s="9">
        <v>4.242</v>
      </c>
      <c r="FK15" s="9">
        <v>4.2069999999999999</v>
      </c>
      <c r="FL15" s="9">
        <v>1.2969999999999999</v>
      </c>
      <c r="FM15" s="9">
        <v>3.4649999999999999</v>
      </c>
      <c r="FN15" s="9">
        <v>1.3220000000000001</v>
      </c>
      <c r="FO15" s="9">
        <v>0.71699999999999997</v>
      </c>
      <c r="FP15" s="9">
        <v>1.3220000000000001</v>
      </c>
      <c r="FQ15" s="9">
        <v>1.464</v>
      </c>
      <c r="FR15" s="9">
        <v>2.718</v>
      </c>
      <c r="FS15" s="9">
        <v>3.8559999999999999</v>
      </c>
      <c r="FT15" s="9">
        <v>1.647</v>
      </c>
      <c r="FU15" s="9">
        <v>0</v>
      </c>
      <c r="FV15" s="9">
        <v>74.221000000000004</v>
      </c>
      <c r="FW15" s="9">
        <v>26.567</v>
      </c>
      <c r="FX15" s="9">
        <v>25.074999999999999</v>
      </c>
      <c r="FY15" s="9">
        <v>1.492</v>
      </c>
      <c r="FZ15" s="9">
        <v>0</v>
      </c>
      <c r="GA15" s="9">
        <v>1.492</v>
      </c>
      <c r="GB15" s="9">
        <v>0</v>
      </c>
      <c r="GC15" s="9">
        <v>0</v>
      </c>
      <c r="GD15" s="9">
        <v>18.852</v>
      </c>
      <c r="GE15" s="9">
        <v>2.83</v>
      </c>
      <c r="GF15" s="9">
        <v>1.4570000000000001</v>
      </c>
      <c r="GG15" s="9">
        <v>3.4279999999999999</v>
      </c>
      <c r="GH15" s="9">
        <v>2.306</v>
      </c>
      <c r="GI15" s="9">
        <v>24.260999999999999</v>
      </c>
      <c r="GJ15" s="9">
        <v>47.654000000000003</v>
      </c>
      <c r="GK15" s="9">
        <v>4.577</v>
      </c>
      <c r="GL15" s="9">
        <v>84.302000000000007</v>
      </c>
      <c r="GM15" s="9">
        <v>20.507999999999999</v>
      </c>
      <c r="GN15" s="9">
        <v>19.975999999999999</v>
      </c>
      <c r="GO15" s="9">
        <v>0</v>
      </c>
      <c r="GP15" s="9">
        <v>0</v>
      </c>
      <c r="GQ15" s="9">
        <v>0</v>
      </c>
      <c r="GR15" s="9">
        <v>0</v>
      </c>
      <c r="GS15" s="9">
        <v>0</v>
      </c>
      <c r="GT15" s="9">
        <v>0</v>
      </c>
      <c r="GU15" s="9">
        <v>0</v>
      </c>
      <c r="GV15" s="9">
        <v>0</v>
      </c>
      <c r="GW15" s="9">
        <v>0</v>
      </c>
      <c r="GX15" s="9">
        <v>0</v>
      </c>
      <c r="GY15" s="9">
        <v>0</v>
      </c>
      <c r="GZ15" s="9">
        <v>0</v>
      </c>
      <c r="HA15" s="9">
        <v>0</v>
      </c>
      <c r="HB15" s="9">
        <v>0</v>
      </c>
      <c r="HC15" s="9">
        <v>0</v>
      </c>
      <c r="HD15" s="9">
        <v>19.975999999999999</v>
      </c>
      <c r="HE15" s="9">
        <v>19.414000000000001</v>
      </c>
      <c r="HF15" s="9">
        <v>18.812000000000001</v>
      </c>
      <c r="HG15" s="9">
        <v>0.60199999999999998</v>
      </c>
      <c r="HH15" s="9">
        <v>0</v>
      </c>
      <c r="HI15" s="9">
        <v>0.60199999999999998</v>
      </c>
      <c r="HJ15" s="9">
        <v>0</v>
      </c>
      <c r="HK15" s="9">
        <v>0</v>
      </c>
      <c r="HL15" s="9">
        <v>15.541</v>
      </c>
      <c r="HM15" s="9">
        <v>1.9510000000000001</v>
      </c>
      <c r="HN15" s="9">
        <v>0</v>
      </c>
      <c r="HO15" s="9">
        <v>1.9219999999999999</v>
      </c>
      <c r="HP15" s="9">
        <v>5.0910000000000002</v>
      </c>
      <c r="HQ15" s="9">
        <v>14.321999999999999</v>
      </c>
      <c r="HR15" s="9">
        <v>0.56200000000000006</v>
      </c>
      <c r="HS15" s="9">
        <v>0.53200000000000003</v>
      </c>
      <c r="HT15" s="9">
        <v>20.507999999999999</v>
      </c>
      <c r="HU15" s="9">
        <v>239.74600000000001</v>
      </c>
      <c r="HV15" s="9">
        <v>230.607</v>
      </c>
      <c r="HW15" s="9">
        <v>17.032</v>
      </c>
      <c r="HX15" s="9">
        <v>16.501999999999999</v>
      </c>
      <c r="HY15" s="9">
        <v>6.3540000000000001</v>
      </c>
      <c r="HZ15" s="9">
        <v>10.148</v>
      </c>
      <c r="IA15" s="9">
        <v>10.632</v>
      </c>
      <c r="IB15" s="9">
        <v>5.87</v>
      </c>
      <c r="IC15" s="9">
        <v>9.7070000000000007</v>
      </c>
      <c r="ID15" s="9">
        <v>2.754</v>
      </c>
      <c r="IE15" s="9">
        <v>2.4809999999999999</v>
      </c>
      <c r="IF15" s="9">
        <v>8.8960000000000008</v>
      </c>
      <c r="IG15" s="9">
        <v>3.504</v>
      </c>
      <c r="IH15" s="9">
        <v>4.101</v>
      </c>
      <c r="II15" s="9">
        <v>10.973000000000001</v>
      </c>
      <c r="IJ15" s="9">
        <v>5.5289999999999999</v>
      </c>
      <c r="IK15" s="9">
        <v>0.53</v>
      </c>
      <c r="IL15" s="9">
        <v>213.57499999999999</v>
      </c>
      <c r="IM15" s="9">
        <v>190.036</v>
      </c>
      <c r="IN15" s="9">
        <v>175.506</v>
      </c>
      <c r="IO15" s="9">
        <v>6.05</v>
      </c>
      <c r="IP15" s="9">
        <v>8.48</v>
      </c>
      <c r="IQ15" s="9">
        <v>7.8019999999999996</v>
      </c>
    </row>
    <row r="16" spans="1:251">
      <c r="A16" s="10">
        <v>43862</v>
      </c>
      <c r="B16" s="9">
        <v>264.75099999999998</v>
      </c>
      <c r="C16" s="9">
        <v>252.154</v>
      </c>
      <c r="D16" s="9">
        <v>6.1269999999999998</v>
      </c>
      <c r="E16" s="9">
        <v>6.47</v>
      </c>
      <c r="F16" s="9">
        <v>8.077</v>
      </c>
      <c r="G16" s="9">
        <v>1.863</v>
      </c>
      <c r="H16" s="9">
        <v>2.657</v>
      </c>
      <c r="I16" s="9">
        <v>197.81</v>
      </c>
      <c r="J16" s="9">
        <v>24.443000000000001</v>
      </c>
      <c r="K16" s="9">
        <v>15.177</v>
      </c>
      <c r="L16" s="9">
        <v>27.321000000000002</v>
      </c>
      <c r="M16" s="9">
        <v>37.698999999999998</v>
      </c>
      <c r="N16" s="9">
        <v>227.05199999999999</v>
      </c>
      <c r="O16" s="9">
        <v>17.355</v>
      </c>
      <c r="P16" s="9">
        <v>22.713999999999999</v>
      </c>
      <c r="Q16" s="9">
        <v>323.79899999999998</v>
      </c>
      <c r="R16" s="9">
        <v>522.77099999999996</v>
      </c>
      <c r="S16" s="9">
        <v>501.87299999999999</v>
      </c>
      <c r="T16" s="9">
        <v>43.988</v>
      </c>
      <c r="U16" s="9">
        <v>39.066000000000003</v>
      </c>
      <c r="V16" s="9">
        <v>25.588000000000001</v>
      </c>
      <c r="W16" s="9">
        <v>13.478999999999999</v>
      </c>
      <c r="X16" s="9">
        <v>30.042000000000002</v>
      </c>
      <c r="Y16" s="9">
        <v>9.0250000000000004</v>
      </c>
      <c r="Z16" s="9">
        <v>29.756</v>
      </c>
      <c r="AA16" s="9">
        <v>4.8440000000000003</v>
      </c>
      <c r="AB16" s="9">
        <v>4.4669999999999996</v>
      </c>
      <c r="AC16" s="9">
        <v>14.324</v>
      </c>
      <c r="AD16" s="9">
        <v>11.14</v>
      </c>
      <c r="AE16" s="9">
        <v>13.602</v>
      </c>
      <c r="AF16" s="9">
        <v>28.588000000000001</v>
      </c>
      <c r="AG16" s="9">
        <v>10.478</v>
      </c>
      <c r="AH16" s="9">
        <v>4.9219999999999997</v>
      </c>
      <c r="AI16" s="9">
        <v>457.88499999999999</v>
      </c>
      <c r="AJ16" s="9">
        <v>412.61799999999999</v>
      </c>
      <c r="AK16" s="9">
        <v>393.29199999999997</v>
      </c>
      <c r="AL16" s="9">
        <v>11.071999999999999</v>
      </c>
      <c r="AM16" s="9">
        <v>8.2539999999999996</v>
      </c>
      <c r="AN16" s="9">
        <v>9.2149999999999999</v>
      </c>
      <c r="AO16" s="9">
        <v>6.931</v>
      </c>
      <c r="AP16" s="9">
        <v>3.18</v>
      </c>
      <c r="AQ16" s="9">
        <v>307.267</v>
      </c>
      <c r="AR16" s="9">
        <v>29.3</v>
      </c>
      <c r="AS16" s="9">
        <v>18.41</v>
      </c>
      <c r="AT16" s="9">
        <v>57.640999999999998</v>
      </c>
      <c r="AU16" s="9">
        <v>50.695</v>
      </c>
      <c r="AV16" s="9">
        <v>361.92200000000003</v>
      </c>
      <c r="AW16" s="9">
        <v>45.267000000000003</v>
      </c>
      <c r="AX16" s="9">
        <v>20.898</v>
      </c>
      <c r="AY16" s="9">
        <v>522.77099999999996</v>
      </c>
      <c r="AZ16" s="9">
        <v>74.206999999999994</v>
      </c>
      <c r="BA16" s="9">
        <v>67.986000000000004</v>
      </c>
      <c r="BB16" s="9">
        <v>7.3369999999999997</v>
      </c>
      <c r="BC16" s="9">
        <v>5.569</v>
      </c>
      <c r="BD16" s="9">
        <v>0.77</v>
      </c>
      <c r="BE16" s="9">
        <v>4.7990000000000004</v>
      </c>
      <c r="BF16" s="9">
        <v>5.0149999999999997</v>
      </c>
      <c r="BG16" s="9">
        <v>0.55500000000000005</v>
      </c>
      <c r="BH16" s="9">
        <v>5.0149999999999997</v>
      </c>
      <c r="BI16" s="9">
        <v>0.55500000000000005</v>
      </c>
      <c r="BJ16" s="9">
        <v>0</v>
      </c>
      <c r="BK16" s="9">
        <v>0.55500000000000005</v>
      </c>
      <c r="BL16" s="9">
        <v>3.7269999999999999</v>
      </c>
      <c r="BM16" s="9">
        <v>1.288</v>
      </c>
      <c r="BN16" s="9">
        <v>3.496</v>
      </c>
      <c r="BO16" s="9">
        <v>2.0739999999999998</v>
      </c>
      <c r="BP16" s="9">
        <v>1.768</v>
      </c>
      <c r="BQ16" s="9">
        <v>60.649000000000001</v>
      </c>
      <c r="BR16" s="9">
        <v>44.582000000000001</v>
      </c>
      <c r="BS16" s="9">
        <v>42.734999999999999</v>
      </c>
      <c r="BT16" s="9">
        <v>1.3069999999999999</v>
      </c>
      <c r="BU16" s="9">
        <v>0.54</v>
      </c>
      <c r="BV16" s="9">
        <v>1.847</v>
      </c>
      <c r="BW16" s="9">
        <v>0</v>
      </c>
      <c r="BX16" s="9">
        <v>0</v>
      </c>
      <c r="BY16" s="9">
        <v>29.391999999999999</v>
      </c>
      <c r="BZ16" s="9">
        <v>2.383</v>
      </c>
      <c r="CA16" s="9">
        <v>3.028</v>
      </c>
      <c r="CB16" s="9">
        <v>9.7789999999999999</v>
      </c>
      <c r="CC16" s="9">
        <v>4.9950000000000001</v>
      </c>
      <c r="CD16" s="9">
        <v>39.587000000000003</v>
      </c>
      <c r="CE16" s="9">
        <v>16.067</v>
      </c>
      <c r="CF16" s="9">
        <v>6.2210000000000001</v>
      </c>
      <c r="CG16" s="9">
        <v>74.206999999999994</v>
      </c>
      <c r="CH16" s="9">
        <v>141.268</v>
      </c>
      <c r="CI16" s="9">
        <v>131.94499999999999</v>
      </c>
      <c r="CJ16" s="9">
        <v>12.843</v>
      </c>
      <c r="CK16" s="9">
        <v>9.3840000000000003</v>
      </c>
      <c r="CL16" s="9">
        <v>2.6720000000000002</v>
      </c>
      <c r="CM16" s="9">
        <v>6.7119999999999997</v>
      </c>
      <c r="CN16" s="9">
        <v>6.9749999999999996</v>
      </c>
      <c r="CO16" s="9">
        <v>2.4089999999999998</v>
      </c>
      <c r="CP16" s="9">
        <v>5.1239999999999997</v>
      </c>
      <c r="CQ16" s="9">
        <v>1.7709999999999999</v>
      </c>
      <c r="CR16" s="9">
        <v>2.4900000000000002</v>
      </c>
      <c r="CS16" s="9">
        <v>2.996</v>
      </c>
      <c r="CT16" s="9">
        <v>1.754</v>
      </c>
      <c r="CU16" s="9">
        <v>4.6349999999999998</v>
      </c>
      <c r="CV16" s="9">
        <v>4.6900000000000004</v>
      </c>
      <c r="CW16" s="9">
        <v>4.694</v>
      </c>
      <c r="CX16" s="9">
        <v>3.4590000000000001</v>
      </c>
      <c r="CY16" s="9">
        <v>119.10299999999999</v>
      </c>
      <c r="CZ16" s="9">
        <v>74.013000000000005</v>
      </c>
      <c r="DA16" s="9">
        <v>72.302000000000007</v>
      </c>
      <c r="DB16" s="9">
        <v>0</v>
      </c>
      <c r="DC16" s="9">
        <v>1.7110000000000001</v>
      </c>
      <c r="DD16" s="9">
        <v>0.82299999999999995</v>
      </c>
      <c r="DE16" s="9">
        <v>0.88800000000000001</v>
      </c>
      <c r="DF16" s="9">
        <v>0</v>
      </c>
      <c r="DG16" s="9">
        <v>59.039000000000001</v>
      </c>
      <c r="DH16" s="9">
        <v>4.2699999999999996</v>
      </c>
      <c r="DI16" s="9">
        <v>2.4049999999999998</v>
      </c>
      <c r="DJ16" s="9">
        <v>8.3000000000000007</v>
      </c>
      <c r="DK16" s="9">
        <v>7.2130000000000001</v>
      </c>
      <c r="DL16" s="9">
        <v>66.8</v>
      </c>
      <c r="DM16" s="9">
        <v>45.09</v>
      </c>
      <c r="DN16" s="9">
        <v>9.3219999999999992</v>
      </c>
      <c r="DO16" s="9">
        <v>141.268</v>
      </c>
      <c r="DP16" s="9">
        <v>490.27300000000002</v>
      </c>
      <c r="DQ16" s="9">
        <v>414.524</v>
      </c>
      <c r="DR16" s="9">
        <v>414.524</v>
      </c>
      <c r="DS16" s="9">
        <v>29.698</v>
      </c>
      <c r="DT16" s="9">
        <v>384.82600000000002</v>
      </c>
      <c r="DU16" s="9">
        <v>75.748999999999995</v>
      </c>
      <c r="DV16" s="9">
        <v>3648.904</v>
      </c>
      <c r="DW16" s="9">
        <v>3395.201</v>
      </c>
      <c r="DX16" s="9">
        <v>662.45100000000002</v>
      </c>
      <c r="DY16" s="9">
        <v>298.536</v>
      </c>
      <c r="DZ16" s="9">
        <v>138.07499999999999</v>
      </c>
      <c r="EA16" s="9">
        <v>131.11099999999999</v>
      </c>
      <c r="EB16" s="9">
        <v>172.74299999999999</v>
      </c>
      <c r="EC16" s="9">
        <v>96.501000000000005</v>
      </c>
      <c r="ED16" s="9">
        <v>170.84800000000001</v>
      </c>
      <c r="EE16" s="9">
        <v>48.911999999999999</v>
      </c>
      <c r="EF16" s="9">
        <v>40.719000000000001</v>
      </c>
      <c r="EG16" s="9">
        <v>93.257999999999996</v>
      </c>
      <c r="EH16" s="9">
        <v>82.707999999999998</v>
      </c>
      <c r="EI16" s="9">
        <v>93.796000000000006</v>
      </c>
      <c r="EJ16" s="9">
        <v>183.87700000000001</v>
      </c>
      <c r="EK16" s="9">
        <v>85.885000000000005</v>
      </c>
      <c r="EL16" s="9">
        <v>363.91500000000002</v>
      </c>
      <c r="EM16" s="9">
        <v>2732.75</v>
      </c>
      <c r="EN16" s="9">
        <v>2202.6390000000001</v>
      </c>
      <c r="EO16" s="9">
        <v>2089.0070000000001</v>
      </c>
      <c r="EP16" s="9">
        <v>55.887</v>
      </c>
      <c r="EQ16" s="9">
        <v>55.779000000000003</v>
      </c>
      <c r="ER16" s="9">
        <v>54.993000000000002</v>
      </c>
      <c r="ES16" s="9">
        <v>32.719000000000001</v>
      </c>
      <c r="ET16" s="9">
        <v>18.423999999999999</v>
      </c>
      <c r="EU16" s="9">
        <v>1666.65</v>
      </c>
      <c r="EV16" s="9">
        <v>119.991</v>
      </c>
      <c r="EW16" s="9">
        <v>125.19499999999999</v>
      </c>
      <c r="EX16" s="9">
        <v>290.80200000000002</v>
      </c>
      <c r="EY16" s="9">
        <v>324.827</v>
      </c>
      <c r="EZ16" s="9">
        <v>1877.8119999999999</v>
      </c>
      <c r="FA16" s="9">
        <v>530.11099999999999</v>
      </c>
      <c r="FB16" s="9">
        <v>253.703</v>
      </c>
      <c r="FC16" s="9">
        <v>3222.0140000000001</v>
      </c>
      <c r="FD16" s="9">
        <v>426.89</v>
      </c>
      <c r="FE16" s="9">
        <v>101.61499999999999</v>
      </c>
      <c r="FF16" s="9">
        <v>96.876000000000005</v>
      </c>
      <c r="FG16" s="9">
        <v>5.1669999999999998</v>
      </c>
      <c r="FH16" s="9">
        <v>3.4380000000000002</v>
      </c>
      <c r="FI16" s="9">
        <v>0.44900000000000001</v>
      </c>
      <c r="FJ16" s="9">
        <v>2.9889999999999999</v>
      </c>
      <c r="FK16" s="9">
        <v>2.8380000000000001</v>
      </c>
      <c r="FL16" s="9">
        <v>0.6</v>
      </c>
      <c r="FM16" s="9">
        <v>2.8380000000000001</v>
      </c>
      <c r="FN16" s="9">
        <v>0</v>
      </c>
      <c r="FO16" s="9">
        <v>0.6</v>
      </c>
      <c r="FP16" s="9">
        <v>0.44900000000000001</v>
      </c>
      <c r="FQ16" s="9">
        <v>1.5329999999999999</v>
      </c>
      <c r="FR16" s="9">
        <v>1.456</v>
      </c>
      <c r="FS16" s="9">
        <v>0.745</v>
      </c>
      <c r="FT16" s="9">
        <v>2.6930000000000001</v>
      </c>
      <c r="FU16" s="9">
        <v>1.7290000000000001</v>
      </c>
      <c r="FV16" s="9">
        <v>91.707999999999998</v>
      </c>
      <c r="FW16" s="9">
        <v>33.234000000000002</v>
      </c>
      <c r="FX16" s="9">
        <v>32.710999999999999</v>
      </c>
      <c r="FY16" s="9">
        <v>0</v>
      </c>
      <c r="FZ16" s="9">
        <v>0.52400000000000002</v>
      </c>
      <c r="GA16" s="9">
        <v>0</v>
      </c>
      <c r="GB16" s="9">
        <v>0.52400000000000002</v>
      </c>
      <c r="GC16" s="9">
        <v>0</v>
      </c>
      <c r="GD16" s="9">
        <v>16.968</v>
      </c>
      <c r="GE16" s="9">
        <v>1.387</v>
      </c>
      <c r="GF16" s="9">
        <v>1.486</v>
      </c>
      <c r="GG16" s="9">
        <v>13.394</v>
      </c>
      <c r="GH16" s="9">
        <v>3.9929999999999999</v>
      </c>
      <c r="GI16" s="9">
        <v>29.241</v>
      </c>
      <c r="GJ16" s="9">
        <v>58.473999999999997</v>
      </c>
      <c r="GK16" s="9">
        <v>4.7389999999999999</v>
      </c>
      <c r="GL16" s="9">
        <v>101.61499999999999</v>
      </c>
      <c r="GM16" s="9">
        <v>6.3620000000000001</v>
      </c>
      <c r="GN16" s="9">
        <v>5.0579999999999998</v>
      </c>
      <c r="GO16" s="9">
        <v>0.61299999999999999</v>
      </c>
      <c r="GP16" s="9">
        <v>0.61299999999999999</v>
      </c>
      <c r="GQ16" s="9">
        <v>0</v>
      </c>
      <c r="GR16" s="9">
        <v>0.61299999999999999</v>
      </c>
      <c r="GS16" s="9">
        <v>0.61299999999999999</v>
      </c>
      <c r="GT16" s="9">
        <v>0</v>
      </c>
      <c r="GU16" s="9">
        <v>0.61299999999999999</v>
      </c>
      <c r="GV16" s="9">
        <v>0</v>
      </c>
      <c r="GW16" s="9">
        <v>0</v>
      </c>
      <c r="GX16" s="9">
        <v>0</v>
      </c>
      <c r="GY16" s="9">
        <v>0</v>
      </c>
      <c r="GZ16" s="9">
        <v>0.61299999999999999</v>
      </c>
      <c r="HA16" s="9">
        <v>0</v>
      </c>
      <c r="HB16" s="9">
        <v>0.61299999999999999</v>
      </c>
      <c r="HC16" s="9">
        <v>0</v>
      </c>
      <c r="HD16" s="9">
        <v>4.4450000000000003</v>
      </c>
      <c r="HE16" s="9">
        <v>3.8330000000000002</v>
      </c>
      <c r="HF16" s="9">
        <v>3.8330000000000002</v>
      </c>
      <c r="HG16" s="9">
        <v>0</v>
      </c>
      <c r="HH16" s="9">
        <v>0</v>
      </c>
      <c r="HI16" s="9">
        <v>0</v>
      </c>
      <c r="HJ16" s="9">
        <v>0</v>
      </c>
      <c r="HK16" s="9">
        <v>0</v>
      </c>
      <c r="HL16" s="9">
        <v>2.605</v>
      </c>
      <c r="HM16" s="9">
        <v>0</v>
      </c>
      <c r="HN16" s="9">
        <v>0</v>
      </c>
      <c r="HO16" s="9">
        <v>1.2270000000000001</v>
      </c>
      <c r="HP16" s="9">
        <v>0</v>
      </c>
      <c r="HQ16" s="9">
        <v>3.8330000000000002</v>
      </c>
      <c r="HR16" s="9">
        <v>0.61199999999999999</v>
      </c>
      <c r="HS16" s="9">
        <v>1.3049999999999999</v>
      </c>
      <c r="HT16" s="9">
        <v>6.3620000000000001</v>
      </c>
      <c r="HU16" s="9">
        <v>286.12</v>
      </c>
      <c r="HV16" s="9">
        <v>272.90800000000002</v>
      </c>
      <c r="HW16" s="9">
        <v>23.855</v>
      </c>
      <c r="HX16" s="9">
        <v>22.681999999999999</v>
      </c>
      <c r="HY16" s="9">
        <v>8.8870000000000005</v>
      </c>
      <c r="HZ16" s="9">
        <v>13.795</v>
      </c>
      <c r="IA16" s="9">
        <v>12.302</v>
      </c>
      <c r="IB16" s="9">
        <v>10.38</v>
      </c>
      <c r="IC16" s="9">
        <v>13.023</v>
      </c>
      <c r="ID16" s="9">
        <v>3.847</v>
      </c>
      <c r="IE16" s="9">
        <v>1.964</v>
      </c>
      <c r="IF16" s="9">
        <v>7.6379999999999999</v>
      </c>
      <c r="IG16" s="9">
        <v>9.5060000000000002</v>
      </c>
      <c r="IH16" s="9">
        <v>5.5380000000000003</v>
      </c>
      <c r="II16" s="9">
        <v>14.456</v>
      </c>
      <c r="IJ16" s="9">
        <v>8.2260000000000009</v>
      </c>
      <c r="IK16" s="9">
        <v>1.173</v>
      </c>
      <c r="IL16" s="9">
        <v>249.053</v>
      </c>
      <c r="IM16" s="9">
        <v>216.393</v>
      </c>
      <c r="IN16" s="9">
        <v>208.126</v>
      </c>
      <c r="IO16" s="9">
        <v>4.6559999999999997</v>
      </c>
      <c r="IP16" s="9">
        <v>3.6110000000000002</v>
      </c>
      <c r="IQ16" s="9">
        <v>4.1210000000000004</v>
      </c>
    </row>
    <row r="17" spans="1:251">
      <c r="A17" s="10">
        <v>44228</v>
      </c>
      <c r="B17" s="9">
        <v>268.39999999999998</v>
      </c>
      <c r="C17" s="9">
        <v>254.44800000000001</v>
      </c>
      <c r="D17" s="9">
        <v>9.0030000000000001</v>
      </c>
      <c r="E17" s="9">
        <v>4.3479999999999999</v>
      </c>
      <c r="F17" s="9">
        <v>11.506</v>
      </c>
      <c r="G17" s="9">
        <v>1.8440000000000001</v>
      </c>
      <c r="H17" s="9">
        <v>0</v>
      </c>
      <c r="I17" s="9">
        <v>189.48</v>
      </c>
      <c r="J17" s="9">
        <v>26.515999999999998</v>
      </c>
      <c r="K17" s="9">
        <v>21.451000000000001</v>
      </c>
      <c r="L17" s="9">
        <v>30.952999999999999</v>
      </c>
      <c r="M17" s="9">
        <v>36.880000000000003</v>
      </c>
      <c r="N17" s="9">
        <v>231.51900000000001</v>
      </c>
      <c r="O17" s="9">
        <v>22.408999999999999</v>
      </c>
      <c r="P17" s="9">
        <v>20.367999999999999</v>
      </c>
      <c r="Q17" s="9">
        <v>330.39400000000001</v>
      </c>
      <c r="R17" s="9">
        <v>489.63499999999999</v>
      </c>
      <c r="S17" s="9">
        <v>462.39299999999997</v>
      </c>
      <c r="T17" s="9">
        <v>32.670999999999999</v>
      </c>
      <c r="U17" s="9">
        <v>28.175000000000001</v>
      </c>
      <c r="V17" s="9">
        <v>19.068999999999999</v>
      </c>
      <c r="W17" s="9">
        <v>9.1050000000000004</v>
      </c>
      <c r="X17" s="9">
        <v>22.367999999999999</v>
      </c>
      <c r="Y17" s="9">
        <v>5.806</v>
      </c>
      <c r="Z17" s="9">
        <v>20.594999999999999</v>
      </c>
      <c r="AA17" s="9">
        <v>3.15</v>
      </c>
      <c r="AB17" s="9">
        <v>3.948</v>
      </c>
      <c r="AC17" s="9">
        <v>11.558999999999999</v>
      </c>
      <c r="AD17" s="9">
        <v>10.090999999999999</v>
      </c>
      <c r="AE17" s="9">
        <v>6.524</v>
      </c>
      <c r="AF17" s="9">
        <v>20.303999999999998</v>
      </c>
      <c r="AG17" s="9">
        <v>7.87</v>
      </c>
      <c r="AH17" s="9">
        <v>4.4960000000000004</v>
      </c>
      <c r="AI17" s="9">
        <v>429.72199999999998</v>
      </c>
      <c r="AJ17" s="9">
        <v>385.02</v>
      </c>
      <c r="AK17" s="9">
        <v>371.488</v>
      </c>
      <c r="AL17" s="9">
        <v>9.3840000000000003</v>
      </c>
      <c r="AM17" s="9">
        <v>4.1479999999999997</v>
      </c>
      <c r="AN17" s="9">
        <v>9.8460000000000001</v>
      </c>
      <c r="AO17" s="9">
        <v>3.0579999999999998</v>
      </c>
      <c r="AP17" s="9">
        <v>0.628</v>
      </c>
      <c r="AQ17" s="9">
        <v>287.13900000000001</v>
      </c>
      <c r="AR17" s="9">
        <v>25.56</v>
      </c>
      <c r="AS17" s="9">
        <v>24.367000000000001</v>
      </c>
      <c r="AT17" s="9">
        <v>47.953000000000003</v>
      </c>
      <c r="AU17" s="9">
        <v>46.497999999999998</v>
      </c>
      <c r="AV17" s="9">
        <v>338.52199999999999</v>
      </c>
      <c r="AW17" s="9">
        <v>44.701000000000001</v>
      </c>
      <c r="AX17" s="9">
        <v>27.242999999999999</v>
      </c>
      <c r="AY17" s="9">
        <v>489.63499999999999</v>
      </c>
      <c r="AZ17" s="9">
        <v>73.777000000000001</v>
      </c>
      <c r="BA17" s="9">
        <v>69.757000000000005</v>
      </c>
      <c r="BB17" s="9">
        <v>6.2270000000000003</v>
      </c>
      <c r="BC17" s="9">
        <v>4.2960000000000003</v>
      </c>
      <c r="BD17" s="9">
        <v>0.89200000000000002</v>
      </c>
      <c r="BE17" s="9">
        <v>3.4039999999999999</v>
      </c>
      <c r="BF17" s="9">
        <v>3.5739999999999998</v>
      </c>
      <c r="BG17" s="9">
        <v>0.72199999999999998</v>
      </c>
      <c r="BH17" s="9">
        <v>3.5739999999999998</v>
      </c>
      <c r="BI17" s="9">
        <v>0.72199999999999998</v>
      </c>
      <c r="BJ17" s="9">
        <v>0</v>
      </c>
      <c r="BK17" s="9">
        <v>1.1439999999999999</v>
      </c>
      <c r="BL17" s="9">
        <v>3.1520000000000001</v>
      </c>
      <c r="BM17" s="9">
        <v>0</v>
      </c>
      <c r="BN17" s="9">
        <v>2.036</v>
      </c>
      <c r="BO17" s="9">
        <v>2.2599999999999998</v>
      </c>
      <c r="BP17" s="9">
        <v>1.931</v>
      </c>
      <c r="BQ17" s="9">
        <v>63.53</v>
      </c>
      <c r="BR17" s="9">
        <v>45.462000000000003</v>
      </c>
      <c r="BS17" s="9">
        <v>44.366999999999997</v>
      </c>
      <c r="BT17" s="9">
        <v>1.095</v>
      </c>
      <c r="BU17" s="9">
        <v>0</v>
      </c>
      <c r="BV17" s="9">
        <v>1.095</v>
      </c>
      <c r="BW17" s="9">
        <v>0</v>
      </c>
      <c r="BX17" s="9">
        <v>0</v>
      </c>
      <c r="BY17" s="9">
        <v>26.646000000000001</v>
      </c>
      <c r="BZ17" s="9">
        <v>7.0810000000000004</v>
      </c>
      <c r="CA17" s="9">
        <v>5.4770000000000003</v>
      </c>
      <c r="CB17" s="9">
        <v>6.258</v>
      </c>
      <c r="CC17" s="9">
        <v>5.2880000000000003</v>
      </c>
      <c r="CD17" s="9">
        <v>40.173999999999999</v>
      </c>
      <c r="CE17" s="9">
        <v>18.068000000000001</v>
      </c>
      <c r="CF17" s="9">
        <v>4.0199999999999996</v>
      </c>
      <c r="CG17" s="9">
        <v>73.777000000000001</v>
      </c>
      <c r="CH17" s="9">
        <v>150.369</v>
      </c>
      <c r="CI17" s="9">
        <v>142.11699999999999</v>
      </c>
      <c r="CJ17" s="9">
        <v>7.2</v>
      </c>
      <c r="CK17" s="9">
        <v>7.2</v>
      </c>
      <c r="CL17" s="9">
        <v>3.4780000000000002</v>
      </c>
      <c r="CM17" s="9">
        <v>3.7210000000000001</v>
      </c>
      <c r="CN17" s="9">
        <v>4.7750000000000004</v>
      </c>
      <c r="CO17" s="9">
        <v>2.4249999999999998</v>
      </c>
      <c r="CP17" s="9">
        <v>3.97</v>
      </c>
      <c r="CQ17" s="9">
        <v>1.615</v>
      </c>
      <c r="CR17" s="9">
        <v>0.80900000000000005</v>
      </c>
      <c r="CS17" s="9">
        <v>1.9610000000000001</v>
      </c>
      <c r="CT17" s="9">
        <v>3.23</v>
      </c>
      <c r="CU17" s="9">
        <v>2.0099999999999998</v>
      </c>
      <c r="CV17" s="9">
        <v>3.5510000000000002</v>
      </c>
      <c r="CW17" s="9">
        <v>3.649</v>
      </c>
      <c r="CX17" s="9">
        <v>0</v>
      </c>
      <c r="CY17" s="9">
        <v>134.917</v>
      </c>
      <c r="CZ17" s="9">
        <v>88.710999999999999</v>
      </c>
      <c r="DA17" s="9">
        <v>84.1</v>
      </c>
      <c r="DB17" s="9">
        <v>3.8250000000000002</v>
      </c>
      <c r="DC17" s="9">
        <v>0.78600000000000003</v>
      </c>
      <c r="DD17" s="9">
        <v>3.8250000000000002</v>
      </c>
      <c r="DE17" s="9">
        <v>0.78600000000000003</v>
      </c>
      <c r="DF17" s="9">
        <v>0</v>
      </c>
      <c r="DG17" s="9">
        <v>66.456999999999994</v>
      </c>
      <c r="DH17" s="9">
        <v>3.5049999999999999</v>
      </c>
      <c r="DI17" s="9">
        <v>6.87</v>
      </c>
      <c r="DJ17" s="9">
        <v>11.879</v>
      </c>
      <c r="DK17" s="9">
        <v>10.638999999999999</v>
      </c>
      <c r="DL17" s="9">
        <v>78.072000000000003</v>
      </c>
      <c r="DM17" s="9">
        <v>46.206000000000003</v>
      </c>
      <c r="DN17" s="9">
        <v>8.2520000000000007</v>
      </c>
      <c r="DO17" s="9">
        <v>150.369</v>
      </c>
      <c r="DP17" s="9">
        <v>467.33100000000002</v>
      </c>
      <c r="DQ17" s="9">
        <v>411.29199999999997</v>
      </c>
      <c r="DR17" s="9">
        <v>411.29199999999997</v>
      </c>
      <c r="DS17" s="9">
        <v>28.327000000000002</v>
      </c>
      <c r="DT17" s="9">
        <v>382.96499999999997</v>
      </c>
      <c r="DU17" s="9">
        <v>56.039000000000001</v>
      </c>
      <c r="DV17" s="9">
        <v>3563.5160000000001</v>
      </c>
      <c r="DW17" s="9">
        <v>3342.7179999999998</v>
      </c>
      <c r="DX17" s="9">
        <v>551.08699999999999</v>
      </c>
      <c r="DY17" s="9">
        <v>236.392</v>
      </c>
      <c r="DZ17" s="9">
        <v>88.088999999999999</v>
      </c>
      <c r="EA17" s="9">
        <v>124.89700000000001</v>
      </c>
      <c r="EB17" s="9">
        <v>131.56</v>
      </c>
      <c r="EC17" s="9">
        <v>80.671999999999997</v>
      </c>
      <c r="ED17" s="9">
        <v>135.84399999999999</v>
      </c>
      <c r="EE17" s="9">
        <v>38.200000000000003</v>
      </c>
      <c r="EF17" s="9">
        <v>36.045999999999999</v>
      </c>
      <c r="EG17" s="9">
        <v>70.998999999999995</v>
      </c>
      <c r="EH17" s="9">
        <v>79.488</v>
      </c>
      <c r="EI17" s="9">
        <v>62.497999999999998</v>
      </c>
      <c r="EJ17" s="9">
        <v>140.30799999999999</v>
      </c>
      <c r="EK17" s="9">
        <v>72.677999999999997</v>
      </c>
      <c r="EL17" s="9">
        <v>314.69400000000002</v>
      </c>
      <c r="EM17" s="9">
        <v>2791.6320000000001</v>
      </c>
      <c r="EN17" s="9">
        <v>2252.4520000000002</v>
      </c>
      <c r="EO17" s="9">
        <v>2128.6469999999999</v>
      </c>
      <c r="EP17" s="9">
        <v>70.337999999999994</v>
      </c>
      <c r="EQ17" s="9">
        <v>51.738</v>
      </c>
      <c r="ER17" s="9">
        <v>70.968999999999994</v>
      </c>
      <c r="ES17" s="9">
        <v>30.521000000000001</v>
      </c>
      <c r="ET17" s="9">
        <v>18.446999999999999</v>
      </c>
      <c r="EU17" s="9">
        <v>1571.3</v>
      </c>
      <c r="EV17" s="9">
        <v>187.72</v>
      </c>
      <c r="EW17" s="9">
        <v>164.851</v>
      </c>
      <c r="EX17" s="9">
        <v>328.58100000000002</v>
      </c>
      <c r="EY17" s="9">
        <v>370.38</v>
      </c>
      <c r="EZ17" s="9">
        <v>1882.0730000000001</v>
      </c>
      <c r="FA17" s="9">
        <v>539.17999999999995</v>
      </c>
      <c r="FB17" s="9">
        <v>220.797</v>
      </c>
      <c r="FC17" s="9">
        <v>3223.97</v>
      </c>
      <c r="FD17" s="9">
        <v>339.54599999999999</v>
      </c>
      <c r="FE17" s="9">
        <v>74.441999999999993</v>
      </c>
      <c r="FF17" s="9">
        <v>73.760000000000005</v>
      </c>
      <c r="FG17" s="9">
        <v>1.7549999999999999</v>
      </c>
      <c r="FH17" s="9">
        <v>0.66100000000000003</v>
      </c>
      <c r="FI17" s="9">
        <v>0</v>
      </c>
      <c r="FJ17" s="9">
        <v>0.66100000000000003</v>
      </c>
      <c r="FK17" s="9">
        <v>0.66100000000000003</v>
      </c>
      <c r="FL17" s="9">
        <v>0</v>
      </c>
      <c r="FM17" s="9">
        <v>0.66100000000000003</v>
      </c>
      <c r="FN17" s="9">
        <v>0</v>
      </c>
      <c r="FO17" s="9">
        <v>0</v>
      </c>
      <c r="FP17" s="9">
        <v>0</v>
      </c>
      <c r="FQ17" s="9">
        <v>0</v>
      </c>
      <c r="FR17" s="9">
        <v>0.66100000000000003</v>
      </c>
      <c r="FS17" s="9">
        <v>0.66100000000000003</v>
      </c>
      <c r="FT17" s="9">
        <v>0</v>
      </c>
      <c r="FU17" s="9">
        <v>1.0940000000000001</v>
      </c>
      <c r="FV17" s="9">
        <v>72.004999999999995</v>
      </c>
      <c r="FW17" s="9">
        <v>15.34</v>
      </c>
      <c r="FX17" s="9">
        <v>15.34</v>
      </c>
      <c r="FY17" s="9">
        <v>0</v>
      </c>
      <c r="FZ17" s="9">
        <v>0</v>
      </c>
      <c r="GA17" s="9">
        <v>0</v>
      </c>
      <c r="GB17" s="9">
        <v>0</v>
      </c>
      <c r="GC17" s="9">
        <v>0</v>
      </c>
      <c r="GD17" s="9">
        <v>11.119</v>
      </c>
      <c r="GE17" s="9">
        <v>0.442</v>
      </c>
      <c r="GF17" s="9">
        <v>0.70199999999999996</v>
      </c>
      <c r="GG17" s="9">
        <v>3.077</v>
      </c>
      <c r="GH17" s="9">
        <v>1.135</v>
      </c>
      <c r="GI17" s="9">
        <v>14.205</v>
      </c>
      <c r="GJ17" s="9">
        <v>56.664999999999999</v>
      </c>
      <c r="GK17" s="9">
        <v>0.68200000000000005</v>
      </c>
      <c r="GL17" s="9">
        <v>74.441999999999993</v>
      </c>
      <c r="GM17" s="9">
        <v>8.7880000000000003</v>
      </c>
      <c r="GN17" s="9">
        <v>7.718</v>
      </c>
      <c r="GO17" s="9">
        <v>0.495</v>
      </c>
      <c r="GP17" s="9">
        <v>0.495</v>
      </c>
      <c r="GQ17" s="9">
        <v>0</v>
      </c>
      <c r="GR17" s="9">
        <v>0.495</v>
      </c>
      <c r="GS17" s="9">
        <v>0.495</v>
      </c>
      <c r="GT17" s="9">
        <v>0</v>
      </c>
      <c r="GU17" s="9">
        <v>0.495</v>
      </c>
      <c r="GV17" s="9">
        <v>0</v>
      </c>
      <c r="GW17" s="9">
        <v>0</v>
      </c>
      <c r="GX17" s="9">
        <v>0</v>
      </c>
      <c r="GY17" s="9">
        <v>0</v>
      </c>
      <c r="GZ17" s="9">
        <v>0.495</v>
      </c>
      <c r="HA17" s="9">
        <v>0</v>
      </c>
      <c r="HB17" s="9">
        <v>0.495</v>
      </c>
      <c r="HC17" s="9">
        <v>0</v>
      </c>
      <c r="HD17" s="9">
        <v>7.2229999999999999</v>
      </c>
      <c r="HE17" s="9">
        <v>7.2229999999999999</v>
      </c>
      <c r="HF17" s="9">
        <v>7.2229999999999999</v>
      </c>
      <c r="HG17" s="9">
        <v>0</v>
      </c>
      <c r="HH17" s="9">
        <v>0</v>
      </c>
      <c r="HI17" s="9">
        <v>0</v>
      </c>
      <c r="HJ17" s="9">
        <v>0</v>
      </c>
      <c r="HK17" s="9">
        <v>0</v>
      </c>
      <c r="HL17" s="9">
        <v>7.2229999999999999</v>
      </c>
      <c r="HM17" s="9">
        <v>0</v>
      </c>
      <c r="HN17" s="9">
        <v>0</v>
      </c>
      <c r="HO17" s="9">
        <v>0</v>
      </c>
      <c r="HP17" s="9">
        <v>0.54800000000000004</v>
      </c>
      <c r="HQ17" s="9">
        <v>6.6749999999999998</v>
      </c>
      <c r="HR17" s="9">
        <v>0</v>
      </c>
      <c r="HS17" s="9">
        <v>1.071</v>
      </c>
      <c r="HT17" s="9">
        <v>8.7880000000000003</v>
      </c>
      <c r="HU17" s="9">
        <v>262.82499999999999</v>
      </c>
      <c r="HV17" s="9">
        <v>240.90600000000001</v>
      </c>
      <c r="HW17" s="9">
        <v>16.135999999999999</v>
      </c>
      <c r="HX17" s="9">
        <v>13.391</v>
      </c>
      <c r="HY17" s="9">
        <v>3.8149999999999999</v>
      </c>
      <c r="HZ17" s="9">
        <v>9.5760000000000005</v>
      </c>
      <c r="IA17" s="9">
        <v>4.7699999999999996</v>
      </c>
      <c r="IB17" s="9">
        <v>8.6210000000000004</v>
      </c>
      <c r="IC17" s="9">
        <v>4.819</v>
      </c>
      <c r="ID17" s="9">
        <v>3.7090000000000001</v>
      </c>
      <c r="IE17" s="9">
        <v>4.8630000000000004</v>
      </c>
      <c r="IF17" s="9">
        <v>3.7959999999999998</v>
      </c>
      <c r="IG17" s="9">
        <v>3.827</v>
      </c>
      <c r="IH17" s="9">
        <v>5.7679999999999998</v>
      </c>
      <c r="II17" s="9">
        <v>7.92</v>
      </c>
      <c r="IJ17" s="9">
        <v>5.4710000000000001</v>
      </c>
      <c r="IK17" s="9">
        <v>2.7450000000000001</v>
      </c>
      <c r="IL17" s="9">
        <v>224.77</v>
      </c>
      <c r="IM17" s="9">
        <v>189.70599999999999</v>
      </c>
      <c r="IN17" s="9">
        <v>183.929</v>
      </c>
      <c r="IO17" s="9">
        <v>4.4729999999999999</v>
      </c>
      <c r="IP17" s="9">
        <v>1.304</v>
      </c>
      <c r="IQ17" s="9">
        <v>2.6549999999999998</v>
      </c>
    </row>
    <row r="18" spans="1:251">
      <c r="A18" s="10">
        <v>44593</v>
      </c>
      <c r="B18" s="9">
        <v>263.12700000000001</v>
      </c>
      <c r="C18" s="9">
        <v>251.78899999999999</v>
      </c>
      <c r="D18" s="9">
        <v>7.3479999999999999</v>
      </c>
      <c r="E18" s="9">
        <v>3.99</v>
      </c>
      <c r="F18" s="9">
        <v>9.2690000000000001</v>
      </c>
      <c r="G18" s="9">
        <v>1.24</v>
      </c>
      <c r="H18" s="9">
        <v>0.83</v>
      </c>
      <c r="I18" s="9">
        <v>184.52</v>
      </c>
      <c r="J18" s="9">
        <v>28.913</v>
      </c>
      <c r="K18" s="9">
        <v>14.544</v>
      </c>
      <c r="L18" s="9">
        <v>35.15</v>
      </c>
      <c r="M18" s="9">
        <v>35.484000000000002</v>
      </c>
      <c r="N18" s="9">
        <v>227.643</v>
      </c>
      <c r="O18" s="9">
        <v>21.21</v>
      </c>
      <c r="P18" s="9">
        <v>21.32</v>
      </c>
      <c r="Q18" s="9">
        <v>322.56700000000001</v>
      </c>
      <c r="R18" s="9">
        <v>579.28700000000003</v>
      </c>
      <c r="S18" s="9">
        <v>547.33500000000004</v>
      </c>
      <c r="T18" s="9">
        <v>54.198</v>
      </c>
      <c r="U18" s="9">
        <v>42.186</v>
      </c>
      <c r="V18" s="9">
        <v>26.074999999999999</v>
      </c>
      <c r="W18" s="9">
        <v>16.111000000000001</v>
      </c>
      <c r="X18" s="9">
        <v>33.975999999999999</v>
      </c>
      <c r="Y18" s="9">
        <v>8.2100000000000009</v>
      </c>
      <c r="Z18" s="9">
        <v>31.497</v>
      </c>
      <c r="AA18" s="9">
        <v>6.0190000000000001</v>
      </c>
      <c r="AB18" s="9">
        <v>4.1390000000000002</v>
      </c>
      <c r="AC18" s="9">
        <v>7.9720000000000004</v>
      </c>
      <c r="AD18" s="9">
        <v>17.315999999999999</v>
      </c>
      <c r="AE18" s="9">
        <v>16.898</v>
      </c>
      <c r="AF18" s="9">
        <v>29.277000000000001</v>
      </c>
      <c r="AG18" s="9">
        <v>12.909000000000001</v>
      </c>
      <c r="AH18" s="9">
        <v>12.012</v>
      </c>
      <c r="AI18" s="9">
        <v>493.137</v>
      </c>
      <c r="AJ18" s="9">
        <v>435.93</v>
      </c>
      <c r="AK18" s="9">
        <v>420.99400000000003</v>
      </c>
      <c r="AL18" s="9">
        <v>8.6630000000000003</v>
      </c>
      <c r="AM18" s="9">
        <v>6.2720000000000002</v>
      </c>
      <c r="AN18" s="9">
        <v>8.4760000000000009</v>
      </c>
      <c r="AO18" s="9">
        <v>2.851</v>
      </c>
      <c r="AP18" s="9">
        <v>3.6080000000000001</v>
      </c>
      <c r="AQ18" s="9">
        <v>325.12799999999999</v>
      </c>
      <c r="AR18" s="9">
        <v>20.966999999999999</v>
      </c>
      <c r="AS18" s="9">
        <v>25.913</v>
      </c>
      <c r="AT18" s="9">
        <v>63.921999999999997</v>
      </c>
      <c r="AU18" s="9">
        <v>53.061</v>
      </c>
      <c r="AV18" s="9">
        <v>382.86900000000003</v>
      </c>
      <c r="AW18" s="9">
        <v>57.207000000000001</v>
      </c>
      <c r="AX18" s="9">
        <v>31.952000000000002</v>
      </c>
      <c r="AY18" s="9">
        <v>579.28700000000003</v>
      </c>
      <c r="AZ18" s="9">
        <v>70.177999999999997</v>
      </c>
      <c r="BA18" s="9">
        <v>64.67</v>
      </c>
      <c r="BB18" s="9">
        <v>6.65</v>
      </c>
      <c r="BC18" s="9">
        <v>6.1360000000000001</v>
      </c>
      <c r="BD18" s="9">
        <v>1.881</v>
      </c>
      <c r="BE18" s="9">
        <v>4.2549999999999999</v>
      </c>
      <c r="BF18" s="9">
        <v>2.7149999999999999</v>
      </c>
      <c r="BG18" s="9">
        <v>3.4209999999999998</v>
      </c>
      <c r="BH18" s="9">
        <v>3.3660000000000001</v>
      </c>
      <c r="BI18" s="9">
        <v>1.762</v>
      </c>
      <c r="BJ18" s="9">
        <v>1.008</v>
      </c>
      <c r="BK18" s="9">
        <v>1.601</v>
      </c>
      <c r="BL18" s="9">
        <v>1.91</v>
      </c>
      <c r="BM18" s="9">
        <v>2.6259999999999999</v>
      </c>
      <c r="BN18" s="9">
        <v>4.07</v>
      </c>
      <c r="BO18" s="9">
        <v>2.0659999999999998</v>
      </c>
      <c r="BP18" s="9">
        <v>0.51400000000000001</v>
      </c>
      <c r="BQ18" s="9">
        <v>58.02</v>
      </c>
      <c r="BR18" s="9">
        <v>43.966000000000001</v>
      </c>
      <c r="BS18" s="9">
        <v>40.610999999999997</v>
      </c>
      <c r="BT18" s="9">
        <v>1.984</v>
      </c>
      <c r="BU18" s="9">
        <v>1.37</v>
      </c>
      <c r="BV18" s="9">
        <v>1.984</v>
      </c>
      <c r="BW18" s="9">
        <v>0.59699999999999998</v>
      </c>
      <c r="BX18" s="9">
        <v>0</v>
      </c>
      <c r="BY18" s="9">
        <v>21.956</v>
      </c>
      <c r="BZ18" s="9">
        <v>5.3070000000000004</v>
      </c>
      <c r="CA18" s="9">
        <v>4.6079999999999997</v>
      </c>
      <c r="CB18" s="9">
        <v>12.095000000000001</v>
      </c>
      <c r="CC18" s="9">
        <v>7.6420000000000003</v>
      </c>
      <c r="CD18" s="9">
        <v>36.323999999999998</v>
      </c>
      <c r="CE18" s="9">
        <v>14.054</v>
      </c>
      <c r="CF18" s="9">
        <v>5.5090000000000003</v>
      </c>
      <c r="CG18" s="9">
        <v>70.177999999999997</v>
      </c>
      <c r="CH18" s="9">
        <v>156.04300000000001</v>
      </c>
      <c r="CI18" s="9">
        <v>149.249</v>
      </c>
      <c r="CJ18" s="9">
        <v>14.095000000000001</v>
      </c>
      <c r="CK18" s="9">
        <v>12.795</v>
      </c>
      <c r="CL18" s="9">
        <v>5.5659999999999998</v>
      </c>
      <c r="CM18" s="9">
        <v>7.2290000000000001</v>
      </c>
      <c r="CN18" s="9">
        <v>8.9510000000000005</v>
      </c>
      <c r="CO18" s="9">
        <v>3.8439999999999999</v>
      </c>
      <c r="CP18" s="9">
        <v>8.9510000000000005</v>
      </c>
      <c r="CQ18" s="9">
        <v>1.766</v>
      </c>
      <c r="CR18" s="9">
        <v>2.0779999999999998</v>
      </c>
      <c r="CS18" s="9">
        <v>4.0869999999999997</v>
      </c>
      <c r="CT18" s="9">
        <v>4.1479999999999997</v>
      </c>
      <c r="CU18" s="9">
        <v>4.5599999999999996</v>
      </c>
      <c r="CV18" s="9">
        <v>8.8529999999999998</v>
      </c>
      <c r="CW18" s="9">
        <v>3.9430000000000001</v>
      </c>
      <c r="CX18" s="9">
        <v>1.3</v>
      </c>
      <c r="CY18" s="9">
        <v>135.154</v>
      </c>
      <c r="CZ18" s="9">
        <v>78.043000000000006</v>
      </c>
      <c r="DA18" s="9">
        <v>75.009</v>
      </c>
      <c r="DB18" s="9">
        <v>0.46600000000000003</v>
      </c>
      <c r="DC18" s="9">
        <v>2.5680000000000001</v>
      </c>
      <c r="DD18" s="9">
        <v>0.52800000000000002</v>
      </c>
      <c r="DE18" s="9">
        <v>0.52500000000000002</v>
      </c>
      <c r="DF18" s="9">
        <v>1.9810000000000001</v>
      </c>
      <c r="DG18" s="9">
        <v>62.942999999999998</v>
      </c>
      <c r="DH18" s="9">
        <v>5.4340000000000002</v>
      </c>
      <c r="DI18" s="9">
        <v>3.57</v>
      </c>
      <c r="DJ18" s="9">
        <v>6.0960000000000001</v>
      </c>
      <c r="DK18" s="9">
        <v>7.91</v>
      </c>
      <c r="DL18" s="9">
        <v>70.132999999999996</v>
      </c>
      <c r="DM18" s="9">
        <v>57.110999999999997</v>
      </c>
      <c r="DN18" s="9">
        <v>6.7949999999999999</v>
      </c>
      <c r="DO18" s="9">
        <v>156.04300000000001</v>
      </c>
      <c r="DP18" s="9">
        <v>524.774</v>
      </c>
      <c r="DQ18" s="9">
        <v>458.60500000000002</v>
      </c>
      <c r="DR18" s="9">
        <v>458.60500000000002</v>
      </c>
      <c r="DS18" s="9">
        <v>35.618000000000002</v>
      </c>
      <c r="DT18" s="9">
        <v>422.98700000000002</v>
      </c>
      <c r="DU18" s="9">
        <v>66.168000000000006</v>
      </c>
      <c r="DV18" s="9">
        <v>3676.0129999999999</v>
      </c>
      <c r="DW18" s="9">
        <v>3454.4769999999999</v>
      </c>
      <c r="DX18" s="9">
        <v>773.32799999999997</v>
      </c>
      <c r="DY18" s="9">
        <v>349.024</v>
      </c>
      <c r="DZ18" s="9">
        <v>136.74799999999999</v>
      </c>
      <c r="EA18" s="9">
        <v>171.845</v>
      </c>
      <c r="EB18" s="9">
        <v>211.56399999999999</v>
      </c>
      <c r="EC18" s="9">
        <v>96.477000000000004</v>
      </c>
      <c r="ED18" s="9">
        <v>216.38200000000001</v>
      </c>
      <c r="EE18" s="9">
        <v>50.58</v>
      </c>
      <c r="EF18" s="9">
        <v>38.090000000000003</v>
      </c>
      <c r="EG18" s="9">
        <v>114.01</v>
      </c>
      <c r="EH18" s="9">
        <v>109.872</v>
      </c>
      <c r="EI18" s="9">
        <v>84.710999999999999</v>
      </c>
      <c r="EJ18" s="9">
        <v>220.39099999999999</v>
      </c>
      <c r="EK18" s="9">
        <v>88.201999999999998</v>
      </c>
      <c r="EL18" s="9">
        <v>424.30399999999997</v>
      </c>
      <c r="EM18" s="9">
        <v>2681.1489999999999</v>
      </c>
      <c r="EN18" s="9">
        <v>2145.1640000000002</v>
      </c>
      <c r="EO18" s="9">
        <v>2019.454</v>
      </c>
      <c r="EP18" s="9">
        <v>67.884</v>
      </c>
      <c r="EQ18" s="9">
        <v>56.587000000000003</v>
      </c>
      <c r="ER18" s="9">
        <v>74.165000000000006</v>
      </c>
      <c r="ES18" s="9">
        <v>27.407</v>
      </c>
      <c r="ET18" s="9">
        <v>21.297000000000001</v>
      </c>
      <c r="EU18" s="9">
        <v>1545.5530000000001</v>
      </c>
      <c r="EV18" s="9">
        <v>151.80500000000001</v>
      </c>
      <c r="EW18" s="9">
        <v>126.313</v>
      </c>
      <c r="EX18" s="9">
        <v>321.49299999999999</v>
      </c>
      <c r="EY18" s="9">
        <v>394.15199999999999</v>
      </c>
      <c r="EZ18" s="9">
        <v>1751.0119999999999</v>
      </c>
      <c r="FA18" s="9">
        <v>535.98500000000001</v>
      </c>
      <c r="FB18" s="9">
        <v>221.536</v>
      </c>
      <c r="FC18" s="9">
        <v>3189.107</v>
      </c>
      <c r="FD18" s="9">
        <v>486.90600000000001</v>
      </c>
      <c r="FE18" s="9">
        <v>63.667000000000002</v>
      </c>
      <c r="FF18" s="9">
        <v>61.930999999999997</v>
      </c>
      <c r="FG18" s="9">
        <v>2.5019999999999998</v>
      </c>
      <c r="FH18" s="9">
        <v>2.5019999999999998</v>
      </c>
      <c r="FI18" s="9">
        <v>1.806</v>
      </c>
      <c r="FJ18" s="9">
        <v>0.69599999999999995</v>
      </c>
      <c r="FK18" s="9">
        <v>1.806</v>
      </c>
      <c r="FL18" s="9">
        <v>0.69599999999999995</v>
      </c>
      <c r="FM18" s="9">
        <v>1.806</v>
      </c>
      <c r="FN18" s="9">
        <v>0</v>
      </c>
      <c r="FO18" s="9">
        <v>0.69599999999999995</v>
      </c>
      <c r="FP18" s="9">
        <v>0.70099999999999996</v>
      </c>
      <c r="FQ18" s="9">
        <v>0</v>
      </c>
      <c r="FR18" s="9">
        <v>1.8009999999999999</v>
      </c>
      <c r="FS18" s="9">
        <v>1.333</v>
      </c>
      <c r="FT18" s="9">
        <v>1.169</v>
      </c>
      <c r="FU18" s="9">
        <v>0</v>
      </c>
      <c r="FV18" s="9">
        <v>59.429000000000002</v>
      </c>
      <c r="FW18" s="9">
        <v>22.356000000000002</v>
      </c>
      <c r="FX18" s="9">
        <v>20.524000000000001</v>
      </c>
      <c r="FY18" s="9">
        <v>1.8320000000000001</v>
      </c>
      <c r="FZ18" s="9">
        <v>0</v>
      </c>
      <c r="GA18" s="9">
        <v>1.8320000000000001</v>
      </c>
      <c r="GB18" s="9">
        <v>0</v>
      </c>
      <c r="GC18" s="9">
        <v>0</v>
      </c>
      <c r="GD18" s="9">
        <v>16.536999999999999</v>
      </c>
      <c r="GE18" s="9">
        <v>1.7030000000000001</v>
      </c>
      <c r="GF18" s="9">
        <v>0</v>
      </c>
      <c r="GG18" s="9">
        <v>4.1159999999999997</v>
      </c>
      <c r="GH18" s="9">
        <v>2.4980000000000002</v>
      </c>
      <c r="GI18" s="9">
        <v>19.858000000000001</v>
      </c>
      <c r="GJ18" s="9">
        <v>37.073</v>
      </c>
      <c r="GK18" s="9">
        <v>1.736</v>
      </c>
      <c r="GL18" s="9">
        <v>63.667000000000002</v>
      </c>
      <c r="GM18" s="9">
        <v>15.711</v>
      </c>
      <c r="GN18" s="9">
        <v>15.044</v>
      </c>
      <c r="GO18" s="9">
        <v>2.0099999999999998</v>
      </c>
      <c r="GP18" s="9">
        <v>1.2210000000000001</v>
      </c>
      <c r="GQ18" s="9">
        <v>0.67700000000000005</v>
      </c>
      <c r="GR18" s="9">
        <v>0.54400000000000004</v>
      </c>
      <c r="GS18" s="9">
        <v>0.54400000000000004</v>
      </c>
      <c r="GT18" s="9">
        <v>0.67700000000000005</v>
      </c>
      <c r="GU18" s="9">
        <v>0.54400000000000004</v>
      </c>
      <c r="GV18" s="9">
        <v>0</v>
      </c>
      <c r="GW18" s="9">
        <v>0.67700000000000005</v>
      </c>
      <c r="GX18" s="9">
        <v>0.67700000000000005</v>
      </c>
      <c r="GY18" s="9">
        <v>0</v>
      </c>
      <c r="GZ18" s="9">
        <v>0.54400000000000004</v>
      </c>
      <c r="HA18" s="9">
        <v>1.2210000000000001</v>
      </c>
      <c r="HB18" s="9">
        <v>0</v>
      </c>
      <c r="HC18" s="9">
        <v>0.78900000000000003</v>
      </c>
      <c r="HD18" s="9">
        <v>13.034000000000001</v>
      </c>
      <c r="HE18" s="9">
        <v>13.034000000000001</v>
      </c>
      <c r="HF18" s="9">
        <v>11.944000000000001</v>
      </c>
      <c r="HG18" s="9">
        <v>0.48599999999999999</v>
      </c>
      <c r="HH18" s="9">
        <v>0.60399999999999998</v>
      </c>
      <c r="HI18" s="9">
        <v>1.0900000000000001</v>
      </c>
      <c r="HJ18" s="9">
        <v>0</v>
      </c>
      <c r="HK18" s="9">
        <v>0</v>
      </c>
      <c r="HL18" s="9">
        <v>10.669</v>
      </c>
      <c r="HM18" s="9">
        <v>0</v>
      </c>
      <c r="HN18" s="9">
        <v>0</v>
      </c>
      <c r="HO18" s="9">
        <v>2.3650000000000002</v>
      </c>
      <c r="HP18" s="9">
        <v>3.2069999999999999</v>
      </c>
      <c r="HQ18" s="9">
        <v>9.827</v>
      </c>
      <c r="HR18" s="9">
        <v>0</v>
      </c>
      <c r="HS18" s="9">
        <v>0.66700000000000004</v>
      </c>
      <c r="HT18" s="9">
        <v>15.711</v>
      </c>
      <c r="HU18" s="9">
        <v>242.36199999999999</v>
      </c>
      <c r="HV18" s="9">
        <v>233.798</v>
      </c>
      <c r="HW18" s="9">
        <v>24.606000000000002</v>
      </c>
      <c r="HX18" s="9">
        <v>24.047000000000001</v>
      </c>
      <c r="HY18" s="9">
        <v>6.952</v>
      </c>
      <c r="HZ18" s="9">
        <v>17.094999999999999</v>
      </c>
      <c r="IA18" s="9">
        <v>13.54</v>
      </c>
      <c r="IB18" s="9">
        <v>10.507999999999999</v>
      </c>
      <c r="IC18" s="9">
        <v>12.881</v>
      </c>
      <c r="ID18" s="9">
        <v>5.0069999999999997</v>
      </c>
      <c r="IE18" s="9">
        <v>5.6280000000000001</v>
      </c>
      <c r="IF18" s="9">
        <v>12.676</v>
      </c>
      <c r="IG18" s="9">
        <v>3.4390000000000001</v>
      </c>
      <c r="IH18" s="9">
        <v>7.9320000000000004</v>
      </c>
      <c r="II18" s="9">
        <v>16.143999999999998</v>
      </c>
      <c r="IJ18" s="9">
        <v>7.9039999999999999</v>
      </c>
      <c r="IK18" s="9">
        <v>0.55900000000000005</v>
      </c>
      <c r="IL18" s="9">
        <v>209.19200000000001</v>
      </c>
      <c r="IM18" s="9">
        <v>181.405</v>
      </c>
      <c r="IN18" s="9">
        <v>174.959</v>
      </c>
      <c r="IO18" s="9">
        <v>2.0470000000000002</v>
      </c>
      <c r="IP18" s="9">
        <v>4.399</v>
      </c>
      <c r="IQ18" s="9">
        <v>3.109</v>
      </c>
    </row>
    <row r="19" spans="1:251">
      <c r="A19" s="10">
        <v>44958</v>
      </c>
      <c r="B19" s="9">
        <v>261.83600000000001</v>
      </c>
      <c r="C19" s="9">
        <v>250.48</v>
      </c>
      <c r="D19" s="9">
        <v>8.1389999999999993</v>
      </c>
      <c r="E19" s="9">
        <v>3.2170000000000001</v>
      </c>
      <c r="F19" s="9">
        <v>8.8979999999999997</v>
      </c>
      <c r="G19" s="9">
        <v>1.216</v>
      </c>
      <c r="H19" s="9">
        <v>0.61299999999999999</v>
      </c>
      <c r="I19" s="9">
        <v>179.93899999999999</v>
      </c>
      <c r="J19" s="9">
        <v>23.388000000000002</v>
      </c>
      <c r="K19" s="9">
        <v>19.777999999999999</v>
      </c>
      <c r="L19" s="9">
        <v>38.729999999999997</v>
      </c>
      <c r="M19" s="9">
        <v>43.965000000000003</v>
      </c>
      <c r="N19" s="9">
        <v>217.87</v>
      </c>
      <c r="O19" s="9">
        <v>26.08</v>
      </c>
      <c r="P19" s="9">
        <v>23.716000000000001</v>
      </c>
      <c r="Q19" s="9">
        <v>337.69299999999998</v>
      </c>
      <c r="R19" s="9">
        <v>585.14599999999996</v>
      </c>
      <c r="S19" s="9">
        <v>549.82100000000003</v>
      </c>
      <c r="T19" s="9">
        <v>42.726999999999997</v>
      </c>
      <c r="U19" s="9">
        <v>35.304000000000002</v>
      </c>
      <c r="V19" s="9">
        <v>18.454000000000001</v>
      </c>
      <c r="W19" s="9">
        <v>16.850000000000001</v>
      </c>
      <c r="X19" s="9">
        <v>24.774000000000001</v>
      </c>
      <c r="Y19" s="9">
        <v>10.531000000000001</v>
      </c>
      <c r="Z19" s="9">
        <v>26.81</v>
      </c>
      <c r="AA19" s="9">
        <v>4.1520000000000001</v>
      </c>
      <c r="AB19" s="9">
        <v>2.7320000000000002</v>
      </c>
      <c r="AC19" s="9">
        <v>10.214</v>
      </c>
      <c r="AD19" s="9">
        <v>10.587</v>
      </c>
      <c r="AE19" s="9">
        <v>14.503</v>
      </c>
      <c r="AF19" s="9">
        <v>25.809000000000001</v>
      </c>
      <c r="AG19" s="9">
        <v>9.4960000000000004</v>
      </c>
      <c r="AH19" s="9">
        <v>7.423</v>
      </c>
      <c r="AI19" s="9">
        <v>507.09399999999999</v>
      </c>
      <c r="AJ19" s="9">
        <v>437.06799999999998</v>
      </c>
      <c r="AK19" s="9">
        <v>418.22199999999998</v>
      </c>
      <c r="AL19" s="9">
        <v>11.568</v>
      </c>
      <c r="AM19" s="9">
        <v>7.2779999999999996</v>
      </c>
      <c r="AN19" s="9">
        <v>11.551</v>
      </c>
      <c r="AO19" s="9">
        <v>5.3730000000000002</v>
      </c>
      <c r="AP19" s="9">
        <v>1.921</v>
      </c>
      <c r="AQ19" s="9">
        <v>319.15800000000002</v>
      </c>
      <c r="AR19" s="9">
        <v>24.815999999999999</v>
      </c>
      <c r="AS19" s="9">
        <v>27.832000000000001</v>
      </c>
      <c r="AT19" s="9">
        <v>65.263000000000005</v>
      </c>
      <c r="AU19" s="9">
        <v>56.429000000000002</v>
      </c>
      <c r="AV19" s="9">
        <v>380.63900000000001</v>
      </c>
      <c r="AW19" s="9">
        <v>70.025999999999996</v>
      </c>
      <c r="AX19" s="9">
        <v>35.325000000000003</v>
      </c>
      <c r="AY19" s="9">
        <v>585.14599999999996</v>
      </c>
      <c r="AZ19" s="9">
        <v>56.115000000000002</v>
      </c>
      <c r="BA19" s="9">
        <v>52.591999999999999</v>
      </c>
      <c r="BB19" s="9">
        <v>6.9969999999999999</v>
      </c>
      <c r="BC19" s="9">
        <v>5.6769999999999996</v>
      </c>
      <c r="BD19" s="9">
        <v>2.6549999999999998</v>
      </c>
      <c r="BE19" s="9">
        <v>3.0219999999999998</v>
      </c>
      <c r="BF19" s="9">
        <v>3.0859999999999999</v>
      </c>
      <c r="BG19" s="9">
        <v>1.9510000000000001</v>
      </c>
      <c r="BH19" s="9">
        <v>3.0859999999999999</v>
      </c>
      <c r="BI19" s="9">
        <v>1.9510000000000001</v>
      </c>
      <c r="BJ19" s="9">
        <v>0</v>
      </c>
      <c r="BK19" s="9">
        <v>1.99</v>
      </c>
      <c r="BL19" s="9">
        <v>2.504</v>
      </c>
      <c r="BM19" s="9">
        <v>1.1839999999999999</v>
      </c>
      <c r="BN19" s="9">
        <v>3.7010000000000001</v>
      </c>
      <c r="BO19" s="9">
        <v>1.976</v>
      </c>
      <c r="BP19" s="9">
        <v>1.32</v>
      </c>
      <c r="BQ19" s="9">
        <v>45.594000000000001</v>
      </c>
      <c r="BR19" s="9">
        <v>34.837000000000003</v>
      </c>
      <c r="BS19" s="9">
        <v>32.933</v>
      </c>
      <c r="BT19" s="9">
        <v>1.4039999999999999</v>
      </c>
      <c r="BU19" s="9">
        <v>0.501</v>
      </c>
      <c r="BV19" s="9">
        <v>1.4039999999999999</v>
      </c>
      <c r="BW19" s="9">
        <v>0</v>
      </c>
      <c r="BX19" s="9">
        <v>0.501</v>
      </c>
      <c r="BY19" s="9">
        <v>24.657</v>
      </c>
      <c r="BZ19" s="9">
        <v>2.137</v>
      </c>
      <c r="CA19" s="9">
        <v>1.272</v>
      </c>
      <c r="CB19" s="9">
        <v>6.7720000000000002</v>
      </c>
      <c r="CC19" s="9">
        <v>9.3629999999999995</v>
      </c>
      <c r="CD19" s="9">
        <v>25.474</v>
      </c>
      <c r="CE19" s="9">
        <v>10.757</v>
      </c>
      <c r="CF19" s="9">
        <v>3.5230000000000001</v>
      </c>
      <c r="CG19" s="9">
        <v>56.115000000000002</v>
      </c>
      <c r="CH19" s="9">
        <v>149.58799999999999</v>
      </c>
      <c r="CI19" s="9">
        <v>141.69399999999999</v>
      </c>
      <c r="CJ19" s="9">
        <v>10.654999999999999</v>
      </c>
      <c r="CK19" s="9">
        <v>8.5109999999999992</v>
      </c>
      <c r="CL19" s="9">
        <v>3.746</v>
      </c>
      <c r="CM19" s="9">
        <v>4.7649999999999997</v>
      </c>
      <c r="CN19" s="9">
        <v>5.859</v>
      </c>
      <c r="CO19" s="9">
        <v>2.6520000000000001</v>
      </c>
      <c r="CP19" s="9">
        <v>5.859</v>
      </c>
      <c r="CQ19" s="9">
        <v>1.3759999999999999</v>
      </c>
      <c r="CR19" s="9">
        <v>1.2749999999999999</v>
      </c>
      <c r="CS19" s="9">
        <v>5.2309999999999999</v>
      </c>
      <c r="CT19" s="9">
        <v>1.38</v>
      </c>
      <c r="CU19" s="9">
        <v>1.9</v>
      </c>
      <c r="CV19" s="9">
        <v>7.8979999999999997</v>
      </c>
      <c r="CW19" s="9">
        <v>0.61299999999999999</v>
      </c>
      <c r="CX19" s="9">
        <v>2.1440000000000001</v>
      </c>
      <c r="CY19" s="9">
        <v>131.03899999999999</v>
      </c>
      <c r="CZ19" s="9">
        <v>77.274000000000001</v>
      </c>
      <c r="DA19" s="9">
        <v>73.155000000000001</v>
      </c>
      <c r="DB19" s="9">
        <v>3.4710000000000001</v>
      </c>
      <c r="DC19" s="9">
        <v>0.64800000000000002</v>
      </c>
      <c r="DD19" s="9">
        <v>3.4710000000000001</v>
      </c>
      <c r="DE19" s="9">
        <v>0.64800000000000002</v>
      </c>
      <c r="DF19" s="9">
        <v>0</v>
      </c>
      <c r="DG19" s="9">
        <v>59.887999999999998</v>
      </c>
      <c r="DH19" s="9">
        <v>2.9409999999999998</v>
      </c>
      <c r="DI19" s="9">
        <v>6.5890000000000004</v>
      </c>
      <c r="DJ19" s="9">
        <v>7.8550000000000004</v>
      </c>
      <c r="DK19" s="9">
        <v>13.388999999999999</v>
      </c>
      <c r="DL19" s="9">
        <v>63.884999999999998</v>
      </c>
      <c r="DM19" s="9">
        <v>53.765000000000001</v>
      </c>
      <c r="DN19" s="9">
        <v>7.8949999999999996</v>
      </c>
      <c r="DO19" s="9">
        <v>149.58799999999999</v>
      </c>
      <c r="DP19" s="9">
        <v>550.904</v>
      </c>
      <c r="DQ19" s="9">
        <v>480.15600000000001</v>
      </c>
      <c r="DR19" s="9">
        <v>480.15600000000001</v>
      </c>
      <c r="DS19" s="9">
        <v>39.898000000000003</v>
      </c>
      <c r="DT19" s="9">
        <v>440.25799999999998</v>
      </c>
      <c r="DU19" s="9">
        <v>70.748000000000005</v>
      </c>
      <c r="DV19" s="9">
        <v>3827.4279999999999</v>
      </c>
      <c r="DW19" s="9">
        <v>3555.107</v>
      </c>
      <c r="DX19" s="9">
        <v>773.52300000000002</v>
      </c>
      <c r="DY19" s="9">
        <v>327.815</v>
      </c>
      <c r="DZ19" s="9">
        <v>124.523</v>
      </c>
      <c r="EA19" s="9">
        <v>168.815</v>
      </c>
      <c r="EB19" s="9">
        <v>198.21</v>
      </c>
      <c r="EC19" s="9">
        <v>95.128</v>
      </c>
      <c r="ED19" s="9">
        <v>198.99</v>
      </c>
      <c r="EE19" s="9">
        <v>55.976999999999997</v>
      </c>
      <c r="EF19" s="9">
        <v>32.112000000000002</v>
      </c>
      <c r="EG19" s="9">
        <v>130.715</v>
      </c>
      <c r="EH19" s="9">
        <v>88.278000000000006</v>
      </c>
      <c r="EI19" s="9">
        <v>77.302999999999997</v>
      </c>
      <c r="EJ19" s="9">
        <v>213.43600000000001</v>
      </c>
      <c r="EK19" s="9">
        <v>82.858999999999995</v>
      </c>
      <c r="EL19" s="9">
        <v>445.709</v>
      </c>
      <c r="EM19" s="9">
        <v>2781.5830000000001</v>
      </c>
      <c r="EN19" s="9">
        <v>2260.3440000000001</v>
      </c>
      <c r="EO19" s="9">
        <v>2118.4670000000001</v>
      </c>
      <c r="EP19" s="9">
        <v>69.956999999999994</v>
      </c>
      <c r="EQ19" s="9">
        <v>69.198999999999998</v>
      </c>
      <c r="ER19" s="9">
        <v>72.432000000000002</v>
      </c>
      <c r="ES19" s="9">
        <v>35.015999999999998</v>
      </c>
      <c r="ET19" s="9">
        <v>25.978999999999999</v>
      </c>
      <c r="EU19" s="9">
        <v>1743.422</v>
      </c>
      <c r="EV19" s="9">
        <v>118.571</v>
      </c>
      <c r="EW19" s="9">
        <v>94.834000000000003</v>
      </c>
      <c r="EX19" s="9">
        <v>303.51600000000002</v>
      </c>
      <c r="EY19" s="9">
        <v>418.20400000000001</v>
      </c>
      <c r="EZ19" s="9">
        <v>1842.14</v>
      </c>
      <c r="FA19" s="9">
        <v>521.24</v>
      </c>
      <c r="FB19" s="9">
        <v>272.32100000000003</v>
      </c>
      <c r="FC19" s="9">
        <v>3296.127</v>
      </c>
      <c r="FD19" s="9">
        <v>531.30100000000004</v>
      </c>
      <c r="FE19" s="9">
        <v>63.822000000000003</v>
      </c>
      <c r="FF19" s="9">
        <v>61.046999999999997</v>
      </c>
      <c r="FG19" s="9">
        <v>3.6840000000000002</v>
      </c>
      <c r="FH19" s="9">
        <v>3.22</v>
      </c>
      <c r="FI19" s="9">
        <v>1.1220000000000001</v>
      </c>
      <c r="FJ19" s="9">
        <v>2.0979999999999999</v>
      </c>
      <c r="FK19" s="9">
        <v>1.355</v>
      </c>
      <c r="FL19" s="9">
        <v>1.8660000000000001</v>
      </c>
      <c r="FM19" s="9">
        <v>0.52600000000000002</v>
      </c>
      <c r="FN19" s="9">
        <v>1.0940000000000001</v>
      </c>
      <c r="FO19" s="9">
        <v>0.77200000000000002</v>
      </c>
      <c r="FP19" s="9">
        <v>0.52600000000000002</v>
      </c>
      <c r="FQ19" s="9">
        <v>0.77200000000000002</v>
      </c>
      <c r="FR19" s="9">
        <v>1.9219999999999999</v>
      </c>
      <c r="FS19" s="9">
        <v>3.22</v>
      </c>
      <c r="FT19" s="9">
        <v>0</v>
      </c>
      <c r="FU19" s="9">
        <v>0.46300000000000002</v>
      </c>
      <c r="FV19" s="9">
        <v>57.363</v>
      </c>
      <c r="FW19" s="9">
        <v>17.861000000000001</v>
      </c>
      <c r="FX19" s="9">
        <v>17.294</v>
      </c>
      <c r="FY19" s="9">
        <v>0.56799999999999995</v>
      </c>
      <c r="FZ19" s="9">
        <v>0</v>
      </c>
      <c r="GA19" s="9">
        <v>0.56799999999999995</v>
      </c>
      <c r="GB19" s="9">
        <v>0</v>
      </c>
      <c r="GC19" s="9">
        <v>0</v>
      </c>
      <c r="GD19" s="9">
        <v>11.593</v>
      </c>
      <c r="GE19" s="9">
        <v>0.64200000000000002</v>
      </c>
      <c r="GF19" s="9">
        <v>0.51400000000000001</v>
      </c>
      <c r="GG19" s="9">
        <v>5.1120000000000001</v>
      </c>
      <c r="GH19" s="9">
        <v>0.56799999999999995</v>
      </c>
      <c r="GI19" s="9">
        <v>17.294</v>
      </c>
      <c r="GJ19" s="9">
        <v>39.500999999999998</v>
      </c>
      <c r="GK19" s="9">
        <v>2.7749999999999999</v>
      </c>
      <c r="GL19" s="9">
        <v>63.822000000000003</v>
      </c>
      <c r="GM19" s="9">
        <v>8.7910000000000004</v>
      </c>
      <c r="GN19" s="9">
        <v>8.2040000000000006</v>
      </c>
      <c r="GO19" s="9">
        <v>0</v>
      </c>
      <c r="GP19" s="9">
        <v>0</v>
      </c>
      <c r="GQ19" s="9">
        <v>0</v>
      </c>
      <c r="GR19" s="9">
        <v>0</v>
      </c>
      <c r="GS19" s="9">
        <v>0</v>
      </c>
      <c r="GT19" s="9">
        <v>0</v>
      </c>
      <c r="GU19" s="9">
        <v>0</v>
      </c>
      <c r="GV19" s="9">
        <v>0</v>
      </c>
      <c r="GW19" s="9">
        <v>0</v>
      </c>
      <c r="GX19" s="9">
        <v>0</v>
      </c>
      <c r="GY19" s="9">
        <v>0</v>
      </c>
      <c r="GZ19" s="9">
        <v>0</v>
      </c>
      <c r="HA19" s="9">
        <v>0</v>
      </c>
      <c r="HB19" s="9">
        <v>0</v>
      </c>
      <c r="HC19" s="9">
        <v>0</v>
      </c>
      <c r="HD19" s="9">
        <v>8.2040000000000006</v>
      </c>
      <c r="HE19" s="9">
        <v>8.2040000000000006</v>
      </c>
      <c r="HF19" s="9">
        <v>8.2040000000000006</v>
      </c>
      <c r="HG19" s="9">
        <v>0</v>
      </c>
      <c r="HH19" s="9">
        <v>0</v>
      </c>
      <c r="HI19" s="9">
        <v>0</v>
      </c>
      <c r="HJ19" s="9">
        <v>0</v>
      </c>
      <c r="HK19" s="9">
        <v>0</v>
      </c>
      <c r="HL19" s="9">
        <v>8.2040000000000006</v>
      </c>
      <c r="HM19" s="9">
        <v>0</v>
      </c>
      <c r="HN19" s="9">
        <v>0</v>
      </c>
      <c r="HO19" s="9">
        <v>0</v>
      </c>
      <c r="HP19" s="9">
        <v>2.1110000000000002</v>
      </c>
      <c r="HQ19" s="9">
        <v>6.093</v>
      </c>
      <c r="HR19" s="9">
        <v>0</v>
      </c>
      <c r="HS19" s="9">
        <v>0.58699999999999997</v>
      </c>
      <c r="HT19" s="9">
        <v>8.7910000000000004</v>
      </c>
      <c r="HU19" s="9">
        <v>246.38</v>
      </c>
      <c r="HV19" s="9">
        <v>237.21199999999999</v>
      </c>
      <c r="HW19" s="9">
        <v>22.937000000000001</v>
      </c>
      <c r="HX19" s="9">
        <v>22.193999999999999</v>
      </c>
      <c r="HY19" s="9">
        <v>5.1660000000000004</v>
      </c>
      <c r="HZ19" s="9">
        <v>17.027000000000001</v>
      </c>
      <c r="IA19" s="9">
        <v>16.233000000000001</v>
      </c>
      <c r="IB19" s="9">
        <v>5.9610000000000003</v>
      </c>
      <c r="IC19" s="9">
        <v>14.894</v>
      </c>
      <c r="ID19" s="9">
        <v>4.3319999999999999</v>
      </c>
      <c r="IE19" s="9">
        <v>1.613</v>
      </c>
      <c r="IF19" s="9">
        <v>13.750999999999999</v>
      </c>
      <c r="IG19" s="9">
        <v>3.4430000000000001</v>
      </c>
      <c r="IH19" s="9">
        <v>5</v>
      </c>
      <c r="II19" s="9">
        <v>19.739000000000001</v>
      </c>
      <c r="IJ19" s="9">
        <v>2.4540000000000002</v>
      </c>
      <c r="IK19" s="9">
        <v>0.74399999999999999</v>
      </c>
      <c r="IL19" s="9">
        <v>214.27500000000001</v>
      </c>
      <c r="IM19" s="9">
        <v>192.06800000000001</v>
      </c>
      <c r="IN19" s="9">
        <v>177.333</v>
      </c>
      <c r="IO19" s="9">
        <v>7.4489999999999998</v>
      </c>
      <c r="IP19" s="9">
        <v>7.2850000000000001</v>
      </c>
      <c r="IQ19" s="9">
        <v>7.5519999999999996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18551</vt:i4>
      </vt:variant>
    </vt:vector>
  </HeadingPairs>
  <TitlesOfParts>
    <vt:vector size="18579" baseType="lpstr">
      <vt:lpstr>Contents</vt:lpstr>
      <vt:lpstr>Table 4.1</vt:lpstr>
      <vt:lpstr>Index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Data10</vt:lpstr>
      <vt:lpstr>Data11</vt:lpstr>
      <vt:lpstr>Data12</vt:lpstr>
      <vt:lpstr>Data13</vt:lpstr>
      <vt:lpstr>Data14</vt:lpstr>
      <vt:lpstr>Data15</vt:lpstr>
      <vt:lpstr>Data16</vt:lpstr>
      <vt:lpstr>Data17</vt:lpstr>
      <vt:lpstr>Data18</vt:lpstr>
      <vt:lpstr>Data19</vt:lpstr>
      <vt:lpstr>Data20</vt:lpstr>
      <vt:lpstr>Data21</vt:lpstr>
      <vt:lpstr>Data22</vt:lpstr>
      <vt:lpstr>Data23</vt:lpstr>
      <vt:lpstr>Data24</vt:lpstr>
      <vt:lpstr>Data25</vt:lpstr>
      <vt:lpstr>A127945198T</vt:lpstr>
      <vt:lpstr>A127945198T_Data</vt:lpstr>
      <vt:lpstr>A127945198T_Latest</vt:lpstr>
      <vt:lpstr>A127945202W</vt:lpstr>
      <vt:lpstr>A127945202W_Data</vt:lpstr>
      <vt:lpstr>A127945202W_Latest</vt:lpstr>
      <vt:lpstr>A127945206F</vt:lpstr>
      <vt:lpstr>A127945206F_Data</vt:lpstr>
      <vt:lpstr>A127945206F_Latest</vt:lpstr>
      <vt:lpstr>A127945210W</vt:lpstr>
      <vt:lpstr>A127945210W_Data</vt:lpstr>
      <vt:lpstr>A127945210W_Latest</vt:lpstr>
      <vt:lpstr>A127945214F</vt:lpstr>
      <vt:lpstr>A127945214F_Data</vt:lpstr>
      <vt:lpstr>A127945214F_Latest</vt:lpstr>
      <vt:lpstr>A127945542T</vt:lpstr>
      <vt:lpstr>A127945542T_Data</vt:lpstr>
      <vt:lpstr>A127945542T_Latest</vt:lpstr>
      <vt:lpstr>A127945546A</vt:lpstr>
      <vt:lpstr>A127945546A_Data</vt:lpstr>
      <vt:lpstr>A127945546A_Latest</vt:lpstr>
      <vt:lpstr>A127945550T</vt:lpstr>
      <vt:lpstr>A127945550T_Data</vt:lpstr>
      <vt:lpstr>A127945550T_Latest</vt:lpstr>
      <vt:lpstr>A127945554A</vt:lpstr>
      <vt:lpstr>A127945554A_Data</vt:lpstr>
      <vt:lpstr>A127945554A_Latest</vt:lpstr>
      <vt:lpstr>A127945558K</vt:lpstr>
      <vt:lpstr>A127945558K_Data</vt:lpstr>
      <vt:lpstr>A127945558K_Latest</vt:lpstr>
      <vt:lpstr>A127945562A</vt:lpstr>
      <vt:lpstr>A127945562A_Data</vt:lpstr>
      <vt:lpstr>A127945562A_Latest</vt:lpstr>
      <vt:lpstr>A127945566K</vt:lpstr>
      <vt:lpstr>A127945566K_Data</vt:lpstr>
      <vt:lpstr>A127945566K_Latest</vt:lpstr>
      <vt:lpstr>A127945570A</vt:lpstr>
      <vt:lpstr>A127945570A_Data</vt:lpstr>
      <vt:lpstr>A127945570A_Latest</vt:lpstr>
      <vt:lpstr>A127945574K</vt:lpstr>
      <vt:lpstr>A127945574K_Data</vt:lpstr>
      <vt:lpstr>A127945574K_Latest</vt:lpstr>
      <vt:lpstr>A127945578V</vt:lpstr>
      <vt:lpstr>A127945578V_Data</vt:lpstr>
      <vt:lpstr>A127945578V_Latest</vt:lpstr>
      <vt:lpstr>A127945582K</vt:lpstr>
      <vt:lpstr>A127945582K_Data</vt:lpstr>
      <vt:lpstr>A127945582K_Latest</vt:lpstr>
      <vt:lpstr>A127945586V</vt:lpstr>
      <vt:lpstr>A127945586V_Data</vt:lpstr>
      <vt:lpstr>A127945586V_Latest</vt:lpstr>
      <vt:lpstr>A127945590K</vt:lpstr>
      <vt:lpstr>A127945590K_Data</vt:lpstr>
      <vt:lpstr>A127945590K_Latest</vt:lpstr>
      <vt:lpstr>A127945594V</vt:lpstr>
      <vt:lpstr>A127945594V_Data</vt:lpstr>
      <vt:lpstr>A127945594V_Latest</vt:lpstr>
      <vt:lpstr>A127945598C</vt:lpstr>
      <vt:lpstr>A127945598C_Data</vt:lpstr>
      <vt:lpstr>A127945598C_Latest</vt:lpstr>
      <vt:lpstr>A127945602J</vt:lpstr>
      <vt:lpstr>A127945602J_Data</vt:lpstr>
      <vt:lpstr>A127945602J_Latest</vt:lpstr>
      <vt:lpstr>A127945606T</vt:lpstr>
      <vt:lpstr>A127945606T_Data</vt:lpstr>
      <vt:lpstr>A127945606T_Latest</vt:lpstr>
      <vt:lpstr>A127945610J</vt:lpstr>
      <vt:lpstr>A127945610J_Data</vt:lpstr>
      <vt:lpstr>A127945610J_Latest</vt:lpstr>
      <vt:lpstr>A127945614T</vt:lpstr>
      <vt:lpstr>A127945614T_Data</vt:lpstr>
      <vt:lpstr>A127945614T_Latest</vt:lpstr>
      <vt:lpstr>A127945618A</vt:lpstr>
      <vt:lpstr>A127945618A_Data</vt:lpstr>
      <vt:lpstr>A127945618A_Latest</vt:lpstr>
      <vt:lpstr>A127945622T</vt:lpstr>
      <vt:lpstr>A127945622T_Data</vt:lpstr>
      <vt:lpstr>A127945622T_Latest</vt:lpstr>
      <vt:lpstr>A127945626A</vt:lpstr>
      <vt:lpstr>A127945626A_Data</vt:lpstr>
      <vt:lpstr>A127945626A_Latest</vt:lpstr>
      <vt:lpstr>A127945630T</vt:lpstr>
      <vt:lpstr>A127945630T_Data</vt:lpstr>
      <vt:lpstr>A127945630T_Latest</vt:lpstr>
      <vt:lpstr>A127945634A</vt:lpstr>
      <vt:lpstr>A127945634A_Data</vt:lpstr>
      <vt:lpstr>A127945634A_Latest</vt:lpstr>
      <vt:lpstr>A127945638K</vt:lpstr>
      <vt:lpstr>A127945638K_Data</vt:lpstr>
      <vt:lpstr>A127945638K_Latest</vt:lpstr>
      <vt:lpstr>A127945642A</vt:lpstr>
      <vt:lpstr>A127945642A_Data</vt:lpstr>
      <vt:lpstr>A127945642A_Latest</vt:lpstr>
      <vt:lpstr>A127945646K</vt:lpstr>
      <vt:lpstr>A127945646K_Data</vt:lpstr>
      <vt:lpstr>A127945646K_Latest</vt:lpstr>
      <vt:lpstr>A127945650A</vt:lpstr>
      <vt:lpstr>A127945650A_Data</vt:lpstr>
      <vt:lpstr>A127945650A_Latest</vt:lpstr>
      <vt:lpstr>A127945654K</vt:lpstr>
      <vt:lpstr>A127945654K_Data</vt:lpstr>
      <vt:lpstr>A127945654K_Latest</vt:lpstr>
      <vt:lpstr>A127945658V</vt:lpstr>
      <vt:lpstr>A127945658V_Data</vt:lpstr>
      <vt:lpstr>A127945658V_Latest</vt:lpstr>
      <vt:lpstr>A127945662K</vt:lpstr>
      <vt:lpstr>A127945662K_Data</vt:lpstr>
      <vt:lpstr>A127945662K_Latest</vt:lpstr>
      <vt:lpstr>A127945666V</vt:lpstr>
      <vt:lpstr>A127945666V_Data</vt:lpstr>
      <vt:lpstr>A127945666V_Latest</vt:lpstr>
      <vt:lpstr>A127945670K</vt:lpstr>
      <vt:lpstr>A127945670K_Data</vt:lpstr>
      <vt:lpstr>A127945670K_Latest</vt:lpstr>
      <vt:lpstr>A127945674V</vt:lpstr>
      <vt:lpstr>A127945674V_Data</vt:lpstr>
      <vt:lpstr>A127945674V_Latest</vt:lpstr>
      <vt:lpstr>A127945678C</vt:lpstr>
      <vt:lpstr>A127945678C_Data</vt:lpstr>
      <vt:lpstr>A127945678C_Latest</vt:lpstr>
      <vt:lpstr>A127945682V</vt:lpstr>
      <vt:lpstr>A127945682V_Data</vt:lpstr>
      <vt:lpstr>A127945682V_Latest</vt:lpstr>
      <vt:lpstr>A127945686C</vt:lpstr>
      <vt:lpstr>A127945686C_Data</vt:lpstr>
      <vt:lpstr>A127945686C_Latest</vt:lpstr>
      <vt:lpstr>A127945690V</vt:lpstr>
      <vt:lpstr>A127945690V_Data</vt:lpstr>
      <vt:lpstr>A127945690V_Latest</vt:lpstr>
      <vt:lpstr>A127945694C</vt:lpstr>
      <vt:lpstr>A127945694C_Data</vt:lpstr>
      <vt:lpstr>A127945694C_Latest</vt:lpstr>
      <vt:lpstr>A127945698L</vt:lpstr>
      <vt:lpstr>A127945698L_Data</vt:lpstr>
      <vt:lpstr>A127945698L_Latest</vt:lpstr>
      <vt:lpstr>A127945702T</vt:lpstr>
      <vt:lpstr>A127945702T_Data</vt:lpstr>
      <vt:lpstr>A127945702T_Latest</vt:lpstr>
      <vt:lpstr>A127945706A</vt:lpstr>
      <vt:lpstr>A127945706A_Data</vt:lpstr>
      <vt:lpstr>A127945706A_Latest</vt:lpstr>
      <vt:lpstr>A127945710T</vt:lpstr>
      <vt:lpstr>A127945710T_Data</vt:lpstr>
      <vt:lpstr>A127945710T_Latest</vt:lpstr>
      <vt:lpstr>A127945714A</vt:lpstr>
      <vt:lpstr>A127945714A_Data</vt:lpstr>
      <vt:lpstr>A127945714A_Latest</vt:lpstr>
      <vt:lpstr>A127945718K</vt:lpstr>
      <vt:lpstr>A127945718K_Data</vt:lpstr>
      <vt:lpstr>A127945718K_Latest</vt:lpstr>
      <vt:lpstr>A127945722A</vt:lpstr>
      <vt:lpstr>A127945722A_Data</vt:lpstr>
      <vt:lpstr>A127945722A_Latest</vt:lpstr>
      <vt:lpstr>A127945726K</vt:lpstr>
      <vt:lpstr>A127945726K_Data</vt:lpstr>
      <vt:lpstr>A127945726K_Latest</vt:lpstr>
      <vt:lpstr>A127945730A</vt:lpstr>
      <vt:lpstr>A127945730A_Data</vt:lpstr>
      <vt:lpstr>A127945730A_Latest</vt:lpstr>
      <vt:lpstr>A127945734K</vt:lpstr>
      <vt:lpstr>A127945734K_Data</vt:lpstr>
      <vt:lpstr>A127945734K_Latest</vt:lpstr>
      <vt:lpstr>A127945738V</vt:lpstr>
      <vt:lpstr>A127945738V_Data</vt:lpstr>
      <vt:lpstr>A127945738V_Latest</vt:lpstr>
      <vt:lpstr>A127945742K</vt:lpstr>
      <vt:lpstr>A127945742K_Data</vt:lpstr>
      <vt:lpstr>A127945742K_Latest</vt:lpstr>
      <vt:lpstr>A127945746V</vt:lpstr>
      <vt:lpstr>A127945746V_Data</vt:lpstr>
      <vt:lpstr>A127945746V_Latest</vt:lpstr>
      <vt:lpstr>A127945750K</vt:lpstr>
      <vt:lpstr>A127945750K_Data</vt:lpstr>
      <vt:lpstr>A127945750K_Latest</vt:lpstr>
      <vt:lpstr>A127945754V</vt:lpstr>
      <vt:lpstr>A127945754V_Data</vt:lpstr>
      <vt:lpstr>A127945754V_Latest</vt:lpstr>
      <vt:lpstr>A127945758C</vt:lpstr>
      <vt:lpstr>A127945758C_Data</vt:lpstr>
      <vt:lpstr>A127945758C_Latest</vt:lpstr>
      <vt:lpstr>A127945762V</vt:lpstr>
      <vt:lpstr>A127945762V_Data</vt:lpstr>
      <vt:lpstr>A127945762V_Latest</vt:lpstr>
      <vt:lpstr>A127945766C</vt:lpstr>
      <vt:lpstr>A127945766C_Data</vt:lpstr>
      <vt:lpstr>A127945766C_Latest</vt:lpstr>
      <vt:lpstr>A127945770V</vt:lpstr>
      <vt:lpstr>A127945770V_Data</vt:lpstr>
      <vt:lpstr>A127945770V_Latest</vt:lpstr>
      <vt:lpstr>A127945774C</vt:lpstr>
      <vt:lpstr>A127945774C_Data</vt:lpstr>
      <vt:lpstr>A127945774C_Latest</vt:lpstr>
      <vt:lpstr>A127945782C</vt:lpstr>
      <vt:lpstr>A127945782C_Data</vt:lpstr>
      <vt:lpstr>A127945782C_Latest</vt:lpstr>
      <vt:lpstr>A127945786L</vt:lpstr>
      <vt:lpstr>A127945786L_Data</vt:lpstr>
      <vt:lpstr>A127945786L_Latest</vt:lpstr>
      <vt:lpstr>A127945794L</vt:lpstr>
      <vt:lpstr>A127945794L_Data</vt:lpstr>
      <vt:lpstr>A127945794L_Latest</vt:lpstr>
      <vt:lpstr>A127945810A</vt:lpstr>
      <vt:lpstr>A127945810A_Data</vt:lpstr>
      <vt:lpstr>A127945810A_Latest</vt:lpstr>
      <vt:lpstr>A127945814K</vt:lpstr>
      <vt:lpstr>A127945814K_Data</vt:lpstr>
      <vt:lpstr>A127945814K_Latest</vt:lpstr>
      <vt:lpstr>A127945818V</vt:lpstr>
      <vt:lpstr>A127945818V_Data</vt:lpstr>
      <vt:lpstr>A127945818V_Latest</vt:lpstr>
      <vt:lpstr>A127945826V</vt:lpstr>
      <vt:lpstr>A127945826V_Data</vt:lpstr>
      <vt:lpstr>A127945826V_Latest</vt:lpstr>
      <vt:lpstr>A127945830K</vt:lpstr>
      <vt:lpstr>A127945830K_Data</vt:lpstr>
      <vt:lpstr>A127945830K_Latest</vt:lpstr>
      <vt:lpstr>A127945834V</vt:lpstr>
      <vt:lpstr>A127945834V_Data</vt:lpstr>
      <vt:lpstr>A127945834V_Latest</vt:lpstr>
      <vt:lpstr>A127945838C</vt:lpstr>
      <vt:lpstr>A127945838C_Data</vt:lpstr>
      <vt:lpstr>A127945838C_Latest</vt:lpstr>
      <vt:lpstr>A127945842V</vt:lpstr>
      <vt:lpstr>A127945842V_Data</vt:lpstr>
      <vt:lpstr>A127945842V_Latest</vt:lpstr>
      <vt:lpstr>A127945846C</vt:lpstr>
      <vt:lpstr>A127945846C_Data</vt:lpstr>
      <vt:lpstr>A127945846C_Latest</vt:lpstr>
      <vt:lpstr>A127945850V</vt:lpstr>
      <vt:lpstr>A127945850V_Data</vt:lpstr>
      <vt:lpstr>A127945850V_Latest</vt:lpstr>
      <vt:lpstr>A127945854C</vt:lpstr>
      <vt:lpstr>A127945854C_Data</vt:lpstr>
      <vt:lpstr>A127945854C_Latest</vt:lpstr>
      <vt:lpstr>A127945858L</vt:lpstr>
      <vt:lpstr>A127945858L_Data</vt:lpstr>
      <vt:lpstr>A127945858L_Latest</vt:lpstr>
      <vt:lpstr>A127945862C</vt:lpstr>
      <vt:lpstr>A127945862C_Data</vt:lpstr>
      <vt:lpstr>A127945862C_Latest</vt:lpstr>
      <vt:lpstr>A127945866L</vt:lpstr>
      <vt:lpstr>A127945866L_Data</vt:lpstr>
      <vt:lpstr>A127945866L_Latest</vt:lpstr>
      <vt:lpstr>A127945870C</vt:lpstr>
      <vt:lpstr>A127945870C_Data</vt:lpstr>
      <vt:lpstr>A127945870C_Latest</vt:lpstr>
      <vt:lpstr>A127945874L</vt:lpstr>
      <vt:lpstr>A127945874L_Data</vt:lpstr>
      <vt:lpstr>A127945874L_Latest</vt:lpstr>
      <vt:lpstr>A127945878W</vt:lpstr>
      <vt:lpstr>A127945878W_Data</vt:lpstr>
      <vt:lpstr>A127945878W_Latest</vt:lpstr>
      <vt:lpstr>A127945882L</vt:lpstr>
      <vt:lpstr>A127945882L_Data</vt:lpstr>
      <vt:lpstr>A127945882L_Latest</vt:lpstr>
      <vt:lpstr>A127945886W</vt:lpstr>
      <vt:lpstr>A127945886W_Data</vt:lpstr>
      <vt:lpstr>A127945886W_Latest</vt:lpstr>
      <vt:lpstr>A127947322A</vt:lpstr>
      <vt:lpstr>A127947322A_Data</vt:lpstr>
      <vt:lpstr>A127947322A_Latest</vt:lpstr>
      <vt:lpstr>A127947326K</vt:lpstr>
      <vt:lpstr>A127947326K_Data</vt:lpstr>
      <vt:lpstr>A127947326K_Latest</vt:lpstr>
      <vt:lpstr>A127947330A</vt:lpstr>
      <vt:lpstr>A127947330A_Data</vt:lpstr>
      <vt:lpstr>A127947330A_Latest</vt:lpstr>
      <vt:lpstr>A127947334K</vt:lpstr>
      <vt:lpstr>A127947334K_Data</vt:lpstr>
      <vt:lpstr>A127947334K_Latest</vt:lpstr>
      <vt:lpstr>A127947338V</vt:lpstr>
      <vt:lpstr>A127947338V_Data</vt:lpstr>
      <vt:lpstr>A127947338V_Latest</vt:lpstr>
      <vt:lpstr>A127947770F</vt:lpstr>
      <vt:lpstr>A127947770F_Data</vt:lpstr>
      <vt:lpstr>A127947770F_Latest</vt:lpstr>
      <vt:lpstr>A127947774R</vt:lpstr>
      <vt:lpstr>A127947774R_Data</vt:lpstr>
      <vt:lpstr>A127947774R_Latest</vt:lpstr>
      <vt:lpstr>A127947778X</vt:lpstr>
      <vt:lpstr>A127947778X_Data</vt:lpstr>
      <vt:lpstr>A127947778X_Latest</vt:lpstr>
      <vt:lpstr>A127947782R</vt:lpstr>
      <vt:lpstr>A127947782R_Data</vt:lpstr>
      <vt:lpstr>A127947782R_Latest</vt:lpstr>
      <vt:lpstr>A127947786X</vt:lpstr>
      <vt:lpstr>A127947786X_Data</vt:lpstr>
      <vt:lpstr>A127947786X_Latest</vt:lpstr>
      <vt:lpstr>A127947790R</vt:lpstr>
      <vt:lpstr>A127947790R_Data</vt:lpstr>
      <vt:lpstr>A127947790R_Latest</vt:lpstr>
      <vt:lpstr>A127947794X</vt:lpstr>
      <vt:lpstr>A127947794X_Data</vt:lpstr>
      <vt:lpstr>A127947794X_Latest</vt:lpstr>
      <vt:lpstr>A127947798J</vt:lpstr>
      <vt:lpstr>A127947798J_Data</vt:lpstr>
      <vt:lpstr>A127947798J_Latest</vt:lpstr>
      <vt:lpstr>A127947802L</vt:lpstr>
      <vt:lpstr>A127947802L_Data</vt:lpstr>
      <vt:lpstr>A127947802L_Latest</vt:lpstr>
      <vt:lpstr>A127947806W</vt:lpstr>
      <vt:lpstr>A127947806W_Data</vt:lpstr>
      <vt:lpstr>A127947806W_Latest</vt:lpstr>
      <vt:lpstr>A127947810L</vt:lpstr>
      <vt:lpstr>A127947810L_Data</vt:lpstr>
      <vt:lpstr>A127947810L_Latest</vt:lpstr>
      <vt:lpstr>A127947814W</vt:lpstr>
      <vt:lpstr>A127947814W_Data</vt:lpstr>
      <vt:lpstr>A127947814W_Latest</vt:lpstr>
      <vt:lpstr>A127947818F</vt:lpstr>
      <vt:lpstr>A127947818F_Data</vt:lpstr>
      <vt:lpstr>A127947818F_Latest</vt:lpstr>
      <vt:lpstr>A127947822W</vt:lpstr>
      <vt:lpstr>A127947822W_Data</vt:lpstr>
      <vt:lpstr>A127947822W_Latest</vt:lpstr>
      <vt:lpstr>A127947830W</vt:lpstr>
      <vt:lpstr>A127947830W_Data</vt:lpstr>
      <vt:lpstr>A127947830W_Latest</vt:lpstr>
      <vt:lpstr>A127947834F</vt:lpstr>
      <vt:lpstr>A127947834F_Data</vt:lpstr>
      <vt:lpstr>A127947834F_Latest</vt:lpstr>
      <vt:lpstr>A127947838R</vt:lpstr>
      <vt:lpstr>A127947838R_Data</vt:lpstr>
      <vt:lpstr>A127947838R_Latest</vt:lpstr>
      <vt:lpstr>A127947842F</vt:lpstr>
      <vt:lpstr>A127947842F_Data</vt:lpstr>
      <vt:lpstr>A127947842F_Latest</vt:lpstr>
      <vt:lpstr>A127947846R</vt:lpstr>
      <vt:lpstr>A127947846R_Data</vt:lpstr>
      <vt:lpstr>A127947846R_Latest</vt:lpstr>
      <vt:lpstr>A127947850F</vt:lpstr>
      <vt:lpstr>A127947850F_Data</vt:lpstr>
      <vt:lpstr>A127947850F_Latest</vt:lpstr>
      <vt:lpstr>A127947854R</vt:lpstr>
      <vt:lpstr>A127947854R_Data</vt:lpstr>
      <vt:lpstr>A127947854R_Latest</vt:lpstr>
      <vt:lpstr>A127947858X</vt:lpstr>
      <vt:lpstr>A127947858X_Data</vt:lpstr>
      <vt:lpstr>A127947858X_Latest</vt:lpstr>
      <vt:lpstr>A127947862R</vt:lpstr>
      <vt:lpstr>A127947862R_Data</vt:lpstr>
      <vt:lpstr>A127947862R_Latest</vt:lpstr>
      <vt:lpstr>A127947866X</vt:lpstr>
      <vt:lpstr>A127947866X_Data</vt:lpstr>
      <vt:lpstr>A127947866X_Latest</vt:lpstr>
      <vt:lpstr>A127947870R</vt:lpstr>
      <vt:lpstr>A127947870R_Data</vt:lpstr>
      <vt:lpstr>A127947870R_Latest</vt:lpstr>
      <vt:lpstr>A127947878J</vt:lpstr>
      <vt:lpstr>A127947878J_Data</vt:lpstr>
      <vt:lpstr>A127947878J_Latest</vt:lpstr>
      <vt:lpstr>A127947882X</vt:lpstr>
      <vt:lpstr>A127947882X_Data</vt:lpstr>
      <vt:lpstr>A127947882X_Latest</vt:lpstr>
      <vt:lpstr>A127947886J</vt:lpstr>
      <vt:lpstr>A127947886J_Data</vt:lpstr>
      <vt:lpstr>A127947886J_Latest</vt:lpstr>
      <vt:lpstr>A127947890X</vt:lpstr>
      <vt:lpstr>A127947890X_Data</vt:lpstr>
      <vt:lpstr>A127947890X_Latest</vt:lpstr>
      <vt:lpstr>A127947894J</vt:lpstr>
      <vt:lpstr>A127947894J_Data</vt:lpstr>
      <vt:lpstr>A127947894J_Latest</vt:lpstr>
      <vt:lpstr>A127947898T</vt:lpstr>
      <vt:lpstr>A127947898T_Data</vt:lpstr>
      <vt:lpstr>A127947898T_Latest</vt:lpstr>
      <vt:lpstr>A127947902W</vt:lpstr>
      <vt:lpstr>A127947902W_Data</vt:lpstr>
      <vt:lpstr>A127947902W_Latest</vt:lpstr>
      <vt:lpstr>A127947906F</vt:lpstr>
      <vt:lpstr>A127947906F_Data</vt:lpstr>
      <vt:lpstr>A127947906F_Latest</vt:lpstr>
      <vt:lpstr>A127947914F</vt:lpstr>
      <vt:lpstr>A127947914F_Data</vt:lpstr>
      <vt:lpstr>A127947914F_Latest</vt:lpstr>
      <vt:lpstr>A127947918R</vt:lpstr>
      <vt:lpstr>A127947918R_Data</vt:lpstr>
      <vt:lpstr>A127947918R_Latest</vt:lpstr>
      <vt:lpstr>A127947922F</vt:lpstr>
      <vt:lpstr>A127947922F_Data</vt:lpstr>
      <vt:lpstr>A127947922F_Latest</vt:lpstr>
      <vt:lpstr>A127947926R</vt:lpstr>
      <vt:lpstr>A127947926R_Data</vt:lpstr>
      <vt:lpstr>A127947926R_Latest</vt:lpstr>
      <vt:lpstr>A127947930F</vt:lpstr>
      <vt:lpstr>A127947930F_Data</vt:lpstr>
      <vt:lpstr>A127947930F_Latest</vt:lpstr>
      <vt:lpstr>A127947934R</vt:lpstr>
      <vt:lpstr>A127947934R_Data</vt:lpstr>
      <vt:lpstr>A127947934R_Latest</vt:lpstr>
      <vt:lpstr>A127947938X</vt:lpstr>
      <vt:lpstr>A127947938X_Data</vt:lpstr>
      <vt:lpstr>A127947938X_Latest</vt:lpstr>
      <vt:lpstr>A127947942R</vt:lpstr>
      <vt:lpstr>A127947942R_Data</vt:lpstr>
      <vt:lpstr>A127947942R_Latest</vt:lpstr>
      <vt:lpstr>A127947946X</vt:lpstr>
      <vt:lpstr>A127947946X_Data</vt:lpstr>
      <vt:lpstr>A127947946X_Latest</vt:lpstr>
      <vt:lpstr>A127947950R</vt:lpstr>
      <vt:lpstr>A127947950R_Data</vt:lpstr>
      <vt:lpstr>A127947950R_Latest</vt:lpstr>
      <vt:lpstr>A127947954X</vt:lpstr>
      <vt:lpstr>A127947954X_Data</vt:lpstr>
      <vt:lpstr>A127947954X_Latest</vt:lpstr>
      <vt:lpstr>A127947962X</vt:lpstr>
      <vt:lpstr>A127947962X_Data</vt:lpstr>
      <vt:lpstr>A127947962X_Latest</vt:lpstr>
      <vt:lpstr>A127947966J</vt:lpstr>
      <vt:lpstr>A127947966J_Data</vt:lpstr>
      <vt:lpstr>A127947966J_Latest</vt:lpstr>
      <vt:lpstr>A127947970X</vt:lpstr>
      <vt:lpstr>A127947970X_Data</vt:lpstr>
      <vt:lpstr>A127947970X_Latest</vt:lpstr>
      <vt:lpstr>A127947974J</vt:lpstr>
      <vt:lpstr>A127947974J_Data</vt:lpstr>
      <vt:lpstr>A127947974J_Latest</vt:lpstr>
      <vt:lpstr>A127947978T</vt:lpstr>
      <vt:lpstr>A127947978T_Data</vt:lpstr>
      <vt:lpstr>A127947978T_Latest</vt:lpstr>
      <vt:lpstr>A127947994T</vt:lpstr>
      <vt:lpstr>A127947994T_Data</vt:lpstr>
      <vt:lpstr>A127947994T_Latest</vt:lpstr>
      <vt:lpstr>A127947998A</vt:lpstr>
      <vt:lpstr>A127947998A_Data</vt:lpstr>
      <vt:lpstr>A127947998A_Latest</vt:lpstr>
      <vt:lpstr>A127948002J</vt:lpstr>
      <vt:lpstr>A127948002J_Data</vt:lpstr>
      <vt:lpstr>A127948002J_Latest</vt:lpstr>
      <vt:lpstr>A127948006T</vt:lpstr>
      <vt:lpstr>A127948006T_Data</vt:lpstr>
      <vt:lpstr>A127948006T_Latest</vt:lpstr>
      <vt:lpstr>A127948010J</vt:lpstr>
      <vt:lpstr>A127948010J_Data</vt:lpstr>
      <vt:lpstr>A127948010J_Latest</vt:lpstr>
      <vt:lpstr>A127948014T</vt:lpstr>
      <vt:lpstr>A127948014T_Data</vt:lpstr>
      <vt:lpstr>A127948014T_Latest</vt:lpstr>
      <vt:lpstr>A127948018A</vt:lpstr>
      <vt:lpstr>A127948018A_Data</vt:lpstr>
      <vt:lpstr>A127948018A_Latest</vt:lpstr>
      <vt:lpstr>A127948022T</vt:lpstr>
      <vt:lpstr>A127948022T_Data</vt:lpstr>
      <vt:lpstr>A127948022T_Latest</vt:lpstr>
      <vt:lpstr>A127948026A</vt:lpstr>
      <vt:lpstr>A127948026A_Data</vt:lpstr>
      <vt:lpstr>A127948026A_Latest</vt:lpstr>
      <vt:lpstr>A127948030T</vt:lpstr>
      <vt:lpstr>A127948030T_Data</vt:lpstr>
      <vt:lpstr>A127948030T_Latest</vt:lpstr>
      <vt:lpstr>A127948034A</vt:lpstr>
      <vt:lpstr>A127948034A_Data</vt:lpstr>
      <vt:lpstr>A127948034A_Latest</vt:lpstr>
      <vt:lpstr>A127948038K</vt:lpstr>
      <vt:lpstr>A127948038K_Data</vt:lpstr>
      <vt:lpstr>A127948038K_Latest</vt:lpstr>
      <vt:lpstr>A127948042A</vt:lpstr>
      <vt:lpstr>A127948042A_Data</vt:lpstr>
      <vt:lpstr>A127948042A_Latest</vt:lpstr>
      <vt:lpstr>A127948046K</vt:lpstr>
      <vt:lpstr>A127948046K_Data</vt:lpstr>
      <vt:lpstr>A127948046K_Latest</vt:lpstr>
      <vt:lpstr>A127948050A</vt:lpstr>
      <vt:lpstr>A127948050A_Data</vt:lpstr>
      <vt:lpstr>A127948050A_Latest</vt:lpstr>
      <vt:lpstr>A127948054K</vt:lpstr>
      <vt:lpstr>A127948054K_Data</vt:lpstr>
      <vt:lpstr>A127948054K_Latest</vt:lpstr>
      <vt:lpstr>A127948058V</vt:lpstr>
      <vt:lpstr>A127948058V_Data</vt:lpstr>
      <vt:lpstr>A127948058V_Latest</vt:lpstr>
      <vt:lpstr>A127948062K</vt:lpstr>
      <vt:lpstr>A127948062K_Data</vt:lpstr>
      <vt:lpstr>A127948062K_Latest</vt:lpstr>
      <vt:lpstr>A127948066V</vt:lpstr>
      <vt:lpstr>A127948066V_Data</vt:lpstr>
      <vt:lpstr>A127948066V_Latest</vt:lpstr>
      <vt:lpstr>A127948070K</vt:lpstr>
      <vt:lpstr>A127948070K_Data</vt:lpstr>
      <vt:lpstr>A127948070K_Latest</vt:lpstr>
      <vt:lpstr>A127948074V</vt:lpstr>
      <vt:lpstr>A127948074V_Data</vt:lpstr>
      <vt:lpstr>A127948074V_Latest</vt:lpstr>
      <vt:lpstr>A127948078C</vt:lpstr>
      <vt:lpstr>A127948078C_Data</vt:lpstr>
      <vt:lpstr>A127948078C_Latest</vt:lpstr>
      <vt:lpstr>A127948082V</vt:lpstr>
      <vt:lpstr>A127948082V_Data</vt:lpstr>
      <vt:lpstr>A127948082V_Latest</vt:lpstr>
      <vt:lpstr>A127948086C</vt:lpstr>
      <vt:lpstr>A127948086C_Data</vt:lpstr>
      <vt:lpstr>A127948086C_Latest</vt:lpstr>
      <vt:lpstr>A127948090V</vt:lpstr>
      <vt:lpstr>A127948090V_Data</vt:lpstr>
      <vt:lpstr>A127948090V_Latest</vt:lpstr>
      <vt:lpstr>A127948094C</vt:lpstr>
      <vt:lpstr>A127948094C_Data</vt:lpstr>
      <vt:lpstr>A127948094C_Latest</vt:lpstr>
      <vt:lpstr>A127948098L</vt:lpstr>
      <vt:lpstr>A127948098L_Data</vt:lpstr>
      <vt:lpstr>A127948098L_Latest</vt:lpstr>
      <vt:lpstr>A127948102T</vt:lpstr>
      <vt:lpstr>A127948102T_Data</vt:lpstr>
      <vt:lpstr>A127948102T_Latest</vt:lpstr>
      <vt:lpstr>A127948106A</vt:lpstr>
      <vt:lpstr>A127948106A_Data</vt:lpstr>
      <vt:lpstr>A127948106A_Latest</vt:lpstr>
      <vt:lpstr>A127949598A</vt:lpstr>
      <vt:lpstr>A127949598A_Data</vt:lpstr>
      <vt:lpstr>A127949598A_Latest</vt:lpstr>
      <vt:lpstr>A127949602F</vt:lpstr>
      <vt:lpstr>A127949602F_Data</vt:lpstr>
      <vt:lpstr>A127949602F_Latest</vt:lpstr>
      <vt:lpstr>A127949606R</vt:lpstr>
      <vt:lpstr>A127949606R_Data</vt:lpstr>
      <vt:lpstr>A127949606R_Latest</vt:lpstr>
      <vt:lpstr>A127949610F</vt:lpstr>
      <vt:lpstr>A127949610F_Data</vt:lpstr>
      <vt:lpstr>A127949610F_Latest</vt:lpstr>
      <vt:lpstr>A127949942A</vt:lpstr>
      <vt:lpstr>A127949942A_Data</vt:lpstr>
      <vt:lpstr>A127949942A_Latest</vt:lpstr>
      <vt:lpstr>A127949946K</vt:lpstr>
      <vt:lpstr>A127949946K_Data</vt:lpstr>
      <vt:lpstr>A127949946K_Latest</vt:lpstr>
      <vt:lpstr>A127949950A</vt:lpstr>
      <vt:lpstr>A127949950A_Data</vt:lpstr>
      <vt:lpstr>A127949950A_Latest</vt:lpstr>
      <vt:lpstr>A127949954K</vt:lpstr>
      <vt:lpstr>A127949954K_Data</vt:lpstr>
      <vt:lpstr>A127949954K_Latest</vt:lpstr>
      <vt:lpstr>A127949962K</vt:lpstr>
      <vt:lpstr>A127949962K_Data</vt:lpstr>
      <vt:lpstr>A127949962K_Latest</vt:lpstr>
      <vt:lpstr>A127949966V</vt:lpstr>
      <vt:lpstr>A127949966V_Data</vt:lpstr>
      <vt:lpstr>A127949966V_Latest</vt:lpstr>
      <vt:lpstr>A127949970K</vt:lpstr>
      <vt:lpstr>A127949970K_Data</vt:lpstr>
      <vt:lpstr>A127949970K_Latest</vt:lpstr>
      <vt:lpstr>A127949974V</vt:lpstr>
      <vt:lpstr>A127949974V_Data</vt:lpstr>
      <vt:lpstr>A127949974V_Latest</vt:lpstr>
      <vt:lpstr>A127949978C</vt:lpstr>
      <vt:lpstr>A127949978C_Data</vt:lpstr>
      <vt:lpstr>A127949978C_Latest</vt:lpstr>
      <vt:lpstr>A127949982V</vt:lpstr>
      <vt:lpstr>A127949982V_Data</vt:lpstr>
      <vt:lpstr>A127949982V_Latest</vt:lpstr>
      <vt:lpstr>A127949986C</vt:lpstr>
      <vt:lpstr>A127949986C_Data</vt:lpstr>
      <vt:lpstr>A127949986C_Latest</vt:lpstr>
      <vt:lpstr>A127949990V</vt:lpstr>
      <vt:lpstr>A127949990V_Data</vt:lpstr>
      <vt:lpstr>A127949990V_Latest</vt:lpstr>
      <vt:lpstr>A127949994C</vt:lpstr>
      <vt:lpstr>A127949994C_Data</vt:lpstr>
      <vt:lpstr>A127949994C_Latest</vt:lpstr>
      <vt:lpstr>A127949998L</vt:lpstr>
      <vt:lpstr>A127949998L_Data</vt:lpstr>
      <vt:lpstr>A127949998L_Latest</vt:lpstr>
      <vt:lpstr>A127950002X</vt:lpstr>
      <vt:lpstr>A127950002X_Data</vt:lpstr>
      <vt:lpstr>A127950002X_Latest</vt:lpstr>
      <vt:lpstr>A127950006J</vt:lpstr>
      <vt:lpstr>A127950006J_Data</vt:lpstr>
      <vt:lpstr>A127950006J_Latest</vt:lpstr>
      <vt:lpstr>A127950010X</vt:lpstr>
      <vt:lpstr>A127950010X_Data</vt:lpstr>
      <vt:lpstr>A127950010X_Latest</vt:lpstr>
      <vt:lpstr>A127950014J</vt:lpstr>
      <vt:lpstr>A127950014J_Data</vt:lpstr>
      <vt:lpstr>A127950014J_Latest</vt:lpstr>
      <vt:lpstr>A127950018T</vt:lpstr>
      <vt:lpstr>A127950018T_Data</vt:lpstr>
      <vt:lpstr>A127950018T_Latest</vt:lpstr>
      <vt:lpstr>A127950022J</vt:lpstr>
      <vt:lpstr>A127950022J_Data</vt:lpstr>
      <vt:lpstr>A127950022J_Latest</vt:lpstr>
      <vt:lpstr>A127950026T</vt:lpstr>
      <vt:lpstr>A127950026T_Data</vt:lpstr>
      <vt:lpstr>A127950026T_Latest</vt:lpstr>
      <vt:lpstr>A127950030J</vt:lpstr>
      <vt:lpstr>A127950030J_Data</vt:lpstr>
      <vt:lpstr>A127950030J_Latest</vt:lpstr>
      <vt:lpstr>A127950034T</vt:lpstr>
      <vt:lpstr>A127950034T_Data</vt:lpstr>
      <vt:lpstr>A127950034T_Latest</vt:lpstr>
      <vt:lpstr>A127950038A</vt:lpstr>
      <vt:lpstr>A127950038A_Data</vt:lpstr>
      <vt:lpstr>A127950038A_Latest</vt:lpstr>
      <vt:lpstr>A127950042T</vt:lpstr>
      <vt:lpstr>A127950042T_Data</vt:lpstr>
      <vt:lpstr>A127950042T_Latest</vt:lpstr>
      <vt:lpstr>A127950046A</vt:lpstr>
      <vt:lpstr>A127950046A_Data</vt:lpstr>
      <vt:lpstr>A127950046A_Latest</vt:lpstr>
      <vt:lpstr>A127950050T</vt:lpstr>
      <vt:lpstr>A127950050T_Data</vt:lpstr>
      <vt:lpstr>A127950050T_Latest</vt:lpstr>
      <vt:lpstr>A127950054A</vt:lpstr>
      <vt:lpstr>A127950054A_Data</vt:lpstr>
      <vt:lpstr>A127950054A_Latest</vt:lpstr>
      <vt:lpstr>A127950058K</vt:lpstr>
      <vt:lpstr>A127950058K_Data</vt:lpstr>
      <vt:lpstr>A127950058K_Latest</vt:lpstr>
      <vt:lpstr>A127950062A</vt:lpstr>
      <vt:lpstr>A127950062A_Data</vt:lpstr>
      <vt:lpstr>A127950062A_Latest</vt:lpstr>
      <vt:lpstr>A127950066K</vt:lpstr>
      <vt:lpstr>A127950066K_Data</vt:lpstr>
      <vt:lpstr>A127950066K_Latest</vt:lpstr>
      <vt:lpstr>A127950070A</vt:lpstr>
      <vt:lpstr>A127950070A_Data</vt:lpstr>
      <vt:lpstr>A127950070A_Latest</vt:lpstr>
      <vt:lpstr>A127950074K</vt:lpstr>
      <vt:lpstr>A127950074K_Data</vt:lpstr>
      <vt:lpstr>A127950074K_Latest</vt:lpstr>
      <vt:lpstr>A127950078V</vt:lpstr>
      <vt:lpstr>A127950078V_Data</vt:lpstr>
      <vt:lpstr>A127950078V_Latest</vt:lpstr>
      <vt:lpstr>A127950082K</vt:lpstr>
      <vt:lpstr>A127950082K_Data</vt:lpstr>
      <vt:lpstr>A127950082K_Latest</vt:lpstr>
      <vt:lpstr>A127950086V</vt:lpstr>
      <vt:lpstr>A127950086V_Data</vt:lpstr>
      <vt:lpstr>A127950086V_Latest</vt:lpstr>
      <vt:lpstr>A127950090K</vt:lpstr>
      <vt:lpstr>A127950090K_Data</vt:lpstr>
      <vt:lpstr>A127950090K_Latest</vt:lpstr>
      <vt:lpstr>A127950094V</vt:lpstr>
      <vt:lpstr>A127950094V_Data</vt:lpstr>
      <vt:lpstr>A127950094V_Latest</vt:lpstr>
      <vt:lpstr>A127950098C</vt:lpstr>
      <vt:lpstr>A127950098C_Data</vt:lpstr>
      <vt:lpstr>A127950098C_Latest</vt:lpstr>
      <vt:lpstr>A127950102J</vt:lpstr>
      <vt:lpstr>A127950102J_Data</vt:lpstr>
      <vt:lpstr>A127950102J_Latest</vt:lpstr>
      <vt:lpstr>A127950106T</vt:lpstr>
      <vt:lpstr>A127950106T_Data</vt:lpstr>
      <vt:lpstr>A127950106T_Latest</vt:lpstr>
      <vt:lpstr>A127950110J</vt:lpstr>
      <vt:lpstr>A127950110J_Data</vt:lpstr>
      <vt:lpstr>A127950110J_Latest</vt:lpstr>
      <vt:lpstr>A127950114T</vt:lpstr>
      <vt:lpstr>A127950114T_Data</vt:lpstr>
      <vt:lpstr>A127950114T_Latest</vt:lpstr>
      <vt:lpstr>A127950118A</vt:lpstr>
      <vt:lpstr>A127950118A_Data</vt:lpstr>
      <vt:lpstr>A127950118A_Latest</vt:lpstr>
      <vt:lpstr>A127950122T</vt:lpstr>
      <vt:lpstr>A127950122T_Data</vt:lpstr>
      <vt:lpstr>A127950122T_Latest</vt:lpstr>
      <vt:lpstr>A127950126A</vt:lpstr>
      <vt:lpstr>A127950126A_Data</vt:lpstr>
      <vt:lpstr>A127950126A_Latest</vt:lpstr>
      <vt:lpstr>A127950130T</vt:lpstr>
      <vt:lpstr>A127950130T_Data</vt:lpstr>
      <vt:lpstr>A127950130T_Latest</vt:lpstr>
      <vt:lpstr>A127950134A</vt:lpstr>
      <vt:lpstr>A127950134A_Data</vt:lpstr>
      <vt:lpstr>A127950134A_Latest</vt:lpstr>
      <vt:lpstr>A127950138K</vt:lpstr>
      <vt:lpstr>A127950138K_Data</vt:lpstr>
      <vt:lpstr>A127950138K_Latest</vt:lpstr>
      <vt:lpstr>A127950142A</vt:lpstr>
      <vt:lpstr>A127950142A_Data</vt:lpstr>
      <vt:lpstr>A127950142A_Latest</vt:lpstr>
      <vt:lpstr>A127950146K</vt:lpstr>
      <vt:lpstr>A127950146K_Data</vt:lpstr>
      <vt:lpstr>A127950146K_Latest</vt:lpstr>
      <vt:lpstr>A127950150A</vt:lpstr>
      <vt:lpstr>A127950150A_Data</vt:lpstr>
      <vt:lpstr>A127950150A_Latest</vt:lpstr>
      <vt:lpstr>A127950166V</vt:lpstr>
      <vt:lpstr>A127950166V_Data</vt:lpstr>
      <vt:lpstr>A127950166V_Latest</vt:lpstr>
      <vt:lpstr>A127950170K</vt:lpstr>
      <vt:lpstr>A127950170K_Data</vt:lpstr>
      <vt:lpstr>A127950170K_Latest</vt:lpstr>
      <vt:lpstr>A127950174V</vt:lpstr>
      <vt:lpstr>A127950174V_Data</vt:lpstr>
      <vt:lpstr>A127950174V_Latest</vt:lpstr>
      <vt:lpstr>A127950178C</vt:lpstr>
      <vt:lpstr>A127950178C_Data</vt:lpstr>
      <vt:lpstr>A127950178C_Latest</vt:lpstr>
      <vt:lpstr>A127950182V</vt:lpstr>
      <vt:lpstr>A127950182V_Data</vt:lpstr>
      <vt:lpstr>A127950182V_Latest</vt:lpstr>
      <vt:lpstr>A127950186C</vt:lpstr>
      <vt:lpstr>A127950186C_Data</vt:lpstr>
      <vt:lpstr>A127950186C_Latest</vt:lpstr>
      <vt:lpstr>A127950190V</vt:lpstr>
      <vt:lpstr>A127950190V_Data</vt:lpstr>
      <vt:lpstr>A127950190V_Latest</vt:lpstr>
      <vt:lpstr>A127950194C</vt:lpstr>
      <vt:lpstr>A127950194C_Data</vt:lpstr>
      <vt:lpstr>A127950194C_Latest</vt:lpstr>
      <vt:lpstr>A127950198L</vt:lpstr>
      <vt:lpstr>A127950198L_Data</vt:lpstr>
      <vt:lpstr>A127950198L_Latest</vt:lpstr>
      <vt:lpstr>A127950202T</vt:lpstr>
      <vt:lpstr>A127950202T_Data</vt:lpstr>
      <vt:lpstr>A127950202T_Latest</vt:lpstr>
      <vt:lpstr>A127950206A</vt:lpstr>
      <vt:lpstr>A127950206A_Data</vt:lpstr>
      <vt:lpstr>A127950206A_Latest</vt:lpstr>
      <vt:lpstr>A127950210T</vt:lpstr>
      <vt:lpstr>A127950210T_Data</vt:lpstr>
      <vt:lpstr>A127950210T_Latest</vt:lpstr>
      <vt:lpstr>A127950214A</vt:lpstr>
      <vt:lpstr>A127950214A_Data</vt:lpstr>
      <vt:lpstr>A127950214A_Latest</vt:lpstr>
      <vt:lpstr>A127950218K</vt:lpstr>
      <vt:lpstr>A127950218K_Data</vt:lpstr>
      <vt:lpstr>A127950218K_Latest</vt:lpstr>
      <vt:lpstr>A127950222A</vt:lpstr>
      <vt:lpstr>A127950222A_Data</vt:lpstr>
      <vt:lpstr>A127950222A_Latest</vt:lpstr>
      <vt:lpstr>A127950226K</vt:lpstr>
      <vt:lpstr>A127950226K_Data</vt:lpstr>
      <vt:lpstr>A127950226K_Latest</vt:lpstr>
      <vt:lpstr>A127950230A</vt:lpstr>
      <vt:lpstr>A127950230A_Data</vt:lpstr>
      <vt:lpstr>A127950230A_Latest</vt:lpstr>
      <vt:lpstr>A127950234K</vt:lpstr>
      <vt:lpstr>A127950234K_Data</vt:lpstr>
      <vt:lpstr>A127950234K_Latest</vt:lpstr>
      <vt:lpstr>A127950238V</vt:lpstr>
      <vt:lpstr>A127950238V_Data</vt:lpstr>
      <vt:lpstr>A127950238V_Latest</vt:lpstr>
      <vt:lpstr>A127950242K</vt:lpstr>
      <vt:lpstr>A127950242K_Data</vt:lpstr>
      <vt:lpstr>A127950242K_Latest</vt:lpstr>
      <vt:lpstr>A127950246V</vt:lpstr>
      <vt:lpstr>A127950246V_Data</vt:lpstr>
      <vt:lpstr>A127950246V_Latest</vt:lpstr>
      <vt:lpstr>A127950250K</vt:lpstr>
      <vt:lpstr>A127950250K_Data</vt:lpstr>
      <vt:lpstr>A127950250K_Latest</vt:lpstr>
      <vt:lpstr>A127950254V</vt:lpstr>
      <vt:lpstr>A127950254V_Data</vt:lpstr>
      <vt:lpstr>A127950254V_Latest</vt:lpstr>
      <vt:lpstr>A127950258C</vt:lpstr>
      <vt:lpstr>A127950258C_Data</vt:lpstr>
      <vt:lpstr>A127950258C_Latest</vt:lpstr>
      <vt:lpstr>A127950262V</vt:lpstr>
      <vt:lpstr>A127950262V_Data</vt:lpstr>
      <vt:lpstr>A127950262V_Latest</vt:lpstr>
      <vt:lpstr>A127950266C</vt:lpstr>
      <vt:lpstr>A127950266C_Data</vt:lpstr>
      <vt:lpstr>A127950266C_Latest</vt:lpstr>
      <vt:lpstr>A127950274C</vt:lpstr>
      <vt:lpstr>A127950274C_Data</vt:lpstr>
      <vt:lpstr>A127950274C_Latest</vt:lpstr>
      <vt:lpstr>A127951658J</vt:lpstr>
      <vt:lpstr>A127951658J_Data</vt:lpstr>
      <vt:lpstr>A127951658J_Latest</vt:lpstr>
      <vt:lpstr>A127951662X</vt:lpstr>
      <vt:lpstr>A127951662X_Data</vt:lpstr>
      <vt:lpstr>A127951662X_Latest</vt:lpstr>
      <vt:lpstr>A127951666J</vt:lpstr>
      <vt:lpstr>A127951666J_Data</vt:lpstr>
      <vt:lpstr>A127951666J_Latest</vt:lpstr>
      <vt:lpstr>A127951670X</vt:lpstr>
      <vt:lpstr>A127951670X_Data</vt:lpstr>
      <vt:lpstr>A127951670X_Latest</vt:lpstr>
      <vt:lpstr>A127952002K</vt:lpstr>
      <vt:lpstr>A127952002K_Data</vt:lpstr>
      <vt:lpstr>A127952002K_Latest</vt:lpstr>
      <vt:lpstr>A127952006V</vt:lpstr>
      <vt:lpstr>A127952006V_Data</vt:lpstr>
      <vt:lpstr>A127952006V_Latest</vt:lpstr>
      <vt:lpstr>A127952010K</vt:lpstr>
      <vt:lpstr>A127952010K_Data</vt:lpstr>
      <vt:lpstr>A127952010K_Latest</vt:lpstr>
      <vt:lpstr>A127952014V</vt:lpstr>
      <vt:lpstr>A127952014V_Data</vt:lpstr>
      <vt:lpstr>A127952014V_Latest</vt:lpstr>
      <vt:lpstr>A127952018C</vt:lpstr>
      <vt:lpstr>A127952018C_Data</vt:lpstr>
      <vt:lpstr>A127952018C_Latest</vt:lpstr>
      <vt:lpstr>A127952022V</vt:lpstr>
      <vt:lpstr>A127952022V_Data</vt:lpstr>
      <vt:lpstr>A127952022V_Latest</vt:lpstr>
      <vt:lpstr>A127952026C</vt:lpstr>
      <vt:lpstr>A127952026C_Data</vt:lpstr>
      <vt:lpstr>A127952026C_Latest</vt:lpstr>
      <vt:lpstr>A127952030V</vt:lpstr>
      <vt:lpstr>A127952030V_Data</vt:lpstr>
      <vt:lpstr>A127952030V_Latest</vt:lpstr>
      <vt:lpstr>A127952034C</vt:lpstr>
      <vt:lpstr>A127952034C_Data</vt:lpstr>
      <vt:lpstr>A127952034C_Latest</vt:lpstr>
      <vt:lpstr>A127952038L</vt:lpstr>
      <vt:lpstr>A127952038L_Data</vt:lpstr>
      <vt:lpstr>A127952038L_Latest</vt:lpstr>
      <vt:lpstr>A127952042C</vt:lpstr>
      <vt:lpstr>A127952042C_Data</vt:lpstr>
      <vt:lpstr>A127952042C_Latest</vt:lpstr>
      <vt:lpstr>A127952046L</vt:lpstr>
      <vt:lpstr>A127952046L_Data</vt:lpstr>
      <vt:lpstr>A127952046L_Latest</vt:lpstr>
      <vt:lpstr>A127952050C</vt:lpstr>
      <vt:lpstr>A127952050C_Data</vt:lpstr>
      <vt:lpstr>A127952050C_Latest</vt:lpstr>
      <vt:lpstr>A127952054L</vt:lpstr>
      <vt:lpstr>A127952054L_Data</vt:lpstr>
      <vt:lpstr>A127952054L_Latest</vt:lpstr>
      <vt:lpstr>A127952058W</vt:lpstr>
      <vt:lpstr>A127952058W_Data</vt:lpstr>
      <vt:lpstr>A127952058W_Latest</vt:lpstr>
      <vt:lpstr>A127952062L</vt:lpstr>
      <vt:lpstr>A127952062L_Data</vt:lpstr>
      <vt:lpstr>A127952062L_Latest</vt:lpstr>
      <vt:lpstr>A127952066W</vt:lpstr>
      <vt:lpstr>A127952066W_Data</vt:lpstr>
      <vt:lpstr>A127952066W_Latest</vt:lpstr>
      <vt:lpstr>A127952070L</vt:lpstr>
      <vt:lpstr>A127952070L_Data</vt:lpstr>
      <vt:lpstr>A127952070L_Latest</vt:lpstr>
      <vt:lpstr>A127952074W</vt:lpstr>
      <vt:lpstr>A127952074W_Data</vt:lpstr>
      <vt:lpstr>A127952074W_Latest</vt:lpstr>
      <vt:lpstr>A127952078F</vt:lpstr>
      <vt:lpstr>A127952078F_Data</vt:lpstr>
      <vt:lpstr>A127952078F_Latest</vt:lpstr>
      <vt:lpstr>A127952082W</vt:lpstr>
      <vt:lpstr>A127952082W_Data</vt:lpstr>
      <vt:lpstr>A127952082W_Latest</vt:lpstr>
      <vt:lpstr>A127952086F</vt:lpstr>
      <vt:lpstr>A127952086F_Data</vt:lpstr>
      <vt:lpstr>A127952086F_Latest</vt:lpstr>
      <vt:lpstr>A127952090W</vt:lpstr>
      <vt:lpstr>A127952090W_Data</vt:lpstr>
      <vt:lpstr>A127952090W_Latest</vt:lpstr>
      <vt:lpstr>A127952094F</vt:lpstr>
      <vt:lpstr>A127952094F_Data</vt:lpstr>
      <vt:lpstr>A127952094F_Latest</vt:lpstr>
      <vt:lpstr>A127952098R</vt:lpstr>
      <vt:lpstr>A127952098R_Data</vt:lpstr>
      <vt:lpstr>A127952098R_Latest</vt:lpstr>
      <vt:lpstr>A127952102V</vt:lpstr>
      <vt:lpstr>A127952102V_Data</vt:lpstr>
      <vt:lpstr>A127952102V_Latest</vt:lpstr>
      <vt:lpstr>A127952106C</vt:lpstr>
      <vt:lpstr>A127952106C_Data</vt:lpstr>
      <vt:lpstr>A127952106C_Latest</vt:lpstr>
      <vt:lpstr>A127952110V</vt:lpstr>
      <vt:lpstr>A127952110V_Data</vt:lpstr>
      <vt:lpstr>A127952110V_Latest</vt:lpstr>
      <vt:lpstr>A127952114C</vt:lpstr>
      <vt:lpstr>A127952114C_Data</vt:lpstr>
      <vt:lpstr>A127952114C_Latest</vt:lpstr>
      <vt:lpstr>A127952118L</vt:lpstr>
      <vt:lpstr>A127952118L_Data</vt:lpstr>
      <vt:lpstr>A127952118L_Latest</vt:lpstr>
      <vt:lpstr>A127952122C</vt:lpstr>
      <vt:lpstr>A127952122C_Data</vt:lpstr>
      <vt:lpstr>A127952122C_Latest</vt:lpstr>
      <vt:lpstr>A127952126L</vt:lpstr>
      <vt:lpstr>A127952126L_Data</vt:lpstr>
      <vt:lpstr>A127952126L_Latest</vt:lpstr>
      <vt:lpstr>A127952130C</vt:lpstr>
      <vt:lpstr>A127952130C_Data</vt:lpstr>
      <vt:lpstr>A127952130C_Latest</vt:lpstr>
      <vt:lpstr>A127952134L</vt:lpstr>
      <vt:lpstr>A127952134L_Data</vt:lpstr>
      <vt:lpstr>A127952134L_Latest</vt:lpstr>
      <vt:lpstr>A127952138W</vt:lpstr>
      <vt:lpstr>A127952138W_Data</vt:lpstr>
      <vt:lpstr>A127952138W_Latest</vt:lpstr>
      <vt:lpstr>A127952142L</vt:lpstr>
      <vt:lpstr>A127952142L_Data</vt:lpstr>
      <vt:lpstr>A127952142L_Latest</vt:lpstr>
      <vt:lpstr>A127952146W</vt:lpstr>
      <vt:lpstr>A127952146W_Data</vt:lpstr>
      <vt:lpstr>A127952146W_Latest</vt:lpstr>
      <vt:lpstr>A127952154W</vt:lpstr>
      <vt:lpstr>A127952154W_Data</vt:lpstr>
      <vt:lpstr>A127952154W_Latest</vt:lpstr>
      <vt:lpstr>A127952158F</vt:lpstr>
      <vt:lpstr>A127952158F_Data</vt:lpstr>
      <vt:lpstr>A127952158F_Latest</vt:lpstr>
      <vt:lpstr>A127952162W</vt:lpstr>
      <vt:lpstr>A127952162W_Data</vt:lpstr>
      <vt:lpstr>A127952162W_Latest</vt:lpstr>
      <vt:lpstr>A127952166F</vt:lpstr>
      <vt:lpstr>A127952166F_Data</vt:lpstr>
      <vt:lpstr>A127952166F_Latest</vt:lpstr>
      <vt:lpstr>A127952170W</vt:lpstr>
      <vt:lpstr>A127952170W_Data</vt:lpstr>
      <vt:lpstr>A127952170W_Latest</vt:lpstr>
      <vt:lpstr>A127952174F</vt:lpstr>
      <vt:lpstr>A127952174F_Data</vt:lpstr>
      <vt:lpstr>A127952174F_Latest</vt:lpstr>
      <vt:lpstr>A127952178R</vt:lpstr>
      <vt:lpstr>A127952178R_Data</vt:lpstr>
      <vt:lpstr>A127952178R_Latest</vt:lpstr>
      <vt:lpstr>A127952182F</vt:lpstr>
      <vt:lpstr>A127952182F_Data</vt:lpstr>
      <vt:lpstr>A127952182F_Latest</vt:lpstr>
      <vt:lpstr>A127952186R</vt:lpstr>
      <vt:lpstr>A127952186R_Data</vt:lpstr>
      <vt:lpstr>A127952186R_Latest</vt:lpstr>
      <vt:lpstr>A127952190F</vt:lpstr>
      <vt:lpstr>A127952190F_Data</vt:lpstr>
      <vt:lpstr>A127952190F_Latest</vt:lpstr>
      <vt:lpstr>A127952194R</vt:lpstr>
      <vt:lpstr>A127952194R_Data</vt:lpstr>
      <vt:lpstr>A127952194R_Latest</vt:lpstr>
      <vt:lpstr>A127952198X</vt:lpstr>
      <vt:lpstr>A127952198X_Data</vt:lpstr>
      <vt:lpstr>A127952198X_Latest</vt:lpstr>
      <vt:lpstr>A127952202C</vt:lpstr>
      <vt:lpstr>A127952202C_Data</vt:lpstr>
      <vt:lpstr>A127952202C_Latest</vt:lpstr>
      <vt:lpstr>A127952206L</vt:lpstr>
      <vt:lpstr>A127952206L_Data</vt:lpstr>
      <vt:lpstr>A127952206L_Latest</vt:lpstr>
      <vt:lpstr>A127952226W</vt:lpstr>
      <vt:lpstr>A127952226W_Data</vt:lpstr>
      <vt:lpstr>A127952226W_Latest</vt:lpstr>
      <vt:lpstr>A127952238F</vt:lpstr>
      <vt:lpstr>A127952238F_Data</vt:lpstr>
      <vt:lpstr>A127952238F_Latest</vt:lpstr>
      <vt:lpstr>A127952242W</vt:lpstr>
      <vt:lpstr>A127952242W_Data</vt:lpstr>
      <vt:lpstr>A127952242W_Latest</vt:lpstr>
      <vt:lpstr>A127952246F</vt:lpstr>
      <vt:lpstr>A127952246F_Data</vt:lpstr>
      <vt:lpstr>A127952246F_Latest</vt:lpstr>
      <vt:lpstr>A127952250W</vt:lpstr>
      <vt:lpstr>A127952250W_Data</vt:lpstr>
      <vt:lpstr>A127952250W_Latest</vt:lpstr>
      <vt:lpstr>A127952254F</vt:lpstr>
      <vt:lpstr>A127952254F_Data</vt:lpstr>
      <vt:lpstr>A127952254F_Latest</vt:lpstr>
      <vt:lpstr>A127952258R</vt:lpstr>
      <vt:lpstr>A127952258R_Data</vt:lpstr>
      <vt:lpstr>A127952258R_Latest</vt:lpstr>
      <vt:lpstr>A127952262F</vt:lpstr>
      <vt:lpstr>A127952262F_Data</vt:lpstr>
      <vt:lpstr>A127952262F_Latest</vt:lpstr>
      <vt:lpstr>A127952266R</vt:lpstr>
      <vt:lpstr>A127952266R_Data</vt:lpstr>
      <vt:lpstr>A127952266R_Latest</vt:lpstr>
      <vt:lpstr>A127952270F</vt:lpstr>
      <vt:lpstr>A127952270F_Data</vt:lpstr>
      <vt:lpstr>A127952270F_Latest</vt:lpstr>
      <vt:lpstr>A127952274R</vt:lpstr>
      <vt:lpstr>A127952274R_Data</vt:lpstr>
      <vt:lpstr>A127952274R_Latest</vt:lpstr>
      <vt:lpstr>A127952282R</vt:lpstr>
      <vt:lpstr>A127952282R_Data</vt:lpstr>
      <vt:lpstr>A127952282R_Latest</vt:lpstr>
      <vt:lpstr>A127952286X</vt:lpstr>
      <vt:lpstr>A127952286X_Data</vt:lpstr>
      <vt:lpstr>A127952286X_Latest</vt:lpstr>
      <vt:lpstr>A127952290R</vt:lpstr>
      <vt:lpstr>A127952290R_Data</vt:lpstr>
      <vt:lpstr>A127952290R_Latest</vt:lpstr>
      <vt:lpstr>A127952294X</vt:lpstr>
      <vt:lpstr>A127952294X_Data</vt:lpstr>
      <vt:lpstr>A127952294X_Latest</vt:lpstr>
      <vt:lpstr>A127952298J</vt:lpstr>
      <vt:lpstr>A127952298J_Data</vt:lpstr>
      <vt:lpstr>A127952298J_Latest</vt:lpstr>
      <vt:lpstr>A127952302L</vt:lpstr>
      <vt:lpstr>A127952302L_Data</vt:lpstr>
      <vt:lpstr>A127952302L_Latest</vt:lpstr>
      <vt:lpstr>A127952306W</vt:lpstr>
      <vt:lpstr>A127952306W_Data</vt:lpstr>
      <vt:lpstr>A127952306W_Latest</vt:lpstr>
      <vt:lpstr>A127952310L</vt:lpstr>
      <vt:lpstr>A127952310L_Data</vt:lpstr>
      <vt:lpstr>A127952310L_Latest</vt:lpstr>
      <vt:lpstr>A127952314W</vt:lpstr>
      <vt:lpstr>A127952314W_Data</vt:lpstr>
      <vt:lpstr>A127952314W_Latest</vt:lpstr>
      <vt:lpstr>A127952318F</vt:lpstr>
      <vt:lpstr>A127952318F_Data</vt:lpstr>
      <vt:lpstr>A127952318F_Latest</vt:lpstr>
      <vt:lpstr>A127952322W</vt:lpstr>
      <vt:lpstr>A127952322W_Data</vt:lpstr>
      <vt:lpstr>A127952322W_Latest</vt:lpstr>
      <vt:lpstr>A127952326F</vt:lpstr>
      <vt:lpstr>A127952326F_Data</vt:lpstr>
      <vt:lpstr>A127952326F_Latest</vt:lpstr>
      <vt:lpstr>A127952330W</vt:lpstr>
      <vt:lpstr>A127952330W_Data</vt:lpstr>
      <vt:lpstr>A127952330W_Latest</vt:lpstr>
      <vt:lpstr>A127952334F</vt:lpstr>
      <vt:lpstr>A127952334F_Data</vt:lpstr>
      <vt:lpstr>A127952334F_Latest</vt:lpstr>
      <vt:lpstr>A127952338R</vt:lpstr>
      <vt:lpstr>A127952338R_Data</vt:lpstr>
      <vt:lpstr>A127952338R_Latest</vt:lpstr>
      <vt:lpstr>A127952342F</vt:lpstr>
      <vt:lpstr>A127952342F_Data</vt:lpstr>
      <vt:lpstr>A127952342F_Latest</vt:lpstr>
      <vt:lpstr>A127952346R</vt:lpstr>
      <vt:lpstr>A127952346R_Data</vt:lpstr>
      <vt:lpstr>A127952346R_Latest</vt:lpstr>
      <vt:lpstr>A127952350F</vt:lpstr>
      <vt:lpstr>A127952350F_Data</vt:lpstr>
      <vt:lpstr>A127952350F_Latest</vt:lpstr>
      <vt:lpstr>A127952354R</vt:lpstr>
      <vt:lpstr>A127952354R_Data</vt:lpstr>
      <vt:lpstr>A127952354R_Latest</vt:lpstr>
      <vt:lpstr>A127952358X</vt:lpstr>
      <vt:lpstr>A127952358X_Data</vt:lpstr>
      <vt:lpstr>A127952358X_Latest</vt:lpstr>
      <vt:lpstr>A127952362R</vt:lpstr>
      <vt:lpstr>A127952362R_Data</vt:lpstr>
      <vt:lpstr>A127952362R_Latest</vt:lpstr>
      <vt:lpstr>A127952366X</vt:lpstr>
      <vt:lpstr>A127952366X_Data</vt:lpstr>
      <vt:lpstr>A127952366X_Latest</vt:lpstr>
      <vt:lpstr>A127952370R</vt:lpstr>
      <vt:lpstr>A127952370R_Data</vt:lpstr>
      <vt:lpstr>A127952370R_Latest</vt:lpstr>
      <vt:lpstr>A127952374X</vt:lpstr>
      <vt:lpstr>A127952374X_Data</vt:lpstr>
      <vt:lpstr>A127952374X_Latest</vt:lpstr>
      <vt:lpstr>A127952378J</vt:lpstr>
      <vt:lpstr>A127952378J_Data</vt:lpstr>
      <vt:lpstr>A127952378J_Latest</vt:lpstr>
      <vt:lpstr>A127953846C</vt:lpstr>
      <vt:lpstr>A127953846C_Data</vt:lpstr>
      <vt:lpstr>A127953846C_Latest</vt:lpstr>
      <vt:lpstr>A127953850V</vt:lpstr>
      <vt:lpstr>A127953850V_Data</vt:lpstr>
      <vt:lpstr>A127953850V_Latest</vt:lpstr>
      <vt:lpstr>A127953854C</vt:lpstr>
      <vt:lpstr>A127953854C_Data</vt:lpstr>
      <vt:lpstr>A127953854C_Latest</vt:lpstr>
      <vt:lpstr>A127954218J</vt:lpstr>
      <vt:lpstr>A127954218J_Data</vt:lpstr>
      <vt:lpstr>A127954218J_Latest</vt:lpstr>
      <vt:lpstr>A127954222X</vt:lpstr>
      <vt:lpstr>A127954222X_Data</vt:lpstr>
      <vt:lpstr>A127954222X_Latest</vt:lpstr>
      <vt:lpstr>A127954226J</vt:lpstr>
      <vt:lpstr>A127954226J_Data</vt:lpstr>
      <vt:lpstr>A127954226J_Latest</vt:lpstr>
      <vt:lpstr>A127954230X</vt:lpstr>
      <vt:lpstr>A127954230X_Data</vt:lpstr>
      <vt:lpstr>A127954230X_Latest</vt:lpstr>
      <vt:lpstr>A127954234J</vt:lpstr>
      <vt:lpstr>A127954234J_Data</vt:lpstr>
      <vt:lpstr>A127954234J_Latest</vt:lpstr>
      <vt:lpstr>A127954238T</vt:lpstr>
      <vt:lpstr>A127954238T_Data</vt:lpstr>
      <vt:lpstr>A127954238T_Latest</vt:lpstr>
      <vt:lpstr>A127954242J</vt:lpstr>
      <vt:lpstr>A127954242J_Data</vt:lpstr>
      <vt:lpstr>A127954242J_Latest</vt:lpstr>
      <vt:lpstr>A127954246T</vt:lpstr>
      <vt:lpstr>A127954246T_Data</vt:lpstr>
      <vt:lpstr>A127954246T_Latest</vt:lpstr>
      <vt:lpstr>A127954250J</vt:lpstr>
      <vt:lpstr>A127954250J_Data</vt:lpstr>
      <vt:lpstr>A127954250J_Latest</vt:lpstr>
      <vt:lpstr>A127954254T</vt:lpstr>
      <vt:lpstr>A127954254T_Data</vt:lpstr>
      <vt:lpstr>A127954254T_Latest</vt:lpstr>
      <vt:lpstr>A127954258A</vt:lpstr>
      <vt:lpstr>A127954258A_Data</vt:lpstr>
      <vt:lpstr>A127954258A_Latest</vt:lpstr>
      <vt:lpstr>A127954262T</vt:lpstr>
      <vt:lpstr>A127954262T_Data</vt:lpstr>
      <vt:lpstr>A127954262T_Latest</vt:lpstr>
      <vt:lpstr>A127954266A</vt:lpstr>
      <vt:lpstr>A127954266A_Data</vt:lpstr>
      <vt:lpstr>A127954266A_Latest</vt:lpstr>
      <vt:lpstr>A127954270T</vt:lpstr>
      <vt:lpstr>A127954270T_Data</vt:lpstr>
      <vt:lpstr>A127954270T_Latest</vt:lpstr>
      <vt:lpstr>A127954274A</vt:lpstr>
      <vt:lpstr>A127954274A_Data</vt:lpstr>
      <vt:lpstr>A127954274A_Latest</vt:lpstr>
      <vt:lpstr>A127954278K</vt:lpstr>
      <vt:lpstr>A127954278K_Data</vt:lpstr>
      <vt:lpstr>A127954278K_Latest</vt:lpstr>
      <vt:lpstr>A127954282A</vt:lpstr>
      <vt:lpstr>A127954282A_Data</vt:lpstr>
      <vt:lpstr>A127954282A_Latest</vt:lpstr>
      <vt:lpstr>A127954286K</vt:lpstr>
      <vt:lpstr>A127954286K_Data</vt:lpstr>
      <vt:lpstr>A127954286K_Latest</vt:lpstr>
      <vt:lpstr>A127954290A</vt:lpstr>
      <vt:lpstr>A127954290A_Data</vt:lpstr>
      <vt:lpstr>A127954290A_Latest</vt:lpstr>
      <vt:lpstr>A127954294K</vt:lpstr>
      <vt:lpstr>A127954294K_Data</vt:lpstr>
      <vt:lpstr>A127954294K_Latest</vt:lpstr>
      <vt:lpstr>A127954298V</vt:lpstr>
      <vt:lpstr>A127954298V_Data</vt:lpstr>
      <vt:lpstr>A127954298V_Latest</vt:lpstr>
      <vt:lpstr>A127954302X</vt:lpstr>
      <vt:lpstr>A127954302X_Data</vt:lpstr>
      <vt:lpstr>A127954302X_Latest</vt:lpstr>
      <vt:lpstr>A127954306J</vt:lpstr>
      <vt:lpstr>A127954306J_Data</vt:lpstr>
      <vt:lpstr>A127954306J_Latest</vt:lpstr>
      <vt:lpstr>A127954310X</vt:lpstr>
      <vt:lpstr>A127954310X_Data</vt:lpstr>
      <vt:lpstr>A127954310X_Latest</vt:lpstr>
      <vt:lpstr>A127954314J</vt:lpstr>
      <vt:lpstr>A127954314J_Data</vt:lpstr>
      <vt:lpstr>A127954314J_Latest</vt:lpstr>
      <vt:lpstr>A127954318T</vt:lpstr>
      <vt:lpstr>A127954318T_Data</vt:lpstr>
      <vt:lpstr>A127954318T_Latest</vt:lpstr>
      <vt:lpstr>A127954322J</vt:lpstr>
      <vt:lpstr>A127954322J_Data</vt:lpstr>
      <vt:lpstr>A127954322J_Latest</vt:lpstr>
      <vt:lpstr>A127954326T</vt:lpstr>
      <vt:lpstr>A127954326T_Data</vt:lpstr>
      <vt:lpstr>A127954326T_Latest</vt:lpstr>
      <vt:lpstr>A127954330J</vt:lpstr>
      <vt:lpstr>A127954330J_Data</vt:lpstr>
      <vt:lpstr>A127954330J_Latest</vt:lpstr>
      <vt:lpstr>A127954334T</vt:lpstr>
      <vt:lpstr>A127954334T_Data</vt:lpstr>
      <vt:lpstr>A127954334T_Latest</vt:lpstr>
      <vt:lpstr>A127954338A</vt:lpstr>
      <vt:lpstr>A127954338A_Data</vt:lpstr>
      <vt:lpstr>A127954338A_Latest</vt:lpstr>
      <vt:lpstr>A127954342T</vt:lpstr>
      <vt:lpstr>A127954342T_Data</vt:lpstr>
      <vt:lpstr>A127954342T_Latest</vt:lpstr>
      <vt:lpstr>A127954346A</vt:lpstr>
      <vt:lpstr>A127954346A_Data</vt:lpstr>
      <vt:lpstr>A127954346A_Latest</vt:lpstr>
      <vt:lpstr>A127954350T</vt:lpstr>
      <vt:lpstr>A127954350T_Data</vt:lpstr>
      <vt:lpstr>A127954350T_Latest</vt:lpstr>
      <vt:lpstr>A127954354A</vt:lpstr>
      <vt:lpstr>A127954354A_Data</vt:lpstr>
      <vt:lpstr>A127954354A_Latest</vt:lpstr>
      <vt:lpstr>A127954358K</vt:lpstr>
      <vt:lpstr>A127954358K_Data</vt:lpstr>
      <vt:lpstr>A127954358K_Latest</vt:lpstr>
      <vt:lpstr>A127954362A</vt:lpstr>
      <vt:lpstr>A127954362A_Data</vt:lpstr>
      <vt:lpstr>A127954362A_Latest</vt:lpstr>
      <vt:lpstr>A127954366K</vt:lpstr>
      <vt:lpstr>A127954366K_Data</vt:lpstr>
      <vt:lpstr>A127954366K_Latest</vt:lpstr>
      <vt:lpstr>A127954370A</vt:lpstr>
      <vt:lpstr>A127954370A_Data</vt:lpstr>
      <vt:lpstr>A127954370A_Latest</vt:lpstr>
      <vt:lpstr>A127954374K</vt:lpstr>
      <vt:lpstr>A127954374K_Data</vt:lpstr>
      <vt:lpstr>A127954374K_Latest</vt:lpstr>
      <vt:lpstr>A127954378V</vt:lpstr>
      <vt:lpstr>A127954378V_Data</vt:lpstr>
      <vt:lpstr>A127954378V_Latest</vt:lpstr>
      <vt:lpstr>A127954382K</vt:lpstr>
      <vt:lpstr>A127954382K_Data</vt:lpstr>
      <vt:lpstr>A127954382K_Latest</vt:lpstr>
      <vt:lpstr>A127954386V</vt:lpstr>
      <vt:lpstr>A127954386V_Data</vt:lpstr>
      <vt:lpstr>A127954386V_Latest</vt:lpstr>
      <vt:lpstr>A127954390K</vt:lpstr>
      <vt:lpstr>A127954390K_Data</vt:lpstr>
      <vt:lpstr>A127954390K_Latest</vt:lpstr>
      <vt:lpstr>A127954394V</vt:lpstr>
      <vt:lpstr>A127954394V_Data</vt:lpstr>
      <vt:lpstr>A127954394V_Latest</vt:lpstr>
      <vt:lpstr>A127954398C</vt:lpstr>
      <vt:lpstr>A127954398C_Data</vt:lpstr>
      <vt:lpstr>A127954398C_Latest</vt:lpstr>
      <vt:lpstr>A127954402J</vt:lpstr>
      <vt:lpstr>A127954402J_Data</vt:lpstr>
      <vt:lpstr>A127954402J_Latest</vt:lpstr>
      <vt:lpstr>A127954406T</vt:lpstr>
      <vt:lpstr>A127954406T_Data</vt:lpstr>
      <vt:lpstr>A127954406T_Latest</vt:lpstr>
      <vt:lpstr>A127954410J</vt:lpstr>
      <vt:lpstr>A127954410J_Data</vt:lpstr>
      <vt:lpstr>A127954410J_Latest</vt:lpstr>
      <vt:lpstr>A127954414T</vt:lpstr>
      <vt:lpstr>A127954414T_Data</vt:lpstr>
      <vt:lpstr>A127954414T_Latest</vt:lpstr>
      <vt:lpstr>A127954418A</vt:lpstr>
      <vt:lpstr>A127954418A_Data</vt:lpstr>
      <vt:lpstr>A127954418A_Latest</vt:lpstr>
      <vt:lpstr>A127954422T</vt:lpstr>
      <vt:lpstr>A127954422T_Data</vt:lpstr>
      <vt:lpstr>A127954422T_Latest</vt:lpstr>
      <vt:lpstr>A127954426A</vt:lpstr>
      <vt:lpstr>A127954426A_Data</vt:lpstr>
      <vt:lpstr>A127954426A_Latest</vt:lpstr>
      <vt:lpstr>A127954430T</vt:lpstr>
      <vt:lpstr>A127954430T_Data</vt:lpstr>
      <vt:lpstr>A127954430T_Latest</vt:lpstr>
      <vt:lpstr>A127954434A</vt:lpstr>
      <vt:lpstr>A127954434A_Data</vt:lpstr>
      <vt:lpstr>A127954434A_Latest</vt:lpstr>
      <vt:lpstr>A127954454K</vt:lpstr>
      <vt:lpstr>A127954454K_Data</vt:lpstr>
      <vt:lpstr>A127954454K_Latest</vt:lpstr>
      <vt:lpstr>A127954458V</vt:lpstr>
      <vt:lpstr>A127954458V_Data</vt:lpstr>
      <vt:lpstr>A127954458V_Latest</vt:lpstr>
      <vt:lpstr>A127954462K</vt:lpstr>
      <vt:lpstr>A127954462K_Data</vt:lpstr>
      <vt:lpstr>A127954462K_Latest</vt:lpstr>
      <vt:lpstr>A127954466V</vt:lpstr>
      <vt:lpstr>A127954466V_Data</vt:lpstr>
      <vt:lpstr>A127954466V_Latest</vt:lpstr>
      <vt:lpstr>A127954470K</vt:lpstr>
      <vt:lpstr>A127954470K_Data</vt:lpstr>
      <vt:lpstr>A127954470K_Latest</vt:lpstr>
      <vt:lpstr>A127954474V</vt:lpstr>
      <vt:lpstr>A127954474V_Data</vt:lpstr>
      <vt:lpstr>A127954474V_Latest</vt:lpstr>
      <vt:lpstr>A127954478C</vt:lpstr>
      <vt:lpstr>A127954478C_Data</vt:lpstr>
      <vt:lpstr>A127954478C_Latest</vt:lpstr>
      <vt:lpstr>A127954482V</vt:lpstr>
      <vt:lpstr>A127954482V_Data</vt:lpstr>
      <vt:lpstr>A127954482V_Latest</vt:lpstr>
      <vt:lpstr>A127954486C</vt:lpstr>
      <vt:lpstr>A127954486C_Data</vt:lpstr>
      <vt:lpstr>A127954486C_Latest</vt:lpstr>
      <vt:lpstr>A127954490V</vt:lpstr>
      <vt:lpstr>A127954490V_Data</vt:lpstr>
      <vt:lpstr>A127954490V_Latest</vt:lpstr>
      <vt:lpstr>A127954494C</vt:lpstr>
      <vt:lpstr>A127954494C_Data</vt:lpstr>
      <vt:lpstr>A127954494C_Latest</vt:lpstr>
      <vt:lpstr>A127954498L</vt:lpstr>
      <vt:lpstr>A127954498L_Data</vt:lpstr>
      <vt:lpstr>A127954498L_Latest</vt:lpstr>
      <vt:lpstr>A127954502T</vt:lpstr>
      <vt:lpstr>A127954502T_Data</vt:lpstr>
      <vt:lpstr>A127954502T_Latest</vt:lpstr>
      <vt:lpstr>A127954506A</vt:lpstr>
      <vt:lpstr>A127954506A_Data</vt:lpstr>
      <vt:lpstr>A127954506A_Latest</vt:lpstr>
      <vt:lpstr>A127954510T</vt:lpstr>
      <vt:lpstr>A127954510T_Data</vt:lpstr>
      <vt:lpstr>A127954510T_Latest</vt:lpstr>
      <vt:lpstr>A127954514A</vt:lpstr>
      <vt:lpstr>A127954514A_Data</vt:lpstr>
      <vt:lpstr>A127954514A_Latest</vt:lpstr>
      <vt:lpstr>A127954518K</vt:lpstr>
      <vt:lpstr>A127954518K_Data</vt:lpstr>
      <vt:lpstr>A127954518K_Latest</vt:lpstr>
      <vt:lpstr>A127954522A</vt:lpstr>
      <vt:lpstr>A127954522A_Data</vt:lpstr>
      <vt:lpstr>A127954522A_Latest</vt:lpstr>
      <vt:lpstr>A127954526K</vt:lpstr>
      <vt:lpstr>A127954526K_Data</vt:lpstr>
      <vt:lpstr>A127954526K_Latest</vt:lpstr>
      <vt:lpstr>A127954530A</vt:lpstr>
      <vt:lpstr>A127954530A_Data</vt:lpstr>
      <vt:lpstr>A127954530A_Latest</vt:lpstr>
      <vt:lpstr>A127954534K</vt:lpstr>
      <vt:lpstr>A127954534K_Data</vt:lpstr>
      <vt:lpstr>A127954534K_Latest</vt:lpstr>
      <vt:lpstr>A127954538V</vt:lpstr>
      <vt:lpstr>A127954538V_Data</vt:lpstr>
      <vt:lpstr>A127954538V_Latest</vt:lpstr>
      <vt:lpstr>A127954542K</vt:lpstr>
      <vt:lpstr>A127954542K_Data</vt:lpstr>
      <vt:lpstr>A127954542K_Latest</vt:lpstr>
      <vt:lpstr>A127954546V</vt:lpstr>
      <vt:lpstr>A127954546V_Data</vt:lpstr>
      <vt:lpstr>A127954546V_Latest</vt:lpstr>
      <vt:lpstr>A127955978T</vt:lpstr>
      <vt:lpstr>A127955978T_Data</vt:lpstr>
      <vt:lpstr>A127955978T_Latest</vt:lpstr>
      <vt:lpstr>A127955982J</vt:lpstr>
      <vt:lpstr>A127955982J_Data</vt:lpstr>
      <vt:lpstr>A127955982J_Latest</vt:lpstr>
      <vt:lpstr>A127955986T</vt:lpstr>
      <vt:lpstr>A127955986T_Data</vt:lpstr>
      <vt:lpstr>A127955986T_Latest</vt:lpstr>
      <vt:lpstr>A127955990J</vt:lpstr>
      <vt:lpstr>A127955990J_Data</vt:lpstr>
      <vt:lpstr>A127955990J_Latest</vt:lpstr>
      <vt:lpstr>A127955994T</vt:lpstr>
      <vt:lpstr>A127955994T_Data</vt:lpstr>
      <vt:lpstr>A127955994T_Latest</vt:lpstr>
      <vt:lpstr>A127956306V</vt:lpstr>
      <vt:lpstr>A127956306V_Data</vt:lpstr>
      <vt:lpstr>A127956306V_Latest</vt:lpstr>
      <vt:lpstr>A127956314V</vt:lpstr>
      <vt:lpstr>A127956314V_Data</vt:lpstr>
      <vt:lpstr>A127956314V_Latest</vt:lpstr>
      <vt:lpstr>A127956318C</vt:lpstr>
      <vt:lpstr>A127956318C_Data</vt:lpstr>
      <vt:lpstr>A127956318C_Latest</vt:lpstr>
      <vt:lpstr>A127956322V</vt:lpstr>
      <vt:lpstr>A127956322V_Data</vt:lpstr>
      <vt:lpstr>A127956322V_Latest</vt:lpstr>
      <vt:lpstr>A127956326C</vt:lpstr>
      <vt:lpstr>A127956326C_Data</vt:lpstr>
      <vt:lpstr>A127956326C_Latest</vt:lpstr>
      <vt:lpstr>A127956330V</vt:lpstr>
      <vt:lpstr>A127956330V_Data</vt:lpstr>
      <vt:lpstr>A127956330V_Latest</vt:lpstr>
      <vt:lpstr>A127956334C</vt:lpstr>
      <vt:lpstr>A127956334C_Data</vt:lpstr>
      <vt:lpstr>A127956334C_Latest</vt:lpstr>
      <vt:lpstr>A127956338L</vt:lpstr>
      <vt:lpstr>A127956338L_Data</vt:lpstr>
      <vt:lpstr>A127956338L_Latest</vt:lpstr>
      <vt:lpstr>A127956342C</vt:lpstr>
      <vt:lpstr>A127956342C_Data</vt:lpstr>
      <vt:lpstr>A127956342C_Latest</vt:lpstr>
      <vt:lpstr>A127956346L</vt:lpstr>
      <vt:lpstr>A127956346L_Data</vt:lpstr>
      <vt:lpstr>A127956346L_Latest</vt:lpstr>
      <vt:lpstr>A127956350C</vt:lpstr>
      <vt:lpstr>A127956350C_Data</vt:lpstr>
      <vt:lpstr>A127956350C_Latest</vt:lpstr>
      <vt:lpstr>A127956358W</vt:lpstr>
      <vt:lpstr>A127956358W_Data</vt:lpstr>
      <vt:lpstr>A127956358W_Latest</vt:lpstr>
      <vt:lpstr>A127956362L</vt:lpstr>
      <vt:lpstr>A127956362L_Data</vt:lpstr>
      <vt:lpstr>A127956362L_Latest</vt:lpstr>
      <vt:lpstr>A127956366W</vt:lpstr>
      <vt:lpstr>A127956366W_Data</vt:lpstr>
      <vt:lpstr>A127956366W_Latest</vt:lpstr>
      <vt:lpstr>A127956370L</vt:lpstr>
      <vt:lpstr>A127956370L_Data</vt:lpstr>
      <vt:lpstr>A127956370L_Latest</vt:lpstr>
      <vt:lpstr>A127956374W</vt:lpstr>
      <vt:lpstr>A127956374W_Data</vt:lpstr>
      <vt:lpstr>A127956374W_Latest</vt:lpstr>
      <vt:lpstr>A127956378F</vt:lpstr>
      <vt:lpstr>A127956378F_Data</vt:lpstr>
      <vt:lpstr>A127956378F_Latest</vt:lpstr>
      <vt:lpstr>A127956382W</vt:lpstr>
      <vt:lpstr>A127956382W_Data</vt:lpstr>
      <vt:lpstr>A127956382W_Latest</vt:lpstr>
      <vt:lpstr>A127956386F</vt:lpstr>
      <vt:lpstr>A127956386F_Data</vt:lpstr>
      <vt:lpstr>A127956386F_Latest</vt:lpstr>
      <vt:lpstr>A127956390W</vt:lpstr>
      <vt:lpstr>A127956390W_Data</vt:lpstr>
      <vt:lpstr>A127956390W_Latest</vt:lpstr>
      <vt:lpstr>A127956394F</vt:lpstr>
      <vt:lpstr>A127956394F_Data</vt:lpstr>
      <vt:lpstr>A127956394F_Latest</vt:lpstr>
      <vt:lpstr>A127956398R</vt:lpstr>
      <vt:lpstr>A127956398R_Data</vt:lpstr>
      <vt:lpstr>A127956398R_Latest</vt:lpstr>
      <vt:lpstr>A127956402V</vt:lpstr>
      <vt:lpstr>A127956402V_Data</vt:lpstr>
      <vt:lpstr>A127956402V_Latest</vt:lpstr>
      <vt:lpstr>A127956406C</vt:lpstr>
      <vt:lpstr>A127956406C_Data</vt:lpstr>
      <vt:lpstr>A127956406C_Latest</vt:lpstr>
      <vt:lpstr>A127956410V</vt:lpstr>
      <vt:lpstr>A127956410V_Data</vt:lpstr>
      <vt:lpstr>A127956410V_Latest</vt:lpstr>
      <vt:lpstr>A127956414C</vt:lpstr>
      <vt:lpstr>A127956414C_Data</vt:lpstr>
      <vt:lpstr>A127956414C_Latest</vt:lpstr>
      <vt:lpstr>A127956418L</vt:lpstr>
      <vt:lpstr>A127956418L_Data</vt:lpstr>
      <vt:lpstr>A127956418L_Latest</vt:lpstr>
      <vt:lpstr>A127956422C</vt:lpstr>
      <vt:lpstr>A127956422C_Data</vt:lpstr>
      <vt:lpstr>A127956422C_Latest</vt:lpstr>
      <vt:lpstr>A127956426L</vt:lpstr>
      <vt:lpstr>A127956426L_Data</vt:lpstr>
      <vt:lpstr>A127956426L_Latest</vt:lpstr>
      <vt:lpstr>A127956430C</vt:lpstr>
      <vt:lpstr>A127956430C_Data</vt:lpstr>
      <vt:lpstr>A127956430C_Latest</vt:lpstr>
      <vt:lpstr>A127956438W</vt:lpstr>
      <vt:lpstr>A127956438W_Data</vt:lpstr>
      <vt:lpstr>A127956438W_Latest</vt:lpstr>
      <vt:lpstr>A127956442L</vt:lpstr>
      <vt:lpstr>A127956442L_Data</vt:lpstr>
      <vt:lpstr>A127956442L_Latest</vt:lpstr>
      <vt:lpstr>A127956446W</vt:lpstr>
      <vt:lpstr>A127956446W_Data</vt:lpstr>
      <vt:lpstr>A127956446W_Latest</vt:lpstr>
      <vt:lpstr>A127956450L</vt:lpstr>
      <vt:lpstr>A127956450L_Data</vt:lpstr>
      <vt:lpstr>A127956450L_Latest</vt:lpstr>
      <vt:lpstr>A127956454W</vt:lpstr>
      <vt:lpstr>A127956454W_Data</vt:lpstr>
      <vt:lpstr>A127956454W_Latest</vt:lpstr>
      <vt:lpstr>A127956458F</vt:lpstr>
      <vt:lpstr>A127956458F_Data</vt:lpstr>
      <vt:lpstr>A127956458F_Latest</vt:lpstr>
      <vt:lpstr>A127956462W</vt:lpstr>
      <vt:lpstr>A127956462W_Data</vt:lpstr>
      <vt:lpstr>A127956462W_Latest</vt:lpstr>
      <vt:lpstr>A127956466F</vt:lpstr>
      <vt:lpstr>A127956466F_Data</vt:lpstr>
      <vt:lpstr>A127956466F_Latest</vt:lpstr>
      <vt:lpstr>A127956470W</vt:lpstr>
      <vt:lpstr>A127956470W_Data</vt:lpstr>
      <vt:lpstr>A127956470W_Latest</vt:lpstr>
      <vt:lpstr>A127956478R</vt:lpstr>
      <vt:lpstr>A127956478R_Data</vt:lpstr>
      <vt:lpstr>A127956478R_Latest</vt:lpstr>
      <vt:lpstr>A127956482F</vt:lpstr>
      <vt:lpstr>A127956482F_Data</vt:lpstr>
      <vt:lpstr>A127956482F_Latest</vt:lpstr>
      <vt:lpstr>A127956486R</vt:lpstr>
      <vt:lpstr>A127956486R_Data</vt:lpstr>
      <vt:lpstr>A127956486R_Latest</vt:lpstr>
      <vt:lpstr>A127956490F</vt:lpstr>
      <vt:lpstr>A127956490F_Data</vt:lpstr>
      <vt:lpstr>A127956490F_Latest</vt:lpstr>
      <vt:lpstr>A127956494R</vt:lpstr>
      <vt:lpstr>A127956494R_Data</vt:lpstr>
      <vt:lpstr>A127956494R_Latest</vt:lpstr>
      <vt:lpstr>A127956498X</vt:lpstr>
      <vt:lpstr>A127956498X_Data</vt:lpstr>
      <vt:lpstr>A127956498X_Latest</vt:lpstr>
      <vt:lpstr>A127956502C</vt:lpstr>
      <vt:lpstr>A127956502C_Data</vt:lpstr>
      <vt:lpstr>A127956502C_Latest</vt:lpstr>
      <vt:lpstr>A127956506L</vt:lpstr>
      <vt:lpstr>A127956506L_Data</vt:lpstr>
      <vt:lpstr>A127956506L_Latest</vt:lpstr>
      <vt:lpstr>A127956534W</vt:lpstr>
      <vt:lpstr>A127956534W_Data</vt:lpstr>
      <vt:lpstr>A127956534W_Latest</vt:lpstr>
      <vt:lpstr>A127956538F</vt:lpstr>
      <vt:lpstr>A127956538F_Data</vt:lpstr>
      <vt:lpstr>A127956538F_Latest</vt:lpstr>
      <vt:lpstr>A127956542W</vt:lpstr>
      <vt:lpstr>A127956542W_Data</vt:lpstr>
      <vt:lpstr>A127956542W_Latest</vt:lpstr>
      <vt:lpstr>A127956546F</vt:lpstr>
      <vt:lpstr>A127956546F_Data</vt:lpstr>
      <vt:lpstr>A127956546F_Latest</vt:lpstr>
      <vt:lpstr>A127956550W</vt:lpstr>
      <vt:lpstr>A127956550W_Data</vt:lpstr>
      <vt:lpstr>A127956550W_Latest</vt:lpstr>
      <vt:lpstr>A127956554F</vt:lpstr>
      <vt:lpstr>A127956554F_Data</vt:lpstr>
      <vt:lpstr>A127956554F_Latest</vt:lpstr>
      <vt:lpstr>A127956558R</vt:lpstr>
      <vt:lpstr>A127956558R_Data</vt:lpstr>
      <vt:lpstr>A127956558R_Latest</vt:lpstr>
      <vt:lpstr>A127956562F</vt:lpstr>
      <vt:lpstr>A127956562F_Data</vt:lpstr>
      <vt:lpstr>A127956562F_Latest</vt:lpstr>
      <vt:lpstr>A127956566R</vt:lpstr>
      <vt:lpstr>A127956566R_Data</vt:lpstr>
      <vt:lpstr>A127956566R_Latest</vt:lpstr>
      <vt:lpstr>A127956570F</vt:lpstr>
      <vt:lpstr>A127956570F_Data</vt:lpstr>
      <vt:lpstr>A127956570F_Latest</vt:lpstr>
      <vt:lpstr>A127956574R</vt:lpstr>
      <vt:lpstr>A127956574R_Data</vt:lpstr>
      <vt:lpstr>A127956574R_Latest</vt:lpstr>
      <vt:lpstr>A127956578X</vt:lpstr>
      <vt:lpstr>A127956578X_Data</vt:lpstr>
      <vt:lpstr>A127956578X_Latest</vt:lpstr>
      <vt:lpstr>A127956582R</vt:lpstr>
      <vt:lpstr>A127956582R_Data</vt:lpstr>
      <vt:lpstr>A127956582R_Latest</vt:lpstr>
      <vt:lpstr>A127956590R</vt:lpstr>
      <vt:lpstr>A127956590R_Data</vt:lpstr>
      <vt:lpstr>A127956590R_Latest</vt:lpstr>
      <vt:lpstr>A127956594X</vt:lpstr>
      <vt:lpstr>A127956594X_Data</vt:lpstr>
      <vt:lpstr>A127956594X_Latest</vt:lpstr>
      <vt:lpstr>A127956598J</vt:lpstr>
      <vt:lpstr>A127956598J_Data</vt:lpstr>
      <vt:lpstr>A127956598J_Latest</vt:lpstr>
      <vt:lpstr>A127956602L</vt:lpstr>
      <vt:lpstr>A127956602L_Data</vt:lpstr>
      <vt:lpstr>A127956602L_Latest</vt:lpstr>
      <vt:lpstr>A127956606W</vt:lpstr>
      <vt:lpstr>A127956606W_Data</vt:lpstr>
      <vt:lpstr>A127956606W_Latest</vt:lpstr>
      <vt:lpstr>A127956610L</vt:lpstr>
      <vt:lpstr>A127956610L_Data</vt:lpstr>
      <vt:lpstr>A127956610L_Latest</vt:lpstr>
      <vt:lpstr>A127956614W</vt:lpstr>
      <vt:lpstr>A127956614W_Data</vt:lpstr>
      <vt:lpstr>A127956614W_Latest</vt:lpstr>
      <vt:lpstr>A127956618F</vt:lpstr>
      <vt:lpstr>A127956618F_Data</vt:lpstr>
      <vt:lpstr>A127956618F_Latest</vt:lpstr>
      <vt:lpstr>A127956622W</vt:lpstr>
      <vt:lpstr>A127956622W_Data</vt:lpstr>
      <vt:lpstr>A127956622W_Latest</vt:lpstr>
      <vt:lpstr>A127956626F</vt:lpstr>
      <vt:lpstr>A127956626F_Data</vt:lpstr>
      <vt:lpstr>A127956626F_Latest</vt:lpstr>
      <vt:lpstr>A127956630W</vt:lpstr>
      <vt:lpstr>A127956630W_Data</vt:lpstr>
      <vt:lpstr>A127956630W_Latest</vt:lpstr>
      <vt:lpstr>A127956634F</vt:lpstr>
      <vt:lpstr>A127956634F_Data</vt:lpstr>
      <vt:lpstr>A127956634F_Latest</vt:lpstr>
      <vt:lpstr>A127956638R</vt:lpstr>
      <vt:lpstr>A127956638R_Data</vt:lpstr>
      <vt:lpstr>A127956638R_Latest</vt:lpstr>
      <vt:lpstr>A127956642F</vt:lpstr>
      <vt:lpstr>A127956642F_Data</vt:lpstr>
      <vt:lpstr>A127956642F_Latest</vt:lpstr>
      <vt:lpstr>A127958074F</vt:lpstr>
      <vt:lpstr>A127958074F_Data</vt:lpstr>
      <vt:lpstr>A127958074F_Latest</vt:lpstr>
      <vt:lpstr>A127958078R</vt:lpstr>
      <vt:lpstr>A127958078R_Data</vt:lpstr>
      <vt:lpstr>A127958078R_Latest</vt:lpstr>
      <vt:lpstr>A127958082F</vt:lpstr>
      <vt:lpstr>A127958082F_Data</vt:lpstr>
      <vt:lpstr>A127958082F_Latest</vt:lpstr>
      <vt:lpstr>A127958086R</vt:lpstr>
      <vt:lpstr>A127958086R_Data</vt:lpstr>
      <vt:lpstr>A127958086R_Latest</vt:lpstr>
      <vt:lpstr>A127958414R</vt:lpstr>
      <vt:lpstr>A127958414R_Data</vt:lpstr>
      <vt:lpstr>A127958414R_Latest</vt:lpstr>
      <vt:lpstr>A127958418X</vt:lpstr>
      <vt:lpstr>A127958418X_Data</vt:lpstr>
      <vt:lpstr>A127958418X_Latest</vt:lpstr>
      <vt:lpstr>A127958422R</vt:lpstr>
      <vt:lpstr>A127958422R_Data</vt:lpstr>
      <vt:lpstr>A127958422R_Latest</vt:lpstr>
      <vt:lpstr>A127958426X</vt:lpstr>
      <vt:lpstr>A127958426X_Data</vt:lpstr>
      <vt:lpstr>A127958426X_Latest</vt:lpstr>
      <vt:lpstr>A127958430R</vt:lpstr>
      <vt:lpstr>A127958430R_Data</vt:lpstr>
      <vt:lpstr>A127958430R_Latest</vt:lpstr>
      <vt:lpstr>A127958434X</vt:lpstr>
      <vt:lpstr>A127958434X_Data</vt:lpstr>
      <vt:lpstr>A127958434X_Latest</vt:lpstr>
      <vt:lpstr>A127958438J</vt:lpstr>
      <vt:lpstr>A127958438J_Data</vt:lpstr>
      <vt:lpstr>A127958438J_Latest</vt:lpstr>
      <vt:lpstr>A127958442X</vt:lpstr>
      <vt:lpstr>A127958442X_Data</vt:lpstr>
      <vt:lpstr>A127958442X_Latest</vt:lpstr>
      <vt:lpstr>A127958446J</vt:lpstr>
      <vt:lpstr>A127958446J_Data</vt:lpstr>
      <vt:lpstr>A127958446J_Latest</vt:lpstr>
      <vt:lpstr>A127958450X</vt:lpstr>
      <vt:lpstr>A127958450X_Data</vt:lpstr>
      <vt:lpstr>A127958450X_Latest</vt:lpstr>
      <vt:lpstr>A127958454J</vt:lpstr>
      <vt:lpstr>A127958454J_Data</vt:lpstr>
      <vt:lpstr>A127958454J_Latest</vt:lpstr>
      <vt:lpstr>A127958458T</vt:lpstr>
      <vt:lpstr>A127958458T_Data</vt:lpstr>
      <vt:lpstr>A127958458T_Latest</vt:lpstr>
      <vt:lpstr>A127958462J</vt:lpstr>
      <vt:lpstr>A127958462J_Data</vt:lpstr>
      <vt:lpstr>A127958462J_Latest</vt:lpstr>
      <vt:lpstr>A127958466T</vt:lpstr>
      <vt:lpstr>A127958466T_Data</vt:lpstr>
      <vt:lpstr>A127958466T_Latest</vt:lpstr>
      <vt:lpstr>A127958470J</vt:lpstr>
      <vt:lpstr>A127958470J_Data</vt:lpstr>
      <vt:lpstr>A127958470J_Latest</vt:lpstr>
      <vt:lpstr>A127958474T</vt:lpstr>
      <vt:lpstr>A127958474T_Data</vt:lpstr>
      <vt:lpstr>A127958474T_Latest</vt:lpstr>
      <vt:lpstr>A127958478A</vt:lpstr>
      <vt:lpstr>A127958478A_Data</vt:lpstr>
      <vt:lpstr>A127958478A_Latest</vt:lpstr>
      <vt:lpstr>A127958482T</vt:lpstr>
      <vt:lpstr>A127958482T_Data</vt:lpstr>
      <vt:lpstr>A127958482T_Latest</vt:lpstr>
      <vt:lpstr>A127958490T</vt:lpstr>
      <vt:lpstr>A127958490T_Data</vt:lpstr>
      <vt:lpstr>A127958490T_Latest</vt:lpstr>
      <vt:lpstr>A127958494A</vt:lpstr>
      <vt:lpstr>A127958494A_Data</vt:lpstr>
      <vt:lpstr>A127958494A_Latest</vt:lpstr>
      <vt:lpstr>A127958498K</vt:lpstr>
      <vt:lpstr>A127958498K_Data</vt:lpstr>
      <vt:lpstr>A127958498K_Latest</vt:lpstr>
      <vt:lpstr>A127958502R</vt:lpstr>
      <vt:lpstr>A127958502R_Data</vt:lpstr>
      <vt:lpstr>A127958502R_Latest</vt:lpstr>
      <vt:lpstr>A127958506X</vt:lpstr>
      <vt:lpstr>A127958506X_Data</vt:lpstr>
      <vt:lpstr>A127958506X_Latest</vt:lpstr>
      <vt:lpstr>A127958510R</vt:lpstr>
      <vt:lpstr>A127958510R_Data</vt:lpstr>
      <vt:lpstr>A127958510R_Latest</vt:lpstr>
      <vt:lpstr>A127958514X</vt:lpstr>
      <vt:lpstr>A127958514X_Data</vt:lpstr>
      <vt:lpstr>A127958514X_Latest</vt:lpstr>
      <vt:lpstr>A127958518J</vt:lpstr>
      <vt:lpstr>A127958518J_Data</vt:lpstr>
      <vt:lpstr>A127958518J_Latest</vt:lpstr>
      <vt:lpstr>A127958522X</vt:lpstr>
      <vt:lpstr>A127958522X_Data</vt:lpstr>
      <vt:lpstr>A127958522X_Latest</vt:lpstr>
      <vt:lpstr>A127958526J</vt:lpstr>
      <vt:lpstr>A127958526J_Data</vt:lpstr>
      <vt:lpstr>A127958526J_Latest</vt:lpstr>
      <vt:lpstr>A127958530X</vt:lpstr>
      <vt:lpstr>A127958530X_Data</vt:lpstr>
      <vt:lpstr>A127958530X_Latest</vt:lpstr>
      <vt:lpstr>A127958534J</vt:lpstr>
      <vt:lpstr>A127958534J_Data</vt:lpstr>
      <vt:lpstr>A127958534J_Latest</vt:lpstr>
      <vt:lpstr>A127958538T</vt:lpstr>
      <vt:lpstr>A127958538T_Data</vt:lpstr>
      <vt:lpstr>A127958538T_Latest</vt:lpstr>
      <vt:lpstr>A127958542J</vt:lpstr>
      <vt:lpstr>A127958542J_Data</vt:lpstr>
      <vt:lpstr>A127958542J_Latest</vt:lpstr>
      <vt:lpstr>A127958546T</vt:lpstr>
      <vt:lpstr>A127958546T_Data</vt:lpstr>
      <vt:lpstr>A127958546T_Latest</vt:lpstr>
      <vt:lpstr>A127958550J</vt:lpstr>
      <vt:lpstr>A127958550J_Data</vt:lpstr>
      <vt:lpstr>A127958550J_Latest</vt:lpstr>
      <vt:lpstr>A127958554T</vt:lpstr>
      <vt:lpstr>A127958554T_Data</vt:lpstr>
      <vt:lpstr>A127958554T_Latest</vt:lpstr>
      <vt:lpstr>A127958558A</vt:lpstr>
      <vt:lpstr>A127958558A_Data</vt:lpstr>
      <vt:lpstr>A127958558A_Latest</vt:lpstr>
      <vt:lpstr>A127958562T</vt:lpstr>
      <vt:lpstr>A127958562T_Data</vt:lpstr>
      <vt:lpstr>A127958562T_Latest</vt:lpstr>
      <vt:lpstr>A127958566A</vt:lpstr>
      <vt:lpstr>A127958566A_Data</vt:lpstr>
      <vt:lpstr>A127958566A_Latest</vt:lpstr>
      <vt:lpstr>A127958570T</vt:lpstr>
      <vt:lpstr>A127958570T_Data</vt:lpstr>
      <vt:lpstr>A127958570T_Latest</vt:lpstr>
      <vt:lpstr>A127958574A</vt:lpstr>
      <vt:lpstr>A127958574A_Data</vt:lpstr>
      <vt:lpstr>A127958574A_Latest</vt:lpstr>
      <vt:lpstr>A127958578K</vt:lpstr>
      <vt:lpstr>A127958578K_Data</vt:lpstr>
      <vt:lpstr>A127958578K_Latest</vt:lpstr>
      <vt:lpstr>A127958582A</vt:lpstr>
      <vt:lpstr>A127958582A_Data</vt:lpstr>
      <vt:lpstr>A127958582A_Latest</vt:lpstr>
      <vt:lpstr>A127958586K</vt:lpstr>
      <vt:lpstr>A127958586K_Data</vt:lpstr>
      <vt:lpstr>A127958586K_Latest</vt:lpstr>
      <vt:lpstr>A127958590A</vt:lpstr>
      <vt:lpstr>A127958590A_Data</vt:lpstr>
      <vt:lpstr>A127958590A_Latest</vt:lpstr>
      <vt:lpstr>A127958594K</vt:lpstr>
      <vt:lpstr>A127958594K_Data</vt:lpstr>
      <vt:lpstr>A127958594K_Latest</vt:lpstr>
      <vt:lpstr>A127958598V</vt:lpstr>
      <vt:lpstr>A127958598V_Data</vt:lpstr>
      <vt:lpstr>A127958598V_Latest</vt:lpstr>
      <vt:lpstr>A127958602X</vt:lpstr>
      <vt:lpstr>A127958602X_Data</vt:lpstr>
      <vt:lpstr>A127958602X_Latest</vt:lpstr>
      <vt:lpstr>A127958610X</vt:lpstr>
      <vt:lpstr>A127958610X_Data</vt:lpstr>
      <vt:lpstr>A127958610X_Latest</vt:lpstr>
      <vt:lpstr>A127958614J</vt:lpstr>
      <vt:lpstr>A127958614J_Data</vt:lpstr>
      <vt:lpstr>A127958614J_Latest</vt:lpstr>
      <vt:lpstr>A127958618T</vt:lpstr>
      <vt:lpstr>A127958618T_Data</vt:lpstr>
      <vt:lpstr>A127958618T_Latest</vt:lpstr>
      <vt:lpstr>A127958622J</vt:lpstr>
      <vt:lpstr>A127958622J_Data</vt:lpstr>
      <vt:lpstr>A127958622J_Latest</vt:lpstr>
      <vt:lpstr>A127958626T</vt:lpstr>
      <vt:lpstr>A127958626T_Data</vt:lpstr>
      <vt:lpstr>A127958626T_Latest</vt:lpstr>
      <vt:lpstr>A127958630J</vt:lpstr>
      <vt:lpstr>A127958630J_Data</vt:lpstr>
      <vt:lpstr>A127958630J_Latest</vt:lpstr>
      <vt:lpstr>A127958634T</vt:lpstr>
      <vt:lpstr>A127958634T_Data</vt:lpstr>
      <vt:lpstr>A127958634T_Latest</vt:lpstr>
      <vt:lpstr>A127958638A</vt:lpstr>
      <vt:lpstr>A127958638A_Data</vt:lpstr>
      <vt:lpstr>A127958638A_Latest</vt:lpstr>
      <vt:lpstr>A127958642T</vt:lpstr>
      <vt:lpstr>A127958642T_Data</vt:lpstr>
      <vt:lpstr>A127958642T_Latest</vt:lpstr>
      <vt:lpstr>A127958646A</vt:lpstr>
      <vt:lpstr>A127958646A_Data</vt:lpstr>
      <vt:lpstr>A127958646A_Latest</vt:lpstr>
      <vt:lpstr>A127958650T</vt:lpstr>
      <vt:lpstr>A127958650T_Data</vt:lpstr>
      <vt:lpstr>A127958650T_Latest</vt:lpstr>
      <vt:lpstr>A127958662A</vt:lpstr>
      <vt:lpstr>A127958662A_Data</vt:lpstr>
      <vt:lpstr>A127958662A_Latest</vt:lpstr>
      <vt:lpstr>A127958674K</vt:lpstr>
      <vt:lpstr>A127958674K_Data</vt:lpstr>
      <vt:lpstr>A127958674K_Latest</vt:lpstr>
      <vt:lpstr>A127958678V</vt:lpstr>
      <vt:lpstr>A127958678V_Data</vt:lpstr>
      <vt:lpstr>A127958678V_Latest</vt:lpstr>
      <vt:lpstr>A127958682K</vt:lpstr>
      <vt:lpstr>A127958682K_Data</vt:lpstr>
      <vt:lpstr>A127958682K_Latest</vt:lpstr>
      <vt:lpstr>A127958686V</vt:lpstr>
      <vt:lpstr>A127958686V_Data</vt:lpstr>
      <vt:lpstr>A127958686V_Latest</vt:lpstr>
      <vt:lpstr>A127958690K</vt:lpstr>
      <vt:lpstr>A127958690K_Data</vt:lpstr>
      <vt:lpstr>A127958690K_Latest</vt:lpstr>
      <vt:lpstr>A127958694V</vt:lpstr>
      <vt:lpstr>A127958694V_Data</vt:lpstr>
      <vt:lpstr>A127958694V_Latest</vt:lpstr>
      <vt:lpstr>A127958698C</vt:lpstr>
      <vt:lpstr>A127958698C_Data</vt:lpstr>
      <vt:lpstr>A127958698C_Latest</vt:lpstr>
      <vt:lpstr>A127958702J</vt:lpstr>
      <vt:lpstr>A127958702J_Data</vt:lpstr>
      <vt:lpstr>A127958702J_Latest</vt:lpstr>
      <vt:lpstr>A127958706T</vt:lpstr>
      <vt:lpstr>A127958706T_Data</vt:lpstr>
      <vt:lpstr>A127958706T_Latest</vt:lpstr>
      <vt:lpstr>A127958710J</vt:lpstr>
      <vt:lpstr>A127958710J_Data</vt:lpstr>
      <vt:lpstr>A127958710J_Latest</vt:lpstr>
      <vt:lpstr>A127958714T</vt:lpstr>
      <vt:lpstr>A127958714T_Data</vt:lpstr>
      <vt:lpstr>A127958714T_Latest</vt:lpstr>
      <vt:lpstr>A127958718A</vt:lpstr>
      <vt:lpstr>A127958718A_Data</vt:lpstr>
      <vt:lpstr>A127958718A_Latest</vt:lpstr>
      <vt:lpstr>A127958722T</vt:lpstr>
      <vt:lpstr>A127958722T_Data</vt:lpstr>
      <vt:lpstr>A127958722T_Latest</vt:lpstr>
      <vt:lpstr>A127958726A</vt:lpstr>
      <vt:lpstr>A127958726A_Data</vt:lpstr>
      <vt:lpstr>A127958726A_Latest</vt:lpstr>
      <vt:lpstr>A127958730T</vt:lpstr>
      <vt:lpstr>A127958730T_Data</vt:lpstr>
      <vt:lpstr>A127958730T_Latest</vt:lpstr>
      <vt:lpstr>A127958734A</vt:lpstr>
      <vt:lpstr>A127958734A_Data</vt:lpstr>
      <vt:lpstr>A127958734A_Latest</vt:lpstr>
      <vt:lpstr>A127958738K</vt:lpstr>
      <vt:lpstr>A127958738K_Data</vt:lpstr>
      <vt:lpstr>A127958738K_Latest</vt:lpstr>
      <vt:lpstr>A127958742A</vt:lpstr>
      <vt:lpstr>A127958742A_Data</vt:lpstr>
      <vt:lpstr>A127958742A_Latest</vt:lpstr>
      <vt:lpstr>A127958746K</vt:lpstr>
      <vt:lpstr>A127958746K_Data</vt:lpstr>
      <vt:lpstr>A127958746K_Latest</vt:lpstr>
      <vt:lpstr>A127958750A</vt:lpstr>
      <vt:lpstr>A127958750A_Data</vt:lpstr>
      <vt:lpstr>A127958750A_Latest</vt:lpstr>
      <vt:lpstr>A127958754K</vt:lpstr>
      <vt:lpstr>A127958754K_Data</vt:lpstr>
      <vt:lpstr>A127958754K_Latest</vt:lpstr>
      <vt:lpstr>A127958758V</vt:lpstr>
      <vt:lpstr>A127958758V_Data</vt:lpstr>
      <vt:lpstr>A127958758V_Latest</vt:lpstr>
      <vt:lpstr>A127958762K</vt:lpstr>
      <vt:lpstr>A127958762K_Data</vt:lpstr>
      <vt:lpstr>A127958762K_Latest</vt:lpstr>
      <vt:lpstr>A127958766V</vt:lpstr>
      <vt:lpstr>A127958766V_Data</vt:lpstr>
      <vt:lpstr>A127958766V_Latest</vt:lpstr>
      <vt:lpstr>A127958770K</vt:lpstr>
      <vt:lpstr>A127958770K_Data</vt:lpstr>
      <vt:lpstr>A127958770K_Latest</vt:lpstr>
      <vt:lpstr>A127958774V</vt:lpstr>
      <vt:lpstr>A127958774V_Data</vt:lpstr>
      <vt:lpstr>A127958774V_Latest</vt:lpstr>
      <vt:lpstr>A127958778C</vt:lpstr>
      <vt:lpstr>A127958778C_Data</vt:lpstr>
      <vt:lpstr>A127958778C_Latest</vt:lpstr>
      <vt:lpstr>A127958782V</vt:lpstr>
      <vt:lpstr>A127958782V_Data</vt:lpstr>
      <vt:lpstr>A127958782V_Latest</vt:lpstr>
      <vt:lpstr>A127960322W</vt:lpstr>
      <vt:lpstr>A127960322W_Data</vt:lpstr>
      <vt:lpstr>A127960322W_Latest</vt:lpstr>
      <vt:lpstr>A127960326F</vt:lpstr>
      <vt:lpstr>A127960326F_Data</vt:lpstr>
      <vt:lpstr>A127960326F_Latest</vt:lpstr>
      <vt:lpstr>A127960330W</vt:lpstr>
      <vt:lpstr>A127960330W_Data</vt:lpstr>
      <vt:lpstr>A127960330W_Latest</vt:lpstr>
      <vt:lpstr>A127960334F</vt:lpstr>
      <vt:lpstr>A127960334F_Data</vt:lpstr>
      <vt:lpstr>A127960334F_Latest</vt:lpstr>
      <vt:lpstr>A127960338R</vt:lpstr>
      <vt:lpstr>A127960338R_Data</vt:lpstr>
      <vt:lpstr>A127960338R_Latest</vt:lpstr>
      <vt:lpstr>A127960342F</vt:lpstr>
      <vt:lpstr>A127960342F_Data</vt:lpstr>
      <vt:lpstr>A127960342F_Latest</vt:lpstr>
      <vt:lpstr>A127960674A</vt:lpstr>
      <vt:lpstr>A127960674A_Data</vt:lpstr>
      <vt:lpstr>A127960674A_Latest</vt:lpstr>
      <vt:lpstr>A127960678K</vt:lpstr>
      <vt:lpstr>A127960678K_Data</vt:lpstr>
      <vt:lpstr>A127960678K_Latest</vt:lpstr>
      <vt:lpstr>A127960682A</vt:lpstr>
      <vt:lpstr>A127960682A_Data</vt:lpstr>
      <vt:lpstr>A127960682A_Latest</vt:lpstr>
      <vt:lpstr>A127960690A</vt:lpstr>
      <vt:lpstr>A127960690A_Data</vt:lpstr>
      <vt:lpstr>A127960690A_Latest</vt:lpstr>
      <vt:lpstr>A127960694K</vt:lpstr>
      <vt:lpstr>A127960694K_Data</vt:lpstr>
      <vt:lpstr>A127960694K_Latest</vt:lpstr>
      <vt:lpstr>A127960698V</vt:lpstr>
      <vt:lpstr>A127960698V_Data</vt:lpstr>
      <vt:lpstr>A127960698V_Latest</vt:lpstr>
      <vt:lpstr>A127960702X</vt:lpstr>
      <vt:lpstr>A127960702X_Data</vt:lpstr>
      <vt:lpstr>A127960702X_Latest</vt:lpstr>
      <vt:lpstr>A127960706J</vt:lpstr>
      <vt:lpstr>A127960706J_Data</vt:lpstr>
      <vt:lpstr>A127960706J_Latest</vt:lpstr>
      <vt:lpstr>A127960710X</vt:lpstr>
      <vt:lpstr>A127960710X_Data</vt:lpstr>
      <vt:lpstr>A127960710X_Latest</vt:lpstr>
      <vt:lpstr>A127960714J</vt:lpstr>
      <vt:lpstr>A127960714J_Data</vt:lpstr>
      <vt:lpstr>A127960714J_Latest</vt:lpstr>
      <vt:lpstr>A127960718T</vt:lpstr>
      <vt:lpstr>A127960718T_Data</vt:lpstr>
      <vt:lpstr>A127960718T_Latest</vt:lpstr>
      <vt:lpstr>A127960722J</vt:lpstr>
      <vt:lpstr>A127960722J_Data</vt:lpstr>
      <vt:lpstr>A127960722J_Latest</vt:lpstr>
      <vt:lpstr>A127960726T</vt:lpstr>
      <vt:lpstr>A127960726T_Data</vt:lpstr>
      <vt:lpstr>A127960726T_Latest</vt:lpstr>
      <vt:lpstr>A127960730J</vt:lpstr>
      <vt:lpstr>A127960730J_Data</vt:lpstr>
      <vt:lpstr>A127960730J_Latest</vt:lpstr>
      <vt:lpstr>A127960734T</vt:lpstr>
      <vt:lpstr>A127960734T_Data</vt:lpstr>
      <vt:lpstr>A127960734T_Latest</vt:lpstr>
      <vt:lpstr>A127960738A</vt:lpstr>
      <vt:lpstr>A127960738A_Data</vt:lpstr>
      <vt:lpstr>A127960738A_Latest</vt:lpstr>
      <vt:lpstr>A127960742T</vt:lpstr>
      <vt:lpstr>A127960742T_Data</vt:lpstr>
      <vt:lpstr>A127960742T_Latest</vt:lpstr>
      <vt:lpstr>A127960746A</vt:lpstr>
      <vt:lpstr>A127960746A_Data</vt:lpstr>
      <vt:lpstr>A127960746A_Latest</vt:lpstr>
      <vt:lpstr>A127960750T</vt:lpstr>
      <vt:lpstr>A127960750T_Data</vt:lpstr>
      <vt:lpstr>A127960750T_Latest</vt:lpstr>
      <vt:lpstr>A127960754A</vt:lpstr>
      <vt:lpstr>A127960754A_Data</vt:lpstr>
      <vt:lpstr>A127960754A_Latest</vt:lpstr>
      <vt:lpstr>A127960758K</vt:lpstr>
      <vt:lpstr>A127960758K_Data</vt:lpstr>
      <vt:lpstr>A127960758K_Latest</vt:lpstr>
      <vt:lpstr>A127960762A</vt:lpstr>
      <vt:lpstr>A127960762A_Data</vt:lpstr>
      <vt:lpstr>A127960762A_Latest</vt:lpstr>
      <vt:lpstr>A127960766K</vt:lpstr>
      <vt:lpstr>A127960766K_Data</vt:lpstr>
      <vt:lpstr>A127960766K_Latest</vt:lpstr>
      <vt:lpstr>A127960770A</vt:lpstr>
      <vt:lpstr>A127960770A_Data</vt:lpstr>
      <vt:lpstr>A127960770A_Latest</vt:lpstr>
      <vt:lpstr>A127960774K</vt:lpstr>
      <vt:lpstr>A127960774K_Data</vt:lpstr>
      <vt:lpstr>A127960774K_Latest</vt:lpstr>
      <vt:lpstr>A127960778V</vt:lpstr>
      <vt:lpstr>A127960778V_Data</vt:lpstr>
      <vt:lpstr>A127960778V_Latest</vt:lpstr>
      <vt:lpstr>A127960782K</vt:lpstr>
      <vt:lpstr>A127960782K_Data</vt:lpstr>
      <vt:lpstr>A127960782K_Latest</vt:lpstr>
      <vt:lpstr>A127960786V</vt:lpstr>
      <vt:lpstr>A127960786V_Data</vt:lpstr>
      <vt:lpstr>A127960786V_Latest</vt:lpstr>
      <vt:lpstr>A127960790K</vt:lpstr>
      <vt:lpstr>A127960790K_Data</vt:lpstr>
      <vt:lpstr>A127960790K_Latest</vt:lpstr>
      <vt:lpstr>A127960794V</vt:lpstr>
      <vt:lpstr>A127960794V_Data</vt:lpstr>
      <vt:lpstr>A127960794V_Latest</vt:lpstr>
      <vt:lpstr>A127960798C</vt:lpstr>
      <vt:lpstr>A127960798C_Data</vt:lpstr>
      <vt:lpstr>A127960798C_Latest</vt:lpstr>
      <vt:lpstr>A127960802J</vt:lpstr>
      <vt:lpstr>A127960802J_Data</vt:lpstr>
      <vt:lpstr>A127960802J_Latest</vt:lpstr>
      <vt:lpstr>A127960806T</vt:lpstr>
      <vt:lpstr>A127960806T_Data</vt:lpstr>
      <vt:lpstr>A127960806T_Latest</vt:lpstr>
      <vt:lpstr>A127960810J</vt:lpstr>
      <vt:lpstr>A127960810J_Data</vt:lpstr>
      <vt:lpstr>A127960810J_Latest</vt:lpstr>
      <vt:lpstr>A127960814T</vt:lpstr>
      <vt:lpstr>A127960814T_Data</vt:lpstr>
      <vt:lpstr>A127960814T_Latest</vt:lpstr>
      <vt:lpstr>A127960818A</vt:lpstr>
      <vt:lpstr>A127960818A_Data</vt:lpstr>
      <vt:lpstr>A127960818A_Latest</vt:lpstr>
      <vt:lpstr>A127960822T</vt:lpstr>
      <vt:lpstr>A127960822T_Data</vt:lpstr>
      <vt:lpstr>A127960822T_Latest</vt:lpstr>
      <vt:lpstr>A127960826A</vt:lpstr>
      <vt:lpstr>A127960826A_Data</vt:lpstr>
      <vt:lpstr>A127960826A_Latest</vt:lpstr>
      <vt:lpstr>A127960830T</vt:lpstr>
      <vt:lpstr>A127960830T_Data</vt:lpstr>
      <vt:lpstr>A127960830T_Latest</vt:lpstr>
      <vt:lpstr>A127960834A</vt:lpstr>
      <vt:lpstr>A127960834A_Data</vt:lpstr>
      <vt:lpstr>A127960834A_Latest</vt:lpstr>
      <vt:lpstr>A127960838K</vt:lpstr>
      <vt:lpstr>A127960838K_Data</vt:lpstr>
      <vt:lpstr>A127960838K_Latest</vt:lpstr>
      <vt:lpstr>A127960842A</vt:lpstr>
      <vt:lpstr>A127960842A_Data</vt:lpstr>
      <vt:lpstr>A127960842A_Latest</vt:lpstr>
      <vt:lpstr>A127960846K</vt:lpstr>
      <vt:lpstr>A127960846K_Data</vt:lpstr>
      <vt:lpstr>A127960846K_Latest</vt:lpstr>
      <vt:lpstr>A127960850A</vt:lpstr>
      <vt:lpstr>A127960850A_Data</vt:lpstr>
      <vt:lpstr>A127960850A_Latest</vt:lpstr>
      <vt:lpstr>A127960854K</vt:lpstr>
      <vt:lpstr>A127960854K_Data</vt:lpstr>
      <vt:lpstr>A127960854K_Latest</vt:lpstr>
      <vt:lpstr>A127960858V</vt:lpstr>
      <vt:lpstr>A127960858V_Data</vt:lpstr>
      <vt:lpstr>A127960858V_Latest</vt:lpstr>
      <vt:lpstr>A127960862K</vt:lpstr>
      <vt:lpstr>A127960862K_Data</vt:lpstr>
      <vt:lpstr>A127960862K_Latest</vt:lpstr>
      <vt:lpstr>A127960866V</vt:lpstr>
      <vt:lpstr>A127960866V_Data</vt:lpstr>
      <vt:lpstr>A127960866V_Latest</vt:lpstr>
      <vt:lpstr>A127960870K</vt:lpstr>
      <vt:lpstr>A127960870K_Data</vt:lpstr>
      <vt:lpstr>A127960870K_Latest</vt:lpstr>
      <vt:lpstr>A127960874V</vt:lpstr>
      <vt:lpstr>A127960874V_Data</vt:lpstr>
      <vt:lpstr>A127960874V_Latest</vt:lpstr>
      <vt:lpstr>A127960878C</vt:lpstr>
      <vt:lpstr>A127960878C_Data</vt:lpstr>
      <vt:lpstr>A127960878C_Latest</vt:lpstr>
      <vt:lpstr>A127960882V</vt:lpstr>
      <vt:lpstr>A127960882V_Data</vt:lpstr>
      <vt:lpstr>A127960882V_Latest</vt:lpstr>
      <vt:lpstr>A127960886C</vt:lpstr>
      <vt:lpstr>A127960886C_Data</vt:lpstr>
      <vt:lpstr>A127960886C_Latest</vt:lpstr>
      <vt:lpstr>A127960890V</vt:lpstr>
      <vt:lpstr>A127960890V_Data</vt:lpstr>
      <vt:lpstr>A127960890V_Latest</vt:lpstr>
      <vt:lpstr>A127960914A</vt:lpstr>
      <vt:lpstr>A127960914A_Data</vt:lpstr>
      <vt:lpstr>A127960914A_Latest</vt:lpstr>
      <vt:lpstr>A127960918K</vt:lpstr>
      <vt:lpstr>A127960918K_Data</vt:lpstr>
      <vt:lpstr>A127960918K_Latest</vt:lpstr>
      <vt:lpstr>A127960922A</vt:lpstr>
      <vt:lpstr>A127960922A_Data</vt:lpstr>
      <vt:lpstr>A127960922A_Latest</vt:lpstr>
      <vt:lpstr>A127960926K</vt:lpstr>
      <vt:lpstr>A127960926K_Data</vt:lpstr>
      <vt:lpstr>A127960926K_Latest</vt:lpstr>
      <vt:lpstr>A127960930A</vt:lpstr>
      <vt:lpstr>A127960930A_Data</vt:lpstr>
      <vt:lpstr>A127960930A_Latest</vt:lpstr>
      <vt:lpstr>A127960934K</vt:lpstr>
      <vt:lpstr>A127960934K_Data</vt:lpstr>
      <vt:lpstr>A127960934K_Latest</vt:lpstr>
      <vt:lpstr>A127960938V</vt:lpstr>
      <vt:lpstr>A127960938V_Data</vt:lpstr>
      <vt:lpstr>A127960938V_Latest</vt:lpstr>
      <vt:lpstr>A127960942K</vt:lpstr>
      <vt:lpstr>A127960942K_Data</vt:lpstr>
      <vt:lpstr>A127960942K_Latest</vt:lpstr>
      <vt:lpstr>A127960946V</vt:lpstr>
      <vt:lpstr>A127960946V_Data</vt:lpstr>
      <vt:lpstr>A127960946V_Latest</vt:lpstr>
      <vt:lpstr>A127960950K</vt:lpstr>
      <vt:lpstr>A127960950K_Data</vt:lpstr>
      <vt:lpstr>A127960950K_Latest</vt:lpstr>
      <vt:lpstr>A127960954V</vt:lpstr>
      <vt:lpstr>A127960954V_Data</vt:lpstr>
      <vt:lpstr>A127960954V_Latest</vt:lpstr>
      <vt:lpstr>A127960958C</vt:lpstr>
      <vt:lpstr>A127960958C_Data</vt:lpstr>
      <vt:lpstr>A127960958C_Latest</vt:lpstr>
      <vt:lpstr>A127960962V</vt:lpstr>
      <vt:lpstr>A127960962V_Data</vt:lpstr>
      <vt:lpstr>A127960962V_Latest</vt:lpstr>
      <vt:lpstr>A127960966C</vt:lpstr>
      <vt:lpstr>A127960966C_Data</vt:lpstr>
      <vt:lpstr>A127960966C_Latest</vt:lpstr>
      <vt:lpstr>A127960970V</vt:lpstr>
      <vt:lpstr>A127960970V_Data</vt:lpstr>
      <vt:lpstr>A127960970V_Latest</vt:lpstr>
      <vt:lpstr>A127960974C</vt:lpstr>
      <vt:lpstr>A127960974C_Data</vt:lpstr>
      <vt:lpstr>A127960974C_Latest</vt:lpstr>
      <vt:lpstr>A127960978L</vt:lpstr>
      <vt:lpstr>A127960978L_Data</vt:lpstr>
      <vt:lpstr>A127960978L_Latest</vt:lpstr>
      <vt:lpstr>A127960982C</vt:lpstr>
      <vt:lpstr>A127960982C_Data</vt:lpstr>
      <vt:lpstr>A127960982C_Latest</vt:lpstr>
      <vt:lpstr>A127960986L</vt:lpstr>
      <vt:lpstr>A127960986L_Data</vt:lpstr>
      <vt:lpstr>A127960986L_Latest</vt:lpstr>
      <vt:lpstr>A127960990C</vt:lpstr>
      <vt:lpstr>A127960990C_Data</vt:lpstr>
      <vt:lpstr>A127960990C_Latest</vt:lpstr>
      <vt:lpstr>A127960994L</vt:lpstr>
      <vt:lpstr>A127960994L_Data</vt:lpstr>
      <vt:lpstr>A127960994L_Latest</vt:lpstr>
      <vt:lpstr>A127960998W</vt:lpstr>
      <vt:lpstr>A127960998W_Data</vt:lpstr>
      <vt:lpstr>A127960998W_Latest</vt:lpstr>
      <vt:lpstr>A127961002C</vt:lpstr>
      <vt:lpstr>A127961002C_Data</vt:lpstr>
      <vt:lpstr>A127961002C_Latest</vt:lpstr>
      <vt:lpstr>A127961006L</vt:lpstr>
      <vt:lpstr>A127961006L_Data</vt:lpstr>
      <vt:lpstr>A127961006L_Latest</vt:lpstr>
      <vt:lpstr>A127961010C</vt:lpstr>
      <vt:lpstr>A127961010C_Data</vt:lpstr>
      <vt:lpstr>A127961010C_Latest</vt:lpstr>
      <vt:lpstr>A127961014L</vt:lpstr>
      <vt:lpstr>A127961014L_Data</vt:lpstr>
      <vt:lpstr>A127961014L_Latest</vt:lpstr>
      <vt:lpstr>A127961018W</vt:lpstr>
      <vt:lpstr>A127961018W_Data</vt:lpstr>
      <vt:lpstr>A127961018W_Latest</vt:lpstr>
      <vt:lpstr>A127961022L</vt:lpstr>
      <vt:lpstr>A127961022L_Data</vt:lpstr>
      <vt:lpstr>A127961022L_Latest</vt:lpstr>
      <vt:lpstr>A127961030L</vt:lpstr>
      <vt:lpstr>A127961030L_Data</vt:lpstr>
      <vt:lpstr>A127961030L_Latest</vt:lpstr>
      <vt:lpstr>A127961034W</vt:lpstr>
      <vt:lpstr>A127961034W_Data</vt:lpstr>
      <vt:lpstr>A127961034W_Latest</vt:lpstr>
      <vt:lpstr>A127961038F</vt:lpstr>
      <vt:lpstr>A127961038F_Data</vt:lpstr>
      <vt:lpstr>A127961038F_Latest</vt:lpstr>
      <vt:lpstr>A127961042W</vt:lpstr>
      <vt:lpstr>A127961042W_Data</vt:lpstr>
      <vt:lpstr>A127961042W_Latest</vt:lpstr>
      <vt:lpstr>A127961046F</vt:lpstr>
      <vt:lpstr>A127961046F_Data</vt:lpstr>
      <vt:lpstr>A127961046F_Latest</vt:lpstr>
      <vt:lpstr>A127961050W</vt:lpstr>
      <vt:lpstr>A127961050W_Data</vt:lpstr>
      <vt:lpstr>A127961050W_Latest</vt:lpstr>
      <vt:lpstr>A127961054F</vt:lpstr>
      <vt:lpstr>A127961054F_Data</vt:lpstr>
      <vt:lpstr>A127961054F_Latest</vt:lpstr>
      <vt:lpstr>A127962486C</vt:lpstr>
      <vt:lpstr>A127962486C_Data</vt:lpstr>
      <vt:lpstr>A127962486C_Latest</vt:lpstr>
      <vt:lpstr>A127962894R</vt:lpstr>
      <vt:lpstr>A127962894R_Data</vt:lpstr>
      <vt:lpstr>A127962894R_Latest</vt:lpstr>
      <vt:lpstr>A127962898X</vt:lpstr>
      <vt:lpstr>A127962898X_Data</vt:lpstr>
      <vt:lpstr>A127962898X_Latest</vt:lpstr>
      <vt:lpstr>A127962902C</vt:lpstr>
      <vt:lpstr>A127962902C_Data</vt:lpstr>
      <vt:lpstr>A127962902C_Latest</vt:lpstr>
      <vt:lpstr>A127962906L</vt:lpstr>
      <vt:lpstr>A127962906L_Data</vt:lpstr>
      <vt:lpstr>A127962906L_Latest</vt:lpstr>
      <vt:lpstr>A127962910C</vt:lpstr>
      <vt:lpstr>A127962910C_Data</vt:lpstr>
      <vt:lpstr>A127962910C_Latest</vt:lpstr>
      <vt:lpstr>A127962914L</vt:lpstr>
      <vt:lpstr>A127962914L_Data</vt:lpstr>
      <vt:lpstr>A127962914L_Latest</vt:lpstr>
      <vt:lpstr>A127962918W</vt:lpstr>
      <vt:lpstr>A127962918W_Data</vt:lpstr>
      <vt:lpstr>A127962918W_Latest</vt:lpstr>
      <vt:lpstr>A127962922L</vt:lpstr>
      <vt:lpstr>A127962922L_Data</vt:lpstr>
      <vt:lpstr>A127962922L_Latest</vt:lpstr>
      <vt:lpstr>A127962926W</vt:lpstr>
      <vt:lpstr>A127962926W_Data</vt:lpstr>
      <vt:lpstr>A127962926W_Latest</vt:lpstr>
      <vt:lpstr>A127962930L</vt:lpstr>
      <vt:lpstr>A127962930L_Data</vt:lpstr>
      <vt:lpstr>A127962930L_Latest</vt:lpstr>
      <vt:lpstr>A127962934W</vt:lpstr>
      <vt:lpstr>A127962934W_Data</vt:lpstr>
      <vt:lpstr>A127962934W_Latest</vt:lpstr>
      <vt:lpstr>A127962942W</vt:lpstr>
      <vt:lpstr>A127962942W_Data</vt:lpstr>
      <vt:lpstr>A127962942W_Latest</vt:lpstr>
      <vt:lpstr>A127962946F</vt:lpstr>
      <vt:lpstr>A127962946F_Data</vt:lpstr>
      <vt:lpstr>A127962946F_Latest</vt:lpstr>
      <vt:lpstr>A127962950W</vt:lpstr>
      <vt:lpstr>A127962950W_Data</vt:lpstr>
      <vt:lpstr>A127962950W_Latest</vt:lpstr>
      <vt:lpstr>A127962954F</vt:lpstr>
      <vt:lpstr>A127962954F_Data</vt:lpstr>
      <vt:lpstr>A127962954F_Latest</vt:lpstr>
      <vt:lpstr>A127962958R</vt:lpstr>
      <vt:lpstr>A127962958R_Data</vt:lpstr>
      <vt:lpstr>A127962958R_Latest</vt:lpstr>
      <vt:lpstr>A127962962F</vt:lpstr>
      <vt:lpstr>A127962962F_Data</vt:lpstr>
      <vt:lpstr>A127962962F_Latest</vt:lpstr>
      <vt:lpstr>A127962966R</vt:lpstr>
      <vt:lpstr>A127962966R_Data</vt:lpstr>
      <vt:lpstr>A127962966R_Latest</vt:lpstr>
      <vt:lpstr>A127962970F</vt:lpstr>
      <vt:lpstr>A127962970F_Data</vt:lpstr>
      <vt:lpstr>A127962970F_Latest</vt:lpstr>
      <vt:lpstr>A127962974R</vt:lpstr>
      <vt:lpstr>A127962974R_Data</vt:lpstr>
      <vt:lpstr>A127962974R_Latest</vt:lpstr>
      <vt:lpstr>A127962978X</vt:lpstr>
      <vt:lpstr>A127962978X_Data</vt:lpstr>
      <vt:lpstr>A127962978X_Latest</vt:lpstr>
      <vt:lpstr>A127962982R</vt:lpstr>
      <vt:lpstr>A127962982R_Data</vt:lpstr>
      <vt:lpstr>A127962982R_Latest</vt:lpstr>
      <vt:lpstr>A127962986X</vt:lpstr>
      <vt:lpstr>A127962986X_Data</vt:lpstr>
      <vt:lpstr>A127962986X_Latest</vt:lpstr>
      <vt:lpstr>A127962990R</vt:lpstr>
      <vt:lpstr>A127962990R_Data</vt:lpstr>
      <vt:lpstr>A127962990R_Latest</vt:lpstr>
      <vt:lpstr>A127962994X</vt:lpstr>
      <vt:lpstr>A127962994X_Data</vt:lpstr>
      <vt:lpstr>A127962994X_Latest</vt:lpstr>
      <vt:lpstr>A127962998J</vt:lpstr>
      <vt:lpstr>A127962998J_Data</vt:lpstr>
      <vt:lpstr>A127962998J_Latest</vt:lpstr>
      <vt:lpstr>A127963002R</vt:lpstr>
      <vt:lpstr>A127963002R_Data</vt:lpstr>
      <vt:lpstr>A127963002R_Latest</vt:lpstr>
      <vt:lpstr>A127963006X</vt:lpstr>
      <vt:lpstr>A127963006X_Data</vt:lpstr>
      <vt:lpstr>A127963006X_Latest</vt:lpstr>
      <vt:lpstr>A127963010R</vt:lpstr>
      <vt:lpstr>A127963010R_Data</vt:lpstr>
      <vt:lpstr>A127963010R_Latest</vt:lpstr>
      <vt:lpstr>A127963014X</vt:lpstr>
      <vt:lpstr>A127963014X_Data</vt:lpstr>
      <vt:lpstr>A127963014X_Latest</vt:lpstr>
      <vt:lpstr>A127963018J</vt:lpstr>
      <vt:lpstr>A127963018J_Data</vt:lpstr>
      <vt:lpstr>A127963018J_Latest</vt:lpstr>
      <vt:lpstr>A127963022X</vt:lpstr>
      <vt:lpstr>A127963022X_Data</vt:lpstr>
      <vt:lpstr>A127963022X_Latest</vt:lpstr>
      <vt:lpstr>A127963026J</vt:lpstr>
      <vt:lpstr>A127963026J_Data</vt:lpstr>
      <vt:lpstr>A127963026J_Latest</vt:lpstr>
      <vt:lpstr>A127963030X</vt:lpstr>
      <vt:lpstr>A127963030X_Data</vt:lpstr>
      <vt:lpstr>A127963030X_Latest</vt:lpstr>
      <vt:lpstr>A127963034J</vt:lpstr>
      <vt:lpstr>A127963034J_Data</vt:lpstr>
      <vt:lpstr>A127963034J_Latest</vt:lpstr>
      <vt:lpstr>A127963038T</vt:lpstr>
      <vt:lpstr>A127963038T_Data</vt:lpstr>
      <vt:lpstr>A127963038T_Latest</vt:lpstr>
      <vt:lpstr>A127963042J</vt:lpstr>
      <vt:lpstr>A127963042J_Data</vt:lpstr>
      <vt:lpstr>A127963042J_Latest</vt:lpstr>
      <vt:lpstr>A127963046T</vt:lpstr>
      <vt:lpstr>A127963046T_Data</vt:lpstr>
      <vt:lpstr>A127963046T_Latest</vt:lpstr>
      <vt:lpstr>A127963050J</vt:lpstr>
      <vt:lpstr>A127963050J_Data</vt:lpstr>
      <vt:lpstr>A127963050J_Latest</vt:lpstr>
      <vt:lpstr>A127963054T</vt:lpstr>
      <vt:lpstr>A127963054T_Data</vt:lpstr>
      <vt:lpstr>A127963054T_Latest</vt:lpstr>
      <vt:lpstr>A127963058A</vt:lpstr>
      <vt:lpstr>A127963058A_Data</vt:lpstr>
      <vt:lpstr>A127963058A_Latest</vt:lpstr>
      <vt:lpstr>A127963062T</vt:lpstr>
      <vt:lpstr>A127963062T_Data</vt:lpstr>
      <vt:lpstr>A127963062T_Latest</vt:lpstr>
      <vt:lpstr>A127963066A</vt:lpstr>
      <vt:lpstr>A127963066A_Data</vt:lpstr>
      <vt:lpstr>A127963066A_Latest</vt:lpstr>
      <vt:lpstr>A127963070T</vt:lpstr>
      <vt:lpstr>A127963070T_Data</vt:lpstr>
      <vt:lpstr>A127963070T_Latest</vt:lpstr>
      <vt:lpstr>A127963074A</vt:lpstr>
      <vt:lpstr>A127963074A_Data</vt:lpstr>
      <vt:lpstr>A127963074A_Latest</vt:lpstr>
      <vt:lpstr>A127963078K</vt:lpstr>
      <vt:lpstr>A127963078K_Data</vt:lpstr>
      <vt:lpstr>A127963078K_Latest</vt:lpstr>
      <vt:lpstr>A127963082A</vt:lpstr>
      <vt:lpstr>A127963082A_Data</vt:lpstr>
      <vt:lpstr>A127963082A_Latest</vt:lpstr>
      <vt:lpstr>A127963086K</vt:lpstr>
      <vt:lpstr>A127963086K_Data</vt:lpstr>
      <vt:lpstr>A127963086K_Latest</vt:lpstr>
      <vt:lpstr>A127963090A</vt:lpstr>
      <vt:lpstr>A127963090A_Data</vt:lpstr>
      <vt:lpstr>A127963090A_Latest</vt:lpstr>
      <vt:lpstr>A127963114J</vt:lpstr>
      <vt:lpstr>A127963114J_Data</vt:lpstr>
      <vt:lpstr>A127963114J_Latest</vt:lpstr>
      <vt:lpstr>A127963118T</vt:lpstr>
      <vt:lpstr>A127963118T_Data</vt:lpstr>
      <vt:lpstr>A127963118T_Latest</vt:lpstr>
      <vt:lpstr>A127963122J</vt:lpstr>
      <vt:lpstr>A127963122J_Data</vt:lpstr>
      <vt:lpstr>A127963122J_Latest</vt:lpstr>
      <vt:lpstr>A127963126T</vt:lpstr>
      <vt:lpstr>A127963126T_Data</vt:lpstr>
      <vt:lpstr>A127963126T_Latest</vt:lpstr>
      <vt:lpstr>A127963130J</vt:lpstr>
      <vt:lpstr>A127963130J_Data</vt:lpstr>
      <vt:lpstr>A127963130J_Latest</vt:lpstr>
      <vt:lpstr>A127963138A</vt:lpstr>
      <vt:lpstr>A127963138A_Data</vt:lpstr>
      <vt:lpstr>A127963138A_Latest</vt:lpstr>
      <vt:lpstr>A127963142T</vt:lpstr>
      <vt:lpstr>A127963142T_Data</vt:lpstr>
      <vt:lpstr>A127963142T_Latest</vt:lpstr>
      <vt:lpstr>A127963146A</vt:lpstr>
      <vt:lpstr>A127963146A_Data</vt:lpstr>
      <vt:lpstr>A127963146A_Latest</vt:lpstr>
      <vt:lpstr>A127963150T</vt:lpstr>
      <vt:lpstr>A127963150T_Data</vt:lpstr>
      <vt:lpstr>A127963150T_Latest</vt:lpstr>
      <vt:lpstr>A127963154A</vt:lpstr>
      <vt:lpstr>A127963154A_Data</vt:lpstr>
      <vt:lpstr>A127963154A_Latest</vt:lpstr>
      <vt:lpstr>A127963158K</vt:lpstr>
      <vt:lpstr>A127963158K_Data</vt:lpstr>
      <vt:lpstr>A127963158K_Latest</vt:lpstr>
      <vt:lpstr>A127963162A</vt:lpstr>
      <vt:lpstr>A127963162A_Data</vt:lpstr>
      <vt:lpstr>A127963162A_Latest</vt:lpstr>
      <vt:lpstr>A127963170A</vt:lpstr>
      <vt:lpstr>A127963170A_Data</vt:lpstr>
      <vt:lpstr>A127963170A_Latest</vt:lpstr>
      <vt:lpstr>A127963174K</vt:lpstr>
      <vt:lpstr>A127963174K_Data</vt:lpstr>
      <vt:lpstr>A127963174K_Latest</vt:lpstr>
      <vt:lpstr>A127963178V</vt:lpstr>
      <vt:lpstr>A127963178V_Data</vt:lpstr>
      <vt:lpstr>A127963178V_Latest</vt:lpstr>
      <vt:lpstr>A127963182K</vt:lpstr>
      <vt:lpstr>A127963182K_Data</vt:lpstr>
      <vt:lpstr>A127963182K_Latest</vt:lpstr>
      <vt:lpstr>A127963186V</vt:lpstr>
      <vt:lpstr>A127963186V_Data</vt:lpstr>
      <vt:lpstr>A127963186V_Latest</vt:lpstr>
      <vt:lpstr>A127963190K</vt:lpstr>
      <vt:lpstr>A127963190K_Data</vt:lpstr>
      <vt:lpstr>A127963190K_Latest</vt:lpstr>
      <vt:lpstr>A127963194V</vt:lpstr>
      <vt:lpstr>A127963194V_Data</vt:lpstr>
      <vt:lpstr>A127963194V_Latest</vt:lpstr>
      <vt:lpstr>A127963198C</vt:lpstr>
      <vt:lpstr>A127963198C_Data</vt:lpstr>
      <vt:lpstr>A127963198C_Latest</vt:lpstr>
      <vt:lpstr>A127963202J</vt:lpstr>
      <vt:lpstr>A127963202J_Data</vt:lpstr>
      <vt:lpstr>A127963202J_Latest</vt:lpstr>
      <vt:lpstr>A127963206T</vt:lpstr>
      <vt:lpstr>A127963206T_Data</vt:lpstr>
      <vt:lpstr>A127963206T_Latest</vt:lpstr>
      <vt:lpstr>A127963210J</vt:lpstr>
      <vt:lpstr>A127963210J_Data</vt:lpstr>
      <vt:lpstr>A127963210J_Latest</vt:lpstr>
      <vt:lpstr>A127963214T</vt:lpstr>
      <vt:lpstr>A127963214T_Data</vt:lpstr>
      <vt:lpstr>A127963214T_Latest</vt:lpstr>
      <vt:lpstr>A127963218A</vt:lpstr>
      <vt:lpstr>A127963218A_Data</vt:lpstr>
      <vt:lpstr>A127963218A_Latest</vt:lpstr>
      <vt:lpstr>A127964734R</vt:lpstr>
      <vt:lpstr>A127964734R_Data</vt:lpstr>
      <vt:lpstr>A127964734R_Latest</vt:lpstr>
      <vt:lpstr>A127964738X</vt:lpstr>
      <vt:lpstr>A127964738X_Data</vt:lpstr>
      <vt:lpstr>A127964738X_Latest</vt:lpstr>
      <vt:lpstr>A127965106V</vt:lpstr>
      <vt:lpstr>A127965106V_Data</vt:lpstr>
      <vt:lpstr>A127965106V_Latest</vt:lpstr>
      <vt:lpstr>A127965110K</vt:lpstr>
      <vt:lpstr>A127965110K_Data</vt:lpstr>
      <vt:lpstr>A127965110K_Latest</vt:lpstr>
      <vt:lpstr>A127965114V</vt:lpstr>
      <vt:lpstr>A127965114V_Data</vt:lpstr>
      <vt:lpstr>A127965114V_Latest</vt:lpstr>
      <vt:lpstr>A127965118C</vt:lpstr>
      <vt:lpstr>A127965118C_Data</vt:lpstr>
      <vt:lpstr>A127965118C_Latest</vt:lpstr>
      <vt:lpstr>A127965122V</vt:lpstr>
      <vt:lpstr>A127965122V_Data</vt:lpstr>
      <vt:lpstr>A127965122V_Latest</vt:lpstr>
      <vt:lpstr>A127965126C</vt:lpstr>
      <vt:lpstr>A127965126C_Data</vt:lpstr>
      <vt:lpstr>A127965126C_Latest</vt:lpstr>
      <vt:lpstr>A127965130V</vt:lpstr>
      <vt:lpstr>A127965130V_Data</vt:lpstr>
      <vt:lpstr>A127965130V_Latest</vt:lpstr>
      <vt:lpstr>A127965134C</vt:lpstr>
      <vt:lpstr>A127965134C_Data</vt:lpstr>
      <vt:lpstr>A127965134C_Latest</vt:lpstr>
      <vt:lpstr>A127965138L</vt:lpstr>
      <vt:lpstr>A127965138L_Data</vt:lpstr>
      <vt:lpstr>A127965138L_Latest</vt:lpstr>
      <vt:lpstr>A127965142C</vt:lpstr>
      <vt:lpstr>A127965142C_Data</vt:lpstr>
      <vt:lpstr>A127965142C_Latest</vt:lpstr>
      <vt:lpstr>A127965146L</vt:lpstr>
      <vt:lpstr>A127965146L_Data</vt:lpstr>
      <vt:lpstr>A127965146L_Latest</vt:lpstr>
      <vt:lpstr>A127965150C</vt:lpstr>
      <vt:lpstr>A127965150C_Data</vt:lpstr>
      <vt:lpstr>A127965150C_Latest</vt:lpstr>
      <vt:lpstr>A127965154L</vt:lpstr>
      <vt:lpstr>A127965154L_Data</vt:lpstr>
      <vt:lpstr>A127965154L_Latest</vt:lpstr>
      <vt:lpstr>A127965158W</vt:lpstr>
      <vt:lpstr>A127965158W_Data</vt:lpstr>
      <vt:lpstr>A127965158W_Latest</vt:lpstr>
      <vt:lpstr>A127965162L</vt:lpstr>
      <vt:lpstr>A127965162L_Data</vt:lpstr>
      <vt:lpstr>A127965162L_Latest</vt:lpstr>
      <vt:lpstr>A127965166W</vt:lpstr>
      <vt:lpstr>A127965166W_Data</vt:lpstr>
      <vt:lpstr>A127965166W_Latest</vt:lpstr>
      <vt:lpstr>A127965174W</vt:lpstr>
      <vt:lpstr>A127965174W_Data</vt:lpstr>
      <vt:lpstr>A127965174W_Latest</vt:lpstr>
      <vt:lpstr>A127965178F</vt:lpstr>
      <vt:lpstr>A127965178F_Data</vt:lpstr>
      <vt:lpstr>A127965178F_Latest</vt:lpstr>
      <vt:lpstr>A127965182W</vt:lpstr>
      <vt:lpstr>A127965182W_Data</vt:lpstr>
      <vt:lpstr>A127965182W_Latest</vt:lpstr>
      <vt:lpstr>A127965186F</vt:lpstr>
      <vt:lpstr>A127965186F_Data</vt:lpstr>
      <vt:lpstr>A127965186F_Latest</vt:lpstr>
      <vt:lpstr>A127965190W</vt:lpstr>
      <vt:lpstr>A127965190W_Data</vt:lpstr>
      <vt:lpstr>A127965190W_Latest</vt:lpstr>
      <vt:lpstr>A127965194F</vt:lpstr>
      <vt:lpstr>A127965194F_Data</vt:lpstr>
      <vt:lpstr>A127965194F_Latest</vt:lpstr>
      <vt:lpstr>A127965198R</vt:lpstr>
      <vt:lpstr>A127965198R_Data</vt:lpstr>
      <vt:lpstr>A127965198R_Latest</vt:lpstr>
      <vt:lpstr>A127965202V</vt:lpstr>
      <vt:lpstr>A127965202V_Data</vt:lpstr>
      <vt:lpstr>A127965202V_Latest</vt:lpstr>
      <vt:lpstr>A127965206C</vt:lpstr>
      <vt:lpstr>A127965206C_Data</vt:lpstr>
      <vt:lpstr>A127965206C_Latest</vt:lpstr>
      <vt:lpstr>A127965210V</vt:lpstr>
      <vt:lpstr>A127965210V_Data</vt:lpstr>
      <vt:lpstr>A127965210V_Latest</vt:lpstr>
      <vt:lpstr>A127965214C</vt:lpstr>
      <vt:lpstr>A127965214C_Data</vt:lpstr>
      <vt:lpstr>A127965214C_Latest</vt:lpstr>
      <vt:lpstr>A127965218L</vt:lpstr>
      <vt:lpstr>A127965218L_Data</vt:lpstr>
      <vt:lpstr>A127965218L_Latest</vt:lpstr>
      <vt:lpstr>A127965222C</vt:lpstr>
      <vt:lpstr>A127965222C_Data</vt:lpstr>
      <vt:lpstr>A127965222C_Latest</vt:lpstr>
      <vt:lpstr>A127965226L</vt:lpstr>
      <vt:lpstr>A127965226L_Data</vt:lpstr>
      <vt:lpstr>A127965226L_Latest</vt:lpstr>
      <vt:lpstr>A127965230C</vt:lpstr>
      <vt:lpstr>A127965230C_Data</vt:lpstr>
      <vt:lpstr>A127965230C_Latest</vt:lpstr>
      <vt:lpstr>A127965234L</vt:lpstr>
      <vt:lpstr>A127965234L_Data</vt:lpstr>
      <vt:lpstr>A127965234L_Latest</vt:lpstr>
      <vt:lpstr>A127965238W</vt:lpstr>
      <vt:lpstr>A127965238W_Data</vt:lpstr>
      <vt:lpstr>A127965238W_Latest</vt:lpstr>
      <vt:lpstr>A127965242L</vt:lpstr>
      <vt:lpstr>A127965242L_Data</vt:lpstr>
      <vt:lpstr>A127965242L_Latest</vt:lpstr>
      <vt:lpstr>A127965246W</vt:lpstr>
      <vt:lpstr>A127965246W_Data</vt:lpstr>
      <vt:lpstr>A127965246W_Latest</vt:lpstr>
      <vt:lpstr>A127965250L</vt:lpstr>
      <vt:lpstr>A127965250L_Data</vt:lpstr>
      <vt:lpstr>A127965250L_Latest</vt:lpstr>
      <vt:lpstr>A127965254W</vt:lpstr>
      <vt:lpstr>A127965254W_Data</vt:lpstr>
      <vt:lpstr>A127965254W_Latest</vt:lpstr>
      <vt:lpstr>A127965258F</vt:lpstr>
      <vt:lpstr>A127965258F_Data</vt:lpstr>
      <vt:lpstr>A127965258F_Latest</vt:lpstr>
      <vt:lpstr>A127965262W</vt:lpstr>
      <vt:lpstr>A127965262W_Data</vt:lpstr>
      <vt:lpstr>A127965262W_Latest</vt:lpstr>
      <vt:lpstr>A127965266F</vt:lpstr>
      <vt:lpstr>A127965266F_Data</vt:lpstr>
      <vt:lpstr>A127965266F_Latest</vt:lpstr>
      <vt:lpstr>A127965270W</vt:lpstr>
      <vt:lpstr>A127965270W_Data</vt:lpstr>
      <vt:lpstr>A127965270W_Latest</vt:lpstr>
      <vt:lpstr>A127965274F</vt:lpstr>
      <vt:lpstr>A127965274F_Data</vt:lpstr>
      <vt:lpstr>A127965274F_Latest</vt:lpstr>
      <vt:lpstr>A127965278R</vt:lpstr>
      <vt:lpstr>A127965278R_Data</vt:lpstr>
      <vt:lpstr>A127965278R_Latest</vt:lpstr>
      <vt:lpstr>A127965282F</vt:lpstr>
      <vt:lpstr>A127965282F_Data</vt:lpstr>
      <vt:lpstr>A127965282F_Latest</vt:lpstr>
      <vt:lpstr>A127965286R</vt:lpstr>
      <vt:lpstr>A127965286R_Data</vt:lpstr>
      <vt:lpstr>A127965286R_Latest</vt:lpstr>
      <vt:lpstr>A127965290F</vt:lpstr>
      <vt:lpstr>A127965290F_Data</vt:lpstr>
      <vt:lpstr>A127965290F_Latest</vt:lpstr>
      <vt:lpstr>A127965294R</vt:lpstr>
      <vt:lpstr>A127965294R_Data</vt:lpstr>
      <vt:lpstr>A127965294R_Latest</vt:lpstr>
      <vt:lpstr>A127965298X</vt:lpstr>
      <vt:lpstr>A127965298X_Data</vt:lpstr>
      <vt:lpstr>A127965298X_Latest</vt:lpstr>
      <vt:lpstr>A127965302C</vt:lpstr>
      <vt:lpstr>A127965302C_Data</vt:lpstr>
      <vt:lpstr>A127965302C_Latest</vt:lpstr>
      <vt:lpstr>A127965306L</vt:lpstr>
      <vt:lpstr>A127965306L_Data</vt:lpstr>
      <vt:lpstr>A127965306L_Latest</vt:lpstr>
      <vt:lpstr>A127965310C</vt:lpstr>
      <vt:lpstr>A127965310C_Data</vt:lpstr>
      <vt:lpstr>A127965310C_Latest</vt:lpstr>
      <vt:lpstr>A127965322L</vt:lpstr>
      <vt:lpstr>A127965322L_Data</vt:lpstr>
      <vt:lpstr>A127965322L_Latest</vt:lpstr>
      <vt:lpstr>A127965326W</vt:lpstr>
      <vt:lpstr>A127965326W_Data</vt:lpstr>
      <vt:lpstr>A127965326W_Latest</vt:lpstr>
      <vt:lpstr>A127965330L</vt:lpstr>
      <vt:lpstr>A127965330L_Data</vt:lpstr>
      <vt:lpstr>A127965330L_Latest</vt:lpstr>
      <vt:lpstr>A127965334W</vt:lpstr>
      <vt:lpstr>A127965334W_Data</vt:lpstr>
      <vt:lpstr>A127965334W_Latest</vt:lpstr>
      <vt:lpstr>A127965338F</vt:lpstr>
      <vt:lpstr>A127965338F_Data</vt:lpstr>
      <vt:lpstr>A127965338F_Latest</vt:lpstr>
      <vt:lpstr>A127965342W</vt:lpstr>
      <vt:lpstr>A127965342W_Data</vt:lpstr>
      <vt:lpstr>A127965342W_Latest</vt:lpstr>
      <vt:lpstr>A127965346F</vt:lpstr>
      <vt:lpstr>A127965346F_Data</vt:lpstr>
      <vt:lpstr>A127965346F_Latest</vt:lpstr>
      <vt:lpstr>A127965350W</vt:lpstr>
      <vt:lpstr>A127965350W_Data</vt:lpstr>
      <vt:lpstr>A127965350W_Latest</vt:lpstr>
      <vt:lpstr>A127965354F</vt:lpstr>
      <vt:lpstr>A127965354F_Data</vt:lpstr>
      <vt:lpstr>A127965354F_Latest</vt:lpstr>
      <vt:lpstr>A127965358R</vt:lpstr>
      <vt:lpstr>A127965358R_Data</vt:lpstr>
      <vt:lpstr>A127965358R_Latest</vt:lpstr>
      <vt:lpstr>A127965362F</vt:lpstr>
      <vt:lpstr>A127965362F_Data</vt:lpstr>
      <vt:lpstr>A127965362F_Latest</vt:lpstr>
      <vt:lpstr>A127965366R</vt:lpstr>
      <vt:lpstr>A127965366R_Data</vt:lpstr>
      <vt:lpstr>A127965366R_Latest</vt:lpstr>
      <vt:lpstr>A127965370F</vt:lpstr>
      <vt:lpstr>A127965370F_Data</vt:lpstr>
      <vt:lpstr>A127965370F_Latest</vt:lpstr>
      <vt:lpstr>A127965374R</vt:lpstr>
      <vt:lpstr>A127965374R_Data</vt:lpstr>
      <vt:lpstr>A127965374R_Latest</vt:lpstr>
      <vt:lpstr>A127965378X</vt:lpstr>
      <vt:lpstr>A127965378X_Data</vt:lpstr>
      <vt:lpstr>A127965378X_Latest</vt:lpstr>
      <vt:lpstr>A127965382R</vt:lpstr>
      <vt:lpstr>A127965382R_Data</vt:lpstr>
      <vt:lpstr>A127965382R_Latest</vt:lpstr>
      <vt:lpstr>A127965386X</vt:lpstr>
      <vt:lpstr>A127965386X_Data</vt:lpstr>
      <vt:lpstr>A127965386X_Latest</vt:lpstr>
      <vt:lpstr>A127965390R</vt:lpstr>
      <vt:lpstr>A127965390R_Data</vt:lpstr>
      <vt:lpstr>A127965390R_Latest</vt:lpstr>
      <vt:lpstr>A127965394X</vt:lpstr>
      <vt:lpstr>A127965394X_Data</vt:lpstr>
      <vt:lpstr>A127965394X_Latest</vt:lpstr>
      <vt:lpstr>A127965398J</vt:lpstr>
      <vt:lpstr>A127965398J_Data</vt:lpstr>
      <vt:lpstr>A127965398J_Latest</vt:lpstr>
      <vt:lpstr>A127965402L</vt:lpstr>
      <vt:lpstr>A127965402L_Data</vt:lpstr>
      <vt:lpstr>A127965402L_Latest</vt:lpstr>
      <vt:lpstr>A127965406W</vt:lpstr>
      <vt:lpstr>A127965406W_Data</vt:lpstr>
      <vt:lpstr>A127965406W_Latest</vt:lpstr>
      <vt:lpstr>A127965410L</vt:lpstr>
      <vt:lpstr>A127965410L_Data</vt:lpstr>
      <vt:lpstr>A127965410L_Latest</vt:lpstr>
      <vt:lpstr>A127965414W</vt:lpstr>
      <vt:lpstr>A127965414W_Data</vt:lpstr>
      <vt:lpstr>A127965414W_Latest</vt:lpstr>
      <vt:lpstr>A127965418F</vt:lpstr>
      <vt:lpstr>A127965418F_Data</vt:lpstr>
      <vt:lpstr>A127965418F_Latest</vt:lpstr>
      <vt:lpstr>A127965422W</vt:lpstr>
      <vt:lpstr>A127965422W_Data</vt:lpstr>
      <vt:lpstr>A127965422W_Latest</vt:lpstr>
      <vt:lpstr>A127965426F</vt:lpstr>
      <vt:lpstr>A127965426F_Data</vt:lpstr>
      <vt:lpstr>A127965426F_Latest</vt:lpstr>
      <vt:lpstr>A127965434F</vt:lpstr>
      <vt:lpstr>A127965434F_Data</vt:lpstr>
      <vt:lpstr>A127965434F_Latest</vt:lpstr>
      <vt:lpstr>A127965438R</vt:lpstr>
      <vt:lpstr>A127965438R_Data</vt:lpstr>
      <vt:lpstr>A127965438R_Latest</vt:lpstr>
      <vt:lpstr>A127965442F</vt:lpstr>
      <vt:lpstr>A127965442F_Data</vt:lpstr>
      <vt:lpstr>A127965442F_Latest</vt:lpstr>
      <vt:lpstr>A127966902A</vt:lpstr>
      <vt:lpstr>A127966902A_Data</vt:lpstr>
      <vt:lpstr>A127966902A_Latest</vt:lpstr>
      <vt:lpstr>A127966906K</vt:lpstr>
      <vt:lpstr>A127966906K_Data</vt:lpstr>
      <vt:lpstr>A127966906K_Latest</vt:lpstr>
      <vt:lpstr>A127966910A</vt:lpstr>
      <vt:lpstr>A127966910A_Data</vt:lpstr>
      <vt:lpstr>A127966910A_Latest</vt:lpstr>
      <vt:lpstr>A127966914K</vt:lpstr>
      <vt:lpstr>A127966914K_Data</vt:lpstr>
      <vt:lpstr>A127966914K_Latest</vt:lpstr>
      <vt:lpstr>A127967270J</vt:lpstr>
      <vt:lpstr>A127967270J_Data</vt:lpstr>
      <vt:lpstr>A127967270J_Latest</vt:lpstr>
      <vt:lpstr>A127967274T</vt:lpstr>
      <vt:lpstr>A127967274T_Data</vt:lpstr>
      <vt:lpstr>A127967274T_Latest</vt:lpstr>
      <vt:lpstr>A127967278A</vt:lpstr>
      <vt:lpstr>A127967278A_Data</vt:lpstr>
      <vt:lpstr>A127967278A_Latest</vt:lpstr>
      <vt:lpstr>A127967282T</vt:lpstr>
      <vt:lpstr>A127967282T_Data</vt:lpstr>
      <vt:lpstr>A127967282T_Latest</vt:lpstr>
      <vt:lpstr>A127967286A</vt:lpstr>
      <vt:lpstr>A127967286A_Data</vt:lpstr>
      <vt:lpstr>A127967286A_Latest</vt:lpstr>
      <vt:lpstr>A127967290T</vt:lpstr>
      <vt:lpstr>A127967290T_Data</vt:lpstr>
      <vt:lpstr>A127967290T_Latest</vt:lpstr>
      <vt:lpstr>A127967294A</vt:lpstr>
      <vt:lpstr>A127967294A_Data</vt:lpstr>
      <vt:lpstr>A127967294A_Latest</vt:lpstr>
      <vt:lpstr>A127967298K</vt:lpstr>
      <vt:lpstr>A127967298K_Data</vt:lpstr>
      <vt:lpstr>A127967298K_Latest</vt:lpstr>
      <vt:lpstr>A127967302R</vt:lpstr>
      <vt:lpstr>A127967302R_Data</vt:lpstr>
      <vt:lpstr>A127967302R_Latest</vt:lpstr>
      <vt:lpstr>A127967306X</vt:lpstr>
      <vt:lpstr>A127967306X_Data</vt:lpstr>
      <vt:lpstr>A127967306X_Latest</vt:lpstr>
      <vt:lpstr>A127967310R</vt:lpstr>
      <vt:lpstr>A127967310R_Data</vt:lpstr>
      <vt:lpstr>A127967310R_Latest</vt:lpstr>
      <vt:lpstr>A127967314X</vt:lpstr>
      <vt:lpstr>A127967314X_Data</vt:lpstr>
      <vt:lpstr>A127967314X_Latest</vt:lpstr>
      <vt:lpstr>A127967318J</vt:lpstr>
      <vt:lpstr>A127967318J_Data</vt:lpstr>
      <vt:lpstr>A127967318J_Latest</vt:lpstr>
      <vt:lpstr>A127967322X</vt:lpstr>
      <vt:lpstr>A127967322X_Data</vt:lpstr>
      <vt:lpstr>A127967322X_Latest</vt:lpstr>
      <vt:lpstr>A127967326J</vt:lpstr>
      <vt:lpstr>A127967326J_Data</vt:lpstr>
      <vt:lpstr>A127967326J_Latest</vt:lpstr>
      <vt:lpstr>A127967330X</vt:lpstr>
      <vt:lpstr>A127967330X_Data</vt:lpstr>
      <vt:lpstr>A127967330X_Latest</vt:lpstr>
      <vt:lpstr>A127967334J</vt:lpstr>
      <vt:lpstr>A127967334J_Data</vt:lpstr>
      <vt:lpstr>A127967334J_Latest</vt:lpstr>
      <vt:lpstr>A127967338T</vt:lpstr>
      <vt:lpstr>A127967338T_Data</vt:lpstr>
      <vt:lpstr>A127967338T_Latest</vt:lpstr>
      <vt:lpstr>A127967342J</vt:lpstr>
      <vt:lpstr>A127967342J_Data</vt:lpstr>
      <vt:lpstr>A127967342J_Latest</vt:lpstr>
      <vt:lpstr>A127967346T</vt:lpstr>
      <vt:lpstr>A127967346T_Data</vt:lpstr>
      <vt:lpstr>A127967346T_Latest</vt:lpstr>
      <vt:lpstr>A127967350J</vt:lpstr>
      <vt:lpstr>A127967350J_Data</vt:lpstr>
      <vt:lpstr>A127967350J_Latest</vt:lpstr>
      <vt:lpstr>A127967354T</vt:lpstr>
      <vt:lpstr>A127967354T_Data</vt:lpstr>
      <vt:lpstr>A127967354T_Latest</vt:lpstr>
      <vt:lpstr>A127967358A</vt:lpstr>
      <vt:lpstr>A127967358A_Data</vt:lpstr>
      <vt:lpstr>A127967358A_Latest</vt:lpstr>
      <vt:lpstr>A127967362T</vt:lpstr>
      <vt:lpstr>A127967362T_Data</vt:lpstr>
      <vt:lpstr>A127967362T_Latest</vt:lpstr>
      <vt:lpstr>A127967366A</vt:lpstr>
      <vt:lpstr>A127967366A_Data</vt:lpstr>
      <vt:lpstr>A127967366A_Latest</vt:lpstr>
      <vt:lpstr>A127967370T</vt:lpstr>
      <vt:lpstr>A127967370T_Data</vt:lpstr>
      <vt:lpstr>A127967370T_Latest</vt:lpstr>
      <vt:lpstr>A127967374A</vt:lpstr>
      <vt:lpstr>A127967374A_Data</vt:lpstr>
      <vt:lpstr>A127967374A_Latest</vt:lpstr>
      <vt:lpstr>A127967378K</vt:lpstr>
      <vt:lpstr>A127967378K_Data</vt:lpstr>
      <vt:lpstr>A127967378K_Latest</vt:lpstr>
      <vt:lpstr>A127967382A</vt:lpstr>
      <vt:lpstr>A127967382A_Data</vt:lpstr>
      <vt:lpstr>A127967382A_Latest</vt:lpstr>
      <vt:lpstr>A127967386K</vt:lpstr>
      <vt:lpstr>A127967386K_Data</vt:lpstr>
      <vt:lpstr>A127967386K_Latest</vt:lpstr>
      <vt:lpstr>A127967390A</vt:lpstr>
      <vt:lpstr>A127967390A_Data</vt:lpstr>
      <vt:lpstr>A127967390A_Latest</vt:lpstr>
      <vt:lpstr>A127967394K</vt:lpstr>
      <vt:lpstr>A127967394K_Data</vt:lpstr>
      <vt:lpstr>A127967394K_Latest</vt:lpstr>
      <vt:lpstr>A127967398V</vt:lpstr>
      <vt:lpstr>A127967398V_Data</vt:lpstr>
      <vt:lpstr>A127967398V_Latest</vt:lpstr>
      <vt:lpstr>A127967402X</vt:lpstr>
      <vt:lpstr>A127967402X_Data</vt:lpstr>
      <vt:lpstr>A127967402X_Latest</vt:lpstr>
      <vt:lpstr>A127967406J</vt:lpstr>
      <vt:lpstr>A127967406J_Data</vt:lpstr>
      <vt:lpstr>A127967406J_Latest</vt:lpstr>
      <vt:lpstr>A127967410X</vt:lpstr>
      <vt:lpstr>A127967410X_Data</vt:lpstr>
      <vt:lpstr>A127967410X_Latest</vt:lpstr>
      <vt:lpstr>A127967414J</vt:lpstr>
      <vt:lpstr>A127967414J_Data</vt:lpstr>
      <vt:lpstr>A127967414J_Latest</vt:lpstr>
      <vt:lpstr>A127967418T</vt:lpstr>
      <vt:lpstr>A127967418T_Data</vt:lpstr>
      <vt:lpstr>A127967418T_Latest</vt:lpstr>
      <vt:lpstr>A127967422J</vt:lpstr>
      <vt:lpstr>A127967422J_Data</vt:lpstr>
      <vt:lpstr>A127967422J_Latest</vt:lpstr>
      <vt:lpstr>A127967426T</vt:lpstr>
      <vt:lpstr>A127967426T_Data</vt:lpstr>
      <vt:lpstr>A127967426T_Latest</vt:lpstr>
      <vt:lpstr>A127967430J</vt:lpstr>
      <vt:lpstr>A127967430J_Data</vt:lpstr>
      <vt:lpstr>A127967430J_Latest</vt:lpstr>
      <vt:lpstr>A127967434T</vt:lpstr>
      <vt:lpstr>A127967434T_Data</vt:lpstr>
      <vt:lpstr>A127967434T_Latest</vt:lpstr>
      <vt:lpstr>A127967438A</vt:lpstr>
      <vt:lpstr>A127967438A_Data</vt:lpstr>
      <vt:lpstr>A127967438A_Latest</vt:lpstr>
      <vt:lpstr>A127967442T</vt:lpstr>
      <vt:lpstr>A127967442T_Data</vt:lpstr>
      <vt:lpstr>A127967442T_Latest</vt:lpstr>
      <vt:lpstr>A127967446A</vt:lpstr>
      <vt:lpstr>A127967446A_Data</vt:lpstr>
      <vt:lpstr>A127967446A_Latest</vt:lpstr>
      <vt:lpstr>A127967450T</vt:lpstr>
      <vt:lpstr>A127967450T_Data</vt:lpstr>
      <vt:lpstr>A127967450T_Latest</vt:lpstr>
      <vt:lpstr>A127967466K</vt:lpstr>
      <vt:lpstr>A127967466K_Data</vt:lpstr>
      <vt:lpstr>A127967466K_Latest</vt:lpstr>
      <vt:lpstr>A127967470A</vt:lpstr>
      <vt:lpstr>A127967470A_Data</vt:lpstr>
      <vt:lpstr>A127967470A_Latest</vt:lpstr>
      <vt:lpstr>A127967474K</vt:lpstr>
      <vt:lpstr>A127967474K_Data</vt:lpstr>
      <vt:lpstr>A127967474K_Latest</vt:lpstr>
      <vt:lpstr>A127967478V</vt:lpstr>
      <vt:lpstr>A127967478V_Data</vt:lpstr>
      <vt:lpstr>A127967478V_Latest</vt:lpstr>
      <vt:lpstr>A127967482K</vt:lpstr>
      <vt:lpstr>A127967482K_Data</vt:lpstr>
      <vt:lpstr>A127967482K_Latest</vt:lpstr>
      <vt:lpstr>A127967486V</vt:lpstr>
      <vt:lpstr>A127967486V_Data</vt:lpstr>
      <vt:lpstr>A127967486V_Latest</vt:lpstr>
      <vt:lpstr>A127967490K</vt:lpstr>
      <vt:lpstr>A127967490K_Data</vt:lpstr>
      <vt:lpstr>A127967490K_Latest</vt:lpstr>
      <vt:lpstr>A127967494V</vt:lpstr>
      <vt:lpstr>A127967494V_Data</vt:lpstr>
      <vt:lpstr>A127967494V_Latest</vt:lpstr>
      <vt:lpstr>A127967498C</vt:lpstr>
      <vt:lpstr>A127967498C_Data</vt:lpstr>
      <vt:lpstr>A127967498C_Latest</vt:lpstr>
      <vt:lpstr>A127967502J</vt:lpstr>
      <vt:lpstr>A127967502J_Data</vt:lpstr>
      <vt:lpstr>A127967502J_Latest</vt:lpstr>
      <vt:lpstr>A127967506T</vt:lpstr>
      <vt:lpstr>A127967506T_Data</vt:lpstr>
      <vt:lpstr>A127967506T_Latest</vt:lpstr>
      <vt:lpstr>A127967510J</vt:lpstr>
      <vt:lpstr>A127967510J_Data</vt:lpstr>
      <vt:lpstr>A127967510J_Latest</vt:lpstr>
      <vt:lpstr>A127967514T</vt:lpstr>
      <vt:lpstr>A127967514T_Data</vt:lpstr>
      <vt:lpstr>A127967514T_Latest</vt:lpstr>
      <vt:lpstr>A127967518A</vt:lpstr>
      <vt:lpstr>A127967518A_Data</vt:lpstr>
      <vt:lpstr>A127967518A_Latest</vt:lpstr>
      <vt:lpstr>A127967522T</vt:lpstr>
      <vt:lpstr>A127967522T_Data</vt:lpstr>
      <vt:lpstr>A127967522T_Latest</vt:lpstr>
      <vt:lpstr>A127967526A</vt:lpstr>
      <vt:lpstr>A127967526A_Data</vt:lpstr>
      <vt:lpstr>A127967526A_Latest</vt:lpstr>
      <vt:lpstr>A127967530T</vt:lpstr>
      <vt:lpstr>A127967530T_Data</vt:lpstr>
      <vt:lpstr>A127967530T_Latest</vt:lpstr>
      <vt:lpstr>A127967534A</vt:lpstr>
      <vt:lpstr>A127967534A_Data</vt:lpstr>
      <vt:lpstr>A127967534A_Latest</vt:lpstr>
      <vt:lpstr>A127967538K</vt:lpstr>
      <vt:lpstr>A127967538K_Data</vt:lpstr>
      <vt:lpstr>A127967538K_Latest</vt:lpstr>
      <vt:lpstr>A127967542A</vt:lpstr>
      <vt:lpstr>A127967542A_Data</vt:lpstr>
      <vt:lpstr>A127967542A_Latest</vt:lpstr>
      <vt:lpstr>A127967546K</vt:lpstr>
      <vt:lpstr>A127967546K_Data</vt:lpstr>
      <vt:lpstr>A127967546K_Latest</vt:lpstr>
      <vt:lpstr>A127967550A</vt:lpstr>
      <vt:lpstr>A127967550A_Data</vt:lpstr>
      <vt:lpstr>A127967550A_Latest</vt:lpstr>
      <vt:lpstr>A127967554K</vt:lpstr>
      <vt:lpstr>A127967554K_Data</vt:lpstr>
      <vt:lpstr>A127967554K_Latest</vt:lpstr>
      <vt:lpstr>A127967558V</vt:lpstr>
      <vt:lpstr>A127967558V_Data</vt:lpstr>
      <vt:lpstr>A127967558V_Latest</vt:lpstr>
      <vt:lpstr>A127967562K</vt:lpstr>
      <vt:lpstr>A127967562K_Data</vt:lpstr>
      <vt:lpstr>A127967562K_Latest</vt:lpstr>
      <vt:lpstr>A127967566V</vt:lpstr>
      <vt:lpstr>A127967566V_Data</vt:lpstr>
      <vt:lpstr>A127967566V_Latest</vt:lpstr>
      <vt:lpstr>A127967570K</vt:lpstr>
      <vt:lpstr>A127967570K_Data</vt:lpstr>
      <vt:lpstr>A127967570K_Latest</vt:lpstr>
      <vt:lpstr>A127967574V</vt:lpstr>
      <vt:lpstr>A127967574V_Data</vt:lpstr>
      <vt:lpstr>A127967574V_Latest</vt:lpstr>
      <vt:lpstr>A127967578C</vt:lpstr>
      <vt:lpstr>A127967578C_Data</vt:lpstr>
      <vt:lpstr>A127967578C_Latest</vt:lpstr>
      <vt:lpstr>A127967582V</vt:lpstr>
      <vt:lpstr>A127967582V_Data</vt:lpstr>
      <vt:lpstr>A127967582V_Latest</vt:lpstr>
      <vt:lpstr>A127967586C</vt:lpstr>
      <vt:lpstr>A127967586C_Data</vt:lpstr>
      <vt:lpstr>A127967586C_Latest</vt:lpstr>
      <vt:lpstr>A127968990X</vt:lpstr>
      <vt:lpstr>A127968990X_Data</vt:lpstr>
      <vt:lpstr>A127968990X_Latest</vt:lpstr>
      <vt:lpstr>A127968994J</vt:lpstr>
      <vt:lpstr>A127968994J_Data</vt:lpstr>
      <vt:lpstr>A127968994J_Latest</vt:lpstr>
      <vt:lpstr>A127968998T</vt:lpstr>
      <vt:lpstr>A127968998T_Data</vt:lpstr>
      <vt:lpstr>A127968998T_Latest</vt:lpstr>
      <vt:lpstr>A127969350V</vt:lpstr>
      <vt:lpstr>A127969350V_Data</vt:lpstr>
      <vt:lpstr>A127969350V_Latest</vt:lpstr>
      <vt:lpstr>A127969354C</vt:lpstr>
      <vt:lpstr>A127969354C_Data</vt:lpstr>
      <vt:lpstr>A127969354C_Latest</vt:lpstr>
      <vt:lpstr>A127969358L</vt:lpstr>
      <vt:lpstr>A127969358L_Data</vt:lpstr>
      <vt:lpstr>A127969358L_Latest</vt:lpstr>
      <vt:lpstr>A127969362C</vt:lpstr>
      <vt:lpstr>A127969362C_Data</vt:lpstr>
      <vt:lpstr>A127969362C_Latest</vt:lpstr>
      <vt:lpstr>A127969366L</vt:lpstr>
      <vt:lpstr>A127969366L_Data</vt:lpstr>
      <vt:lpstr>A127969366L_Latest</vt:lpstr>
      <vt:lpstr>A127969370C</vt:lpstr>
      <vt:lpstr>A127969370C_Data</vt:lpstr>
      <vt:lpstr>A127969370C_Latest</vt:lpstr>
      <vt:lpstr>A127969374L</vt:lpstr>
      <vt:lpstr>A127969374L_Data</vt:lpstr>
      <vt:lpstr>A127969374L_Latest</vt:lpstr>
      <vt:lpstr>A127969378W</vt:lpstr>
      <vt:lpstr>A127969378W_Data</vt:lpstr>
      <vt:lpstr>A127969378W_Latest</vt:lpstr>
      <vt:lpstr>A127969382L</vt:lpstr>
      <vt:lpstr>A127969382L_Data</vt:lpstr>
      <vt:lpstr>A127969382L_Latest</vt:lpstr>
      <vt:lpstr>A127969386W</vt:lpstr>
      <vt:lpstr>A127969386W_Data</vt:lpstr>
      <vt:lpstr>A127969386W_Latest</vt:lpstr>
      <vt:lpstr>A127969390L</vt:lpstr>
      <vt:lpstr>A127969390L_Data</vt:lpstr>
      <vt:lpstr>A127969390L_Latest</vt:lpstr>
      <vt:lpstr>A127969394W</vt:lpstr>
      <vt:lpstr>A127969394W_Data</vt:lpstr>
      <vt:lpstr>A127969394W_Latest</vt:lpstr>
      <vt:lpstr>A127969398F</vt:lpstr>
      <vt:lpstr>A127969398F_Data</vt:lpstr>
      <vt:lpstr>A127969398F_Latest</vt:lpstr>
      <vt:lpstr>A127969402K</vt:lpstr>
      <vt:lpstr>A127969402K_Data</vt:lpstr>
      <vt:lpstr>A127969402K_Latest</vt:lpstr>
      <vt:lpstr>A127969406V</vt:lpstr>
      <vt:lpstr>A127969406V_Data</vt:lpstr>
      <vt:lpstr>A127969406V_Latest</vt:lpstr>
      <vt:lpstr>A127969410K</vt:lpstr>
      <vt:lpstr>A127969410K_Data</vt:lpstr>
      <vt:lpstr>A127969410K_Latest</vt:lpstr>
      <vt:lpstr>A127969414V</vt:lpstr>
      <vt:lpstr>A127969414V_Data</vt:lpstr>
      <vt:lpstr>A127969414V_Latest</vt:lpstr>
      <vt:lpstr>A127969418C</vt:lpstr>
      <vt:lpstr>A127969418C_Data</vt:lpstr>
      <vt:lpstr>A127969418C_Latest</vt:lpstr>
      <vt:lpstr>A127969422V</vt:lpstr>
      <vt:lpstr>A127969422V_Data</vt:lpstr>
      <vt:lpstr>A127969422V_Latest</vt:lpstr>
      <vt:lpstr>A127969426C</vt:lpstr>
      <vt:lpstr>A127969426C_Data</vt:lpstr>
      <vt:lpstr>A127969426C_Latest</vt:lpstr>
      <vt:lpstr>A127969430V</vt:lpstr>
      <vt:lpstr>A127969430V_Data</vt:lpstr>
      <vt:lpstr>A127969430V_Latest</vt:lpstr>
      <vt:lpstr>A127969434C</vt:lpstr>
      <vt:lpstr>A127969434C_Data</vt:lpstr>
      <vt:lpstr>A127969434C_Latest</vt:lpstr>
      <vt:lpstr>A127969438L</vt:lpstr>
      <vt:lpstr>A127969438L_Data</vt:lpstr>
      <vt:lpstr>A127969438L_Latest</vt:lpstr>
      <vt:lpstr>A127969442C</vt:lpstr>
      <vt:lpstr>A127969442C_Data</vt:lpstr>
      <vt:lpstr>A127969442C_Latest</vt:lpstr>
      <vt:lpstr>A127969446L</vt:lpstr>
      <vt:lpstr>A127969446L_Data</vt:lpstr>
      <vt:lpstr>A127969446L_Latest</vt:lpstr>
      <vt:lpstr>A127969450C</vt:lpstr>
      <vt:lpstr>A127969450C_Data</vt:lpstr>
      <vt:lpstr>A127969450C_Latest</vt:lpstr>
      <vt:lpstr>A127969454L</vt:lpstr>
      <vt:lpstr>A127969454L_Data</vt:lpstr>
      <vt:lpstr>A127969454L_Latest</vt:lpstr>
      <vt:lpstr>A127969458W</vt:lpstr>
      <vt:lpstr>A127969458W_Data</vt:lpstr>
      <vt:lpstr>A127969458W_Latest</vt:lpstr>
      <vt:lpstr>A127969462L</vt:lpstr>
      <vt:lpstr>A127969462L_Data</vt:lpstr>
      <vt:lpstr>A127969462L_Latest</vt:lpstr>
      <vt:lpstr>A127969466W</vt:lpstr>
      <vt:lpstr>A127969466W_Data</vt:lpstr>
      <vt:lpstr>A127969466W_Latest</vt:lpstr>
      <vt:lpstr>A127969470L</vt:lpstr>
      <vt:lpstr>A127969470L_Data</vt:lpstr>
      <vt:lpstr>A127969470L_Latest</vt:lpstr>
      <vt:lpstr>A127969474W</vt:lpstr>
      <vt:lpstr>A127969474W_Data</vt:lpstr>
      <vt:lpstr>A127969474W_Latest</vt:lpstr>
      <vt:lpstr>A127969478F</vt:lpstr>
      <vt:lpstr>A127969478F_Data</vt:lpstr>
      <vt:lpstr>A127969478F_Latest</vt:lpstr>
      <vt:lpstr>A127969482W</vt:lpstr>
      <vt:lpstr>A127969482W_Data</vt:lpstr>
      <vt:lpstr>A127969482W_Latest</vt:lpstr>
      <vt:lpstr>A127969486F</vt:lpstr>
      <vt:lpstr>A127969486F_Data</vt:lpstr>
      <vt:lpstr>A127969486F_Latest</vt:lpstr>
      <vt:lpstr>A127969490W</vt:lpstr>
      <vt:lpstr>A127969490W_Data</vt:lpstr>
      <vt:lpstr>A127969490W_Latest</vt:lpstr>
      <vt:lpstr>A127969494F</vt:lpstr>
      <vt:lpstr>A127969494F_Data</vt:lpstr>
      <vt:lpstr>A127969494F_Latest</vt:lpstr>
      <vt:lpstr>A127969498R</vt:lpstr>
      <vt:lpstr>A127969498R_Data</vt:lpstr>
      <vt:lpstr>A127969498R_Latest</vt:lpstr>
      <vt:lpstr>A127969502V</vt:lpstr>
      <vt:lpstr>A127969502V_Data</vt:lpstr>
      <vt:lpstr>A127969502V_Latest</vt:lpstr>
      <vt:lpstr>A127969506C</vt:lpstr>
      <vt:lpstr>A127969506C_Data</vt:lpstr>
      <vt:lpstr>A127969506C_Latest</vt:lpstr>
      <vt:lpstr>A127969510V</vt:lpstr>
      <vt:lpstr>A127969510V_Data</vt:lpstr>
      <vt:lpstr>A127969510V_Latest</vt:lpstr>
      <vt:lpstr>A127969514C</vt:lpstr>
      <vt:lpstr>A127969514C_Data</vt:lpstr>
      <vt:lpstr>A127969514C_Latest</vt:lpstr>
      <vt:lpstr>A127969518L</vt:lpstr>
      <vt:lpstr>A127969518L_Data</vt:lpstr>
      <vt:lpstr>A127969518L_Latest</vt:lpstr>
      <vt:lpstr>A127969522C</vt:lpstr>
      <vt:lpstr>A127969522C_Data</vt:lpstr>
      <vt:lpstr>A127969522C_Latest</vt:lpstr>
      <vt:lpstr>A127969526L</vt:lpstr>
      <vt:lpstr>A127969526L_Data</vt:lpstr>
      <vt:lpstr>A127969526L_Latest</vt:lpstr>
      <vt:lpstr>A127969530C</vt:lpstr>
      <vt:lpstr>A127969530C_Data</vt:lpstr>
      <vt:lpstr>A127969530C_Latest</vt:lpstr>
      <vt:lpstr>A127969534L</vt:lpstr>
      <vt:lpstr>A127969534L_Data</vt:lpstr>
      <vt:lpstr>A127969534L_Latest</vt:lpstr>
      <vt:lpstr>A127969538W</vt:lpstr>
      <vt:lpstr>A127969538W_Data</vt:lpstr>
      <vt:lpstr>A127969538W_Latest</vt:lpstr>
      <vt:lpstr>A127969542L</vt:lpstr>
      <vt:lpstr>A127969542L_Data</vt:lpstr>
      <vt:lpstr>A127969542L_Latest</vt:lpstr>
      <vt:lpstr>A127969546W</vt:lpstr>
      <vt:lpstr>A127969546W_Data</vt:lpstr>
      <vt:lpstr>A127969546W_Latest</vt:lpstr>
      <vt:lpstr>A127969550L</vt:lpstr>
      <vt:lpstr>A127969550L_Data</vt:lpstr>
      <vt:lpstr>A127969550L_Latest</vt:lpstr>
      <vt:lpstr>A127969554W</vt:lpstr>
      <vt:lpstr>A127969554W_Data</vt:lpstr>
      <vt:lpstr>A127969554W_Latest</vt:lpstr>
      <vt:lpstr>A127969574F</vt:lpstr>
      <vt:lpstr>A127969574F_Data</vt:lpstr>
      <vt:lpstr>A127969574F_Latest</vt:lpstr>
      <vt:lpstr>A127969578R</vt:lpstr>
      <vt:lpstr>A127969578R_Data</vt:lpstr>
      <vt:lpstr>A127969578R_Latest</vt:lpstr>
      <vt:lpstr>A127969582F</vt:lpstr>
      <vt:lpstr>A127969582F_Data</vt:lpstr>
      <vt:lpstr>A127969582F_Latest</vt:lpstr>
      <vt:lpstr>A127969586R</vt:lpstr>
      <vt:lpstr>A127969586R_Data</vt:lpstr>
      <vt:lpstr>A127969586R_Latest</vt:lpstr>
      <vt:lpstr>A127969590F</vt:lpstr>
      <vt:lpstr>A127969590F_Data</vt:lpstr>
      <vt:lpstr>A127969590F_Latest</vt:lpstr>
      <vt:lpstr>A127969598X</vt:lpstr>
      <vt:lpstr>A127969598X_Data</vt:lpstr>
      <vt:lpstr>A127969598X_Latest</vt:lpstr>
      <vt:lpstr>A127969602C</vt:lpstr>
      <vt:lpstr>A127969602C_Data</vt:lpstr>
      <vt:lpstr>A127969602C_Latest</vt:lpstr>
      <vt:lpstr>A127969606L</vt:lpstr>
      <vt:lpstr>A127969606L_Data</vt:lpstr>
      <vt:lpstr>A127969606L_Latest</vt:lpstr>
      <vt:lpstr>A127969610C</vt:lpstr>
      <vt:lpstr>A127969610C_Data</vt:lpstr>
      <vt:lpstr>A127969610C_Latest</vt:lpstr>
      <vt:lpstr>A127969614L</vt:lpstr>
      <vt:lpstr>A127969614L_Data</vt:lpstr>
      <vt:lpstr>A127969614L_Latest</vt:lpstr>
      <vt:lpstr>A127969618W</vt:lpstr>
      <vt:lpstr>A127969618W_Data</vt:lpstr>
      <vt:lpstr>A127969618W_Latest</vt:lpstr>
      <vt:lpstr>A127969622L</vt:lpstr>
      <vt:lpstr>A127969622L_Data</vt:lpstr>
      <vt:lpstr>A127969622L_Latest</vt:lpstr>
      <vt:lpstr>A127969626W</vt:lpstr>
      <vt:lpstr>A127969626W_Data</vt:lpstr>
      <vt:lpstr>A127969626W_Latest</vt:lpstr>
      <vt:lpstr>A127969630L</vt:lpstr>
      <vt:lpstr>A127969630L_Data</vt:lpstr>
      <vt:lpstr>A127969630L_Latest</vt:lpstr>
      <vt:lpstr>A127969634W</vt:lpstr>
      <vt:lpstr>A127969634W_Data</vt:lpstr>
      <vt:lpstr>A127969634W_Latest</vt:lpstr>
      <vt:lpstr>A127969638F</vt:lpstr>
      <vt:lpstr>A127969638F_Data</vt:lpstr>
      <vt:lpstr>A127969638F_Latest</vt:lpstr>
      <vt:lpstr>A127969642W</vt:lpstr>
      <vt:lpstr>A127969642W_Data</vt:lpstr>
      <vt:lpstr>A127969642W_Latest</vt:lpstr>
      <vt:lpstr>A127969646F</vt:lpstr>
      <vt:lpstr>A127969646F_Data</vt:lpstr>
      <vt:lpstr>A127969646F_Latest</vt:lpstr>
      <vt:lpstr>A127969650W</vt:lpstr>
      <vt:lpstr>A127969650W_Data</vt:lpstr>
      <vt:lpstr>A127969650W_Latest</vt:lpstr>
      <vt:lpstr>A127969658R</vt:lpstr>
      <vt:lpstr>A127969658R_Data</vt:lpstr>
      <vt:lpstr>A127969658R_Latest</vt:lpstr>
      <vt:lpstr>A127969662F</vt:lpstr>
      <vt:lpstr>A127969662F_Data</vt:lpstr>
      <vt:lpstr>A127969662F_Latest</vt:lpstr>
      <vt:lpstr>A127969666R</vt:lpstr>
      <vt:lpstr>A127969666R_Data</vt:lpstr>
      <vt:lpstr>A127969666R_Latest</vt:lpstr>
      <vt:lpstr>A127969670F</vt:lpstr>
      <vt:lpstr>A127969670F_Data</vt:lpstr>
      <vt:lpstr>A127969670F_Latest</vt:lpstr>
      <vt:lpstr>A127969674R</vt:lpstr>
      <vt:lpstr>A127969674R_Data</vt:lpstr>
      <vt:lpstr>A127969674R_Latest</vt:lpstr>
      <vt:lpstr>A127969678X</vt:lpstr>
      <vt:lpstr>A127969678X_Data</vt:lpstr>
      <vt:lpstr>A127969678X_Latest</vt:lpstr>
      <vt:lpstr>A127969682R</vt:lpstr>
      <vt:lpstr>A127969682R_Data</vt:lpstr>
      <vt:lpstr>A127969682R_Latest</vt:lpstr>
      <vt:lpstr>A127969686X</vt:lpstr>
      <vt:lpstr>A127969686X_Data</vt:lpstr>
      <vt:lpstr>A127969686X_Latest</vt:lpstr>
      <vt:lpstr>A127969690R</vt:lpstr>
      <vt:lpstr>A127969690R_Data</vt:lpstr>
      <vt:lpstr>A127969690R_Latest</vt:lpstr>
      <vt:lpstr>A127969694X</vt:lpstr>
      <vt:lpstr>A127969694X_Data</vt:lpstr>
      <vt:lpstr>A127969694X_Latest</vt:lpstr>
      <vt:lpstr>A127969698J</vt:lpstr>
      <vt:lpstr>A127969698J_Data</vt:lpstr>
      <vt:lpstr>A127969698J_Latest</vt:lpstr>
      <vt:lpstr>A127969702L</vt:lpstr>
      <vt:lpstr>A127969702L_Data</vt:lpstr>
      <vt:lpstr>A127969702L_Latest</vt:lpstr>
      <vt:lpstr>A127969706W</vt:lpstr>
      <vt:lpstr>A127969706W_Data</vt:lpstr>
      <vt:lpstr>A127969706W_Latest</vt:lpstr>
      <vt:lpstr>A127969710L</vt:lpstr>
      <vt:lpstr>A127969710L_Data</vt:lpstr>
      <vt:lpstr>A127969710L_Latest</vt:lpstr>
      <vt:lpstr>A127969714W</vt:lpstr>
      <vt:lpstr>A127969714W_Data</vt:lpstr>
      <vt:lpstr>A127969714W_Latest</vt:lpstr>
      <vt:lpstr>A127969718F</vt:lpstr>
      <vt:lpstr>A127969718F_Data</vt:lpstr>
      <vt:lpstr>A127969718F_Latest</vt:lpstr>
      <vt:lpstr>A127969722W</vt:lpstr>
      <vt:lpstr>A127969722W_Data</vt:lpstr>
      <vt:lpstr>A127969722W_Latest</vt:lpstr>
      <vt:lpstr>A127971282V</vt:lpstr>
      <vt:lpstr>A127971282V_Data</vt:lpstr>
      <vt:lpstr>A127971282V_Latest</vt:lpstr>
      <vt:lpstr>A127971286C</vt:lpstr>
      <vt:lpstr>A127971286C_Data</vt:lpstr>
      <vt:lpstr>A127971286C_Latest</vt:lpstr>
      <vt:lpstr>A127971290V</vt:lpstr>
      <vt:lpstr>A127971290V_Data</vt:lpstr>
      <vt:lpstr>A127971290V_Latest</vt:lpstr>
      <vt:lpstr>A127971294C</vt:lpstr>
      <vt:lpstr>A127971294C_Data</vt:lpstr>
      <vt:lpstr>A127971294C_Latest</vt:lpstr>
      <vt:lpstr>A127971298L</vt:lpstr>
      <vt:lpstr>A127971298L_Data</vt:lpstr>
      <vt:lpstr>A127971298L_Latest</vt:lpstr>
      <vt:lpstr>A127971302T</vt:lpstr>
      <vt:lpstr>A127971302T_Data</vt:lpstr>
      <vt:lpstr>A127971302T_Latest</vt:lpstr>
      <vt:lpstr>A127971306A</vt:lpstr>
      <vt:lpstr>A127971306A_Data</vt:lpstr>
      <vt:lpstr>A127971306A_Latest</vt:lpstr>
      <vt:lpstr>A127971686R</vt:lpstr>
      <vt:lpstr>A127971686R_Data</vt:lpstr>
      <vt:lpstr>A127971686R_Latest</vt:lpstr>
      <vt:lpstr>A127971690F</vt:lpstr>
      <vt:lpstr>A127971690F_Data</vt:lpstr>
      <vt:lpstr>A127971690F_Latest</vt:lpstr>
      <vt:lpstr>A127971694R</vt:lpstr>
      <vt:lpstr>A127971694R_Data</vt:lpstr>
      <vt:lpstr>A127971694R_Latest</vt:lpstr>
      <vt:lpstr>A127971698X</vt:lpstr>
      <vt:lpstr>A127971698X_Data</vt:lpstr>
      <vt:lpstr>A127971698X_Latest</vt:lpstr>
      <vt:lpstr>A127971702C</vt:lpstr>
      <vt:lpstr>A127971702C_Data</vt:lpstr>
      <vt:lpstr>A127971702C_Latest</vt:lpstr>
      <vt:lpstr>A127971706L</vt:lpstr>
      <vt:lpstr>A127971706L_Data</vt:lpstr>
      <vt:lpstr>A127971706L_Latest</vt:lpstr>
      <vt:lpstr>A127971710C</vt:lpstr>
      <vt:lpstr>A127971710C_Data</vt:lpstr>
      <vt:lpstr>A127971710C_Latest</vt:lpstr>
      <vt:lpstr>A127971714L</vt:lpstr>
      <vt:lpstr>A127971714L_Data</vt:lpstr>
      <vt:lpstr>A127971714L_Latest</vt:lpstr>
      <vt:lpstr>A127971718W</vt:lpstr>
      <vt:lpstr>A127971718W_Data</vt:lpstr>
      <vt:lpstr>A127971718W_Latest</vt:lpstr>
      <vt:lpstr>A127971722L</vt:lpstr>
      <vt:lpstr>A127971722L_Data</vt:lpstr>
      <vt:lpstr>A127971722L_Latest</vt:lpstr>
      <vt:lpstr>A127971726W</vt:lpstr>
      <vt:lpstr>A127971726W_Data</vt:lpstr>
      <vt:lpstr>A127971726W_Latest</vt:lpstr>
      <vt:lpstr>A127971730L</vt:lpstr>
      <vt:lpstr>A127971730L_Data</vt:lpstr>
      <vt:lpstr>A127971730L_Latest</vt:lpstr>
      <vt:lpstr>A127971734W</vt:lpstr>
      <vt:lpstr>A127971734W_Data</vt:lpstr>
      <vt:lpstr>A127971734W_Latest</vt:lpstr>
      <vt:lpstr>A127971738F</vt:lpstr>
      <vt:lpstr>A127971738F_Data</vt:lpstr>
      <vt:lpstr>A127971738F_Latest</vt:lpstr>
      <vt:lpstr>A127971742W</vt:lpstr>
      <vt:lpstr>A127971742W_Data</vt:lpstr>
      <vt:lpstr>A127971742W_Latest</vt:lpstr>
      <vt:lpstr>A127971746F</vt:lpstr>
      <vt:lpstr>A127971746F_Data</vt:lpstr>
      <vt:lpstr>A127971746F_Latest</vt:lpstr>
      <vt:lpstr>A127971750W</vt:lpstr>
      <vt:lpstr>A127971750W_Data</vt:lpstr>
      <vt:lpstr>A127971750W_Latest</vt:lpstr>
      <vt:lpstr>A127971754F</vt:lpstr>
      <vt:lpstr>A127971754F_Data</vt:lpstr>
      <vt:lpstr>A127971754F_Latest</vt:lpstr>
      <vt:lpstr>A127971758R</vt:lpstr>
      <vt:lpstr>A127971758R_Data</vt:lpstr>
      <vt:lpstr>A127971758R_Latest</vt:lpstr>
      <vt:lpstr>A127971762F</vt:lpstr>
      <vt:lpstr>A127971762F_Data</vt:lpstr>
      <vt:lpstr>A127971762F_Latest</vt:lpstr>
      <vt:lpstr>A127971770F</vt:lpstr>
      <vt:lpstr>A127971770F_Data</vt:lpstr>
      <vt:lpstr>A127971770F_Latest</vt:lpstr>
      <vt:lpstr>A127971774R</vt:lpstr>
      <vt:lpstr>A127971774R_Data</vt:lpstr>
      <vt:lpstr>A127971774R_Latest</vt:lpstr>
      <vt:lpstr>A127971778X</vt:lpstr>
      <vt:lpstr>A127971778X_Data</vt:lpstr>
      <vt:lpstr>A127971778X_Latest</vt:lpstr>
      <vt:lpstr>A127971782R</vt:lpstr>
      <vt:lpstr>A127971782R_Data</vt:lpstr>
      <vt:lpstr>A127971782R_Latest</vt:lpstr>
      <vt:lpstr>A127971786X</vt:lpstr>
      <vt:lpstr>A127971786X_Data</vt:lpstr>
      <vt:lpstr>A127971786X_Latest</vt:lpstr>
      <vt:lpstr>A127971790R</vt:lpstr>
      <vt:lpstr>A127971790R_Data</vt:lpstr>
      <vt:lpstr>A127971790R_Latest</vt:lpstr>
      <vt:lpstr>A127971794X</vt:lpstr>
      <vt:lpstr>A127971794X_Data</vt:lpstr>
      <vt:lpstr>A127971794X_Latest</vt:lpstr>
      <vt:lpstr>A127971798J</vt:lpstr>
      <vt:lpstr>A127971798J_Data</vt:lpstr>
      <vt:lpstr>A127971798J_Latest</vt:lpstr>
      <vt:lpstr>A127971806W</vt:lpstr>
      <vt:lpstr>A127971806W_Data</vt:lpstr>
      <vt:lpstr>A127971806W_Latest</vt:lpstr>
      <vt:lpstr>A127971810L</vt:lpstr>
      <vt:lpstr>A127971810L_Data</vt:lpstr>
      <vt:lpstr>A127971810L_Latest</vt:lpstr>
      <vt:lpstr>A127971814W</vt:lpstr>
      <vt:lpstr>A127971814W_Data</vt:lpstr>
      <vt:lpstr>A127971814W_Latest</vt:lpstr>
      <vt:lpstr>A127971818F</vt:lpstr>
      <vt:lpstr>A127971818F_Data</vt:lpstr>
      <vt:lpstr>A127971818F_Latest</vt:lpstr>
      <vt:lpstr>A127971822W</vt:lpstr>
      <vt:lpstr>A127971822W_Data</vt:lpstr>
      <vt:lpstr>A127971822W_Latest</vt:lpstr>
      <vt:lpstr>A127971826F</vt:lpstr>
      <vt:lpstr>A127971826F_Data</vt:lpstr>
      <vt:lpstr>A127971826F_Latest</vt:lpstr>
      <vt:lpstr>A127971830W</vt:lpstr>
      <vt:lpstr>A127971830W_Data</vt:lpstr>
      <vt:lpstr>A127971830W_Latest</vt:lpstr>
      <vt:lpstr>A127971834F</vt:lpstr>
      <vt:lpstr>A127971834F_Data</vt:lpstr>
      <vt:lpstr>A127971834F_Latest</vt:lpstr>
      <vt:lpstr>A127971838R</vt:lpstr>
      <vt:lpstr>A127971838R_Data</vt:lpstr>
      <vt:lpstr>A127971838R_Latest</vt:lpstr>
      <vt:lpstr>A127971842F</vt:lpstr>
      <vt:lpstr>A127971842F_Data</vt:lpstr>
      <vt:lpstr>A127971842F_Latest</vt:lpstr>
      <vt:lpstr>A127971846R</vt:lpstr>
      <vt:lpstr>A127971846R_Data</vt:lpstr>
      <vt:lpstr>A127971846R_Latest</vt:lpstr>
      <vt:lpstr>A127971850F</vt:lpstr>
      <vt:lpstr>A127971850F_Data</vt:lpstr>
      <vt:lpstr>A127971850F_Latest</vt:lpstr>
      <vt:lpstr>A127971854R</vt:lpstr>
      <vt:lpstr>A127971854R_Data</vt:lpstr>
      <vt:lpstr>A127971854R_Latest</vt:lpstr>
      <vt:lpstr>A127971858X</vt:lpstr>
      <vt:lpstr>A127971858X_Data</vt:lpstr>
      <vt:lpstr>A127971858X_Latest</vt:lpstr>
      <vt:lpstr>A127971862R</vt:lpstr>
      <vt:lpstr>A127971862R_Data</vt:lpstr>
      <vt:lpstr>A127971862R_Latest</vt:lpstr>
      <vt:lpstr>A127971870R</vt:lpstr>
      <vt:lpstr>A127971870R_Data</vt:lpstr>
      <vt:lpstr>A127971870R_Latest</vt:lpstr>
      <vt:lpstr>A127971874X</vt:lpstr>
      <vt:lpstr>A127971874X_Data</vt:lpstr>
      <vt:lpstr>A127971874X_Latest</vt:lpstr>
      <vt:lpstr>A127971878J</vt:lpstr>
      <vt:lpstr>A127971878J_Data</vt:lpstr>
      <vt:lpstr>A127971878J_Latest</vt:lpstr>
      <vt:lpstr>A127971882X</vt:lpstr>
      <vt:lpstr>A127971882X_Data</vt:lpstr>
      <vt:lpstr>A127971882X_Latest</vt:lpstr>
      <vt:lpstr>A127971902W</vt:lpstr>
      <vt:lpstr>A127971902W_Data</vt:lpstr>
      <vt:lpstr>A127971902W_Latest</vt:lpstr>
      <vt:lpstr>A127971906F</vt:lpstr>
      <vt:lpstr>A127971906F_Data</vt:lpstr>
      <vt:lpstr>A127971906F_Latest</vt:lpstr>
      <vt:lpstr>A127971910W</vt:lpstr>
      <vt:lpstr>A127971910W_Data</vt:lpstr>
      <vt:lpstr>A127971910W_Latest</vt:lpstr>
      <vt:lpstr>A127971914F</vt:lpstr>
      <vt:lpstr>A127971914F_Data</vt:lpstr>
      <vt:lpstr>A127971914F_Latest</vt:lpstr>
      <vt:lpstr>A127971918R</vt:lpstr>
      <vt:lpstr>A127971918R_Data</vt:lpstr>
      <vt:lpstr>A127971918R_Latest</vt:lpstr>
      <vt:lpstr>A127971922F</vt:lpstr>
      <vt:lpstr>A127971922F_Data</vt:lpstr>
      <vt:lpstr>A127971922F_Latest</vt:lpstr>
      <vt:lpstr>A127971926R</vt:lpstr>
      <vt:lpstr>A127971926R_Data</vt:lpstr>
      <vt:lpstr>A127971926R_Latest</vt:lpstr>
      <vt:lpstr>A127971930F</vt:lpstr>
      <vt:lpstr>A127971930F_Data</vt:lpstr>
      <vt:lpstr>A127971930F_Latest</vt:lpstr>
      <vt:lpstr>A127971934R</vt:lpstr>
      <vt:lpstr>A127971934R_Data</vt:lpstr>
      <vt:lpstr>A127971934R_Latest</vt:lpstr>
      <vt:lpstr>A127971938X</vt:lpstr>
      <vt:lpstr>A127971938X_Data</vt:lpstr>
      <vt:lpstr>A127971938X_Latest</vt:lpstr>
      <vt:lpstr>A127971942R</vt:lpstr>
      <vt:lpstr>A127971942R_Data</vt:lpstr>
      <vt:lpstr>A127971942R_Latest</vt:lpstr>
      <vt:lpstr>A127971946X</vt:lpstr>
      <vt:lpstr>A127971946X_Data</vt:lpstr>
      <vt:lpstr>A127971946X_Latest</vt:lpstr>
      <vt:lpstr>A127971950R</vt:lpstr>
      <vt:lpstr>A127971950R_Data</vt:lpstr>
      <vt:lpstr>A127971950R_Latest</vt:lpstr>
      <vt:lpstr>A127971954X</vt:lpstr>
      <vt:lpstr>A127971954X_Data</vt:lpstr>
      <vt:lpstr>A127971954X_Latest</vt:lpstr>
      <vt:lpstr>A127971958J</vt:lpstr>
      <vt:lpstr>A127971958J_Data</vt:lpstr>
      <vt:lpstr>A127971958J_Latest</vt:lpstr>
      <vt:lpstr>A127971962X</vt:lpstr>
      <vt:lpstr>A127971962X_Data</vt:lpstr>
      <vt:lpstr>A127971962X_Latest</vt:lpstr>
      <vt:lpstr>A127971966J</vt:lpstr>
      <vt:lpstr>A127971966J_Data</vt:lpstr>
      <vt:lpstr>A127971966J_Latest</vt:lpstr>
      <vt:lpstr>A127971970X</vt:lpstr>
      <vt:lpstr>A127971970X_Data</vt:lpstr>
      <vt:lpstr>A127971970X_Latest</vt:lpstr>
      <vt:lpstr>A127971974J</vt:lpstr>
      <vt:lpstr>A127971974J_Data</vt:lpstr>
      <vt:lpstr>A127971974J_Latest</vt:lpstr>
      <vt:lpstr>A127971978T</vt:lpstr>
      <vt:lpstr>A127971978T_Data</vt:lpstr>
      <vt:lpstr>A127971978T_Latest</vt:lpstr>
      <vt:lpstr>A127971982J</vt:lpstr>
      <vt:lpstr>A127971982J_Data</vt:lpstr>
      <vt:lpstr>A127971982J_Latest</vt:lpstr>
      <vt:lpstr>A127971986T</vt:lpstr>
      <vt:lpstr>A127971986T_Data</vt:lpstr>
      <vt:lpstr>A127971986T_Latest</vt:lpstr>
      <vt:lpstr>A127971990J</vt:lpstr>
      <vt:lpstr>A127971990J_Data</vt:lpstr>
      <vt:lpstr>A127971990J_Latest</vt:lpstr>
      <vt:lpstr>A127971994T</vt:lpstr>
      <vt:lpstr>A127971994T_Data</vt:lpstr>
      <vt:lpstr>A127971994T_Latest</vt:lpstr>
      <vt:lpstr>A127971998A</vt:lpstr>
      <vt:lpstr>A127971998A_Data</vt:lpstr>
      <vt:lpstr>A127971998A_Latest</vt:lpstr>
      <vt:lpstr>A127972002J</vt:lpstr>
      <vt:lpstr>A127972002J_Data</vt:lpstr>
      <vt:lpstr>A127972002J_Latest</vt:lpstr>
      <vt:lpstr>A127972006T</vt:lpstr>
      <vt:lpstr>A127972006T_Data</vt:lpstr>
      <vt:lpstr>A127972006T_Latest</vt:lpstr>
      <vt:lpstr>A127972010J</vt:lpstr>
      <vt:lpstr>A127972010J_Data</vt:lpstr>
      <vt:lpstr>A127972010J_Latest</vt:lpstr>
      <vt:lpstr>A127972014T</vt:lpstr>
      <vt:lpstr>A127972014T_Data</vt:lpstr>
      <vt:lpstr>A127972014T_Latest</vt:lpstr>
      <vt:lpstr>A127972018A</vt:lpstr>
      <vt:lpstr>A127972018A_Data</vt:lpstr>
      <vt:lpstr>A127972018A_Latest</vt:lpstr>
      <vt:lpstr>A127973486J</vt:lpstr>
      <vt:lpstr>A127973486J_Data</vt:lpstr>
      <vt:lpstr>A127973486J_Latest</vt:lpstr>
      <vt:lpstr>A127973490X</vt:lpstr>
      <vt:lpstr>A127973490X_Data</vt:lpstr>
      <vt:lpstr>A127973490X_Latest</vt:lpstr>
      <vt:lpstr>A127973494J</vt:lpstr>
      <vt:lpstr>A127973494J_Data</vt:lpstr>
      <vt:lpstr>A127973494J_Latest</vt:lpstr>
      <vt:lpstr>A127973498T</vt:lpstr>
      <vt:lpstr>A127973498T_Data</vt:lpstr>
      <vt:lpstr>A127973498T_Latest</vt:lpstr>
      <vt:lpstr>A127973842T</vt:lpstr>
      <vt:lpstr>A127973842T_Data</vt:lpstr>
      <vt:lpstr>A127973842T_Latest</vt:lpstr>
      <vt:lpstr>A127973846A</vt:lpstr>
      <vt:lpstr>A127973846A_Data</vt:lpstr>
      <vt:lpstr>A127973846A_Latest</vt:lpstr>
      <vt:lpstr>A127973850T</vt:lpstr>
      <vt:lpstr>A127973850T_Data</vt:lpstr>
      <vt:lpstr>A127973850T_Latest</vt:lpstr>
      <vt:lpstr>A127973854A</vt:lpstr>
      <vt:lpstr>A127973854A_Data</vt:lpstr>
      <vt:lpstr>A127973854A_Latest</vt:lpstr>
      <vt:lpstr>A127973858K</vt:lpstr>
      <vt:lpstr>A127973858K_Data</vt:lpstr>
      <vt:lpstr>A127973858K_Latest</vt:lpstr>
      <vt:lpstr>A127973862A</vt:lpstr>
      <vt:lpstr>A127973862A_Data</vt:lpstr>
      <vt:lpstr>A127973862A_Latest</vt:lpstr>
      <vt:lpstr>A127973866K</vt:lpstr>
      <vt:lpstr>A127973866K_Data</vt:lpstr>
      <vt:lpstr>A127973866K_Latest</vt:lpstr>
      <vt:lpstr>A127973870A</vt:lpstr>
      <vt:lpstr>A127973870A_Data</vt:lpstr>
      <vt:lpstr>A127973870A_Latest</vt:lpstr>
      <vt:lpstr>A127973874K</vt:lpstr>
      <vt:lpstr>A127973874K_Data</vt:lpstr>
      <vt:lpstr>A127973874K_Latest</vt:lpstr>
      <vt:lpstr>A127973878V</vt:lpstr>
      <vt:lpstr>A127973878V_Data</vt:lpstr>
      <vt:lpstr>A127973878V_Latest</vt:lpstr>
      <vt:lpstr>A127973882K</vt:lpstr>
      <vt:lpstr>A127973882K_Data</vt:lpstr>
      <vt:lpstr>A127973882K_Latest</vt:lpstr>
      <vt:lpstr>A127973886V</vt:lpstr>
      <vt:lpstr>A127973886V_Data</vt:lpstr>
      <vt:lpstr>A127973886V_Latest</vt:lpstr>
      <vt:lpstr>A127973890K</vt:lpstr>
      <vt:lpstr>A127973890K_Data</vt:lpstr>
      <vt:lpstr>A127973890K_Latest</vt:lpstr>
      <vt:lpstr>A127973894V</vt:lpstr>
      <vt:lpstr>A127973894V_Data</vt:lpstr>
      <vt:lpstr>A127973894V_Latest</vt:lpstr>
      <vt:lpstr>A127973902J</vt:lpstr>
      <vt:lpstr>A127973902J_Data</vt:lpstr>
      <vt:lpstr>A127973902J_Latest</vt:lpstr>
      <vt:lpstr>A127973906T</vt:lpstr>
      <vt:lpstr>A127973906T_Data</vt:lpstr>
      <vt:lpstr>A127973906T_Latest</vt:lpstr>
      <vt:lpstr>A127973910J</vt:lpstr>
      <vt:lpstr>A127973910J_Data</vt:lpstr>
      <vt:lpstr>A127973910J_Latest</vt:lpstr>
      <vt:lpstr>A127973918A</vt:lpstr>
      <vt:lpstr>A127973918A_Data</vt:lpstr>
      <vt:lpstr>A127973918A_Latest</vt:lpstr>
      <vt:lpstr>A127973922T</vt:lpstr>
      <vt:lpstr>A127973922T_Data</vt:lpstr>
      <vt:lpstr>A127973922T_Latest</vt:lpstr>
      <vt:lpstr>A127973926A</vt:lpstr>
      <vt:lpstr>A127973926A_Data</vt:lpstr>
      <vt:lpstr>A127973926A_Latest</vt:lpstr>
      <vt:lpstr>A127973930T</vt:lpstr>
      <vt:lpstr>A127973930T_Data</vt:lpstr>
      <vt:lpstr>A127973930T_Latest</vt:lpstr>
      <vt:lpstr>A127973934A</vt:lpstr>
      <vt:lpstr>A127973934A_Data</vt:lpstr>
      <vt:lpstr>A127973934A_Latest</vt:lpstr>
      <vt:lpstr>A127973938K</vt:lpstr>
      <vt:lpstr>A127973938K_Data</vt:lpstr>
      <vt:lpstr>A127973938K_Latest</vt:lpstr>
      <vt:lpstr>A127973946K</vt:lpstr>
      <vt:lpstr>A127973946K_Data</vt:lpstr>
      <vt:lpstr>A127973946K_Latest</vt:lpstr>
      <vt:lpstr>A127973950A</vt:lpstr>
      <vt:lpstr>A127973950A_Data</vt:lpstr>
      <vt:lpstr>A127973950A_Latest</vt:lpstr>
      <vt:lpstr>A127973954K</vt:lpstr>
      <vt:lpstr>A127973954K_Data</vt:lpstr>
      <vt:lpstr>A127973954K_Latest</vt:lpstr>
      <vt:lpstr>A127973958V</vt:lpstr>
      <vt:lpstr>A127973958V_Data</vt:lpstr>
      <vt:lpstr>A127973958V_Latest</vt:lpstr>
      <vt:lpstr>A127973962K</vt:lpstr>
      <vt:lpstr>A127973962K_Data</vt:lpstr>
      <vt:lpstr>A127973962K_Latest</vt:lpstr>
      <vt:lpstr>A127973970K</vt:lpstr>
      <vt:lpstr>A127973970K_Data</vt:lpstr>
      <vt:lpstr>A127973970K_Latest</vt:lpstr>
      <vt:lpstr>A127973974V</vt:lpstr>
      <vt:lpstr>A127973974V_Data</vt:lpstr>
      <vt:lpstr>A127973974V_Latest</vt:lpstr>
      <vt:lpstr>A127973978C</vt:lpstr>
      <vt:lpstr>A127973978C_Data</vt:lpstr>
      <vt:lpstr>A127973978C_Latest</vt:lpstr>
      <vt:lpstr>A127973982V</vt:lpstr>
      <vt:lpstr>A127973982V_Data</vt:lpstr>
      <vt:lpstr>A127973982V_Latest</vt:lpstr>
      <vt:lpstr>A127973986C</vt:lpstr>
      <vt:lpstr>A127973986C_Data</vt:lpstr>
      <vt:lpstr>A127973986C_Latest</vt:lpstr>
      <vt:lpstr>A127973990V</vt:lpstr>
      <vt:lpstr>A127973990V_Data</vt:lpstr>
      <vt:lpstr>A127973990V_Latest</vt:lpstr>
      <vt:lpstr>A127973994C</vt:lpstr>
      <vt:lpstr>A127973994C_Data</vt:lpstr>
      <vt:lpstr>A127973994C_Latest</vt:lpstr>
      <vt:lpstr>A127973998L</vt:lpstr>
      <vt:lpstr>A127973998L_Data</vt:lpstr>
      <vt:lpstr>A127973998L_Latest</vt:lpstr>
      <vt:lpstr>A127974002V</vt:lpstr>
      <vt:lpstr>A127974002V_Data</vt:lpstr>
      <vt:lpstr>A127974002V_Latest</vt:lpstr>
      <vt:lpstr>A127974010V</vt:lpstr>
      <vt:lpstr>A127974010V_Data</vt:lpstr>
      <vt:lpstr>A127974010V_Latest</vt:lpstr>
      <vt:lpstr>A127974014C</vt:lpstr>
      <vt:lpstr>A127974014C_Data</vt:lpstr>
      <vt:lpstr>A127974014C_Latest</vt:lpstr>
      <vt:lpstr>A127974018L</vt:lpstr>
      <vt:lpstr>A127974018L_Data</vt:lpstr>
      <vt:lpstr>A127974018L_Latest</vt:lpstr>
      <vt:lpstr>A127974022C</vt:lpstr>
      <vt:lpstr>A127974022C_Data</vt:lpstr>
      <vt:lpstr>A127974022C_Latest</vt:lpstr>
      <vt:lpstr>A127974026L</vt:lpstr>
      <vt:lpstr>A127974026L_Data</vt:lpstr>
      <vt:lpstr>A127974026L_Latest</vt:lpstr>
      <vt:lpstr>A127974030C</vt:lpstr>
      <vt:lpstr>A127974030C_Data</vt:lpstr>
      <vt:lpstr>A127974030C_Latest</vt:lpstr>
      <vt:lpstr>A127974042L</vt:lpstr>
      <vt:lpstr>A127974042L_Data</vt:lpstr>
      <vt:lpstr>A127974042L_Latest</vt:lpstr>
      <vt:lpstr>A127974046W</vt:lpstr>
      <vt:lpstr>A127974046W_Data</vt:lpstr>
      <vt:lpstr>A127974046W_Latest</vt:lpstr>
      <vt:lpstr>A127974050L</vt:lpstr>
      <vt:lpstr>A127974050L_Data</vt:lpstr>
      <vt:lpstr>A127974050L_Latest</vt:lpstr>
      <vt:lpstr>A127974054W</vt:lpstr>
      <vt:lpstr>A127974054W_Data</vt:lpstr>
      <vt:lpstr>A127974054W_Latest</vt:lpstr>
      <vt:lpstr>A127974058F</vt:lpstr>
      <vt:lpstr>A127974058F_Data</vt:lpstr>
      <vt:lpstr>A127974058F_Latest</vt:lpstr>
      <vt:lpstr>A127974062W</vt:lpstr>
      <vt:lpstr>A127974062W_Data</vt:lpstr>
      <vt:lpstr>A127974062W_Latest</vt:lpstr>
      <vt:lpstr>A127974066F</vt:lpstr>
      <vt:lpstr>A127974066F_Data</vt:lpstr>
      <vt:lpstr>A127974066F_Latest</vt:lpstr>
      <vt:lpstr>A127974070W</vt:lpstr>
      <vt:lpstr>A127974070W_Data</vt:lpstr>
      <vt:lpstr>A127974070W_Latest</vt:lpstr>
      <vt:lpstr>A127974074F</vt:lpstr>
      <vt:lpstr>A127974074F_Data</vt:lpstr>
      <vt:lpstr>A127974074F_Latest</vt:lpstr>
      <vt:lpstr>A127974078R</vt:lpstr>
      <vt:lpstr>A127974078R_Data</vt:lpstr>
      <vt:lpstr>A127974078R_Latest</vt:lpstr>
      <vt:lpstr>A127974082F</vt:lpstr>
      <vt:lpstr>A127974082F_Data</vt:lpstr>
      <vt:lpstr>A127974082F_Latest</vt:lpstr>
      <vt:lpstr>A127974086R</vt:lpstr>
      <vt:lpstr>A127974086R_Data</vt:lpstr>
      <vt:lpstr>A127974086R_Latest</vt:lpstr>
      <vt:lpstr>A127974090F</vt:lpstr>
      <vt:lpstr>A127974090F_Data</vt:lpstr>
      <vt:lpstr>A127974090F_Latest</vt:lpstr>
      <vt:lpstr>A127974094R</vt:lpstr>
      <vt:lpstr>A127974094R_Data</vt:lpstr>
      <vt:lpstr>A127974094R_Latest</vt:lpstr>
      <vt:lpstr>A127974098X</vt:lpstr>
      <vt:lpstr>A127974098X_Data</vt:lpstr>
      <vt:lpstr>A127974098X_Latest</vt:lpstr>
      <vt:lpstr>A127974106L</vt:lpstr>
      <vt:lpstr>A127974106L_Data</vt:lpstr>
      <vt:lpstr>A127974106L_Latest</vt:lpstr>
      <vt:lpstr>A127974110C</vt:lpstr>
      <vt:lpstr>A127974110C_Data</vt:lpstr>
      <vt:lpstr>A127974110C_Latest</vt:lpstr>
      <vt:lpstr>A127974114L</vt:lpstr>
      <vt:lpstr>A127974114L_Data</vt:lpstr>
      <vt:lpstr>A127974114L_Latest</vt:lpstr>
      <vt:lpstr>A127974118W</vt:lpstr>
      <vt:lpstr>A127974118W_Data</vt:lpstr>
      <vt:lpstr>A127974118W_Latest</vt:lpstr>
      <vt:lpstr>A127974122L</vt:lpstr>
      <vt:lpstr>A127974122L_Data</vt:lpstr>
      <vt:lpstr>A127974122L_Latest</vt:lpstr>
      <vt:lpstr>A127974126W</vt:lpstr>
      <vt:lpstr>A127974126W_Data</vt:lpstr>
      <vt:lpstr>A127974126W_Latest</vt:lpstr>
      <vt:lpstr>A127974130L</vt:lpstr>
      <vt:lpstr>A127974130L_Data</vt:lpstr>
      <vt:lpstr>A127974130L_Latest</vt:lpstr>
      <vt:lpstr>A127974134W</vt:lpstr>
      <vt:lpstr>A127974134W_Data</vt:lpstr>
      <vt:lpstr>A127974134W_Latest</vt:lpstr>
      <vt:lpstr>A127974138F</vt:lpstr>
      <vt:lpstr>A127974138F_Data</vt:lpstr>
      <vt:lpstr>A127974138F_Latest</vt:lpstr>
      <vt:lpstr>A127974142W</vt:lpstr>
      <vt:lpstr>A127974142W_Data</vt:lpstr>
      <vt:lpstr>A127974142W_Latest</vt:lpstr>
      <vt:lpstr>A127974146F</vt:lpstr>
      <vt:lpstr>A127974146F_Data</vt:lpstr>
      <vt:lpstr>A127974146F_Latest</vt:lpstr>
      <vt:lpstr>A127974150W</vt:lpstr>
      <vt:lpstr>A127974150W_Data</vt:lpstr>
      <vt:lpstr>A127974150W_Latest</vt:lpstr>
      <vt:lpstr>A127974154F</vt:lpstr>
      <vt:lpstr>A127974154F_Data</vt:lpstr>
      <vt:lpstr>A127974154F_Latest</vt:lpstr>
      <vt:lpstr>A127974158R</vt:lpstr>
      <vt:lpstr>A127974158R_Data</vt:lpstr>
      <vt:lpstr>A127974158R_Latest</vt:lpstr>
      <vt:lpstr>A127974162F</vt:lpstr>
      <vt:lpstr>A127974162F_Data</vt:lpstr>
      <vt:lpstr>A127974162F_Latest</vt:lpstr>
      <vt:lpstr>A127974166R</vt:lpstr>
      <vt:lpstr>A127974166R_Data</vt:lpstr>
      <vt:lpstr>A127974166R_Latest</vt:lpstr>
      <vt:lpstr>A127974170F</vt:lpstr>
      <vt:lpstr>A127974170F_Data</vt:lpstr>
      <vt:lpstr>A127974170F_Latest</vt:lpstr>
      <vt:lpstr>A127974174R</vt:lpstr>
      <vt:lpstr>A127974174R_Data</vt:lpstr>
      <vt:lpstr>A127974174R_Latest</vt:lpstr>
      <vt:lpstr>A127974178X</vt:lpstr>
      <vt:lpstr>A127974178X_Data</vt:lpstr>
      <vt:lpstr>A127974178X_Latest</vt:lpstr>
      <vt:lpstr>A127974182R</vt:lpstr>
      <vt:lpstr>A127974182R_Data</vt:lpstr>
      <vt:lpstr>A127974182R_Latest</vt:lpstr>
      <vt:lpstr>A127974186X</vt:lpstr>
      <vt:lpstr>A127974186X_Data</vt:lpstr>
      <vt:lpstr>A127974186X_Latest</vt:lpstr>
      <vt:lpstr>A127975586C</vt:lpstr>
      <vt:lpstr>A127975586C_Data</vt:lpstr>
      <vt:lpstr>A127975586C_Latest</vt:lpstr>
      <vt:lpstr>A127975590V</vt:lpstr>
      <vt:lpstr>A127975590V_Data</vt:lpstr>
      <vt:lpstr>A127975590V_Latest</vt:lpstr>
      <vt:lpstr>A127975594C</vt:lpstr>
      <vt:lpstr>A127975594C_Data</vt:lpstr>
      <vt:lpstr>A127975594C_Latest</vt:lpstr>
      <vt:lpstr>A127975598L</vt:lpstr>
      <vt:lpstr>A127975598L_Data</vt:lpstr>
      <vt:lpstr>A127975598L_Latest</vt:lpstr>
      <vt:lpstr>A127976002F</vt:lpstr>
      <vt:lpstr>A127976002F_Data</vt:lpstr>
      <vt:lpstr>A127976002F_Latest</vt:lpstr>
      <vt:lpstr>A127976006R</vt:lpstr>
      <vt:lpstr>A127976006R_Data</vt:lpstr>
      <vt:lpstr>A127976006R_Latest</vt:lpstr>
      <vt:lpstr>A127976010F</vt:lpstr>
      <vt:lpstr>A127976010F_Data</vt:lpstr>
      <vt:lpstr>A127976010F_Latest</vt:lpstr>
      <vt:lpstr>A127976014R</vt:lpstr>
      <vt:lpstr>A127976014R_Data</vt:lpstr>
      <vt:lpstr>A127976014R_Latest</vt:lpstr>
      <vt:lpstr>A127976018X</vt:lpstr>
      <vt:lpstr>A127976018X_Data</vt:lpstr>
      <vt:lpstr>A127976018X_Latest</vt:lpstr>
      <vt:lpstr>A127976022R</vt:lpstr>
      <vt:lpstr>A127976022R_Data</vt:lpstr>
      <vt:lpstr>A127976022R_Latest</vt:lpstr>
      <vt:lpstr>A127976026X</vt:lpstr>
      <vt:lpstr>A127976026X_Data</vt:lpstr>
      <vt:lpstr>A127976026X_Latest</vt:lpstr>
      <vt:lpstr>A127976030R</vt:lpstr>
      <vt:lpstr>A127976030R_Data</vt:lpstr>
      <vt:lpstr>A127976030R_Latest</vt:lpstr>
      <vt:lpstr>A127976034X</vt:lpstr>
      <vt:lpstr>A127976034X_Data</vt:lpstr>
      <vt:lpstr>A127976034X_Latest</vt:lpstr>
      <vt:lpstr>A127976038J</vt:lpstr>
      <vt:lpstr>A127976038J_Data</vt:lpstr>
      <vt:lpstr>A127976038J_Latest</vt:lpstr>
      <vt:lpstr>A127976042X</vt:lpstr>
      <vt:lpstr>A127976042X_Data</vt:lpstr>
      <vt:lpstr>A127976042X_Latest</vt:lpstr>
      <vt:lpstr>A127976046J</vt:lpstr>
      <vt:lpstr>A127976046J_Data</vt:lpstr>
      <vt:lpstr>A127976046J_Latest</vt:lpstr>
      <vt:lpstr>A127976050X</vt:lpstr>
      <vt:lpstr>A127976050X_Data</vt:lpstr>
      <vt:lpstr>A127976050X_Latest</vt:lpstr>
      <vt:lpstr>A127976054J</vt:lpstr>
      <vt:lpstr>A127976054J_Data</vt:lpstr>
      <vt:lpstr>A127976054J_Latest</vt:lpstr>
      <vt:lpstr>A127976062J</vt:lpstr>
      <vt:lpstr>A127976062J_Data</vt:lpstr>
      <vt:lpstr>A127976062J_Latest</vt:lpstr>
      <vt:lpstr>A127976066T</vt:lpstr>
      <vt:lpstr>A127976066T_Data</vt:lpstr>
      <vt:lpstr>A127976066T_Latest</vt:lpstr>
      <vt:lpstr>A127976070J</vt:lpstr>
      <vt:lpstr>A127976070J_Data</vt:lpstr>
      <vt:lpstr>A127976070J_Latest</vt:lpstr>
      <vt:lpstr>A127976074T</vt:lpstr>
      <vt:lpstr>A127976074T_Data</vt:lpstr>
      <vt:lpstr>A127976074T_Latest</vt:lpstr>
      <vt:lpstr>A127976078A</vt:lpstr>
      <vt:lpstr>A127976078A_Data</vt:lpstr>
      <vt:lpstr>A127976078A_Latest</vt:lpstr>
      <vt:lpstr>A127976082T</vt:lpstr>
      <vt:lpstr>A127976082T_Data</vt:lpstr>
      <vt:lpstr>A127976082T_Latest</vt:lpstr>
      <vt:lpstr>A127976086A</vt:lpstr>
      <vt:lpstr>A127976086A_Data</vt:lpstr>
      <vt:lpstr>A127976086A_Latest</vt:lpstr>
      <vt:lpstr>A127976090T</vt:lpstr>
      <vt:lpstr>A127976090T_Data</vt:lpstr>
      <vt:lpstr>A127976090T_Latest</vt:lpstr>
      <vt:lpstr>A127976094A</vt:lpstr>
      <vt:lpstr>A127976094A_Data</vt:lpstr>
      <vt:lpstr>A127976094A_Latest</vt:lpstr>
      <vt:lpstr>A127976098K</vt:lpstr>
      <vt:lpstr>A127976098K_Data</vt:lpstr>
      <vt:lpstr>A127976098K_Latest</vt:lpstr>
      <vt:lpstr>A127976102R</vt:lpstr>
      <vt:lpstr>A127976102R_Data</vt:lpstr>
      <vt:lpstr>A127976102R_Latest</vt:lpstr>
      <vt:lpstr>A127976106X</vt:lpstr>
      <vt:lpstr>A127976106X_Data</vt:lpstr>
      <vt:lpstr>A127976106X_Latest</vt:lpstr>
      <vt:lpstr>A127976110R</vt:lpstr>
      <vt:lpstr>A127976110R_Data</vt:lpstr>
      <vt:lpstr>A127976110R_Latest</vt:lpstr>
      <vt:lpstr>A127976114X</vt:lpstr>
      <vt:lpstr>A127976114X_Data</vt:lpstr>
      <vt:lpstr>A127976114X_Latest</vt:lpstr>
      <vt:lpstr>A127976118J</vt:lpstr>
      <vt:lpstr>A127976118J_Data</vt:lpstr>
      <vt:lpstr>A127976118J_Latest</vt:lpstr>
      <vt:lpstr>A127976122X</vt:lpstr>
      <vt:lpstr>A127976122X_Data</vt:lpstr>
      <vt:lpstr>A127976122X_Latest</vt:lpstr>
      <vt:lpstr>A127976126J</vt:lpstr>
      <vt:lpstr>A127976126J_Data</vt:lpstr>
      <vt:lpstr>A127976126J_Latest</vt:lpstr>
      <vt:lpstr>A127976130X</vt:lpstr>
      <vt:lpstr>A127976130X_Data</vt:lpstr>
      <vt:lpstr>A127976130X_Latest</vt:lpstr>
      <vt:lpstr>A127976134J</vt:lpstr>
      <vt:lpstr>A127976134J_Data</vt:lpstr>
      <vt:lpstr>A127976134J_Latest</vt:lpstr>
      <vt:lpstr>A127976138T</vt:lpstr>
      <vt:lpstr>A127976138T_Data</vt:lpstr>
      <vt:lpstr>A127976138T_Latest</vt:lpstr>
      <vt:lpstr>A127976142J</vt:lpstr>
      <vt:lpstr>A127976142J_Data</vt:lpstr>
      <vt:lpstr>A127976142J_Latest</vt:lpstr>
      <vt:lpstr>A127976146T</vt:lpstr>
      <vt:lpstr>A127976146T_Data</vt:lpstr>
      <vt:lpstr>A127976146T_Latest</vt:lpstr>
      <vt:lpstr>A127976150J</vt:lpstr>
      <vt:lpstr>A127976150J_Data</vt:lpstr>
      <vt:lpstr>A127976150J_Latest</vt:lpstr>
      <vt:lpstr>A127976154T</vt:lpstr>
      <vt:lpstr>A127976154T_Data</vt:lpstr>
      <vt:lpstr>A127976154T_Latest</vt:lpstr>
      <vt:lpstr>A127976158A</vt:lpstr>
      <vt:lpstr>A127976158A_Data</vt:lpstr>
      <vt:lpstr>A127976158A_Latest</vt:lpstr>
      <vt:lpstr>A127976162T</vt:lpstr>
      <vt:lpstr>A127976162T_Data</vt:lpstr>
      <vt:lpstr>A127976162T_Latest</vt:lpstr>
      <vt:lpstr>A127976166A</vt:lpstr>
      <vt:lpstr>A127976166A_Data</vt:lpstr>
      <vt:lpstr>A127976166A_Latest</vt:lpstr>
      <vt:lpstr>A127976170T</vt:lpstr>
      <vt:lpstr>A127976170T_Data</vt:lpstr>
      <vt:lpstr>A127976170T_Latest</vt:lpstr>
      <vt:lpstr>A127976174A</vt:lpstr>
      <vt:lpstr>A127976174A_Data</vt:lpstr>
      <vt:lpstr>A127976174A_Latest</vt:lpstr>
      <vt:lpstr>A127976178K</vt:lpstr>
      <vt:lpstr>A127976178K_Data</vt:lpstr>
      <vt:lpstr>A127976178K_Latest</vt:lpstr>
      <vt:lpstr>A127976182A</vt:lpstr>
      <vt:lpstr>A127976182A_Data</vt:lpstr>
      <vt:lpstr>A127976182A_Latest</vt:lpstr>
      <vt:lpstr>A127976186K</vt:lpstr>
      <vt:lpstr>A127976186K_Data</vt:lpstr>
      <vt:lpstr>A127976186K_Latest</vt:lpstr>
      <vt:lpstr>A127976190A</vt:lpstr>
      <vt:lpstr>A127976190A_Data</vt:lpstr>
      <vt:lpstr>A127976190A_Latest</vt:lpstr>
      <vt:lpstr>A127976194K</vt:lpstr>
      <vt:lpstr>A127976194K_Data</vt:lpstr>
      <vt:lpstr>A127976194K_Latest</vt:lpstr>
      <vt:lpstr>A127976198V</vt:lpstr>
      <vt:lpstr>A127976198V_Data</vt:lpstr>
      <vt:lpstr>A127976198V_Latest</vt:lpstr>
      <vt:lpstr>A127976202X</vt:lpstr>
      <vt:lpstr>A127976202X_Data</vt:lpstr>
      <vt:lpstr>A127976202X_Latest</vt:lpstr>
      <vt:lpstr>A127976206J</vt:lpstr>
      <vt:lpstr>A127976206J_Data</vt:lpstr>
      <vt:lpstr>A127976206J_Latest</vt:lpstr>
      <vt:lpstr>A127976210X</vt:lpstr>
      <vt:lpstr>A127976210X_Data</vt:lpstr>
      <vt:lpstr>A127976210X_Latest</vt:lpstr>
      <vt:lpstr>A127976214J</vt:lpstr>
      <vt:lpstr>A127976214J_Data</vt:lpstr>
      <vt:lpstr>A127976214J_Latest</vt:lpstr>
      <vt:lpstr>A127976218T</vt:lpstr>
      <vt:lpstr>A127976218T_Data</vt:lpstr>
      <vt:lpstr>A127976218T_Latest</vt:lpstr>
      <vt:lpstr>A127976222J</vt:lpstr>
      <vt:lpstr>A127976222J_Data</vt:lpstr>
      <vt:lpstr>A127976222J_Latest</vt:lpstr>
      <vt:lpstr>A127976226T</vt:lpstr>
      <vt:lpstr>A127976226T_Data</vt:lpstr>
      <vt:lpstr>A127976226T_Latest</vt:lpstr>
      <vt:lpstr>A127976230J</vt:lpstr>
      <vt:lpstr>A127976230J_Data</vt:lpstr>
      <vt:lpstr>A127976230J_Latest</vt:lpstr>
      <vt:lpstr>A127976242T</vt:lpstr>
      <vt:lpstr>A127976242T_Data</vt:lpstr>
      <vt:lpstr>A127976242T_Latest</vt:lpstr>
      <vt:lpstr>A127976258K</vt:lpstr>
      <vt:lpstr>A127976258K_Data</vt:lpstr>
      <vt:lpstr>A127976258K_Latest</vt:lpstr>
      <vt:lpstr>A127976262A</vt:lpstr>
      <vt:lpstr>A127976262A_Data</vt:lpstr>
      <vt:lpstr>A127976262A_Latest</vt:lpstr>
      <vt:lpstr>A127976266K</vt:lpstr>
      <vt:lpstr>A127976266K_Data</vt:lpstr>
      <vt:lpstr>A127976266K_Latest</vt:lpstr>
      <vt:lpstr>A127976270A</vt:lpstr>
      <vt:lpstr>A127976270A_Data</vt:lpstr>
      <vt:lpstr>A127976270A_Latest</vt:lpstr>
      <vt:lpstr>A127976274K</vt:lpstr>
      <vt:lpstr>A127976274K_Data</vt:lpstr>
      <vt:lpstr>A127976274K_Latest</vt:lpstr>
      <vt:lpstr>A127976278V</vt:lpstr>
      <vt:lpstr>A127976278V_Data</vt:lpstr>
      <vt:lpstr>A127976278V_Latest</vt:lpstr>
      <vt:lpstr>A127976282K</vt:lpstr>
      <vt:lpstr>A127976282K_Data</vt:lpstr>
      <vt:lpstr>A127976282K_Latest</vt:lpstr>
      <vt:lpstr>A127976286V</vt:lpstr>
      <vt:lpstr>A127976286V_Data</vt:lpstr>
      <vt:lpstr>A127976286V_Latest</vt:lpstr>
      <vt:lpstr>A127976290K</vt:lpstr>
      <vt:lpstr>A127976290K_Data</vt:lpstr>
      <vt:lpstr>A127976290K_Latest</vt:lpstr>
      <vt:lpstr>A127976294V</vt:lpstr>
      <vt:lpstr>A127976294V_Data</vt:lpstr>
      <vt:lpstr>A127976294V_Latest</vt:lpstr>
      <vt:lpstr>A127976298C</vt:lpstr>
      <vt:lpstr>A127976298C_Data</vt:lpstr>
      <vt:lpstr>A127976298C_Latest</vt:lpstr>
      <vt:lpstr>A127976302J</vt:lpstr>
      <vt:lpstr>A127976302J_Data</vt:lpstr>
      <vt:lpstr>A127976302J_Latest</vt:lpstr>
      <vt:lpstr>A127976306T</vt:lpstr>
      <vt:lpstr>A127976306T_Data</vt:lpstr>
      <vt:lpstr>A127976306T_Latest</vt:lpstr>
      <vt:lpstr>A127976310J</vt:lpstr>
      <vt:lpstr>A127976310J_Data</vt:lpstr>
      <vt:lpstr>A127976310J_Latest</vt:lpstr>
      <vt:lpstr>A127976318A</vt:lpstr>
      <vt:lpstr>A127976318A_Data</vt:lpstr>
      <vt:lpstr>A127976318A_Latest</vt:lpstr>
      <vt:lpstr>A127976322T</vt:lpstr>
      <vt:lpstr>A127976322T_Data</vt:lpstr>
      <vt:lpstr>A127976322T_Latest</vt:lpstr>
      <vt:lpstr>A127976326A</vt:lpstr>
      <vt:lpstr>A127976326A_Data</vt:lpstr>
      <vt:lpstr>A127976326A_Latest</vt:lpstr>
      <vt:lpstr>A127976330T</vt:lpstr>
      <vt:lpstr>A127976330T_Data</vt:lpstr>
      <vt:lpstr>A127976330T_Latest</vt:lpstr>
      <vt:lpstr>A127976334A</vt:lpstr>
      <vt:lpstr>A127976334A_Data</vt:lpstr>
      <vt:lpstr>A127976334A_Latest</vt:lpstr>
      <vt:lpstr>A127976338K</vt:lpstr>
      <vt:lpstr>A127976338K_Data</vt:lpstr>
      <vt:lpstr>A127976338K_Latest</vt:lpstr>
      <vt:lpstr>A127976342A</vt:lpstr>
      <vt:lpstr>A127976342A_Data</vt:lpstr>
      <vt:lpstr>A127976342A_Latest</vt:lpstr>
      <vt:lpstr>A127976346K</vt:lpstr>
      <vt:lpstr>A127976346K_Data</vt:lpstr>
      <vt:lpstr>A127976346K_Latest</vt:lpstr>
      <vt:lpstr>A127976350A</vt:lpstr>
      <vt:lpstr>A127976350A_Data</vt:lpstr>
      <vt:lpstr>A127976350A_Latest</vt:lpstr>
      <vt:lpstr>A127976354K</vt:lpstr>
      <vt:lpstr>A127976354K_Data</vt:lpstr>
      <vt:lpstr>A127976354K_Latest</vt:lpstr>
      <vt:lpstr>A127976358V</vt:lpstr>
      <vt:lpstr>A127976358V_Data</vt:lpstr>
      <vt:lpstr>A127976358V_Latest</vt:lpstr>
      <vt:lpstr>A127976362K</vt:lpstr>
      <vt:lpstr>A127976362K_Data</vt:lpstr>
      <vt:lpstr>A127976362K_Latest</vt:lpstr>
      <vt:lpstr>A127976366V</vt:lpstr>
      <vt:lpstr>A127976366V_Data</vt:lpstr>
      <vt:lpstr>A127976366V_Latest</vt:lpstr>
      <vt:lpstr>A127976370K</vt:lpstr>
      <vt:lpstr>A127976370K_Data</vt:lpstr>
      <vt:lpstr>A127976370K_Latest</vt:lpstr>
      <vt:lpstr>A127976374V</vt:lpstr>
      <vt:lpstr>A127976374V_Data</vt:lpstr>
      <vt:lpstr>A127976374V_Latest</vt:lpstr>
      <vt:lpstr>A127976378C</vt:lpstr>
      <vt:lpstr>A127976378C_Data</vt:lpstr>
      <vt:lpstr>A127976378C_Latest</vt:lpstr>
      <vt:lpstr>A127976382V</vt:lpstr>
      <vt:lpstr>A127976382V_Data</vt:lpstr>
      <vt:lpstr>A127976382V_Latest</vt:lpstr>
      <vt:lpstr>A127976386C</vt:lpstr>
      <vt:lpstr>A127976386C_Data</vt:lpstr>
      <vt:lpstr>A127976386C_Latest</vt:lpstr>
      <vt:lpstr>A127976390V</vt:lpstr>
      <vt:lpstr>A127976390V_Data</vt:lpstr>
      <vt:lpstr>A127976390V_Latest</vt:lpstr>
      <vt:lpstr>A127977802W</vt:lpstr>
      <vt:lpstr>A127977802W_Data</vt:lpstr>
      <vt:lpstr>A127977802W_Latest</vt:lpstr>
      <vt:lpstr>A127977806F</vt:lpstr>
      <vt:lpstr>A127977806F_Data</vt:lpstr>
      <vt:lpstr>A127977806F_Latest</vt:lpstr>
      <vt:lpstr>A127977810W</vt:lpstr>
      <vt:lpstr>A127977810W_Data</vt:lpstr>
      <vt:lpstr>A127977810W_Latest</vt:lpstr>
      <vt:lpstr>A127977814F</vt:lpstr>
      <vt:lpstr>A127977814F_Data</vt:lpstr>
      <vt:lpstr>A127977814F_Latest</vt:lpstr>
      <vt:lpstr>A127978194W</vt:lpstr>
      <vt:lpstr>A127978194W_Data</vt:lpstr>
      <vt:lpstr>A127978194W_Latest</vt:lpstr>
      <vt:lpstr>A127978198F</vt:lpstr>
      <vt:lpstr>A127978198F_Data</vt:lpstr>
      <vt:lpstr>A127978198F_Latest</vt:lpstr>
      <vt:lpstr>A127978202K</vt:lpstr>
      <vt:lpstr>A127978202K_Data</vt:lpstr>
      <vt:lpstr>A127978202K_Latest</vt:lpstr>
      <vt:lpstr>A127978206V</vt:lpstr>
      <vt:lpstr>A127978206V_Data</vt:lpstr>
      <vt:lpstr>A127978206V_Latest</vt:lpstr>
      <vt:lpstr>A127978210K</vt:lpstr>
      <vt:lpstr>A127978210K_Data</vt:lpstr>
      <vt:lpstr>A127978210K_Latest</vt:lpstr>
      <vt:lpstr>A127978214V</vt:lpstr>
      <vt:lpstr>A127978214V_Data</vt:lpstr>
      <vt:lpstr>A127978214V_Latest</vt:lpstr>
      <vt:lpstr>A127978218C</vt:lpstr>
      <vt:lpstr>A127978218C_Data</vt:lpstr>
      <vt:lpstr>A127978218C_Latest</vt:lpstr>
      <vt:lpstr>A127978222V</vt:lpstr>
      <vt:lpstr>A127978222V_Data</vt:lpstr>
      <vt:lpstr>A127978222V_Latest</vt:lpstr>
      <vt:lpstr>A127978226C</vt:lpstr>
      <vt:lpstr>A127978226C_Data</vt:lpstr>
      <vt:lpstr>A127978226C_Latest</vt:lpstr>
      <vt:lpstr>A127978230V</vt:lpstr>
      <vt:lpstr>A127978230V_Data</vt:lpstr>
      <vt:lpstr>A127978230V_Latest</vt:lpstr>
      <vt:lpstr>A127978234C</vt:lpstr>
      <vt:lpstr>A127978234C_Data</vt:lpstr>
      <vt:lpstr>A127978234C_Latest</vt:lpstr>
      <vt:lpstr>A127978238L</vt:lpstr>
      <vt:lpstr>A127978238L_Data</vt:lpstr>
      <vt:lpstr>A127978238L_Latest</vt:lpstr>
      <vt:lpstr>A127978242C</vt:lpstr>
      <vt:lpstr>A127978242C_Data</vt:lpstr>
      <vt:lpstr>A127978242C_Latest</vt:lpstr>
      <vt:lpstr>A127978246L</vt:lpstr>
      <vt:lpstr>A127978246L_Data</vt:lpstr>
      <vt:lpstr>A127978246L_Latest</vt:lpstr>
      <vt:lpstr>A127978250C</vt:lpstr>
      <vt:lpstr>A127978250C_Data</vt:lpstr>
      <vt:lpstr>A127978250C_Latest</vt:lpstr>
      <vt:lpstr>A127978254L</vt:lpstr>
      <vt:lpstr>A127978254L_Data</vt:lpstr>
      <vt:lpstr>A127978254L_Latest</vt:lpstr>
      <vt:lpstr>A127978258W</vt:lpstr>
      <vt:lpstr>A127978258W_Data</vt:lpstr>
      <vt:lpstr>A127978258W_Latest</vt:lpstr>
      <vt:lpstr>A127978262L</vt:lpstr>
      <vt:lpstr>A127978262L_Data</vt:lpstr>
      <vt:lpstr>A127978262L_Latest</vt:lpstr>
      <vt:lpstr>A127978266W</vt:lpstr>
      <vt:lpstr>A127978266W_Data</vt:lpstr>
      <vt:lpstr>A127978266W_Latest</vt:lpstr>
      <vt:lpstr>A127978270L</vt:lpstr>
      <vt:lpstr>A127978270L_Data</vt:lpstr>
      <vt:lpstr>A127978270L_Latest</vt:lpstr>
      <vt:lpstr>A127978274W</vt:lpstr>
      <vt:lpstr>A127978274W_Data</vt:lpstr>
      <vt:lpstr>A127978274W_Latest</vt:lpstr>
      <vt:lpstr>A127978278F</vt:lpstr>
      <vt:lpstr>A127978278F_Data</vt:lpstr>
      <vt:lpstr>A127978278F_Latest</vt:lpstr>
      <vt:lpstr>A127978286F</vt:lpstr>
      <vt:lpstr>A127978286F_Data</vt:lpstr>
      <vt:lpstr>A127978286F_Latest</vt:lpstr>
      <vt:lpstr>A127978290W</vt:lpstr>
      <vt:lpstr>A127978290W_Data</vt:lpstr>
      <vt:lpstr>A127978290W_Latest</vt:lpstr>
      <vt:lpstr>A127978294F</vt:lpstr>
      <vt:lpstr>A127978294F_Data</vt:lpstr>
      <vt:lpstr>A127978294F_Latest</vt:lpstr>
      <vt:lpstr>A127978298R</vt:lpstr>
      <vt:lpstr>A127978298R_Data</vt:lpstr>
      <vt:lpstr>A127978298R_Latest</vt:lpstr>
      <vt:lpstr>A127978302V</vt:lpstr>
      <vt:lpstr>A127978302V_Data</vt:lpstr>
      <vt:lpstr>A127978302V_Latest</vt:lpstr>
      <vt:lpstr>A127978306C</vt:lpstr>
      <vt:lpstr>A127978306C_Data</vt:lpstr>
      <vt:lpstr>A127978306C_Latest</vt:lpstr>
      <vt:lpstr>A127978310V</vt:lpstr>
      <vt:lpstr>A127978310V_Data</vt:lpstr>
      <vt:lpstr>A127978310V_Latest</vt:lpstr>
      <vt:lpstr>A127978314C</vt:lpstr>
      <vt:lpstr>A127978314C_Data</vt:lpstr>
      <vt:lpstr>A127978314C_Latest</vt:lpstr>
      <vt:lpstr>A127978318L</vt:lpstr>
      <vt:lpstr>A127978318L_Data</vt:lpstr>
      <vt:lpstr>A127978318L_Latest</vt:lpstr>
      <vt:lpstr>A127978322C</vt:lpstr>
      <vt:lpstr>A127978322C_Data</vt:lpstr>
      <vt:lpstr>A127978322C_Latest</vt:lpstr>
      <vt:lpstr>A127978326L</vt:lpstr>
      <vt:lpstr>A127978326L_Data</vt:lpstr>
      <vt:lpstr>A127978326L_Latest</vt:lpstr>
      <vt:lpstr>A127978330C</vt:lpstr>
      <vt:lpstr>A127978330C_Data</vt:lpstr>
      <vt:lpstr>A127978330C_Latest</vt:lpstr>
      <vt:lpstr>A127978334L</vt:lpstr>
      <vt:lpstr>A127978334L_Data</vt:lpstr>
      <vt:lpstr>A127978334L_Latest</vt:lpstr>
      <vt:lpstr>A127978338W</vt:lpstr>
      <vt:lpstr>A127978338W_Data</vt:lpstr>
      <vt:lpstr>A127978338W_Latest</vt:lpstr>
      <vt:lpstr>A127978342L</vt:lpstr>
      <vt:lpstr>A127978342L_Data</vt:lpstr>
      <vt:lpstr>A127978342L_Latest</vt:lpstr>
      <vt:lpstr>A127978346W</vt:lpstr>
      <vt:lpstr>A127978346W_Data</vt:lpstr>
      <vt:lpstr>A127978346W_Latest</vt:lpstr>
      <vt:lpstr>A127978350L</vt:lpstr>
      <vt:lpstr>A127978350L_Data</vt:lpstr>
      <vt:lpstr>A127978350L_Latest</vt:lpstr>
      <vt:lpstr>A127978354W</vt:lpstr>
      <vt:lpstr>A127978354W_Data</vt:lpstr>
      <vt:lpstr>A127978354W_Latest</vt:lpstr>
      <vt:lpstr>A127978358F</vt:lpstr>
      <vt:lpstr>A127978358F_Data</vt:lpstr>
      <vt:lpstr>A127978358F_Latest</vt:lpstr>
      <vt:lpstr>A127978362W</vt:lpstr>
      <vt:lpstr>A127978362W_Data</vt:lpstr>
      <vt:lpstr>A127978362W_Latest</vt:lpstr>
      <vt:lpstr>A127978366F</vt:lpstr>
      <vt:lpstr>A127978366F_Data</vt:lpstr>
      <vt:lpstr>A127978366F_Latest</vt:lpstr>
      <vt:lpstr>A127978370W</vt:lpstr>
      <vt:lpstr>A127978370W_Data</vt:lpstr>
      <vt:lpstr>A127978370W_Latest</vt:lpstr>
      <vt:lpstr>A127978374F</vt:lpstr>
      <vt:lpstr>A127978374F_Data</vt:lpstr>
      <vt:lpstr>A127978374F_Latest</vt:lpstr>
      <vt:lpstr>A127978378R</vt:lpstr>
      <vt:lpstr>A127978378R_Data</vt:lpstr>
      <vt:lpstr>A127978378R_Latest</vt:lpstr>
      <vt:lpstr>A127978382F</vt:lpstr>
      <vt:lpstr>A127978382F_Data</vt:lpstr>
      <vt:lpstr>A127978382F_Latest</vt:lpstr>
      <vt:lpstr>A127978386R</vt:lpstr>
      <vt:lpstr>A127978386R_Data</vt:lpstr>
      <vt:lpstr>A127978386R_Latest</vt:lpstr>
      <vt:lpstr>A127978390F</vt:lpstr>
      <vt:lpstr>A127978390F_Data</vt:lpstr>
      <vt:lpstr>A127978390F_Latest</vt:lpstr>
      <vt:lpstr>A127978406L</vt:lpstr>
      <vt:lpstr>A127978406L_Data</vt:lpstr>
      <vt:lpstr>A127978406L_Latest</vt:lpstr>
      <vt:lpstr>A127978410C</vt:lpstr>
      <vt:lpstr>A127978410C_Data</vt:lpstr>
      <vt:lpstr>A127978410C_Latest</vt:lpstr>
      <vt:lpstr>A127978414L</vt:lpstr>
      <vt:lpstr>A127978414L_Data</vt:lpstr>
      <vt:lpstr>A127978414L_Latest</vt:lpstr>
      <vt:lpstr>A127978418W</vt:lpstr>
      <vt:lpstr>A127978418W_Data</vt:lpstr>
      <vt:lpstr>A127978418W_Latest</vt:lpstr>
      <vt:lpstr>A127978422L</vt:lpstr>
      <vt:lpstr>A127978422L_Data</vt:lpstr>
      <vt:lpstr>A127978422L_Latest</vt:lpstr>
      <vt:lpstr>A127978426W</vt:lpstr>
      <vt:lpstr>A127978426W_Data</vt:lpstr>
      <vt:lpstr>A127978426W_Latest</vt:lpstr>
      <vt:lpstr>A127978430L</vt:lpstr>
      <vt:lpstr>A127978430L_Data</vt:lpstr>
      <vt:lpstr>A127978430L_Latest</vt:lpstr>
      <vt:lpstr>A127978434W</vt:lpstr>
      <vt:lpstr>A127978434W_Data</vt:lpstr>
      <vt:lpstr>A127978434W_Latest</vt:lpstr>
      <vt:lpstr>A127978438F</vt:lpstr>
      <vt:lpstr>A127978438F_Data</vt:lpstr>
      <vt:lpstr>A127978438F_Latest</vt:lpstr>
      <vt:lpstr>A127978442W</vt:lpstr>
      <vt:lpstr>A127978442W_Data</vt:lpstr>
      <vt:lpstr>A127978442W_Latest</vt:lpstr>
      <vt:lpstr>A127978446F</vt:lpstr>
      <vt:lpstr>A127978446F_Data</vt:lpstr>
      <vt:lpstr>A127978446F_Latest</vt:lpstr>
      <vt:lpstr>A127978450W</vt:lpstr>
      <vt:lpstr>A127978450W_Data</vt:lpstr>
      <vt:lpstr>A127978450W_Latest</vt:lpstr>
      <vt:lpstr>A127978454F</vt:lpstr>
      <vt:lpstr>A127978454F_Data</vt:lpstr>
      <vt:lpstr>A127978454F_Latest</vt:lpstr>
      <vt:lpstr>A127978458R</vt:lpstr>
      <vt:lpstr>A127978458R_Data</vt:lpstr>
      <vt:lpstr>A127978458R_Latest</vt:lpstr>
      <vt:lpstr>A127978462F</vt:lpstr>
      <vt:lpstr>A127978462F_Data</vt:lpstr>
      <vt:lpstr>A127978462F_Latest</vt:lpstr>
      <vt:lpstr>A127978466R</vt:lpstr>
      <vt:lpstr>A127978466R_Data</vt:lpstr>
      <vt:lpstr>A127978466R_Latest</vt:lpstr>
      <vt:lpstr>A127978470F</vt:lpstr>
      <vt:lpstr>A127978470F_Data</vt:lpstr>
      <vt:lpstr>A127978470F_Latest</vt:lpstr>
      <vt:lpstr>A127978474R</vt:lpstr>
      <vt:lpstr>A127978474R_Data</vt:lpstr>
      <vt:lpstr>A127978474R_Latest</vt:lpstr>
      <vt:lpstr>A127978478X</vt:lpstr>
      <vt:lpstr>A127978478X_Data</vt:lpstr>
      <vt:lpstr>A127978478X_Latest</vt:lpstr>
      <vt:lpstr>A127978482R</vt:lpstr>
      <vt:lpstr>A127978482R_Data</vt:lpstr>
      <vt:lpstr>A127978482R_Latest</vt:lpstr>
      <vt:lpstr>A127978486X</vt:lpstr>
      <vt:lpstr>A127978486X_Data</vt:lpstr>
      <vt:lpstr>A127978486X_Latest</vt:lpstr>
      <vt:lpstr>A127978490R</vt:lpstr>
      <vt:lpstr>A127978490R_Data</vt:lpstr>
      <vt:lpstr>A127978490R_Latest</vt:lpstr>
      <vt:lpstr>A127978494X</vt:lpstr>
      <vt:lpstr>A127978494X_Data</vt:lpstr>
      <vt:lpstr>A127978494X_Latest</vt:lpstr>
      <vt:lpstr>A127978498J</vt:lpstr>
      <vt:lpstr>A127978498J_Data</vt:lpstr>
      <vt:lpstr>A127978498J_Latest</vt:lpstr>
      <vt:lpstr>A127979782K</vt:lpstr>
      <vt:lpstr>A127979782K_Data</vt:lpstr>
      <vt:lpstr>A127979782K_Latest</vt:lpstr>
      <vt:lpstr>A127979786V</vt:lpstr>
      <vt:lpstr>A127979786V_Data</vt:lpstr>
      <vt:lpstr>A127979786V_Latest</vt:lpstr>
      <vt:lpstr>A127979790K</vt:lpstr>
      <vt:lpstr>A127979790K_Data</vt:lpstr>
      <vt:lpstr>A127979790K_Latest</vt:lpstr>
      <vt:lpstr>A127980174C</vt:lpstr>
      <vt:lpstr>A127980174C_Data</vt:lpstr>
      <vt:lpstr>A127980174C_Latest</vt:lpstr>
      <vt:lpstr>A127980178L</vt:lpstr>
      <vt:lpstr>A127980178L_Data</vt:lpstr>
      <vt:lpstr>A127980178L_Latest</vt:lpstr>
      <vt:lpstr>A127980182C</vt:lpstr>
      <vt:lpstr>A127980182C_Data</vt:lpstr>
      <vt:lpstr>A127980182C_Latest</vt:lpstr>
      <vt:lpstr>A127980186L</vt:lpstr>
      <vt:lpstr>A127980186L_Data</vt:lpstr>
      <vt:lpstr>A127980186L_Latest</vt:lpstr>
      <vt:lpstr>A127980190C</vt:lpstr>
      <vt:lpstr>A127980190C_Data</vt:lpstr>
      <vt:lpstr>A127980190C_Latest</vt:lpstr>
      <vt:lpstr>A127980194L</vt:lpstr>
      <vt:lpstr>A127980194L_Data</vt:lpstr>
      <vt:lpstr>A127980194L_Latest</vt:lpstr>
      <vt:lpstr>A127980198W</vt:lpstr>
      <vt:lpstr>A127980198W_Data</vt:lpstr>
      <vt:lpstr>A127980198W_Latest</vt:lpstr>
      <vt:lpstr>A127980202A</vt:lpstr>
      <vt:lpstr>A127980202A_Data</vt:lpstr>
      <vt:lpstr>A127980202A_Latest</vt:lpstr>
      <vt:lpstr>A127980206K</vt:lpstr>
      <vt:lpstr>A127980206K_Data</vt:lpstr>
      <vt:lpstr>A127980206K_Latest</vt:lpstr>
      <vt:lpstr>A127980210A</vt:lpstr>
      <vt:lpstr>A127980210A_Data</vt:lpstr>
      <vt:lpstr>A127980210A_Latest</vt:lpstr>
      <vt:lpstr>A127980214K</vt:lpstr>
      <vt:lpstr>A127980214K_Data</vt:lpstr>
      <vt:lpstr>A127980214K_Latest</vt:lpstr>
      <vt:lpstr>A127980218V</vt:lpstr>
      <vt:lpstr>A127980218V_Data</vt:lpstr>
      <vt:lpstr>A127980218V_Latest</vt:lpstr>
      <vt:lpstr>A127980222K</vt:lpstr>
      <vt:lpstr>A127980222K_Data</vt:lpstr>
      <vt:lpstr>A127980222K_Latest</vt:lpstr>
      <vt:lpstr>A127980226V</vt:lpstr>
      <vt:lpstr>A127980226V_Data</vt:lpstr>
      <vt:lpstr>A127980226V_Latest</vt:lpstr>
      <vt:lpstr>A127980230K</vt:lpstr>
      <vt:lpstr>A127980230K_Data</vt:lpstr>
      <vt:lpstr>A127980230K_Latest</vt:lpstr>
      <vt:lpstr>A127980238C</vt:lpstr>
      <vt:lpstr>A127980238C_Data</vt:lpstr>
      <vt:lpstr>A127980238C_Latest</vt:lpstr>
      <vt:lpstr>A127980242V</vt:lpstr>
      <vt:lpstr>A127980242V_Data</vt:lpstr>
      <vt:lpstr>A127980242V_Latest</vt:lpstr>
      <vt:lpstr>A127980246C</vt:lpstr>
      <vt:lpstr>A127980246C_Data</vt:lpstr>
      <vt:lpstr>A127980246C_Latest</vt:lpstr>
      <vt:lpstr>A127980250V</vt:lpstr>
      <vt:lpstr>A127980250V_Data</vt:lpstr>
      <vt:lpstr>A127980250V_Latest</vt:lpstr>
      <vt:lpstr>A127980254C</vt:lpstr>
      <vt:lpstr>A127980254C_Data</vt:lpstr>
      <vt:lpstr>A127980254C_Latest</vt:lpstr>
      <vt:lpstr>A127980258L</vt:lpstr>
      <vt:lpstr>A127980258L_Data</vt:lpstr>
      <vt:lpstr>A127980258L_Latest</vt:lpstr>
      <vt:lpstr>A127980262C</vt:lpstr>
      <vt:lpstr>A127980262C_Data</vt:lpstr>
      <vt:lpstr>A127980262C_Latest</vt:lpstr>
      <vt:lpstr>A127980266L</vt:lpstr>
      <vt:lpstr>A127980266L_Data</vt:lpstr>
      <vt:lpstr>A127980266L_Latest</vt:lpstr>
      <vt:lpstr>A127980270C</vt:lpstr>
      <vt:lpstr>A127980270C_Data</vt:lpstr>
      <vt:lpstr>A127980270C_Latest</vt:lpstr>
      <vt:lpstr>A127980274L</vt:lpstr>
      <vt:lpstr>A127980274L_Data</vt:lpstr>
      <vt:lpstr>A127980274L_Latest</vt:lpstr>
      <vt:lpstr>A127980282L</vt:lpstr>
      <vt:lpstr>A127980282L_Data</vt:lpstr>
      <vt:lpstr>A127980282L_Latest</vt:lpstr>
      <vt:lpstr>A127980286W</vt:lpstr>
      <vt:lpstr>A127980286W_Data</vt:lpstr>
      <vt:lpstr>A127980286W_Latest</vt:lpstr>
      <vt:lpstr>A127980290L</vt:lpstr>
      <vt:lpstr>A127980290L_Data</vt:lpstr>
      <vt:lpstr>A127980290L_Latest</vt:lpstr>
      <vt:lpstr>A127980294W</vt:lpstr>
      <vt:lpstr>A127980294W_Data</vt:lpstr>
      <vt:lpstr>A127980294W_Latest</vt:lpstr>
      <vt:lpstr>A127980298F</vt:lpstr>
      <vt:lpstr>A127980298F_Data</vt:lpstr>
      <vt:lpstr>A127980298F_Latest</vt:lpstr>
      <vt:lpstr>A127980302K</vt:lpstr>
      <vt:lpstr>A127980302K_Data</vt:lpstr>
      <vt:lpstr>A127980302K_Latest</vt:lpstr>
      <vt:lpstr>A127980306V</vt:lpstr>
      <vt:lpstr>A127980306V_Data</vt:lpstr>
      <vt:lpstr>A127980306V_Latest</vt:lpstr>
      <vt:lpstr>A127980310K</vt:lpstr>
      <vt:lpstr>A127980310K_Data</vt:lpstr>
      <vt:lpstr>A127980310K_Latest</vt:lpstr>
      <vt:lpstr>A127980314V</vt:lpstr>
      <vt:lpstr>A127980314V_Data</vt:lpstr>
      <vt:lpstr>A127980314V_Latest</vt:lpstr>
      <vt:lpstr>A127980322V</vt:lpstr>
      <vt:lpstr>A127980322V_Data</vt:lpstr>
      <vt:lpstr>A127980322V_Latest</vt:lpstr>
      <vt:lpstr>A127980326C</vt:lpstr>
      <vt:lpstr>A127980326C_Data</vt:lpstr>
      <vt:lpstr>A127980326C_Latest</vt:lpstr>
      <vt:lpstr>A127980330V</vt:lpstr>
      <vt:lpstr>A127980330V_Data</vt:lpstr>
      <vt:lpstr>A127980330V_Latest</vt:lpstr>
      <vt:lpstr>A127980334C</vt:lpstr>
      <vt:lpstr>A127980334C_Data</vt:lpstr>
      <vt:lpstr>A127980334C_Latest</vt:lpstr>
      <vt:lpstr>A127980338L</vt:lpstr>
      <vt:lpstr>A127980338L_Data</vt:lpstr>
      <vt:lpstr>A127980338L_Latest</vt:lpstr>
      <vt:lpstr>A127980342C</vt:lpstr>
      <vt:lpstr>A127980342C_Data</vt:lpstr>
      <vt:lpstr>A127980342C_Latest</vt:lpstr>
      <vt:lpstr>A127980350C</vt:lpstr>
      <vt:lpstr>A127980350C_Data</vt:lpstr>
      <vt:lpstr>A127980350C_Latest</vt:lpstr>
      <vt:lpstr>A127980354L</vt:lpstr>
      <vt:lpstr>A127980354L_Data</vt:lpstr>
      <vt:lpstr>A127980354L_Latest</vt:lpstr>
      <vt:lpstr>A127980358W</vt:lpstr>
      <vt:lpstr>A127980358W_Data</vt:lpstr>
      <vt:lpstr>A127980358W_Latest</vt:lpstr>
      <vt:lpstr>A127980362L</vt:lpstr>
      <vt:lpstr>A127980362L_Data</vt:lpstr>
      <vt:lpstr>A127980362L_Latest</vt:lpstr>
      <vt:lpstr>A127980366W</vt:lpstr>
      <vt:lpstr>A127980366W_Data</vt:lpstr>
      <vt:lpstr>A127980366W_Latest</vt:lpstr>
      <vt:lpstr>A127980370L</vt:lpstr>
      <vt:lpstr>A127980370L_Data</vt:lpstr>
      <vt:lpstr>A127980370L_Latest</vt:lpstr>
      <vt:lpstr>A127980374W</vt:lpstr>
      <vt:lpstr>A127980374W_Data</vt:lpstr>
      <vt:lpstr>A127980374W_Latest</vt:lpstr>
      <vt:lpstr>A127980378F</vt:lpstr>
      <vt:lpstr>A127980378F_Data</vt:lpstr>
      <vt:lpstr>A127980378F_Latest</vt:lpstr>
      <vt:lpstr>A127980382W</vt:lpstr>
      <vt:lpstr>A127980382W_Data</vt:lpstr>
      <vt:lpstr>A127980382W_Latest</vt:lpstr>
      <vt:lpstr>A127980390W</vt:lpstr>
      <vt:lpstr>A127980390W_Data</vt:lpstr>
      <vt:lpstr>A127980390W_Latest</vt:lpstr>
      <vt:lpstr>A127980398R</vt:lpstr>
      <vt:lpstr>A127980398R_Data</vt:lpstr>
      <vt:lpstr>A127980398R_Latest</vt:lpstr>
      <vt:lpstr>A127980410V</vt:lpstr>
      <vt:lpstr>A127980410V_Data</vt:lpstr>
      <vt:lpstr>A127980410V_Latest</vt:lpstr>
      <vt:lpstr>A127980414C</vt:lpstr>
      <vt:lpstr>A127980414C_Data</vt:lpstr>
      <vt:lpstr>A127980414C_Latest</vt:lpstr>
      <vt:lpstr>A127980418L</vt:lpstr>
      <vt:lpstr>A127980418L_Data</vt:lpstr>
      <vt:lpstr>A127980418L_Latest</vt:lpstr>
      <vt:lpstr>A127980422C</vt:lpstr>
      <vt:lpstr>A127980422C_Data</vt:lpstr>
      <vt:lpstr>A127980422C_Latest</vt:lpstr>
      <vt:lpstr>A127980426L</vt:lpstr>
      <vt:lpstr>A127980426L_Data</vt:lpstr>
      <vt:lpstr>A127980426L_Latest</vt:lpstr>
      <vt:lpstr>A127980430C</vt:lpstr>
      <vt:lpstr>A127980430C_Data</vt:lpstr>
      <vt:lpstr>A127980430C_Latest</vt:lpstr>
      <vt:lpstr>A127980434L</vt:lpstr>
      <vt:lpstr>A127980434L_Data</vt:lpstr>
      <vt:lpstr>A127980434L_Latest</vt:lpstr>
      <vt:lpstr>A127980438W</vt:lpstr>
      <vt:lpstr>A127980438W_Data</vt:lpstr>
      <vt:lpstr>A127980438W_Latest</vt:lpstr>
      <vt:lpstr>A127980442L</vt:lpstr>
      <vt:lpstr>A127980442L_Data</vt:lpstr>
      <vt:lpstr>A127980442L_Latest</vt:lpstr>
      <vt:lpstr>A127980446W</vt:lpstr>
      <vt:lpstr>A127980446W_Data</vt:lpstr>
      <vt:lpstr>A127980446W_Latest</vt:lpstr>
      <vt:lpstr>A127980450L</vt:lpstr>
      <vt:lpstr>A127980450L_Data</vt:lpstr>
      <vt:lpstr>A127980450L_Latest</vt:lpstr>
      <vt:lpstr>A127980454W</vt:lpstr>
      <vt:lpstr>A127980454W_Data</vt:lpstr>
      <vt:lpstr>A127980454W_Latest</vt:lpstr>
      <vt:lpstr>A127980458F</vt:lpstr>
      <vt:lpstr>A127980458F_Data</vt:lpstr>
      <vt:lpstr>A127980458F_Latest</vt:lpstr>
      <vt:lpstr>A127980462W</vt:lpstr>
      <vt:lpstr>A127980462W_Data</vt:lpstr>
      <vt:lpstr>A127980462W_Latest</vt:lpstr>
      <vt:lpstr>A127980466F</vt:lpstr>
      <vt:lpstr>A127980466F_Data</vt:lpstr>
      <vt:lpstr>A127980466F_Latest</vt:lpstr>
      <vt:lpstr>A127980470W</vt:lpstr>
      <vt:lpstr>A127980470W_Data</vt:lpstr>
      <vt:lpstr>A127980470W_Latest</vt:lpstr>
      <vt:lpstr>A127980474F</vt:lpstr>
      <vt:lpstr>A127980474F_Data</vt:lpstr>
      <vt:lpstr>A127980474F_Latest</vt:lpstr>
      <vt:lpstr>A127980478R</vt:lpstr>
      <vt:lpstr>A127980478R_Data</vt:lpstr>
      <vt:lpstr>A127980478R_Latest</vt:lpstr>
      <vt:lpstr>A127980482F</vt:lpstr>
      <vt:lpstr>A127980482F_Data</vt:lpstr>
      <vt:lpstr>A127980482F_Latest</vt:lpstr>
      <vt:lpstr>A127980486R</vt:lpstr>
      <vt:lpstr>A127980486R_Data</vt:lpstr>
      <vt:lpstr>A127980486R_Latest</vt:lpstr>
      <vt:lpstr>A127980490F</vt:lpstr>
      <vt:lpstr>A127980490F_Data</vt:lpstr>
      <vt:lpstr>A127980490F_Latest</vt:lpstr>
      <vt:lpstr>A127980494R</vt:lpstr>
      <vt:lpstr>A127980494R_Data</vt:lpstr>
      <vt:lpstr>A127980494R_Latest</vt:lpstr>
      <vt:lpstr>A127980498X</vt:lpstr>
      <vt:lpstr>A127980498X_Data</vt:lpstr>
      <vt:lpstr>A127980498X_Latest</vt:lpstr>
      <vt:lpstr>A127980502C</vt:lpstr>
      <vt:lpstr>A127980502C_Data</vt:lpstr>
      <vt:lpstr>A127980502C_Latest</vt:lpstr>
      <vt:lpstr>A127980506L</vt:lpstr>
      <vt:lpstr>A127980506L_Data</vt:lpstr>
      <vt:lpstr>A127980506L_Latest</vt:lpstr>
      <vt:lpstr>A127980510C</vt:lpstr>
      <vt:lpstr>A127980510C_Data</vt:lpstr>
      <vt:lpstr>A127980510C_Latest</vt:lpstr>
      <vt:lpstr>A127980514L</vt:lpstr>
      <vt:lpstr>A127980514L_Data</vt:lpstr>
      <vt:lpstr>A127980514L_Latest</vt:lpstr>
      <vt:lpstr>A127980518W</vt:lpstr>
      <vt:lpstr>A127980518W_Data</vt:lpstr>
      <vt:lpstr>A127980518W_Latest</vt:lpstr>
      <vt:lpstr>A127980522L</vt:lpstr>
      <vt:lpstr>A127980522L_Data</vt:lpstr>
      <vt:lpstr>A127980522L_Latest</vt:lpstr>
      <vt:lpstr>A127980526W</vt:lpstr>
      <vt:lpstr>A127980526W_Data</vt:lpstr>
      <vt:lpstr>A127980526W_Latest</vt:lpstr>
      <vt:lpstr>A127980530L</vt:lpstr>
      <vt:lpstr>A127980530L_Data</vt:lpstr>
      <vt:lpstr>A127980530L_Latest</vt:lpstr>
      <vt:lpstr>A127980534W</vt:lpstr>
      <vt:lpstr>A127980534W_Data</vt:lpstr>
      <vt:lpstr>A127980534W_Latest</vt:lpstr>
      <vt:lpstr>A127980538F</vt:lpstr>
      <vt:lpstr>A127980538F_Data</vt:lpstr>
      <vt:lpstr>A127980538F_Latest</vt:lpstr>
      <vt:lpstr>A127981882K</vt:lpstr>
      <vt:lpstr>A127981882K_Data</vt:lpstr>
      <vt:lpstr>A127981882K_Latest</vt:lpstr>
      <vt:lpstr>A127981886V</vt:lpstr>
      <vt:lpstr>A127981886V_Data</vt:lpstr>
      <vt:lpstr>A127981886V_Latest</vt:lpstr>
      <vt:lpstr>A127981890K</vt:lpstr>
      <vt:lpstr>A127981890K_Data</vt:lpstr>
      <vt:lpstr>A127981890K_Latest</vt:lpstr>
      <vt:lpstr>A127981894V</vt:lpstr>
      <vt:lpstr>A127981894V_Data</vt:lpstr>
      <vt:lpstr>A127981894V_Latest</vt:lpstr>
      <vt:lpstr>A127981898C</vt:lpstr>
      <vt:lpstr>A127981898C_Data</vt:lpstr>
      <vt:lpstr>A127981898C_Latest</vt:lpstr>
      <vt:lpstr>A127981902J</vt:lpstr>
      <vt:lpstr>A127981902J_Data</vt:lpstr>
      <vt:lpstr>A127981902J_Latest</vt:lpstr>
      <vt:lpstr>A127981906T</vt:lpstr>
      <vt:lpstr>A127981906T_Data</vt:lpstr>
      <vt:lpstr>A127981906T_Latest</vt:lpstr>
      <vt:lpstr>A127981910J</vt:lpstr>
      <vt:lpstr>A127981910J_Data</vt:lpstr>
      <vt:lpstr>A127981910J_Latest</vt:lpstr>
      <vt:lpstr>A127982258X</vt:lpstr>
      <vt:lpstr>A127982258X_Data</vt:lpstr>
      <vt:lpstr>A127982258X_Latest</vt:lpstr>
      <vt:lpstr>A127982262R</vt:lpstr>
      <vt:lpstr>A127982262R_Data</vt:lpstr>
      <vt:lpstr>A127982262R_Latest</vt:lpstr>
      <vt:lpstr>A127982266X</vt:lpstr>
      <vt:lpstr>A127982266X_Data</vt:lpstr>
      <vt:lpstr>A127982266X_Latest</vt:lpstr>
      <vt:lpstr>A127982270R</vt:lpstr>
      <vt:lpstr>A127982270R_Data</vt:lpstr>
      <vt:lpstr>A127982270R_Latest</vt:lpstr>
      <vt:lpstr>A127982274X</vt:lpstr>
      <vt:lpstr>A127982274X_Data</vt:lpstr>
      <vt:lpstr>A127982274X_Latest</vt:lpstr>
      <vt:lpstr>A127982278J</vt:lpstr>
      <vt:lpstr>A127982278J_Data</vt:lpstr>
      <vt:lpstr>A127982278J_Latest</vt:lpstr>
      <vt:lpstr>A127982282X</vt:lpstr>
      <vt:lpstr>A127982282X_Data</vt:lpstr>
      <vt:lpstr>A127982282X_Latest</vt:lpstr>
      <vt:lpstr>A127982286J</vt:lpstr>
      <vt:lpstr>A127982286J_Data</vt:lpstr>
      <vt:lpstr>A127982286J_Latest</vt:lpstr>
      <vt:lpstr>A127982290X</vt:lpstr>
      <vt:lpstr>A127982290X_Data</vt:lpstr>
      <vt:lpstr>A127982290X_Latest</vt:lpstr>
      <vt:lpstr>A127982294J</vt:lpstr>
      <vt:lpstr>A127982294J_Data</vt:lpstr>
      <vt:lpstr>A127982294J_Latest</vt:lpstr>
      <vt:lpstr>A127982298T</vt:lpstr>
      <vt:lpstr>A127982298T_Data</vt:lpstr>
      <vt:lpstr>A127982298T_Latest</vt:lpstr>
      <vt:lpstr>A127982302W</vt:lpstr>
      <vt:lpstr>A127982302W_Data</vt:lpstr>
      <vt:lpstr>A127982302W_Latest</vt:lpstr>
      <vt:lpstr>A127982306F</vt:lpstr>
      <vt:lpstr>A127982306F_Data</vt:lpstr>
      <vt:lpstr>A127982306F_Latest</vt:lpstr>
      <vt:lpstr>A127982310W</vt:lpstr>
      <vt:lpstr>A127982310W_Data</vt:lpstr>
      <vt:lpstr>A127982310W_Latest</vt:lpstr>
      <vt:lpstr>A127982314F</vt:lpstr>
      <vt:lpstr>A127982314F_Data</vt:lpstr>
      <vt:lpstr>A127982314F_Latest</vt:lpstr>
      <vt:lpstr>A127982318R</vt:lpstr>
      <vt:lpstr>A127982318R_Data</vt:lpstr>
      <vt:lpstr>A127982318R_Latest</vt:lpstr>
      <vt:lpstr>A127982322F</vt:lpstr>
      <vt:lpstr>A127982322F_Data</vt:lpstr>
      <vt:lpstr>A127982322F_Latest</vt:lpstr>
      <vt:lpstr>A127982326R</vt:lpstr>
      <vt:lpstr>A127982326R_Data</vt:lpstr>
      <vt:lpstr>A127982326R_Latest</vt:lpstr>
      <vt:lpstr>A127982330F</vt:lpstr>
      <vt:lpstr>A127982330F_Data</vt:lpstr>
      <vt:lpstr>A127982330F_Latest</vt:lpstr>
      <vt:lpstr>A127982334R</vt:lpstr>
      <vt:lpstr>A127982334R_Data</vt:lpstr>
      <vt:lpstr>A127982334R_Latest</vt:lpstr>
      <vt:lpstr>A127982338X</vt:lpstr>
      <vt:lpstr>A127982338X_Data</vt:lpstr>
      <vt:lpstr>A127982338X_Latest</vt:lpstr>
      <vt:lpstr>A127982342R</vt:lpstr>
      <vt:lpstr>A127982342R_Data</vt:lpstr>
      <vt:lpstr>A127982342R_Latest</vt:lpstr>
      <vt:lpstr>A127982346X</vt:lpstr>
      <vt:lpstr>A127982346X_Data</vt:lpstr>
      <vt:lpstr>A127982346X_Latest</vt:lpstr>
      <vt:lpstr>A127982350R</vt:lpstr>
      <vt:lpstr>A127982350R_Data</vt:lpstr>
      <vt:lpstr>A127982350R_Latest</vt:lpstr>
      <vt:lpstr>A127982354X</vt:lpstr>
      <vt:lpstr>A127982354X_Data</vt:lpstr>
      <vt:lpstr>A127982354X_Latest</vt:lpstr>
      <vt:lpstr>A127982358J</vt:lpstr>
      <vt:lpstr>A127982358J_Data</vt:lpstr>
      <vt:lpstr>A127982358J_Latest</vt:lpstr>
      <vt:lpstr>A127982362X</vt:lpstr>
      <vt:lpstr>A127982362X_Data</vt:lpstr>
      <vt:lpstr>A127982362X_Latest</vt:lpstr>
      <vt:lpstr>A127982366J</vt:lpstr>
      <vt:lpstr>A127982366J_Data</vt:lpstr>
      <vt:lpstr>A127982366J_Latest</vt:lpstr>
      <vt:lpstr>A127982374J</vt:lpstr>
      <vt:lpstr>A127982374J_Data</vt:lpstr>
      <vt:lpstr>A127982374J_Latest</vt:lpstr>
      <vt:lpstr>A127982378T</vt:lpstr>
      <vt:lpstr>A127982378T_Data</vt:lpstr>
      <vt:lpstr>A127982378T_Latest</vt:lpstr>
      <vt:lpstr>A127982382J</vt:lpstr>
      <vt:lpstr>A127982382J_Data</vt:lpstr>
      <vt:lpstr>A127982382J_Latest</vt:lpstr>
      <vt:lpstr>A127982386T</vt:lpstr>
      <vt:lpstr>A127982386T_Data</vt:lpstr>
      <vt:lpstr>A127982386T_Latest</vt:lpstr>
      <vt:lpstr>A127982390J</vt:lpstr>
      <vt:lpstr>A127982390J_Data</vt:lpstr>
      <vt:lpstr>A127982390J_Latest</vt:lpstr>
      <vt:lpstr>A127982394T</vt:lpstr>
      <vt:lpstr>A127982394T_Data</vt:lpstr>
      <vt:lpstr>A127982394T_Latest</vt:lpstr>
      <vt:lpstr>A127982398A</vt:lpstr>
      <vt:lpstr>A127982398A_Data</vt:lpstr>
      <vt:lpstr>A127982398A_Latest</vt:lpstr>
      <vt:lpstr>A127982402F</vt:lpstr>
      <vt:lpstr>A127982402F_Data</vt:lpstr>
      <vt:lpstr>A127982402F_Latest</vt:lpstr>
      <vt:lpstr>A127982406R</vt:lpstr>
      <vt:lpstr>A127982406R_Data</vt:lpstr>
      <vt:lpstr>A127982406R_Latest</vt:lpstr>
      <vt:lpstr>A127982414R</vt:lpstr>
      <vt:lpstr>A127982414R_Data</vt:lpstr>
      <vt:lpstr>A127982414R_Latest</vt:lpstr>
      <vt:lpstr>A127982418X</vt:lpstr>
      <vt:lpstr>A127982418X_Data</vt:lpstr>
      <vt:lpstr>A127982418X_Latest</vt:lpstr>
      <vt:lpstr>A127982422R</vt:lpstr>
      <vt:lpstr>A127982422R_Data</vt:lpstr>
      <vt:lpstr>A127982422R_Latest</vt:lpstr>
      <vt:lpstr>A127982426X</vt:lpstr>
      <vt:lpstr>A127982426X_Data</vt:lpstr>
      <vt:lpstr>A127982426X_Latest</vt:lpstr>
      <vt:lpstr>A127982430R</vt:lpstr>
      <vt:lpstr>A127982430R_Data</vt:lpstr>
      <vt:lpstr>A127982430R_Latest</vt:lpstr>
      <vt:lpstr>A127982434X</vt:lpstr>
      <vt:lpstr>A127982434X_Data</vt:lpstr>
      <vt:lpstr>A127982434X_Latest</vt:lpstr>
      <vt:lpstr>A127982438J</vt:lpstr>
      <vt:lpstr>A127982438J_Data</vt:lpstr>
      <vt:lpstr>A127982438J_Latest</vt:lpstr>
      <vt:lpstr>A127982442X</vt:lpstr>
      <vt:lpstr>A127982442X_Data</vt:lpstr>
      <vt:lpstr>A127982442X_Latest</vt:lpstr>
      <vt:lpstr>A127982446J</vt:lpstr>
      <vt:lpstr>A127982446J_Data</vt:lpstr>
      <vt:lpstr>A127982446J_Latest</vt:lpstr>
      <vt:lpstr>A127982450X</vt:lpstr>
      <vt:lpstr>A127982450X_Data</vt:lpstr>
      <vt:lpstr>A127982450X_Latest</vt:lpstr>
      <vt:lpstr>A127982458T</vt:lpstr>
      <vt:lpstr>A127982458T_Data</vt:lpstr>
      <vt:lpstr>A127982458T_Latest</vt:lpstr>
      <vt:lpstr>A127982462J</vt:lpstr>
      <vt:lpstr>A127982462J_Data</vt:lpstr>
      <vt:lpstr>A127982462J_Latest</vt:lpstr>
      <vt:lpstr>A127982466T</vt:lpstr>
      <vt:lpstr>A127982466T_Data</vt:lpstr>
      <vt:lpstr>A127982466T_Latest</vt:lpstr>
      <vt:lpstr>A127982470J</vt:lpstr>
      <vt:lpstr>A127982470J_Data</vt:lpstr>
      <vt:lpstr>A127982470J_Latest</vt:lpstr>
      <vt:lpstr>A127982474T</vt:lpstr>
      <vt:lpstr>A127982474T_Data</vt:lpstr>
      <vt:lpstr>A127982474T_Latest</vt:lpstr>
      <vt:lpstr>A127982478A</vt:lpstr>
      <vt:lpstr>A127982478A_Data</vt:lpstr>
      <vt:lpstr>A127982478A_Latest</vt:lpstr>
      <vt:lpstr>A127982502R</vt:lpstr>
      <vt:lpstr>A127982502R_Data</vt:lpstr>
      <vt:lpstr>A127982502R_Latest</vt:lpstr>
      <vt:lpstr>A127982506X</vt:lpstr>
      <vt:lpstr>A127982506X_Data</vt:lpstr>
      <vt:lpstr>A127982506X_Latest</vt:lpstr>
      <vt:lpstr>A127982510R</vt:lpstr>
      <vt:lpstr>A127982510R_Data</vt:lpstr>
      <vt:lpstr>A127982510R_Latest</vt:lpstr>
      <vt:lpstr>A127982514X</vt:lpstr>
      <vt:lpstr>A127982514X_Data</vt:lpstr>
      <vt:lpstr>A127982514X_Latest</vt:lpstr>
      <vt:lpstr>A127982518J</vt:lpstr>
      <vt:lpstr>A127982518J_Data</vt:lpstr>
      <vt:lpstr>A127982518J_Latest</vt:lpstr>
      <vt:lpstr>A127982522X</vt:lpstr>
      <vt:lpstr>A127982522X_Data</vt:lpstr>
      <vt:lpstr>A127982522X_Latest</vt:lpstr>
      <vt:lpstr>A127982526J</vt:lpstr>
      <vt:lpstr>A127982526J_Data</vt:lpstr>
      <vt:lpstr>A127982526J_Latest</vt:lpstr>
      <vt:lpstr>A127982530X</vt:lpstr>
      <vt:lpstr>A127982530X_Data</vt:lpstr>
      <vt:lpstr>A127982530X_Latest</vt:lpstr>
      <vt:lpstr>A127982534J</vt:lpstr>
      <vt:lpstr>A127982534J_Data</vt:lpstr>
      <vt:lpstr>A127982534J_Latest</vt:lpstr>
      <vt:lpstr>A127982538T</vt:lpstr>
      <vt:lpstr>A127982538T_Data</vt:lpstr>
      <vt:lpstr>A127982538T_Latest</vt:lpstr>
      <vt:lpstr>A127982542J</vt:lpstr>
      <vt:lpstr>A127982542J_Data</vt:lpstr>
      <vt:lpstr>A127982542J_Latest</vt:lpstr>
      <vt:lpstr>A127982546T</vt:lpstr>
      <vt:lpstr>A127982546T_Data</vt:lpstr>
      <vt:lpstr>A127982546T_Latest</vt:lpstr>
      <vt:lpstr>A127982550J</vt:lpstr>
      <vt:lpstr>A127982550J_Data</vt:lpstr>
      <vt:lpstr>A127982550J_Latest</vt:lpstr>
      <vt:lpstr>A127982554T</vt:lpstr>
      <vt:lpstr>A127982554T_Data</vt:lpstr>
      <vt:lpstr>A127982554T_Latest</vt:lpstr>
      <vt:lpstr>A127982558A</vt:lpstr>
      <vt:lpstr>A127982558A_Data</vt:lpstr>
      <vt:lpstr>A127982558A_Latest</vt:lpstr>
      <vt:lpstr>A127982562T</vt:lpstr>
      <vt:lpstr>A127982562T_Data</vt:lpstr>
      <vt:lpstr>A127982562T_Latest</vt:lpstr>
      <vt:lpstr>A127982566A</vt:lpstr>
      <vt:lpstr>A127982566A_Data</vt:lpstr>
      <vt:lpstr>A127982566A_Latest</vt:lpstr>
      <vt:lpstr>A127982570T</vt:lpstr>
      <vt:lpstr>A127982570T_Data</vt:lpstr>
      <vt:lpstr>A127982570T_Latest</vt:lpstr>
      <vt:lpstr>A127982574A</vt:lpstr>
      <vt:lpstr>A127982574A_Data</vt:lpstr>
      <vt:lpstr>A127982574A_Latest</vt:lpstr>
      <vt:lpstr>A127982578K</vt:lpstr>
      <vt:lpstr>A127982578K_Data</vt:lpstr>
      <vt:lpstr>A127982578K_Latest</vt:lpstr>
      <vt:lpstr>A127982582A</vt:lpstr>
      <vt:lpstr>A127982582A_Data</vt:lpstr>
      <vt:lpstr>A127982582A_Latest</vt:lpstr>
      <vt:lpstr>A127982586K</vt:lpstr>
      <vt:lpstr>A127982586K_Data</vt:lpstr>
      <vt:lpstr>A127982586K_Latest</vt:lpstr>
      <vt:lpstr>A127982590A</vt:lpstr>
      <vt:lpstr>A127982590A_Data</vt:lpstr>
      <vt:lpstr>A127982590A_Latest</vt:lpstr>
      <vt:lpstr>A127982594K</vt:lpstr>
      <vt:lpstr>A127982594K_Data</vt:lpstr>
      <vt:lpstr>A127982594K_Latest</vt:lpstr>
      <vt:lpstr>A127982598V</vt:lpstr>
      <vt:lpstr>A127982598V_Data</vt:lpstr>
      <vt:lpstr>A127982598V_Latest</vt:lpstr>
      <vt:lpstr>A127982602X</vt:lpstr>
      <vt:lpstr>A127982602X_Data</vt:lpstr>
      <vt:lpstr>A127982602X_Latest</vt:lpstr>
      <vt:lpstr>A127982606J</vt:lpstr>
      <vt:lpstr>A127982606J_Data</vt:lpstr>
      <vt:lpstr>A127982606J_Latest</vt:lpstr>
      <vt:lpstr>A127982610X</vt:lpstr>
      <vt:lpstr>A127982610X_Data</vt:lpstr>
      <vt:lpstr>A127982610X_Latest</vt:lpstr>
      <vt:lpstr>A127983950L</vt:lpstr>
      <vt:lpstr>A127983950L_Data</vt:lpstr>
      <vt:lpstr>A127983950L_Latest</vt:lpstr>
      <vt:lpstr>A127983954W</vt:lpstr>
      <vt:lpstr>A127983954W_Data</vt:lpstr>
      <vt:lpstr>A127983954W_Latest</vt:lpstr>
      <vt:lpstr>A127983958F</vt:lpstr>
      <vt:lpstr>A127983958F_Data</vt:lpstr>
      <vt:lpstr>A127983958F_Latest</vt:lpstr>
      <vt:lpstr>A127983962W</vt:lpstr>
      <vt:lpstr>A127983962W_Data</vt:lpstr>
      <vt:lpstr>A127983962W_Latest</vt:lpstr>
      <vt:lpstr>A127983966F</vt:lpstr>
      <vt:lpstr>A127983966F_Data</vt:lpstr>
      <vt:lpstr>A127983966F_Latest</vt:lpstr>
      <vt:lpstr>A127983970W</vt:lpstr>
      <vt:lpstr>A127983970W_Data</vt:lpstr>
      <vt:lpstr>A127983970W_Latest</vt:lpstr>
      <vt:lpstr>A127983974F</vt:lpstr>
      <vt:lpstr>A127983974F_Data</vt:lpstr>
      <vt:lpstr>A127983974F_Latest</vt:lpstr>
      <vt:lpstr>A127984258K</vt:lpstr>
      <vt:lpstr>A127984258K_Data</vt:lpstr>
      <vt:lpstr>A127984258K_Latest</vt:lpstr>
      <vt:lpstr>A127984262A</vt:lpstr>
      <vt:lpstr>A127984262A_Data</vt:lpstr>
      <vt:lpstr>A127984262A_Latest</vt:lpstr>
      <vt:lpstr>A127984266K</vt:lpstr>
      <vt:lpstr>A127984266K_Data</vt:lpstr>
      <vt:lpstr>A127984266K_Latest</vt:lpstr>
      <vt:lpstr>A127984270A</vt:lpstr>
      <vt:lpstr>A127984270A_Data</vt:lpstr>
      <vt:lpstr>A127984270A_Latest</vt:lpstr>
      <vt:lpstr>A127984274K</vt:lpstr>
      <vt:lpstr>A127984274K_Data</vt:lpstr>
      <vt:lpstr>A127984274K_Latest</vt:lpstr>
      <vt:lpstr>A127984278V</vt:lpstr>
      <vt:lpstr>A127984278V_Data</vt:lpstr>
      <vt:lpstr>A127984278V_Latest</vt:lpstr>
      <vt:lpstr>A127984282K</vt:lpstr>
      <vt:lpstr>A127984282K_Data</vt:lpstr>
      <vt:lpstr>A127984282K_Latest</vt:lpstr>
      <vt:lpstr>A127984286V</vt:lpstr>
      <vt:lpstr>A127984286V_Data</vt:lpstr>
      <vt:lpstr>A127984286V_Latest</vt:lpstr>
      <vt:lpstr>A127984290K</vt:lpstr>
      <vt:lpstr>A127984290K_Data</vt:lpstr>
      <vt:lpstr>A127984290K_Latest</vt:lpstr>
      <vt:lpstr>A127984294V</vt:lpstr>
      <vt:lpstr>A127984294V_Data</vt:lpstr>
      <vt:lpstr>A127984294V_Latest</vt:lpstr>
      <vt:lpstr>A127984298C</vt:lpstr>
      <vt:lpstr>A127984298C_Data</vt:lpstr>
      <vt:lpstr>A127984298C_Latest</vt:lpstr>
      <vt:lpstr>A127984302J</vt:lpstr>
      <vt:lpstr>A127984302J_Data</vt:lpstr>
      <vt:lpstr>A127984302J_Latest</vt:lpstr>
      <vt:lpstr>A127984306T</vt:lpstr>
      <vt:lpstr>A127984306T_Data</vt:lpstr>
      <vt:lpstr>A127984306T_Latest</vt:lpstr>
      <vt:lpstr>A127984310J</vt:lpstr>
      <vt:lpstr>A127984310J_Data</vt:lpstr>
      <vt:lpstr>A127984310J_Latest</vt:lpstr>
      <vt:lpstr>A127984314T</vt:lpstr>
      <vt:lpstr>A127984314T_Data</vt:lpstr>
      <vt:lpstr>A127984314T_Latest</vt:lpstr>
      <vt:lpstr>A127984318A</vt:lpstr>
      <vt:lpstr>A127984318A_Data</vt:lpstr>
      <vt:lpstr>A127984318A_Latest</vt:lpstr>
      <vt:lpstr>A127984322T</vt:lpstr>
      <vt:lpstr>A127984322T_Data</vt:lpstr>
      <vt:lpstr>A127984322T_Latest</vt:lpstr>
      <vt:lpstr>A127984326A</vt:lpstr>
      <vt:lpstr>A127984326A_Data</vt:lpstr>
      <vt:lpstr>A127984326A_Latest</vt:lpstr>
      <vt:lpstr>A127984330T</vt:lpstr>
      <vt:lpstr>A127984330T_Data</vt:lpstr>
      <vt:lpstr>A127984330T_Latest</vt:lpstr>
      <vt:lpstr>A127984334A</vt:lpstr>
      <vt:lpstr>A127984334A_Data</vt:lpstr>
      <vt:lpstr>A127984334A_Latest</vt:lpstr>
      <vt:lpstr>A127984338K</vt:lpstr>
      <vt:lpstr>A127984338K_Data</vt:lpstr>
      <vt:lpstr>A127984338K_Latest</vt:lpstr>
      <vt:lpstr>A127984342A</vt:lpstr>
      <vt:lpstr>A127984342A_Data</vt:lpstr>
      <vt:lpstr>A127984342A_Latest</vt:lpstr>
      <vt:lpstr>A127984346K</vt:lpstr>
      <vt:lpstr>A127984346K_Data</vt:lpstr>
      <vt:lpstr>A127984346K_Latest</vt:lpstr>
      <vt:lpstr>A127984350A</vt:lpstr>
      <vt:lpstr>A127984350A_Data</vt:lpstr>
      <vt:lpstr>A127984350A_Latest</vt:lpstr>
      <vt:lpstr>A127984358V</vt:lpstr>
      <vt:lpstr>A127984358V_Data</vt:lpstr>
      <vt:lpstr>A127984358V_Latest</vt:lpstr>
      <vt:lpstr>A127984362K</vt:lpstr>
      <vt:lpstr>A127984362K_Data</vt:lpstr>
      <vt:lpstr>A127984362K_Latest</vt:lpstr>
      <vt:lpstr>A127984366V</vt:lpstr>
      <vt:lpstr>A127984366V_Data</vt:lpstr>
      <vt:lpstr>A127984366V_Latest</vt:lpstr>
      <vt:lpstr>A127984370K</vt:lpstr>
      <vt:lpstr>A127984370K_Data</vt:lpstr>
      <vt:lpstr>A127984370K_Latest</vt:lpstr>
      <vt:lpstr>A127984374V</vt:lpstr>
      <vt:lpstr>A127984374V_Data</vt:lpstr>
      <vt:lpstr>A127984374V_Latest</vt:lpstr>
      <vt:lpstr>A127984378C</vt:lpstr>
      <vt:lpstr>A127984378C_Data</vt:lpstr>
      <vt:lpstr>A127984378C_Latest</vt:lpstr>
      <vt:lpstr>A127984382V</vt:lpstr>
      <vt:lpstr>A127984382V_Data</vt:lpstr>
      <vt:lpstr>A127984382V_Latest</vt:lpstr>
      <vt:lpstr>A127984386C</vt:lpstr>
      <vt:lpstr>A127984386C_Data</vt:lpstr>
      <vt:lpstr>A127984386C_Latest</vt:lpstr>
      <vt:lpstr>A127984390V</vt:lpstr>
      <vt:lpstr>A127984390V_Data</vt:lpstr>
      <vt:lpstr>A127984390V_Latest</vt:lpstr>
      <vt:lpstr>A127984394C</vt:lpstr>
      <vt:lpstr>A127984394C_Data</vt:lpstr>
      <vt:lpstr>A127984394C_Latest</vt:lpstr>
      <vt:lpstr>A127984398L</vt:lpstr>
      <vt:lpstr>A127984398L_Data</vt:lpstr>
      <vt:lpstr>A127984398L_Latest</vt:lpstr>
      <vt:lpstr>A127984402T</vt:lpstr>
      <vt:lpstr>A127984402T_Data</vt:lpstr>
      <vt:lpstr>A127984402T_Latest</vt:lpstr>
      <vt:lpstr>A127984406A</vt:lpstr>
      <vt:lpstr>A127984406A_Data</vt:lpstr>
      <vt:lpstr>A127984406A_Latest</vt:lpstr>
      <vt:lpstr>A127984410T</vt:lpstr>
      <vt:lpstr>A127984410T_Data</vt:lpstr>
      <vt:lpstr>A127984410T_Latest</vt:lpstr>
      <vt:lpstr>A127984414A</vt:lpstr>
      <vt:lpstr>A127984414A_Data</vt:lpstr>
      <vt:lpstr>A127984414A_Latest</vt:lpstr>
      <vt:lpstr>A127984418K</vt:lpstr>
      <vt:lpstr>A127984418K_Data</vt:lpstr>
      <vt:lpstr>A127984418K_Latest</vt:lpstr>
      <vt:lpstr>A127984422A</vt:lpstr>
      <vt:lpstr>A127984422A_Data</vt:lpstr>
      <vt:lpstr>A127984422A_Latest</vt:lpstr>
      <vt:lpstr>A127984430A</vt:lpstr>
      <vt:lpstr>A127984430A_Data</vt:lpstr>
      <vt:lpstr>A127984430A_Latest</vt:lpstr>
      <vt:lpstr>A127984434K</vt:lpstr>
      <vt:lpstr>A127984434K_Data</vt:lpstr>
      <vt:lpstr>A127984434K_Latest</vt:lpstr>
      <vt:lpstr>A127984438V</vt:lpstr>
      <vt:lpstr>A127984438V_Data</vt:lpstr>
      <vt:lpstr>A127984438V_Latest</vt:lpstr>
      <vt:lpstr>A127984442K</vt:lpstr>
      <vt:lpstr>A127984442K_Data</vt:lpstr>
      <vt:lpstr>A127984442K_Latest</vt:lpstr>
      <vt:lpstr>A127984446V</vt:lpstr>
      <vt:lpstr>A127984446V_Data</vt:lpstr>
      <vt:lpstr>A127984446V_Latest</vt:lpstr>
      <vt:lpstr>A127984450K</vt:lpstr>
      <vt:lpstr>A127984450K_Data</vt:lpstr>
      <vt:lpstr>A127984450K_Latest</vt:lpstr>
      <vt:lpstr>A127984454V</vt:lpstr>
      <vt:lpstr>A127984454V_Data</vt:lpstr>
      <vt:lpstr>A127984454V_Latest</vt:lpstr>
      <vt:lpstr>A127984458C</vt:lpstr>
      <vt:lpstr>A127984458C_Data</vt:lpstr>
      <vt:lpstr>A127984458C_Latest</vt:lpstr>
      <vt:lpstr>A127984462V</vt:lpstr>
      <vt:lpstr>A127984462V_Data</vt:lpstr>
      <vt:lpstr>A127984462V_Latest</vt:lpstr>
      <vt:lpstr>A127984466C</vt:lpstr>
      <vt:lpstr>A127984466C_Data</vt:lpstr>
      <vt:lpstr>A127984466C_Latest</vt:lpstr>
      <vt:lpstr>A127984470V</vt:lpstr>
      <vt:lpstr>A127984470V_Data</vt:lpstr>
      <vt:lpstr>A127984470V_Latest</vt:lpstr>
      <vt:lpstr>A127984478L</vt:lpstr>
      <vt:lpstr>A127984478L_Data</vt:lpstr>
      <vt:lpstr>A127984478L_Latest</vt:lpstr>
      <vt:lpstr>A127984482C</vt:lpstr>
      <vt:lpstr>A127984482C_Data</vt:lpstr>
      <vt:lpstr>A127984482C_Latest</vt:lpstr>
      <vt:lpstr>A127984486L</vt:lpstr>
      <vt:lpstr>A127984486L_Data</vt:lpstr>
      <vt:lpstr>A127984486L_Latest</vt:lpstr>
      <vt:lpstr>A127984518V</vt:lpstr>
      <vt:lpstr>A127984518V_Data</vt:lpstr>
      <vt:lpstr>A127984518V_Latest</vt:lpstr>
      <vt:lpstr>A127984522K</vt:lpstr>
      <vt:lpstr>A127984522K_Data</vt:lpstr>
      <vt:lpstr>A127984522K_Latest</vt:lpstr>
      <vt:lpstr>A127984526V</vt:lpstr>
      <vt:lpstr>A127984526V_Data</vt:lpstr>
      <vt:lpstr>A127984526V_Latest</vt:lpstr>
      <vt:lpstr>A127984530K</vt:lpstr>
      <vt:lpstr>A127984530K_Data</vt:lpstr>
      <vt:lpstr>A127984530K_Latest</vt:lpstr>
      <vt:lpstr>A127984534V</vt:lpstr>
      <vt:lpstr>A127984534V_Data</vt:lpstr>
      <vt:lpstr>A127984534V_Latest</vt:lpstr>
      <vt:lpstr>A127984538C</vt:lpstr>
      <vt:lpstr>A127984538C_Data</vt:lpstr>
      <vt:lpstr>A127984538C_Latest</vt:lpstr>
      <vt:lpstr>A127984542V</vt:lpstr>
      <vt:lpstr>A127984542V_Data</vt:lpstr>
      <vt:lpstr>A127984542V_Latest</vt:lpstr>
      <vt:lpstr>A127984546C</vt:lpstr>
      <vt:lpstr>A127984546C_Data</vt:lpstr>
      <vt:lpstr>A127984546C_Latest</vt:lpstr>
      <vt:lpstr>A127984550V</vt:lpstr>
      <vt:lpstr>A127984550V_Data</vt:lpstr>
      <vt:lpstr>A127984550V_Latest</vt:lpstr>
      <vt:lpstr>A127984554C</vt:lpstr>
      <vt:lpstr>A127984554C_Data</vt:lpstr>
      <vt:lpstr>A127984554C_Latest</vt:lpstr>
      <vt:lpstr>A127984558L</vt:lpstr>
      <vt:lpstr>A127984558L_Data</vt:lpstr>
      <vt:lpstr>A127984558L_Latest</vt:lpstr>
      <vt:lpstr>A127984562C</vt:lpstr>
      <vt:lpstr>A127984562C_Data</vt:lpstr>
      <vt:lpstr>A127984562C_Latest</vt:lpstr>
      <vt:lpstr>A127984566L</vt:lpstr>
      <vt:lpstr>A127984566L_Data</vt:lpstr>
      <vt:lpstr>A127984566L_Latest</vt:lpstr>
      <vt:lpstr>A127984570C</vt:lpstr>
      <vt:lpstr>A127984570C_Data</vt:lpstr>
      <vt:lpstr>A127984570C_Latest</vt:lpstr>
      <vt:lpstr>A127984574L</vt:lpstr>
      <vt:lpstr>A127984574L_Data</vt:lpstr>
      <vt:lpstr>A127984574L_Latest</vt:lpstr>
      <vt:lpstr>A127984578W</vt:lpstr>
      <vt:lpstr>A127984578W_Data</vt:lpstr>
      <vt:lpstr>A127984578W_Latest</vt:lpstr>
      <vt:lpstr>A127984582L</vt:lpstr>
      <vt:lpstr>A127984582L_Data</vt:lpstr>
      <vt:lpstr>A127984582L_Latest</vt:lpstr>
      <vt:lpstr>A127984586W</vt:lpstr>
      <vt:lpstr>A127984586W_Data</vt:lpstr>
      <vt:lpstr>A127984586W_Latest</vt:lpstr>
      <vt:lpstr>A127984590L</vt:lpstr>
      <vt:lpstr>A127984590L_Data</vt:lpstr>
      <vt:lpstr>A127984590L_Latest</vt:lpstr>
      <vt:lpstr>A127984594W</vt:lpstr>
      <vt:lpstr>A127984594W_Data</vt:lpstr>
      <vt:lpstr>A127984594W_Latest</vt:lpstr>
      <vt:lpstr>A127984598F</vt:lpstr>
      <vt:lpstr>A127984598F_Data</vt:lpstr>
      <vt:lpstr>A127984598F_Latest</vt:lpstr>
      <vt:lpstr>A127984602K</vt:lpstr>
      <vt:lpstr>A127984602K_Data</vt:lpstr>
      <vt:lpstr>A127984602K_Latest</vt:lpstr>
      <vt:lpstr>A127984606V</vt:lpstr>
      <vt:lpstr>A127984606V_Data</vt:lpstr>
      <vt:lpstr>A127984606V_Latest</vt:lpstr>
      <vt:lpstr>A127984610K</vt:lpstr>
      <vt:lpstr>A127984610K_Data</vt:lpstr>
      <vt:lpstr>A127984610K_Latest</vt:lpstr>
      <vt:lpstr>A127984614V</vt:lpstr>
      <vt:lpstr>A127984614V_Data</vt:lpstr>
      <vt:lpstr>A127984614V_Latest</vt:lpstr>
      <vt:lpstr>A127984618C</vt:lpstr>
      <vt:lpstr>A127984618C_Data</vt:lpstr>
      <vt:lpstr>A127984618C_Latest</vt:lpstr>
      <vt:lpstr>A127984622V</vt:lpstr>
      <vt:lpstr>A127984622V_Data</vt:lpstr>
      <vt:lpstr>A127984622V_Latest</vt:lpstr>
      <vt:lpstr>A127984626C</vt:lpstr>
      <vt:lpstr>A127984626C_Data</vt:lpstr>
      <vt:lpstr>A127984626C_Latest</vt:lpstr>
      <vt:lpstr>A127984630V</vt:lpstr>
      <vt:lpstr>A127984630V_Data</vt:lpstr>
      <vt:lpstr>A127984630V_Latest</vt:lpstr>
      <vt:lpstr>A127984634C</vt:lpstr>
      <vt:lpstr>A127984634C_Data</vt:lpstr>
      <vt:lpstr>A127984634C_Latest</vt:lpstr>
      <vt:lpstr>A127984638L</vt:lpstr>
      <vt:lpstr>A127984638L_Data</vt:lpstr>
      <vt:lpstr>A127984638L_Latest</vt:lpstr>
      <vt:lpstr>A127986098W</vt:lpstr>
      <vt:lpstr>A127986098W_Data</vt:lpstr>
      <vt:lpstr>A127986098W_Latest</vt:lpstr>
      <vt:lpstr>A127986102A</vt:lpstr>
      <vt:lpstr>A127986102A_Data</vt:lpstr>
      <vt:lpstr>A127986102A_Latest</vt:lpstr>
      <vt:lpstr>A127986106K</vt:lpstr>
      <vt:lpstr>A127986106K_Data</vt:lpstr>
      <vt:lpstr>A127986106K_Latest</vt:lpstr>
      <vt:lpstr>A127986110A</vt:lpstr>
      <vt:lpstr>A127986110A_Data</vt:lpstr>
      <vt:lpstr>A127986110A_Latest</vt:lpstr>
      <vt:lpstr>A127986114K</vt:lpstr>
      <vt:lpstr>A127986114K_Data</vt:lpstr>
      <vt:lpstr>A127986114K_Latest</vt:lpstr>
      <vt:lpstr>A127986118V</vt:lpstr>
      <vt:lpstr>A127986118V_Data</vt:lpstr>
      <vt:lpstr>A127986118V_Latest</vt:lpstr>
      <vt:lpstr>A127986122K</vt:lpstr>
      <vt:lpstr>A127986122K_Data</vt:lpstr>
      <vt:lpstr>A127986122K_Latest</vt:lpstr>
      <vt:lpstr>A127986414L</vt:lpstr>
      <vt:lpstr>A127986414L_Data</vt:lpstr>
      <vt:lpstr>A127986414L_Latest</vt:lpstr>
      <vt:lpstr>A127986418W</vt:lpstr>
      <vt:lpstr>A127986418W_Data</vt:lpstr>
      <vt:lpstr>A127986418W_Latest</vt:lpstr>
      <vt:lpstr>A127986422L</vt:lpstr>
      <vt:lpstr>A127986422L_Data</vt:lpstr>
      <vt:lpstr>A127986422L_Latest</vt:lpstr>
      <vt:lpstr>A127986426W</vt:lpstr>
      <vt:lpstr>A127986426W_Data</vt:lpstr>
      <vt:lpstr>A127986426W_Latest</vt:lpstr>
      <vt:lpstr>A127986430L</vt:lpstr>
      <vt:lpstr>A127986430L_Data</vt:lpstr>
      <vt:lpstr>A127986430L_Latest</vt:lpstr>
      <vt:lpstr>A127986438F</vt:lpstr>
      <vt:lpstr>A127986438F_Data</vt:lpstr>
      <vt:lpstr>A127986438F_Latest</vt:lpstr>
      <vt:lpstr>A127986442W</vt:lpstr>
      <vt:lpstr>A127986442W_Data</vt:lpstr>
      <vt:lpstr>A127986442W_Latest</vt:lpstr>
      <vt:lpstr>A127986446F</vt:lpstr>
      <vt:lpstr>A127986446F_Data</vt:lpstr>
      <vt:lpstr>A127986446F_Latest</vt:lpstr>
      <vt:lpstr>A127986450W</vt:lpstr>
      <vt:lpstr>A127986450W_Data</vt:lpstr>
      <vt:lpstr>A127986450W_Latest</vt:lpstr>
      <vt:lpstr>A127986454F</vt:lpstr>
      <vt:lpstr>A127986454F_Data</vt:lpstr>
      <vt:lpstr>A127986454F_Latest</vt:lpstr>
      <vt:lpstr>A127986458R</vt:lpstr>
      <vt:lpstr>A127986458R_Data</vt:lpstr>
      <vt:lpstr>A127986458R_Latest</vt:lpstr>
      <vt:lpstr>A127986462F</vt:lpstr>
      <vt:lpstr>A127986462F_Data</vt:lpstr>
      <vt:lpstr>A127986462F_Latest</vt:lpstr>
      <vt:lpstr>A127986466R</vt:lpstr>
      <vt:lpstr>A127986466R_Data</vt:lpstr>
      <vt:lpstr>A127986466R_Latest</vt:lpstr>
      <vt:lpstr>A127986470F</vt:lpstr>
      <vt:lpstr>A127986470F_Data</vt:lpstr>
      <vt:lpstr>A127986470F_Latest</vt:lpstr>
      <vt:lpstr>A127986474R</vt:lpstr>
      <vt:lpstr>A127986474R_Data</vt:lpstr>
      <vt:lpstr>A127986474R_Latest</vt:lpstr>
      <vt:lpstr>A127986478X</vt:lpstr>
      <vt:lpstr>A127986478X_Data</vt:lpstr>
      <vt:lpstr>A127986478X_Latest</vt:lpstr>
      <vt:lpstr>A127986482R</vt:lpstr>
      <vt:lpstr>A127986482R_Data</vt:lpstr>
      <vt:lpstr>A127986482R_Latest</vt:lpstr>
      <vt:lpstr>A127986486X</vt:lpstr>
      <vt:lpstr>A127986486X_Data</vt:lpstr>
      <vt:lpstr>A127986486X_Latest</vt:lpstr>
      <vt:lpstr>A127986490R</vt:lpstr>
      <vt:lpstr>A127986490R_Data</vt:lpstr>
      <vt:lpstr>A127986490R_Latest</vt:lpstr>
      <vt:lpstr>A127986494X</vt:lpstr>
      <vt:lpstr>A127986494X_Data</vt:lpstr>
      <vt:lpstr>A127986494X_Latest</vt:lpstr>
      <vt:lpstr>A127986498J</vt:lpstr>
      <vt:lpstr>A127986498J_Data</vt:lpstr>
      <vt:lpstr>A127986498J_Latest</vt:lpstr>
      <vt:lpstr>A127986502L</vt:lpstr>
      <vt:lpstr>A127986502L_Data</vt:lpstr>
      <vt:lpstr>A127986502L_Latest</vt:lpstr>
      <vt:lpstr>A127986510L</vt:lpstr>
      <vt:lpstr>A127986510L_Data</vt:lpstr>
      <vt:lpstr>A127986510L_Latest</vt:lpstr>
      <vt:lpstr>A127986514W</vt:lpstr>
      <vt:lpstr>A127986514W_Data</vt:lpstr>
      <vt:lpstr>A127986514W_Latest</vt:lpstr>
      <vt:lpstr>A127986518F</vt:lpstr>
      <vt:lpstr>A127986518F_Data</vt:lpstr>
      <vt:lpstr>A127986518F_Latest</vt:lpstr>
      <vt:lpstr>A127986522W</vt:lpstr>
      <vt:lpstr>A127986522W_Data</vt:lpstr>
      <vt:lpstr>A127986522W_Latest</vt:lpstr>
      <vt:lpstr>A127986526F</vt:lpstr>
      <vt:lpstr>A127986526F_Data</vt:lpstr>
      <vt:lpstr>A127986526F_Latest</vt:lpstr>
      <vt:lpstr>A127986530W</vt:lpstr>
      <vt:lpstr>A127986530W_Data</vt:lpstr>
      <vt:lpstr>A127986530W_Latest</vt:lpstr>
      <vt:lpstr>A127986534F</vt:lpstr>
      <vt:lpstr>A127986534F_Data</vt:lpstr>
      <vt:lpstr>A127986534F_Latest</vt:lpstr>
      <vt:lpstr>A127986538R</vt:lpstr>
      <vt:lpstr>A127986538R_Data</vt:lpstr>
      <vt:lpstr>A127986538R_Latest</vt:lpstr>
      <vt:lpstr>A127986542F</vt:lpstr>
      <vt:lpstr>A127986542F_Data</vt:lpstr>
      <vt:lpstr>A127986542F_Latest</vt:lpstr>
      <vt:lpstr>A127986546R</vt:lpstr>
      <vt:lpstr>A127986546R_Data</vt:lpstr>
      <vt:lpstr>A127986546R_Latest</vt:lpstr>
      <vt:lpstr>A127986550F</vt:lpstr>
      <vt:lpstr>A127986550F_Data</vt:lpstr>
      <vt:lpstr>A127986550F_Latest</vt:lpstr>
      <vt:lpstr>A127986554R</vt:lpstr>
      <vt:lpstr>A127986554R_Data</vt:lpstr>
      <vt:lpstr>A127986554R_Latest</vt:lpstr>
      <vt:lpstr>A127986558X</vt:lpstr>
      <vt:lpstr>A127986558X_Data</vt:lpstr>
      <vt:lpstr>A127986558X_Latest</vt:lpstr>
      <vt:lpstr>A127986566X</vt:lpstr>
      <vt:lpstr>A127986566X_Data</vt:lpstr>
      <vt:lpstr>A127986566X_Latest</vt:lpstr>
      <vt:lpstr>A127986570R</vt:lpstr>
      <vt:lpstr>A127986570R_Data</vt:lpstr>
      <vt:lpstr>A127986570R_Latest</vt:lpstr>
      <vt:lpstr>A127986574X</vt:lpstr>
      <vt:lpstr>A127986574X_Data</vt:lpstr>
      <vt:lpstr>A127986574X_Latest</vt:lpstr>
      <vt:lpstr>A127986578J</vt:lpstr>
      <vt:lpstr>A127986578J_Data</vt:lpstr>
      <vt:lpstr>A127986578J_Latest</vt:lpstr>
      <vt:lpstr>A127986582X</vt:lpstr>
      <vt:lpstr>A127986582X_Data</vt:lpstr>
      <vt:lpstr>A127986582X_Latest</vt:lpstr>
      <vt:lpstr>A127986586J</vt:lpstr>
      <vt:lpstr>A127986586J_Data</vt:lpstr>
      <vt:lpstr>A127986586J_Latest</vt:lpstr>
      <vt:lpstr>A127986590X</vt:lpstr>
      <vt:lpstr>A127986590X_Data</vt:lpstr>
      <vt:lpstr>A127986590X_Latest</vt:lpstr>
      <vt:lpstr>A127986594J</vt:lpstr>
      <vt:lpstr>A127986594J_Data</vt:lpstr>
      <vt:lpstr>A127986594J_Latest</vt:lpstr>
      <vt:lpstr>A127986606F</vt:lpstr>
      <vt:lpstr>A127986606F_Data</vt:lpstr>
      <vt:lpstr>A127986606F_Latest</vt:lpstr>
      <vt:lpstr>A127986610W</vt:lpstr>
      <vt:lpstr>A127986610W_Data</vt:lpstr>
      <vt:lpstr>A127986610W_Latest</vt:lpstr>
      <vt:lpstr>A127986614F</vt:lpstr>
      <vt:lpstr>A127986614F_Data</vt:lpstr>
      <vt:lpstr>A127986614F_Latest</vt:lpstr>
      <vt:lpstr>A127986618R</vt:lpstr>
      <vt:lpstr>A127986618R_Data</vt:lpstr>
      <vt:lpstr>A127986618R_Latest</vt:lpstr>
      <vt:lpstr>A127986622F</vt:lpstr>
      <vt:lpstr>A127986622F_Data</vt:lpstr>
      <vt:lpstr>A127986622F_Latest</vt:lpstr>
      <vt:lpstr>A127986626R</vt:lpstr>
      <vt:lpstr>A127986626R_Data</vt:lpstr>
      <vt:lpstr>A127986626R_Latest</vt:lpstr>
      <vt:lpstr>A127986630F</vt:lpstr>
      <vt:lpstr>A127986630F_Data</vt:lpstr>
      <vt:lpstr>A127986630F_Latest</vt:lpstr>
      <vt:lpstr>A127986634R</vt:lpstr>
      <vt:lpstr>A127986634R_Data</vt:lpstr>
      <vt:lpstr>A127986634R_Latest</vt:lpstr>
      <vt:lpstr>A127986638X</vt:lpstr>
      <vt:lpstr>A127986638X_Data</vt:lpstr>
      <vt:lpstr>A127986638X_Latest</vt:lpstr>
      <vt:lpstr>A127986642R</vt:lpstr>
      <vt:lpstr>A127986642R_Data</vt:lpstr>
      <vt:lpstr>A127986642R_Latest</vt:lpstr>
      <vt:lpstr>A127986646X</vt:lpstr>
      <vt:lpstr>A127986646X_Data</vt:lpstr>
      <vt:lpstr>A127986646X_Latest</vt:lpstr>
      <vt:lpstr>A127986650R</vt:lpstr>
      <vt:lpstr>A127986650R_Data</vt:lpstr>
      <vt:lpstr>A127986650R_Latest</vt:lpstr>
      <vt:lpstr>A127986654X</vt:lpstr>
      <vt:lpstr>A127986654X_Data</vt:lpstr>
      <vt:lpstr>A127986654X_Latest</vt:lpstr>
      <vt:lpstr>A127986658J</vt:lpstr>
      <vt:lpstr>A127986658J_Data</vt:lpstr>
      <vt:lpstr>A127986658J_Latest</vt:lpstr>
      <vt:lpstr>A127986662X</vt:lpstr>
      <vt:lpstr>A127986662X_Data</vt:lpstr>
      <vt:lpstr>A127986662X_Latest</vt:lpstr>
      <vt:lpstr>A127986666J</vt:lpstr>
      <vt:lpstr>A127986666J_Data</vt:lpstr>
      <vt:lpstr>A127986666J_Latest</vt:lpstr>
      <vt:lpstr>A127986670X</vt:lpstr>
      <vt:lpstr>A127986670X_Data</vt:lpstr>
      <vt:lpstr>A127986670X_Latest</vt:lpstr>
      <vt:lpstr>A127986674J</vt:lpstr>
      <vt:lpstr>A127986674J_Data</vt:lpstr>
      <vt:lpstr>A127986674J_Latest</vt:lpstr>
      <vt:lpstr>A127986678T</vt:lpstr>
      <vt:lpstr>A127986678T_Data</vt:lpstr>
      <vt:lpstr>A127986678T_Latest</vt:lpstr>
      <vt:lpstr>A127986682J</vt:lpstr>
      <vt:lpstr>A127986682J_Data</vt:lpstr>
      <vt:lpstr>A127986682J_Latest</vt:lpstr>
      <vt:lpstr>A127986686T</vt:lpstr>
      <vt:lpstr>A127986686T_Data</vt:lpstr>
      <vt:lpstr>A127986686T_Latest</vt:lpstr>
      <vt:lpstr>A127986690J</vt:lpstr>
      <vt:lpstr>A127986690J_Data</vt:lpstr>
      <vt:lpstr>A127986690J_Latest</vt:lpstr>
      <vt:lpstr>A127986694T</vt:lpstr>
      <vt:lpstr>A127986694T_Data</vt:lpstr>
      <vt:lpstr>A127986694T_Latest</vt:lpstr>
      <vt:lpstr>A127986702F</vt:lpstr>
      <vt:lpstr>A127986702F_Data</vt:lpstr>
      <vt:lpstr>A127986702F_Latest</vt:lpstr>
      <vt:lpstr>A127986706R</vt:lpstr>
      <vt:lpstr>A127986706R_Data</vt:lpstr>
      <vt:lpstr>A127986706R_Latest</vt:lpstr>
      <vt:lpstr>A127986710F</vt:lpstr>
      <vt:lpstr>A127986710F_Data</vt:lpstr>
      <vt:lpstr>A127986710F_Latest</vt:lpstr>
      <vt:lpstr>A127986714R</vt:lpstr>
      <vt:lpstr>A127986714R_Data</vt:lpstr>
      <vt:lpstr>A127986714R_Latest</vt:lpstr>
      <vt:lpstr>A127986718X</vt:lpstr>
      <vt:lpstr>A127986718X_Data</vt:lpstr>
      <vt:lpstr>A127986718X_Latest</vt:lpstr>
      <vt:lpstr>A127986722R</vt:lpstr>
      <vt:lpstr>A127986722R_Data</vt:lpstr>
      <vt:lpstr>A127986722R_Latest</vt:lpstr>
      <vt:lpstr>A127986730R</vt:lpstr>
      <vt:lpstr>A127986730R_Data</vt:lpstr>
      <vt:lpstr>A127986730R_Latest</vt:lpstr>
      <vt:lpstr>A127986734X</vt:lpstr>
      <vt:lpstr>A127986734X_Data</vt:lpstr>
      <vt:lpstr>A127986734X_Latest</vt:lpstr>
      <vt:lpstr>A127986738J</vt:lpstr>
      <vt:lpstr>A127986738J_Data</vt:lpstr>
      <vt:lpstr>A127986738J_Latest</vt:lpstr>
      <vt:lpstr>A127986742X</vt:lpstr>
      <vt:lpstr>A127986742X_Data</vt:lpstr>
      <vt:lpstr>A127986742X_Latest</vt:lpstr>
      <vt:lpstr>A127988198T</vt:lpstr>
      <vt:lpstr>A127988198T_Data</vt:lpstr>
      <vt:lpstr>A127988198T_Latest</vt:lpstr>
      <vt:lpstr>A127988202W</vt:lpstr>
      <vt:lpstr>A127988202W_Data</vt:lpstr>
      <vt:lpstr>A127988202W_Latest</vt:lpstr>
      <vt:lpstr>A127988206F</vt:lpstr>
      <vt:lpstr>A127988206F_Data</vt:lpstr>
      <vt:lpstr>A127988206F_Latest</vt:lpstr>
      <vt:lpstr>A127988578V</vt:lpstr>
      <vt:lpstr>A127988578V_Data</vt:lpstr>
      <vt:lpstr>A127988578V_Latest</vt:lpstr>
      <vt:lpstr>A127988582K</vt:lpstr>
      <vt:lpstr>A127988582K_Data</vt:lpstr>
      <vt:lpstr>A127988582K_Latest</vt:lpstr>
      <vt:lpstr>A127988586V</vt:lpstr>
      <vt:lpstr>A127988586V_Data</vt:lpstr>
      <vt:lpstr>A127988586V_Latest</vt:lpstr>
      <vt:lpstr>A127988590K</vt:lpstr>
      <vt:lpstr>A127988590K_Data</vt:lpstr>
      <vt:lpstr>A127988590K_Latest</vt:lpstr>
      <vt:lpstr>A127988594V</vt:lpstr>
      <vt:lpstr>A127988594V_Data</vt:lpstr>
      <vt:lpstr>A127988594V_Latest</vt:lpstr>
      <vt:lpstr>A127988598C</vt:lpstr>
      <vt:lpstr>A127988598C_Data</vt:lpstr>
      <vt:lpstr>A127988598C_Latest</vt:lpstr>
      <vt:lpstr>A127988602J</vt:lpstr>
      <vt:lpstr>A127988602J_Data</vt:lpstr>
      <vt:lpstr>A127988602J_Latest</vt:lpstr>
      <vt:lpstr>A127988606T</vt:lpstr>
      <vt:lpstr>A127988606T_Data</vt:lpstr>
      <vt:lpstr>A127988606T_Latest</vt:lpstr>
      <vt:lpstr>A127988610J</vt:lpstr>
      <vt:lpstr>A127988610J_Data</vt:lpstr>
      <vt:lpstr>A127988610J_Latest</vt:lpstr>
      <vt:lpstr>A127988614T</vt:lpstr>
      <vt:lpstr>A127988614T_Data</vt:lpstr>
      <vt:lpstr>A127988614T_Latest</vt:lpstr>
      <vt:lpstr>A127988618A</vt:lpstr>
      <vt:lpstr>A127988618A_Data</vt:lpstr>
      <vt:lpstr>A127988618A_Latest</vt:lpstr>
      <vt:lpstr>A127988622T</vt:lpstr>
      <vt:lpstr>A127988622T_Data</vt:lpstr>
      <vt:lpstr>A127988622T_Latest</vt:lpstr>
      <vt:lpstr>A127988626A</vt:lpstr>
      <vt:lpstr>A127988626A_Data</vt:lpstr>
      <vt:lpstr>A127988626A_Latest</vt:lpstr>
      <vt:lpstr>A127988630T</vt:lpstr>
      <vt:lpstr>A127988630T_Data</vt:lpstr>
      <vt:lpstr>A127988630T_Latest</vt:lpstr>
      <vt:lpstr>A127988634A</vt:lpstr>
      <vt:lpstr>A127988634A_Data</vt:lpstr>
      <vt:lpstr>A127988634A_Latest</vt:lpstr>
      <vt:lpstr>A127988638K</vt:lpstr>
      <vt:lpstr>A127988638K_Data</vt:lpstr>
      <vt:lpstr>A127988638K_Latest</vt:lpstr>
      <vt:lpstr>A127988642A</vt:lpstr>
      <vt:lpstr>A127988642A_Data</vt:lpstr>
      <vt:lpstr>A127988642A_Latest</vt:lpstr>
      <vt:lpstr>A127988646K</vt:lpstr>
      <vt:lpstr>A127988646K_Data</vt:lpstr>
      <vt:lpstr>A127988646K_Latest</vt:lpstr>
      <vt:lpstr>A127988650A</vt:lpstr>
      <vt:lpstr>A127988650A_Data</vt:lpstr>
      <vt:lpstr>A127988650A_Latest</vt:lpstr>
      <vt:lpstr>A127988654K</vt:lpstr>
      <vt:lpstr>A127988654K_Data</vt:lpstr>
      <vt:lpstr>A127988654K_Latest</vt:lpstr>
      <vt:lpstr>A127988658V</vt:lpstr>
      <vt:lpstr>A127988658V_Data</vt:lpstr>
      <vt:lpstr>A127988658V_Latest</vt:lpstr>
      <vt:lpstr>A127988662K</vt:lpstr>
      <vt:lpstr>A127988662K_Data</vt:lpstr>
      <vt:lpstr>A127988662K_Latest</vt:lpstr>
      <vt:lpstr>A127988666V</vt:lpstr>
      <vt:lpstr>A127988666V_Data</vt:lpstr>
      <vt:lpstr>A127988666V_Latest</vt:lpstr>
      <vt:lpstr>A127988670K</vt:lpstr>
      <vt:lpstr>A127988670K_Data</vt:lpstr>
      <vt:lpstr>A127988670K_Latest</vt:lpstr>
      <vt:lpstr>A127988674V</vt:lpstr>
      <vt:lpstr>A127988674V_Data</vt:lpstr>
      <vt:lpstr>A127988674V_Latest</vt:lpstr>
      <vt:lpstr>A127988678C</vt:lpstr>
      <vt:lpstr>A127988678C_Data</vt:lpstr>
      <vt:lpstr>A127988678C_Latest</vt:lpstr>
      <vt:lpstr>A127988682V</vt:lpstr>
      <vt:lpstr>A127988682V_Data</vt:lpstr>
      <vt:lpstr>A127988682V_Latest</vt:lpstr>
      <vt:lpstr>A127988686C</vt:lpstr>
      <vt:lpstr>A127988686C_Data</vt:lpstr>
      <vt:lpstr>A127988686C_Latest</vt:lpstr>
      <vt:lpstr>A127988690V</vt:lpstr>
      <vt:lpstr>A127988690V_Data</vt:lpstr>
      <vt:lpstr>A127988690V_Latest</vt:lpstr>
      <vt:lpstr>A127988694C</vt:lpstr>
      <vt:lpstr>A127988694C_Data</vt:lpstr>
      <vt:lpstr>A127988694C_Latest</vt:lpstr>
      <vt:lpstr>A127988698L</vt:lpstr>
      <vt:lpstr>A127988698L_Data</vt:lpstr>
      <vt:lpstr>A127988698L_Latest</vt:lpstr>
      <vt:lpstr>A127988702T</vt:lpstr>
      <vt:lpstr>A127988702T_Data</vt:lpstr>
      <vt:lpstr>A127988702T_Latest</vt:lpstr>
      <vt:lpstr>A127988706A</vt:lpstr>
      <vt:lpstr>A127988706A_Data</vt:lpstr>
      <vt:lpstr>A127988706A_Latest</vt:lpstr>
      <vt:lpstr>A127988710T</vt:lpstr>
      <vt:lpstr>A127988710T_Data</vt:lpstr>
      <vt:lpstr>A127988710T_Latest</vt:lpstr>
      <vt:lpstr>A127988714A</vt:lpstr>
      <vt:lpstr>A127988714A_Data</vt:lpstr>
      <vt:lpstr>A127988714A_Latest</vt:lpstr>
      <vt:lpstr>A127988718K</vt:lpstr>
      <vt:lpstr>A127988718K_Data</vt:lpstr>
      <vt:lpstr>A127988718K_Latest</vt:lpstr>
      <vt:lpstr>A127988722A</vt:lpstr>
      <vt:lpstr>A127988722A_Data</vt:lpstr>
      <vt:lpstr>A127988722A_Latest</vt:lpstr>
      <vt:lpstr>A127988726K</vt:lpstr>
      <vt:lpstr>A127988726K_Data</vt:lpstr>
      <vt:lpstr>A127988726K_Latest</vt:lpstr>
      <vt:lpstr>A127988730A</vt:lpstr>
      <vt:lpstr>A127988730A_Data</vt:lpstr>
      <vt:lpstr>A127988730A_Latest</vt:lpstr>
      <vt:lpstr>A127988734K</vt:lpstr>
      <vt:lpstr>A127988734K_Data</vt:lpstr>
      <vt:lpstr>A127988734K_Latest</vt:lpstr>
      <vt:lpstr>A127988738V</vt:lpstr>
      <vt:lpstr>A127988738V_Data</vt:lpstr>
      <vt:lpstr>A127988738V_Latest</vt:lpstr>
      <vt:lpstr>A127988742K</vt:lpstr>
      <vt:lpstr>A127988742K_Data</vt:lpstr>
      <vt:lpstr>A127988742K_Latest</vt:lpstr>
      <vt:lpstr>A127988746V</vt:lpstr>
      <vt:lpstr>A127988746V_Data</vt:lpstr>
      <vt:lpstr>A127988746V_Latest</vt:lpstr>
      <vt:lpstr>A127988750K</vt:lpstr>
      <vt:lpstr>A127988750K_Data</vt:lpstr>
      <vt:lpstr>A127988750K_Latest</vt:lpstr>
      <vt:lpstr>A127988754V</vt:lpstr>
      <vt:lpstr>A127988754V_Data</vt:lpstr>
      <vt:lpstr>A127988754V_Latest</vt:lpstr>
      <vt:lpstr>A127988762V</vt:lpstr>
      <vt:lpstr>A127988762V_Data</vt:lpstr>
      <vt:lpstr>A127988762V_Latest</vt:lpstr>
      <vt:lpstr>A127988766C</vt:lpstr>
      <vt:lpstr>A127988766C_Data</vt:lpstr>
      <vt:lpstr>A127988766C_Latest</vt:lpstr>
      <vt:lpstr>A127988770V</vt:lpstr>
      <vt:lpstr>A127988770V_Data</vt:lpstr>
      <vt:lpstr>A127988770V_Latest</vt:lpstr>
      <vt:lpstr>A127988774C</vt:lpstr>
      <vt:lpstr>A127988774C_Data</vt:lpstr>
      <vt:lpstr>A127988774C_Latest</vt:lpstr>
      <vt:lpstr>A127988778L</vt:lpstr>
      <vt:lpstr>A127988778L_Data</vt:lpstr>
      <vt:lpstr>A127988778L_Latest</vt:lpstr>
      <vt:lpstr>A127988786L</vt:lpstr>
      <vt:lpstr>A127988786L_Data</vt:lpstr>
      <vt:lpstr>A127988786L_Latest</vt:lpstr>
      <vt:lpstr>A127988790C</vt:lpstr>
      <vt:lpstr>A127988790C_Data</vt:lpstr>
      <vt:lpstr>A127988790C_Latest</vt:lpstr>
      <vt:lpstr>A127988794L</vt:lpstr>
      <vt:lpstr>A127988794L_Data</vt:lpstr>
      <vt:lpstr>A127988794L_Latest</vt:lpstr>
      <vt:lpstr>A127988798W</vt:lpstr>
      <vt:lpstr>A127988798W_Data</vt:lpstr>
      <vt:lpstr>A127988798W_Latest</vt:lpstr>
      <vt:lpstr>A127988814K</vt:lpstr>
      <vt:lpstr>A127988814K_Data</vt:lpstr>
      <vt:lpstr>A127988814K_Latest</vt:lpstr>
      <vt:lpstr>A127988818V</vt:lpstr>
      <vt:lpstr>A127988818V_Data</vt:lpstr>
      <vt:lpstr>A127988818V_Latest</vt:lpstr>
      <vt:lpstr>A127988822K</vt:lpstr>
      <vt:lpstr>A127988822K_Data</vt:lpstr>
      <vt:lpstr>A127988822K_Latest</vt:lpstr>
      <vt:lpstr>A127988826V</vt:lpstr>
      <vt:lpstr>A127988826V_Data</vt:lpstr>
      <vt:lpstr>A127988826V_Latest</vt:lpstr>
      <vt:lpstr>A127988830K</vt:lpstr>
      <vt:lpstr>A127988830K_Data</vt:lpstr>
      <vt:lpstr>A127988830K_Latest</vt:lpstr>
      <vt:lpstr>A127988834V</vt:lpstr>
      <vt:lpstr>A127988834V_Data</vt:lpstr>
      <vt:lpstr>A127988834V_Latest</vt:lpstr>
      <vt:lpstr>A127988838C</vt:lpstr>
      <vt:lpstr>A127988838C_Data</vt:lpstr>
      <vt:lpstr>A127988838C_Latest</vt:lpstr>
      <vt:lpstr>A127988842V</vt:lpstr>
      <vt:lpstr>A127988842V_Data</vt:lpstr>
      <vt:lpstr>A127988842V_Latest</vt:lpstr>
      <vt:lpstr>A127988846C</vt:lpstr>
      <vt:lpstr>A127988846C_Data</vt:lpstr>
      <vt:lpstr>A127988846C_Latest</vt:lpstr>
      <vt:lpstr>A127988850V</vt:lpstr>
      <vt:lpstr>A127988850V_Data</vt:lpstr>
      <vt:lpstr>A127988850V_Latest</vt:lpstr>
      <vt:lpstr>A127988854C</vt:lpstr>
      <vt:lpstr>A127988854C_Data</vt:lpstr>
      <vt:lpstr>A127988854C_Latest</vt:lpstr>
      <vt:lpstr>A127988858L</vt:lpstr>
      <vt:lpstr>A127988858L_Data</vt:lpstr>
      <vt:lpstr>A127988858L_Latest</vt:lpstr>
      <vt:lpstr>A127988862C</vt:lpstr>
      <vt:lpstr>A127988862C_Data</vt:lpstr>
      <vt:lpstr>A127988862C_Latest</vt:lpstr>
      <vt:lpstr>A127988866L</vt:lpstr>
      <vt:lpstr>A127988866L_Data</vt:lpstr>
      <vt:lpstr>A127988866L_Latest</vt:lpstr>
      <vt:lpstr>A127988870C</vt:lpstr>
      <vt:lpstr>A127988870C_Data</vt:lpstr>
      <vt:lpstr>A127988870C_Latest</vt:lpstr>
      <vt:lpstr>A127988874L</vt:lpstr>
      <vt:lpstr>A127988874L_Data</vt:lpstr>
      <vt:lpstr>A127988874L_Latest</vt:lpstr>
      <vt:lpstr>A127988882L</vt:lpstr>
      <vt:lpstr>A127988882L_Data</vt:lpstr>
      <vt:lpstr>A127988882L_Latest</vt:lpstr>
      <vt:lpstr>A127988886W</vt:lpstr>
      <vt:lpstr>A127988886W_Data</vt:lpstr>
      <vt:lpstr>A127988886W_Latest</vt:lpstr>
      <vt:lpstr>A127988890L</vt:lpstr>
      <vt:lpstr>A127988890L_Data</vt:lpstr>
      <vt:lpstr>A127988890L_Latest</vt:lpstr>
      <vt:lpstr>A127988894W</vt:lpstr>
      <vt:lpstr>A127988894W_Data</vt:lpstr>
      <vt:lpstr>A127988894W_Latest</vt:lpstr>
      <vt:lpstr>A127988898F</vt:lpstr>
      <vt:lpstr>A127988898F_Data</vt:lpstr>
      <vt:lpstr>A127988898F_Latest</vt:lpstr>
      <vt:lpstr>A127988902K</vt:lpstr>
      <vt:lpstr>A127988902K_Data</vt:lpstr>
      <vt:lpstr>A127988902K_Latest</vt:lpstr>
      <vt:lpstr>A127988906V</vt:lpstr>
      <vt:lpstr>A127988906V_Data</vt:lpstr>
      <vt:lpstr>A127988906V_Latest</vt:lpstr>
      <vt:lpstr>A127988910K</vt:lpstr>
      <vt:lpstr>A127988910K_Data</vt:lpstr>
      <vt:lpstr>A127988910K_Latest</vt:lpstr>
      <vt:lpstr>A127988914V</vt:lpstr>
      <vt:lpstr>A127988914V_Data</vt:lpstr>
      <vt:lpstr>A127988914V_Latest</vt:lpstr>
      <vt:lpstr>A127988918C</vt:lpstr>
      <vt:lpstr>A127988918C_Data</vt:lpstr>
      <vt:lpstr>A127988918C_Latest</vt:lpstr>
      <vt:lpstr>A127988926C</vt:lpstr>
      <vt:lpstr>A127988926C_Data</vt:lpstr>
      <vt:lpstr>A127988926C_Latest</vt:lpstr>
      <vt:lpstr>A127988930V</vt:lpstr>
      <vt:lpstr>A127988930V_Data</vt:lpstr>
      <vt:lpstr>A127988930V_Latest</vt:lpstr>
      <vt:lpstr>A127990390J</vt:lpstr>
      <vt:lpstr>A127990390J_Data</vt:lpstr>
      <vt:lpstr>A127990390J_Latest</vt:lpstr>
      <vt:lpstr>A127990394T</vt:lpstr>
      <vt:lpstr>A127990394T_Data</vt:lpstr>
      <vt:lpstr>A127990394T_Latest</vt:lpstr>
      <vt:lpstr>A127990398A</vt:lpstr>
      <vt:lpstr>A127990398A_Data</vt:lpstr>
      <vt:lpstr>A127990398A_Latest</vt:lpstr>
      <vt:lpstr>A127990402F</vt:lpstr>
      <vt:lpstr>A127990402F_Data</vt:lpstr>
      <vt:lpstr>A127990402F_Latest</vt:lpstr>
      <vt:lpstr>A127990406R</vt:lpstr>
      <vt:lpstr>A127990406R_Data</vt:lpstr>
      <vt:lpstr>A127990406R_Latest</vt:lpstr>
      <vt:lpstr>A127990722T</vt:lpstr>
      <vt:lpstr>A127990722T_Data</vt:lpstr>
      <vt:lpstr>A127990722T_Latest</vt:lpstr>
      <vt:lpstr>A127990726A</vt:lpstr>
      <vt:lpstr>A127990726A_Data</vt:lpstr>
      <vt:lpstr>A127990726A_Latest</vt:lpstr>
      <vt:lpstr>A127990730T</vt:lpstr>
      <vt:lpstr>A127990730T_Data</vt:lpstr>
      <vt:lpstr>A127990730T_Latest</vt:lpstr>
      <vt:lpstr>A127990734A</vt:lpstr>
      <vt:lpstr>A127990734A_Data</vt:lpstr>
      <vt:lpstr>A127990734A_Latest</vt:lpstr>
      <vt:lpstr>A127990738K</vt:lpstr>
      <vt:lpstr>A127990738K_Data</vt:lpstr>
      <vt:lpstr>A127990738K_Latest</vt:lpstr>
      <vt:lpstr>A127990742A</vt:lpstr>
      <vt:lpstr>A127990742A_Data</vt:lpstr>
      <vt:lpstr>A127990742A_Latest</vt:lpstr>
      <vt:lpstr>A127990746K</vt:lpstr>
      <vt:lpstr>A127990746K_Data</vt:lpstr>
      <vt:lpstr>A127990746K_Latest</vt:lpstr>
      <vt:lpstr>A127990750A</vt:lpstr>
      <vt:lpstr>A127990750A_Data</vt:lpstr>
      <vt:lpstr>A127990750A_Latest</vt:lpstr>
      <vt:lpstr>A127990754K</vt:lpstr>
      <vt:lpstr>A127990754K_Data</vt:lpstr>
      <vt:lpstr>A127990754K_Latest</vt:lpstr>
      <vt:lpstr>A127990758V</vt:lpstr>
      <vt:lpstr>A127990758V_Data</vt:lpstr>
      <vt:lpstr>A127990758V_Latest</vt:lpstr>
      <vt:lpstr>A127990762K</vt:lpstr>
      <vt:lpstr>A127990762K_Data</vt:lpstr>
      <vt:lpstr>A127990762K_Latest</vt:lpstr>
      <vt:lpstr>A127990766V</vt:lpstr>
      <vt:lpstr>A127990766V_Data</vt:lpstr>
      <vt:lpstr>A127990766V_Latest</vt:lpstr>
      <vt:lpstr>A127990770K</vt:lpstr>
      <vt:lpstr>A127990770K_Data</vt:lpstr>
      <vt:lpstr>A127990770K_Latest</vt:lpstr>
      <vt:lpstr>A127990774V</vt:lpstr>
      <vt:lpstr>A127990774V_Data</vt:lpstr>
      <vt:lpstr>A127990774V_Latest</vt:lpstr>
      <vt:lpstr>A127990778C</vt:lpstr>
      <vt:lpstr>A127990778C_Data</vt:lpstr>
      <vt:lpstr>A127990778C_Latest</vt:lpstr>
      <vt:lpstr>A127990782V</vt:lpstr>
      <vt:lpstr>A127990782V_Data</vt:lpstr>
      <vt:lpstr>A127990782V_Latest</vt:lpstr>
      <vt:lpstr>A127990786C</vt:lpstr>
      <vt:lpstr>A127990786C_Data</vt:lpstr>
      <vt:lpstr>A127990786C_Latest</vt:lpstr>
      <vt:lpstr>A127990790V</vt:lpstr>
      <vt:lpstr>A127990790V_Data</vt:lpstr>
      <vt:lpstr>A127990790V_Latest</vt:lpstr>
      <vt:lpstr>A127990794C</vt:lpstr>
      <vt:lpstr>A127990794C_Data</vt:lpstr>
      <vt:lpstr>A127990794C_Latest</vt:lpstr>
      <vt:lpstr>A127990798L</vt:lpstr>
      <vt:lpstr>A127990798L_Data</vt:lpstr>
      <vt:lpstr>A127990798L_Latest</vt:lpstr>
      <vt:lpstr>A127990802T</vt:lpstr>
      <vt:lpstr>A127990802T_Data</vt:lpstr>
      <vt:lpstr>A127990802T_Latest</vt:lpstr>
      <vt:lpstr>A127990806A</vt:lpstr>
      <vt:lpstr>A127990806A_Data</vt:lpstr>
      <vt:lpstr>A127990806A_Latest</vt:lpstr>
      <vt:lpstr>A127990810T</vt:lpstr>
      <vt:lpstr>A127990810T_Data</vt:lpstr>
      <vt:lpstr>A127990810T_Latest</vt:lpstr>
      <vt:lpstr>A127990814A</vt:lpstr>
      <vt:lpstr>A127990814A_Data</vt:lpstr>
      <vt:lpstr>A127990814A_Latest</vt:lpstr>
      <vt:lpstr>A127990822A</vt:lpstr>
      <vt:lpstr>A127990822A_Data</vt:lpstr>
      <vt:lpstr>A127990822A_Latest</vt:lpstr>
      <vt:lpstr>A127990826K</vt:lpstr>
      <vt:lpstr>A127990826K_Data</vt:lpstr>
      <vt:lpstr>A127990826K_Latest</vt:lpstr>
      <vt:lpstr>A127990830A</vt:lpstr>
      <vt:lpstr>A127990830A_Data</vt:lpstr>
      <vt:lpstr>A127990830A_Latest</vt:lpstr>
      <vt:lpstr>A127990834K</vt:lpstr>
      <vt:lpstr>A127990834K_Data</vt:lpstr>
      <vt:lpstr>A127990834K_Latest</vt:lpstr>
      <vt:lpstr>A127990838V</vt:lpstr>
      <vt:lpstr>A127990838V_Data</vt:lpstr>
      <vt:lpstr>A127990838V_Latest</vt:lpstr>
      <vt:lpstr>A127990842K</vt:lpstr>
      <vt:lpstr>A127990842K_Data</vt:lpstr>
      <vt:lpstr>A127990842K_Latest</vt:lpstr>
      <vt:lpstr>A127990846V</vt:lpstr>
      <vt:lpstr>A127990846V_Data</vt:lpstr>
      <vt:lpstr>A127990846V_Latest</vt:lpstr>
      <vt:lpstr>A127990850K</vt:lpstr>
      <vt:lpstr>A127990850K_Data</vt:lpstr>
      <vt:lpstr>A127990850K_Latest</vt:lpstr>
      <vt:lpstr>A127990854V</vt:lpstr>
      <vt:lpstr>A127990854V_Data</vt:lpstr>
      <vt:lpstr>A127990854V_Latest</vt:lpstr>
      <vt:lpstr>A127990858C</vt:lpstr>
      <vt:lpstr>A127990858C_Data</vt:lpstr>
      <vt:lpstr>A127990858C_Latest</vt:lpstr>
      <vt:lpstr>A127990862V</vt:lpstr>
      <vt:lpstr>A127990862V_Data</vt:lpstr>
      <vt:lpstr>A127990862V_Latest</vt:lpstr>
      <vt:lpstr>A127990866C</vt:lpstr>
      <vt:lpstr>A127990866C_Data</vt:lpstr>
      <vt:lpstr>A127990866C_Latest</vt:lpstr>
      <vt:lpstr>A127990870V</vt:lpstr>
      <vt:lpstr>A127990870V_Data</vt:lpstr>
      <vt:lpstr>A127990870V_Latest</vt:lpstr>
      <vt:lpstr>A127990874C</vt:lpstr>
      <vt:lpstr>A127990874C_Data</vt:lpstr>
      <vt:lpstr>A127990874C_Latest</vt:lpstr>
      <vt:lpstr>A127990878L</vt:lpstr>
      <vt:lpstr>A127990878L_Data</vt:lpstr>
      <vt:lpstr>A127990878L_Latest</vt:lpstr>
      <vt:lpstr>A127990882C</vt:lpstr>
      <vt:lpstr>A127990882C_Data</vt:lpstr>
      <vt:lpstr>A127990882C_Latest</vt:lpstr>
      <vt:lpstr>A127990886L</vt:lpstr>
      <vt:lpstr>A127990886L_Data</vt:lpstr>
      <vt:lpstr>A127990886L_Latest</vt:lpstr>
      <vt:lpstr>A127990890C</vt:lpstr>
      <vt:lpstr>A127990890C_Data</vt:lpstr>
      <vt:lpstr>A127990890C_Latest</vt:lpstr>
      <vt:lpstr>A127990894L</vt:lpstr>
      <vt:lpstr>A127990894L_Data</vt:lpstr>
      <vt:lpstr>A127990894L_Latest</vt:lpstr>
      <vt:lpstr>A127990898W</vt:lpstr>
      <vt:lpstr>A127990898W_Data</vt:lpstr>
      <vt:lpstr>A127990898W_Latest</vt:lpstr>
      <vt:lpstr>A127990902A</vt:lpstr>
      <vt:lpstr>A127990902A_Data</vt:lpstr>
      <vt:lpstr>A127990902A_Latest</vt:lpstr>
      <vt:lpstr>A127990906K</vt:lpstr>
      <vt:lpstr>A127990906K_Data</vt:lpstr>
      <vt:lpstr>A127990906K_Latest</vt:lpstr>
      <vt:lpstr>A127990910A</vt:lpstr>
      <vt:lpstr>A127990910A_Data</vt:lpstr>
      <vt:lpstr>A127990910A_Latest</vt:lpstr>
      <vt:lpstr>A127990914K</vt:lpstr>
      <vt:lpstr>A127990914K_Data</vt:lpstr>
      <vt:lpstr>A127990914K_Latest</vt:lpstr>
      <vt:lpstr>A127990918V</vt:lpstr>
      <vt:lpstr>A127990918V_Data</vt:lpstr>
      <vt:lpstr>A127990918V_Latest</vt:lpstr>
      <vt:lpstr>A127990922K</vt:lpstr>
      <vt:lpstr>A127990922K_Data</vt:lpstr>
      <vt:lpstr>A127990922K_Latest</vt:lpstr>
      <vt:lpstr>A127990926V</vt:lpstr>
      <vt:lpstr>A127990926V_Data</vt:lpstr>
      <vt:lpstr>A127990926V_Latest</vt:lpstr>
      <vt:lpstr>A127990934V</vt:lpstr>
      <vt:lpstr>A127990934V_Data</vt:lpstr>
      <vt:lpstr>A127990934V_Latest</vt:lpstr>
      <vt:lpstr>A127990938C</vt:lpstr>
      <vt:lpstr>A127990938C_Data</vt:lpstr>
      <vt:lpstr>A127990938C_Latest</vt:lpstr>
      <vt:lpstr>A127990950V</vt:lpstr>
      <vt:lpstr>A127990950V_Data</vt:lpstr>
      <vt:lpstr>A127990950V_Latest</vt:lpstr>
      <vt:lpstr>A127990954C</vt:lpstr>
      <vt:lpstr>A127990954C_Data</vt:lpstr>
      <vt:lpstr>A127990954C_Latest</vt:lpstr>
      <vt:lpstr>A127990958L</vt:lpstr>
      <vt:lpstr>A127990958L_Data</vt:lpstr>
      <vt:lpstr>A127990958L_Latest</vt:lpstr>
      <vt:lpstr>A127990962C</vt:lpstr>
      <vt:lpstr>A127990962C_Data</vt:lpstr>
      <vt:lpstr>A127990962C_Latest</vt:lpstr>
      <vt:lpstr>A127990966L</vt:lpstr>
      <vt:lpstr>A127990966L_Data</vt:lpstr>
      <vt:lpstr>A127990966L_Latest</vt:lpstr>
      <vt:lpstr>A127990970C</vt:lpstr>
      <vt:lpstr>A127990970C_Data</vt:lpstr>
      <vt:lpstr>A127990970C_Latest</vt:lpstr>
      <vt:lpstr>A127990974L</vt:lpstr>
      <vt:lpstr>A127990974L_Data</vt:lpstr>
      <vt:lpstr>A127990974L_Latest</vt:lpstr>
      <vt:lpstr>A127990978W</vt:lpstr>
      <vt:lpstr>A127990978W_Data</vt:lpstr>
      <vt:lpstr>A127990978W_Latest</vt:lpstr>
      <vt:lpstr>A127990982L</vt:lpstr>
      <vt:lpstr>A127990982L_Data</vt:lpstr>
      <vt:lpstr>A127990982L_Latest</vt:lpstr>
      <vt:lpstr>A127990986W</vt:lpstr>
      <vt:lpstr>A127990986W_Data</vt:lpstr>
      <vt:lpstr>A127990986W_Latest</vt:lpstr>
      <vt:lpstr>A127990990L</vt:lpstr>
      <vt:lpstr>A127990990L_Data</vt:lpstr>
      <vt:lpstr>A127990990L_Latest</vt:lpstr>
      <vt:lpstr>A127990994W</vt:lpstr>
      <vt:lpstr>A127990994W_Data</vt:lpstr>
      <vt:lpstr>A127990994W_Latest</vt:lpstr>
      <vt:lpstr>A127990998F</vt:lpstr>
      <vt:lpstr>A127990998F_Data</vt:lpstr>
      <vt:lpstr>A127990998F_Latest</vt:lpstr>
      <vt:lpstr>A127991002L</vt:lpstr>
      <vt:lpstr>A127991002L_Data</vt:lpstr>
      <vt:lpstr>A127991002L_Latest</vt:lpstr>
      <vt:lpstr>A127991006W</vt:lpstr>
      <vt:lpstr>A127991006W_Data</vt:lpstr>
      <vt:lpstr>A127991006W_Latest</vt:lpstr>
      <vt:lpstr>A127991010L</vt:lpstr>
      <vt:lpstr>A127991010L_Data</vt:lpstr>
      <vt:lpstr>A127991010L_Latest</vt:lpstr>
      <vt:lpstr>A127991014W</vt:lpstr>
      <vt:lpstr>A127991014W_Data</vt:lpstr>
      <vt:lpstr>A127991014W_Latest</vt:lpstr>
      <vt:lpstr>A127991018F</vt:lpstr>
      <vt:lpstr>A127991018F_Data</vt:lpstr>
      <vt:lpstr>A127991018F_Latest</vt:lpstr>
      <vt:lpstr>A127991026F</vt:lpstr>
      <vt:lpstr>A127991026F_Data</vt:lpstr>
      <vt:lpstr>A127991026F_Latest</vt:lpstr>
      <vt:lpstr>A127991030W</vt:lpstr>
      <vt:lpstr>A127991030W_Data</vt:lpstr>
      <vt:lpstr>A127991030W_Latest</vt:lpstr>
      <vt:lpstr>A127991034F</vt:lpstr>
      <vt:lpstr>A127991034F_Data</vt:lpstr>
      <vt:lpstr>A127991034F_Latest</vt:lpstr>
      <vt:lpstr>A127991038R</vt:lpstr>
      <vt:lpstr>A127991038R_Data</vt:lpstr>
      <vt:lpstr>A127991038R_Latest</vt:lpstr>
      <vt:lpstr>A127991042F</vt:lpstr>
      <vt:lpstr>A127991042F_Data</vt:lpstr>
      <vt:lpstr>A127991042F_Latest</vt:lpstr>
      <vt:lpstr>A127991046R</vt:lpstr>
      <vt:lpstr>A127991046R_Data</vt:lpstr>
      <vt:lpstr>A127991046R_Latest</vt:lpstr>
      <vt:lpstr>A127991050F</vt:lpstr>
      <vt:lpstr>A127991050F_Data</vt:lpstr>
      <vt:lpstr>A127991050F_Latest</vt:lpstr>
      <vt:lpstr>A127991054R</vt:lpstr>
      <vt:lpstr>A127991054R_Data</vt:lpstr>
      <vt:lpstr>A127991054R_Latest</vt:lpstr>
      <vt:lpstr>A127991058X</vt:lpstr>
      <vt:lpstr>A127991058X_Data</vt:lpstr>
      <vt:lpstr>A127991058X_Latest</vt:lpstr>
      <vt:lpstr>A127991062R</vt:lpstr>
      <vt:lpstr>A127991062R_Data</vt:lpstr>
      <vt:lpstr>A127991062R_Latest</vt:lpstr>
      <vt:lpstr>A127991066X</vt:lpstr>
      <vt:lpstr>A127991066X_Data</vt:lpstr>
      <vt:lpstr>A127991066X_Latest</vt:lpstr>
      <vt:lpstr>A127991070R</vt:lpstr>
      <vt:lpstr>A127991070R_Data</vt:lpstr>
      <vt:lpstr>A127991070R_Latest</vt:lpstr>
      <vt:lpstr>A127992454V</vt:lpstr>
      <vt:lpstr>A127992454V_Data</vt:lpstr>
      <vt:lpstr>A127992454V_Latest</vt:lpstr>
      <vt:lpstr>A127992458C</vt:lpstr>
      <vt:lpstr>A127992458C_Data</vt:lpstr>
      <vt:lpstr>A127992458C_Latest</vt:lpstr>
      <vt:lpstr>A127992462V</vt:lpstr>
      <vt:lpstr>A127992462V_Data</vt:lpstr>
      <vt:lpstr>A127992462V_Latest</vt:lpstr>
      <vt:lpstr>A127992842W</vt:lpstr>
      <vt:lpstr>A127992842W_Data</vt:lpstr>
      <vt:lpstr>A127992842W_Latest</vt:lpstr>
      <vt:lpstr>A127992846F</vt:lpstr>
      <vt:lpstr>A127992846F_Data</vt:lpstr>
      <vt:lpstr>A127992846F_Latest</vt:lpstr>
      <vt:lpstr>A127992850W</vt:lpstr>
      <vt:lpstr>A127992850W_Data</vt:lpstr>
      <vt:lpstr>A127992850W_Latest</vt:lpstr>
      <vt:lpstr>A127992854F</vt:lpstr>
      <vt:lpstr>A127992854F_Data</vt:lpstr>
      <vt:lpstr>A127992854F_Latest</vt:lpstr>
      <vt:lpstr>A127992858R</vt:lpstr>
      <vt:lpstr>A127992858R_Data</vt:lpstr>
      <vt:lpstr>A127992858R_Latest</vt:lpstr>
      <vt:lpstr>A127992862F</vt:lpstr>
      <vt:lpstr>A127992862F_Data</vt:lpstr>
      <vt:lpstr>A127992862F_Latest</vt:lpstr>
      <vt:lpstr>A127992866R</vt:lpstr>
      <vt:lpstr>A127992866R_Data</vt:lpstr>
      <vt:lpstr>A127992866R_Latest</vt:lpstr>
      <vt:lpstr>A127992870F</vt:lpstr>
      <vt:lpstr>A127992870F_Data</vt:lpstr>
      <vt:lpstr>A127992870F_Latest</vt:lpstr>
      <vt:lpstr>A127992874R</vt:lpstr>
      <vt:lpstr>A127992874R_Data</vt:lpstr>
      <vt:lpstr>A127992874R_Latest</vt:lpstr>
      <vt:lpstr>A127992878X</vt:lpstr>
      <vt:lpstr>A127992878X_Data</vt:lpstr>
      <vt:lpstr>A127992878X_Latest</vt:lpstr>
      <vt:lpstr>A127992882R</vt:lpstr>
      <vt:lpstr>A127992882R_Data</vt:lpstr>
      <vt:lpstr>A127992882R_Latest</vt:lpstr>
      <vt:lpstr>A127992886X</vt:lpstr>
      <vt:lpstr>A127992886X_Data</vt:lpstr>
      <vt:lpstr>A127992886X_Latest</vt:lpstr>
      <vt:lpstr>A127992890R</vt:lpstr>
      <vt:lpstr>A127992890R_Data</vt:lpstr>
      <vt:lpstr>A127992890R_Latest</vt:lpstr>
      <vt:lpstr>A127992894X</vt:lpstr>
      <vt:lpstr>A127992894X_Data</vt:lpstr>
      <vt:lpstr>A127992894X_Latest</vt:lpstr>
      <vt:lpstr>A127992898J</vt:lpstr>
      <vt:lpstr>A127992898J_Data</vt:lpstr>
      <vt:lpstr>A127992898J_Latest</vt:lpstr>
      <vt:lpstr>A127992902L</vt:lpstr>
      <vt:lpstr>A127992902L_Data</vt:lpstr>
      <vt:lpstr>A127992902L_Latest</vt:lpstr>
      <vt:lpstr>A127992906W</vt:lpstr>
      <vt:lpstr>A127992906W_Data</vt:lpstr>
      <vt:lpstr>A127992906W_Latest</vt:lpstr>
      <vt:lpstr>A127992910L</vt:lpstr>
      <vt:lpstr>A127992910L_Data</vt:lpstr>
      <vt:lpstr>A127992910L_Latest</vt:lpstr>
      <vt:lpstr>A127992914W</vt:lpstr>
      <vt:lpstr>A127992914W_Data</vt:lpstr>
      <vt:lpstr>A127992914W_Latest</vt:lpstr>
      <vt:lpstr>A127992918F</vt:lpstr>
      <vt:lpstr>A127992918F_Data</vt:lpstr>
      <vt:lpstr>A127992918F_Latest</vt:lpstr>
      <vt:lpstr>A127992922W</vt:lpstr>
      <vt:lpstr>A127992922W_Data</vt:lpstr>
      <vt:lpstr>A127992922W_Latest</vt:lpstr>
      <vt:lpstr>A127992926F</vt:lpstr>
      <vt:lpstr>A127992926F_Data</vt:lpstr>
      <vt:lpstr>A127992926F_Latest</vt:lpstr>
      <vt:lpstr>A127992930W</vt:lpstr>
      <vt:lpstr>A127992930W_Data</vt:lpstr>
      <vt:lpstr>A127992930W_Latest</vt:lpstr>
      <vt:lpstr>A127992934F</vt:lpstr>
      <vt:lpstr>A127992934F_Data</vt:lpstr>
      <vt:lpstr>A127992934F_Latest</vt:lpstr>
      <vt:lpstr>A127992938R</vt:lpstr>
      <vt:lpstr>A127992938R_Data</vt:lpstr>
      <vt:lpstr>A127992938R_Latest</vt:lpstr>
      <vt:lpstr>A127992942F</vt:lpstr>
      <vt:lpstr>A127992942F_Data</vt:lpstr>
      <vt:lpstr>A127992942F_Latest</vt:lpstr>
      <vt:lpstr>A127992946R</vt:lpstr>
      <vt:lpstr>A127992946R_Data</vt:lpstr>
      <vt:lpstr>A127992946R_Latest</vt:lpstr>
      <vt:lpstr>A127992950F</vt:lpstr>
      <vt:lpstr>A127992950F_Data</vt:lpstr>
      <vt:lpstr>A127992950F_Latest</vt:lpstr>
      <vt:lpstr>A127992954R</vt:lpstr>
      <vt:lpstr>A127992954R_Data</vt:lpstr>
      <vt:lpstr>A127992954R_Latest</vt:lpstr>
      <vt:lpstr>A127992958X</vt:lpstr>
      <vt:lpstr>A127992958X_Data</vt:lpstr>
      <vt:lpstr>A127992958X_Latest</vt:lpstr>
      <vt:lpstr>A127992962R</vt:lpstr>
      <vt:lpstr>A127992962R_Data</vt:lpstr>
      <vt:lpstr>A127992962R_Latest</vt:lpstr>
      <vt:lpstr>A127992966X</vt:lpstr>
      <vt:lpstr>A127992966X_Data</vt:lpstr>
      <vt:lpstr>A127992966X_Latest</vt:lpstr>
      <vt:lpstr>A127992970R</vt:lpstr>
      <vt:lpstr>A127992970R_Data</vt:lpstr>
      <vt:lpstr>A127992970R_Latest</vt:lpstr>
      <vt:lpstr>A127992974X</vt:lpstr>
      <vt:lpstr>A127992974X_Data</vt:lpstr>
      <vt:lpstr>A127992974X_Latest</vt:lpstr>
      <vt:lpstr>A127992978J</vt:lpstr>
      <vt:lpstr>A127992978J_Data</vt:lpstr>
      <vt:lpstr>A127992978J_Latest</vt:lpstr>
      <vt:lpstr>A127992982X</vt:lpstr>
      <vt:lpstr>A127992982X_Data</vt:lpstr>
      <vt:lpstr>A127992982X_Latest</vt:lpstr>
      <vt:lpstr>A127992986J</vt:lpstr>
      <vt:lpstr>A127992986J_Data</vt:lpstr>
      <vt:lpstr>A127992986J_Latest</vt:lpstr>
      <vt:lpstr>A127992990X</vt:lpstr>
      <vt:lpstr>A127992990X_Data</vt:lpstr>
      <vt:lpstr>A127992990X_Latest</vt:lpstr>
      <vt:lpstr>A127992994J</vt:lpstr>
      <vt:lpstr>A127992994J_Data</vt:lpstr>
      <vt:lpstr>A127992994J_Latest</vt:lpstr>
      <vt:lpstr>A127992998T</vt:lpstr>
      <vt:lpstr>A127992998T_Data</vt:lpstr>
      <vt:lpstr>A127992998T_Latest</vt:lpstr>
      <vt:lpstr>A127993002X</vt:lpstr>
      <vt:lpstr>A127993002X_Data</vt:lpstr>
      <vt:lpstr>A127993002X_Latest</vt:lpstr>
      <vt:lpstr>A127993006J</vt:lpstr>
      <vt:lpstr>A127993006J_Data</vt:lpstr>
      <vt:lpstr>A127993006J_Latest</vt:lpstr>
      <vt:lpstr>A127993010X</vt:lpstr>
      <vt:lpstr>A127993010X_Data</vt:lpstr>
      <vt:lpstr>A127993010X_Latest</vt:lpstr>
      <vt:lpstr>A127993014J</vt:lpstr>
      <vt:lpstr>A127993014J_Data</vt:lpstr>
      <vt:lpstr>A127993014J_Latest</vt:lpstr>
      <vt:lpstr>A127993018T</vt:lpstr>
      <vt:lpstr>A127993018T_Data</vt:lpstr>
      <vt:lpstr>A127993018T_Latest</vt:lpstr>
      <vt:lpstr>A127993022J</vt:lpstr>
      <vt:lpstr>A127993022J_Data</vt:lpstr>
      <vt:lpstr>A127993022J_Latest</vt:lpstr>
      <vt:lpstr>A127993038A</vt:lpstr>
      <vt:lpstr>A127993038A_Data</vt:lpstr>
      <vt:lpstr>A127993038A_Latest</vt:lpstr>
      <vt:lpstr>A127993054A</vt:lpstr>
      <vt:lpstr>A127993054A_Data</vt:lpstr>
      <vt:lpstr>A127993054A_Latest</vt:lpstr>
      <vt:lpstr>A127993058K</vt:lpstr>
      <vt:lpstr>A127993058K_Data</vt:lpstr>
      <vt:lpstr>A127993058K_Latest</vt:lpstr>
      <vt:lpstr>A127993062A</vt:lpstr>
      <vt:lpstr>A127993062A_Data</vt:lpstr>
      <vt:lpstr>A127993062A_Latest</vt:lpstr>
      <vt:lpstr>A127993066K</vt:lpstr>
      <vt:lpstr>A127993066K_Data</vt:lpstr>
      <vt:lpstr>A127993066K_Latest</vt:lpstr>
      <vt:lpstr>A127993070A</vt:lpstr>
      <vt:lpstr>A127993070A_Data</vt:lpstr>
      <vt:lpstr>A127993070A_Latest</vt:lpstr>
      <vt:lpstr>A127993074K</vt:lpstr>
      <vt:lpstr>A127993074K_Data</vt:lpstr>
      <vt:lpstr>A127993074K_Latest</vt:lpstr>
      <vt:lpstr>A127993078V</vt:lpstr>
      <vt:lpstr>A127993078V_Data</vt:lpstr>
      <vt:lpstr>A127993078V_Latest</vt:lpstr>
      <vt:lpstr>A127993082K</vt:lpstr>
      <vt:lpstr>A127993082K_Data</vt:lpstr>
      <vt:lpstr>A127993082K_Latest</vt:lpstr>
      <vt:lpstr>A127993086V</vt:lpstr>
      <vt:lpstr>A127993086V_Data</vt:lpstr>
      <vt:lpstr>A127993086V_Latest</vt:lpstr>
      <vt:lpstr>A127993090K</vt:lpstr>
      <vt:lpstr>A127993090K_Data</vt:lpstr>
      <vt:lpstr>A127993090K_Latest</vt:lpstr>
      <vt:lpstr>A127993094V</vt:lpstr>
      <vt:lpstr>A127993094V_Data</vt:lpstr>
      <vt:lpstr>A127993094V_Latest</vt:lpstr>
      <vt:lpstr>A127993098C</vt:lpstr>
      <vt:lpstr>A127993098C_Data</vt:lpstr>
      <vt:lpstr>A127993098C_Latest</vt:lpstr>
      <vt:lpstr>A127993102J</vt:lpstr>
      <vt:lpstr>A127993102J_Data</vt:lpstr>
      <vt:lpstr>A127993102J_Latest</vt:lpstr>
      <vt:lpstr>A127993106T</vt:lpstr>
      <vt:lpstr>A127993106T_Data</vt:lpstr>
      <vt:lpstr>A127993106T_Latest</vt:lpstr>
      <vt:lpstr>A127993110J</vt:lpstr>
      <vt:lpstr>A127993110J_Data</vt:lpstr>
      <vt:lpstr>A127993110J_Latest</vt:lpstr>
      <vt:lpstr>A127993114T</vt:lpstr>
      <vt:lpstr>A127993114T_Data</vt:lpstr>
      <vt:lpstr>A127993114T_Latest</vt:lpstr>
      <vt:lpstr>A127993118A</vt:lpstr>
      <vt:lpstr>A127993118A_Data</vt:lpstr>
      <vt:lpstr>A127993118A_Latest</vt:lpstr>
      <vt:lpstr>A127993122T</vt:lpstr>
      <vt:lpstr>A127993122T_Data</vt:lpstr>
      <vt:lpstr>A127993122T_Latest</vt:lpstr>
      <vt:lpstr>A127993126A</vt:lpstr>
      <vt:lpstr>A127993126A_Data</vt:lpstr>
      <vt:lpstr>A127993126A_Latest</vt:lpstr>
      <vt:lpstr>A127993130T</vt:lpstr>
      <vt:lpstr>A127993130T_Data</vt:lpstr>
      <vt:lpstr>A127993130T_Latest</vt:lpstr>
      <vt:lpstr>A127993134A</vt:lpstr>
      <vt:lpstr>A127993134A_Data</vt:lpstr>
      <vt:lpstr>A127993134A_Latest</vt:lpstr>
      <vt:lpstr>A127993138K</vt:lpstr>
      <vt:lpstr>A127993138K_Data</vt:lpstr>
      <vt:lpstr>A127993138K_Latest</vt:lpstr>
      <vt:lpstr>A127993142A</vt:lpstr>
      <vt:lpstr>A127993142A_Data</vt:lpstr>
      <vt:lpstr>A127993142A_Latest</vt:lpstr>
      <vt:lpstr>A127993146K</vt:lpstr>
      <vt:lpstr>A127993146K_Data</vt:lpstr>
      <vt:lpstr>A127993146K_Latest</vt:lpstr>
      <vt:lpstr>A127993150A</vt:lpstr>
      <vt:lpstr>A127993150A_Data</vt:lpstr>
      <vt:lpstr>A127993150A_Latest</vt:lpstr>
      <vt:lpstr>A127993158V</vt:lpstr>
      <vt:lpstr>A127993158V_Data</vt:lpstr>
      <vt:lpstr>A127993158V_Latest</vt:lpstr>
      <vt:lpstr>A127993162K</vt:lpstr>
      <vt:lpstr>A127993162K_Data</vt:lpstr>
      <vt:lpstr>A127993162K_Latest</vt:lpstr>
      <vt:lpstr>A127993166V</vt:lpstr>
      <vt:lpstr>A127993166V_Data</vt:lpstr>
      <vt:lpstr>A127993166V_Latest</vt:lpstr>
      <vt:lpstr>A127993170K</vt:lpstr>
      <vt:lpstr>A127993170K_Data</vt:lpstr>
      <vt:lpstr>A127993170K_Latest</vt:lpstr>
      <vt:lpstr>A127993174V</vt:lpstr>
      <vt:lpstr>A127993174V_Data</vt:lpstr>
      <vt:lpstr>A127993174V_Latest</vt:lpstr>
      <vt:lpstr>A127993178C</vt:lpstr>
      <vt:lpstr>A127993178C_Data</vt:lpstr>
      <vt:lpstr>A127993178C_Latest</vt:lpstr>
      <vt:lpstr>A127993186C</vt:lpstr>
      <vt:lpstr>A127993186C_Data</vt:lpstr>
      <vt:lpstr>A127993186C_Latest</vt:lpstr>
      <vt:lpstr>A127993190V</vt:lpstr>
      <vt:lpstr>A127993190V_Data</vt:lpstr>
      <vt:lpstr>A127993190V_Latest</vt:lpstr>
      <vt:lpstr>A127993194C</vt:lpstr>
      <vt:lpstr>A127993194C_Data</vt:lpstr>
      <vt:lpstr>A127993194C_Latest</vt:lpstr>
      <vt:lpstr>A127993198L</vt:lpstr>
      <vt:lpstr>A127993198L_Data</vt:lpstr>
      <vt:lpstr>A127993198L_Latest</vt:lpstr>
      <vt:lpstr>A127993202T</vt:lpstr>
      <vt:lpstr>A127993202T_Data</vt:lpstr>
      <vt:lpstr>A127993202T_Latest</vt:lpstr>
      <vt:lpstr>A127993206A</vt:lpstr>
      <vt:lpstr>A127993206A_Data</vt:lpstr>
      <vt:lpstr>A127993206A_Latest</vt:lpstr>
      <vt:lpstr>A127993210T</vt:lpstr>
      <vt:lpstr>A127993210T_Data</vt:lpstr>
      <vt:lpstr>A127993210T_Latest</vt:lpstr>
      <vt:lpstr>A127993214A</vt:lpstr>
      <vt:lpstr>A127993214A_Data</vt:lpstr>
      <vt:lpstr>A127993214A_Latest</vt:lpstr>
      <vt:lpstr>A127993218K</vt:lpstr>
      <vt:lpstr>A127993218K_Data</vt:lpstr>
      <vt:lpstr>A127993218K_Latest</vt:lpstr>
      <vt:lpstr>A127993222A</vt:lpstr>
      <vt:lpstr>A127993222A_Data</vt:lpstr>
      <vt:lpstr>A127993222A_Latest</vt:lpstr>
      <vt:lpstr>A127993226K</vt:lpstr>
      <vt:lpstr>A127993226K_Data</vt:lpstr>
      <vt:lpstr>A127993226K_Latest</vt:lpstr>
      <vt:lpstr>A127993230A</vt:lpstr>
      <vt:lpstr>A127993230A_Data</vt:lpstr>
      <vt:lpstr>A127993230A_Latest</vt:lpstr>
      <vt:lpstr>A127993234K</vt:lpstr>
      <vt:lpstr>A127993234K_Data</vt:lpstr>
      <vt:lpstr>A127993234K_Latest</vt:lpstr>
      <vt:lpstr>A127994594J</vt:lpstr>
      <vt:lpstr>A127994594J_Data</vt:lpstr>
      <vt:lpstr>A127994594J_Latest</vt:lpstr>
      <vt:lpstr>A127994598T</vt:lpstr>
      <vt:lpstr>A127994598T_Data</vt:lpstr>
      <vt:lpstr>A127994598T_Latest</vt:lpstr>
      <vt:lpstr>A127994602W</vt:lpstr>
      <vt:lpstr>A127994602W_Data</vt:lpstr>
      <vt:lpstr>A127994602W_Latest</vt:lpstr>
      <vt:lpstr>A127994606F</vt:lpstr>
      <vt:lpstr>A127994606F_Data</vt:lpstr>
      <vt:lpstr>A127994606F_Latest</vt:lpstr>
      <vt:lpstr>A127994610W</vt:lpstr>
      <vt:lpstr>A127994610W_Data</vt:lpstr>
      <vt:lpstr>A127994610W_Latest</vt:lpstr>
      <vt:lpstr>A127994614F</vt:lpstr>
      <vt:lpstr>A127994614F_Data</vt:lpstr>
      <vt:lpstr>A127994614F_Latest</vt:lpstr>
      <vt:lpstr>A127994970A</vt:lpstr>
      <vt:lpstr>A127994970A_Data</vt:lpstr>
      <vt:lpstr>A127994970A_Latest</vt:lpstr>
      <vt:lpstr>A127994974K</vt:lpstr>
      <vt:lpstr>A127994974K_Data</vt:lpstr>
      <vt:lpstr>A127994974K_Latest</vt:lpstr>
      <vt:lpstr>A127994978V</vt:lpstr>
      <vt:lpstr>A127994978V_Data</vt:lpstr>
      <vt:lpstr>A127994978V_Latest</vt:lpstr>
      <vt:lpstr>A127994982K</vt:lpstr>
      <vt:lpstr>A127994982K_Data</vt:lpstr>
      <vt:lpstr>A127994982K_Latest</vt:lpstr>
      <vt:lpstr>A127994986V</vt:lpstr>
      <vt:lpstr>A127994986V_Data</vt:lpstr>
      <vt:lpstr>A127994986V_Latest</vt:lpstr>
      <vt:lpstr>A127994990K</vt:lpstr>
      <vt:lpstr>A127994990K_Data</vt:lpstr>
      <vt:lpstr>A127994990K_Latest</vt:lpstr>
      <vt:lpstr>A127994994V</vt:lpstr>
      <vt:lpstr>A127994994V_Data</vt:lpstr>
      <vt:lpstr>A127994994V_Latest</vt:lpstr>
      <vt:lpstr>A127994998C</vt:lpstr>
      <vt:lpstr>A127994998C_Data</vt:lpstr>
      <vt:lpstr>A127994998C_Latest</vt:lpstr>
      <vt:lpstr>A127995002K</vt:lpstr>
      <vt:lpstr>A127995002K_Data</vt:lpstr>
      <vt:lpstr>A127995002K_Latest</vt:lpstr>
      <vt:lpstr>A127995006V</vt:lpstr>
      <vt:lpstr>A127995006V_Data</vt:lpstr>
      <vt:lpstr>A127995006V_Latest</vt:lpstr>
      <vt:lpstr>A127995010K</vt:lpstr>
      <vt:lpstr>A127995010K_Data</vt:lpstr>
      <vt:lpstr>A127995010K_Latest</vt:lpstr>
      <vt:lpstr>A127995014V</vt:lpstr>
      <vt:lpstr>A127995014V_Data</vt:lpstr>
      <vt:lpstr>A127995014V_Latest</vt:lpstr>
      <vt:lpstr>A127995018C</vt:lpstr>
      <vt:lpstr>A127995018C_Data</vt:lpstr>
      <vt:lpstr>A127995018C_Latest</vt:lpstr>
      <vt:lpstr>A127995022V</vt:lpstr>
      <vt:lpstr>A127995022V_Data</vt:lpstr>
      <vt:lpstr>A127995022V_Latest</vt:lpstr>
      <vt:lpstr>A127995026C</vt:lpstr>
      <vt:lpstr>A127995026C_Data</vt:lpstr>
      <vt:lpstr>A127995026C_Latest</vt:lpstr>
      <vt:lpstr>A127995030V</vt:lpstr>
      <vt:lpstr>A127995030V_Data</vt:lpstr>
      <vt:lpstr>A127995030V_Latest</vt:lpstr>
      <vt:lpstr>A127995034C</vt:lpstr>
      <vt:lpstr>A127995034C_Data</vt:lpstr>
      <vt:lpstr>A127995034C_Latest</vt:lpstr>
      <vt:lpstr>A127995038L</vt:lpstr>
      <vt:lpstr>A127995038L_Data</vt:lpstr>
      <vt:lpstr>A127995038L_Latest</vt:lpstr>
      <vt:lpstr>A127995042C</vt:lpstr>
      <vt:lpstr>A127995042C_Data</vt:lpstr>
      <vt:lpstr>A127995042C_Latest</vt:lpstr>
      <vt:lpstr>A127995046L</vt:lpstr>
      <vt:lpstr>A127995046L_Data</vt:lpstr>
      <vt:lpstr>A127995046L_Latest</vt:lpstr>
      <vt:lpstr>A127995050C</vt:lpstr>
      <vt:lpstr>A127995050C_Data</vt:lpstr>
      <vt:lpstr>A127995050C_Latest</vt:lpstr>
      <vt:lpstr>A127995054L</vt:lpstr>
      <vt:lpstr>A127995054L_Data</vt:lpstr>
      <vt:lpstr>A127995054L_Latest</vt:lpstr>
      <vt:lpstr>A127995058W</vt:lpstr>
      <vt:lpstr>A127995058W_Data</vt:lpstr>
      <vt:lpstr>A127995058W_Latest</vt:lpstr>
      <vt:lpstr>A127995062L</vt:lpstr>
      <vt:lpstr>A127995062L_Data</vt:lpstr>
      <vt:lpstr>A127995062L_Latest</vt:lpstr>
      <vt:lpstr>A127995066W</vt:lpstr>
      <vt:lpstr>A127995066W_Data</vt:lpstr>
      <vt:lpstr>A127995066W_Latest</vt:lpstr>
      <vt:lpstr>A127995070L</vt:lpstr>
      <vt:lpstr>A127995070L_Data</vt:lpstr>
      <vt:lpstr>A127995070L_Latest</vt:lpstr>
      <vt:lpstr>A127995074W</vt:lpstr>
      <vt:lpstr>A127995074W_Data</vt:lpstr>
      <vt:lpstr>A127995074W_Latest</vt:lpstr>
      <vt:lpstr>A127995078F</vt:lpstr>
      <vt:lpstr>A127995078F_Data</vt:lpstr>
      <vt:lpstr>A127995078F_Latest</vt:lpstr>
      <vt:lpstr>A127995082W</vt:lpstr>
      <vt:lpstr>A127995082W_Data</vt:lpstr>
      <vt:lpstr>A127995082W_Latest</vt:lpstr>
      <vt:lpstr>A127995086F</vt:lpstr>
      <vt:lpstr>A127995086F_Data</vt:lpstr>
      <vt:lpstr>A127995086F_Latest</vt:lpstr>
      <vt:lpstr>A127995090W</vt:lpstr>
      <vt:lpstr>A127995090W_Data</vt:lpstr>
      <vt:lpstr>A127995090W_Latest</vt:lpstr>
      <vt:lpstr>A127995094F</vt:lpstr>
      <vt:lpstr>A127995094F_Data</vt:lpstr>
      <vt:lpstr>A127995094F_Latest</vt:lpstr>
      <vt:lpstr>A127995098R</vt:lpstr>
      <vt:lpstr>A127995098R_Data</vt:lpstr>
      <vt:lpstr>A127995098R_Latest</vt:lpstr>
      <vt:lpstr>A127995102V</vt:lpstr>
      <vt:lpstr>A127995102V_Data</vt:lpstr>
      <vt:lpstr>A127995102V_Latest</vt:lpstr>
      <vt:lpstr>A127995110V</vt:lpstr>
      <vt:lpstr>A127995110V_Data</vt:lpstr>
      <vt:lpstr>A127995110V_Latest</vt:lpstr>
      <vt:lpstr>A127995114C</vt:lpstr>
      <vt:lpstr>A127995114C_Data</vt:lpstr>
      <vt:lpstr>A127995114C_Latest</vt:lpstr>
      <vt:lpstr>A127995118L</vt:lpstr>
      <vt:lpstr>A127995118L_Data</vt:lpstr>
      <vt:lpstr>A127995118L_Latest</vt:lpstr>
      <vt:lpstr>A127995122C</vt:lpstr>
      <vt:lpstr>A127995122C_Data</vt:lpstr>
      <vt:lpstr>A127995122C_Latest</vt:lpstr>
      <vt:lpstr>A127995126L</vt:lpstr>
      <vt:lpstr>A127995126L_Data</vt:lpstr>
      <vt:lpstr>A127995126L_Latest</vt:lpstr>
      <vt:lpstr>A127995130C</vt:lpstr>
      <vt:lpstr>A127995130C_Data</vt:lpstr>
      <vt:lpstr>A127995130C_Latest</vt:lpstr>
      <vt:lpstr>A127995134L</vt:lpstr>
      <vt:lpstr>A127995134L_Data</vt:lpstr>
      <vt:lpstr>A127995134L_Latest</vt:lpstr>
      <vt:lpstr>A127995138W</vt:lpstr>
      <vt:lpstr>A127995138W_Data</vt:lpstr>
      <vt:lpstr>A127995138W_Latest</vt:lpstr>
      <vt:lpstr>A127995146W</vt:lpstr>
      <vt:lpstr>A127995146W_Data</vt:lpstr>
      <vt:lpstr>A127995146W_Latest</vt:lpstr>
      <vt:lpstr>A127995150L</vt:lpstr>
      <vt:lpstr>A127995150L_Data</vt:lpstr>
      <vt:lpstr>A127995150L_Latest</vt:lpstr>
      <vt:lpstr>A127995154W</vt:lpstr>
      <vt:lpstr>A127995154W_Data</vt:lpstr>
      <vt:lpstr>A127995154W_Latest</vt:lpstr>
      <vt:lpstr>A127995158F</vt:lpstr>
      <vt:lpstr>A127995158F_Data</vt:lpstr>
      <vt:lpstr>A127995158F_Latest</vt:lpstr>
      <vt:lpstr>A127995162W</vt:lpstr>
      <vt:lpstr>A127995162W_Data</vt:lpstr>
      <vt:lpstr>A127995162W_Latest</vt:lpstr>
      <vt:lpstr>A127995166F</vt:lpstr>
      <vt:lpstr>A127995166F_Data</vt:lpstr>
      <vt:lpstr>A127995166F_Latest</vt:lpstr>
      <vt:lpstr>A127995170W</vt:lpstr>
      <vt:lpstr>A127995170W_Data</vt:lpstr>
      <vt:lpstr>A127995170W_Latest</vt:lpstr>
      <vt:lpstr>A127995174F</vt:lpstr>
      <vt:lpstr>A127995174F_Data</vt:lpstr>
      <vt:lpstr>A127995174F_Latest</vt:lpstr>
      <vt:lpstr>A127995178R</vt:lpstr>
      <vt:lpstr>A127995178R_Data</vt:lpstr>
      <vt:lpstr>A127995178R_Latest</vt:lpstr>
      <vt:lpstr>A127995182F</vt:lpstr>
      <vt:lpstr>A127995182F_Data</vt:lpstr>
      <vt:lpstr>A127995182F_Latest</vt:lpstr>
      <vt:lpstr>A127995186R</vt:lpstr>
      <vt:lpstr>A127995186R_Data</vt:lpstr>
      <vt:lpstr>A127995186R_Latest</vt:lpstr>
      <vt:lpstr>A127995210C</vt:lpstr>
      <vt:lpstr>A127995210C_Data</vt:lpstr>
      <vt:lpstr>A127995210C_Latest</vt:lpstr>
      <vt:lpstr>A127995214L</vt:lpstr>
      <vt:lpstr>A127995214L_Data</vt:lpstr>
      <vt:lpstr>A127995214L_Latest</vt:lpstr>
      <vt:lpstr>A127995218W</vt:lpstr>
      <vt:lpstr>A127995218W_Data</vt:lpstr>
      <vt:lpstr>A127995218W_Latest</vt:lpstr>
      <vt:lpstr>A127995222L</vt:lpstr>
      <vt:lpstr>A127995222L_Data</vt:lpstr>
      <vt:lpstr>A127995222L_Latest</vt:lpstr>
      <vt:lpstr>A127995226W</vt:lpstr>
      <vt:lpstr>A127995226W_Data</vt:lpstr>
      <vt:lpstr>A127995226W_Latest</vt:lpstr>
      <vt:lpstr>A127995230L</vt:lpstr>
      <vt:lpstr>A127995230L_Data</vt:lpstr>
      <vt:lpstr>A127995230L_Latest</vt:lpstr>
      <vt:lpstr>A127995238F</vt:lpstr>
      <vt:lpstr>A127995238F_Data</vt:lpstr>
      <vt:lpstr>A127995238F_Latest</vt:lpstr>
      <vt:lpstr>A127995242W</vt:lpstr>
      <vt:lpstr>A127995242W_Data</vt:lpstr>
      <vt:lpstr>A127995242W_Latest</vt:lpstr>
      <vt:lpstr>A127995246F</vt:lpstr>
      <vt:lpstr>A127995246F_Data</vt:lpstr>
      <vt:lpstr>A127995246F_Latest</vt:lpstr>
      <vt:lpstr>A127995250W</vt:lpstr>
      <vt:lpstr>A127995250W_Data</vt:lpstr>
      <vt:lpstr>A127995250W_Latest</vt:lpstr>
      <vt:lpstr>A127995254F</vt:lpstr>
      <vt:lpstr>A127995254F_Data</vt:lpstr>
      <vt:lpstr>A127995254F_Latest</vt:lpstr>
      <vt:lpstr>A127995258R</vt:lpstr>
      <vt:lpstr>A127995258R_Data</vt:lpstr>
      <vt:lpstr>A127995258R_Latest</vt:lpstr>
      <vt:lpstr>A127995262F</vt:lpstr>
      <vt:lpstr>A127995262F_Data</vt:lpstr>
      <vt:lpstr>A127995262F_Latest</vt:lpstr>
      <vt:lpstr>A127995266R</vt:lpstr>
      <vt:lpstr>A127995266R_Data</vt:lpstr>
      <vt:lpstr>A127995266R_Latest</vt:lpstr>
      <vt:lpstr>A127995270F</vt:lpstr>
      <vt:lpstr>A127995270F_Data</vt:lpstr>
      <vt:lpstr>A127995270F_Latest</vt:lpstr>
      <vt:lpstr>A127995274R</vt:lpstr>
      <vt:lpstr>A127995274R_Data</vt:lpstr>
      <vt:lpstr>A127995274R_Latest</vt:lpstr>
      <vt:lpstr>A127995278X</vt:lpstr>
      <vt:lpstr>A127995278X_Data</vt:lpstr>
      <vt:lpstr>A127995278X_Latest</vt:lpstr>
      <vt:lpstr>A127995282R</vt:lpstr>
      <vt:lpstr>A127995282R_Data</vt:lpstr>
      <vt:lpstr>A127995282R_Latest</vt:lpstr>
      <vt:lpstr>A127995286X</vt:lpstr>
      <vt:lpstr>A127995286X_Data</vt:lpstr>
      <vt:lpstr>A127995286X_Latest</vt:lpstr>
      <vt:lpstr>A127995290R</vt:lpstr>
      <vt:lpstr>A127995290R_Data</vt:lpstr>
      <vt:lpstr>A127995290R_Latest</vt:lpstr>
      <vt:lpstr>A127995294X</vt:lpstr>
      <vt:lpstr>A127995294X_Data</vt:lpstr>
      <vt:lpstr>A127995294X_Latest</vt:lpstr>
      <vt:lpstr>A127995298J</vt:lpstr>
      <vt:lpstr>A127995298J_Data</vt:lpstr>
      <vt:lpstr>A127995298J_Latest</vt:lpstr>
      <vt:lpstr>A127995302L</vt:lpstr>
      <vt:lpstr>A127995302L_Data</vt:lpstr>
      <vt:lpstr>A127995302L_Latest</vt:lpstr>
      <vt:lpstr>A127995306W</vt:lpstr>
      <vt:lpstr>A127995306W_Data</vt:lpstr>
      <vt:lpstr>A127995306W_Latest</vt:lpstr>
      <vt:lpstr>A127995310L</vt:lpstr>
      <vt:lpstr>A127995310L_Data</vt:lpstr>
      <vt:lpstr>A127995310L_Latest</vt:lpstr>
      <vt:lpstr>A127995314W</vt:lpstr>
      <vt:lpstr>A127995314W_Data</vt:lpstr>
      <vt:lpstr>A127995314W_Latest</vt:lpstr>
      <vt:lpstr>A127995318F</vt:lpstr>
      <vt:lpstr>A127995318F_Data</vt:lpstr>
      <vt:lpstr>A127995318F_Latest</vt:lpstr>
      <vt:lpstr>A127995322W</vt:lpstr>
      <vt:lpstr>A127995322W_Data</vt:lpstr>
      <vt:lpstr>A127995322W_Latest</vt:lpstr>
      <vt:lpstr>A127995326F</vt:lpstr>
      <vt:lpstr>A127995326F_Data</vt:lpstr>
      <vt:lpstr>A127995326F_Latest</vt:lpstr>
      <vt:lpstr>A127995330W</vt:lpstr>
      <vt:lpstr>A127995330W_Data</vt:lpstr>
      <vt:lpstr>A127995330W_Latest</vt:lpstr>
      <vt:lpstr>A127995334F</vt:lpstr>
      <vt:lpstr>A127995334F_Data</vt:lpstr>
      <vt:lpstr>A127995334F_Latest</vt:lpstr>
      <vt:lpstr>A127996854C</vt:lpstr>
      <vt:lpstr>A127996854C_Data</vt:lpstr>
      <vt:lpstr>A127996854C_Latest</vt:lpstr>
      <vt:lpstr>A127996858L</vt:lpstr>
      <vt:lpstr>A127996858L_Data</vt:lpstr>
      <vt:lpstr>A127996858L_Latest</vt:lpstr>
      <vt:lpstr>A127996862C</vt:lpstr>
      <vt:lpstr>A127996862C_Data</vt:lpstr>
      <vt:lpstr>A127996862C_Latest</vt:lpstr>
      <vt:lpstr>A127997234J</vt:lpstr>
      <vt:lpstr>A127997234J_Data</vt:lpstr>
      <vt:lpstr>A127997234J_Latest</vt:lpstr>
      <vt:lpstr>A127997238T</vt:lpstr>
      <vt:lpstr>A127997238T_Data</vt:lpstr>
      <vt:lpstr>A127997238T_Latest</vt:lpstr>
      <vt:lpstr>A127997242J</vt:lpstr>
      <vt:lpstr>A127997242J_Data</vt:lpstr>
      <vt:lpstr>A127997242J_Latest</vt:lpstr>
      <vt:lpstr>A127997246T</vt:lpstr>
      <vt:lpstr>A127997246T_Data</vt:lpstr>
      <vt:lpstr>A127997246T_Latest</vt:lpstr>
      <vt:lpstr>A127997250J</vt:lpstr>
      <vt:lpstr>A127997250J_Data</vt:lpstr>
      <vt:lpstr>A127997250J_Latest</vt:lpstr>
      <vt:lpstr>A127997254T</vt:lpstr>
      <vt:lpstr>A127997254T_Data</vt:lpstr>
      <vt:lpstr>A127997254T_Latest</vt:lpstr>
      <vt:lpstr>A127997258A</vt:lpstr>
      <vt:lpstr>A127997258A_Data</vt:lpstr>
      <vt:lpstr>A127997258A_Latest</vt:lpstr>
      <vt:lpstr>A127997266A</vt:lpstr>
      <vt:lpstr>A127997266A_Data</vt:lpstr>
      <vt:lpstr>A127997266A_Latest</vt:lpstr>
      <vt:lpstr>A127997270T</vt:lpstr>
      <vt:lpstr>A127997270T_Data</vt:lpstr>
      <vt:lpstr>A127997270T_Latest</vt:lpstr>
      <vt:lpstr>A127997274A</vt:lpstr>
      <vt:lpstr>A127997274A_Data</vt:lpstr>
      <vt:lpstr>A127997274A_Latest</vt:lpstr>
      <vt:lpstr>A127997278K</vt:lpstr>
      <vt:lpstr>A127997278K_Data</vt:lpstr>
      <vt:lpstr>A127997278K_Latest</vt:lpstr>
      <vt:lpstr>A127997282A</vt:lpstr>
      <vt:lpstr>A127997282A_Data</vt:lpstr>
      <vt:lpstr>A127997282A_Latest</vt:lpstr>
      <vt:lpstr>A127997286K</vt:lpstr>
      <vt:lpstr>A127997286K_Data</vt:lpstr>
      <vt:lpstr>A127997286K_Latest</vt:lpstr>
      <vt:lpstr>A127997290A</vt:lpstr>
      <vt:lpstr>A127997290A_Data</vt:lpstr>
      <vt:lpstr>A127997290A_Latest</vt:lpstr>
      <vt:lpstr>A127997294K</vt:lpstr>
      <vt:lpstr>A127997294K_Data</vt:lpstr>
      <vt:lpstr>A127997294K_Latest</vt:lpstr>
      <vt:lpstr>A127997298V</vt:lpstr>
      <vt:lpstr>A127997298V_Data</vt:lpstr>
      <vt:lpstr>A127997298V_Latest</vt:lpstr>
      <vt:lpstr>A127997302X</vt:lpstr>
      <vt:lpstr>A127997302X_Data</vt:lpstr>
      <vt:lpstr>A127997302X_Latest</vt:lpstr>
      <vt:lpstr>A127997306J</vt:lpstr>
      <vt:lpstr>A127997306J_Data</vt:lpstr>
      <vt:lpstr>A127997306J_Latest</vt:lpstr>
      <vt:lpstr>A127997310X</vt:lpstr>
      <vt:lpstr>A127997310X_Data</vt:lpstr>
      <vt:lpstr>A127997310X_Latest</vt:lpstr>
      <vt:lpstr>A127997314J</vt:lpstr>
      <vt:lpstr>A127997314J_Data</vt:lpstr>
      <vt:lpstr>A127997314J_Latest</vt:lpstr>
      <vt:lpstr>A127997318T</vt:lpstr>
      <vt:lpstr>A127997318T_Data</vt:lpstr>
      <vt:lpstr>A127997318T_Latest</vt:lpstr>
      <vt:lpstr>A127997322J</vt:lpstr>
      <vt:lpstr>A127997322J_Data</vt:lpstr>
      <vt:lpstr>A127997322J_Latest</vt:lpstr>
      <vt:lpstr>A127997326T</vt:lpstr>
      <vt:lpstr>A127997326T_Data</vt:lpstr>
      <vt:lpstr>A127997326T_Latest</vt:lpstr>
      <vt:lpstr>A127997330J</vt:lpstr>
      <vt:lpstr>A127997330J_Data</vt:lpstr>
      <vt:lpstr>A127997330J_Latest</vt:lpstr>
      <vt:lpstr>A127997334T</vt:lpstr>
      <vt:lpstr>A127997334T_Data</vt:lpstr>
      <vt:lpstr>A127997334T_Latest</vt:lpstr>
      <vt:lpstr>A127997338A</vt:lpstr>
      <vt:lpstr>A127997338A_Data</vt:lpstr>
      <vt:lpstr>A127997338A_Latest</vt:lpstr>
      <vt:lpstr>A127997342T</vt:lpstr>
      <vt:lpstr>A127997342T_Data</vt:lpstr>
      <vt:lpstr>A127997342T_Latest</vt:lpstr>
      <vt:lpstr>A127997346A</vt:lpstr>
      <vt:lpstr>A127997346A_Data</vt:lpstr>
      <vt:lpstr>A127997346A_Latest</vt:lpstr>
      <vt:lpstr>A127997350T</vt:lpstr>
      <vt:lpstr>A127997350T_Data</vt:lpstr>
      <vt:lpstr>A127997350T_Latest</vt:lpstr>
      <vt:lpstr>A127997354A</vt:lpstr>
      <vt:lpstr>A127997354A_Data</vt:lpstr>
      <vt:lpstr>A127997354A_Latest</vt:lpstr>
      <vt:lpstr>A127997358K</vt:lpstr>
      <vt:lpstr>A127997358K_Data</vt:lpstr>
      <vt:lpstr>A127997358K_Latest</vt:lpstr>
      <vt:lpstr>A127997362A</vt:lpstr>
      <vt:lpstr>A127997362A_Data</vt:lpstr>
      <vt:lpstr>A127997362A_Latest</vt:lpstr>
      <vt:lpstr>A127997366K</vt:lpstr>
      <vt:lpstr>A127997366K_Data</vt:lpstr>
      <vt:lpstr>A127997366K_Latest</vt:lpstr>
      <vt:lpstr>A127997370A</vt:lpstr>
      <vt:lpstr>A127997370A_Data</vt:lpstr>
      <vt:lpstr>A127997370A_Latest</vt:lpstr>
      <vt:lpstr>A127997374K</vt:lpstr>
      <vt:lpstr>A127997374K_Data</vt:lpstr>
      <vt:lpstr>A127997374K_Latest</vt:lpstr>
      <vt:lpstr>A127997378V</vt:lpstr>
      <vt:lpstr>A127997378V_Data</vt:lpstr>
      <vt:lpstr>A127997378V_Latest</vt:lpstr>
      <vt:lpstr>A127997382K</vt:lpstr>
      <vt:lpstr>A127997382K_Data</vt:lpstr>
      <vt:lpstr>A127997382K_Latest</vt:lpstr>
      <vt:lpstr>A127997386V</vt:lpstr>
      <vt:lpstr>A127997386V_Data</vt:lpstr>
      <vt:lpstr>A127997386V_Latest</vt:lpstr>
      <vt:lpstr>A127997390K</vt:lpstr>
      <vt:lpstr>A127997390K_Data</vt:lpstr>
      <vt:lpstr>A127997390K_Latest</vt:lpstr>
      <vt:lpstr>A127997394V</vt:lpstr>
      <vt:lpstr>A127997394V_Data</vt:lpstr>
      <vt:lpstr>A127997394V_Latest</vt:lpstr>
      <vt:lpstr>A127997398C</vt:lpstr>
      <vt:lpstr>A127997398C_Data</vt:lpstr>
      <vt:lpstr>A127997398C_Latest</vt:lpstr>
      <vt:lpstr>A127997402J</vt:lpstr>
      <vt:lpstr>A127997402J_Data</vt:lpstr>
      <vt:lpstr>A127997402J_Latest</vt:lpstr>
      <vt:lpstr>A127997406T</vt:lpstr>
      <vt:lpstr>A127997406T_Data</vt:lpstr>
      <vt:lpstr>A127997406T_Latest</vt:lpstr>
      <vt:lpstr>A127997410J</vt:lpstr>
      <vt:lpstr>A127997410J_Data</vt:lpstr>
      <vt:lpstr>A127997410J_Latest</vt:lpstr>
      <vt:lpstr>A127997414T</vt:lpstr>
      <vt:lpstr>A127997414T_Data</vt:lpstr>
      <vt:lpstr>A127997414T_Latest</vt:lpstr>
      <vt:lpstr>A127997418A</vt:lpstr>
      <vt:lpstr>A127997418A_Data</vt:lpstr>
      <vt:lpstr>A127997418A_Latest</vt:lpstr>
      <vt:lpstr>A127997422T</vt:lpstr>
      <vt:lpstr>A127997422T_Data</vt:lpstr>
      <vt:lpstr>A127997422T_Latest</vt:lpstr>
      <vt:lpstr>A127997426A</vt:lpstr>
      <vt:lpstr>A127997426A_Data</vt:lpstr>
      <vt:lpstr>A127997426A_Latest</vt:lpstr>
      <vt:lpstr>A127997430T</vt:lpstr>
      <vt:lpstr>A127997430T_Data</vt:lpstr>
      <vt:lpstr>A127997430T_Latest</vt:lpstr>
      <vt:lpstr>A127997434A</vt:lpstr>
      <vt:lpstr>A127997434A_Data</vt:lpstr>
      <vt:lpstr>A127997434A_Latest</vt:lpstr>
      <vt:lpstr>A127997438K</vt:lpstr>
      <vt:lpstr>A127997438K_Data</vt:lpstr>
      <vt:lpstr>A127997438K_Latest</vt:lpstr>
      <vt:lpstr>A127997442A</vt:lpstr>
      <vt:lpstr>A127997442A_Data</vt:lpstr>
      <vt:lpstr>A127997442A_Latest</vt:lpstr>
      <vt:lpstr>A127997446K</vt:lpstr>
      <vt:lpstr>A127997446K_Data</vt:lpstr>
      <vt:lpstr>A127997446K_Latest</vt:lpstr>
      <vt:lpstr>A127997450A</vt:lpstr>
      <vt:lpstr>A127997450A_Data</vt:lpstr>
      <vt:lpstr>A127997450A_Latest</vt:lpstr>
      <vt:lpstr>A127997454K</vt:lpstr>
      <vt:lpstr>A127997454K_Data</vt:lpstr>
      <vt:lpstr>A127997454K_Latest</vt:lpstr>
      <vt:lpstr>A127997462K</vt:lpstr>
      <vt:lpstr>A127997462K_Data</vt:lpstr>
      <vt:lpstr>A127997462K_Latest</vt:lpstr>
      <vt:lpstr>A127997466V</vt:lpstr>
      <vt:lpstr>A127997466V_Data</vt:lpstr>
      <vt:lpstr>A127997466V_Latest</vt:lpstr>
      <vt:lpstr>A127997470K</vt:lpstr>
      <vt:lpstr>A127997470K_Data</vt:lpstr>
      <vt:lpstr>A127997470K_Latest</vt:lpstr>
      <vt:lpstr>A127997474V</vt:lpstr>
      <vt:lpstr>A127997474V_Data</vt:lpstr>
      <vt:lpstr>A127997474V_Latest</vt:lpstr>
      <vt:lpstr>A127997490V</vt:lpstr>
      <vt:lpstr>A127997490V_Data</vt:lpstr>
      <vt:lpstr>A127997490V_Latest</vt:lpstr>
      <vt:lpstr>A127997498L</vt:lpstr>
      <vt:lpstr>A127997498L_Data</vt:lpstr>
      <vt:lpstr>A127997498L_Latest</vt:lpstr>
      <vt:lpstr>A127997502T</vt:lpstr>
      <vt:lpstr>A127997502T_Data</vt:lpstr>
      <vt:lpstr>A127997502T_Latest</vt:lpstr>
      <vt:lpstr>A127997510T</vt:lpstr>
      <vt:lpstr>A127997510T_Data</vt:lpstr>
      <vt:lpstr>A127997510T_Latest</vt:lpstr>
      <vt:lpstr>A127997514A</vt:lpstr>
      <vt:lpstr>A127997514A_Data</vt:lpstr>
      <vt:lpstr>A127997514A_Latest</vt:lpstr>
      <vt:lpstr>A127997518K</vt:lpstr>
      <vt:lpstr>A127997518K_Data</vt:lpstr>
      <vt:lpstr>A127997518K_Latest</vt:lpstr>
      <vt:lpstr>A127997522A</vt:lpstr>
      <vt:lpstr>A127997522A_Data</vt:lpstr>
      <vt:lpstr>A127997522A_Latest</vt:lpstr>
      <vt:lpstr>A127997526K</vt:lpstr>
      <vt:lpstr>A127997526K_Data</vt:lpstr>
      <vt:lpstr>A127997526K_Latest</vt:lpstr>
      <vt:lpstr>A127997530A</vt:lpstr>
      <vt:lpstr>A127997530A_Data</vt:lpstr>
      <vt:lpstr>A127997530A_Latest</vt:lpstr>
      <vt:lpstr>A127997534K</vt:lpstr>
      <vt:lpstr>A127997534K_Data</vt:lpstr>
      <vt:lpstr>A127997534K_Latest</vt:lpstr>
      <vt:lpstr>A127997538V</vt:lpstr>
      <vt:lpstr>A127997538V_Data</vt:lpstr>
      <vt:lpstr>A127997538V_Latest</vt:lpstr>
      <vt:lpstr>A127997542K</vt:lpstr>
      <vt:lpstr>A127997542K_Data</vt:lpstr>
      <vt:lpstr>A127997542K_Latest</vt:lpstr>
      <vt:lpstr>A127997546V</vt:lpstr>
      <vt:lpstr>A127997546V_Data</vt:lpstr>
      <vt:lpstr>A127997546V_Latest</vt:lpstr>
      <vt:lpstr>A127997550K</vt:lpstr>
      <vt:lpstr>A127997550K_Data</vt:lpstr>
      <vt:lpstr>A127997550K_Latest</vt:lpstr>
      <vt:lpstr>A127997554V</vt:lpstr>
      <vt:lpstr>A127997554V_Data</vt:lpstr>
      <vt:lpstr>A127997554V_Latest</vt:lpstr>
      <vt:lpstr>A127997558C</vt:lpstr>
      <vt:lpstr>A127997558C_Data</vt:lpstr>
      <vt:lpstr>A127997558C_Latest</vt:lpstr>
      <vt:lpstr>A127997562V</vt:lpstr>
      <vt:lpstr>A127997562V_Data</vt:lpstr>
      <vt:lpstr>A127997562V_Latest</vt:lpstr>
      <vt:lpstr>A127997566C</vt:lpstr>
      <vt:lpstr>A127997566C_Data</vt:lpstr>
      <vt:lpstr>A127997566C_Latest</vt:lpstr>
      <vt:lpstr>A127997570V</vt:lpstr>
      <vt:lpstr>A127997570V_Data</vt:lpstr>
      <vt:lpstr>A127997570V_Latest</vt:lpstr>
      <vt:lpstr>A127997578L</vt:lpstr>
      <vt:lpstr>A127997578L_Data</vt:lpstr>
      <vt:lpstr>A127997578L_Latest</vt:lpstr>
      <vt:lpstr>A127997582C</vt:lpstr>
      <vt:lpstr>A127997582C_Data</vt:lpstr>
      <vt:lpstr>A127997582C_Latest</vt:lpstr>
      <vt:lpstr>A127997586L</vt:lpstr>
      <vt:lpstr>A127997586L_Data</vt:lpstr>
      <vt:lpstr>A127997586L_Latest</vt:lpstr>
      <vt:lpstr>A127997590C</vt:lpstr>
      <vt:lpstr>A127997590C_Data</vt:lpstr>
      <vt:lpstr>A127997590C_Latest</vt:lpstr>
      <vt:lpstr>A127997594L</vt:lpstr>
      <vt:lpstr>A127997594L_Data</vt:lpstr>
      <vt:lpstr>A127997594L_Latest</vt:lpstr>
      <vt:lpstr>A127999066V</vt:lpstr>
      <vt:lpstr>A127999066V_Data</vt:lpstr>
      <vt:lpstr>A127999066V_Latest</vt:lpstr>
      <vt:lpstr>A127999070K</vt:lpstr>
      <vt:lpstr>A127999070K_Data</vt:lpstr>
      <vt:lpstr>A127999070K_Latest</vt:lpstr>
      <vt:lpstr>A127999074V</vt:lpstr>
      <vt:lpstr>A127999074V_Data</vt:lpstr>
      <vt:lpstr>A127999074V_Latest</vt:lpstr>
      <vt:lpstr>A127999078C</vt:lpstr>
      <vt:lpstr>A127999078C_Data</vt:lpstr>
      <vt:lpstr>A127999078C_Latest</vt:lpstr>
      <vt:lpstr>A127999470W</vt:lpstr>
      <vt:lpstr>A127999470W_Data</vt:lpstr>
      <vt:lpstr>A127999470W_Latest</vt:lpstr>
      <vt:lpstr>A127999474F</vt:lpstr>
      <vt:lpstr>A127999474F_Data</vt:lpstr>
      <vt:lpstr>A127999474F_Latest</vt:lpstr>
      <vt:lpstr>A127999478R</vt:lpstr>
      <vt:lpstr>A127999478R_Data</vt:lpstr>
      <vt:lpstr>A127999478R_Latest</vt:lpstr>
      <vt:lpstr>A127999482F</vt:lpstr>
      <vt:lpstr>A127999482F_Data</vt:lpstr>
      <vt:lpstr>A127999482F_Latest</vt:lpstr>
      <vt:lpstr>A127999486R</vt:lpstr>
      <vt:lpstr>A127999486R_Data</vt:lpstr>
      <vt:lpstr>A127999486R_Latest</vt:lpstr>
      <vt:lpstr>A127999490F</vt:lpstr>
      <vt:lpstr>A127999490F_Data</vt:lpstr>
      <vt:lpstr>A127999490F_Latest</vt:lpstr>
      <vt:lpstr>A127999494R</vt:lpstr>
      <vt:lpstr>A127999494R_Data</vt:lpstr>
      <vt:lpstr>A127999494R_Latest</vt:lpstr>
      <vt:lpstr>A127999498X</vt:lpstr>
      <vt:lpstr>A127999498X_Data</vt:lpstr>
      <vt:lpstr>A127999498X_Latest</vt:lpstr>
      <vt:lpstr>A127999502C</vt:lpstr>
      <vt:lpstr>A127999502C_Data</vt:lpstr>
      <vt:lpstr>A127999502C_Latest</vt:lpstr>
      <vt:lpstr>A127999506L</vt:lpstr>
      <vt:lpstr>A127999506L_Data</vt:lpstr>
      <vt:lpstr>A127999506L_Latest</vt:lpstr>
      <vt:lpstr>A127999510C</vt:lpstr>
      <vt:lpstr>A127999510C_Data</vt:lpstr>
      <vt:lpstr>A127999510C_Latest</vt:lpstr>
      <vt:lpstr>A127999514L</vt:lpstr>
      <vt:lpstr>A127999514L_Data</vt:lpstr>
      <vt:lpstr>A127999514L_Latest</vt:lpstr>
      <vt:lpstr>A127999522L</vt:lpstr>
      <vt:lpstr>A127999522L_Data</vt:lpstr>
      <vt:lpstr>A127999522L_Latest</vt:lpstr>
      <vt:lpstr>A127999526W</vt:lpstr>
      <vt:lpstr>A127999526W_Data</vt:lpstr>
      <vt:lpstr>A127999526W_Latest</vt:lpstr>
      <vt:lpstr>A127999530L</vt:lpstr>
      <vt:lpstr>A127999530L_Data</vt:lpstr>
      <vt:lpstr>A127999530L_Latest</vt:lpstr>
      <vt:lpstr>A127999534W</vt:lpstr>
      <vt:lpstr>A127999534W_Data</vt:lpstr>
      <vt:lpstr>A127999534W_Latest</vt:lpstr>
      <vt:lpstr>A127999538F</vt:lpstr>
      <vt:lpstr>A127999538F_Data</vt:lpstr>
      <vt:lpstr>A127999538F_Latest</vt:lpstr>
      <vt:lpstr>A127999542W</vt:lpstr>
      <vt:lpstr>A127999542W_Data</vt:lpstr>
      <vt:lpstr>A127999542W_Latest</vt:lpstr>
      <vt:lpstr>A127999546F</vt:lpstr>
      <vt:lpstr>A127999546F_Data</vt:lpstr>
      <vt:lpstr>A127999546F_Latest</vt:lpstr>
      <vt:lpstr>A127999550W</vt:lpstr>
      <vt:lpstr>A127999550W_Data</vt:lpstr>
      <vt:lpstr>A127999550W_Latest</vt:lpstr>
      <vt:lpstr>A127999554F</vt:lpstr>
      <vt:lpstr>A127999554F_Data</vt:lpstr>
      <vt:lpstr>A127999554F_Latest</vt:lpstr>
      <vt:lpstr>A127999558R</vt:lpstr>
      <vt:lpstr>A127999558R_Data</vt:lpstr>
      <vt:lpstr>A127999558R_Latest</vt:lpstr>
      <vt:lpstr>A127999562F</vt:lpstr>
      <vt:lpstr>A127999562F_Data</vt:lpstr>
      <vt:lpstr>A127999562F_Latest</vt:lpstr>
      <vt:lpstr>A127999566R</vt:lpstr>
      <vt:lpstr>A127999566R_Data</vt:lpstr>
      <vt:lpstr>A127999566R_Latest</vt:lpstr>
      <vt:lpstr>A127999570F</vt:lpstr>
      <vt:lpstr>A127999570F_Data</vt:lpstr>
      <vt:lpstr>A127999570F_Latest</vt:lpstr>
      <vt:lpstr>A127999574R</vt:lpstr>
      <vt:lpstr>A127999574R_Data</vt:lpstr>
      <vt:lpstr>A127999574R_Latest</vt:lpstr>
      <vt:lpstr>A127999578X</vt:lpstr>
      <vt:lpstr>A127999578X_Data</vt:lpstr>
      <vt:lpstr>A127999578X_Latest</vt:lpstr>
      <vt:lpstr>A127999582R</vt:lpstr>
      <vt:lpstr>A127999582R_Data</vt:lpstr>
      <vt:lpstr>A127999582R_Latest</vt:lpstr>
      <vt:lpstr>A127999586X</vt:lpstr>
      <vt:lpstr>A127999586X_Data</vt:lpstr>
      <vt:lpstr>A127999586X_Latest</vt:lpstr>
      <vt:lpstr>A127999590R</vt:lpstr>
      <vt:lpstr>A127999590R_Data</vt:lpstr>
      <vt:lpstr>A127999590R_Latest</vt:lpstr>
      <vt:lpstr>A127999594X</vt:lpstr>
      <vt:lpstr>A127999594X_Data</vt:lpstr>
      <vt:lpstr>A127999594X_Latest</vt:lpstr>
      <vt:lpstr>A127999598J</vt:lpstr>
      <vt:lpstr>A127999598J_Data</vt:lpstr>
      <vt:lpstr>A127999598J_Latest</vt:lpstr>
      <vt:lpstr>A127999602L</vt:lpstr>
      <vt:lpstr>A127999602L_Data</vt:lpstr>
      <vt:lpstr>A127999602L_Latest</vt:lpstr>
      <vt:lpstr>A127999606W</vt:lpstr>
      <vt:lpstr>A127999606W_Data</vt:lpstr>
      <vt:lpstr>A127999606W_Latest</vt:lpstr>
      <vt:lpstr>A127999610L</vt:lpstr>
      <vt:lpstr>A127999610L_Data</vt:lpstr>
      <vt:lpstr>A127999610L_Latest</vt:lpstr>
      <vt:lpstr>A127999614W</vt:lpstr>
      <vt:lpstr>A127999614W_Data</vt:lpstr>
      <vt:lpstr>A127999614W_Latest</vt:lpstr>
      <vt:lpstr>A127999618F</vt:lpstr>
      <vt:lpstr>A127999618F_Data</vt:lpstr>
      <vt:lpstr>A127999618F_Latest</vt:lpstr>
      <vt:lpstr>A127999622W</vt:lpstr>
      <vt:lpstr>A127999622W_Data</vt:lpstr>
      <vt:lpstr>A127999622W_Latest</vt:lpstr>
      <vt:lpstr>A127999626F</vt:lpstr>
      <vt:lpstr>A127999626F_Data</vt:lpstr>
      <vt:lpstr>A127999626F_Latest</vt:lpstr>
      <vt:lpstr>A127999630W</vt:lpstr>
      <vt:lpstr>A127999630W_Data</vt:lpstr>
      <vt:lpstr>A127999630W_Latest</vt:lpstr>
      <vt:lpstr>A127999634F</vt:lpstr>
      <vt:lpstr>A127999634F_Data</vt:lpstr>
      <vt:lpstr>A127999634F_Latest</vt:lpstr>
      <vt:lpstr>A127999638R</vt:lpstr>
      <vt:lpstr>A127999638R_Data</vt:lpstr>
      <vt:lpstr>A127999638R_Latest</vt:lpstr>
      <vt:lpstr>A127999642F</vt:lpstr>
      <vt:lpstr>A127999642F_Data</vt:lpstr>
      <vt:lpstr>A127999642F_Latest</vt:lpstr>
      <vt:lpstr>A127999646R</vt:lpstr>
      <vt:lpstr>A127999646R_Data</vt:lpstr>
      <vt:lpstr>A127999646R_Latest</vt:lpstr>
      <vt:lpstr>A127999650F</vt:lpstr>
      <vt:lpstr>A127999650F_Data</vt:lpstr>
      <vt:lpstr>A127999650F_Latest</vt:lpstr>
      <vt:lpstr>A127999654R</vt:lpstr>
      <vt:lpstr>A127999654R_Data</vt:lpstr>
      <vt:lpstr>A127999654R_Latest</vt:lpstr>
      <vt:lpstr>A127999658X</vt:lpstr>
      <vt:lpstr>A127999658X_Data</vt:lpstr>
      <vt:lpstr>A127999658X_Latest</vt:lpstr>
      <vt:lpstr>A127999662R</vt:lpstr>
      <vt:lpstr>A127999662R_Data</vt:lpstr>
      <vt:lpstr>A127999662R_Latest</vt:lpstr>
      <vt:lpstr>A127999666X</vt:lpstr>
      <vt:lpstr>A127999666X_Data</vt:lpstr>
      <vt:lpstr>A127999666X_Latest</vt:lpstr>
      <vt:lpstr>A127999670R</vt:lpstr>
      <vt:lpstr>A127999670R_Data</vt:lpstr>
      <vt:lpstr>A127999670R_Latest</vt:lpstr>
      <vt:lpstr>A127999674X</vt:lpstr>
      <vt:lpstr>A127999674X_Data</vt:lpstr>
      <vt:lpstr>A127999674X_Latest</vt:lpstr>
      <vt:lpstr>A127999678J</vt:lpstr>
      <vt:lpstr>A127999678J_Data</vt:lpstr>
      <vt:lpstr>A127999678J_Latest</vt:lpstr>
      <vt:lpstr>A127999682X</vt:lpstr>
      <vt:lpstr>A127999682X_Data</vt:lpstr>
      <vt:lpstr>A127999682X_Latest</vt:lpstr>
      <vt:lpstr>A127999686J</vt:lpstr>
      <vt:lpstr>A127999686J_Data</vt:lpstr>
      <vt:lpstr>A127999686J_Latest</vt:lpstr>
      <vt:lpstr>A127999690X</vt:lpstr>
      <vt:lpstr>A127999690X_Data</vt:lpstr>
      <vt:lpstr>A127999690X_Latest</vt:lpstr>
      <vt:lpstr>A127999694J</vt:lpstr>
      <vt:lpstr>A127999694J_Data</vt:lpstr>
      <vt:lpstr>A127999694J_Latest</vt:lpstr>
      <vt:lpstr>A127999698T</vt:lpstr>
      <vt:lpstr>A127999698T_Data</vt:lpstr>
      <vt:lpstr>A127999698T_Latest</vt:lpstr>
      <vt:lpstr>A127999702W</vt:lpstr>
      <vt:lpstr>A127999702W_Data</vt:lpstr>
      <vt:lpstr>A127999702W_Latest</vt:lpstr>
      <vt:lpstr>A127999706F</vt:lpstr>
      <vt:lpstr>A127999706F_Data</vt:lpstr>
      <vt:lpstr>A127999706F_Latest</vt:lpstr>
      <vt:lpstr>A127999710W</vt:lpstr>
      <vt:lpstr>A127999710W_Data</vt:lpstr>
      <vt:lpstr>A127999710W_Latest</vt:lpstr>
      <vt:lpstr>A127999714F</vt:lpstr>
      <vt:lpstr>A127999714F_Data</vt:lpstr>
      <vt:lpstr>A127999714F_Latest</vt:lpstr>
      <vt:lpstr>A127999718R</vt:lpstr>
      <vt:lpstr>A127999718R_Data</vt:lpstr>
      <vt:lpstr>A127999718R_Latest</vt:lpstr>
      <vt:lpstr>A127999730F</vt:lpstr>
      <vt:lpstr>A127999730F_Data</vt:lpstr>
      <vt:lpstr>A127999730F_Latest</vt:lpstr>
      <vt:lpstr>A127999734R</vt:lpstr>
      <vt:lpstr>A127999734R_Data</vt:lpstr>
      <vt:lpstr>A127999734R_Latest</vt:lpstr>
      <vt:lpstr>A127999738X</vt:lpstr>
      <vt:lpstr>A127999738X_Data</vt:lpstr>
      <vt:lpstr>A127999738X_Latest</vt:lpstr>
      <vt:lpstr>A127999742R</vt:lpstr>
      <vt:lpstr>A127999742R_Data</vt:lpstr>
      <vt:lpstr>A127999742R_Latest</vt:lpstr>
      <vt:lpstr>A127999746X</vt:lpstr>
      <vt:lpstr>A127999746X_Data</vt:lpstr>
      <vt:lpstr>A127999746X_Latest</vt:lpstr>
      <vt:lpstr>A127999750R</vt:lpstr>
      <vt:lpstr>A127999750R_Data</vt:lpstr>
      <vt:lpstr>A127999750R_Latest</vt:lpstr>
      <vt:lpstr>A127999754X</vt:lpstr>
      <vt:lpstr>A127999754X_Data</vt:lpstr>
      <vt:lpstr>A127999754X_Latest</vt:lpstr>
      <vt:lpstr>A127999758J</vt:lpstr>
      <vt:lpstr>A127999758J_Data</vt:lpstr>
      <vt:lpstr>A127999758J_Latest</vt:lpstr>
      <vt:lpstr>A127999762X</vt:lpstr>
      <vt:lpstr>A127999762X_Data</vt:lpstr>
      <vt:lpstr>A127999762X_Latest</vt:lpstr>
      <vt:lpstr>A127999766J</vt:lpstr>
      <vt:lpstr>A127999766J_Data</vt:lpstr>
      <vt:lpstr>A127999766J_Latest</vt:lpstr>
      <vt:lpstr>A127999770X</vt:lpstr>
      <vt:lpstr>A127999770X_Data</vt:lpstr>
      <vt:lpstr>A127999770X_Latest</vt:lpstr>
      <vt:lpstr>A127999774J</vt:lpstr>
      <vt:lpstr>A127999774J_Data</vt:lpstr>
      <vt:lpstr>A127999774J_Latest</vt:lpstr>
      <vt:lpstr>A127999778T</vt:lpstr>
      <vt:lpstr>A127999778T_Data</vt:lpstr>
      <vt:lpstr>A127999778T_Latest</vt:lpstr>
      <vt:lpstr>A127999782J</vt:lpstr>
      <vt:lpstr>A127999782J_Data</vt:lpstr>
      <vt:lpstr>A127999782J_Latest</vt:lpstr>
      <vt:lpstr>A127999786T</vt:lpstr>
      <vt:lpstr>A127999786T_Data</vt:lpstr>
      <vt:lpstr>A127999786T_Latest</vt:lpstr>
      <vt:lpstr>A127999790J</vt:lpstr>
      <vt:lpstr>A127999790J_Data</vt:lpstr>
      <vt:lpstr>A127999790J_Latest</vt:lpstr>
      <vt:lpstr>A127999794T</vt:lpstr>
      <vt:lpstr>A127999794T_Data</vt:lpstr>
      <vt:lpstr>A127999794T_Latest</vt:lpstr>
      <vt:lpstr>A127999798A</vt:lpstr>
      <vt:lpstr>A127999798A_Data</vt:lpstr>
      <vt:lpstr>A127999798A_Latest</vt:lpstr>
      <vt:lpstr>A127999806R</vt:lpstr>
      <vt:lpstr>A127999806R_Data</vt:lpstr>
      <vt:lpstr>A127999806R_Latest</vt:lpstr>
      <vt:lpstr>A127999810F</vt:lpstr>
      <vt:lpstr>A127999810F_Data</vt:lpstr>
      <vt:lpstr>A127999810F_Latest</vt:lpstr>
      <vt:lpstr>A127999814R</vt:lpstr>
      <vt:lpstr>A127999814R_Data</vt:lpstr>
      <vt:lpstr>A127999814R_Latest</vt:lpstr>
      <vt:lpstr>A128001202V</vt:lpstr>
      <vt:lpstr>A128001202V_Data</vt:lpstr>
      <vt:lpstr>A128001202V_Latest</vt:lpstr>
      <vt:lpstr>A128001206C</vt:lpstr>
      <vt:lpstr>A128001206C_Data</vt:lpstr>
      <vt:lpstr>A128001206C_Latest</vt:lpstr>
      <vt:lpstr>A128001210V</vt:lpstr>
      <vt:lpstr>A128001210V_Data</vt:lpstr>
      <vt:lpstr>A128001210V_Latest</vt:lpstr>
      <vt:lpstr>A128001214C</vt:lpstr>
      <vt:lpstr>A128001214C_Data</vt:lpstr>
      <vt:lpstr>A128001214C_Latest</vt:lpstr>
      <vt:lpstr>A128001218L</vt:lpstr>
      <vt:lpstr>A128001218L_Data</vt:lpstr>
      <vt:lpstr>A128001218L_Latest</vt:lpstr>
      <vt:lpstr>A128001222C</vt:lpstr>
      <vt:lpstr>A128001222C_Data</vt:lpstr>
      <vt:lpstr>A128001222C_Latest</vt:lpstr>
      <vt:lpstr>A128001226L</vt:lpstr>
      <vt:lpstr>A128001226L_Data</vt:lpstr>
      <vt:lpstr>A128001226L_Latest</vt:lpstr>
      <vt:lpstr>A128001230C</vt:lpstr>
      <vt:lpstr>A128001230C_Data</vt:lpstr>
      <vt:lpstr>A128001230C_Latest</vt:lpstr>
      <vt:lpstr>A128001594T</vt:lpstr>
      <vt:lpstr>A128001594T_Data</vt:lpstr>
      <vt:lpstr>A128001594T_Latest</vt:lpstr>
      <vt:lpstr>A128001598A</vt:lpstr>
      <vt:lpstr>A128001598A_Data</vt:lpstr>
      <vt:lpstr>A128001598A_Latest</vt:lpstr>
      <vt:lpstr>A128001602F</vt:lpstr>
      <vt:lpstr>A128001602F_Data</vt:lpstr>
      <vt:lpstr>A128001602F_Latest</vt:lpstr>
      <vt:lpstr>A128001606R</vt:lpstr>
      <vt:lpstr>A128001606R_Data</vt:lpstr>
      <vt:lpstr>A128001606R_Latest</vt:lpstr>
      <vt:lpstr>A128001610F</vt:lpstr>
      <vt:lpstr>A128001610F_Data</vt:lpstr>
      <vt:lpstr>A128001610F_Latest</vt:lpstr>
      <vt:lpstr>A128001614R</vt:lpstr>
      <vt:lpstr>A128001614R_Data</vt:lpstr>
      <vt:lpstr>A128001614R_Latest</vt:lpstr>
      <vt:lpstr>A128001618X</vt:lpstr>
      <vt:lpstr>A128001618X_Data</vt:lpstr>
      <vt:lpstr>A128001618X_Latest</vt:lpstr>
      <vt:lpstr>A128001622R</vt:lpstr>
      <vt:lpstr>A128001622R_Data</vt:lpstr>
      <vt:lpstr>A128001622R_Latest</vt:lpstr>
      <vt:lpstr>A128001626X</vt:lpstr>
      <vt:lpstr>A128001626X_Data</vt:lpstr>
      <vt:lpstr>A128001626X_Latest</vt:lpstr>
      <vt:lpstr>A128001630R</vt:lpstr>
      <vt:lpstr>A128001630R_Data</vt:lpstr>
      <vt:lpstr>A128001630R_Latest</vt:lpstr>
      <vt:lpstr>A128001634X</vt:lpstr>
      <vt:lpstr>A128001634X_Data</vt:lpstr>
      <vt:lpstr>A128001634X_Latest</vt:lpstr>
      <vt:lpstr>A128001638J</vt:lpstr>
      <vt:lpstr>A128001638J_Data</vt:lpstr>
      <vt:lpstr>A128001638J_Latest</vt:lpstr>
      <vt:lpstr>A128001642X</vt:lpstr>
      <vt:lpstr>A128001642X_Data</vt:lpstr>
      <vt:lpstr>A128001642X_Latest</vt:lpstr>
      <vt:lpstr>A128001646J</vt:lpstr>
      <vt:lpstr>A128001646J_Data</vt:lpstr>
      <vt:lpstr>A128001646J_Latest</vt:lpstr>
      <vt:lpstr>A128001650X</vt:lpstr>
      <vt:lpstr>A128001650X_Data</vt:lpstr>
      <vt:lpstr>A128001650X_Latest</vt:lpstr>
      <vt:lpstr>A128001654J</vt:lpstr>
      <vt:lpstr>A128001654J_Data</vt:lpstr>
      <vt:lpstr>A128001654J_Latest</vt:lpstr>
      <vt:lpstr>A128001658T</vt:lpstr>
      <vt:lpstr>A128001658T_Data</vt:lpstr>
      <vt:lpstr>A128001658T_Latest</vt:lpstr>
      <vt:lpstr>A128001662J</vt:lpstr>
      <vt:lpstr>A128001662J_Data</vt:lpstr>
      <vt:lpstr>A128001662J_Latest</vt:lpstr>
      <vt:lpstr>A128001666T</vt:lpstr>
      <vt:lpstr>A128001666T_Data</vt:lpstr>
      <vt:lpstr>A128001666T_Latest</vt:lpstr>
      <vt:lpstr>A128001670J</vt:lpstr>
      <vt:lpstr>A128001670J_Data</vt:lpstr>
      <vt:lpstr>A128001670J_Latest</vt:lpstr>
      <vt:lpstr>A128001674T</vt:lpstr>
      <vt:lpstr>A128001674T_Data</vt:lpstr>
      <vt:lpstr>A128001674T_Latest</vt:lpstr>
      <vt:lpstr>A128001678A</vt:lpstr>
      <vt:lpstr>A128001678A_Data</vt:lpstr>
      <vt:lpstr>A128001678A_Latest</vt:lpstr>
      <vt:lpstr>A128001682T</vt:lpstr>
      <vt:lpstr>A128001682T_Data</vt:lpstr>
      <vt:lpstr>A128001682T_Latest</vt:lpstr>
      <vt:lpstr>A128001690T</vt:lpstr>
      <vt:lpstr>A128001690T_Data</vt:lpstr>
      <vt:lpstr>A128001690T_Latest</vt:lpstr>
      <vt:lpstr>A128001694A</vt:lpstr>
      <vt:lpstr>A128001694A_Data</vt:lpstr>
      <vt:lpstr>A128001694A_Latest</vt:lpstr>
      <vt:lpstr>A128001698K</vt:lpstr>
      <vt:lpstr>A128001698K_Data</vt:lpstr>
      <vt:lpstr>A128001698K_Latest</vt:lpstr>
      <vt:lpstr>A128001702R</vt:lpstr>
      <vt:lpstr>A128001702R_Data</vt:lpstr>
      <vt:lpstr>A128001702R_Latest</vt:lpstr>
      <vt:lpstr>A128001706X</vt:lpstr>
      <vt:lpstr>A128001706X_Data</vt:lpstr>
      <vt:lpstr>A128001706X_Latest</vt:lpstr>
      <vt:lpstr>A128001710R</vt:lpstr>
      <vt:lpstr>A128001710R_Data</vt:lpstr>
      <vt:lpstr>A128001710R_Latest</vt:lpstr>
      <vt:lpstr>A128001714X</vt:lpstr>
      <vt:lpstr>A128001714X_Data</vt:lpstr>
      <vt:lpstr>A128001714X_Latest</vt:lpstr>
      <vt:lpstr>A128001718J</vt:lpstr>
      <vt:lpstr>A128001718J_Data</vt:lpstr>
      <vt:lpstr>A128001718J_Latest</vt:lpstr>
      <vt:lpstr>A128001722X</vt:lpstr>
      <vt:lpstr>A128001722X_Data</vt:lpstr>
      <vt:lpstr>A128001722X_Latest</vt:lpstr>
      <vt:lpstr>A128001726J</vt:lpstr>
      <vt:lpstr>A128001726J_Data</vt:lpstr>
      <vt:lpstr>A128001726J_Latest</vt:lpstr>
      <vt:lpstr>A128001730X</vt:lpstr>
      <vt:lpstr>A128001730X_Data</vt:lpstr>
      <vt:lpstr>A128001730X_Latest</vt:lpstr>
      <vt:lpstr>A128001734J</vt:lpstr>
      <vt:lpstr>A128001734J_Data</vt:lpstr>
      <vt:lpstr>A128001734J_Latest</vt:lpstr>
      <vt:lpstr>A128001738T</vt:lpstr>
      <vt:lpstr>A128001738T_Data</vt:lpstr>
      <vt:lpstr>A128001738T_Latest</vt:lpstr>
      <vt:lpstr>A128001742J</vt:lpstr>
      <vt:lpstr>A128001742J_Data</vt:lpstr>
      <vt:lpstr>A128001742J_Latest</vt:lpstr>
      <vt:lpstr>A128001746T</vt:lpstr>
      <vt:lpstr>A128001746T_Data</vt:lpstr>
      <vt:lpstr>A128001746T_Latest</vt:lpstr>
      <vt:lpstr>A128001750J</vt:lpstr>
      <vt:lpstr>A128001750J_Data</vt:lpstr>
      <vt:lpstr>A128001750J_Latest</vt:lpstr>
      <vt:lpstr>A128001754T</vt:lpstr>
      <vt:lpstr>A128001754T_Data</vt:lpstr>
      <vt:lpstr>A128001754T_Latest</vt:lpstr>
      <vt:lpstr>A128001758A</vt:lpstr>
      <vt:lpstr>A128001758A_Data</vt:lpstr>
      <vt:lpstr>A128001758A_Latest</vt:lpstr>
      <vt:lpstr>A128001762T</vt:lpstr>
      <vt:lpstr>A128001762T_Data</vt:lpstr>
      <vt:lpstr>A128001762T_Latest</vt:lpstr>
      <vt:lpstr>A128001766A</vt:lpstr>
      <vt:lpstr>A128001766A_Data</vt:lpstr>
      <vt:lpstr>A128001766A_Latest</vt:lpstr>
      <vt:lpstr>A128001770T</vt:lpstr>
      <vt:lpstr>A128001770T_Data</vt:lpstr>
      <vt:lpstr>A128001770T_Latest</vt:lpstr>
      <vt:lpstr>A128001774A</vt:lpstr>
      <vt:lpstr>A128001774A_Data</vt:lpstr>
      <vt:lpstr>A128001774A_Latest</vt:lpstr>
      <vt:lpstr>A128001778K</vt:lpstr>
      <vt:lpstr>A128001778K_Data</vt:lpstr>
      <vt:lpstr>A128001778K_Latest</vt:lpstr>
      <vt:lpstr>A128001782A</vt:lpstr>
      <vt:lpstr>A128001782A_Data</vt:lpstr>
      <vt:lpstr>A128001782A_Latest</vt:lpstr>
      <vt:lpstr>A128001786K</vt:lpstr>
      <vt:lpstr>A128001786K_Data</vt:lpstr>
      <vt:lpstr>A128001786K_Latest</vt:lpstr>
      <vt:lpstr>A128001790A</vt:lpstr>
      <vt:lpstr>A128001790A_Data</vt:lpstr>
      <vt:lpstr>A128001790A_Latest</vt:lpstr>
      <vt:lpstr>A128001794K</vt:lpstr>
      <vt:lpstr>A128001794K_Data</vt:lpstr>
      <vt:lpstr>A128001794K_Latest</vt:lpstr>
      <vt:lpstr>A128001798V</vt:lpstr>
      <vt:lpstr>A128001798V_Data</vt:lpstr>
      <vt:lpstr>A128001798V_Latest</vt:lpstr>
      <vt:lpstr>A128001806J</vt:lpstr>
      <vt:lpstr>A128001806J_Data</vt:lpstr>
      <vt:lpstr>A128001806J_Latest</vt:lpstr>
      <vt:lpstr>A128001822J</vt:lpstr>
      <vt:lpstr>A128001822J_Data</vt:lpstr>
      <vt:lpstr>A128001822J_Latest</vt:lpstr>
      <vt:lpstr>A128001826T</vt:lpstr>
      <vt:lpstr>A128001826T_Data</vt:lpstr>
      <vt:lpstr>A128001826T_Latest</vt:lpstr>
      <vt:lpstr>A128001830J</vt:lpstr>
      <vt:lpstr>A128001830J_Data</vt:lpstr>
      <vt:lpstr>A128001830J_Latest</vt:lpstr>
      <vt:lpstr>A128001834T</vt:lpstr>
      <vt:lpstr>A128001834T_Data</vt:lpstr>
      <vt:lpstr>A128001834T_Latest</vt:lpstr>
      <vt:lpstr>A128001838A</vt:lpstr>
      <vt:lpstr>A128001838A_Data</vt:lpstr>
      <vt:lpstr>A128001838A_Latest</vt:lpstr>
      <vt:lpstr>A128001842T</vt:lpstr>
      <vt:lpstr>A128001842T_Data</vt:lpstr>
      <vt:lpstr>A128001842T_Latest</vt:lpstr>
      <vt:lpstr>A128001846A</vt:lpstr>
      <vt:lpstr>A128001846A_Data</vt:lpstr>
      <vt:lpstr>A128001846A_Latest</vt:lpstr>
      <vt:lpstr>A128001850T</vt:lpstr>
      <vt:lpstr>A128001850T_Data</vt:lpstr>
      <vt:lpstr>A128001850T_Latest</vt:lpstr>
      <vt:lpstr>A128001854A</vt:lpstr>
      <vt:lpstr>A128001854A_Data</vt:lpstr>
      <vt:lpstr>A128001854A_Latest</vt:lpstr>
      <vt:lpstr>A128001858K</vt:lpstr>
      <vt:lpstr>A128001858K_Data</vt:lpstr>
      <vt:lpstr>A128001858K_Latest</vt:lpstr>
      <vt:lpstr>A128001862A</vt:lpstr>
      <vt:lpstr>A128001862A_Data</vt:lpstr>
      <vt:lpstr>A128001862A_Latest</vt:lpstr>
      <vt:lpstr>A128001866K</vt:lpstr>
      <vt:lpstr>A128001866K_Data</vt:lpstr>
      <vt:lpstr>A128001866K_Latest</vt:lpstr>
      <vt:lpstr>A128001870A</vt:lpstr>
      <vt:lpstr>A128001870A_Data</vt:lpstr>
      <vt:lpstr>A128001870A_Latest</vt:lpstr>
      <vt:lpstr>A128001874K</vt:lpstr>
      <vt:lpstr>A128001874K_Data</vt:lpstr>
      <vt:lpstr>A128001874K_Latest</vt:lpstr>
      <vt:lpstr>A128001878V</vt:lpstr>
      <vt:lpstr>A128001878V_Data</vt:lpstr>
      <vt:lpstr>A128001878V_Latest</vt:lpstr>
      <vt:lpstr>A128001882K</vt:lpstr>
      <vt:lpstr>A128001882K_Data</vt:lpstr>
      <vt:lpstr>A128001882K_Latest</vt:lpstr>
      <vt:lpstr>A128001886V</vt:lpstr>
      <vt:lpstr>A128001886V_Data</vt:lpstr>
      <vt:lpstr>A128001886V_Latest</vt:lpstr>
      <vt:lpstr>A128001890K</vt:lpstr>
      <vt:lpstr>A128001890K_Data</vt:lpstr>
      <vt:lpstr>A128001890K_Latest</vt:lpstr>
      <vt:lpstr>A128001894V</vt:lpstr>
      <vt:lpstr>A128001894V_Data</vt:lpstr>
      <vt:lpstr>A128001894V_Latest</vt:lpstr>
      <vt:lpstr>A128001898C</vt:lpstr>
      <vt:lpstr>A128001898C_Data</vt:lpstr>
      <vt:lpstr>A128001898C_Latest</vt:lpstr>
      <vt:lpstr>A128001902J</vt:lpstr>
      <vt:lpstr>A128001902J_Data</vt:lpstr>
      <vt:lpstr>A128001902J_Latest</vt:lpstr>
      <vt:lpstr>A128001910J</vt:lpstr>
      <vt:lpstr>A128001910J_Data</vt:lpstr>
      <vt:lpstr>A128001910J_Latest</vt:lpstr>
      <vt:lpstr>A128001914T</vt:lpstr>
      <vt:lpstr>A128001914T_Data</vt:lpstr>
      <vt:lpstr>A128001914T_Latest</vt:lpstr>
      <vt:lpstr>A128001918A</vt:lpstr>
      <vt:lpstr>A128001918A_Data</vt:lpstr>
      <vt:lpstr>A128001918A_Latest</vt:lpstr>
      <vt:lpstr>A128001922T</vt:lpstr>
      <vt:lpstr>A128001922T_Data</vt:lpstr>
      <vt:lpstr>A128001922T_Latest</vt:lpstr>
      <vt:lpstr>A128001926A</vt:lpstr>
      <vt:lpstr>A128001926A_Data</vt:lpstr>
      <vt:lpstr>A128001926A_Latest</vt:lpstr>
      <vt:lpstr>A128001930T</vt:lpstr>
      <vt:lpstr>A128001930T_Data</vt:lpstr>
      <vt:lpstr>A128001930T_Latest</vt:lpstr>
      <vt:lpstr>A128001934A</vt:lpstr>
      <vt:lpstr>A128001934A_Data</vt:lpstr>
      <vt:lpstr>A128001934A_Latest</vt:lpstr>
      <vt:lpstr>A128001938K</vt:lpstr>
      <vt:lpstr>A128001938K_Data</vt:lpstr>
      <vt:lpstr>A128001938K_Latest</vt:lpstr>
      <vt:lpstr>A128001942A</vt:lpstr>
      <vt:lpstr>A128001942A_Data</vt:lpstr>
      <vt:lpstr>A128001942A_Latest</vt:lpstr>
      <vt:lpstr>A128001946K</vt:lpstr>
      <vt:lpstr>A128001946K_Data</vt:lpstr>
      <vt:lpstr>A128001946K_Latest</vt:lpstr>
      <vt:lpstr>A128001950A</vt:lpstr>
      <vt:lpstr>A128001950A_Data</vt:lpstr>
      <vt:lpstr>A128001950A_Latest</vt:lpstr>
      <vt:lpstr>A128003458K</vt:lpstr>
      <vt:lpstr>A128003458K_Data</vt:lpstr>
      <vt:lpstr>A128003458K_Latest</vt:lpstr>
      <vt:lpstr>A128003462A</vt:lpstr>
      <vt:lpstr>A128003462A_Data</vt:lpstr>
      <vt:lpstr>A128003462A_Latest</vt:lpstr>
      <vt:lpstr>A128003466K</vt:lpstr>
      <vt:lpstr>A128003466K_Data</vt:lpstr>
      <vt:lpstr>A128003466K_Latest</vt:lpstr>
      <vt:lpstr>A128003470A</vt:lpstr>
      <vt:lpstr>A128003470A_Data</vt:lpstr>
      <vt:lpstr>A128003470A_Latest</vt:lpstr>
      <vt:lpstr>A128003474K</vt:lpstr>
      <vt:lpstr>A128003474K_Data</vt:lpstr>
      <vt:lpstr>A128003474K_Latest</vt:lpstr>
      <vt:lpstr>A128003478V</vt:lpstr>
      <vt:lpstr>A128003478V_Data</vt:lpstr>
      <vt:lpstr>A128003478V_Latest</vt:lpstr>
      <vt:lpstr>A128003482K</vt:lpstr>
      <vt:lpstr>A128003482K_Data</vt:lpstr>
      <vt:lpstr>A128003482K_Latest</vt:lpstr>
      <vt:lpstr>A128003766L</vt:lpstr>
      <vt:lpstr>A128003766L_Data</vt:lpstr>
      <vt:lpstr>A128003766L_Latest</vt:lpstr>
      <vt:lpstr>A128003770C</vt:lpstr>
      <vt:lpstr>A128003770C_Data</vt:lpstr>
      <vt:lpstr>A128003770C_Latest</vt:lpstr>
      <vt:lpstr>A128003774L</vt:lpstr>
      <vt:lpstr>A128003774L_Data</vt:lpstr>
      <vt:lpstr>A128003774L_Latest</vt:lpstr>
      <vt:lpstr>A128003778W</vt:lpstr>
      <vt:lpstr>A128003778W_Data</vt:lpstr>
      <vt:lpstr>A128003778W_Latest</vt:lpstr>
      <vt:lpstr>A128003782L</vt:lpstr>
      <vt:lpstr>A128003782L_Data</vt:lpstr>
      <vt:lpstr>A128003782L_Latest</vt:lpstr>
      <vt:lpstr>A128003786W</vt:lpstr>
      <vt:lpstr>A128003786W_Data</vt:lpstr>
      <vt:lpstr>A128003786W_Latest</vt:lpstr>
      <vt:lpstr>A128003790L</vt:lpstr>
      <vt:lpstr>A128003790L_Data</vt:lpstr>
      <vt:lpstr>A128003790L_Latest</vt:lpstr>
      <vt:lpstr>A128003794W</vt:lpstr>
      <vt:lpstr>A128003794W_Data</vt:lpstr>
      <vt:lpstr>A128003794W_Latest</vt:lpstr>
      <vt:lpstr>A128003798F</vt:lpstr>
      <vt:lpstr>A128003798F_Data</vt:lpstr>
      <vt:lpstr>A128003798F_Latest</vt:lpstr>
      <vt:lpstr>A128003802K</vt:lpstr>
      <vt:lpstr>A128003802K_Data</vt:lpstr>
      <vt:lpstr>A128003802K_Latest</vt:lpstr>
      <vt:lpstr>A128003806V</vt:lpstr>
      <vt:lpstr>A128003806V_Data</vt:lpstr>
      <vt:lpstr>A128003806V_Latest</vt:lpstr>
      <vt:lpstr>A128003810K</vt:lpstr>
      <vt:lpstr>A128003810K_Data</vt:lpstr>
      <vt:lpstr>A128003810K_Latest</vt:lpstr>
      <vt:lpstr>A128003814V</vt:lpstr>
      <vt:lpstr>A128003814V_Data</vt:lpstr>
      <vt:lpstr>A128003814V_Latest</vt:lpstr>
      <vt:lpstr>A128003818C</vt:lpstr>
      <vt:lpstr>A128003818C_Data</vt:lpstr>
      <vt:lpstr>A128003818C_Latest</vt:lpstr>
      <vt:lpstr>A128003822V</vt:lpstr>
      <vt:lpstr>A128003822V_Data</vt:lpstr>
      <vt:lpstr>A128003822V_Latest</vt:lpstr>
      <vt:lpstr>A128003826C</vt:lpstr>
      <vt:lpstr>A128003826C_Data</vt:lpstr>
      <vt:lpstr>A128003826C_Latest</vt:lpstr>
      <vt:lpstr>A128003830V</vt:lpstr>
      <vt:lpstr>A128003830V_Data</vt:lpstr>
      <vt:lpstr>A128003830V_Latest</vt:lpstr>
      <vt:lpstr>A128003834C</vt:lpstr>
      <vt:lpstr>A128003834C_Data</vt:lpstr>
      <vt:lpstr>A128003834C_Latest</vt:lpstr>
      <vt:lpstr>A128003838L</vt:lpstr>
      <vt:lpstr>A128003838L_Data</vt:lpstr>
      <vt:lpstr>A128003838L_Latest</vt:lpstr>
      <vt:lpstr>A128003842C</vt:lpstr>
      <vt:lpstr>A128003842C_Data</vt:lpstr>
      <vt:lpstr>A128003842C_Latest</vt:lpstr>
      <vt:lpstr>A128003846L</vt:lpstr>
      <vt:lpstr>A128003846L_Data</vt:lpstr>
      <vt:lpstr>A128003846L_Latest</vt:lpstr>
      <vt:lpstr>A128003850C</vt:lpstr>
      <vt:lpstr>A128003850C_Data</vt:lpstr>
      <vt:lpstr>A128003850C_Latest</vt:lpstr>
      <vt:lpstr>A128003854L</vt:lpstr>
      <vt:lpstr>A128003854L_Data</vt:lpstr>
      <vt:lpstr>A128003854L_Latest</vt:lpstr>
      <vt:lpstr>A128003858W</vt:lpstr>
      <vt:lpstr>A128003858W_Data</vt:lpstr>
      <vt:lpstr>A128003858W_Latest</vt:lpstr>
      <vt:lpstr>A128003862L</vt:lpstr>
      <vt:lpstr>A128003862L_Data</vt:lpstr>
      <vt:lpstr>A128003862L_Latest</vt:lpstr>
      <vt:lpstr>A128003866W</vt:lpstr>
      <vt:lpstr>A128003866W_Data</vt:lpstr>
      <vt:lpstr>A128003866W_Latest</vt:lpstr>
      <vt:lpstr>A128003870L</vt:lpstr>
      <vt:lpstr>A128003870L_Data</vt:lpstr>
      <vt:lpstr>A128003870L_Latest</vt:lpstr>
      <vt:lpstr>A128003874W</vt:lpstr>
      <vt:lpstr>A128003874W_Data</vt:lpstr>
      <vt:lpstr>A128003874W_Latest</vt:lpstr>
      <vt:lpstr>A128003878F</vt:lpstr>
      <vt:lpstr>A128003878F_Data</vt:lpstr>
      <vt:lpstr>A128003878F_Latest</vt:lpstr>
      <vt:lpstr>A128003882W</vt:lpstr>
      <vt:lpstr>A128003882W_Data</vt:lpstr>
      <vt:lpstr>A128003882W_Latest</vt:lpstr>
      <vt:lpstr>A128003886F</vt:lpstr>
      <vt:lpstr>A128003886F_Data</vt:lpstr>
      <vt:lpstr>A128003886F_Latest</vt:lpstr>
      <vt:lpstr>A128003890W</vt:lpstr>
      <vt:lpstr>A128003890W_Data</vt:lpstr>
      <vt:lpstr>A128003890W_Latest</vt:lpstr>
      <vt:lpstr>A128003894F</vt:lpstr>
      <vt:lpstr>A128003894F_Data</vt:lpstr>
      <vt:lpstr>A128003894F_Latest</vt:lpstr>
      <vt:lpstr>A128003898R</vt:lpstr>
      <vt:lpstr>A128003898R_Data</vt:lpstr>
      <vt:lpstr>A128003898R_Latest</vt:lpstr>
      <vt:lpstr>A128003906C</vt:lpstr>
      <vt:lpstr>A128003906C_Data</vt:lpstr>
      <vt:lpstr>A128003906C_Latest</vt:lpstr>
      <vt:lpstr>A128003910V</vt:lpstr>
      <vt:lpstr>A128003910V_Data</vt:lpstr>
      <vt:lpstr>A128003910V_Latest</vt:lpstr>
      <vt:lpstr>A128003914C</vt:lpstr>
      <vt:lpstr>A128003914C_Data</vt:lpstr>
      <vt:lpstr>A128003914C_Latest</vt:lpstr>
      <vt:lpstr>A128003918L</vt:lpstr>
      <vt:lpstr>A128003918L_Data</vt:lpstr>
      <vt:lpstr>A128003918L_Latest</vt:lpstr>
      <vt:lpstr>A128003922C</vt:lpstr>
      <vt:lpstr>A128003922C_Data</vt:lpstr>
      <vt:lpstr>A128003922C_Latest</vt:lpstr>
      <vt:lpstr>A128003926L</vt:lpstr>
      <vt:lpstr>A128003926L_Data</vt:lpstr>
      <vt:lpstr>A128003926L_Latest</vt:lpstr>
      <vt:lpstr>A128003930C</vt:lpstr>
      <vt:lpstr>A128003930C_Data</vt:lpstr>
      <vt:lpstr>A128003930C_Latest</vt:lpstr>
      <vt:lpstr>A128003934L</vt:lpstr>
      <vt:lpstr>A128003934L_Data</vt:lpstr>
      <vt:lpstr>A128003934L_Latest</vt:lpstr>
      <vt:lpstr>A128003958F</vt:lpstr>
      <vt:lpstr>A128003958F_Data</vt:lpstr>
      <vt:lpstr>A128003958F_Latest</vt:lpstr>
      <vt:lpstr>A128003966F</vt:lpstr>
      <vt:lpstr>A128003966F_Data</vt:lpstr>
      <vt:lpstr>A128003966F_Latest</vt:lpstr>
      <vt:lpstr>A128003970W</vt:lpstr>
      <vt:lpstr>A128003970W_Data</vt:lpstr>
      <vt:lpstr>A128003970W_Latest</vt:lpstr>
      <vt:lpstr>A128003974F</vt:lpstr>
      <vt:lpstr>A128003974F_Data</vt:lpstr>
      <vt:lpstr>A128003974F_Latest</vt:lpstr>
      <vt:lpstr>A128003982F</vt:lpstr>
      <vt:lpstr>A128003982F_Data</vt:lpstr>
      <vt:lpstr>A128003982F_Latest</vt:lpstr>
      <vt:lpstr>A128003986R</vt:lpstr>
      <vt:lpstr>A128003986R_Data</vt:lpstr>
      <vt:lpstr>A128003986R_Latest</vt:lpstr>
      <vt:lpstr>A128003990F</vt:lpstr>
      <vt:lpstr>A128003990F_Data</vt:lpstr>
      <vt:lpstr>A128003990F_Latest</vt:lpstr>
      <vt:lpstr>A128003994R</vt:lpstr>
      <vt:lpstr>A128003994R_Data</vt:lpstr>
      <vt:lpstr>A128003994R_Latest</vt:lpstr>
      <vt:lpstr>A128003998X</vt:lpstr>
      <vt:lpstr>A128003998X_Data</vt:lpstr>
      <vt:lpstr>A128003998X_Latest</vt:lpstr>
      <vt:lpstr>A128004002F</vt:lpstr>
      <vt:lpstr>A128004002F_Data</vt:lpstr>
      <vt:lpstr>A128004002F_Latest</vt:lpstr>
      <vt:lpstr>A128004006R</vt:lpstr>
      <vt:lpstr>A128004006R_Data</vt:lpstr>
      <vt:lpstr>A128004006R_Latest</vt:lpstr>
      <vt:lpstr>A128004010F</vt:lpstr>
      <vt:lpstr>A128004010F_Data</vt:lpstr>
      <vt:lpstr>A128004010F_Latest</vt:lpstr>
      <vt:lpstr>A128004014R</vt:lpstr>
      <vt:lpstr>A128004014R_Data</vt:lpstr>
      <vt:lpstr>A128004014R_Latest</vt:lpstr>
      <vt:lpstr>A128004018X</vt:lpstr>
      <vt:lpstr>A128004018X_Data</vt:lpstr>
      <vt:lpstr>A128004018X_Latest</vt:lpstr>
      <vt:lpstr>A128004022R</vt:lpstr>
      <vt:lpstr>A128004022R_Data</vt:lpstr>
      <vt:lpstr>A128004022R_Latest</vt:lpstr>
      <vt:lpstr>A128004026X</vt:lpstr>
      <vt:lpstr>A128004026X_Data</vt:lpstr>
      <vt:lpstr>A128004026X_Latest</vt:lpstr>
      <vt:lpstr>A128004030R</vt:lpstr>
      <vt:lpstr>A128004030R_Data</vt:lpstr>
      <vt:lpstr>A128004030R_Latest</vt:lpstr>
      <vt:lpstr>A128004034X</vt:lpstr>
      <vt:lpstr>A128004034X_Data</vt:lpstr>
      <vt:lpstr>A128004034X_Latest</vt:lpstr>
      <vt:lpstr>A128004038J</vt:lpstr>
      <vt:lpstr>A128004038J_Data</vt:lpstr>
      <vt:lpstr>A128004038J_Latest</vt:lpstr>
      <vt:lpstr>A128004042X</vt:lpstr>
      <vt:lpstr>A128004042X_Data</vt:lpstr>
      <vt:lpstr>A128004042X_Latest</vt:lpstr>
      <vt:lpstr>A128004046J</vt:lpstr>
      <vt:lpstr>A128004046J_Data</vt:lpstr>
      <vt:lpstr>A128004046J_Latest</vt:lpstr>
      <vt:lpstr>A128004050X</vt:lpstr>
      <vt:lpstr>A128004050X_Data</vt:lpstr>
      <vt:lpstr>A128004050X_Latest</vt:lpstr>
      <vt:lpstr>A128004054J</vt:lpstr>
      <vt:lpstr>A128004054J_Data</vt:lpstr>
      <vt:lpstr>A128004054J_Latest</vt:lpstr>
      <vt:lpstr>A128004058T</vt:lpstr>
      <vt:lpstr>A128004058T_Data</vt:lpstr>
      <vt:lpstr>A128004058T_Latest</vt:lpstr>
      <vt:lpstr>A128004062J</vt:lpstr>
      <vt:lpstr>A128004062J_Data</vt:lpstr>
      <vt:lpstr>A128004062J_Latest</vt:lpstr>
      <vt:lpstr>A128004066T</vt:lpstr>
      <vt:lpstr>A128004066T_Data</vt:lpstr>
      <vt:lpstr>A128004066T_Latest</vt:lpstr>
      <vt:lpstr>A128004070J</vt:lpstr>
      <vt:lpstr>A128004070J_Data</vt:lpstr>
      <vt:lpstr>A128004070J_Latest</vt:lpstr>
      <vt:lpstr>A128004074T</vt:lpstr>
      <vt:lpstr>A128004074T_Data</vt:lpstr>
      <vt:lpstr>A128004074T_Latest</vt:lpstr>
      <vt:lpstr>A128005502V</vt:lpstr>
      <vt:lpstr>A128005502V_Data</vt:lpstr>
      <vt:lpstr>A128005502V_Latest</vt:lpstr>
      <vt:lpstr>A128005506C</vt:lpstr>
      <vt:lpstr>A128005506C_Data</vt:lpstr>
      <vt:lpstr>A128005506C_Latest</vt:lpstr>
      <vt:lpstr>A128005510V</vt:lpstr>
      <vt:lpstr>A128005510V_Data</vt:lpstr>
      <vt:lpstr>A128005510V_Latest</vt:lpstr>
      <vt:lpstr>A128005878T</vt:lpstr>
      <vt:lpstr>A128005878T_Data</vt:lpstr>
      <vt:lpstr>A128005878T_Latest</vt:lpstr>
      <vt:lpstr>A128005882J</vt:lpstr>
      <vt:lpstr>A128005882J_Data</vt:lpstr>
      <vt:lpstr>A128005882J_Latest</vt:lpstr>
      <vt:lpstr>A128005886T</vt:lpstr>
      <vt:lpstr>A128005886T_Data</vt:lpstr>
      <vt:lpstr>A128005886T_Latest</vt:lpstr>
      <vt:lpstr>A128005890J</vt:lpstr>
      <vt:lpstr>A128005890J_Data</vt:lpstr>
      <vt:lpstr>A128005890J_Latest</vt:lpstr>
      <vt:lpstr>A128005894T</vt:lpstr>
      <vt:lpstr>A128005894T_Data</vt:lpstr>
      <vt:lpstr>A128005894T_Latest</vt:lpstr>
      <vt:lpstr>A128005898A</vt:lpstr>
      <vt:lpstr>A128005898A_Data</vt:lpstr>
      <vt:lpstr>A128005898A_Latest</vt:lpstr>
      <vt:lpstr>A128005902F</vt:lpstr>
      <vt:lpstr>A128005902F_Data</vt:lpstr>
      <vt:lpstr>A128005902F_Latest</vt:lpstr>
      <vt:lpstr>A128005906R</vt:lpstr>
      <vt:lpstr>A128005906R_Data</vt:lpstr>
      <vt:lpstr>A128005906R_Latest</vt:lpstr>
      <vt:lpstr>A128005910F</vt:lpstr>
      <vt:lpstr>A128005910F_Data</vt:lpstr>
      <vt:lpstr>A128005910F_Latest</vt:lpstr>
      <vt:lpstr>A128005914R</vt:lpstr>
      <vt:lpstr>A128005914R_Data</vt:lpstr>
      <vt:lpstr>A128005914R_Latest</vt:lpstr>
      <vt:lpstr>A128005918X</vt:lpstr>
      <vt:lpstr>A128005918X_Data</vt:lpstr>
      <vt:lpstr>A128005918X_Latest</vt:lpstr>
      <vt:lpstr>A128005922R</vt:lpstr>
      <vt:lpstr>A128005922R_Data</vt:lpstr>
      <vt:lpstr>A128005922R_Latest</vt:lpstr>
      <vt:lpstr>A128005926X</vt:lpstr>
      <vt:lpstr>A128005926X_Data</vt:lpstr>
      <vt:lpstr>A128005926X_Latest</vt:lpstr>
      <vt:lpstr>A128005930R</vt:lpstr>
      <vt:lpstr>A128005930R_Data</vt:lpstr>
      <vt:lpstr>A128005930R_Latest</vt:lpstr>
      <vt:lpstr>A128005934X</vt:lpstr>
      <vt:lpstr>A128005934X_Data</vt:lpstr>
      <vt:lpstr>A128005934X_Latest</vt:lpstr>
      <vt:lpstr>A128005938J</vt:lpstr>
      <vt:lpstr>A128005938J_Data</vt:lpstr>
      <vt:lpstr>A128005938J_Latest</vt:lpstr>
      <vt:lpstr>A128005942X</vt:lpstr>
      <vt:lpstr>A128005942X_Data</vt:lpstr>
      <vt:lpstr>A128005942X_Latest</vt:lpstr>
      <vt:lpstr>A128005946J</vt:lpstr>
      <vt:lpstr>A128005946J_Data</vt:lpstr>
      <vt:lpstr>A128005946J_Latest</vt:lpstr>
      <vt:lpstr>A128005950X</vt:lpstr>
      <vt:lpstr>A128005950X_Data</vt:lpstr>
      <vt:lpstr>A128005950X_Latest</vt:lpstr>
      <vt:lpstr>A128005954J</vt:lpstr>
      <vt:lpstr>A128005954J_Data</vt:lpstr>
      <vt:lpstr>A128005954J_Latest</vt:lpstr>
      <vt:lpstr>A128005958T</vt:lpstr>
      <vt:lpstr>A128005958T_Data</vt:lpstr>
      <vt:lpstr>A128005958T_Latest</vt:lpstr>
      <vt:lpstr>A128005962J</vt:lpstr>
      <vt:lpstr>A128005962J_Data</vt:lpstr>
      <vt:lpstr>A128005962J_Latest</vt:lpstr>
      <vt:lpstr>A128005966T</vt:lpstr>
      <vt:lpstr>A128005966T_Data</vt:lpstr>
      <vt:lpstr>A128005966T_Latest</vt:lpstr>
      <vt:lpstr>A128005970J</vt:lpstr>
      <vt:lpstr>A128005970J_Data</vt:lpstr>
      <vt:lpstr>A128005970J_Latest</vt:lpstr>
      <vt:lpstr>A128005974T</vt:lpstr>
      <vt:lpstr>A128005974T_Data</vt:lpstr>
      <vt:lpstr>A128005974T_Latest</vt:lpstr>
      <vt:lpstr>A128005978A</vt:lpstr>
      <vt:lpstr>A128005978A_Data</vt:lpstr>
      <vt:lpstr>A128005978A_Latest</vt:lpstr>
      <vt:lpstr>A128005982T</vt:lpstr>
      <vt:lpstr>A128005982T_Data</vt:lpstr>
      <vt:lpstr>A128005982T_Latest</vt:lpstr>
      <vt:lpstr>A128005986A</vt:lpstr>
      <vt:lpstr>A128005986A_Data</vt:lpstr>
      <vt:lpstr>A128005986A_Latest</vt:lpstr>
      <vt:lpstr>A128005990T</vt:lpstr>
      <vt:lpstr>A128005990T_Data</vt:lpstr>
      <vt:lpstr>A128005990T_Latest</vt:lpstr>
      <vt:lpstr>A128005994A</vt:lpstr>
      <vt:lpstr>A128005994A_Data</vt:lpstr>
      <vt:lpstr>A128005994A_Latest</vt:lpstr>
      <vt:lpstr>A128005998K</vt:lpstr>
      <vt:lpstr>A128005998K_Data</vt:lpstr>
      <vt:lpstr>A128005998K_Latest</vt:lpstr>
      <vt:lpstr>A128006002T</vt:lpstr>
      <vt:lpstr>A128006002T_Data</vt:lpstr>
      <vt:lpstr>A128006002T_Latest</vt:lpstr>
      <vt:lpstr>A128006006A</vt:lpstr>
      <vt:lpstr>A128006006A_Data</vt:lpstr>
      <vt:lpstr>A128006006A_Latest</vt:lpstr>
      <vt:lpstr>A128006010T</vt:lpstr>
      <vt:lpstr>A128006010T_Data</vt:lpstr>
      <vt:lpstr>A128006010T_Latest</vt:lpstr>
      <vt:lpstr>A128006014A</vt:lpstr>
      <vt:lpstr>A128006014A_Data</vt:lpstr>
      <vt:lpstr>A128006014A_Latest</vt:lpstr>
      <vt:lpstr>A128006022A</vt:lpstr>
      <vt:lpstr>A128006022A_Data</vt:lpstr>
      <vt:lpstr>A128006022A_Latest</vt:lpstr>
      <vt:lpstr>A128006026K</vt:lpstr>
      <vt:lpstr>A128006026K_Data</vt:lpstr>
      <vt:lpstr>A128006026K_Latest</vt:lpstr>
      <vt:lpstr>A128006030A</vt:lpstr>
      <vt:lpstr>A128006030A_Data</vt:lpstr>
      <vt:lpstr>A128006030A_Latest</vt:lpstr>
      <vt:lpstr>A128006034K</vt:lpstr>
      <vt:lpstr>A128006034K_Data</vt:lpstr>
      <vt:lpstr>A128006034K_Latest</vt:lpstr>
      <vt:lpstr>A128006038V</vt:lpstr>
      <vt:lpstr>A128006038V_Data</vt:lpstr>
      <vt:lpstr>A128006038V_Latest</vt:lpstr>
      <vt:lpstr>A128006042K</vt:lpstr>
      <vt:lpstr>A128006042K_Data</vt:lpstr>
      <vt:lpstr>A128006042K_Latest</vt:lpstr>
      <vt:lpstr>A128006046V</vt:lpstr>
      <vt:lpstr>A128006046V_Data</vt:lpstr>
      <vt:lpstr>A128006046V_Latest</vt:lpstr>
      <vt:lpstr>A128006050K</vt:lpstr>
      <vt:lpstr>A128006050K_Data</vt:lpstr>
      <vt:lpstr>A128006050K_Latest</vt:lpstr>
      <vt:lpstr>A128006054V</vt:lpstr>
      <vt:lpstr>A128006054V_Data</vt:lpstr>
      <vt:lpstr>A128006054V_Latest</vt:lpstr>
      <vt:lpstr>A128006058C</vt:lpstr>
      <vt:lpstr>A128006058C_Data</vt:lpstr>
      <vt:lpstr>A128006058C_Latest</vt:lpstr>
      <vt:lpstr>A128006062V</vt:lpstr>
      <vt:lpstr>A128006062V_Data</vt:lpstr>
      <vt:lpstr>A128006062V_Latest</vt:lpstr>
      <vt:lpstr>A128006066C</vt:lpstr>
      <vt:lpstr>A128006066C_Data</vt:lpstr>
      <vt:lpstr>A128006066C_Latest</vt:lpstr>
      <vt:lpstr>A128006070V</vt:lpstr>
      <vt:lpstr>A128006070V_Data</vt:lpstr>
      <vt:lpstr>A128006070V_Latest</vt:lpstr>
      <vt:lpstr>A128006074C</vt:lpstr>
      <vt:lpstr>A128006074C_Data</vt:lpstr>
      <vt:lpstr>A128006074C_Latest</vt:lpstr>
      <vt:lpstr>A128006078L</vt:lpstr>
      <vt:lpstr>A128006078L_Data</vt:lpstr>
      <vt:lpstr>A128006078L_Latest</vt:lpstr>
      <vt:lpstr>A128006082C</vt:lpstr>
      <vt:lpstr>A128006082C_Data</vt:lpstr>
      <vt:lpstr>A128006082C_Latest</vt:lpstr>
      <vt:lpstr>A128006086L</vt:lpstr>
      <vt:lpstr>A128006086L_Data</vt:lpstr>
      <vt:lpstr>A128006086L_Latest</vt:lpstr>
      <vt:lpstr>A128006090C</vt:lpstr>
      <vt:lpstr>A128006090C_Data</vt:lpstr>
      <vt:lpstr>A128006090C_Latest</vt:lpstr>
      <vt:lpstr>A128006094L</vt:lpstr>
      <vt:lpstr>A128006094L_Data</vt:lpstr>
      <vt:lpstr>A128006094L_Latest</vt:lpstr>
      <vt:lpstr>A128006106K</vt:lpstr>
      <vt:lpstr>A128006106K_Data</vt:lpstr>
      <vt:lpstr>A128006106K_Latest</vt:lpstr>
      <vt:lpstr>A128006110A</vt:lpstr>
      <vt:lpstr>A128006110A_Data</vt:lpstr>
      <vt:lpstr>A128006110A_Latest</vt:lpstr>
      <vt:lpstr>A128006114K</vt:lpstr>
      <vt:lpstr>A128006114K_Data</vt:lpstr>
      <vt:lpstr>A128006114K_Latest</vt:lpstr>
      <vt:lpstr>A128006118V</vt:lpstr>
      <vt:lpstr>A128006118V_Data</vt:lpstr>
      <vt:lpstr>A128006118V_Latest</vt:lpstr>
      <vt:lpstr>A128006122K</vt:lpstr>
      <vt:lpstr>A128006122K_Data</vt:lpstr>
      <vt:lpstr>A128006122K_Latest</vt:lpstr>
      <vt:lpstr>A128006126V</vt:lpstr>
      <vt:lpstr>A128006126V_Data</vt:lpstr>
      <vt:lpstr>A128006126V_Latest</vt:lpstr>
      <vt:lpstr>A128006130K</vt:lpstr>
      <vt:lpstr>A128006130K_Data</vt:lpstr>
      <vt:lpstr>A128006130K_Latest</vt:lpstr>
      <vt:lpstr>A128006134V</vt:lpstr>
      <vt:lpstr>A128006134V_Data</vt:lpstr>
      <vt:lpstr>A128006134V_Latest</vt:lpstr>
      <vt:lpstr>A128006138C</vt:lpstr>
      <vt:lpstr>A128006138C_Data</vt:lpstr>
      <vt:lpstr>A128006138C_Latest</vt:lpstr>
      <vt:lpstr>A128006142V</vt:lpstr>
      <vt:lpstr>A128006142V_Data</vt:lpstr>
      <vt:lpstr>A128006142V_Latest</vt:lpstr>
      <vt:lpstr>A128006146C</vt:lpstr>
      <vt:lpstr>A128006146C_Data</vt:lpstr>
      <vt:lpstr>A128006146C_Latest</vt:lpstr>
      <vt:lpstr>A128006150V</vt:lpstr>
      <vt:lpstr>A128006150V_Data</vt:lpstr>
      <vt:lpstr>A128006150V_Latest</vt:lpstr>
      <vt:lpstr>A128006154C</vt:lpstr>
      <vt:lpstr>A128006154C_Data</vt:lpstr>
      <vt:lpstr>A128006154C_Latest</vt:lpstr>
      <vt:lpstr>A128006158L</vt:lpstr>
      <vt:lpstr>A128006158L_Data</vt:lpstr>
      <vt:lpstr>A128006158L_Latest</vt:lpstr>
      <vt:lpstr>A128006162C</vt:lpstr>
      <vt:lpstr>A128006162C_Data</vt:lpstr>
      <vt:lpstr>A128006162C_Latest</vt:lpstr>
      <vt:lpstr>A128006166L</vt:lpstr>
      <vt:lpstr>A128006166L_Data</vt:lpstr>
      <vt:lpstr>A128006166L_Latest</vt:lpstr>
      <vt:lpstr>A128006170C</vt:lpstr>
      <vt:lpstr>A128006170C_Data</vt:lpstr>
      <vt:lpstr>A128006170C_Latest</vt:lpstr>
      <vt:lpstr>A128006174L</vt:lpstr>
      <vt:lpstr>A128006174L_Data</vt:lpstr>
      <vt:lpstr>A128006174L_Latest</vt:lpstr>
      <vt:lpstr>A128006178W</vt:lpstr>
      <vt:lpstr>A128006178W_Data</vt:lpstr>
      <vt:lpstr>A128006178W_Latest</vt:lpstr>
      <vt:lpstr>A128006182L</vt:lpstr>
      <vt:lpstr>A128006182L_Data</vt:lpstr>
      <vt:lpstr>A128006182L_Latest</vt:lpstr>
      <vt:lpstr>A128006186W</vt:lpstr>
      <vt:lpstr>A128006186W_Data</vt:lpstr>
      <vt:lpstr>A128006186W_Latest</vt:lpstr>
      <vt:lpstr>A128006190L</vt:lpstr>
      <vt:lpstr>A128006190L_Data</vt:lpstr>
      <vt:lpstr>A128006190L_Latest</vt:lpstr>
      <vt:lpstr>A128006194W</vt:lpstr>
      <vt:lpstr>A128006194W_Data</vt:lpstr>
      <vt:lpstr>A128006194W_Latest</vt:lpstr>
      <vt:lpstr>A128006198F</vt:lpstr>
      <vt:lpstr>A128006198F_Data</vt:lpstr>
      <vt:lpstr>A128006198F_Latest</vt:lpstr>
      <vt:lpstr>A128006202K</vt:lpstr>
      <vt:lpstr>A128006202K_Data</vt:lpstr>
      <vt:lpstr>A128006202K_Latest</vt:lpstr>
      <vt:lpstr>A128006206V</vt:lpstr>
      <vt:lpstr>A128006206V_Data</vt:lpstr>
      <vt:lpstr>A128006206V_Latest</vt:lpstr>
      <vt:lpstr>A128006210K</vt:lpstr>
      <vt:lpstr>A128006210K_Data</vt:lpstr>
      <vt:lpstr>A128006210K_Latest</vt:lpstr>
      <vt:lpstr>A128006214V</vt:lpstr>
      <vt:lpstr>A128006214V_Data</vt:lpstr>
      <vt:lpstr>A128006214V_Latest</vt:lpstr>
      <vt:lpstr>A128006218C</vt:lpstr>
      <vt:lpstr>A128006218C_Data</vt:lpstr>
      <vt:lpstr>A128006218C_Latest</vt:lpstr>
      <vt:lpstr>A128006222V</vt:lpstr>
      <vt:lpstr>A128006222V_Data</vt:lpstr>
      <vt:lpstr>A128006222V_Latest</vt:lpstr>
      <vt:lpstr>A128006226C</vt:lpstr>
      <vt:lpstr>A128006226C_Data</vt:lpstr>
      <vt:lpstr>A128006226C_Latest</vt:lpstr>
      <vt:lpstr>A128006230V</vt:lpstr>
      <vt:lpstr>A128006230V_Data</vt:lpstr>
      <vt:lpstr>A128006230V_Latest</vt:lpstr>
      <vt:lpstr>A128006234C</vt:lpstr>
      <vt:lpstr>A128006234C_Data</vt:lpstr>
      <vt:lpstr>A128006234C_Latest</vt:lpstr>
      <vt:lpstr>A128006238L</vt:lpstr>
      <vt:lpstr>A128006238L_Data</vt:lpstr>
      <vt:lpstr>A128006238L_Latest</vt:lpstr>
      <vt:lpstr>A128006242C</vt:lpstr>
      <vt:lpstr>A128006242C_Data</vt:lpstr>
      <vt:lpstr>A128006242C_Latest</vt:lpstr>
      <vt:lpstr>A128006246L</vt:lpstr>
      <vt:lpstr>A128006246L_Data</vt:lpstr>
      <vt:lpstr>A128006246L_Latest</vt:lpstr>
      <vt:lpstr>A128006250C</vt:lpstr>
      <vt:lpstr>A128006250C_Data</vt:lpstr>
      <vt:lpstr>A128006250C_Latest</vt:lpstr>
      <vt:lpstr>A128006254L</vt:lpstr>
      <vt:lpstr>A128006254L_Data</vt:lpstr>
      <vt:lpstr>A128006254L_Latest</vt:lpstr>
      <vt:lpstr>A128006258W</vt:lpstr>
      <vt:lpstr>A128006258W_Data</vt:lpstr>
      <vt:lpstr>A128006258W_Latest</vt:lpstr>
      <vt:lpstr>A128006262L</vt:lpstr>
      <vt:lpstr>A128006262L_Data</vt:lpstr>
      <vt:lpstr>A128006262L_Latest</vt:lpstr>
      <vt:lpstr>A128007726T</vt:lpstr>
      <vt:lpstr>A128007726T_Data</vt:lpstr>
      <vt:lpstr>A128007726T_Latest</vt:lpstr>
      <vt:lpstr>A128007730J</vt:lpstr>
      <vt:lpstr>A128007730J_Data</vt:lpstr>
      <vt:lpstr>A128007730J_Latest</vt:lpstr>
      <vt:lpstr>A128007734T</vt:lpstr>
      <vt:lpstr>A128007734T_Data</vt:lpstr>
      <vt:lpstr>A128007734T_Latest</vt:lpstr>
      <vt:lpstr>A128008058R</vt:lpstr>
      <vt:lpstr>A128008058R_Data</vt:lpstr>
      <vt:lpstr>A128008058R_Latest</vt:lpstr>
      <vt:lpstr>A128008062F</vt:lpstr>
      <vt:lpstr>A128008062F_Data</vt:lpstr>
      <vt:lpstr>A128008062F_Latest</vt:lpstr>
      <vt:lpstr>A128008066R</vt:lpstr>
      <vt:lpstr>A128008066R_Data</vt:lpstr>
      <vt:lpstr>A128008066R_Latest</vt:lpstr>
      <vt:lpstr>A128008070F</vt:lpstr>
      <vt:lpstr>A128008070F_Data</vt:lpstr>
      <vt:lpstr>A128008070F_Latest</vt:lpstr>
      <vt:lpstr>A128008074R</vt:lpstr>
      <vt:lpstr>A128008074R_Data</vt:lpstr>
      <vt:lpstr>A128008074R_Latest</vt:lpstr>
      <vt:lpstr>A128008078X</vt:lpstr>
      <vt:lpstr>A128008078X_Data</vt:lpstr>
      <vt:lpstr>A128008078X_Latest</vt:lpstr>
      <vt:lpstr>A128008082R</vt:lpstr>
      <vt:lpstr>A128008082R_Data</vt:lpstr>
      <vt:lpstr>A128008082R_Latest</vt:lpstr>
      <vt:lpstr>A128008086X</vt:lpstr>
      <vt:lpstr>A128008086X_Data</vt:lpstr>
      <vt:lpstr>A128008086X_Latest</vt:lpstr>
      <vt:lpstr>A128008090R</vt:lpstr>
      <vt:lpstr>A128008090R_Data</vt:lpstr>
      <vt:lpstr>A128008090R_Latest</vt:lpstr>
      <vt:lpstr>A128008094X</vt:lpstr>
      <vt:lpstr>A128008094X_Data</vt:lpstr>
      <vt:lpstr>A128008094X_Latest</vt:lpstr>
      <vt:lpstr>A128008098J</vt:lpstr>
      <vt:lpstr>A128008098J_Data</vt:lpstr>
      <vt:lpstr>A128008098J_Latest</vt:lpstr>
      <vt:lpstr>A128008102L</vt:lpstr>
      <vt:lpstr>A128008102L_Data</vt:lpstr>
      <vt:lpstr>A128008102L_Latest</vt:lpstr>
      <vt:lpstr>A128008106W</vt:lpstr>
      <vt:lpstr>A128008106W_Data</vt:lpstr>
      <vt:lpstr>A128008106W_Latest</vt:lpstr>
      <vt:lpstr>A128008110L</vt:lpstr>
      <vt:lpstr>A128008110L_Data</vt:lpstr>
      <vt:lpstr>A128008110L_Latest</vt:lpstr>
      <vt:lpstr>A128008114W</vt:lpstr>
      <vt:lpstr>A128008114W_Data</vt:lpstr>
      <vt:lpstr>A128008114W_Latest</vt:lpstr>
      <vt:lpstr>A128008118F</vt:lpstr>
      <vt:lpstr>A128008118F_Data</vt:lpstr>
      <vt:lpstr>A128008118F_Latest</vt:lpstr>
      <vt:lpstr>A128008122W</vt:lpstr>
      <vt:lpstr>A128008122W_Data</vt:lpstr>
      <vt:lpstr>A128008122W_Latest</vt:lpstr>
      <vt:lpstr>A128008126F</vt:lpstr>
      <vt:lpstr>A128008126F_Data</vt:lpstr>
      <vt:lpstr>A128008126F_Latest</vt:lpstr>
      <vt:lpstr>A128008130W</vt:lpstr>
      <vt:lpstr>A128008130W_Data</vt:lpstr>
      <vt:lpstr>A128008130W_Latest</vt:lpstr>
      <vt:lpstr>A128008134F</vt:lpstr>
      <vt:lpstr>A128008134F_Data</vt:lpstr>
      <vt:lpstr>A128008134F_Latest</vt:lpstr>
      <vt:lpstr>A128008138R</vt:lpstr>
      <vt:lpstr>A128008138R_Data</vt:lpstr>
      <vt:lpstr>A128008138R_Latest</vt:lpstr>
      <vt:lpstr>A128008142F</vt:lpstr>
      <vt:lpstr>A128008142F_Data</vt:lpstr>
      <vt:lpstr>A128008142F_Latest</vt:lpstr>
      <vt:lpstr>A128008146R</vt:lpstr>
      <vt:lpstr>A128008146R_Data</vt:lpstr>
      <vt:lpstr>A128008146R_Latest</vt:lpstr>
      <vt:lpstr>A128008150F</vt:lpstr>
      <vt:lpstr>A128008150F_Data</vt:lpstr>
      <vt:lpstr>A128008150F_Latest</vt:lpstr>
      <vt:lpstr>A128008154R</vt:lpstr>
      <vt:lpstr>A128008154R_Data</vt:lpstr>
      <vt:lpstr>A128008154R_Latest</vt:lpstr>
      <vt:lpstr>A128008158X</vt:lpstr>
      <vt:lpstr>A128008158X_Data</vt:lpstr>
      <vt:lpstr>A128008158X_Latest</vt:lpstr>
      <vt:lpstr>A128008162R</vt:lpstr>
      <vt:lpstr>A128008162R_Data</vt:lpstr>
      <vt:lpstr>A128008162R_Latest</vt:lpstr>
      <vt:lpstr>A128008166X</vt:lpstr>
      <vt:lpstr>A128008166X_Data</vt:lpstr>
      <vt:lpstr>A128008166X_Latest</vt:lpstr>
      <vt:lpstr>A128008170R</vt:lpstr>
      <vt:lpstr>A128008170R_Data</vt:lpstr>
      <vt:lpstr>A128008170R_Latest</vt:lpstr>
      <vt:lpstr>A128008174X</vt:lpstr>
      <vt:lpstr>A128008174X_Data</vt:lpstr>
      <vt:lpstr>A128008174X_Latest</vt:lpstr>
      <vt:lpstr>A128008178J</vt:lpstr>
      <vt:lpstr>A128008178J_Data</vt:lpstr>
      <vt:lpstr>A128008178J_Latest</vt:lpstr>
      <vt:lpstr>A128008182X</vt:lpstr>
      <vt:lpstr>A128008182X_Data</vt:lpstr>
      <vt:lpstr>A128008182X_Latest</vt:lpstr>
      <vt:lpstr>A128008186J</vt:lpstr>
      <vt:lpstr>A128008186J_Data</vt:lpstr>
      <vt:lpstr>A128008186J_Latest</vt:lpstr>
      <vt:lpstr>A128008190X</vt:lpstr>
      <vt:lpstr>A128008190X_Data</vt:lpstr>
      <vt:lpstr>A128008190X_Latest</vt:lpstr>
      <vt:lpstr>A128008194J</vt:lpstr>
      <vt:lpstr>A128008194J_Data</vt:lpstr>
      <vt:lpstr>A128008194J_Latest</vt:lpstr>
      <vt:lpstr>A128008202W</vt:lpstr>
      <vt:lpstr>A128008202W_Data</vt:lpstr>
      <vt:lpstr>A128008202W_Latest</vt:lpstr>
      <vt:lpstr>A128008206F</vt:lpstr>
      <vt:lpstr>A128008206F_Data</vt:lpstr>
      <vt:lpstr>A128008206F_Latest</vt:lpstr>
      <vt:lpstr>A128008210W</vt:lpstr>
      <vt:lpstr>A128008210W_Data</vt:lpstr>
      <vt:lpstr>A128008210W_Latest</vt:lpstr>
      <vt:lpstr>A128008214F</vt:lpstr>
      <vt:lpstr>A128008214F_Data</vt:lpstr>
      <vt:lpstr>A128008214F_Latest</vt:lpstr>
      <vt:lpstr>A128008218R</vt:lpstr>
      <vt:lpstr>A128008218R_Data</vt:lpstr>
      <vt:lpstr>A128008218R_Latest</vt:lpstr>
      <vt:lpstr>A128008222F</vt:lpstr>
      <vt:lpstr>A128008222F_Data</vt:lpstr>
      <vt:lpstr>A128008222F_Latest</vt:lpstr>
      <vt:lpstr>A128008226R</vt:lpstr>
      <vt:lpstr>A128008226R_Data</vt:lpstr>
      <vt:lpstr>A128008226R_Latest</vt:lpstr>
      <vt:lpstr>A128008230F</vt:lpstr>
      <vt:lpstr>A128008230F_Data</vt:lpstr>
      <vt:lpstr>A128008230F_Latest</vt:lpstr>
      <vt:lpstr>A128008234R</vt:lpstr>
      <vt:lpstr>A128008234R_Data</vt:lpstr>
      <vt:lpstr>A128008234R_Latest</vt:lpstr>
      <vt:lpstr>A128008238X</vt:lpstr>
      <vt:lpstr>A128008238X_Data</vt:lpstr>
      <vt:lpstr>A128008238X_Latest</vt:lpstr>
      <vt:lpstr>A128008242R</vt:lpstr>
      <vt:lpstr>A128008242R_Data</vt:lpstr>
      <vt:lpstr>A128008242R_Latest</vt:lpstr>
      <vt:lpstr>A128008246X</vt:lpstr>
      <vt:lpstr>A128008246X_Data</vt:lpstr>
      <vt:lpstr>A128008246X_Latest</vt:lpstr>
      <vt:lpstr>A128008250R</vt:lpstr>
      <vt:lpstr>A128008250R_Data</vt:lpstr>
      <vt:lpstr>A128008250R_Latest</vt:lpstr>
      <vt:lpstr>A128008254X</vt:lpstr>
      <vt:lpstr>A128008254X_Data</vt:lpstr>
      <vt:lpstr>A128008254X_Latest</vt:lpstr>
      <vt:lpstr>A128008258J</vt:lpstr>
      <vt:lpstr>A128008258J_Data</vt:lpstr>
      <vt:lpstr>A128008258J_Latest</vt:lpstr>
      <vt:lpstr>A128008262X</vt:lpstr>
      <vt:lpstr>A128008262X_Data</vt:lpstr>
      <vt:lpstr>A128008262X_Latest</vt:lpstr>
      <vt:lpstr>A128008266J</vt:lpstr>
      <vt:lpstr>A128008266J_Data</vt:lpstr>
      <vt:lpstr>A128008266J_Latest</vt:lpstr>
      <vt:lpstr>A128008270X</vt:lpstr>
      <vt:lpstr>A128008270X_Data</vt:lpstr>
      <vt:lpstr>A128008270X_Latest</vt:lpstr>
      <vt:lpstr>A128008274J</vt:lpstr>
      <vt:lpstr>A128008274J_Data</vt:lpstr>
      <vt:lpstr>A128008274J_Latest</vt:lpstr>
      <vt:lpstr>A128008278T</vt:lpstr>
      <vt:lpstr>A128008278T_Data</vt:lpstr>
      <vt:lpstr>A128008278T_Latest</vt:lpstr>
      <vt:lpstr>A128008282J</vt:lpstr>
      <vt:lpstr>A128008282J_Data</vt:lpstr>
      <vt:lpstr>A128008282J_Latest</vt:lpstr>
      <vt:lpstr>A128008290J</vt:lpstr>
      <vt:lpstr>A128008290J_Data</vt:lpstr>
      <vt:lpstr>A128008290J_Latest</vt:lpstr>
      <vt:lpstr>A128008294T</vt:lpstr>
      <vt:lpstr>A128008294T_Data</vt:lpstr>
      <vt:lpstr>A128008294T_Latest</vt:lpstr>
      <vt:lpstr>A128008322R</vt:lpstr>
      <vt:lpstr>A128008322R_Data</vt:lpstr>
      <vt:lpstr>A128008322R_Latest</vt:lpstr>
      <vt:lpstr>A128008326X</vt:lpstr>
      <vt:lpstr>A128008326X_Data</vt:lpstr>
      <vt:lpstr>A128008326X_Latest</vt:lpstr>
      <vt:lpstr>A128008330R</vt:lpstr>
      <vt:lpstr>A128008330R_Data</vt:lpstr>
      <vt:lpstr>A128008330R_Latest</vt:lpstr>
      <vt:lpstr>A128008334X</vt:lpstr>
      <vt:lpstr>A128008334X_Data</vt:lpstr>
      <vt:lpstr>A128008334X_Latest</vt:lpstr>
      <vt:lpstr>A128008338J</vt:lpstr>
      <vt:lpstr>A128008338J_Data</vt:lpstr>
      <vt:lpstr>A128008338J_Latest</vt:lpstr>
      <vt:lpstr>A128008346J</vt:lpstr>
      <vt:lpstr>A128008346J_Data</vt:lpstr>
      <vt:lpstr>A128008346J_Latest</vt:lpstr>
      <vt:lpstr>A128008350X</vt:lpstr>
      <vt:lpstr>A128008350X_Data</vt:lpstr>
      <vt:lpstr>A128008350X_Latest</vt:lpstr>
      <vt:lpstr>A128008354J</vt:lpstr>
      <vt:lpstr>A128008354J_Data</vt:lpstr>
      <vt:lpstr>A128008354J_Latest</vt:lpstr>
      <vt:lpstr>A128008358T</vt:lpstr>
      <vt:lpstr>A128008358T_Data</vt:lpstr>
      <vt:lpstr>A128008358T_Latest</vt:lpstr>
      <vt:lpstr>A128008362J</vt:lpstr>
      <vt:lpstr>A128008362J_Data</vt:lpstr>
      <vt:lpstr>A128008362J_Latest</vt:lpstr>
      <vt:lpstr>A128008366T</vt:lpstr>
      <vt:lpstr>A128008366T_Data</vt:lpstr>
      <vt:lpstr>A128008366T_Latest</vt:lpstr>
      <vt:lpstr>A128008370J</vt:lpstr>
      <vt:lpstr>A128008370J_Data</vt:lpstr>
      <vt:lpstr>A128008370J_Latest</vt:lpstr>
      <vt:lpstr>A128008374T</vt:lpstr>
      <vt:lpstr>A128008374T_Data</vt:lpstr>
      <vt:lpstr>A128008374T_Latest</vt:lpstr>
      <vt:lpstr>A128008378A</vt:lpstr>
      <vt:lpstr>A128008378A_Data</vt:lpstr>
      <vt:lpstr>A128008378A_Latest</vt:lpstr>
      <vt:lpstr>A128008382T</vt:lpstr>
      <vt:lpstr>A128008382T_Data</vt:lpstr>
      <vt:lpstr>A128008382T_Latest</vt:lpstr>
      <vt:lpstr>A128008386A</vt:lpstr>
      <vt:lpstr>A128008386A_Data</vt:lpstr>
      <vt:lpstr>A128008386A_Latest</vt:lpstr>
      <vt:lpstr>A128008390T</vt:lpstr>
      <vt:lpstr>A128008390T_Data</vt:lpstr>
      <vt:lpstr>A128008390T_Latest</vt:lpstr>
      <vt:lpstr>A128008394A</vt:lpstr>
      <vt:lpstr>A128008394A_Data</vt:lpstr>
      <vt:lpstr>A128008394A_Latest</vt:lpstr>
      <vt:lpstr>A128008398K</vt:lpstr>
      <vt:lpstr>A128008398K_Data</vt:lpstr>
      <vt:lpstr>A128008398K_Latest</vt:lpstr>
      <vt:lpstr>A128008402R</vt:lpstr>
      <vt:lpstr>A128008402R_Data</vt:lpstr>
      <vt:lpstr>A128008402R_Latest</vt:lpstr>
      <vt:lpstr>A128008406X</vt:lpstr>
      <vt:lpstr>A128008406X_Data</vt:lpstr>
      <vt:lpstr>A128008406X_Latest</vt:lpstr>
      <vt:lpstr>A128008410R</vt:lpstr>
      <vt:lpstr>A128008410R_Data</vt:lpstr>
      <vt:lpstr>A128008410R_Latest</vt:lpstr>
      <vt:lpstr>A128008414X</vt:lpstr>
      <vt:lpstr>A128008414X_Data</vt:lpstr>
      <vt:lpstr>A128008414X_Latest</vt:lpstr>
      <vt:lpstr>A128008418J</vt:lpstr>
      <vt:lpstr>A128008418J_Data</vt:lpstr>
      <vt:lpstr>A128008418J_Latest</vt:lpstr>
      <vt:lpstr>A128008422X</vt:lpstr>
      <vt:lpstr>A128008422X_Data</vt:lpstr>
      <vt:lpstr>A128008422X_Latest</vt:lpstr>
      <vt:lpstr>A128010158R</vt:lpstr>
      <vt:lpstr>A128010158R_Data</vt:lpstr>
      <vt:lpstr>A128010158R_Latest</vt:lpstr>
      <vt:lpstr>A128010162F</vt:lpstr>
      <vt:lpstr>A128010162F_Data</vt:lpstr>
      <vt:lpstr>A128010162F_Latest</vt:lpstr>
      <vt:lpstr>A128010166R</vt:lpstr>
      <vt:lpstr>A128010166R_Data</vt:lpstr>
      <vt:lpstr>A128010166R_Latest</vt:lpstr>
      <vt:lpstr>A128010170F</vt:lpstr>
      <vt:lpstr>A128010170F_Data</vt:lpstr>
      <vt:lpstr>A128010170F_Latest</vt:lpstr>
      <vt:lpstr>A128010178X</vt:lpstr>
      <vt:lpstr>A128010178X_Data</vt:lpstr>
      <vt:lpstr>A128010178X_Latest</vt:lpstr>
      <vt:lpstr>A128010182R</vt:lpstr>
      <vt:lpstr>A128010182R_Data</vt:lpstr>
      <vt:lpstr>A128010182R_Latest</vt:lpstr>
      <vt:lpstr>A128010186X</vt:lpstr>
      <vt:lpstr>A128010186X_Data</vt:lpstr>
      <vt:lpstr>A128010186X_Latest</vt:lpstr>
      <vt:lpstr>A128010190R</vt:lpstr>
      <vt:lpstr>A128010190R_Data</vt:lpstr>
      <vt:lpstr>A128010190R_Latest</vt:lpstr>
      <vt:lpstr>A128010194X</vt:lpstr>
      <vt:lpstr>A128010194X_Data</vt:lpstr>
      <vt:lpstr>A128010194X_Latest</vt:lpstr>
      <vt:lpstr>A128010198J</vt:lpstr>
      <vt:lpstr>A128010198J_Data</vt:lpstr>
      <vt:lpstr>A128010198J_Latest</vt:lpstr>
      <vt:lpstr>A128010202L</vt:lpstr>
      <vt:lpstr>A128010202L_Data</vt:lpstr>
      <vt:lpstr>A128010202L_Latest</vt:lpstr>
      <vt:lpstr>A128010206W</vt:lpstr>
      <vt:lpstr>A128010206W_Data</vt:lpstr>
      <vt:lpstr>A128010206W_Latest</vt:lpstr>
      <vt:lpstr>A128010210L</vt:lpstr>
      <vt:lpstr>A128010210L_Data</vt:lpstr>
      <vt:lpstr>A128010210L_Latest</vt:lpstr>
      <vt:lpstr>A128010214W</vt:lpstr>
      <vt:lpstr>A128010214W_Data</vt:lpstr>
      <vt:lpstr>A128010214W_Latest</vt:lpstr>
      <vt:lpstr>A128010218F</vt:lpstr>
      <vt:lpstr>A128010218F_Data</vt:lpstr>
      <vt:lpstr>A128010218F_Latest</vt:lpstr>
      <vt:lpstr>A128010222W</vt:lpstr>
      <vt:lpstr>A128010222W_Data</vt:lpstr>
      <vt:lpstr>A128010222W_Latest</vt:lpstr>
      <vt:lpstr>A128010226F</vt:lpstr>
      <vt:lpstr>A128010226F_Data</vt:lpstr>
      <vt:lpstr>A128010226F_Latest</vt:lpstr>
      <vt:lpstr>A128010230W</vt:lpstr>
      <vt:lpstr>A128010230W_Data</vt:lpstr>
      <vt:lpstr>A128010230W_Latest</vt:lpstr>
      <vt:lpstr>A128010234F</vt:lpstr>
      <vt:lpstr>A128010234F_Data</vt:lpstr>
      <vt:lpstr>A128010234F_Latest</vt:lpstr>
      <vt:lpstr>A128010238R</vt:lpstr>
      <vt:lpstr>A128010238R_Data</vt:lpstr>
      <vt:lpstr>A128010238R_Latest</vt:lpstr>
      <vt:lpstr>A128010242F</vt:lpstr>
      <vt:lpstr>A128010242F_Data</vt:lpstr>
      <vt:lpstr>A128010242F_Latest</vt:lpstr>
      <vt:lpstr>A128010246R</vt:lpstr>
      <vt:lpstr>A128010246R_Data</vt:lpstr>
      <vt:lpstr>A128010246R_Latest</vt:lpstr>
      <vt:lpstr>A128010250F</vt:lpstr>
      <vt:lpstr>A128010250F_Data</vt:lpstr>
      <vt:lpstr>A128010250F_Latest</vt:lpstr>
      <vt:lpstr>A128010254R</vt:lpstr>
      <vt:lpstr>A128010254R_Data</vt:lpstr>
      <vt:lpstr>A128010254R_Latest</vt:lpstr>
      <vt:lpstr>A128010258X</vt:lpstr>
      <vt:lpstr>A128010258X_Data</vt:lpstr>
      <vt:lpstr>A128010258X_Latest</vt:lpstr>
      <vt:lpstr>A128010262R</vt:lpstr>
      <vt:lpstr>A128010262R_Data</vt:lpstr>
      <vt:lpstr>A128010262R_Latest</vt:lpstr>
      <vt:lpstr>A128010266X</vt:lpstr>
      <vt:lpstr>A128010266X_Data</vt:lpstr>
      <vt:lpstr>A128010266X_Latest</vt:lpstr>
      <vt:lpstr>A128010270R</vt:lpstr>
      <vt:lpstr>A128010270R_Data</vt:lpstr>
      <vt:lpstr>A128010270R_Latest</vt:lpstr>
      <vt:lpstr>A128010274X</vt:lpstr>
      <vt:lpstr>A128010274X_Data</vt:lpstr>
      <vt:lpstr>A128010274X_Latest</vt:lpstr>
      <vt:lpstr>A128010278J</vt:lpstr>
      <vt:lpstr>A128010278J_Data</vt:lpstr>
      <vt:lpstr>A128010278J_Latest</vt:lpstr>
      <vt:lpstr>A128010282X</vt:lpstr>
      <vt:lpstr>A128010282X_Data</vt:lpstr>
      <vt:lpstr>A128010282X_Latest</vt:lpstr>
      <vt:lpstr>A128010286J</vt:lpstr>
      <vt:lpstr>A128010286J_Data</vt:lpstr>
      <vt:lpstr>A128010286J_Latest</vt:lpstr>
      <vt:lpstr>A128010290X</vt:lpstr>
      <vt:lpstr>A128010290X_Data</vt:lpstr>
      <vt:lpstr>A128010290X_Latest</vt:lpstr>
      <vt:lpstr>A128010294J</vt:lpstr>
      <vt:lpstr>A128010294J_Data</vt:lpstr>
      <vt:lpstr>A128010294J_Latest</vt:lpstr>
      <vt:lpstr>A128010298T</vt:lpstr>
      <vt:lpstr>A128010298T_Data</vt:lpstr>
      <vt:lpstr>A128010298T_Latest</vt:lpstr>
      <vt:lpstr>A128010302W</vt:lpstr>
      <vt:lpstr>A128010302W_Data</vt:lpstr>
      <vt:lpstr>A128010302W_Latest</vt:lpstr>
      <vt:lpstr>A128010306F</vt:lpstr>
      <vt:lpstr>A128010306F_Data</vt:lpstr>
      <vt:lpstr>A128010306F_Latest</vt:lpstr>
      <vt:lpstr>A128010310W</vt:lpstr>
      <vt:lpstr>A128010310W_Data</vt:lpstr>
      <vt:lpstr>A128010310W_Latest</vt:lpstr>
      <vt:lpstr>A128010314F</vt:lpstr>
      <vt:lpstr>A128010314F_Data</vt:lpstr>
      <vt:lpstr>A128010314F_Latest</vt:lpstr>
      <vt:lpstr>A128010318R</vt:lpstr>
      <vt:lpstr>A128010318R_Data</vt:lpstr>
      <vt:lpstr>A128010318R_Latest</vt:lpstr>
      <vt:lpstr>A128010322F</vt:lpstr>
      <vt:lpstr>A128010322F_Data</vt:lpstr>
      <vt:lpstr>A128010322F_Latest</vt:lpstr>
      <vt:lpstr>A128010330F</vt:lpstr>
      <vt:lpstr>A128010330F_Data</vt:lpstr>
      <vt:lpstr>A128010330F_Latest</vt:lpstr>
      <vt:lpstr>A128010334R</vt:lpstr>
      <vt:lpstr>A128010334R_Data</vt:lpstr>
      <vt:lpstr>A128010334R_Latest</vt:lpstr>
      <vt:lpstr>A128010338X</vt:lpstr>
      <vt:lpstr>A128010338X_Data</vt:lpstr>
      <vt:lpstr>A128010338X_Latest</vt:lpstr>
      <vt:lpstr>A128010342R</vt:lpstr>
      <vt:lpstr>A128010342R_Data</vt:lpstr>
      <vt:lpstr>A128010342R_Latest</vt:lpstr>
      <vt:lpstr>A128010346X</vt:lpstr>
      <vt:lpstr>A128010346X_Data</vt:lpstr>
      <vt:lpstr>A128010346X_Latest</vt:lpstr>
      <vt:lpstr>A128010350R</vt:lpstr>
      <vt:lpstr>A128010350R_Data</vt:lpstr>
      <vt:lpstr>A128010350R_Latest</vt:lpstr>
      <vt:lpstr>A128010354X</vt:lpstr>
      <vt:lpstr>A128010354X_Data</vt:lpstr>
      <vt:lpstr>A128010354X_Latest</vt:lpstr>
      <vt:lpstr>A128010358J</vt:lpstr>
      <vt:lpstr>A128010358J_Data</vt:lpstr>
      <vt:lpstr>A128010358J_Latest</vt:lpstr>
      <vt:lpstr>A128010362X</vt:lpstr>
      <vt:lpstr>A128010362X_Data</vt:lpstr>
      <vt:lpstr>A128010362X_Latest</vt:lpstr>
      <vt:lpstr>A128010366J</vt:lpstr>
      <vt:lpstr>A128010366J_Data</vt:lpstr>
      <vt:lpstr>A128010366J_Latest</vt:lpstr>
      <vt:lpstr>A128010370X</vt:lpstr>
      <vt:lpstr>A128010370X_Data</vt:lpstr>
      <vt:lpstr>A128010370X_Latest</vt:lpstr>
      <vt:lpstr>A128010374J</vt:lpstr>
      <vt:lpstr>A128010374J_Data</vt:lpstr>
      <vt:lpstr>A128010374J_Latest</vt:lpstr>
      <vt:lpstr>A128010378T</vt:lpstr>
      <vt:lpstr>A128010378T_Data</vt:lpstr>
      <vt:lpstr>A128010378T_Latest</vt:lpstr>
      <vt:lpstr>A128010382J</vt:lpstr>
      <vt:lpstr>A128010382J_Data</vt:lpstr>
      <vt:lpstr>A128010382J_Latest</vt:lpstr>
      <vt:lpstr>A128010386T</vt:lpstr>
      <vt:lpstr>A128010386T_Data</vt:lpstr>
      <vt:lpstr>A128010386T_Latest</vt:lpstr>
      <vt:lpstr>A128010390J</vt:lpstr>
      <vt:lpstr>A128010390J_Data</vt:lpstr>
      <vt:lpstr>A128010390J_Latest</vt:lpstr>
      <vt:lpstr>A128010418X</vt:lpstr>
      <vt:lpstr>A128010418X_Data</vt:lpstr>
      <vt:lpstr>A128010418X_Latest</vt:lpstr>
      <vt:lpstr>A128010422R</vt:lpstr>
      <vt:lpstr>A128010422R_Data</vt:lpstr>
      <vt:lpstr>A128010422R_Latest</vt:lpstr>
      <vt:lpstr>A128010426X</vt:lpstr>
      <vt:lpstr>A128010426X_Data</vt:lpstr>
      <vt:lpstr>A128010426X_Latest</vt:lpstr>
      <vt:lpstr>A128010430R</vt:lpstr>
      <vt:lpstr>A128010430R_Data</vt:lpstr>
      <vt:lpstr>A128010430R_Latest</vt:lpstr>
      <vt:lpstr>A128010438J</vt:lpstr>
      <vt:lpstr>A128010438J_Data</vt:lpstr>
      <vt:lpstr>A128010438J_Latest</vt:lpstr>
      <vt:lpstr>A128010442X</vt:lpstr>
      <vt:lpstr>A128010442X_Data</vt:lpstr>
      <vt:lpstr>A128010442X_Latest</vt:lpstr>
      <vt:lpstr>A128010446J</vt:lpstr>
      <vt:lpstr>A128010446J_Data</vt:lpstr>
      <vt:lpstr>A128010446J_Latest</vt:lpstr>
      <vt:lpstr>A128010450X</vt:lpstr>
      <vt:lpstr>A128010450X_Data</vt:lpstr>
      <vt:lpstr>A128010450X_Latest</vt:lpstr>
      <vt:lpstr>A128010454J</vt:lpstr>
      <vt:lpstr>A128010454J_Data</vt:lpstr>
      <vt:lpstr>A128010454J_Latest</vt:lpstr>
      <vt:lpstr>A128010458T</vt:lpstr>
      <vt:lpstr>A128010458T_Data</vt:lpstr>
      <vt:lpstr>A128010458T_Latest</vt:lpstr>
      <vt:lpstr>A128010462J</vt:lpstr>
      <vt:lpstr>A128010462J_Data</vt:lpstr>
      <vt:lpstr>A128010462J_Latest</vt:lpstr>
      <vt:lpstr>A128010466T</vt:lpstr>
      <vt:lpstr>A128010466T_Data</vt:lpstr>
      <vt:lpstr>A128010466T_Latest</vt:lpstr>
      <vt:lpstr>A128010470J</vt:lpstr>
      <vt:lpstr>A128010470J_Data</vt:lpstr>
      <vt:lpstr>A128010470J_Latest</vt:lpstr>
      <vt:lpstr>A128010474T</vt:lpstr>
      <vt:lpstr>A128010474T_Data</vt:lpstr>
      <vt:lpstr>A128010474T_Latest</vt:lpstr>
      <vt:lpstr>A128010478A</vt:lpstr>
      <vt:lpstr>A128010478A_Data</vt:lpstr>
      <vt:lpstr>A128010478A_Latest</vt:lpstr>
      <vt:lpstr>A128010482T</vt:lpstr>
      <vt:lpstr>A128010482T_Data</vt:lpstr>
      <vt:lpstr>A128010482T_Latest</vt:lpstr>
      <vt:lpstr>A128010486A</vt:lpstr>
      <vt:lpstr>A128010486A_Data</vt:lpstr>
      <vt:lpstr>A128010486A_Latest</vt:lpstr>
      <vt:lpstr>A128010490T</vt:lpstr>
      <vt:lpstr>A128010490T_Data</vt:lpstr>
      <vt:lpstr>A128010490T_Latest</vt:lpstr>
      <vt:lpstr>A128010494A</vt:lpstr>
      <vt:lpstr>A128010494A_Data</vt:lpstr>
      <vt:lpstr>A128010494A_Latest</vt:lpstr>
      <vt:lpstr>A128010498K</vt:lpstr>
      <vt:lpstr>A128010498K_Data</vt:lpstr>
      <vt:lpstr>A128010498K_Latest</vt:lpstr>
      <vt:lpstr>A128010502R</vt:lpstr>
      <vt:lpstr>A128010502R_Data</vt:lpstr>
      <vt:lpstr>A128010502R_Latest</vt:lpstr>
      <vt:lpstr>A128010506X</vt:lpstr>
      <vt:lpstr>A128010506X_Data</vt:lpstr>
      <vt:lpstr>A128010506X_Latest</vt:lpstr>
      <vt:lpstr>A128010510R</vt:lpstr>
      <vt:lpstr>A128010510R_Data</vt:lpstr>
      <vt:lpstr>A128010510R_Latest</vt:lpstr>
      <vt:lpstr>A128010514X</vt:lpstr>
      <vt:lpstr>A128010514X_Data</vt:lpstr>
      <vt:lpstr>A128010514X_Latest</vt:lpstr>
      <vt:lpstr>A128010518J</vt:lpstr>
      <vt:lpstr>A128010518J_Data</vt:lpstr>
      <vt:lpstr>A128010518J_Latest</vt:lpstr>
      <vt:lpstr>A128010522X</vt:lpstr>
      <vt:lpstr>A128010522X_Data</vt:lpstr>
      <vt:lpstr>A128010522X_Latest</vt:lpstr>
      <vt:lpstr>A128010526J</vt:lpstr>
      <vt:lpstr>A128010526J_Data</vt:lpstr>
      <vt:lpstr>A128010526J_Latest</vt:lpstr>
      <vt:lpstr>A128010530X</vt:lpstr>
      <vt:lpstr>A128010530X_Data</vt:lpstr>
      <vt:lpstr>A128010530X_Latest</vt:lpstr>
      <vt:lpstr>A128012042X</vt:lpstr>
      <vt:lpstr>A128012042X_Data</vt:lpstr>
      <vt:lpstr>A128012042X_Latest</vt:lpstr>
      <vt:lpstr>A128012046J</vt:lpstr>
      <vt:lpstr>A128012046J_Data</vt:lpstr>
      <vt:lpstr>A128012046J_Latest</vt:lpstr>
      <vt:lpstr>A128012050X</vt:lpstr>
      <vt:lpstr>A128012050X_Data</vt:lpstr>
      <vt:lpstr>A128012050X_Latest</vt:lpstr>
      <vt:lpstr>A128012054J</vt:lpstr>
      <vt:lpstr>A128012054J_Data</vt:lpstr>
      <vt:lpstr>A128012054J_Latest</vt:lpstr>
      <vt:lpstr>A128012058T</vt:lpstr>
      <vt:lpstr>A128012058T_Data</vt:lpstr>
      <vt:lpstr>A128012058T_Latest</vt:lpstr>
      <vt:lpstr>A128012422A</vt:lpstr>
      <vt:lpstr>A128012422A_Data</vt:lpstr>
      <vt:lpstr>A128012422A_Latest</vt:lpstr>
      <vt:lpstr>A128012426K</vt:lpstr>
      <vt:lpstr>A128012426K_Data</vt:lpstr>
      <vt:lpstr>A128012426K_Latest</vt:lpstr>
      <vt:lpstr>A128012430A</vt:lpstr>
      <vt:lpstr>A128012430A_Data</vt:lpstr>
      <vt:lpstr>A128012430A_Latest</vt:lpstr>
      <vt:lpstr>A128012434K</vt:lpstr>
      <vt:lpstr>A128012434K_Data</vt:lpstr>
      <vt:lpstr>A128012434K_Latest</vt:lpstr>
      <vt:lpstr>A128012438V</vt:lpstr>
      <vt:lpstr>A128012438V_Data</vt:lpstr>
      <vt:lpstr>A128012438V_Latest</vt:lpstr>
      <vt:lpstr>A128012442K</vt:lpstr>
      <vt:lpstr>A128012442K_Data</vt:lpstr>
      <vt:lpstr>A128012442K_Latest</vt:lpstr>
      <vt:lpstr>A128012446V</vt:lpstr>
      <vt:lpstr>A128012446V_Data</vt:lpstr>
      <vt:lpstr>A128012446V_Latest</vt:lpstr>
      <vt:lpstr>A128012450K</vt:lpstr>
      <vt:lpstr>A128012450K_Data</vt:lpstr>
      <vt:lpstr>A128012450K_Latest</vt:lpstr>
      <vt:lpstr>A128012454V</vt:lpstr>
      <vt:lpstr>A128012454V_Data</vt:lpstr>
      <vt:lpstr>A128012454V_Latest</vt:lpstr>
      <vt:lpstr>A128012458C</vt:lpstr>
      <vt:lpstr>A128012458C_Data</vt:lpstr>
      <vt:lpstr>A128012458C_Latest</vt:lpstr>
      <vt:lpstr>A128012462V</vt:lpstr>
      <vt:lpstr>A128012462V_Data</vt:lpstr>
      <vt:lpstr>A128012462V_Latest</vt:lpstr>
      <vt:lpstr>A128012466C</vt:lpstr>
      <vt:lpstr>A128012466C_Data</vt:lpstr>
      <vt:lpstr>A128012466C_Latest</vt:lpstr>
      <vt:lpstr>A128012470V</vt:lpstr>
      <vt:lpstr>A128012470V_Data</vt:lpstr>
      <vt:lpstr>A128012470V_Latest</vt:lpstr>
      <vt:lpstr>A128012474C</vt:lpstr>
      <vt:lpstr>A128012474C_Data</vt:lpstr>
      <vt:lpstr>A128012474C_Latest</vt:lpstr>
      <vt:lpstr>A128012478L</vt:lpstr>
      <vt:lpstr>A128012478L_Data</vt:lpstr>
      <vt:lpstr>A128012478L_Latest</vt:lpstr>
      <vt:lpstr>A128012482C</vt:lpstr>
      <vt:lpstr>A128012482C_Data</vt:lpstr>
      <vt:lpstr>A128012482C_Latest</vt:lpstr>
      <vt:lpstr>A128012486L</vt:lpstr>
      <vt:lpstr>A128012486L_Data</vt:lpstr>
      <vt:lpstr>A128012486L_Latest</vt:lpstr>
      <vt:lpstr>A128012490C</vt:lpstr>
      <vt:lpstr>A128012490C_Data</vt:lpstr>
      <vt:lpstr>A128012490C_Latest</vt:lpstr>
      <vt:lpstr>A128012494L</vt:lpstr>
      <vt:lpstr>A128012494L_Data</vt:lpstr>
      <vt:lpstr>A128012494L_Latest</vt:lpstr>
      <vt:lpstr>A128012498W</vt:lpstr>
      <vt:lpstr>A128012498W_Data</vt:lpstr>
      <vt:lpstr>A128012498W_Latest</vt:lpstr>
      <vt:lpstr>A128012502A</vt:lpstr>
      <vt:lpstr>A128012502A_Data</vt:lpstr>
      <vt:lpstr>A128012502A_Latest</vt:lpstr>
      <vt:lpstr>A128012506K</vt:lpstr>
      <vt:lpstr>A128012506K_Data</vt:lpstr>
      <vt:lpstr>A128012506K_Latest</vt:lpstr>
      <vt:lpstr>A128012510A</vt:lpstr>
      <vt:lpstr>A128012510A_Data</vt:lpstr>
      <vt:lpstr>A128012510A_Latest</vt:lpstr>
      <vt:lpstr>A128012514K</vt:lpstr>
      <vt:lpstr>A128012514K_Data</vt:lpstr>
      <vt:lpstr>A128012514K_Latest</vt:lpstr>
      <vt:lpstr>A128012518V</vt:lpstr>
      <vt:lpstr>A128012518V_Data</vt:lpstr>
      <vt:lpstr>A128012518V_Latest</vt:lpstr>
      <vt:lpstr>A128012522K</vt:lpstr>
      <vt:lpstr>A128012522K_Data</vt:lpstr>
      <vt:lpstr>A128012522K_Latest</vt:lpstr>
      <vt:lpstr>A128012526V</vt:lpstr>
      <vt:lpstr>A128012526V_Data</vt:lpstr>
      <vt:lpstr>A128012526V_Latest</vt:lpstr>
      <vt:lpstr>A128012530K</vt:lpstr>
      <vt:lpstr>A128012530K_Data</vt:lpstr>
      <vt:lpstr>A128012530K_Latest</vt:lpstr>
      <vt:lpstr>A128012534V</vt:lpstr>
      <vt:lpstr>A128012534V_Data</vt:lpstr>
      <vt:lpstr>A128012534V_Latest</vt:lpstr>
      <vt:lpstr>A128012538C</vt:lpstr>
      <vt:lpstr>A128012538C_Data</vt:lpstr>
      <vt:lpstr>A128012538C_Latest</vt:lpstr>
      <vt:lpstr>A128012542V</vt:lpstr>
      <vt:lpstr>A128012542V_Data</vt:lpstr>
      <vt:lpstr>A128012542V_Latest</vt:lpstr>
      <vt:lpstr>A128012546C</vt:lpstr>
      <vt:lpstr>A128012546C_Data</vt:lpstr>
      <vt:lpstr>A128012546C_Latest</vt:lpstr>
      <vt:lpstr>A128012550V</vt:lpstr>
      <vt:lpstr>A128012550V_Data</vt:lpstr>
      <vt:lpstr>A128012550V_Latest</vt:lpstr>
      <vt:lpstr>A128012554C</vt:lpstr>
      <vt:lpstr>A128012554C_Data</vt:lpstr>
      <vt:lpstr>A128012554C_Latest</vt:lpstr>
      <vt:lpstr>A128012558L</vt:lpstr>
      <vt:lpstr>A128012558L_Data</vt:lpstr>
      <vt:lpstr>A128012558L_Latest</vt:lpstr>
      <vt:lpstr>A128012562C</vt:lpstr>
      <vt:lpstr>A128012562C_Data</vt:lpstr>
      <vt:lpstr>A128012562C_Latest</vt:lpstr>
      <vt:lpstr>A128012566L</vt:lpstr>
      <vt:lpstr>A128012566L_Data</vt:lpstr>
      <vt:lpstr>A128012566L_Latest</vt:lpstr>
      <vt:lpstr>A128012570C</vt:lpstr>
      <vt:lpstr>A128012570C_Data</vt:lpstr>
      <vt:lpstr>A128012570C_Latest</vt:lpstr>
      <vt:lpstr>A128012574L</vt:lpstr>
      <vt:lpstr>A128012574L_Data</vt:lpstr>
      <vt:lpstr>A128012574L_Latest</vt:lpstr>
      <vt:lpstr>A128012578W</vt:lpstr>
      <vt:lpstr>A128012578W_Data</vt:lpstr>
      <vt:lpstr>A128012578W_Latest</vt:lpstr>
      <vt:lpstr>A128012582L</vt:lpstr>
      <vt:lpstr>A128012582L_Data</vt:lpstr>
      <vt:lpstr>A128012582L_Latest</vt:lpstr>
      <vt:lpstr>A128012586W</vt:lpstr>
      <vt:lpstr>A128012586W_Data</vt:lpstr>
      <vt:lpstr>A128012586W_Latest</vt:lpstr>
      <vt:lpstr>A128012590L</vt:lpstr>
      <vt:lpstr>A128012590L_Data</vt:lpstr>
      <vt:lpstr>A128012590L_Latest</vt:lpstr>
      <vt:lpstr>A128012594W</vt:lpstr>
      <vt:lpstr>A128012594W_Data</vt:lpstr>
      <vt:lpstr>A128012594W_Latest</vt:lpstr>
      <vt:lpstr>A128012598F</vt:lpstr>
      <vt:lpstr>A128012598F_Data</vt:lpstr>
      <vt:lpstr>A128012598F_Latest</vt:lpstr>
      <vt:lpstr>A128012602K</vt:lpstr>
      <vt:lpstr>A128012602K_Data</vt:lpstr>
      <vt:lpstr>A128012602K_Latest</vt:lpstr>
      <vt:lpstr>A128012606V</vt:lpstr>
      <vt:lpstr>A128012606V_Data</vt:lpstr>
      <vt:lpstr>A128012606V_Latest</vt:lpstr>
      <vt:lpstr>A128012610K</vt:lpstr>
      <vt:lpstr>A128012610K_Data</vt:lpstr>
      <vt:lpstr>A128012610K_Latest</vt:lpstr>
      <vt:lpstr>A128012614V</vt:lpstr>
      <vt:lpstr>A128012614V_Data</vt:lpstr>
      <vt:lpstr>A128012614V_Latest</vt:lpstr>
      <vt:lpstr>A128012618C</vt:lpstr>
      <vt:lpstr>A128012618C_Data</vt:lpstr>
      <vt:lpstr>A128012618C_Latest</vt:lpstr>
      <vt:lpstr>A128012622V</vt:lpstr>
      <vt:lpstr>A128012622V_Data</vt:lpstr>
      <vt:lpstr>A128012622V_Latest</vt:lpstr>
      <vt:lpstr>A128012626C</vt:lpstr>
      <vt:lpstr>A128012626C_Data</vt:lpstr>
      <vt:lpstr>A128012626C_Latest</vt:lpstr>
      <vt:lpstr>A128012630V</vt:lpstr>
      <vt:lpstr>A128012630V_Data</vt:lpstr>
      <vt:lpstr>A128012630V_Latest</vt:lpstr>
      <vt:lpstr>A128012634C</vt:lpstr>
      <vt:lpstr>A128012634C_Data</vt:lpstr>
      <vt:lpstr>A128012634C_Latest</vt:lpstr>
      <vt:lpstr>A128012638L</vt:lpstr>
      <vt:lpstr>A128012638L_Data</vt:lpstr>
      <vt:lpstr>A128012638L_Latest</vt:lpstr>
      <vt:lpstr>A128012658W</vt:lpstr>
      <vt:lpstr>A128012658W_Data</vt:lpstr>
      <vt:lpstr>A128012658W_Latest</vt:lpstr>
      <vt:lpstr>A128012662L</vt:lpstr>
      <vt:lpstr>A128012662L_Data</vt:lpstr>
      <vt:lpstr>A128012662L_Latest</vt:lpstr>
      <vt:lpstr>A128012666W</vt:lpstr>
      <vt:lpstr>A128012666W_Data</vt:lpstr>
      <vt:lpstr>A128012666W_Latest</vt:lpstr>
      <vt:lpstr>A128012670L</vt:lpstr>
      <vt:lpstr>A128012670L_Data</vt:lpstr>
      <vt:lpstr>A128012670L_Latest</vt:lpstr>
      <vt:lpstr>A128012674W</vt:lpstr>
      <vt:lpstr>A128012674W_Data</vt:lpstr>
      <vt:lpstr>A128012674W_Latest</vt:lpstr>
      <vt:lpstr>A128012678F</vt:lpstr>
      <vt:lpstr>A128012678F_Data</vt:lpstr>
      <vt:lpstr>A128012678F_Latest</vt:lpstr>
      <vt:lpstr>A128012682W</vt:lpstr>
      <vt:lpstr>A128012682W_Data</vt:lpstr>
      <vt:lpstr>A128012682W_Latest</vt:lpstr>
      <vt:lpstr>A128012686F</vt:lpstr>
      <vt:lpstr>A128012686F_Data</vt:lpstr>
      <vt:lpstr>A128012686F_Latest</vt:lpstr>
      <vt:lpstr>A128012690W</vt:lpstr>
      <vt:lpstr>A128012690W_Data</vt:lpstr>
      <vt:lpstr>A128012690W_Latest</vt:lpstr>
      <vt:lpstr>A128012694F</vt:lpstr>
      <vt:lpstr>A128012694F_Data</vt:lpstr>
      <vt:lpstr>A128012694F_Latest</vt:lpstr>
      <vt:lpstr>A128012698R</vt:lpstr>
      <vt:lpstr>A128012698R_Data</vt:lpstr>
      <vt:lpstr>A128012698R_Latest</vt:lpstr>
      <vt:lpstr>A128012702V</vt:lpstr>
      <vt:lpstr>A128012702V_Data</vt:lpstr>
      <vt:lpstr>A128012702V_Latest</vt:lpstr>
      <vt:lpstr>A128012706C</vt:lpstr>
      <vt:lpstr>A128012706C_Data</vt:lpstr>
      <vt:lpstr>A128012706C_Latest</vt:lpstr>
      <vt:lpstr>A128012710V</vt:lpstr>
      <vt:lpstr>A128012710V_Data</vt:lpstr>
      <vt:lpstr>A128012710V_Latest</vt:lpstr>
      <vt:lpstr>A128012714C</vt:lpstr>
      <vt:lpstr>A128012714C_Data</vt:lpstr>
      <vt:lpstr>A128012714C_Latest</vt:lpstr>
      <vt:lpstr>A128012718L</vt:lpstr>
      <vt:lpstr>A128012718L_Data</vt:lpstr>
      <vt:lpstr>A128012718L_Latest</vt:lpstr>
      <vt:lpstr>A128012722C</vt:lpstr>
      <vt:lpstr>A128012722C_Data</vt:lpstr>
      <vt:lpstr>A128012722C_Latest</vt:lpstr>
      <vt:lpstr>A128012726L</vt:lpstr>
      <vt:lpstr>A128012726L_Data</vt:lpstr>
      <vt:lpstr>A128012726L_Latest</vt:lpstr>
      <vt:lpstr>A128012730C</vt:lpstr>
      <vt:lpstr>A128012730C_Data</vt:lpstr>
      <vt:lpstr>A128012730C_Latest</vt:lpstr>
      <vt:lpstr>A128012738W</vt:lpstr>
      <vt:lpstr>A128012738W_Data</vt:lpstr>
      <vt:lpstr>A128012738W_Latest</vt:lpstr>
      <vt:lpstr>A128012742L</vt:lpstr>
      <vt:lpstr>A128012742L_Data</vt:lpstr>
      <vt:lpstr>A128012742L_Latest</vt:lpstr>
      <vt:lpstr>A128012746W</vt:lpstr>
      <vt:lpstr>A128012746W_Data</vt:lpstr>
      <vt:lpstr>A128012746W_Latest</vt:lpstr>
      <vt:lpstr>A128012750L</vt:lpstr>
      <vt:lpstr>A128012750L_Data</vt:lpstr>
      <vt:lpstr>A128012750L_Latest</vt:lpstr>
      <vt:lpstr>A128012754W</vt:lpstr>
      <vt:lpstr>A128012754W_Data</vt:lpstr>
      <vt:lpstr>A128012754W_Latest</vt:lpstr>
      <vt:lpstr>A128012758F</vt:lpstr>
      <vt:lpstr>A128012758F_Data</vt:lpstr>
      <vt:lpstr>A128012758F_Latest</vt:lpstr>
      <vt:lpstr>A128012762W</vt:lpstr>
      <vt:lpstr>A128012762W_Data</vt:lpstr>
      <vt:lpstr>A128012762W_Latest</vt:lpstr>
      <vt:lpstr>A128012766F</vt:lpstr>
      <vt:lpstr>A128012766F_Data</vt:lpstr>
      <vt:lpstr>A128012766F_Latest</vt:lpstr>
      <vt:lpstr>A128012770W</vt:lpstr>
      <vt:lpstr>A128012770W_Data</vt:lpstr>
      <vt:lpstr>A128012770W_Latest</vt:lpstr>
      <vt:lpstr>A128012774F</vt:lpstr>
      <vt:lpstr>A128012774F_Data</vt:lpstr>
      <vt:lpstr>A128012774F_Latest</vt:lpstr>
      <vt:lpstr>A128012778R</vt:lpstr>
      <vt:lpstr>A128012778R_Data</vt:lpstr>
      <vt:lpstr>A128012778R_Latest</vt:lpstr>
      <vt:lpstr>A128012782F</vt:lpstr>
      <vt:lpstr>A128012782F_Data</vt:lpstr>
      <vt:lpstr>A128012782F_Latest</vt:lpstr>
      <vt:lpstr>A128014202K</vt:lpstr>
      <vt:lpstr>A128014202K_Data</vt:lpstr>
      <vt:lpstr>A128014202K_Latest</vt:lpstr>
      <vt:lpstr>A128014206V</vt:lpstr>
      <vt:lpstr>A128014206V_Data</vt:lpstr>
      <vt:lpstr>A128014206V_Latest</vt:lpstr>
      <vt:lpstr>A128014562R</vt:lpstr>
      <vt:lpstr>A128014562R_Data</vt:lpstr>
      <vt:lpstr>A128014562R_Latest</vt:lpstr>
      <vt:lpstr>A128014566X</vt:lpstr>
      <vt:lpstr>A128014566X_Data</vt:lpstr>
      <vt:lpstr>A128014566X_Latest</vt:lpstr>
      <vt:lpstr>A128014570R</vt:lpstr>
      <vt:lpstr>A128014570R_Data</vt:lpstr>
      <vt:lpstr>A128014570R_Latest</vt:lpstr>
      <vt:lpstr>A128014574X</vt:lpstr>
      <vt:lpstr>A128014574X_Data</vt:lpstr>
      <vt:lpstr>A128014574X_Latest</vt:lpstr>
      <vt:lpstr>A128014578J</vt:lpstr>
      <vt:lpstr>A128014578J_Data</vt:lpstr>
      <vt:lpstr>A128014578J_Latest</vt:lpstr>
      <vt:lpstr>A128014582X</vt:lpstr>
      <vt:lpstr>A128014582X_Data</vt:lpstr>
      <vt:lpstr>A128014582X_Latest</vt:lpstr>
      <vt:lpstr>A128014586J</vt:lpstr>
      <vt:lpstr>A128014586J_Data</vt:lpstr>
      <vt:lpstr>A128014586J_Latest</vt:lpstr>
      <vt:lpstr>A128014590X</vt:lpstr>
      <vt:lpstr>A128014590X_Data</vt:lpstr>
      <vt:lpstr>A128014590X_Latest</vt:lpstr>
      <vt:lpstr>A128014594J</vt:lpstr>
      <vt:lpstr>A128014594J_Data</vt:lpstr>
      <vt:lpstr>A128014594J_Latest</vt:lpstr>
      <vt:lpstr>A128014598T</vt:lpstr>
      <vt:lpstr>A128014598T_Data</vt:lpstr>
      <vt:lpstr>A128014598T_Latest</vt:lpstr>
      <vt:lpstr>A128014602W</vt:lpstr>
      <vt:lpstr>A128014602W_Data</vt:lpstr>
      <vt:lpstr>A128014602W_Latest</vt:lpstr>
      <vt:lpstr>A128014606F</vt:lpstr>
      <vt:lpstr>A128014606F_Data</vt:lpstr>
      <vt:lpstr>A128014606F_Latest</vt:lpstr>
      <vt:lpstr>A128014610W</vt:lpstr>
      <vt:lpstr>A128014610W_Data</vt:lpstr>
      <vt:lpstr>A128014610W_Latest</vt:lpstr>
      <vt:lpstr>A128014614F</vt:lpstr>
      <vt:lpstr>A128014614F_Data</vt:lpstr>
      <vt:lpstr>A128014614F_Latest</vt:lpstr>
      <vt:lpstr>A128014618R</vt:lpstr>
      <vt:lpstr>A128014618R_Data</vt:lpstr>
      <vt:lpstr>A128014618R_Latest</vt:lpstr>
      <vt:lpstr>A128014622F</vt:lpstr>
      <vt:lpstr>A128014622F_Data</vt:lpstr>
      <vt:lpstr>A128014622F_Latest</vt:lpstr>
      <vt:lpstr>A128014626R</vt:lpstr>
      <vt:lpstr>A128014626R_Data</vt:lpstr>
      <vt:lpstr>A128014626R_Latest</vt:lpstr>
      <vt:lpstr>A128014630F</vt:lpstr>
      <vt:lpstr>A128014630F_Data</vt:lpstr>
      <vt:lpstr>A128014630F_Latest</vt:lpstr>
      <vt:lpstr>A128014634R</vt:lpstr>
      <vt:lpstr>A128014634R_Data</vt:lpstr>
      <vt:lpstr>A128014634R_Latest</vt:lpstr>
      <vt:lpstr>A128014638X</vt:lpstr>
      <vt:lpstr>A128014638X_Data</vt:lpstr>
      <vt:lpstr>A128014638X_Latest</vt:lpstr>
      <vt:lpstr>A128014642R</vt:lpstr>
      <vt:lpstr>A128014642R_Data</vt:lpstr>
      <vt:lpstr>A128014642R_Latest</vt:lpstr>
      <vt:lpstr>A128014646X</vt:lpstr>
      <vt:lpstr>A128014646X_Data</vt:lpstr>
      <vt:lpstr>A128014646X_Latest</vt:lpstr>
      <vt:lpstr>A128014650R</vt:lpstr>
      <vt:lpstr>A128014650R_Data</vt:lpstr>
      <vt:lpstr>A128014650R_Latest</vt:lpstr>
      <vt:lpstr>A128014654X</vt:lpstr>
      <vt:lpstr>A128014654X_Data</vt:lpstr>
      <vt:lpstr>A128014654X_Latest</vt:lpstr>
      <vt:lpstr>A128014658J</vt:lpstr>
      <vt:lpstr>A128014658J_Data</vt:lpstr>
      <vt:lpstr>A128014658J_Latest</vt:lpstr>
      <vt:lpstr>A128014662X</vt:lpstr>
      <vt:lpstr>A128014662X_Data</vt:lpstr>
      <vt:lpstr>A128014662X_Latest</vt:lpstr>
      <vt:lpstr>A128014666J</vt:lpstr>
      <vt:lpstr>A128014666J_Data</vt:lpstr>
      <vt:lpstr>A128014666J_Latest</vt:lpstr>
      <vt:lpstr>A128014670X</vt:lpstr>
      <vt:lpstr>A128014670X_Data</vt:lpstr>
      <vt:lpstr>A128014670X_Latest</vt:lpstr>
      <vt:lpstr>A128014674J</vt:lpstr>
      <vt:lpstr>A128014674J_Data</vt:lpstr>
      <vt:lpstr>A128014674J_Latest</vt:lpstr>
      <vt:lpstr>A128014678T</vt:lpstr>
      <vt:lpstr>A128014678T_Data</vt:lpstr>
      <vt:lpstr>A128014678T_Latest</vt:lpstr>
      <vt:lpstr>A128014682J</vt:lpstr>
      <vt:lpstr>A128014682J_Data</vt:lpstr>
      <vt:lpstr>A128014682J_Latest</vt:lpstr>
      <vt:lpstr>A128014686T</vt:lpstr>
      <vt:lpstr>A128014686T_Data</vt:lpstr>
      <vt:lpstr>A128014686T_Latest</vt:lpstr>
      <vt:lpstr>A128014690J</vt:lpstr>
      <vt:lpstr>A128014690J_Data</vt:lpstr>
      <vt:lpstr>A128014690J_Latest</vt:lpstr>
      <vt:lpstr>A128014694T</vt:lpstr>
      <vt:lpstr>A128014694T_Data</vt:lpstr>
      <vt:lpstr>A128014694T_Latest</vt:lpstr>
      <vt:lpstr>A128014698A</vt:lpstr>
      <vt:lpstr>A128014698A_Data</vt:lpstr>
      <vt:lpstr>A128014698A_Latest</vt:lpstr>
      <vt:lpstr>A128014702F</vt:lpstr>
      <vt:lpstr>A128014702F_Data</vt:lpstr>
      <vt:lpstr>A128014702F_Latest</vt:lpstr>
      <vt:lpstr>A128014706R</vt:lpstr>
      <vt:lpstr>A128014706R_Data</vt:lpstr>
      <vt:lpstr>A128014706R_Latest</vt:lpstr>
      <vt:lpstr>A128014710F</vt:lpstr>
      <vt:lpstr>A128014710F_Data</vt:lpstr>
      <vt:lpstr>A128014710F_Latest</vt:lpstr>
      <vt:lpstr>A128014714R</vt:lpstr>
      <vt:lpstr>A128014714R_Data</vt:lpstr>
      <vt:lpstr>A128014714R_Latest</vt:lpstr>
      <vt:lpstr>A128014718X</vt:lpstr>
      <vt:lpstr>A128014718X_Data</vt:lpstr>
      <vt:lpstr>A128014718X_Latest</vt:lpstr>
      <vt:lpstr>A128014738J</vt:lpstr>
      <vt:lpstr>A128014738J_Data</vt:lpstr>
      <vt:lpstr>A128014738J_Latest</vt:lpstr>
      <vt:lpstr>A128014742X</vt:lpstr>
      <vt:lpstr>A128014742X_Data</vt:lpstr>
      <vt:lpstr>A128014742X_Latest</vt:lpstr>
      <vt:lpstr>A128014746J</vt:lpstr>
      <vt:lpstr>A128014746J_Data</vt:lpstr>
      <vt:lpstr>A128014746J_Latest</vt:lpstr>
      <vt:lpstr>A128014750X</vt:lpstr>
      <vt:lpstr>A128014750X_Data</vt:lpstr>
      <vt:lpstr>A128014750X_Latest</vt:lpstr>
      <vt:lpstr>A128014754J</vt:lpstr>
      <vt:lpstr>A128014754J_Data</vt:lpstr>
      <vt:lpstr>A128014754J_Latest</vt:lpstr>
      <vt:lpstr>A128014758T</vt:lpstr>
      <vt:lpstr>A128014758T_Data</vt:lpstr>
      <vt:lpstr>A128014758T_Latest</vt:lpstr>
      <vt:lpstr>A128014762J</vt:lpstr>
      <vt:lpstr>A128014762J_Data</vt:lpstr>
      <vt:lpstr>A128014762J_Latest</vt:lpstr>
      <vt:lpstr>A128014766T</vt:lpstr>
      <vt:lpstr>A128014766T_Data</vt:lpstr>
      <vt:lpstr>A128014766T_Latest</vt:lpstr>
      <vt:lpstr>A128014770J</vt:lpstr>
      <vt:lpstr>A128014770J_Data</vt:lpstr>
      <vt:lpstr>A128014770J_Latest</vt:lpstr>
      <vt:lpstr>A128014774T</vt:lpstr>
      <vt:lpstr>A128014774T_Data</vt:lpstr>
      <vt:lpstr>A128014774T_Latest</vt:lpstr>
      <vt:lpstr>A128014778A</vt:lpstr>
      <vt:lpstr>A128014778A_Data</vt:lpstr>
      <vt:lpstr>A128014778A_Latest</vt:lpstr>
      <vt:lpstr>A128014782T</vt:lpstr>
      <vt:lpstr>A128014782T_Data</vt:lpstr>
      <vt:lpstr>A128014782T_Latest</vt:lpstr>
      <vt:lpstr>A128014786A</vt:lpstr>
      <vt:lpstr>A128014786A_Data</vt:lpstr>
      <vt:lpstr>A128014786A_Latest</vt:lpstr>
      <vt:lpstr>A128014790T</vt:lpstr>
      <vt:lpstr>A128014790T_Data</vt:lpstr>
      <vt:lpstr>A128014790T_Latest</vt:lpstr>
      <vt:lpstr>A128014794A</vt:lpstr>
      <vt:lpstr>A128014794A_Data</vt:lpstr>
      <vt:lpstr>A128014794A_Latest</vt:lpstr>
      <vt:lpstr>A128014798K</vt:lpstr>
      <vt:lpstr>A128014798K_Data</vt:lpstr>
      <vt:lpstr>A128014798K_Latest</vt:lpstr>
      <vt:lpstr>A128014802R</vt:lpstr>
      <vt:lpstr>A128014802R_Data</vt:lpstr>
      <vt:lpstr>A128014802R_Latest</vt:lpstr>
      <vt:lpstr>A128014806X</vt:lpstr>
      <vt:lpstr>A128014806X_Data</vt:lpstr>
      <vt:lpstr>A128014806X_Latest</vt:lpstr>
      <vt:lpstr>A128014810R</vt:lpstr>
      <vt:lpstr>A128014810R_Data</vt:lpstr>
      <vt:lpstr>A128014810R_Latest</vt:lpstr>
      <vt:lpstr>A128014814X</vt:lpstr>
      <vt:lpstr>A128014814X_Data</vt:lpstr>
      <vt:lpstr>A128014814X_Latest</vt:lpstr>
      <vt:lpstr>A128014818J</vt:lpstr>
      <vt:lpstr>A128014818J_Data</vt:lpstr>
      <vt:lpstr>A128014818J_Latest</vt:lpstr>
      <vt:lpstr>A128014822X</vt:lpstr>
      <vt:lpstr>A128014822X_Data</vt:lpstr>
      <vt:lpstr>A128014822X_Latest</vt:lpstr>
      <vt:lpstr>A128014826J</vt:lpstr>
      <vt:lpstr>A128014826J_Data</vt:lpstr>
      <vt:lpstr>A128014826J_Latest</vt:lpstr>
      <vt:lpstr>A128014830X</vt:lpstr>
      <vt:lpstr>A128014830X_Data</vt:lpstr>
      <vt:lpstr>A128014830X_Latest</vt:lpstr>
      <vt:lpstr>A128014834J</vt:lpstr>
      <vt:lpstr>A128014834J_Data</vt:lpstr>
      <vt:lpstr>A128014834J_Latest</vt:lpstr>
      <vt:lpstr>A128016214F</vt:lpstr>
      <vt:lpstr>A128016214F_Data</vt:lpstr>
      <vt:lpstr>A128016214F_Latest</vt:lpstr>
      <vt:lpstr>A128016218R</vt:lpstr>
      <vt:lpstr>A128016218R_Data</vt:lpstr>
      <vt:lpstr>A128016218R_Latest</vt:lpstr>
      <vt:lpstr>A128016222F</vt:lpstr>
      <vt:lpstr>A128016222F_Data</vt:lpstr>
      <vt:lpstr>A128016222F_Latest</vt:lpstr>
      <vt:lpstr>A128016226R</vt:lpstr>
      <vt:lpstr>A128016226R_Data</vt:lpstr>
      <vt:lpstr>A128016226R_Latest</vt:lpstr>
      <vt:lpstr>A128016586V</vt:lpstr>
      <vt:lpstr>A128016586V_Data</vt:lpstr>
      <vt:lpstr>A128016586V_Latest</vt:lpstr>
      <vt:lpstr>A128016590K</vt:lpstr>
      <vt:lpstr>A128016590K_Data</vt:lpstr>
      <vt:lpstr>A128016590K_Latest</vt:lpstr>
      <vt:lpstr>A128016594V</vt:lpstr>
      <vt:lpstr>A128016594V_Data</vt:lpstr>
      <vt:lpstr>A128016594V_Latest</vt:lpstr>
      <vt:lpstr>A128016598C</vt:lpstr>
      <vt:lpstr>A128016598C_Data</vt:lpstr>
      <vt:lpstr>A128016598C_Latest</vt:lpstr>
      <vt:lpstr>A128016602J</vt:lpstr>
      <vt:lpstr>A128016602J_Data</vt:lpstr>
      <vt:lpstr>A128016602J_Latest</vt:lpstr>
      <vt:lpstr>A128016606T</vt:lpstr>
      <vt:lpstr>A128016606T_Data</vt:lpstr>
      <vt:lpstr>A128016606T_Latest</vt:lpstr>
      <vt:lpstr>A128016610J</vt:lpstr>
      <vt:lpstr>A128016610J_Data</vt:lpstr>
      <vt:lpstr>A128016610J_Latest</vt:lpstr>
      <vt:lpstr>A128016614T</vt:lpstr>
      <vt:lpstr>A128016614T_Data</vt:lpstr>
      <vt:lpstr>A128016614T_Latest</vt:lpstr>
      <vt:lpstr>A128016618A</vt:lpstr>
      <vt:lpstr>A128016618A_Data</vt:lpstr>
      <vt:lpstr>A128016618A_Latest</vt:lpstr>
      <vt:lpstr>A128016622T</vt:lpstr>
      <vt:lpstr>A128016622T_Data</vt:lpstr>
      <vt:lpstr>A128016622T_Latest</vt:lpstr>
      <vt:lpstr>A128016626A</vt:lpstr>
      <vt:lpstr>A128016626A_Data</vt:lpstr>
      <vt:lpstr>A128016626A_Latest</vt:lpstr>
      <vt:lpstr>A128016630T</vt:lpstr>
      <vt:lpstr>A128016630T_Data</vt:lpstr>
      <vt:lpstr>A128016630T_Latest</vt:lpstr>
      <vt:lpstr>A128016634A</vt:lpstr>
      <vt:lpstr>A128016634A_Data</vt:lpstr>
      <vt:lpstr>A128016634A_Latest</vt:lpstr>
      <vt:lpstr>A128016638K</vt:lpstr>
      <vt:lpstr>A128016638K_Data</vt:lpstr>
      <vt:lpstr>A128016638K_Latest</vt:lpstr>
      <vt:lpstr>A128016642A</vt:lpstr>
      <vt:lpstr>A128016642A_Data</vt:lpstr>
      <vt:lpstr>A128016642A_Latest</vt:lpstr>
      <vt:lpstr>A128016646K</vt:lpstr>
      <vt:lpstr>A128016646K_Data</vt:lpstr>
      <vt:lpstr>A128016646K_Latest</vt:lpstr>
      <vt:lpstr>A128016650A</vt:lpstr>
      <vt:lpstr>A128016650A_Data</vt:lpstr>
      <vt:lpstr>A128016650A_Latest</vt:lpstr>
      <vt:lpstr>A128016654K</vt:lpstr>
      <vt:lpstr>A128016654K_Data</vt:lpstr>
      <vt:lpstr>A128016654K_Latest</vt:lpstr>
      <vt:lpstr>A128016658V</vt:lpstr>
      <vt:lpstr>A128016658V_Data</vt:lpstr>
      <vt:lpstr>A128016658V_Latest</vt:lpstr>
      <vt:lpstr>A128016662K</vt:lpstr>
      <vt:lpstr>A128016662K_Data</vt:lpstr>
      <vt:lpstr>A128016662K_Latest</vt:lpstr>
      <vt:lpstr>A128016666V</vt:lpstr>
      <vt:lpstr>A128016666V_Data</vt:lpstr>
      <vt:lpstr>A128016666V_Latest</vt:lpstr>
      <vt:lpstr>A128016670K</vt:lpstr>
      <vt:lpstr>A128016670K_Data</vt:lpstr>
      <vt:lpstr>A128016670K_Latest</vt:lpstr>
      <vt:lpstr>A128016674V</vt:lpstr>
      <vt:lpstr>A128016674V_Data</vt:lpstr>
      <vt:lpstr>A128016674V_Latest</vt:lpstr>
      <vt:lpstr>A128016678C</vt:lpstr>
      <vt:lpstr>A128016678C_Data</vt:lpstr>
      <vt:lpstr>A128016678C_Latest</vt:lpstr>
      <vt:lpstr>A128016682V</vt:lpstr>
      <vt:lpstr>A128016682V_Data</vt:lpstr>
      <vt:lpstr>A128016682V_Latest</vt:lpstr>
      <vt:lpstr>A128016686C</vt:lpstr>
      <vt:lpstr>A128016686C_Data</vt:lpstr>
      <vt:lpstr>A128016686C_Latest</vt:lpstr>
      <vt:lpstr>A128016690V</vt:lpstr>
      <vt:lpstr>A128016690V_Data</vt:lpstr>
      <vt:lpstr>A128016690V_Latest</vt:lpstr>
      <vt:lpstr>A128016694C</vt:lpstr>
      <vt:lpstr>A128016694C_Data</vt:lpstr>
      <vt:lpstr>A128016694C_Latest</vt:lpstr>
      <vt:lpstr>A128016698L</vt:lpstr>
      <vt:lpstr>A128016698L_Data</vt:lpstr>
      <vt:lpstr>A128016698L_Latest</vt:lpstr>
      <vt:lpstr>A128016702T</vt:lpstr>
      <vt:lpstr>A128016702T_Data</vt:lpstr>
      <vt:lpstr>A128016702T_Latest</vt:lpstr>
      <vt:lpstr>A128016706A</vt:lpstr>
      <vt:lpstr>A128016706A_Data</vt:lpstr>
      <vt:lpstr>A128016706A_Latest</vt:lpstr>
      <vt:lpstr>A128016710T</vt:lpstr>
      <vt:lpstr>A128016710T_Data</vt:lpstr>
      <vt:lpstr>A128016710T_Latest</vt:lpstr>
      <vt:lpstr>A128016714A</vt:lpstr>
      <vt:lpstr>A128016714A_Data</vt:lpstr>
      <vt:lpstr>A128016714A_Latest</vt:lpstr>
      <vt:lpstr>A128016718K</vt:lpstr>
      <vt:lpstr>A128016718K_Data</vt:lpstr>
      <vt:lpstr>A128016718K_Latest</vt:lpstr>
      <vt:lpstr>A128016722A</vt:lpstr>
      <vt:lpstr>A128016722A_Data</vt:lpstr>
      <vt:lpstr>A128016722A_Latest</vt:lpstr>
      <vt:lpstr>A128016726K</vt:lpstr>
      <vt:lpstr>A128016726K_Data</vt:lpstr>
      <vt:lpstr>A128016726K_Latest</vt:lpstr>
      <vt:lpstr>A128016730A</vt:lpstr>
      <vt:lpstr>A128016730A_Data</vt:lpstr>
      <vt:lpstr>A128016730A_Latest</vt:lpstr>
      <vt:lpstr>A128016734K</vt:lpstr>
      <vt:lpstr>A128016734K_Data</vt:lpstr>
      <vt:lpstr>A128016734K_Latest</vt:lpstr>
      <vt:lpstr>A128016738V</vt:lpstr>
      <vt:lpstr>A128016738V_Data</vt:lpstr>
      <vt:lpstr>A128016738V_Latest</vt:lpstr>
      <vt:lpstr>A128016746V</vt:lpstr>
      <vt:lpstr>A128016746V_Data</vt:lpstr>
      <vt:lpstr>A128016746V_Latest</vt:lpstr>
      <vt:lpstr>A128016750K</vt:lpstr>
      <vt:lpstr>A128016750K_Data</vt:lpstr>
      <vt:lpstr>A128016750K_Latest</vt:lpstr>
      <vt:lpstr>A128016754V</vt:lpstr>
      <vt:lpstr>A128016754V_Data</vt:lpstr>
      <vt:lpstr>A128016754V_Latest</vt:lpstr>
      <vt:lpstr>A128016758C</vt:lpstr>
      <vt:lpstr>A128016758C_Data</vt:lpstr>
      <vt:lpstr>A128016758C_Latest</vt:lpstr>
      <vt:lpstr>A128016762V</vt:lpstr>
      <vt:lpstr>A128016762V_Data</vt:lpstr>
      <vt:lpstr>A128016762V_Latest</vt:lpstr>
      <vt:lpstr>A128016766C</vt:lpstr>
      <vt:lpstr>A128016766C_Data</vt:lpstr>
      <vt:lpstr>A128016766C_Latest</vt:lpstr>
      <vt:lpstr>A128016770V</vt:lpstr>
      <vt:lpstr>A128016770V_Data</vt:lpstr>
      <vt:lpstr>A128016770V_Latest</vt:lpstr>
      <vt:lpstr>A128016774C</vt:lpstr>
      <vt:lpstr>A128016774C_Data</vt:lpstr>
      <vt:lpstr>A128016774C_Latest</vt:lpstr>
      <vt:lpstr>A128016778L</vt:lpstr>
      <vt:lpstr>A128016778L_Data</vt:lpstr>
      <vt:lpstr>A128016778L_Latest</vt:lpstr>
      <vt:lpstr>A128016782C</vt:lpstr>
      <vt:lpstr>A128016782C_Data</vt:lpstr>
      <vt:lpstr>A128016782C_Latest</vt:lpstr>
      <vt:lpstr>A128016786L</vt:lpstr>
      <vt:lpstr>A128016786L_Data</vt:lpstr>
      <vt:lpstr>A128016786L_Latest</vt:lpstr>
      <vt:lpstr>A128016790C</vt:lpstr>
      <vt:lpstr>A128016790C_Data</vt:lpstr>
      <vt:lpstr>A128016790C_Latest</vt:lpstr>
      <vt:lpstr>A128016806K</vt:lpstr>
      <vt:lpstr>A128016806K_Data</vt:lpstr>
      <vt:lpstr>A128016806K_Latest</vt:lpstr>
      <vt:lpstr>A128016810A</vt:lpstr>
      <vt:lpstr>A128016810A_Data</vt:lpstr>
      <vt:lpstr>A128016810A_Latest</vt:lpstr>
      <vt:lpstr>A128016814K</vt:lpstr>
      <vt:lpstr>A128016814K_Data</vt:lpstr>
      <vt:lpstr>A128016814K_Latest</vt:lpstr>
      <vt:lpstr>A128016818V</vt:lpstr>
      <vt:lpstr>A128016818V_Data</vt:lpstr>
      <vt:lpstr>A128016818V_Latest</vt:lpstr>
      <vt:lpstr>A128016822K</vt:lpstr>
      <vt:lpstr>A128016822K_Data</vt:lpstr>
      <vt:lpstr>A128016822K_Latest</vt:lpstr>
      <vt:lpstr>A128016826V</vt:lpstr>
      <vt:lpstr>A128016826V_Data</vt:lpstr>
      <vt:lpstr>A128016826V_Latest</vt:lpstr>
      <vt:lpstr>A128016830K</vt:lpstr>
      <vt:lpstr>A128016830K_Data</vt:lpstr>
      <vt:lpstr>A128016830K_Latest</vt:lpstr>
      <vt:lpstr>A128016834V</vt:lpstr>
      <vt:lpstr>A128016834V_Data</vt:lpstr>
      <vt:lpstr>A128016834V_Latest</vt:lpstr>
      <vt:lpstr>A128016838C</vt:lpstr>
      <vt:lpstr>A128016838C_Data</vt:lpstr>
      <vt:lpstr>A128016838C_Latest</vt:lpstr>
      <vt:lpstr>A128016842V</vt:lpstr>
      <vt:lpstr>A128016842V_Data</vt:lpstr>
      <vt:lpstr>A128016842V_Latest</vt:lpstr>
      <vt:lpstr>A128016846C</vt:lpstr>
      <vt:lpstr>A128016846C_Data</vt:lpstr>
      <vt:lpstr>A128016846C_Latest</vt:lpstr>
      <vt:lpstr>A128016850V</vt:lpstr>
      <vt:lpstr>A128016850V_Data</vt:lpstr>
      <vt:lpstr>A128016850V_Latest</vt:lpstr>
      <vt:lpstr>A128016854C</vt:lpstr>
      <vt:lpstr>A128016854C_Data</vt:lpstr>
      <vt:lpstr>A128016854C_Latest</vt:lpstr>
      <vt:lpstr>A128016858L</vt:lpstr>
      <vt:lpstr>A128016858L_Data</vt:lpstr>
      <vt:lpstr>A128016858L_Latest</vt:lpstr>
      <vt:lpstr>A128016862C</vt:lpstr>
      <vt:lpstr>A128016862C_Data</vt:lpstr>
      <vt:lpstr>A128016862C_Latest</vt:lpstr>
      <vt:lpstr>A128016866L</vt:lpstr>
      <vt:lpstr>A128016866L_Data</vt:lpstr>
      <vt:lpstr>A128016866L_Latest</vt:lpstr>
      <vt:lpstr>A128016870C</vt:lpstr>
      <vt:lpstr>A128016870C_Data</vt:lpstr>
      <vt:lpstr>A128016870C_Latest</vt:lpstr>
      <vt:lpstr>A128016874L</vt:lpstr>
      <vt:lpstr>A128016874L_Data</vt:lpstr>
      <vt:lpstr>A128016874L_Latest</vt:lpstr>
      <vt:lpstr>A128016878W</vt:lpstr>
      <vt:lpstr>A128016878W_Data</vt:lpstr>
      <vt:lpstr>A128016878W_Latest</vt:lpstr>
      <vt:lpstr>A128016882L</vt:lpstr>
      <vt:lpstr>A128016882L_Data</vt:lpstr>
      <vt:lpstr>A128016882L_Latest</vt:lpstr>
      <vt:lpstr>A128016886W</vt:lpstr>
      <vt:lpstr>A128016886W_Data</vt:lpstr>
      <vt:lpstr>A128016886W_Latest</vt:lpstr>
      <vt:lpstr>A128016890L</vt:lpstr>
      <vt:lpstr>A128016890L_Data</vt:lpstr>
      <vt:lpstr>A128016890L_Latest</vt:lpstr>
      <vt:lpstr>A128016894W</vt:lpstr>
      <vt:lpstr>A128016894W_Data</vt:lpstr>
      <vt:lpstr>A128016894W_Latest</vt:lpstr>
      <vt:lpstr>A128016898F</vt:lpstr>
      <vt:lpstr>A128016898F_Data</vt:lpstr>
      <vt:lpstr>A128016898F_Latest</vt:lpstr>
      <vt:lpstr>A128016902K</vt:lpstr>
      <vt:lpstr>A128016902K_Data</vt:lpstr>
      <vt:lpstr>A128016902K_Latest</vt:lpstr>
      <vt:lpstr>A128016906V</vt:lpstr>
      <vt:lpstr>A128016906V_Data</vt:lpstr>
      <vt:lpstr>A128016906V_Latest</vt:lpstr>
      <vt:lpstr>A128016910K</vt:lpstr>
      <vt:lpstr>A128016910K_Data</vt:lpstr>
      <vt:lpstr>A128016910K_Latest</vt:lpstr>
      <vt:lpstr>A128016914V</vt:lpstr>
      <vt:lpstr>A128016914V_Data</vt:lpstr>
      <vt:lpstr>A128016914V_Latest</vt:lpstr>
      <vt:lpstr>A128016918C</vt:lpstr>
      <vt:lpstr>A128016918C_Data</vt:lpstr>
      <vt:lpstr>A128016918C_Latest</vt:lpstr>
      <vt:lpstr>A128016926C</vt:lpstr>
      <vt:lpstr>A128016926C_Data</vt:lpstr>
      <vt:lpstr>A128016926C_Latest</vt:lpstr>
      <vt:lpstr>A128018410A</vt:lpstr>
      <vt:lpstr>A128018410A_Data</vt:lpstr>
      <vt:lpstr>A128018410A_Latest</vt:lpstr>
      <vt:lpstr>A128018414K</vt:lpstr>
      <vt:lpstr>A128018414K_Data</vt:lpstr>
      <vt:lpstr>A128018414K_Latest</vt:lpstr>
      <vt:lpstr>A128018418V</vt:lpstr>
      <vt:lpstr>A128018418V_Data</vt:lpstr>
      <vt:lpstr>A128018418V_Latest</vt:lpstr>
      <vt:lpstr>A128018422K</vt:lpstr>
      <vt:lpstr>A128018422K_Data</vt:lpstr>
      <vt:lpstr>A128018422K_Latest</vt:lpstr>
      <vt:lpstr>A128018426V</vt:lpstr>
      <vt:lpstr>A128018426V_Data</vt:lpstr>
      <vt:lpstr>A128018426V_Latest</vt:lpstr>
      <vt:lpstr>A128018430K</vt:lpstr>
      <vt:lpstr>A128018430K_Data</vt:lpstr>
      <vt:lpstr>A128018430K_Latest</vt:lpstr>
      <vt:lpstr>A128018434V</vt:lpstr>
      <vt:lpstr>A128018434V_Data</vt:lpstr>
      <vt:lpstr>A128018434V_Latest</vt:lpstr>
      <vt:lpstr>A128018438C</vt:lpstr>
      <vt:lpstr>A128018438C_Data</vt:lpstr>
      <vt:lpstr>A128018438C_Latest</vt:lpstr>
      <vt:lpstr>A128018834F</vt:lpstr>
      <vt:lpstr>A128018834F_Data</vt:lpstr>
      <vt:lpstr>A128018834F_Latest</vt:lpstr>
      <vt:lpstr>A128018838R</vt:lpstr>
      <vt:lpstr>A128018838R_Data</vt:lpstr>
      <vt:lpstr>A128018838R_Latest</vt:lpstr>
      <vt:lpstr>A128018842F</vt:lpstr>
      <vt:lpstr>A128018842F_Data</vt:lpstr>
      <vt:lpstr>A128018842F_Latest</vt:lpstr>
      <vt:lpstr>A128018846R</vt:lpstr>
      <vt:lpstr>A128018846R_Data</vt:lpstr>
      <vt:lpstr>A128018846R_Latest</vt:lpstr>
      <vt:lpstr>A128018850F</vt:lpstr>
      <vt:lpstr>A128018850F_Data</vt:lpstr>
      <vt:lpstr>A128018850F_Latest</vt:lpstr>
      <vt:lpstr>A128018854R</vt:lpstr>
      <vt:lpstr>A128018854R_Data</vt:lpstr>
      <vt:lpstr>A128018854R_Latest</vt:lpstr>
      <vt:lpstr>A128018858X</vt:lpstr>
      <vt:lpstr>A128018858X_Data</vt:lpstr>
      <vt:lpstr>A128018858X_Latest</vt:lpstr>
      <vt:lpstr>A128018862R</vt:lpstr>
      <vt:lpstr>A128018862R_Data</vt:lpstr>
      <vt:lpstr>A128018862R_Latest</vt:lpstr>
      <vt:lpstr>A128018866X</vt:lpstr>
      <vt:lpstr>A128018866X_Data</vt:lpstr>
      <vt:lpstr>A128018866X_Latest</vt:lpstr>
      <vt:lpstr>A128018870R</vt:lpstr>
      <vt:lpstr>A128018870R_Data</vt:lpstr>
      <vt:lpstr>A128018870R_Latest</vt:lpstr>
      <vt:lpstr>A128018874X</vt:lpstr>
      <vt:lpstr>A128018874X_Data</vt:lpstr>
      <vt:lpstr>A128018874X_Latest</vt:lpstr>
      <vt:lpstr>A128018878J</vt:lpstr>
      <vt:lpstr>A128018878J_Data</vt:lpstr>
      <vt:lpstr>A128018878J_Latest</vt:lpstr>
      <vt:lpstr>A128018882X</vt:lpstr>
      <vt:lpstr>A128018882X_Data</vt:lpstr>
      <vt:lpstr>A128018882X_Latest</vt:lpstr>
      <vt:lpstr>A128018886J</vt:lpstr>
      <vt:lpstr>A128018886J_Data</vt:lpstr>
      <vt:lpstr>A128018886J_Latest</vt:lpstr>
      <vt:lpstr>A128018890X</vt:lpstr>
      <vt:lpstr>A128018890X_Data</vt:lpstr>
      <vt:lpstr>A128018890X_Latest</vt:lpstr>
      <vt:lpstr>A128018894J</vt:lpstr>
      <vt:lpstr>A128018894J_Data</vt:lpstr>
      <vt:lpstr>A128018894J_Latest</vt:lpstr>
      <vt:lpstr>A128018898T</vt:lpstr>
      <vt:lpstr>A128018898T_Data</vt:lpstr>
      <vt:lpstr>A128018898T_Latest</vt:lpstr>
      <vt:lpstr>A128018902W</vt:lpstr>
      <vt:lpstr>A128018902W_Data</vt:lpstr>
      <vt:lpstr>A128018902W_Latest</vt:lpstr>
      <vt:lpstr>A128018906F</vt:lpstr>
      <vt:lpstr>A128018906F_Data</vt:lpstr>
      <vt:lpstr>A128018906F_Latest</vt:lpstr>
      <vt:lpstr>A128018910W</vt:lpstr>
      <vt:lpstr>A128018910W_Data</vt:lpstr>
      <vt:lpstr>A128018910W_Latest</vt:lpstr>
      <vt:lpstr>A128018914F</vt:lpstr>
      <vt:lpstr>A128018914F_Data</vt:lpstr>
      <vt:lpstr>A128018914F_Latest</vt:lpstr>
      <vt:lpstr>A128018918R</vt:lpstr>
      <vt:lpstr>A128018918R_Data</vt:lpstr>
      <vt:lpstr>A128018918R_Latest</vt:lpstr>
      <vt:lpstr>A128018922F</vt:lpstr>
      <vt:lpstr>A128018922F_Data</vt:lpstr>
      <vt:lpstr>A128018922F_Latest</vt:lpstr>
      <vt:lpstr>A128018926R</vt:lpstr>
      <vt:lpstr>A128018926R_Data</vt:lpstr>
      <vt:lpstr>A128018926R_Latest</vt:lpstr>
      <vt:lpstr>A128018930F</vt:lpstr>
      <vt:lpstr>A128018930F_Data</vt:lpstr>
      <vt:lpstr>A128018930F_Latest</vt:lpstr>
      <vt:lpstr>A128018934R</vt:lpstr>
      <vt:lpstr>A128018934R_Data</vt:lpstr>
      <vt:lpstr>A128018934R_Latest</vt:lpstr>
      <vt:lpstr>A128018938X</vt:lpstr>
      <vt:lpstr>A128018938X_Data</vt:lpstr>
      <vt:lpstr>A128018938X_Latest</vt:lpstr>
      <vt:lpstr>A128018942R</vt:lpstr>
      <vt:lpstr>A128018942R_Data</vt:lpstr>
      <vt:lpstr>A128018942R_Latest</vt:lpstr>
      <vt:lpstr>A128018946X</vt:lpstr>
      <vt:lpstr>A128018946X_Data</vt:lpstr>
      <vt:lpstr>A128018946X_Latest</vt:lpstr>
      <vt:lpstr>A128018950R</vt:lpstr>
      <vt:lpstr>A128018950R_Data</vt:lpstr>
      <vt:lpstr>A128018950R_Latest</vt:lpstr>
      <vt:lpstr>A128018954X</vt:lpstr>
      <vt:lpstr>A128018954X_Data</vt:lpstr>
      <vt:lpstr>A128018954X_Latest</vt:lpstr>
      <vt:lpstr>A128018958J</vt:lpstr>
      <vt:lpstr>A128018958J_Data</vt:lpstr>
      <vt:lpstr>A128018958J_Latest</vt:lpstr>
      <vt:lpstr>A128018962X</vt:lpstr>
      <vt:lpstr>A128018962X_Data</vt:lpstr>
      <vt:lpstr>A128018962X_Latest</vt:lpstr>
      <vt:lpstr>A128018966J</vt:lpstr>
      <vt:lpstr>A128018966J_Data</vt:lpstr>
      <vt:lpstr>A128018966J_Latest</vt:lpstr>
      <vt:lpstr>A128018970X</vt:lpstr>
      <vt:lpstr>A128018970X_Data</vt:lpstr>
      <vt:lpstr>A128018970X_Latest</vt:lpstr>
      <vt:lpstr>A128018974J</vt:lpstr>
      <vt:lpstr>A128018974J_Data</vt:lpstr>
      <vt:lpstr>A128018974J_Latest</vt:lpstr>
      <vt:lpstr>A128018978T</vt:lpstr>
      <vt:lpstr>A128018978T_Data</vt:lpstr>
      <vt:lpstr>A128018978T_Latest</vt:lpstr>
      <vt:lpstr>A128018982J</vt:lpstr>
      <vt:lpstr>A128018982J_Data</vt:lpstr>
      <vt:lpstr>A128018982J_Latest</vt:lpstr>
      <vt:lpstr>A128018986T</vt:lpstr>
      <vt:lpstr>A128018986T_Data</vt:lpstr>
      <vt:lpstr>A128018986T_Latest</vt:lpstr>
      <vt:lpstr>A128018990J</vt:lpstr>
      <vt:lpstr>A128018990J_Data</vt:lpstr>
      <vt:lpstr>A128018990J_Latest</vt:lpstr>
      <vt:lpstr>A128018994T</vt:lpstr>
      <vt:lpstr>A128018994T_Data</vt:lpstr>
      <vt:lpstr>A128018994T_Latest</vt:lpstr>
      <vt:lpstr>A128018998A</vt:lpstr>
      <vt:lpstr>A128018998A_Data</vt:lpstr>
      <vt:lpstr>A128018998A_Latest</vt:lpstr>
      <vt:lpstr>A128019002J</vt:lpstr>
      <vt:lpstr>A128019002J_Data</vt:lpstr>
      <vt:lpstr>A128019002J_Latest</vt:lpstr>
      <vt:lpstr>A128019006T</vt:lpstr>
      <vt:lpstr>A128019006T_Data</vt:lpstr>
      <vt:lpstr>A128019006T_Latest</vt:lpstr>
      <vt:lpstr>A128019010J</vt:lpstr>
      <vt:lpstr>A128019010J_Data</vt:lpstr>
      <vt:lpstr>A128019010J_Latest</vt:lpstr>
      <vt:lpstr>A128019014T</vt:lpstr>
      <vt:lpstr>A128019014T_Data</vt:lpstr>
      <vt:lpstr>A128019014T_Latest</vt:lpstr>
      <vt:lpstr>A128019018A</vt:lpstr>
      <vt:lpstr>A128019018A_Data</vt:lpstr>
      <vt:lpstr>A128019018A_Latest</vt:lpstr>
      <vt:lpstr>A128019022T</vt:lpstr>
      <vt:lpstr>A128019022T_Data</vt:lpstr>
      <vt:lpstr>A128019022T_Latest</vt:lpstr>
      <vt:lpstr>A128019026A</vt:lpstr>
      <vt:lpstr>A128019026A_Data</vt:lpstr>
      <vt:lpstr>A128019026A_Latest</vt:lpstr>
      <vt:lpstr>A128019030T</vt:lpstr>
      <vt:lpstr>A128019030T_Data</vt:lpstr>
      <vt:lpstr>A128019030T_Latest</vt:lpstr>
      <vt:lpstr>A128019034A</vt:lpstr>
      <vt:lpstr>A128019034A_Data</vt:lpstr>
      <vt:lpstr>A128019034A_Latest</vt:lpstr>
      <vt:lpstr>A128019038K</vt:lpstr>
      <vt:lpstr>A128019038K_Data</vt:lpstr>
      <vt:lpstr>A128019038K_Latest</vt:lpstr>
      <vt:lpstr>A128019050A</vt:lpstr>
      <vt:lpstr>A128019050A_Data</vt:lpstr>
      <vt:lpstr>A128019050A_Latest</vt:lpstr>
      <vt:lpstr>A128019066V</vt:lpstr>
      <vt:lpstr>A128019066V_Data</vt:lpstr>
      <vt:lpstr>A128019066V_Latest</vt:lpstr>
      <vt:lpstr>A128019070K</vt:lpstr>
      <vt:lpstr>A128019070K_Data</vt:lpstr>
      <vt:lpstr>A128019070K_Latest</vt:lpstr>
      <vt:lpstr>A128019074V</vt:lpstr>
      <vt:lpstr>A128019074V_Data</vt:lpstr>
      <vt:lpstr>A128019074V_Latest</vt:lpstr>
      <vt:lpstr>A128019078C</vt:lpstr>
      <vt:lpstr>A128019078C_Data</vt:lpstr>
      <vt:lpstr>A128019078C_Latest</vt:lpstr>
      <vt:lpstr>A128019082V</vt:lpstr>
      <vt:lpstr>A128019082V_Data</vt:lpstr>
      <vt:lpstr>A128019082V_Latest</vt:lpstr>
      <vt:lpstr>A128019086C</vt:lpstr>
      <vt:lpstr>A128019086C_Data</vt:lpstr>
      <vt:lpstr>A128019086C_Latest</vt:lpstr>
      <vt:lpstr>A128019090V</vt:lpstr>
      <vt:lpstr>A128019090V_Data</vt:lpstr>
      <vt:lpstr>A128019090V_Latest</vt:lpstr>
      <vt:lpstr>A128019094C</vt:lpstr>
      <vt:lpstr>A128019094C_Data</vt:lpstr>
      <vt:lpstr>A128019094C_Latest</vt:lpstr>
      <vt:lpstr>A128019098L</vt:lpstr>
      <vt:lpstr>A128019098L_Data</vt:lpstr>
      <vt:lpstr>A128019098L_Latest</vt:lpstr>
      <vt:lpstr>A128019102T</vt:lpstr>
      <vt:lpstr>A128019102T_Data</vt:lpstr>
      <vt:lpstr>A128019102T_Latest</vt:lpstr>
      <vt:lpstr>A128019110T</vt:lpstr>
      <vt:lpstr>A128019110T_Data</vt:lpstr>
      <vt:lpstr>A128019110T_Latest</vt:lpstr>
      <vt:lpstr>A128019114A</vt:lpstr>
      <vt:lpstr>A128019114A_Data</vt:lpstr>
      <vt:lpstr>A128019114A_Latest</vt:lpstr>
      <vt:lpstr>A128019118K</vt:lpstr>
      <vt:lpstr>A128019118K_Data</vt:lpstr>
      <vt:lpstr>A128019118K_Latest</vt:lpstr>
      <vt:lpstr>A128019122A</vt:lpstr>
      <vt:lpstr>A128019122A_Data</vt:lpstr>
      <vt:lpstr>A128019122A_Latest</vt:lpstr>
      <vt:lpstr>A128019126K</vt:lpstr>
      <vt:lpstr>A128019126K_Data</vt:lpstr>
      <vt:lpstr>A128019126K_Latest</vt:lpstr>
      <vt:lpstr>A128019130A</vt:lpstr>
      <vt:lpstr>A128019130A_Data</vt:lpstr>
      <vt:lpstr>A128019130A_Latest</vt:lpstr>
      <vt:lpstr>A128019134K</vt:lpstr>
      <vt:lpstr>A128019134K_Data</vt:lpstr>
      <vt:lpstr>A128019134K_Latest</vt:lpstr>
      <vt:lpstr>A128019138V</vt:lpstr>
      <vt:lpstr>A128019138V_Data</vt:lpstr>
      <vt:lpstr>A128019138V_Latest</vt:lpstr>
      <vt:lpstr>A128019142K</vt:lpstr>
      <vt:lpstr>A128019142K_Data</vt:lpstr>
      <vt:lpstr>A128019142K_Latest</vt:lpstr>
      <vt:lpstr>A128019146V</vt:lpstr>
      <vt:lpstr>A128019146V_Data</vt:lpstr>
      <vt:lpstr>A128019146V_Latest</vt:lpstr>
      <vt:lpstr>A128019150K</vt:lpstr>
      <vt:lpstr>A128019150K_Data</vt:lpstr>
      <vt:lpstr>A128019150K_Latest</vt:lpstr>
      <vt:lpstr>A128019154V</vt:lpstr>
      <vt:lpstr>A128019154V_Data</vt:lpstr>
      <vt:lpstr>A128019154V_Latest</vt:lpstr>
      <vt:lpstr>A128019158C</vt:lpstr>
      <vt:lpstr>A128019158C_Data</vt:lpstr>
      <vt:lpstr>A128019158C_Latest</vt:lpstr>
      <vt:lpstr>A128020622V</vt:lpstr>
      <vt:lpstr>A128020622V_Data</vt:lpstr>
      <vt:lpstr>A128020622V_Latest</vt:lpstr>
      <vt:lpstr>A128020626C</vt:lpstr>
      <vt:lpstr>A128020626C_Data</vt:lpstr>
      <vt:lpstr>A128020626C_Latest</vt:lpstr>
      <vt:lpstr>A128020630V</vt:lpstr>
      <vt:lpstr>A128020630V_Data</vt:lpstr>
      <vt:lpstr>A128020630V_Latest</vt:lpstr>
      <vt:lpstr>A128020634C</vt:lpstr>
      <vt:lpstr>A128020634C_Data</vt:lpstr>
      <vt:lpstr>A128020634C_Latest</vt:lpstr>
      <vt:lpstr>A128020638L</vt:lpstr>
      <vt:lpstr>A128020638L_Data</vt:lpstr>
      <vt:lpstr>A128020638L_Latest</vt:lpstr>
      <vt:lpstr>A128020642C</vt:lpstr>
      <vt:lpstr>A128020642C_Data</vt:lpstr>
      <vt:lpstr>A128020642C_Latest</vt:lpstr>
      <vt:lpstr>A128020990X</vt:lpstr>
      <vt:lpstr>A128020990X_Data</vt:lpstr>
      <vt:lpstr>A128020990X_Latest</vt:lpstr>
      <vt:lpstr>A128020994J</vt:lpstr>
      <vt:lpstr>A128020994J_Data</vt:lpstr>
      <vt:lpstr>A128020994J_Latest</vt:lpstr>
      <vt:lpstr>A128020998T</vt:lpstr>
      <vt:lpstr>A128020998T_Data</vt:lpstr>
      <vt:lpstr>A128020998T_Latest</vt:lpstr>
      <vt:lpstr>A128021002X</vt:lpstr>
      <vt:lpstr>A128021002X_Data</vt:lpstr>
      <vt:lpstr>A128021002X_Latest</vt:lpstr>
      <vt:lpstr>A128021006J</vt:lpstr>
      <vt:lpstr>A128021006J_Data</vt:lpstr>
      <vt:lpstr>A128021006J_Latest</vt:lpstr>
      <vt:lpstr>A128021010X</vt:lpstr>
      <vt:lpstr>A128021010X_Data</vt:lpstr>
      <vt:lpstr>A128021010X_Latest</vt:lpstr>
      <vt:lpstr>A128021014J</vt:lpstr>
      <vt:lpstr>A128021014J_Data</vt:lpstr>
      <vt:lpstr>A128021014J_Latest</vt:lpstr>
      <vt:lpstr>A128021018T</vt:lpstr>
      <vt:lpstr>A128021018T_Data</vt:lpstr>
      <vt:lpstr>A128021018T_Latest</vt:lpstr>
      <vt:lpstr>A128021022J</vt:lpstr>
      <vt:lpstr>A128021022J_Data</vt:lpstr>
      <vt:lpstr>A128021022J_Latest</vt:lpstr>
      <vt:lpstr>A128021026T</vt:lpstr>
      <vt:lpstr>A128021026T_Data</vt:lpstr>
      <vt:lpstr>A128021026T_Latest</vt:lpstr>
      <vt:lpstr>A128021030J</vt:lpstr>
      <vt:lpstr>A128021030J_Data</vt:lpstr>
      <vt:lpstr>A128021030J_Latest</vt:lpstr>
      <vt:lpstr>A128021034T</vt:lpstr>
      <vt:lpstr>A128021034T_Data</vt:lpstr>
      <vt:lpstr>A128021034T_Latest</vt:lpstr>
      <vt:lpstr>A128021038A</vt:lpstr>
      <vt:lpstr>A128021038A_Data</vt:lpstr>
      <vt:lpstr>A128021038A_Latest</vt:lpstr>
      <vt:lpstr>A128021042T</vt:lpstr>
      <vt:lpstr>A128021042T_Data</vt:lpstr>
      <vt:lpstr>A128021042T_Latest</vt:lpstr>
      <vt:lpstr>A128021046A</vt:lpstr>
      <vt:lpstr>A128021046A_Data</vt:lpstr>
      <vt:lpstr>A128021046A_Latest</vt:lpstr>
      <vt:lpstr>A128021050T</vt:lpstr>
      <vt:lpstr>A128021050T_Data</vt:lpstr>
      <vt:lpstr>A128021050T_Latest</vt:lpstr>
      <vt:lpstr>A128021054A</vt:lpstr>
      <vt:lpstr>A128021054A_Data</vt:lpstr>
      <vt:lpstr>A128021054A_Latest</vt:lpstr>
      <vt:lpstr>A128021058K</vt:lpstr>
      <vt:lpstr>A128021058K_Data</vt:lpstr>
      <vt:lpstr>A128021058K_Latest</vt:lpstr>
      <vt:lpstr>A128021062A</vt:lpstr>
      <vt:lpstr>A128021062A_Data</vt:lpstr>
      <vt:lpstr>A128021062A_Latest</vt:lpstr>
      <vt:lpstr>A128021066K</vt:lpstr>
      <vt:lpstr>A128021066K_Data</vt:lpstr>
      <vt:lpstr>A128021066K_Latest</vt:lpstr>
      <vt:lpstr>A128021070A</vt:lpstr>
      <vt:lpstr>A128021070A_Data</vt:lpstr>
      <vt:lpstr>A128021070A_Latest</vt:lpstr>
      <vt:lpstr>A128021074K</vt:lpstr>
      <vt:lpstr>A128021074K_Data</vt:lpstr>
      <vt:lpstr>A128021074K_Latest</vt:lpstr>
      <vt:lpstr>A128021078V</vt:lpstr>
      <vt:lpstr>A128021078V_Data</vt:lpstr>
      <vt:lpstr>A128021078V_Latest</vt:lpstr>
      <vt:lpstr>A128021082K</vt:lpstr>
      <vt:lpstr>A128021082K_Data</vt:lpstr>
      <vt:lpstr>A128021082K_Latest</vt:lpstr>
      <vt:lpstr>A128021086V</vt:lpstr>
      <vt:lpstr>A128021086V_Data</vt:lpstr>
      <vt:lpstr>A128021086V_Latest</vt:lpstr>
      <vt:lpstr>A128021090K</vt:lpstr>
      <vt:lpstr>A128021090K_Data</vt:lpstr>
      <vt:lpstr>A128021090K_Latest</vt:lpstr>
      <vt:lpstr>A128021094V</vt:lpstr>
      <vt:lpstr>A128021094V_Data</vt:lpstr>
      <vt:lpstr>A128021094V_Latest</vt:lpstr>
      <vt:lpstr>A128021098C</vt:lpstr>
      <vt:lpstr>A128021098C_Data</vt:lpstr>
      <vt:lpstr>A128021098C_Latest</vt:lpstr>
      <vt:lpstr>A128021102J</vt:lpstr>
      <vt:lpstr>A128021102J_Data</vt:lpstr>
      <vt:lpstr>A128021102J_Latest</vt:lpstr>
      <vt:lpstr>A128021106T</vt:lpstr>
      <vt:lpstr>A128021106T_Data</vt:lpstr>
      <vt:lpstr>A128021106T_Latest</vt:lpstr>
      <vt:lpstr>A128021110J</vt:lpstr>
      <vt:lpstr>A128021110J_Data</vt:lpstr>
      <vt:lpstr>A128021110J_Latest</vt:lpstr>
      <vt:lpstr>A128021114T</vt:lpstr>
      <vt:lpstr>A128021114T_Data</vt:lpstr>
      <vt:lpstr>A128021114T_Latest</vt:lpstr>
      <vt:lpstr>A128021118A</vt:lpstr>
      <vt:lpstr>A128021118A_Data</vt:lpstr>
      <vt:lpstr>A128021118A_Latest</vt:lpstr>
      <vt:lpstr>A128021122T</vt:lpstr>
      <vt:lpstr>A128021122T_Data</vt:lpstr>
      <vt:lpstr>A128021122T_Latest</vt:lpstr>
      <vt:lpstr>A128021126A</vt:lpstr>
      <vt:lpstr>A128021126A_Data</vt:lpstr>
      <vt:lpstr>A128021126A_Latest</vt:lpstr>
      <vt:lpstr>A128021130T</vt:lpstr>
      <vt:lpstr>A128021130T_Data</vt:lpstr>
      <vt:lpstr>A128021130T_Latest</vt:lpstr>
      <vt:lpstr>A128021134A</vt:lpstr>
      <vt:lpstr>A128021134A_Data</vt:lpstr>
      <vt:lpstr>A128021134A_Latest</vt:lpstr>
      <vt:lpstr>A128021138K</vt:lpstr>
      <vt:lpstr>A128021138K_Data</vt:lpstr>
      <vt:lpstr>A128021138K_Latest</vt:lpstr>
      <vt:lpstr>A128021142A</vt:lpstr>
      <vt:lpstr>A128021142A_Data</vt:lpstr>
      <vt:lpstr>A128021142A_Latest</vt:lpstr>
      <vt:lpstr>A128021146K</vt:lpstr>
      <vt:lpstr>A128021146K_Data</vt:lpstr>
      <vt:lpstr>A128021146K_Latest</vt:lpstr>
      <vt:lpstr>A128021150A</vt:lpstr>
      <vt:lpstr>A128021150A_Data</vt:lpstr>
      <vt:lpstr>A128021150A_Latest</vt:lpstr>
      <vt:lpstr>A128021154K</vt:lpstr>
      <vt:lpstr>A128021154K_Data</vt:lpstr>
      <vt:lpstr>A128021154K_Latest</vt:lpstr>
      <vt:lpstr>A128021158V</vt:lpstr>
      <vt:lpstr>A128021158V_Data</vt:lpstr>
      <vt:lpstr>A128021158V_Latest</vt:lpstr>
      <vt:lpstr>A128021162K</vt:lpstr>
      <vt:lpstr>A128021162K_Data</vt:lpstr>
      <vt:lpstr>A128021162K_Latest</vt:lpstr>
      <vt:lpstr>A128021166V</vt:lpstr>
      <vt:lpstr>A128021166V_Data</vt:lpstr>
      <vt:lpstr>A128021166V_Latest</vt:lpstr>
      <vt:lpstr>A128021170K</vt:lpstr>
      <vt:lpstr>A128021170K_Data</vt:lpstr>
      <vt:lpstr>A128021170K_Latest</vt:lpstr>
      <vt:lpstr>A128021194C</vt:lpstr>
      <vt:lpstr>A128021194C_Data</vt:lpstr>
      <vt:lpstr>A128021194C_Latest</vt:lpstr>
      <vt:lpstr>A128021198L</vt:lpstr>
      <vt:lpstr>A128021198L_Data</vt:lpstr>
      <vt:lpstr>A128021198L_Latest</vt:lpstr>
      <vt:lpstr>A128021202T</vt:lpstr>
      <vt:lpstr>A128021202T_Data</vt:lpstr>
      <vt:lpstr>A128021202T_Latest</vt:lpstr>
      <vt:lpstr>A128021206A</vt:lpstr>
      <vt:lpstr>A128021206A_Data</vt:lpstr>
      <vt:lpstr>A128021206A_Latest</vt:lpstr>
      <vt:lpstr>A128021210T</vt:lpstr>
      <vt:lpstr>A128021210T_Data</vt:lpstr>
      <vt:lpstr>A128021210T_Latest</vt:lpstr>
      <vt:lpstr>A128021214A</vt:lpstr>
      <vt:lpstr>A128021214A_Data</vt:lpstr>
      <vt:lpstr>A128021214A_Latest</vt:lpstr>
      <vt:lpstr>A128021218K</vt:lpstr>
      <vt:lpstr>A128021218K_Data</vt:lpstr>
      <vt:lpstr>A128021218K_Latest</vt:lpstr>
      <vt:lpstr>A128021222A</vt:lpstr>
      <vt:lpstr>A128021222A_Data</vt:lpstr>
      <vt:lpstr>A128021222A_Latest</vt:lpstr>
      <vt:lpstr>A128021226K</vt:lpstr>
      <vt:lpstr>A128021226K_Data</vt:lpstr>
      <vt:lpstr>A128021226K_Latest</vt:lpstr>
      <vt:lpstr>A128021230A</vt:lpstr>
      <vt:lpstr>A128021230A_Data</vt:lpstr>
      <vt:lpstr>A128021230A_Latest</vt:lpstr>
      <vt:lpstr>A128021234K</vt:lpstr>
      <vt:lpstr>A128021234K_Data</vt:lpstr>
      <vt:lpstr>A128021234K_Latest</vt:lpstr>
      <vt:lpstr>A128021238V</vt:lpstr>
      <vt:lpstr>A128021238V_Data</vt:lpstr>
      <vt:lpstr>A128021238V_Latest</vt:lpstr>
      <vt:lpstr>A128021242K</vt:lpstr>
      <vt:lpstr>A128021242K_Data</vt:lpstr>
      <vt:lpstr>A128021242K_Latest</vt:lpstr>
      <vt:lpstr>A128021246V</vt:lpstr>
      <vt:lpstr>A128021246V_Data</vt:lpstr>
      <vt:lpstr>A128021246V_Latest</vt:lpstr>
      <vt:lpstr>A128021250K</vt:lpstr>
      <vt:lpstr>A128021250K_Data</vt:lpstr>
      <vt:lpstr>A128021250K_Latest</vt:lpstr>
      <vt:lpstr>A128021254V</vt:lpstr>
      <vt:lpstr>A128021254V_Data</vt:lpstr>
      <vt:lpstr>A128021254V_Latest</vt:lpstr>
      <vt:lpstr>A128021258C</vt:lpstr>
      <vt:lpstr>A128021258C_Data</vt:lpstr>
      <vt:lpstr>A128021258C_Latest</vt:lpstr>
      <vt:lpstr>A128021262V</vt:lpstr>
      <vt:lpstr>A128021262V_Data</vt:lpstr>
      <vt:lpstr>A128021262V_Latest</vt:lpstr>
      <vt:lpstr>A128021266C</vt:lpstr>
      <vt:lpstr>A128021266C_Data</vt:lpstr>
      <vt:lpstr>A128021266C_Latest</vt:lpstr>
      <vt:lpstr>A128021270V</vt:lpstr>
      <vt:lpstr>A128021270V_Data</vt:lpstr>
      <vt:lpstr>A128021270V_Latest</vt:lpstr>
      <vt:lpstr>A128021274C</vt:lpstr>
      <vt:lpstr>A128021274C_Data</vt:lpstr>
      <vt:lpstr>A128021274C_Latest</vt:lpstr>
      <vt:lpstr>A128021278L</vt:lpstr>
      <vt:lpstr>A128021278L_Data</vt:lpstr>
      <vt:lpstr>A128021278L_Latest</vt:lpstr>
      <vt:lpstr>A128021286L</vt:lpstr>
      <vt:lpstr>A128021286L_Data</vt:lpstr>
      <vt:lpstr>A128021286L_Latest</vt:lpstr>
      <vt:lpstr>A128021290C</vt:lpstr>
      <vt:lpstr>A128021290C_Data</vt:lpstr>
      <vt:lpstr>A128021290C_Latest</vt:lpstr>
      <vt:lpstr>A128021294L</vt:lpstr>
      <vt:lpstr>A128021294L_Data</vt:lpstr>
      <vt:lpstr>A128021294L_Latest</vt:lpstr>
      <vt:lpstr>A128022642R</vt:lpstr>
      <vt:lpstr>A128022642R_Data</vt:lpstr>
      <vt:lpstr>A128022642R_Latest</vt:lpstr>
      <vt:lpstr>A128022646X</vt:lpstr>
      <vt:lpstr>A128022646X_Data</vt:lpstr>
      <vt:lpstr>A128022646X_Latest</vt:lpstr>
      <vt:lpstr>A128022650R</vt:lpstr>
      <vt:lpstr>A128022650R_Data</vt:lpstr>
      <vt:lpstr>A128022650R_Latest</vt:lpstr>
      <vt:lpstr>A128022654X</vt:lpstr>
      <vt:lpstr>A128022654X_Data</vt:lpstr>
      <vt:lpstr>A128022654X_Latest</vt:lpstr>
      <vt:lpstr>A128022658J</vt:lpstr>
      <vt:lpstr>A128022658J_Data</vt:lpstr>
      <vt:lpstr>A128022658J_Latest</vt:lpstr>
      <vt:lpstr>A128023038L</vt:lpstr>
      <vt:lpstr>A128023038L_Data</vt:lpstr>
      <vt:lpstr>A128023038L_Latest</vt:lpstr>
      <vt:lpstr>A128023042C</vt:lpstr>
      <vt:lpstr>A128023042C_Data</vt:lpstr>
      <vt:lpstr>A128023042C_Latest</vt:lpstr>
      <vt:lpstr>A128023046L</vt:lpstr>
      <vt:lpstr>A128023046L_Data</vt:lpstr>
      <vt:lpstr>A128023046L_Latest</vt:lpstr>
      <vt:lpstr>A128023050C</vt:lpstr>
      <vt:lpstr>A128023050C_Data</vt:lpstr>
      <vt:lpstr>A128023050C_Latest</vt:lpstr>
      <vt:lpstr>A128023054L</vt:lpstr>
      <vt:lpstr>A128023054L_Data</vt:lpstr>
      <vt:lpstr>A128023054L_Latest</vt:lpstr>
      <vt:lpstr>A128023058W</vt:lpstr>
      <vt:lpstr>A128023058W_Data</vt:lpstr>
      <vt:lpstr>A128023058W_Latest</vt:lpstr>
      <vt:lpstr>A128023062L</vt:lpstr>
      <vt:lpstr>A128023062L_Data</vt:lpstr>
      <vt:lpstr>A128023062L_Latest</vt:lpstr>
      <vt:lpstr>A128023066W</vt:lpstr>
      <vt:lpstr>A128023066W_Data</vt:lpstr>
      <vt:lpstr>A128023066W_Latest</vt:lpstr>
      <vt:lpstr>A128023070L</vt:lpstr>
      <vt:lpstr>A128023070L_Data</vt:lpstr>
      <vt:lpstr>A128023070L_Latest</vt:lpstr>
      <vt:lpstr>A128023074W</vt:lpstr>
      <vt:lpstr>A128023074W_Data</vt:lpstr>
      <vt:lpstr>A128023074W_Latest</vt:lpstr>
      <vt:lpstr>A128023078F</vt:lpstr>
      <vt:lpstr>A128023078F_Data</vt:lpstr>
      <vt:lpstr>A128023078F_Latest</vt:lpstr>
      <vt:lpstr>A128023082W</vt:lpstr>
      <vt:lpstr>A128023082W_Data</vt:lpstr>
      <vt:lpstr>A128023082W_Latest</vt:lpstr>
      <vt:lpstr>A128023086F</vt:lpstr>
      <vt:lpstr>A128023086F_Data</vt:lpstr>
      <vt:lpstr>A128023086F_Latest</vt:lpstr>
      <vt:lpstr>A128023090W</vt:lpstr>
      <vt:lpstr>A128023090W_Data</vt:lpstr>
      <vt:lpstr>A128023090W_Latest</vt:lpstr>
      <vt:lpstr>A128023094F</vt:lpstr>
      <vt:lpstr>A128023094F_Data</vt:lpstr>
      <vt:lpstr>A128023094F_Latest</vt:lpstr>
      <vt:lpstr>A128023098R</vt:lpstr>
      <vt:lpstr>A128023098R_Data</vt:lpstr>
      <vt:lpstr>A128023098R_Latest</vt:lpstr>
      <vt:lpstr>A128023106C</vt:lpstr>
      <vt:lpstr>A128023106C_Data</vt:lpstr>
      <vt:lpstr>A128023106C_Latest</vt:lpstr>
      <vt:lpstr>A128023110V</vt:lpstr>
      <vt:lpstr>A128023110V_Data</vt:lpstr>
      <vt:lpstr>A128023110V_Latest</vt:lpstr>
      <vt:lpstr>A128023114C</vt:lpstr>
      <vt:lpstr>A128023114C_Data</vt:lpstr>
      <vt:lpstr>A128023114C_Latest</vt:lpstr>
      <vt:lpstr>A128023118L</vt:lpstr>
      <vt:lpstr>A128023118L_Data</vt:lpstr>
      <vt:lpstr>A128023118L_Latest</vt:lpstr>
      <vt:lpstr>A128023122C</vt:lpstr>
      <vt:lpstr>A128023122C_Data</vt:lpstr>
      <vt:lpstr>A128023122C_Latest</vt:lpstr>
      <vt:lpstr>A128023126L</vt:lpstr>
      <vt:lpstr>A128023126L_Data</vt:lpstr>
      <vt:lpstr>A128023126L_Latest</vt:lpstr>
      <vt:lpstr>A128023130C</vt:lpstr>
      <vt:lpstr>A128023130C_Data</vt:lpstr>
      <vt:lpstr>A128023130C_Latest</vt:lpstr>
      <vt:lpstr>A128023134L</vt:lpstr>
      <vt:lpstr>A128023134L_Data</vt:lpstr>
      <vt:lpstr>A128023134L_Latest</vt:lpstr>
      <vt:lpstr>A128023138W</vt:lpstr>
      <vt:lpstr>A128023138W_Data</vt:lpstr>
      <vt:lpstr>A128023138W_Latest</vt:lpstr>
      <vt:lpstr>A128023142L</vt:lpstr>
      <vt:lpstr>A128023142L_Data</vt:lpstr>
      <vt:lpstr>A128023142L_Latest</vt:lpstr>
      <vt:lpstr>A128023146W</vt:lpstr>
      <vt:lpstr>A128023146W_Data</vt:lpstr>
      <vt:lpstr>A128023146W_Latest</vt:lpstr>
      <vt:lpstr>A128023150L</vt:lpstr>
      <vt:lpstr>A128023150L_Data</vt:lpstr>
      <vt:lpstr>A128023150L_Latest</vt:lpstr>
      <vt:lpstr>A128023154W</vt:lpstr>
      <vt:lpstr>A128023154W_Data</vt:lpstr>
      <vt:lpstr>A128023154W_Latest</vt:lpstr>
      <vt:lpstr>A128023158F</vt:lpstr>
      <vt:lpstr>A128023158F_Data</vt:lpstr>
      <vt:lpstr>A128023158F_Latest</vt:lpstr>
      <vt:lpstr>A128023162W</vt:lpstr>
      <vt:lpstr>A128023162W_Data</vt:lpstr>
      <vt:lpstr>A128023162W_Latest</vt:lpstr>
      <vt:lpstr>A128023166F</vt:lpstr>
      <vt:lpstr>A128023166F_Data</vt:lpstr>
      <vt:lpstr>A128023166F_Latest</vt:lpstr>
      <vt:lpstr>A128023170W</vt:lpstr>
      <vt:lpstr>A128023170W_Data</vt:lpstr>
      <vt:lpstr>A128023170W_Latest</vt:lpstr>
      <vt:lpstr>A128023174F</vt:lpstr>
      <vt:lpstr>A128023174F_Data</vt:lpstr>
      <vt:lpstr>A128023174F_Latest</vt:lpstr>
      <vt:lpstr>A128023178R</vt:lpstr>
      <vt:lpstr>A128023178R_Data</vt:lpstr>
      <vt:lpstr>A128023178R_Latest</vt:lpstr>
      <vt:lpstr>A128023186R</vt:lpstr>
      <vt:lpstr>A128023186R_Data</vt:lpstr>
      <vt:lpstr>A128023186R_Latest</vt:lpstr>
      <vt:lpstr>A128023190F</vt:lpstr>
      <vt:lpstr>A128023190F_Data</vt:lpstr>
      <vt:lpstr>A128023190F_Latest</vt:lpstr>
      <vt:lpstr>A128023194R</vt:lpstr>
      <vt:lpstr>A128023194R_Data</vt:lpstr>
      <vt:lpstr>A128023194R_Latest</vt:lpstr>
      <vt:lpstr>A128023198X</vt:lpstr>
      <vt:lpstr>A128023198X_Data</vt:lpstr>
      <vt:lpstr>A128023198X_Latest</vt:lpstr>
      <vt:lpstr>A128023202C</vt:lpstr>
      <vt:lpstr>A128023202C_Data</vt:lpstr>
      <vt:lpstr>A128023202C_Latest</vt:lpstr>
      <vt:lpstr>A128023206L</vt:lpstr>
      <vt:lpstr>A128023206L_Data</vt:lpstr>
      <vt:lpstr>A128023206L_Latest</vt:lpstr>
      <vt:lpstr>A128023210C</vt:lpstr>
      <vt:lpstr>A128023210C_Data</vt:lpstr>
      <vt:lpstr>A128023210C_Latest</vt:lpstr>
      <vt:lpstr>A128023214L</vt:lpstr>
      <vt:lpstr>A128023214L_Data</vt:lpstr>
      <vt:lpstr>A128023214L_Latest</vt:lpstr>
      <vt:lpstr>A128023222L</vt:lpstr>
      <vt:lpstr>A128023222L_Data</vt:lpstr>
      <vt:lpstr>A128023222L_Latest</vt:lpstr>
      <vt:lpstr>A128023226W</vt:lpstr>
      <vt:lpstr>A128023226W_Data</vt:lpstr>
      <vt:lpstr>A128023226W_Latest</vt:lpstr>
      <vt:lpstr>A128023230L</vt:lpstr>
      <vt:lpstr>A128023230L_Data</vt:lpstr>
      <vt:lpstr>A128023230L_Latest</vt:lpstr>
      <vt:lpstr>A128023234W</vt:lpstr>
      <vt:lpstr>A128023234W_Data</vt:lpstr>
      <vt:lpstr>A128023234W_Latest</vt:lpstr>
      <vt:lpstr>A128023238F</vt:lpstr>
      <vt:lpstr>A128023238F_Data</vt:lpstr>
      <vt:lpstr>A128023238F_Latest</vt:lpstr>
      <vt:lpstr>A128023242W</vt:lpstr>
      <vt:lpstr>A128023242W_Data</vt:lpstr>
      <vt:lpstr>A128023242W_Latest</vt:lpstr>
      <vt:lpstr>A128023246F</vt:lpstr>
      <vt:lpstr>A128023246F_Data</vt:lpstr>
      <vt:lpstr>A128023246F_Latest</vt:lpstr>
      <vt:lpstr>A128023250W</vt:lpstr>
      <vt:lpstr>A128023250W_Data</vt:lpstr>
      <vt:lpstr>A128023250W_Latest</vt:lpstr>
      <vt:lpstr>A128023254F</vt:lpstr>
      <vt:lpstr>A128023254F_Data</vt:lpstr>
      <vt:lpstr>A128023254F_Latest</vt:lpstr>
      <vt:lpstr>A128023258R</vt:lpstr>
      <vt:lpstr>A128023258R_Data</vt:lpstr>
      <vt:lpstr>A128023258R_Latest</vt:lpstr>
      <vt:lpstr>A128023262F</vt:lpstr>
      <vt:lpstr>A128023262F_Data</vt:lpstr>
      <vt:lpstr>A128023262F_Latest</vt:lpstr>
      <vt:lpstr>A128023266R</vt:lpstr>
      <vt:lpstr>A128023266R_Data</vt:lpstr>
      <vt:lpstr>A128023266R_Latest</vt:lpstr>
      <vt:lpstr>A128023270F</vt:lpstr>
      <vt:lpstr>A128023270F_Data</vt:lpstr>
      <vt:lpstr>A128023270F_Latest</vt:lpstr>
      <vt:lpstr>A128023274R</vt:lpstr>
      <vt:lpstr>A128023274R_Data</vt:lpstr>
      <vt:lpstr>A128023274R_Latest</vt:lpstr>
      <vt:lpstr>A128023278X</vt:lpstr>
      <vt:lpstr>A128023278X_Data</vt:lpstr>
      <vt:lpstr>A128023278X_Latest</vt:lpstr>
      <vt:lpstr>A128023282R</vt:lpstr>
      <vt:lpstr>A128023282R_Data</vt:lpstr>
      <vt:lpstr>A128023282R_Latest</vt:lpstr>
      <vt:lpstr>A128023286X</vt:lpstr>
      <vt:lpstr>A128023286X_Data</vt:lpstr>
      <vt:lpstr>A128023286X_Latest</vt:lpstr>
      <vt:lpstr>A128023290R</vt:lpstr>
      <vt:lpstr>A128023290R_Data</vt:lpstr>
      <vt:lpstr>A128023290R_Latest</vt:lpstr>
      <vt:lpstr>A128023302L</vt:lpstr>
      <vt:lpstr>A128023302L_Data</vt:lpstr>
      <vt:lpstr>A128023302L_Latest</vt:lpstr>
      <vt:lpstr>A128023306W</vt:lpstr>
      <vt:lpstr>A128023306W_Data</vt:lpstr>
      <vt:lpstr>A128023306W_Latest</vt:lpstr>
      <vt:lpstr>A128023310L</vt:lpstr>
      <vt:lpstr>A128023310L_Data</vt:lpstr>
      <vt:lpstr>A128023310L_Latest</vt:lpstr>
      <vt:lpstr>A128023314W</vt:lpstr>
      <vt:lpstr>A128023314W_Data</vt:lpstr>
      <vt:lpstr>A128023314W_Latest</vt:lpstr>
      <vt:lpstr>A128023318F</vt:lpstr>
      <vt:lpstr>A128023318F_Data</vt:lpstr>
      <vt:lpstr>A128023318F_Latest</vt:lpstr>
      <vt:lpstr>A128023322W</vt:lpstr>
      <vt:lpstr>A128023322W_Data</vt:lpstr>
      <vt:lpstr>A128023322W_Latest</vt:lpstr>
      <vt:lpstr>A128023326F</vt:lpstr>
      <vt:lpstr>A128023326F_Data</vt:lpstr>
      <vt:lpstr>A128023326F_Latest</vt:lpstr>
      <vt:lpstr>A128023330W</vt:lpstr>
      <vt:lpstr>A128023330W_Data</vt:lpstr>
      <vt:lpstr>A128023330W_Latest</vt:lpstr>
      <vt:lpstr>A128023334F</vt:lpstr>
      <vt:lpstr>A128023334F_Data</vt:lpstr>
      <vt:lpstr>A128023334F_Latest</vt:lpstr>
      <vt:lpstr>A128023338R</vt:lpstr>
      <vt:lpstr>A128023338R_Data</vt:lpstr>
      <vt:lpstr>A128023338R_Latest</vt:lpstr>
      <vt:lpstr>A128023342F</vt:lpstr>
      <vt:lpstr>A128023342F_Data</vt:lpstr>
      <vt:lpstr>A128023342F_Latest</vt:lpstr>
      <vt:lpstr>A128023346R</vt:lpstr>
      <vt:lpstr>A128023346R_Data</vt:lpstr>
      <vt:lpstr>A128023346R_Latest</vt:lpstr>
      <vt:lpstr>A128023350F</vt:lpstr>
      <vt:lpstr>A128023350F_Data</vt:lpstr>
      <vt:lpstr>A128023350F_Latest</vt:lpstr>
      <vt:lpstr>A128023354R</vt:lpstr>
      <vt:lpstr>A128023354R_Data</vt:lpstr>
      <vt:lpstr>A128023354R_Latest</vt:lpstr>
      <vt:lpstr>A128023358X</vt:lpstr>
      <vt:lpstr>A128023358X_Data</vt:lpstr>
      <vt:lpstr>A128023358X_Latest</vt:lpstr>
      <vt:lpstr>A128023362R</vt:lpstr>
      <vt:lpstr>A128023362R_Data</vt:lpstr>
      <vt:lpstr>A128023362R_Latest</vt:lpstr>
      <vt:lpstr>A128023366X</vt:lpstr>
      <vt:lpstr>A128023366X_Data</vt:lpstr>
      <vt:lpstr>A128023366X_Latest</vt:lpstr>
      <vt:lpstr>A128023370R</vt:lpstr>
      <vt:lpstr>A128023370R_Data</vt:lpstr>
      <vt:lpstr>A128023370R_Latest</vt:lpstr>
      <vt:lpstr>A128023374X</vt:lpstr>
      <vt:lpstr>A128023374X_Data</vt:lpstr>
      <vt:lpstr>A128023374X_Latest</vt:lpstr>
      <vt:lpstr>A128023378J</vt:lpstr>
      <vt:lpstr>A128023378J_Data</vt:lpstr>
      <vt:lpstr>A128023378J_Latest</vt:lpstr>
      <vt:lpstr>A128023382X</vt:lpstr>
      <vt:lpstr>A128023382X_Data</vt:lpstr>
      <vt:lpstr>A128023382X_Latest</vt:lpstr>
      <vt:lpstr>A128023386J</vt:lpstr>
      <vt:lpstr>A128023386J_Data</vt:lpstr>
      <vt:lpstr>A128023386J_Latest</vt:lpstr>
      <vt:lpstr>A128023390X</vt:lpstr>
      <vt:lpstr>A128023390X_Data</vt:lpstr>
      <vt:lpstr>A128023390X_Latest</vt:lpstr>
      <vt:lpstr>A128023394J</vt:lpstr>
      <vt:lpstr>A128023394J_Data</vt:lpstr>
      <vt:lpstr>A128023394J_Latest</vt:lpstr>
      <vt:lpstr>A128023398T</vt:lpstr>
      <vt:lpstr>A128023398T_Data</vt:lpstr>
      <vt:lpstr>A128023398T_Latest</vt:lpstr>
      <vt:lpstr>A128023402W</vt:lpstr>
      <vt:lpstr>A128023402W_Data</vt:lpstr>
      <vt:lpstr>A128023402W_Latest</vt:lpstr>
      <vt:lpstr>A128024922V</vt:lpstr>
      <vt:lpstr>A128024922V_Data</vt:lpstr>
      <vt:lpstr>A128024922V_Latest</vt:lpstr>
      <vt:lpstr>A128024926C</vt:lpstr>
      <vt:lpstr>A128024926C_Data</vt:lpstr>
      <vt:lpstr>A128024926C_Latest</vt:lpstr>
      <vt:lpstr>A128024930V</vt:lpstr>
      <vt:lpstr>A128024930V_Data</vt:lpstr>
      <vt:lpstr>A128024930V_Latest</vt:lpstr>
      <vt:lpstr>A128025262T</vt:lpstr>
      <vt:lpstr>A128025262T_Data</vt:lpstr>
      <vt:lpstr>A128025262T_Latest</vt:lpstr>
      <vt:lpstr>A128025266A</vt:lpstr>
      <vt:lpstr>A128025266A_Data</vt:lpstr>
      <vt:lpstr>A128025266A_Latest</vt:lpstr>
      <vt:lpstr>A128025270T</vt:lpstr>
      <vt:lpstr>A128025270T_Data</vt:lpstr>
      <vt:lpstr>A128025270T_Latest</vt:lpstr>
      <vt:lpstr>A128025274A</vt:lpstr>
      <vt:lpstr>A128025274A_Data</vt:lpstr>
      <vt:lpstr>A128025274A_Latest</vt:lpstr>
      <vt:lpstr>A128025278K</vt:lpstr>
      <vt:lpstr>A128025278K_Data</vt:lpstr>
      <vt:lpstr>A128025278K_Latest</vt:lpstr>
      <vt:lpstr>A128025282A</vt:lpstr>
      <vt:lpstr>A128025282A_Data</vt:lpstr>
      <vt:lpstr>A128025282A_Latest</vt:lpstr>
      <vt:lpstr>A128025286K</vt:lpstr>
      <vt:lpstr>A128025286K_Data</vt:lpstr>
      <vt:lpstr>A128025286K_Latest</vt:lpstr>
      <vt:lpstr>A128025290A</vt:lpstr>
      <vt:lpstr>A128025290A_Data</vt:lpstr>
      <vt:lpstr>A128025290A_Latest</vt:lpstr>
      <vt:lpstr>A128025294K</vt:lpstr>
      <vt:lpstr>A128025294K_Data</vt:lpstr>
      <vt:lpstr>A128025294K_Latest</vt:lpstr>
      <vt:lpstr>A128025298V</vt:lpstr>
      <vt:lpstr>A128025298V_Data</vt:lpstr>
      <vt:lpstr>A128025298V_Latest</vt:lpstr>
      <vt:lpstr>A128025302X</vt:lpstr>
      <vt:lpstr>A128025302X_Data</vt:lpstr>
      <vt:lpstr>A128025302X_Latest</vt:lpstr>
      <vt:lpstr>A128025306J</vt:lpstr>
      <vt:lpstr>A128025306J_Data</vt:lpstr>
      <vt:lpstr>A128025306J_Latest</vt:lpstr>
      <vt:lpstr>A128025310X</vt:lpstr>
      <vt:lpstr>A128025310X_Data</vt:lpstr>
      <vt:lpstr>A128025310X_Latest</vt:lpstr>
      <vt:lpstr>A128025314J</vt:lpstr>
      <vt:lpstr>A128025314J_Data</vt:lpstr>
      <vt:lpstr>A128025314J_Latest</vt:lpstr>
      <vt:lpstr>A128025318T</vt:lpstr>
      <vt:lpstr>A128025318T_Data</vt:lpstr>
      <vt:lpstr>A128025318T_Latest</vt:lpstr>
      <vt:lpstr>A128025322J</vt:lpstr>
      <vt:lpstr>A128025322J_Data</vt:lpstr>
      <vt:lpstr>A128025322J_Latest</vt:lpstr>
      <vt:lpstr>A128025326T</vt:lpstr>
      <vt:lpstr>A128025326T_Data</vt:lpstr>
      <vt:lpstr>A128025326T_Latest</vt:lpstr>
      <vt:lpstr>A128025330J</vt:lpstr>
      <vt:lpstr>A128025330J_Data</vt:lpstr>
      <vt:lpstr>A128025330J_Latest</vt:lpstr>
      <vt:lpstr>A128025334T</vt:lpstr>
      <vt:lpstr>A128025334T_Data</vt:lpstr>
      <vt:lpstr>A128025334T_Latest</vt:lpstr>
      <vt:lpstr>A128025338A</vt:lpstr>
      <vt:lpstr>A128025338A_Data</vt:lpstr>
      <vt:lpstr>A128025338A_Latest</vt:lpstr>
      <vt:lpstr>A128025342T</vt:lpstr>
      <vt:lpstr>A128025342T_Data</vt:lpstr>
      <vt:lpstr>A128025342T_Latest</vt:lpstr>
      <vt:lpstr>A128025346A</vt:lpstr>
      <vt:lpstr>A128025346A_Data</vt:lpstr>
      <vt:lpstr>A128025346A_Latest</vt:lpstr>
      <vt:lpstr>A128025350T</vt:lpstr>
      <vt:lpstr>A128025350T_Data</vt:lpstr>
      <vt:lpstr>A128025350T_Latest</vt:lpstr>
      <vt:lpstr>A128025354A</vt:lpstr>
      <vt:lpstr>A128025354A_Data</vt:lpstr>
      <vt:lpstr>A128025354A_Latest</vt:lpstr>
      <vt:lpstr>A128025358K</vt:lpstr>
      <vt:lpstr>A128025358K_Data</vt:lpstr>
      <vt:lpstr>A128025358K_Latest</vt:lpstr>
      <vt:lpstr>A128025362A</vt:lpstr>
      <vt:lpstr>A128025362A_Data</vt:lpstr>
      <vt:lpstr>A128025362A_Latest</vt:lpstr>
      <vt:lpstr>A128025366K</vt:lpstr>
      <vt:lpstr>A128025366K_Data</vt:lpstr>
      <vt:lpstr>A128025366K_Latest</vt:lpstr>
      <vt:lpstr>A128025370A</vt:lpstr>
      <vt:lpstr>A128025370A_Data</vt:lpstr>
      <vt:lpstr>A128025370A_Latest</vt:lpstr>
      <vt:lpstr>A128025374K</vt:lpstr>
      <vt:lpstr>A128025374K_Data</vt:lpstr>
      <vt:lpstr>A128025374K_Latest</vt:lpstr>
      <vt:lpstr>A128025378V</vt:lpstr>
      <vt:lpstr>A128025378V_Data</vt:lpstr>
      <vt:lpstr>A128025378V_Latest</vt:lpstr>
      <vt:lpstr>A128025382K</vt:lpstr>
      <vt:lpstr>A128025382K_Data</vt:lpstr>
      <vt:lpstr>A128025382K_Latest</vt:lpstr>
      <vt:lpstr>A128025386V</vt:lpstr>
      <vt:lpstr>A128025386V_Data</vt:lpstr>
      <vt:lpstr>A128025386V_Latest</vt:lpstr>
      <vt:lpstr>A128025390K</vt:lpstr>
      <vt:lpstr>A128025390K_Data</vt:lpstr>
      <vt:lpstr>A128025390K_Latest</vt:lpstr>
      <vt:lpstr>A128025394V</vt:lpstr>
      <vt:lpstr>A128025394V_Data</vt:lpstr>
      <vt:lpstr>A128025394V_Latest</vt:lpstr>
      <vt:lpstr>A128025398C</vt:lpstr>
      <vt:lpstr>A128025398C_Data</vt:lpstr>
      <vt:lpstr>A128025398C_Latest</vt:lpstr>
      <vt:lpstr>A128025402J</vt:lpstr>
      <vt:lpstr>A128025402J_Data</vt:lpstr>
      <vt:lpstr>A128025402J_Latest</vt:lpstr>
      <vt:lpstr>A128025406T</vt:lpstr>
      <vt:lpstr>A128025406T_Data</vt:lpstr>
      <vt:lpstr>A128025406T_Latest</vt:lpstr>
      <vt:lpstr>A128025410J</vt:lpstr>
      <vt:lpstr>A128025410J_Data</vt:lpstr>
      <vt:lpstr>A128025410J_Latest</vt:lpstr>
      <vt:lpstr>A128025414T</vt:lpstr>
      <vt:lpstr>A128025414T_Data</vt:lpstr>
      <vt:lpstr>A128025414T_Latest</vt:lpstr>
      <vt:lpstr>A128025418A</vt:lpstr>
      <vt:lpstr>A128025418A_Data</vt:lpstr>
      <vt:lpstr>A128025418A_Latest</vt:lpstr>
      <vt:lpstr>A128025422T</vt:lpstr>
      <vt:lpstr>A128025422T_Data</vt:lpstr>
      <vt:lpstr>A128025422T_Latest</vt:lpstr>
      <vt:lpstr>A128025426A</vt:lpstr>
      <vt:lpstr>A128025426A_Data</vt:lpstr>
      <vt:lpstr>A128025426A_Latest</vt:lpstr>
      <vt:lpstr>A128025430T</vt:lpstr>
      <vt:lpstr>A128025430T_Data</vt:lpstr>
      <vt:lpstr>A128025430T_Latest</vt:lpstr>
      <vt:lpstr>A128025434A</vt:lpstr>
      <vt:lpstr>A128025434A_Data</vt:lpstr>
      <vt:lpstr>A128025434A_Latest</vt:lpstr>
      <vt:lpstr>A128025438K</vt:lpstr>
      <vt:lpstr>A128025438K_Data</vt:lpstr>
      <vt:lpstr>A128025438K_Latest</vt:lpstr>
      <vt:lpstr>A128025442A</vt:lpstr>
      <vt:lpstr>A128025442A_Data</vt:lpstr>
      <vt:lpstr>A128025442A_Latest</vt:lpstr>
      <vt:lpstr>A128025446K</vt:lpstr>
      <vt:lpstr>A128025446K_Data</vt:lpstr>
      <vt:lpstr>A128025446K_Latest</vt:lpstr>
      <vt:lpstr>A128025450A</vt:lpstr>
      <vt:lpstr>A128025450A_Data</vt:lpstr>
      <vt:lpstr>A128025450A_Latest</vt:lpstr>
      <vt:lpstr>A128025454K</vt:lpstr>
      <vt:lpstr>A128025454K_Data</vt:lpstr>
      <vt:lpstr>A128025454K_Latest</vt:lpstr>
      <vt:lpstr>A128025458V</vt:lpstr>
      <vt:lpstr>A128025458V_Data</vt:lpstr>
      <vt:lpstr>A128025458V_Latest</vt:lpstr>
      <vt:lpstr>A128025462K</vt:lpstr>
      <vt:lpstr>A128025462K_Data</vt:lpstr>
      <vt:lpstr>A128025462K_Latest</vt:lpstr>
      <vt:lpstr>A128025466V</vt:lpstr>
      <vt:lpstr>A128025466V_Data</vt:lpstr>
      <vt:lpstr>A128025466V_Latest</vt:lpstr>
      <vt:lpstr>A128025470K</vt:lpstr>
      <vt:lpstr>A128025470K_Data</vt:lpstr>
      <vt:lpstr>A128025470K_Latest</vt:lpstr>
      <vt:lpstr>A128025474V</vt:lpstr>
      <vt:lpstr>A128025474V_Data</vt:lpstr>
      <vt:lpstr>A128025474V_Latest</vt:lpstr>
      <vt:lpstr>A128025478C</vt:lpstr>
      <vt:lpstr>A128025478C_Data</vt:lpstr>
      <vt:lpstr>A128025478C_Latest</vt:lpstr>
      <vt:lpstr>A128025486C</vt:lpstr>
      <vt:lpstr>A128025486C_Data</vt:lpstr>
      <vt:lpstr>A128025486C_Latest</vt:lpstr>
      <vt:lpstr>A128025510T</vt:lpstr>
      <vt:lpstr>A128025510T_Data</vt:lpstr>
      <vt:lpstr>A128025510T_Latest</vt:lpstr>
      <vt:lpstr>A128025514A</vt:lpstr>
      <vt:lpstr>A128025514A_Data</vt:lpstr>
      <vt:lpstr>A128025514A_Latest</vt:lpstr>
      <vt:lpstr>A128025518K</vt:lpstr>
      <vt:lpstr>A128025518K_Data</vt:lpstr>
      <vt:lpstr>A128025518K_Latest</vt:lpstr>
      <vt:lpstr>A128025522A</vt:lpstr>
      <vt:lpstr>A128025522A_Data</vt:lpstr>
      <vt:lpstr>A128025522A_Latest</vt:lpstr>
      <vt:lpstr>A128025526K</vt:lpstr>
      <vt:lpstr>A128025526K_Data</vt:lpstr>
      <vt:lpstr>A128025526K_Latest</vt:lpstr>
      <vt:lpstr>A128025530A</vt:lpstr>
      <vt:lpstr>A128025530A_Data</vt:lpstr>
      <vt:lpstr>A128025530A_Latest</vt:lpstr>
      <vt:lpstr>A128025534K</vt:lpstr>
      <vt:lpstr>A128025534K_Data</vt:lpstr>
      <vt:lpstr>A128025534K_Latest</vt:lpstr>
      <vt:lpstr>A128025538V</vt:lpstr>
      <vt:lpstr>A128025538V_Data</vt:lpstr>
      <vt:lpstr>A128025538V_Latest</vt:lpstr>
      <vt:lpstr>A128025542K</vt:lpstr>
      <vt:lpstr>A128025542K_Data</vt:lpstr>
      <vt:lpstr>A128025542K_Latest</vt:lpstr>
      <vt:lpstr>A128025546V</vt:lpstr>
      <vt:lpstr>A128025546V_Data</vt:lpstr>
      <vt:lpstr>A128025546V_Latest</vt:lpstr>
      <vt:lpstr>A128025550K</vt:lpstr>
      <vt:lpstr>A128025550K_Data</vt:lpstr>
      <vt:lpstr>A128025550K_Latest</vt:lpstr>
      <vt:lpstr>A128025558C</vt:lpstr>
      <vt:lpstr>A128025558C_Data</vt:lpstr>
      <vt:lpstr>A128025558C_Latest</vt:lpstr>
      <vt:lpstr>A128025562V</vt:lpstr>
      <vt:lpstr>A128025562V_Data</vt:lpstr>
      <vt:lpstr>A128025562V_Latest</vt:lpstr>
      <vt:lpstr>A128025566C</vt:lpstr>
      <vt:lpstr>A128025566C_Data</vt:lpstr>
      <vt:lpstr>A128025566C_Latest</vt:lpstr>
      <vt:lpstr>A128025570V</vt:lpstr>
      <vt:lpstr>A128025570V_Data</vt:lpstr>
      <vt:lpstr>A128025570V_Latest</vt:lpstr>
      <vt:lpstr>A128025574C</vt:lpstr>
      <vt:lpstr>A128025574C_Data</vt:lpstr>
      <vt:lpstr>A128025574C_Latest</vt:lpstr>
      <vt:lpstr>A128025578L</vt:lpstr>
      <vt:lpstr>A128025578L_Data</vt:lpstr>
      <vt:lpstr>A128025578L_Latest</vt:lpstr>
      <vt:lpstr>A128025582C</vt:lpstr>
      <vt:lpstr>A128025582C_Data</vt:lpstr>
      <vt:lpstr>A128025582C_Latest</vt:lpstr>
      <vt:lpstr>A128025586L</vt:lpstr>
      <vt:lpstr>A128025586L_Data</vt:lpstr>
      <vt:lpstr>A128025586L_Latest</vt:lpstr>
      <vt:lpstr>A128025590C</vt:lpstr>
      <vt:lpstr>A128025590C_Data</vt:lpstr>
      <vt:lpstr>A128025590C_Latest</vt:lpstr>
      <vt:lpstr>A128025594L</vt:lpstr>
      <vt:lpstr>A128025594L_Data</vt:lpstr>
      <vt:lpstr>A128025594L_Latest</vt:lpstr>
      <vt:lpstr>A128025598W</vt:lpstr>
      <vt:lpstr>A128025598W_Data</vt:lpstr>
      <vt:lpstr>A128025598W_Latest</vt:lpstr>
      <vt:lpstr>A128025602A</vt:lpstr>
      <vt:lpstr>A128025602A_Data</vt:lpstr>
      <vt:lpstr>A128025602A_Latest</vt:lpstr>
      <vt:lpstr>A128025606K</vt:lpstr>
      <vt:lpstr>A128025606K_Data</vt:lpstr>
      <vt:lpstr>A128025606K_Latest</vt:lpstr>
      <vt:lpstr>A128025610A</vt:lpstr>
      <vt:lpstr>A128025610A_Data</vt:lpstr>
      <vt:lpstr>A128025610A_Latest</vt:lpstr>
      <vt:lpstr>A128025614K</vt:lpstr>
      <vt:lpstr>A128025614K_Data</vt:lpstr>
      <vt:lpstr>A128025614K_Latest</vt:lpstr>
      <vt:lpstr>A128025618V</vt:lpstr>
      <vt:lpstr>A128025618V_Data</vt:lpstr>
      <vt:lpstr>A128025618V_Latest</vt:lpstr>
      <vt:lpstr>A128025622K</vt:lpstr>
      <vt:lpstr>A128025622K_Data</vt:lpstr>
      <vt:lpstr>A128025622K_Latest</vt:lpstr>
      <vt:lpstr>A128025626V</vt:lpstr>
      <vt:lpstr>A128025626V_Data</vt:lpstr>
      <vt:lpstr>A128025626V_Latest</vt:lpstr>
      <vt:lpstr>A128025630K</vt:lpstr>
      <vt:lpstr>A128025630K_Data</vt:lpstr>
      <vt:lpstr>A128025630K_Latest</vt:lpstr>
      <vt:lpstr>A128025634V</vt:lpstr>
      <vt:lpstr>A128025634V_Data</vt:lpstr>
      <vt:lpstr>A128025634V_Latest</vt:lpstr>
      <vt:lpstr>A128027070K</vt:lpstr>
      <vt:lpstr>A128027070K_Data</vt:lpstr>
      <vt:lpstr>A128027070K_Latest</vt:lpstr>
      <vt:lpstr>A128027074V</vt:lpstr>
      <vt:lpstr>A128027074V_Data</vt:lpstr>
      <vt:lpstr>A128027074V_Latest</vt:lpstr>
      <vt:lpstr>A128027078C</vt:lpstr>
      <vt:lpstr>A128027078C_Data</vt:lpstr>
      <vt:lpstr>A128027078C_Latest</vt:lpstr>
      <vt:lpstr>A128027082V</vt:lpstr>
      <vt:lpstr>A128027082V_Data</vt:lpstr>
      <vt:lpstr>A128027082V_Latest</vt:lpstr>
      <vt:lpstr>A128027086C</vt:lpstr>
      <vt:lpstr>A128027086C_Data</vt:lpstr>
      <vt:lpstr>A128027086C_Latest</vt:lpstr>
      <vt:lpstr>A128027090V</vt:lpstr>
      <vt:lpstr>A128027090V_Data</vt:lpstr>
      <vt:lpstr>A128027090V_Latest</vt:lpstr>
      <vt:lpstr>A128027482F</vt:lpstr>
      <vt:lpstr>A128027482F_Data</vt:lpstr>
      <vt:lpstr>A128027482F_Latest</vt:lpstr>
      <vt:lpstr>A128027486R</vt:lpstr>
      <vt:lpstr>A128027486R_Data</vt:lpstr>
      <vt:lpstr>A128027486R_Latest</vt:lpstr>
      <vt:lpstr>A128027490F</vt:lpstr>
      <vt:lpstr>A128027490F_Data</vt:lpstr>
      <vt:lpstr>A128027490F_Latest</vt:lpstr>
      <vt:lpstr>A128027494R</vt:lpstr>
      <vt:lpstr>A128027494R_Data</vt:lpstr>
      <vt:lpstr>A128027494R_Latest</vt:lpstr>
      <vt:lpstr>A128027498X</vt:lpstr>
      <vt:lpstr>A128027498X_Data</vt:lpstr>
      <vt:lpstr>A128027498X_Latest</vt:lpstr>
      <vt:lpstr>A128027502C</vt:lpstr>
      <vt:lpstr>A128027502C_Data</vt:lpstr>
      <vt:lpstr>A128027502C_Latest</vt:lpstr>
      <vt:lpstr>A128027506L</vt:lpstr>
      <vt:lpstr>A128027506L_Data</vt:lpstr>
      <vt:lpstr>A128027506L_Latest</vt:lpstr>
      <vt:lpstr>A128027510C</vt:lpstr>
      <vt:lpstr>A128027510C_Data</vt:lpstr>
      <vt:lpstr>A128027510C_Latest</vt:lpstr>
      <vt:lpstr>A128027514L</vt:lpstr>
      <vt:lpstr>A128027514L_Data</vt:lpstr>
      <vt:lpstr>A128027514L_Latest</vt:lpstr>
      <vt:lpstr>A128027518W</vt:lpstr>
      <vt:lpstr>A128027518W_Data</vt:lpstr>
      <vt:lpstr>A128027518W_Latest</vt:lpstr>
      <vt:lpstr>A128027522L</vt:lpstr>
      <vt:lpstr>A128027522L_Data</vt:lpstr>
      <vt:lpstr>A128027522L_Latest</vt:lpstr>
      <vt:lpstr>A128027526W</vt:lpstr>
      <vt:lpstr>A128027526W_Data</vt:lpstr>
      <vt:lpstr>A128027526W_Latest</vt:lpstr>
      <vt:lpstr>A128027530L</vt:lpstr>
      <vt:lpstr>A128027530L_Data</vt:lpstr>
      <vt:lpstr>A128027530L_Latest</vt:lpstr>
      <vt:lpstr>A128027534W</vt:lpstr>
      <vt:lpstr>A128027534W_Data</vt:lpstr>
      <vt:lpstr>A128027534W_Latest</vt:lpstr>
      <vt:lpstr>A128027538F</vt:lpstr>
      <vt:lpstr>A128027538F_Data</vt:lpstr>
      <vt:lpstr>A128027538F_Latest</vt:lpstr>
      <vt:lpstr>A128027546F</vt:lpstr>
      <vt:lpstr>A128027546F_Data</vt:lpstr>
      <vt:lpstr>A128027546F_Latest</vt:lpstr>
      <vt:lpstr>A128027550W</vt:lpstr>
      <vt:lpstr>A128027550W_Data</vt:lpstr>
      <vt:lpstr>A128027550W_Latest</vt:lpstr>
      <vt:lpstr>A128027554F</vt:lpstr>
      <vt:lpstr>A128027554F_Data</vt:lpstr>
      <vt:lpstr>A128027554F_Latest</vt:lpstr>
      <vt:lpstr>A128027558R</vt:lpstr>
      <vt:lpstr>A128027558R_Data</vt:lpstr>
      <vt:lpstr>A128027558R_Latest</vt:lpstr>
      <vt:lpstr>A128027562F</vt:lpstr>
      <vt:lpstr>A128027562F_Data</vt:lpstr>
      <vt:lpstr>A128027562F_Latest</vt:lpstr>
      <vt:lpstr>A128027566R</vt:lpstr>
      <vt:lpstr>A128027566R_Data</vt:lpstr>
      <vt:lpstr>A128027566R_Latest</vt:lpstr>
      <vt:lpstr>A128027570F</vt:lpstr>
      <vt:lpstr>A128027570F_Data</vt:lpstr>
      <vt:lpstr>A128027570F_Latest</vt:lpstr>
      <vt:lpstr>A128027574R</vt:lpstr>
      <vt:lpstr>A128027574R_Data</vt:lpstr>
      <vt:lpstr>A128027574R_Latest</vt:lpstr>
      <vt:lpstr>A128027578X</vt:lpstr>
      <vt:lpstr>A128027578X_Data</vt:lpstr>
      <vt:lpstr>A128027578X_Latest</vt:lpstr>
      <vt:lpstr>A128027582R</vt:lpstr>
      <vt:lpstr>A128027582R_Data</vt:lpstr>
      <vt:lpstr>A128027582R_Latest</vt:lpstr>
      <vt:lpstr>A128027586X</vt:lpstr>
      <vt:lpstr>A128027586X_Data</vt:lpstr>
      <vt:lpstr>A128027586X_Latest</vt:lpstr>
      <vt:lpstr>A128027590R</vt:lpstr>
      <vt:lpstr>A128027590R_Data</vt:lpstr>
      <vt:lpstr>A128027590R_Latest</vt:lpstr>
      <vt:lpstr>A128027594X</vt:lpstr>
      <vt:lpstr>A128027594X_Data</vt:lpstr>
      <vt:lpstr>A128027594X_Latest</vt:lpstr>
      <vt:lpstr>A128027598J</vt:lpstr>
      <vt:lpstr>A128027598J_Data</vt:lpstr>
      <vt:lpstr>A128027598J_Latest</vt:lpstr>
      <vt:lpstr>A128027602L</vt:lpstr>
      <vt:lpstr>A128027602L_Data</vt:lpstr>
      <vt:lpstr>A128027602L_Latest</vt:lpstr>
      <vt:lpstr>A128027606W</vt:lpstr>
      <vt:lpstr>A128027606W_Data</vt:lpstr>
      <vt:lpstr>A128027606W_Latest</vt:lpstr>
      <vt:lpstr>A128027610L</vt:lpstr>
      <vt:lpstr>A128027610L_Data</vt:lpstr>
      <vt:lpstr>A128027610L_Latest</vt:lpstr>
      <vt:lpstr>A128027614W</vt:lpstr>
      <vt:lpstr>A128027614W_Data</vt:lpstr>
      <vt:lpstr>A128027614W_Latest</vt:lpstr>
      <vt:lpstr>A128027618F</vt:lpstr>
      <vt:lpstr>A128027618F_Data</vt:lpstr>
      <vt:lpstr>A128027618F_Latest</vt:lpstr>
      <vt:lpstr>A128027622W</vt:lpstr>
      <vt:lpstr>A128027622W_Data</vt:lpstr>
      <vt:lpstr>A128027622W_Latest</vt:lpstr>
      <vt:lpstr>A128027626F</vt:lpstr>
      <vt:lpstr>A128027626F_Data</vt:lpstr>
      <vt:lpstr>A128027626F_Latest</vt:lpstr>
      <vt:lpstr>A128027630W</vt:lpstr>
      <vt:lpstr>A128027630W_Data</vt:lpstr>
      <vt:lpstr>A128027630W_Latest</vt:lpstr>
      <vt:lpstr>A128027634F</vt:lpstr>
      <vt:lpstr>A128027634F_Data</vt:lpstr>
      <vt:lpstr>A128027634F_Latest</vt:lpstr>
      <vt:lpstr>A128027638R</vt:lpstr>
      <vt:lpstr>A128027638R_Data</vt:lpstr>
      <vt:lpstr>A128027638R_Latest</vt:lpstr>
      <vt:lpstr>A128027642F</vt:lpstr>
      <vt:lpstr>A128027642F_Data</vt:lpstr>
      <vt:lpstr>A128027642F_Latest</vt:lpstr>
      <vt:lpstr>A128027646R</vt:lpstr>
      <vt:lpstr>A128027646R_Data</vt:lpstr>
      <vt:lpstr>A128027646R_Latest</vt:lpstr>
      <vt:lpstr>A128027650F</vt:lpstr>
      <vt:lpstr>A128027650F_Data</vt:lpstr>
      <vt:lpstr>A128027650F_Latest</vt:lpstr>
      <vt:lpstr>A128027654R</vt:lpstr>
      <vt:lpstr>A128027654R_Data</vt:lpstr>
      <vt:lpstr>A128027654R_Latest</vt:lpstr>
      <vt:lpstr>A128027658X</vt:lpstr>
      <vt:lpstr>A128027658X_Data</vt:lpstr>
      <vt:lpstr>A128027658X_Latest</vt:lpstr>
      <vt:lpstr>A128027662R</vt:lpstr>
      <vt:lpstr>A128027662R_Data</vt:lpstr>
      <vt:lpstr>A128027662R_Latest</vt:lpstr>
      <vt:lpstr>A128027666X</vt:lpstr>
      <vt:lpstr>A128027666X_Data</vt:lpstr>
      <vt:lpstr>A128027666X_Latest</vt:lpstr>
      <vt:lpstr>A128027670R</vt:lpstr>
      <vt:lpstr>A128027670R_Data</vt:lpstr>
      <vt:lpstr>A128027670R_Latest</vt:lpstr>
      <vt:lpstr>A128027674X</vt:lpstr>
      <vt:lpstr>A128027674X_Data</vt:lpstr>
      <vt:lpstr>A128027674X_Latest</vt:lpstr>
      <vt:lpstr>A128027678J</vt:lpstr>
      <vt:lpstr>A128027678J_Data</vt:lpstr>
      <vt:lpstr>A128027678J_Latest</vt:lpstr>
      <vt:lpstr>A128027682X</vt:lpstr>
      <vt:lpstr>A128027682X_Data</vt:lpstr>
      <vt:lpstr>A128027682X_Latest</vt:lpstr>
      <vt:lpstr>A128027686J</vt:lpstr>
      <vt:lpstr>A128027686J_Data</vt:lpstr>
      <vt:lpstr>A128027686J_Latest</vt:lpstr>
      <vt:lpstr>A128027690X</vt:lpstr>
      <vt:lpstr>A128027690X_Data</vt:lpstr>
      <vt:lpstr>A128027690X_Latest</vt:lpstr>
      <vt:lpstr>A128027694J</vt:lpstr>
      <vt:lpstr>A128027694J_Data</vt:lpstr>
      <vt:lpstr>A128027694J_Latest</vt:lpstr>
      <vt:lpstr>A128027698T</vt:lpstr>
      <vt:lpstr>A128027698T_Data</vt:lpstr>
      <vt:lpstr>A128027698T_Latest</vt:lpstr>
      <vt:lpstr>A128027702W</vt:lpstr>
      <vt:lpstr>A128027702W_Data</vt:lpstr>
      <vt:lpstr>A128027702W_Latest</vt:lpstr>
      <vt:lpstr>A128027718R</vt:lpstr>
      <vt:lpstr>A128027718R_Data</vt:lpstr>
      <vt:lpstr>A128027718R_Latest</vt:lpstr>
      <vt:lpstr>A128027722F</vt:lpstr>
      <vt:lpstr>A128027722F_Data</vt:lpstr>
      <vt:lpstr>A128027722F_Latest</vt:lpstr>
      <vt:lpstr>A128027726R</vt:lpstr>
      <vt:lpstr>A128027726R_Data</vt:lpstr>
      <vt:lpstr>A128027726R_Latest</vt:lpstr>
      <vt:lpstr>A128027730F</vt:lpstr>
      <vt:lpstr>A128027730F_Data</vt:lpstr>
      <vt:lpstr>A128027730F_Latest</vt:lpstr>
      <vt:lpstr>A128027734R</vt:lpstr>
      <vt:lpstr>A128027734R_Data</vt:lpstr>
      <vt:lpstr>A128027734R_Latest</vt:lpstr>
      <vt:lpstr>A128027738X</vt:lpstr>
      <vt:lpstr>A128027738X_Data</vt:lpstr>
      <vt:lpstr>A128027738X_Latest</vt:lpstr>
      <vt:lpstr>A128027742R</vt:lpstr>
      <vt:lpstr>A128027742R_Data</vt:lpstr>
      <vt:lpstr>A128027742R_Latest</vt:lpstr>
      <vt:lpstr>A128027746X</vt:lpstr>
      <vt:lpstr>A128027746X_Data</vt:lpstr>
      <vt:lpstr>A128027746X_Latest</vt:lpstr>
      <vt:lpstr>A128027750R</vt:lpstr>
      <vt:lpstr>A128027750R_Data</vt:lpstr>
      <vt:lpstr>A128027750R_Latest</vt:lpstr>
      <vt:lpstr>A128027754X</vt:lpstr>
      <vt:lpstr>A128027754X_Data</vt:lpstr>
      <vt:lpstr>A128027754X_Latest</vt:lpstr>
      <vt:lpstr>A128027758J</vt:lpstr>
      <vt:lpstr>A128027758J_Data</vt:lpstr>
      <vt:lpstr>A128027758J_Latest</vt:lpstr>
      <vt:lpstr>A128027762X</vt:lpstr>
      <vt:lpstr>A128027762X_Data</vt:lpstr>
      <vt:lpstr>A128027762X_Latest</vt:lpstr>
      <vt:lpstr>A128027766J</vt:lpstr>
      <vt:lpstr>A128027766J_Data</vt:lpstr>
      <vt:lpstr>A128027766J_Latest</vt:lpstr>
      <vt:lpstr>A128027770X</vt:lpstr>
      <vt:lpstr>A128027770X_Data</vt:lpstr>
      <vt:lpstr>A128027770X_Latest</vt:lpstr>
      <vt:lpstr>A128027774J</vt:lpstr>
      <vt:lpstr>A128027774J_Data</vt:lpstr>
      <vt:lpstr>A128027774J_Latest</vt:lpstr>
      <vt:lpstr>A128027778T</vt:lpstr>
      <vt:lpstr>A128027778T_Data</vt:lpstr>
      <vt:lpstr>A128027778T_Latest</vt:lpstr>
      <vt:lpstr>A128027782J</vt:lpstr>
      <vt:lpstr>A128027782J_Data</vt:lpstr>
      <vt:lpstr>A128027782J_Latest</vt:lpstr>
      <vt:lpstr>A128027786T</vt:lpstr>
      <vt:lpstr>A128027786T_Data</vt:lpstr>
      <vt:lpstr>A128027786T_Latest</vt:lpstr>
      <vt:lpstr>A128027790J</vt:lpstr>
      <vt:lpstr>A128027790J_Data</vt:lpstr>
      <vt:lpstr>A128027790J_Latest</vt:lpstr>
      <vt:lpstr>A128027794T</vt:lpstr>
      <vt:lpstr>A128027794T_Data</vt:lpstr>
      <vt:lpstr>A128027794T_Latest</vt:lpstr>
      <vt:lpstr>A128027798A</vt:lpstr>
      <vt:lpstr>A128027798A_Data</vt:lpstr>
      <vt:lpstr>A128027798A_Latest</vt:lpstr>
      <vt:lpstr>A128027802F</vt:lpstr>
      <vt:lpstr>A128027802F_Data</vt:lpstr>
      <vt:lpstr>A128027802F_Latest</vt:lpstr>
      <vt:lpstr>A128027806R</vt:lpstr>
      <vt:lpstr>A128027806R_Data</vt:lpstr>
      <vt:lpstr>A128027806R_Latest</vt:lpstr>
      <vt:lpstr>A128027810F</vt:lpstr>
      <vt:lpstr>A128027810F_Data</vt:lpstr>
      <vt:lpstr>A128027810F_Latest</vt:lpstr>
      <vt:lpstr>A128027814R</vt:lpstr>
      <vt:lpstr>A128027814R_Data</vt:lpstr>
      <vt:lpstr>A128027814R_Latest</vt:lpstr>
      <vt:lpstr>A128027818X</vt:lpstr>
      <vt:lpstr>A128027818X_Data</vt:lpstr>
      <vt:lpstr>A128027818X_Latest</vt:lpstr>
      <vt:lpstr>A128027822R</vt:lpstr>
      <vt:lpstr>A128027822R_Data</vt:lpstr>
      <vt:lpstr>A128027822R_Latest</vt:lpstr>
      <vt:lpstr>A128027826X</vt:lpstr>
      <vt:lpstr>A128027826X_Data</vt:lpstr>
      <vt:lpstr>A128027826X_Latest</vt:lpstr>
      <vt:lpstr>A128027830R</vt:lpstr>
      <vt:lpstr>A128027830R_Data</vt:lpstr>
      <vt:lpstr>A128027830R_Latest</vt:lpstr>
      <vt:lpstr>A128027834X</vt:lpstr>
      <vt:lpstr>A128027834X_Data</vt:lpstr>
      <vt:lpstr>A128027834X_Latest</vt:lpstr>
      <vt:lpstr>A128027838J</vt:lpstr>
      <vt:lpstr>A128027838J_Data</vt:lpstr>
      <vt:lpstr>A128027838J_Latest</vt:lpstr>
      <vt:lpstr>A128027842X</vt:lpstr>
      <vt:lpstr>A128027842X_Data</vt:lpstr>
      <vt:lpstr>A128027842X_Latest</vt:lpstr>
      <vt:lpstr>A128027846J</vt:lpstr>
      <vt:lpstr>A128027846J_Data</vt:lpstr>
      <vt:lpstr>A128027846J_Latest</vt:lpstr>
      <vt:lpstr>A128027850X</vt:lpstr>
      <vt:lpstr>A128027850X_Data</vt:lpstr>
      <vt:lpstr>A128027850X_Latest</vt:lpstr>
      <vt:lpstr>A128027854J</vt:lpstr>
      <vt:lpstr>A128027854J_Data</vt:lpstr>
      <vt:lpstr>A128027854J_Latest</vt:lpstr>
      <vt:lpstr>A128027858T</vt:lpstr>
      <vt:lpstr>A128027858T_Data</vt:lpstr>
      <vt:lpstr>A128027858T_Latest</vt:lpstr>
      <vt:lpstr>A128029186X</vt:lpstr>
      <vt:lpstr>A128029186X_Data</vt:lpstr>
      <vt:lpstr>A128029186X_Latest</vt:lpstr>
      <vt:lpstr>A128029190R</vt:lpstr>
      <vt:lpstr>A128029190R_Data</vt:lpstr>
      <vt:lpstr>A128029190R_Latest</vt:lpstr>
      <vt:lpstr>A128029194X</vt:lpstr>
      <vt:lpstr>A128029194X_Data</vt:lpstr>
      <vt:lpstr>A128029194X_Latest</vt:lpstr>
      <vt:lpstr>A128029198J</vt:lpstr>
      <vt:lpstr>A128029198J_Data</vt:lpstr>
      <vt:lpstr>A128029198J_Latest</vt:lpstr>
      <vt:lpstr>A128029202L</vt:lpstr>
      <vt:lpstr>A128029202L_Data</vt:lpstr>
      <vt:lpstr>A128029202L_Latest</vt:lpstr>
      <vt:lpstr>A128029206W</vt:lpstr>
      <vt:lpstr>A128029206W_Data</vt:lpstr>
      <vt:lpstr>A128029206W_Latest</vt:lpstr>
      <vt:lpstr>A128029210L</vt:lpstr>
      <vt:lpstr>A128029210L_Data</vt:lpstr>
      <vt:lpstr>A128029210L_Latest</vt:lpstr>
      <vt:lpstr>A128029214W</vt:lpstr>
      <vt:lpstr>A128029214W_Data</vt:lpstr>
      <vt:lpstr>A128029214W_Latest</vt:lpstr>
      <vt:lpstr>A128029546T</vt:lpstr>
      <vt:lpstr>A128029546T_Data</vt:lpstr>
      <vt:lpstr>A128029546T_Latest</vt:lpstr>
      <vt:lpstr>A128029550J</vt:lpstr>
      <vt:lpstr>A128029550J_Data</vt:lpstr>
      <vt:lpstr>A128029550J_Latest</vt:lpstr>
      <vt:lpstr>A128029554T</vt:lpstr>
      <vt:lpstr>A128029554T_Data</vt:lpstr>
      <vt:lpstr>A128029554T_Latest</vt:lpstr>
      <vt:lpstr>A128029558A</vt:lpstr>
      <vt:lpstr>A128029558A_Data</vt:lpstr>
      <vt:lpstr>A128029558A_Latest</vt:lpstr>
      <vt:lpstr>A128029562T</vt:lpstr>
      <vt:lpstr>A128029562T_Data</vt:lpstr>
      <vt:lpstr>A128029562T_Latest</vt:lpstr>
      <vt:lpstr>A128029566A</vt:lpstr>
      <vt:lpstr>A128029566A_Data</vt:lpstr>
      <vt:lpstr>A128029566A_Latest</vt:lpstr>
      <vt:lpstr>A128029570T</vt:lpstr>
      <vt:lpstr>A128029570T_Data</vt:lpstr>
      <vt:lpstr>A128029570T_Latest</vt:lpstr>
      <vt:lpstr>A128029574A</vt:lpstr>
      <vt:lpstr>A128029574A_Data</vt:lpstr>
      <vt:lpstr>A128029574A_Latest</vt:lpstr>
      <vt:lpstr>A128029578K</vt:lpstr>
      <vt:lpstr>A128029578K_Data</vt:lpstr>
      <vt:lpstr>A128029578K_Latest</vt:lpstr>
      <vt:lpstr>A128029582A</vt:lpstr>
      <vt:lpstr>A128029582A_Data</vt:lpstr>
      <vt:lpstr>A128029582A_Latest</vt:lpstr>
      <vt:lpstr>A128029586K</vt:lpstr>
      <vt:lpstr>A128029586K_Data</vt:lpstr>
      <vt:lpstr>A128029586K_Latest</vt:lpstr>
      <vt:lpstr>A128029590A</vt:lpstr>
      <vt:lpstr>A128029590A_Data</vt:lpstr>
      <vt:lpstr>A128029590A_Latest</vt:lpstr>
      <vt:lpstr>A128029594K</vt:lpstr>
      <vt:lpstr>A128029594K_Data</vt:lpstr>
      <vt:lpstr>A128029594K_Latest</vt:lpstr>
      <vt:lpstr>A128029598V</vt:lpstr>
      <vt:lpstr>A128029598V_Data</vt:lpstr>
      <vt:lpstr>A128029598V_Latest</vt:lpstr>
      <vt:lpstr>A128029602X</vt:lpstr>
      <vt:lpstr>A128029602X_Data</vt:lpstr>
      <vt:lpstr>A128029602X_Latest</vt:lpstr>
      <vt:lpstr>A128029606J</vt:lpstr>
      <vt:lpstr>A128029606J_Data</vt:lpstr>
      <vt:lpstr>A128029606J_Latest</vt:lpstr>
      <vt:lpstr>A128029610X</vt:lpstr>
      <vt:lpstr>A128029610X_Data</vt:lpstr>
      <vt:lpstr>A128029610X_Latest</vt:lpstr>
      <vt:lpstr>A128029614J</vt:lpstr>
      <vt:lpstr>A128029614J_Data</vt:lpstr>
      <vt:lpstr>A128029614J_Latest</vt:lpstr>
      <vt:lpstr>A128029618T</vt:lpstr>
      <vt:lpstr>A128029618T_Data</vt:lpstr>
      <vt:lpstr>A128029618T_Latest</vt:lpstr>
      <vt:lpstr>A128029626T</vt:lpstr>
      <vt:lpstr>A128029626T_Data</vt:lpstr>
      <vt:lpstr>A128029626T_Latest</vt:lpstr>
      <vt:lpstr>A128029630J</vt:lpstr>
      <vt:lpstr>A128029630J_Data</vt:lpstr>
      <vt:lpstr>A128029630J_Latest</vt:lpstr>
      <vt:lpstr>A128029634T</vt:lpstr>
      <vt:lpstr>A128029634T_Data</vt:lpstr>
      <vt:lpstr>A128029634T_Latest</vt:lpstr>
      <vt:lpstr>A128029638A</vt:lpstr>
      <vt:lpstr>A128029638A_Data</vt:lpstr>
      <vt:lpstr>A128029638A_Latest</vt:lpstr>
      <vt:lpstr>A128029642T</vt:lpstr>
      <vt:lpstr>A128029642T_Data</vt:lpstr>
      <vt:lpstr>A128029642T_Latest</vt:lpstr>
      <vt:lpstr>A128029646A</vt:lpstr>
      <vt:lpstr>A128029646A_Data</vt:lpstr>
      <vt:lpstr>A128029646A_Latest</vt:lpstr>
      <vt:lpstr>A128029650T</vt:lpstr>
      <vt:lpstr>A128029650T_Data</vt:lpstr>
      <vt:lpstr>A128029650T_Latest</vt:lpstr>
      <vt:lpstr>A128029654A</vt:lpstr>
      <vt:lpstr>A128029654A_Data</vt:lpstr>
      <vt:lpstr>A128029654A_Latest</vt:lpstr>
      <vt:lpstr>A128029658K</vt:lpstr>
      <vt:lpstr>A128029658K_Data</vt:lpstr>
      <vt:lpstr>A128029658K_Latest</vt:lpstr>
      <vt:lpstr>A128029662A</vt:lpstr>
      <vt:lpstr>A128029662A_Data</vt:lpstr>
      <vt:lpstr>A128029662A_Latest</vt:lpstr>
      <vt:lpstr>A128029666K</vt:lpstr>
      <vt:lpstr>A128029666K_Data</vt:lpstr>
      <vt:lpstr>A128029666K_Latest</vt:lpstr>
      <vt:lpstr>A128029670A</vt:lpstr>
      <vt:lpstr>A128029670A_Data</vt:lpstr>
      <vt:lpstr>A128029670A_Latest</vt:lpstr>
      <vt:lpstr>A128029674K</vt:lpstr>
      <vt:lpstr>A128029674K_Data</vt:lpstr>
      <vt:lpstr>A128029674K_Latest</vt:lpstr>
      <vt:lpstr>A128029678V</vt:lpstr>
      <vt:lpstr>A128029678V_Data</vt:lpstr>
      <vt:lpstr>A128029678V_Latest</vt:lpstr>
      <vt:lpstr>A128029682K</vt:lpstr>
      <vt:lpstr>A128029682K_Data</vt:lpstr>
      <vt:lpstr>A128029682K_Latest</vt:lpstr>
      <vt:lpstr>A128029686V</vt:lpstr>
      <vt:lpstr>A128029686V_Data</vt:lpstr>
      <vt:lpstr>A128029686V_Latest</vt:lpstr>
      <vt:lpstr>A128029690K</vt:lpstr>
      <vt:lpstr>A128029690K_Data</vt:lpstr>
      <vt:lpstr>A128029690K_Latest</vt:lpstr>
      <vt:lpstr>A128029694V</vt:lpstr>
      <vt:lpstr>A128029694V_Data</vt:lpstr>
      <vt:lpstr>A128029694V_Latest</vt:lpstr>
      <vt:lpstr>A128029698C</vt:lpstr>
      <vt:lpstr>A128029698C_Data</vt:lpstr>
      <vt:lpstr>A128029698C_Latest</vt:lpstr>
      <vt:lpstr>A128029702J</vt:lpstr>
      <vt:lpstr>A128029702J_Data</vt:lpstr>
      <vt:lpstr>A128029702J_Latest</vt:lpstr>
      <vt:lpstr>A128029706T</vt:lpstr>
      <vt:lpstr>A128029706T_Data</vt:lpstr>
      <vt:lpstr>A128029706T_Latest</vt:lpstr>
      <vt:lpstr>A128029710J</vt:lpstr>
      <vt:lpstr>A128029710J_Data</vt:lpstr>
      <vt:lpstr>A128029710J_Latest</vt:lpstr>
      <vt:lpstr>A128029714T</vt:lpstr>
      <vt:lpstr>A128029714T_Data</vt:lpstr>
      <vt:lpstr>A128029714T_Latest</vt:lpstr>
      <vt:lpstr>A128029718A</vt:lpstr>
      <vt:lpstr>A128029718A_Data</vt:lpstr>
      <vt:lpstr>A128029718A_Latest</vt:lpstr>
      <vt:lpstr>A128029722T</vt:lpstr>
      <vt:lpstr>A128029722T_Data</vt:lpstr>
      <vt:lpstr>A128029722T_Latest</vt:lpstr>
      <vt:lpstr>A128029726A</vt:lpstr>
      <vt:lpstr>A128029726A_Data</vt:lpstr>
      <vt:lpstr>A128029726A_Latest</vt:lpstr>
      <vt:lpstr>A128029730T</vt:lpstr>
      <vt:lpstr>A128029730T_Data</vt:lpstr>
      <vt:lpstr>A128029730T_Latest</vt:lpstr>
      <vt:lpstr>A128029734A</vt:lpstr>
      <vt:lpstr>A128029734A_Data</vt:lpstr>
      <vt:lpstr>A128029734A_Latest</vt:lpstr>
      <vt:lpstr>A128029738K</vt:lpstr>
      <vt:lpstr>A128029738K_Data</vt:lpstr>
      <vt:lpstr>A128029738K_Latest</vt:lpstr>
      <vt:lpstr>A128029742A</vt:lpstr>
      <vt:lpstr>A128029742A_Data</vt:lpstr>
      <vt:lpstr>A128029742A_Latest</vt:lpstr>
      <vt:lpstr>A128029746K</vt:lpstr>
      <vt:lpstr>A128029746K_Data</vt:lpstr>
      <vt:lpstr>A128029746K_Latest</vt:lpstr>
      <vt:lpstr>A128029750A</vt:lpstr>
      <vt:lpstr>A128029750A_Data</vt:lpstr>
      <vt:lpstr>A128029750A_Latest</vt:lpstr>
      <vt:lpstr>A128029754K</vt:lpstr>
      <vt:lpstr>A128029754K_Data</vt:lpstr>
      <vt:lpstr>A128029754K_Latest</vt:lpstr>
      <vt:lpstr>A128029758V</vt:lpstr>
      <vt:lpstr>A128029758V_Data</vt:lpstr>
      <vt:lpstr>A128029758V_Latest</vt:lpstr>
      <vt:lpstr>A128029762K</vt:lpstr>
      <vt:lpstr>A128029762K_Data</vt:lpstr>
      <vt:lpstr>A128029762K_Latest</vt:lpstr>
      <vt:lpstr>A128029770K</vt:lpstr>
      <vt:lpstr>A128029770K_Data</vt:lpstr>
      <vt:lpstr>A128029770K_Latest</vt:lpstr>
      <vt:lpstr>A128029778C</vt:lpstr>
      <vt:lpstr>A128029778C_Data</vt:lpstr>
      <vt:lpstr>A128029778C_Latest</vt:lpstr>
      <vt:lpstr>A128029782V</vt:lpstr>
      <vt:lpstr>A128029782V_Data</vt:lpstr>
      <vt:lpstr>A128029782V_Latest</vt:lpstr>
      <vt:lpstr>A128029786C</vt:lpstr>
      <vt:lpstr>A128029786C_Data</vt:lpstr>
      <vt:lpstr>A128029786C_Latest</vt:lpstr>
      <vt:lpstr>A128029790V</vt:lpstr>
      <vt:lpstr>A128029790V_Data</vt:lpstr>
      <vt:lpstr>A128029790V_Latest</vt:lpstr>
      <vt:lpstr>A128029794C</vt:lpstr>
      <vt:lpstr>A128029794C_Data</vt:lpstr>
      <vt:lpstr>A128029794C_Latest</vt:lpstr>
      <vt:lpstr>A128029798L</vt:lpstr>
      <vt:lpstr>A128029798L_Data</vt:lpstr>
      <vt:lpstr>A128029798L_Latest</vt:lpstr>
      <vt:lpstr>A128029802T</vt:lpstr>
      <vt:lpstr>A128029802T_Data</vt:lpstr>
      <vt:lpstr>A128029802T_Latest</vt:lpstr>
      <vt:lpstr>A128029806A</vt:lpstr>
      <vt:lpstr>A128029806A_Data</vt:lpstr>
      <vt:lpstr>A128029806A_Latest</vt:lpstr>
      <vt:lpstr>A128029810T</vt:lpstr>
      <vt:lpstr>A128029810T_Data</vt:lpstr>
      <vt:lpstr>A128029810T_Latest</vt:lpstr>
      <vt:lpstr>A128029814A</vt:lpstr>
      <vt:lpstr>A128029814A_Data</vt:lpstr>
      <vt:lpstr>A128029814A_Latest</vt:lpstr>
      <vt:lpstr>A128029818K</vt:lpstr>
      <vt:lpstr>A128029818K_Data</vt:lpstr>
      <vt:lpstr>A128029818K_Latest</vt:lpstr>
      <vt:lpstr>A128029822A</vt:lpstr>
      <vt:lpstr>A128029822A_Data</vt:lpstr>
      <vt:lpstr>A128029822A_Latest</vt:lpstr>
      <vt:lpstr>A128029826K</vt:lpstr>
      <vt:lpstr>A128029826K_Data</vt:lpstr>
      <vt:lpstr>A128029826K_Latest</vt:lpstr>
      <vt:lpstr>A128029830A</vt:lpstr>
      <vt:lpstr>A128029830A_Data</vt:lpstr>
      <vt:lpstr>A128029830A_Latest</vt:lpstr>
      <vt:lpstr>A128029834K</vt:lpstr>
      <vt:lpstr>A128029834K_Data</vt:lpstr>
      <vt:lpstr>A128029834K_Latest</vt:lpstr>
      <vt:lpstr>A128029838V</vt:lpstr>
      <vt:lpstr>A128029838V_Data</vt:lpstr>
      <vt:lpstr>A128029838V_Latest</vt:lpstr>
      <vt:lpstr>A128029842K</vt:lpstr>
      <vt:lpstr>A128029842K_Data</vt:lpstr>
      <vt:lpstr>A128029842K_Latest</vt:lpstr>
      <vt:lpstr>A128029846V</vt:lpstr>
      <vt:lpstr>A128029846V_Data</vt:lpstr>
      <vt:lpstr>A128029846V_Latest</vt:lpstr>
      <vt:lpstr>A128029850K</vt:lpstr>
      <vt:lpstr>A128029850K_Data</vt:lpstr>
      <vt:lpstr>A128029850K_Latest</vt:lpstr>
      <vt:lpstr>A128029858C</vt:lpstr>
      <vt:lpstr>A128029858C_Data</vt:lpstr>
      <vt:lpstr>A128029858C_Latest</vt:lpstr>
      <vt:lpstr>A128029862V</vt:lpstr>
      <vt:lpstr>A128029862V_Data</vt:lpstr>
      <vt:lpstr>A128029862V_Latest</vt:lpstr>
      <vt:lpstr>A128029866C</vt:lpstr>
      <vt:lpstr>A128029866C_Data</vt:lpstr>
      <vt:lpstr>A128029866C_Latest</vt:lpstr>
      <vt:lpstr>A128029870V</vt:lpstr>
      <vt:lpstr>A128029870V_Data</vt:lpstr>
      <vt:lpstr>A128029870V_Latest</vt:lpstr>
      <vt:lpstr>A128029874C</vt:lpstr>
      <vt:lpstr>A128029874C_Data</vt:lpstr>
      <vt:lpstr>A128029874C_Latest</vt:lpstr>
      <vt:lpstr>A128029878L</vt:lpstr>
      <vt:lpstr>A128029878L_Data</vt:lpstr>
      <vt:lpstr>A128029878L_Latest</vt:lpstr>
      <vt:lpstr>A128031350F</vt:lpstr>
      <vt:lpstr>A128031350F_Data</vt:lpstr>
      <vt:lpstr>A128031350F_Latest</vt:lpstr>
      <vt:lpstr>A128031354R</vt:lpstr>
      <vt:lpstr>A128031354R_Data</vt:lpstr>
      <vt:lpstr>A128031354R_Latest</vt:lpstr>
      <vt:lpstr>A128031678K</vt:lpstr>
      <vt:lpstr>A128031678K_Data</vt:lpstr>
      <vt:lpstr>A128031678K_Latest</vt:lpstr>
      <vt:lpstr>A128031682A</vt:lpstr>
      <vt:lpstr>A128031682A_Data</vt:lpstr>
      <vt:lpstr>A128031682A_Latest</vt:lpstr>
      <vt:lpstr>A128031690A</vt:lpstr>
      <vt:lpstr>A128031690A_Data</vt:lpstr>
      <vt:lpstr>A128031690A_Latest</vt:lpstr>
      <vt:lpstr>A128031694K</vt:lpstr>
      <vt:lpstr>A128031694K_Data</vt:lpstr>
      <vt:lpstr>A128031694K_Latest</vt:lpstr>
      <vt:lpstr>A128031698V</vt:lpstr>
      <vt:lpstr>A128031698V_Data</vt:lpstr>
      <vt:lpstr>A128031698V_Latest</vt:lpstr>
      <vt:lpstr>A128031702X</vt:lpstr>
      <vt:lpstr>A128031702X_Data</vt:lpstr>
      <vt:lpstr>A128031702X_Latest</vt:lpstr>
      <vt:lpstr>A128031706J</vt:lpstr>
      <vt:lpstr>A128031706J_Data</vt:lpstr>
      <vt:lpstr>A128031706J_Latest</vt:lpstr>
      <vt:lpstr>A128031710X</vt:lpstr>
      <vt:lpstr>A128031710X_Data</vt:lpstr>
      <vt:lpstr>A128031710X_Latest</vt:lpstr>
      <vt:lpstr>A128031714J</vt:lpstr>
      <vt:lpstr>A128031714J_Data</vt:lpstr>
      <vt:lpstr>A128031714J_Latest</vt:lpstr>
      <vt:lpstr>A128031718T</vt:lpstr>
      <vt:lpstr>A128031718T_Data</vt:lpstr>
      <vt:lpstr>A128031718T_Latest</vt:lpstr>
      <vt:lpstr>A128031722J</vt:lpstr>
      <vt:lpstr>A128031722J_Data</vt:lpstr>
      <vt:lpstr>A128031722J_Latest</vt:lpstr>
      <vt:lpstr>A128031726T</vt:lpstr>
      <vt:lpstr>A128031726T_Data</vt:lpstr>
      <vt:lpstr>A128031726T_Latest</vt:lpstr>
      <vt:lpstr>A128031730J</vt:lpstr>
      <vt:lpstr>A128031730J_Data</vt:lpstr>
      <vt:lpstr>A128031730J_Latest</vt:lpstr>
      <vt:lpstr>A128031734T</vt:lpstr>
      <vt:lpstr>A128031734T_Data</vt:lpstr>
      <vt:lpstr>A128031734T_Latest</vt:lpstr>
      <vt:lpstr>A128031738A</vt:lpstr>
      <vt:lpstr>A128031738A_Data</vt:lpstr>
      <vt:lpstr>A128031738A_Latest</vt:lpstr>
      <vt:lpstr>A128031742T</vt:lpstr>
      <vt:lpstr>A128031742T_Data</vt:lpstr>
      <vt:lpstr>A128031742T_Latest</vt:lpstr>
      <vt:lpstr>A128031746A</vt:lpstr>
      <vt:lpstr>A128031746A_Data</vt:lpstr>
      <vt:lpstr>A128031746A_Latest</vt:lpstr>
      <vt:lpstr>A128031750T</vt:lpstr>
      <vt:lpstr>A128031750T_Data</vt:lpstr>
      <vt:lpstr>A128031750T_Latest</vt:lpstr>
      <vt:lpstr>A128031754A</vt:lpstr>
      <vt:lpstr>A128031754A_Data</vt:lpstr>
      <vt:lpstr>A128031754A_Latest</vt:lpstr>
      <vt:lpstr>A128031758K</vt:lpstr>
      <vt:lpstr>A128031758K_Data</vt:lpstr>
      <vt:lpstr>A128031758K_Latest</vt:lpstr>
      <vt:lpstr>A128031762A</vt:lpstr>
      <vt:lpstr>A128031762A_Data</vt:lpstr>
      <vt:lpstr>A128031762A_Latest</vt:lpstr>
      <vt:lpstr>A128031766K</vt:lpstr>
      <vt:lpstr>A128031766K_Data</vt:lpstr>
      <vt:lpstr>A128031766K_Latest</vt:lpstr>
      <vt:lpstr>A128031770A</vt:lpstr>
      <vt:lpstr>A128031770A_Data</vt:lpstr>
      <vt:lpstr>A128031770A_Latest</vt:lpstr>
      <vt:lpstr>A128031774K</vt:lpstr>
      <vt:lpstr>A128031774K_Data</vt:lpstr>
      <vt:lpstr>A128031774K_Latest</vt:lpstr>
      <vt:lpstr>A128031778V</vt:lpstr>
      <vt:lpstr>A128031778V_Data</vt:lpstr>
      <vt:lpstr>A128031778V_Latest</vt:lpstr>
      <vt:lpstr>A128031782K</vt:lpstr>
      <vt:lpstr>A128031782K_Data</vt:lpstr>
      <vt:lpstr>A128031782K_Latest</vt:lpstr>
      <vt:lpstr>A128031786V</vt:lpstr>
      <vt:lpstr>A128031786V_Data</vt:lpstr>
      <vt:lpstr>A128031786V_Latest</vt:lpstr>
      <vt:lpstr>A128031794V</vt:lpstr>
      <vt:lpstr>A128031794V_Data</vt:lpstr>
      <vt:lpstr>A128031794V_Latest</vt:lpstr>
      <vt:lpstr>A128031798C</vt:lpstr>
      <vt:lpstr>A128031798C_Data</vt:lpstr>
      <vt:lpstr>A128031798C_Latest</vt:lpstr>
      <vt:lpstr>A128031802J</vt:lpstr>
      <vt:lpstr>A128031802J_Data</vt:lpstr>
      <vt:lpstr>A128031802J_Latest</vt:lpstr>
      <vt:lpstr>A128031806T</vt:lpstr>
      <vt:lpstr>A128031806T_Data</vt:lpstr>
      <vt:lpstr>A128031806T_Latest</vt:lpstr>
      <vt:lpstr>A128031810J</vt:lpstr>
      <vt:lpstr>A128031810J_Data</vt:lpstr>
      <vt:lpstr>A128031810J_Latest</vt:lpstr>
      <vt:lpstr>A128031814T</vt:lpstr>
      <vt:lpstr>A128031814T_Data</vt:lpstr>
      <vt:lpstr>A128031814T_Latest</vt:lpstr>
      <vt:lpstr>A128031818A</vt:lpstr>
      <vt:lpstr>A128031818A_Data</vt:lpstr>
      <vt:lpstr>A128031818A_Latest</vt:lpstr>
      <vt:lpstr>A128031822T</vt:lpstr>
      <vt:lpstr>A128031822T_Data</vt:lpstr>
      <vt:lpstr>A128031822T_Latest</vt:lpstr>
      <vt:lpstr>A128031826A</vt:lpstr>
      <vt:lpstr>A128031826A_Data</vt:lpstr>
      <vt:lpstr>A128031826A_Latest</vt:lpstr>
      <vt:lpstr>A128031830T</vt:lpstr>
      <vt:lpstr>A128031830T_Data</vt:lpstr>
      <vt:lpstr>A128031830T_Latest</vt:lpstr>
      <vt:lpstr>A128031834A</vt:lpstr>
      <vt:lpstr>A128031834A_Data</vt:lpstr>
      <vt:lpstr>A128031834A_Latest</vt:lpstr>
      <vt:lpstr>A128031838K</vt:lpstr>
      <vt:lpstr>A128031838K_Data</vt:lpstr>
      <vt:lpstr>A128031838K_Latest</vt:lpstr>
      <vt:lpstr>A128031842A</vt:lpstr>
      <vt:lpstr>A128031842A_Data</vt:lpstr>
      <vt:lpstr>A128031842A_Latest</vt:lpstr>
      <vt:lpstr>A128031846K</vt:lpstr>
      <vt:lpstr>A128031846K_Data</vt:lpstr>
      <vt:lpstr>A128031846K_Latest</vt:lpstr>
      <vt:lpstr>A128031850A</vt:lpstr>
      <vt:lpstr>A128031850A_Data</vt:lpstr>
      <vt:lpstr>A128031850A_Latest</vt:lpstr>
      <vt:lpstr>A128031854K</vt:lpstr>
      <vt:lpstr>A128031854K_Data</vt:lpstr>
      <vt:lpstr>A128031854K_Latest</vt:lpstr>
      <vt:lpstr>A128031862K</vt:lpstr>
      <vt:lpstr>A128031862K_Data</vt:lpstr>
      <vt:lpstr>A128031862K_Latest</vt:lpstr>
      <vt:lpstr>A128031866V</vt:lpstr>
      <vt:lpstr>A128031866V_Data</vt:lpstr>
      <vt:lpstr>A128031866V_Latest</vt:lpstr>
      <vt:lpstr>A128031870K</vt:lpstr>
      <vt:lpstr>A128031870K_Data</vt:lpstr>
      <vt:lpstr>A128031870K_Latest</vt:lpstr>
      <vt:lpstr>A128031894C</vt:lpstr>
      <vt:lpstr>A128031894C_Data</vt:lpstr>
      <vt:lpstr>A128031894C_Latest</vt:lpstr>
      <vt:lpstr>A128031898L</vt:lpstr>
      <vt:lpstr>A128031898L_Data</vt:lpstr>
      <vt:lpstr>A128031898L_Latest</vt:lpstr>
      <vt:lpstr>A128031902T</vt:lpstr>
      <vt:lpstr>A128031902T_Data</vt:lpstr>
      <vt:lpstr>A128031902T_Latest</vt:lpstr>
      <vt:lpstr>A128031906A</vt:lpstr>
      <vt:lpstr>A128031906A_Data</vt:lpstr>
      <vt:lpstr>A128031906A_Latest</vt:lpstr>
      <vt:lpstr>A128031910T</vt:lpstr>
      <vt:lpstr>A128031910T_Data</vt:lpstr>
      <vt:lpstr>A128031910T_Latest</vt:lpstr>
      <vt:lpstr>A128031914A</vt:lpstr>
      <vt:lpstr>A128031914A_Data</vt:lpstr>
      <vt:lpstr>A128031914A_Latest</vt:lpstr>
      <vt:lpstr>A128031918K</vt:lpstr>
      <vt:lpstr>A128031918K_Data</vt:lpstr>
      <vt:lpstr>A128031918K_Latest</vt:lpstr>
      <vt:lpstr>A128031922A</vt:lpstr>
      <vt:lpstr>A128031922A_Data</vt:lpstr>
      <vt:lpstr>A128031922A_Latest</vt:lpstr>
      <vt:lpstr>A128031926K</vt:lpstr>
      <vt:lpstr>A128031926K_Data</vt:lpstr>
      <vt:lpstr>A128031926K_Latest</vt:lpstr>
      <vt:lpstr>A128031930A</vt:lpstr>
      <vt:lpstr>A128031930A_Data</vt:lpstr>
      <vt:lpstr>A128031930A_Latest</vt:lpstr>
      <vt:lpstr>A128031934K</vt:lpstr>
      <vt:lpstr>A128031934K_Data</vt:lpstr>
      <vt:lpstr>A128031934K_Latest</vt:lpstr>
      <vt:lpstr>A128031938V</vt:lpstr>
      <vt:lpstr>A128031938V_Data</vt:lpstr>
      <vt:lpstr>A128031938V_Latest</vt:lpstr>
      <vt:lpstr>A128031942K</vt:lpstr>
      <vt:lpstr>A128031942K_Data</vt:lpstr>
      <vt:lpstr>A128031942K_Latest</vt:lpstr>
      <vt:lpstr>A128031946V</vt:lpstr>
      <vt:lpstr>A128031946V_Data</vt:lpstr>
      <vt:lpstr>A128031946V_Latest</vt:lpstr>
      <vt:lpstr>A128031950K</vt:lpstr>
      <vt:lpstr>A128031950K_Data</vt:lpstr>
      <vt:lpstr>A128031950K_Latest</vt:lpstr>
      <vt:lpstr>A128031954V</vt:lpstr>
      <vt:lpstr>A128031954V_Data</vt:lpstr>
      <vt:lpstr>A128031954V_Latest</vt:lpstr>
      <vt:lpstr>A128031958C</vt:lpstr>
      <vt:lpstr>A128031958C_Data</vt:lpstr>
      <vt:lpstr>A128031958C_Latest</vt:lpstr>
      <vt:lpstr>A128031962V</vt:lpstr>
      <vt:lpstr>A128031962V_Data</vt:lpstr>
      <vt:lpstr>A128031962V_Latest</vt:lpstr>
      <vt:lpstr>A128031966C</vt:lpstr>
      <vt:lpstr>A128031966C_Data</vt:lpstr>
      <vt:lpstr>A128031966C_Latest</vt:lpstr>
      <vt:lpstr>A128031970V</vt:lpstr>
      <vt:lpstr>A128031970V_Data</vt:lpstr>
      <vt:lpstr>A128031970V_Latest</vt:lpstr>
      <vt:lpstr>A128031974C</vt:lpstr>
      <vt:lpstr>A128031974C_Data</vt:lpstr>
      <vt:lpstr>A128031974C_Latest</vt:lpstr>
      <vt:lpstr>A128031978L</vt:lpstr>
      <vt:lpstr>A128031978L_Data</vt:lpstr>
      <vt:lpstr>A128031978L_Latest</vt:lpstr>
      <vt:lpstr>A128033498L</vt:lpstr>
      <vt:lpstr>A128033498L_Data</vt:lpstr>
      <vt:lpstr>A128033498L_Latest</vt:lpstr>
      <vt:lpstr>A128033502T</vt:lpstr>
      <vt:lpstr>A128033502T_Data</vt:lpstr>
      <vt:lpstr>A128033502T_Latest</vt:lpstr>
      <vt:lpstr>A128033506A</vt:lpstr>
      <vt:lpstr>A128033506A_Data</vt:lpstr>
      <vt:lpstr>A128033506A_Latest</vt:lpstr>
      <vt:lpstr>A128033510T</vt:lpstr>
      <vt:lpstr>A128033510T_Data</vt:lpstr>
      <vt:lpstr>A128033510T_Latest</vt:lpstr>
      <vt:lpstr>A128033862W</vt:lpstr>
      <vt:lpstr>A128033862W_Data</vt:lpstr>
      <vt:lpstr>A128033862W_Latest</vt:lpstr>
      <vt:lpstr>A128033866F</vt:lpstr>
      <vt:lpstr>A128033866F_Data</vt:lpstr>
      <vt:lpstr>A128033866F_Latest</vt:lpstr>
      <vt:lpstr>A128033870W</vt:lpstr>
      <vt:lpstr>A128033870W_Data</vt:lpstr>
      <vt:lpstr>A128033870W_Latest</vt:lpstr>
      <vt:lpstr>A128033874F</vt:lpstr>
      <vt:lpstr>A128033874F_Data</vt:lpstr>
      <vt:lpstr>A128033874F_Latest</vt:lpstr>
      <vt:lpstr>A128033878R</vt:lpstr>
      <vt:lpstr>A128033878R_Data</vt:lpstr>
      <vt:lpstr>A128033878R_Latest</vt:lpstr>
      <vt:lpstr>A128033882F</vt:lpstr>
      <vt:lpstr>A128033882F_Data</vt:lpstr>
      <vt:lpstr>A128033882F_Latest</vt:lpstr>
      <vt:lpstr>A128033886R</vt:lpstr>
      <vt:lpstr>A128033886R_Data</vt:lpstr>
      <vt:lpstr>A128033886R_Latest</vt:lpstr>
      <vt:lpstr>A128033890F</vt:lpstr>
      <vt:lpstr>A128033890F_Data</vt:lpstr>
      <vt:lpstr>A128033890F_Latest</vt:lpstr>
      <vt:lpstr>A128033894R</vt:lpstr>
      <vt:lpstr>A128033894R_Data</vt:lpstr>
      <vt:lpstr>A128033894R_Latest</vt:lpstr>
      <vt:lpstr>A128033898X</vt:lpstr>
      <vt:lpstr>A128033898X_Data</vt:lpstr>
      <vt:lpstr>A128033898X_Latest</vt:lpstr>
      <vt:lpstr>A128033902C</vt:lpstr>
      <vt:lpstr>A128033902C_Data</vt:lpstr>
      <vt:lpstr>A128033902C_Latest</vt:lpstr>
      <vt:lpstr>A128033906L</vt:lpstr>
      <vt:lpstr>A128033906L_Data</vt:lpstr>
      <vt:lpstr>A128033906L_Latest</vt:lpstr>
      <vt:lpstr>A128033910C</vt:lpstr>
      <vt:lpstr>A128033910C_Data</vt:lpstr>
      <vt:lpstr>A128033910C_Latest</vt:lpstr>
      <vt:lpstr>A128033914L</vt:lpstr>
      <vt:lpstr>A128033914L_Data</vt:lpstr>
      <vt:lpstr>A128033914L_Latest</vt:lpstr>
      <vt:lpstr>A128033918W</vt:lpstr>
      <vt:lpstr>A128033918W_Data</vt:lpstr>
      <vt:lpstr>A128033918W_Latest</vt:lpstr>
      <vt:lpstr>A128033922L</vt:lpstr>
      <vt:lpstr>A128033922L_Data</vt:lpstr>
      <vt:lpstr>A128033922L_Latest</vt:lpstr>
      <vt:lpstr>A128033926W</vt:lpstr>
      <vt:lpstr>A128033926W_Data</vt:lpstr>
      <vt:lpstr>A128033926W_Latest</vt:lpstr>
      <vt:lpstr>A128033930L</vt:lpstr>
      <vt:lpstr>A128033930L_Data</vt:lpstr>
      <vt:lpstr>A128033930L_Latest</vt:lpstr>
      <vt:lpstr>A128033934W</vt:lpstr>
      <vt:lpstr>A128033934W_Data</vt:lpstr>
      <vt:lpstr>A128033934W_Latest</vt:lpstr>
      <vt:lpstr>A128033938F</vt:lpstr>
      <vt:lpstr>A128033938F_Data</vt:lpstr>
      <vt:lpstr>A128033938F_Latest</vt:lpstr>
      <vt:lpstr>A128033942W</vt:lpstr>
      <vt:lpstr>A128033942W_Data</vt:lpstr>
      <vt:lpstr>A128033942W_Latest</vt:lpstr>
      <vt:lpstr>A128033946F</vt:lpstr>
      <vt:lpstr>A128033946F_Data</vt:lpstr>
      <vt:lpstr>A128033946F_Latest</vt:lpstr>
      <vt:lpstr>A128033950W</vt:lpstr>
      <vt:lpstr>A128033950W_Data</vt:lpstr>
      <vt:lpstr>A128033950W_Latest</vt:lpstr>
      <vt:lpstr>A128033954F</vt:lpstr>
      <vt:lpstr>A128033954F_Data</vt:lpstr>
      <vt:lpstr>A128033954F_Latest</vt:lpstr>
      <vt:lpstr>A128033958R</vt:lpstr>
      <vt:lpstr>A128033958R_Data</vt:lpstr>
      <vt:lpstr>A128033958R_Latest</vt:lpstr>
      <vt:lpstr>A128033962F</vt:lpstr>
      <vt:lpstr>A128033962F_Data</vt:lpstr>
      <vt:lpstr>A128033962F_Latest</vt:lpstr>
      <vt:lpstr>A128033966R</vt:lpstr>
      <vt:lpstr>A128033966R_Data</vt:lpstr>
      <vt:lpstr>A128033966R_Latest</vt:lpstr>
      <vt:lpstr>A128033970F</vt:lpstr>
      <vt:lpstr>A128033970F_Data</vt:lpstr>
      <vt:lpstr>A128033970F_Latest</vt:lpstr>
      <vt:lpstr>A128033974R</vt:lpstr>
      <vt:lpstr>A128033974R_Data</vt:lpstr>
      <vt:lpstr>A128033974R_Latest</vt:lpstr>
      <vt:lpstr>A128033978X</vt:lpstr>
      <vt:lpstr>A128033978X_Data</vt:lpstr>
      <vt:lpstr>A128033978X_Latest</vt:lpstr>
      <vt:lpstr>A128033982R</vt:lpstr>
      <vt:lpstr>A128033982R_Data</vt:lpstr>
      <vt:lpstr>A128033982R_Latest</vt:lpstr>
      <vt:lpstr>A128033986X</vt:lpstr>
      <vt:lpstr>A128033986X_Data</vt:lpstr>
      <vt:lpstr>A128033986X_Latest</vt:lpstr>
      <vt:lpstr>A128033990R</vt:lpstr>
      <vt:lpstr>A128033990R_Data</vt:lpstr>
      <vt:lpstr>A128033990R_Latest</vt:lpstr>
      <vt:lpstr>A128033994X</vt:lpstr>
      <vt:lpstr>A128033994X_Data</vt:lpstr>
      <vt:lpstr>A128033994X_Latest</vt:lpstr>
      <vt:lpstr>A128033998J</vt:lpstr>
      <vt:lpstr>A128033998J_Data</vt:lpstr>
      <vt:lpstr>A128033998J_Latest</vt:lpstr>
      <vt:lpstr>A128034002R</vt:lpstr>
      <vt:lpstr>A128034002R_Data</vt:lpstr>
      <vt:lpstr>A128034002R_Latest</vt:lpstr>
      <vt:lpstr>A128034006X</vt:lpstr>
      <vt:lpstr>A128034006X_Data</vt:lpstr>
      <vt:lpstr>A128034006X_Latest</vt:lpstr>
      <vt:lpstr>A128034010R</vt:lpstr>
      <vt:lpstr>A128034010R_Data</vt:lpstr>
      <vt:lpstr>A128034010R_Latest</vt:lpstr>
      <vt:lpstr>A128034014X</vt:lpstr>
      <vt:lpstr>A128034014X_Data</vt:lpstr>
      <vt:lpstr>A128034014X_Latest</vt:lpstr>
      <vt:lpstr>A128034018J</vt:lpstr>
      <vt:lpstr>A128034018J_Data</vt:lpstr>
      <vt:lpstr>A128034018J_Latest</vt:lpstr>
      <vt:lpstr>A128034022X</vt:lpstr>
      <vt:lpstr>A128034022X_Data</vt:lpstr>
      <vt:lpstr>A128034022X_Latest</vt:lpstr>
      <vt:lpstr>A128034026J</vt:lpstr>
      <vt:lpstr>A128034026J_Data</vt:lpstr>
      <vt:lpstr>A128034026J_Latest</vt:lpstr>
      <vt:lpstr>A128034030X</vt:lpstr>
      <vt:lpstr>A128034030X_Data</vt:lpstr>
      <vt:lpstr>A128034030X_Latest</vt:lpstr>
      <vt:lpstr>A128034034J</vt:lpstr>
      <vt:lpstr>A128034034J_Data</vt:lpstr>
      <vt:lpstr>A128034034J_Latest</vt:lpstr>
      <vt:lpstr>A128034038T</vt:lpstr>
      <vt:lpstr>A128034038T_Data</vt:lpstr>
      <vt:lpstr>A128034038T_Latest</vt:lpstr>
      <vt:lpstr>A128034042J</vt:lpstr>
      <vt:lpstr>A128034042J_Data</vt:lpstr>
      <vt:lpstr>A128034042J_Latest</vt:lpstr>
      <vt:lpstr>A128034046T</vt:lpstr>
      <vt:lpstr>A128034046T_Data</vt:lpstr>
      <vt:lpstr>A128034046T_Latest</vt:lpstr>
      <vt:lpstr>A128034050J</vt:lpstr>
      <vt:lpstr>A128034050J_Data</vt:lpstr>
      <vt:lpstr>A128034050J_Latest</vt:lpstr>
      <vt:lpstr>A128034054T</vt:lpstr>
      <vt:lpstr>A128034054T_Data</vt:lpstr>
      <vt:lpstr>A128034054T_Latest</vt:lpstr>
      <vt:lpstr>A128034058A</vt:lpstr>
      <vt:lpstr>A128034058A_Data</vt:lpstr>
      <vt:lpstr>A128034058A_Latest</vt:lpstr>
      <vt:lpstr>A128034062T</vt:lpstr>
      <vt:lpstr>A128034062T_Data</vt:lpstr>
      <vt:lpstr>A128034062T_Latest</vt:lpstr>
      <vt:lpstr>A128034066A</vt:lpstr>
      <vt:lpstr>A128034066A_Data</vt:lpstr>
      <vt:lpstr>A128034066A_Latest</vt:lpstr>
      <vt:lpstr>A128034070T</vt:lpstr>
      <vt:lpstr>A128034070T_Data</vt:lpstr>
      <vt:lpstr>A128034070T_Latest</vt:lpstr>
      <vt:lpstr>A128034074A</vt:lpstr>
      <vt:lpstr>A128034074A_Data</vt:lpstr>
      <vt:lpstr>A128034074A_Latest</vt:lpstr>
      <vt:lpstr>A128034078K</vt:lpstr>
      <vt:lpstr>A128034078K_Data</vt:lpstr>
      <vt:lpstr>A128034078K_Latest</vt:lpstr>
      <vt:lpstr>A128034082A</vt:lpstr>
      <vt:lpstr>A128034082A_Data</vt:lpstr>
      <vt:lpstr>A128034082A_Latest</vt:lpstr>
      <vt:lpstr>A128034086K</vt:lpstr>
      <vt:lpstr>A128034086K_Data</vt:lpstr>
      <vt:lpstr>A128034086K_Latest</vt:lpstr>
      <vt:lpstr>A128034090A</vt:lpstr>
      <vt:lpstr>A128034090A_Data</vt:lpstr>
      <vt:lpstr>A128034090A_Latest</vt:lpstr>
      <vt:lpstr>A128034094K</vt:lpstr>
      <vt:lpstr>A128034094K_Data</vt:lpstr>
      <vt:lpstr>A128034094K_Latest</vt:lpstr>
      <vt:lpstr>A128034098V</vt:lpstr>
      <vt:lpstr>A128034098V_Data</vt:lpstr>
      <vt:lpstr>A128034098V_Latest</vt:lpstr>
      <vt:lpstr>A128034106J</vt:lpstr>
      <vt:lpstr>A128034106J_Data</vt:lpstr>
      <vt:lpstr>A128034106J_Latest</vt:lpstr>
      <vt:lpstr>A128034114J</vt:lpstr>
      <vt:lpstr>A128034114J_Data</vt:lpstr>
      <vt:lpstr>A128034114J_Latest</vt:lpstr>
      <vt:lpstr>A128034118T</vt:lpstr>
      <vt:lpstr>A128034118T_Data</vt:lpstr>
      <vt:lpstr>A128034118T_Latest</vt:lpstr>
      <vt:lpstr>A128034122J</vt:lpstr>
      <vt:lpstr>A128034122J_Data</vt:lpstr>
      <vt:lpstr>A128034122J_Latest</vt:lpstr>
      <vt:lpstr>A128034126T</vt:lpstr>
      <vt:lpstr>A128034126T_Data</vt:lpstr>
      <vt:lpstr>A128034126T_Latest</vt:lpstr>
      <vt:lpstr>A128034130J</vt:lpstr>
      <vt:lpstr>A128034130J_Data</vt:lpstr>
      <vt:lpstr>A128034130J_Latest</vt:lpstr>
      <vt:lpstr>A128034134T</vt:lpstr>
      <vt:lpstr>A128034134T_Data</vt:lpstr>
      <vt:lpstr>A128034134T_Latest</vt:lpstr>
      <vt:lpstr>A128034138A</vt:lpstr>
      <vt:lpstr>A128034138A_Data</vt:lpstr>
      <vt:lpstr>A128034138A_Latest</vt:lpstr>
      <vt:lpstr>A128034142T</vt:lpstr>
      <vt:lpstr>A128034142T_Data</vt:lpstr>
      <vt:lpstr>A128034142T_Latest</vt:lpstr>
      <vt:lpstr>A128034146A</vt:lpstr>
      <vt:lpstr>A128034146A_Data</vt:lpstr>
      <vt:lpstr>A128034146A_Latest</vt:lpstr>
      <vt:lpstr>A128034150T</vt:lpstr>
      <vt:lpstr>A128034150T_Data</vt:lpstr>
      <vt:lpstr>A128034150T_Latest</vt:lpstr>
      <vt:lpstr>A128034154A</vt:lpstr>
      <vt:lpstr>A128034154A_Data</vt:lpstr>
      <vt:lpstr>A128034154A_Latest</vt:lpstr>
      <vt:lpstr>A128034158K</vt:lpstr>
      <vt:lpstr>A128034158K_Data</vt:lpstr>
      <vt:lpstr>A128034158K_Latest</vt:lpstr>
      <vt:lpstr>A128034162A</vt:lpstr>
      <vt:lpstr>A128034162A_Data</vt:lpstr>
      <vt:lpstr>A128034162A_Latest</vt:lpstr>
      <vt:lpstr>A128034166K</vt:lpstr>
      <vt:lpstr>A128034166K_Data</vt:lpstr>
      <vt:lpstr>A128034166K_Latest</vt:lpstr>
      <vt:lpstr>A128034170A</vt:lpstr>
      <vt:lpstr>A128034170A_Data</vt:lpstr>
      <vt:lpstr>A128034170A_Latest</vt:lpstr>
      <vt:lpstr>A128034174K</vt:lpstr>
      <vt:lpstr>A128034174K_Data</vt:lpstr>
      <vt:lpstr>A128034174K_Latest</vt:lpstr>
      <vt:lpstr>A128034178V</vt:lpstr>
      <vt:lpstr>A128034178V_Data</vt:lpstr>
      <vt:lpstr>A128034178V_Latest</vt:lpstr>
      <vt:lpstr>A128034182K</vt:lpstr>
      <vt:lpstr>A128034182K_Data</vt:lpstr>
      <vt:lpstr>A128034182K_Latest</vt:lpstr>
      <vt:lpstr>A128034186V</vt:lpstr>
      <vt:lpstr>A128034186V_Data</vt:lpstr>
      <vt:lpstr>A128034186V_Latest</vt:lpstr>
      <vt:lpstr>A128034190K</vt:lpstr>
      <vt:lpstr>A128034190K_Data</vt:lpstr>
      <vt:lpstr>A128034190K_Latest</vt:lpstr>
      <vt:lpstr>A128034194V</vt:lpstr>
      <vt:lpstr>A128034194V_Data</vt:lpstr>
      <vt:lpstr>A128034194V_Latest</vt:lpstr>
      <vt:lpstr>A128034198C</vt:lpstr>
      <vt:lpstr>A128034198C_Data</vt:lpstr>
      <vt:lpstr>A128034198C_Latest</vt:lpstr>
      <vt:lpstr>A128034202J</vt:lpstr>
      <vt:lpstr>A128034202J_Data</vt:lpstr>
      <vt:lpstr>A128034202J_Latest</vt:lpstr>
      <vt:lpstr>A128034206T</vt:lpstr>
      <vt:lpstr>A128034206T_Data</vt:lpstr>
      <vt:lpstr>A128034206T_Latest</vt:lpstr>
      <vt:lpstr>A128034210J</vt:lpstr>
      <vt:lpstr>A128034210J_Data</vt:lpstr>
      <vt:lpstr>A128034210J_Latest</vt:lpstr>
      <vt:lpstr>A128034218A</vt:lpstr>
      <vt:lpstr>A128034218A_Data</vt:lpstr>
      <vt:lpstr>A128034218A_Latest</vt:lpstr>
      <vt:lpstr>A128034222T</vt:lpstr>
      <vt:lpstr>A128034222T_Data</vt:lpstr>
      <vt:lpstr>A128034222T_Latest</vt:lpstr>
      <vt:lpstr>A128034226A</vt:lpstr>
      <vt:lpstr>A128034226A_Data</vt:lpstr>
      <vt:lpstr>A128034226A_Latest</vt:lpstr>
      <vt:lpstr>A128034230T</vt:lpstr>
      <vt:lpstr>A128034230T_Data</vt:lpstr>
      <vt:lpstr>A128034230T_Latest</vt:lpstr>
      <vt:lpstr>A128034234A</vt:lpstr>
      <vt:lpstr>A128034234A_Data</vt:lpstr>
      <vt:lpstr>A128034234A_Latest</vt:lpstr>
      <vt:lpstr>A128034238K</vt:lpstr>
      <vt:lpstr>A128034238K_Data</vt:lpstr>
      <vt:lpstr>A128034238K_Latest</vt:lpstr>
      <vt:lpstr>A128034242A</vt:lpstr>
      <vt:lpstr>A128034242A_Data</vt:lpstr>
      <vt:lpstr>A128034242A_Latest</vt:lpstr>
      <vt:lpstr>A128034246K</vt:lpstr>
      <vt:lpstr>A128034246K_Data</vt:lpstr>
      <vt:lpstr>A128034246K_Latest</vt:lpstr>
      <vt:lpstr>A128034250A</vt:lpstr>
      <vt:lpstr>A128034250A_Data</vt:lpstr>
      <vt:lpstr>A128034250A_Latest</vt:lpstr>
      <vt:lpstr>A128035622W</vt:lpstr>
      <vt:lpstr>A128035622W_Data</vt:lpstr>
      <vt:lpstr>A128035622W_Latest</vt:lpstr>
      <vt:lpstr>A128035990A</vt:lpstr>
      <vt:lpstr>A128035990A_Data</vt:lpstr>
      <vt:lpstr>A128035990A_Latest</vt:lpstr>
      <vt:lpstr>A128035994K</vt:lpstr>
      <vt:lpstr>A128035994K_Data</vt:lpstr>
      <vt:lpstr>A128035994K_Latest</vt:lpstr>
      <vt:lpstr>A128035998V</vt:lpstr>
      <vt:lpstr>A128035998V_Data</vt:lpstr>
      <vt:lpstr>A128035998V_Latest</vt:lpstr>
      <vt:lpstr>A128036002A</vt:lpstr>
      <vt:lpstr>A128036002A_Data</vt:lpstr>
      <vt:lpstr>A128036002A_Latest</vt:lpstr>
      <vt:lpstr>A128036006K</vt:lpstr>
      <vt:lpstr>A128036006K_Data</vt:lpstr>
      <vt:lpstr>A128036006K_Latest</vt:lpstr>
      <vt:lpstr>A128036010A</vt:lpstr>
      <vt:lpstr>A128036010A_Data</vt:lpstr>
      <vt:lpstr>A128036010A_Latest</vt:lpstr>
      <vt:lpstr>A128036014K</vt:lpstr>
      <vt:lpstr>A128036014K_Data</vt:lpstr>
      <vt:lpstr>A128036014K_Latest</vt:lpstr>
      <vt:lpstr>A128036018V</vt:lpstr>
      <vt:lpstr>A128036018V_Data</vt:lpstr>
      <vt:lpstr>A128036018V_Latest</vt:lpstr>
      <vt:lpstr>A128036022K</vt:lpstr>
      <vt:lpstr>A128036022K_Data</vt:lpstr>
      <vt:lpstr>A128036022K_Latest</vt:lpstr>
      <vt:lpstr>A128036026V</vt:lpstr>
      <vt:lpstr>A128036026V_Data</vt:lpstr>
      <vt:lpstr>A128036026V_Latest</vt:lpstr>
      <vt:lpstr>A128036030K</vt:lpstr>
      <vt:lpstr>A128036030K_Data</vt:lpstr>
      <vt:lpstr>A128036030K_Latest</vt:lpstr>
      <vt:lpstr>A128036034V</vt:lpstr>
      <vt:lpstr>A128036034V_Data</vt:lpstr>
      <vt:lpstr>A128036034V_Latest</vt:lpstr>
      <vt:lpstr>A128036038C</vt:lpstr>
      <vt:lpstr>A128036038C_Data</vt:lpstr>
      <vt:lpstr>A128036038C_Latest</vt:lpstr>
      <vt:lpstr>A128036042V</vt:lpstr>
      <vt:lpstr>A128036042V_Data</vt:lpstr>
      <vt:lpstr>A128036042V_Latest</vt:lpstr>
      <vt:lpstr>A128036046C</vt:lpstr>
      <vt:lpstr>A128036046C_Data</vt:lpstr>
      <vt:lpstr>A128036046C_Latest</vt:lpstr>
      <vt:lpstr>A128036050V</vt:lpstr>
      <vt:lpstr>A128036050V_Data</vt:lpstr>
      <vt:lpstr>A128036050V_Latest</vt:lpstr>
      <vt:lpstr>A128036054C</vt:lpstr>
      <vt:lpstr>A128036054C_Data</vt:lpstr>
      <vt:lpstr>A128036054C_Latest</vt:lpstr>
      <vt:lpstr>A128036058L</vt:lpstr>
      <vt:lpstr>A128036058L_Data</vt:lpstr>
      <vt:lpstr>A128036058L_Latest</vt:lpstr>
      <vt:lpstr>A128036062C</vt:lpstr>
      <vt:lpstr>A128036062C_Data</vt:lpstr>
      <vt:lpstr>A128036062C_Latest</vt:lpstr>
      <vt:lpstr>A128036066L</vt:lpstr>
      <vt:lpstr>A128036066L_Data</vt:lpstr>
      <vt:lpstr>A128036066L_Latest</vt:lpstr>
      <vt:lpstr>A128036070C</vt:lpstr>
      <vt:lpstr>A128036070C_Data</vt:lpstr>
      <vt:lpstr>A128036070C_Latest</vt:lpstr>
      <vt:lpstr>A128036074L</vt:lpstr>
      <vt:lpstr>A128036074L_Data</vt:lpstr>
      <vt:lpstr>A128036074L_Latest</vt:lpstr>
      <vt:lpstr>A128036078W</vt:lpstr>
      <vt:lpstr>A128036078W_Data</vt:lpstr>
      <vt:lpstr>A128036078W_Latest</vt:lpstr>
      <vt:lpstr>A128036082L</vt:lpstr>
      <vt:lpstr>A128036082L_Data</vt:lpstr>
      <vt:lpstr>A128036082L_Latest</vt:lpstr>
      <vt:lpstr>A128036086W</vt:lpstr>
      <vt:lpstr>A128036086W_Data</vt:lpstr>
      <vt:lpstr>A128036086W_Latest</vt:lpstr>
      <vt:lpstr>A128036090L</vt:lpstr>
      <vt:lpstr>A128036090L_Data</vt:lpstr>
      <vt:lpstr>A128036090L_Latest</vt:lpstr>
      <vt:lpstr>A128036094W</vt:lpstr>
      <vt:lpstr>A128036094W_Data</vt:lpstr>
      <vt:lpstr>A128036094W_Latest</vt:lpstr>
      <vt:lpstr>A128036098F</vt:lpstr>
      <vt:lpstr>A128036098F_Data</vt:lpstr>
      <vt:lpstr>A128036098F_Latest</vt:lpstr>
      <vt:lpstr>A128036102K</vt:lpstr>
      <vt:lpstr>A128036102K_Data</vt:lpstr>
      <vt:lpstr>A128036102K_Latest</vt:lpstr>
      <vt:lpstr>A128036106V</vt:lpstr>
      <vt:lpstr>A128036106V_Data</vt:lpstr>
      <vt:lpstr>A128036106V_Latest</vt:lpstr>
      <vt:lpstr>A128036110K</vt:lpstr>
      <vt:lpstr>A128036110K_Data</vt:lpstr>
      <vt:lpstr>A128036110K_Latest</vt:lpstr>
      <vt:lpstr>A128036114V</vt:lpstr>
      <vt:lpstr>A128036114V_Data</vt:lpstr>
      <vt:lpstr>A128036114V_Latest</vt:lpstr>
      <vt:lpstr>A128036118C</vt:lpstr>
      <vt:lpstr>A128036118C_Data</vt:lpstr>
      <vt:lpstr>A128036118C_Latest</vt:lpstr>
      <vt:lpstr>A128036122V</vt:lpstr>
      <vt:lpstr>A128036122V_Data</vt:lpstr>
      <vt:lpstr>A128036122V_Latest</vt:lpstr>
      <vt:lpstr>A128036126C</vt:lpstr>
      <vt:lpstr>A128036126C_Data</vt:lpstr>
      <vt:lpstr>A128036126C_Latest</vt:lpstr>
      <vt:lpstr>A128036130V</vt:lpstr>
      <vt:lpstr>A128036130V_Data</vt:lpstr>
      <vt:lpstr>A128036130V_Latest</vt:lpstr>
      <vt:lpstr>A128036134C</vt:lpstr>
      <vt:lpstr>A128036134C_Data</vt:lpstr>
      <vt:lpstr>A128036134C_Latest</vt:lpstr>
      <vt:lpstr>A128036138L</vt:lpstr>
      <vt:lpstr>A128036138L_Data</vt:lpstr>
      <vt:lpstr>A128036138L_Latest</vt:lpstr>
      <vt:lpstr>A128036142C</vt:lpstr>
      <vt:lpstr>A128036142C_Data</vt:lpstr>
      <vt:lpstr>A128036142C_Latest</vt:lpstr>
      <vt:lpstr>A128036146L</vt:lpstr>
      <vt:lpstr>A128036146L_Data</vt:lpstr>
      <vt:lpstr>A128036146L_Latest</vt:lpstr>
      <vt:lpstr>A128036150C</vt:lpstr>
      <vt:lpstr>A128036150C_Data</vt:lpstr>
      <vt:lpstr>A128036150C_Latest</vt:lpstr>
      <vt:lpstr>A128036154L</vt:lpstr>
      <vt:lpstr>A128036154L_Data</vt:lpstr>
      <vt:lpstr>A128036154L_Latest</vt:lpstr>
      <vt:lpstr>A128036158W</vt:lpstr>
      <vt:lpstr>A128036158W_Data</vt:lpstr>
      <vt:lpstr>A128036158W_Latest</vt:lpstr>
      <vt:lpstr>A128036162L</vt:lpstr>
      <vt:lpstr>A128036162L_Data</vt:lpstr>
      <vt:lpstr>A128036162L_Latest</vt:lpstr>
      <vt:lpstr>A128036166W</vt:lpstr>
      <vt:lpstr>A128036166W_Data</vt:lpstr>
      <vt:lpstr>A128036166W_Latest</vt:lpstr>
      <vt:lpstr>A128036170L</vt:lpstr>
      <vt:lpstr>A128036170L_Data</vt:lpstr>
      <vt:lpstr>A128036170L_Latest</vt:lpstr>
      <vt:lpstr>A128036174W</vt:lpstr>
      <vt:lpstr>A128036174W_Data</vt:lpstr>
      <vt:lpstr>A128036174W_Latest</vt:lpstr>
      <vt:lpstr>A128036178F</vt:lpstr>
      <vt:lpstr>A128036178F_Data</vt:lpstr>
      <vt:lpstr>A128036178F_Latest</vt:lpstr>
      <vt:lpstr>A128036182W</vt:lpstr>
      <vt:lpstr>A128036182W_Data</vt:lpstr>
      <vt:lpstr>A128036182W_Latest</vt:lpstr>
      <vt:lpstr>A128036186F</vt:lpstr>
      <vt:lpstr>A128036186F_Data</vt:lpstr>
      <vt:lpstr>A128036186F_Latest</vt:lpstr>
      <vt:lpstr>A128036190W</vt:lpstr>
      <vt:lpstr>A128036190W_Data</vt:lpstr>
      <vt:lpstr>A128036190W_Latest</vt:lpstr>
      <vt:lpstr>A128036194F</vt:lpstr>
      <vt:lpstr>A128036194F_Data</vt:lpstr>
      <vt:lpstr>A128036194F_Latest</vt:lpstr>
      <vt:lpstr>A128036198R</vt:lpstr>
      <vt:lpstr>A128036198R_Data</vt:lpstr>
      <vt:lpstr>A128036198R_Latest</vt:lpstr>
      <vt:lpstr>A128036202V</vt:lpstr>
      <vt:lpstr>A128036202V_Data</vt:lpstr>
      <vt:lpstr>A128036202V_Latest</vt:lpstr>
      <vt:lpstr>A128036206C</vt:lpstr>
      <vt:lpstr>A128036206C_Data</vt:lpstr>
      <vt:lpstr>A128036206C_Latest</vt:lpstr>
      <vt:lpstr>A128036210V</vt:lpstr>
      <vt:lpstr>A128036210V_Data</vt:lpstr>
      <vt:lpstr>A128036210V_Latest</vt:lpstr>
      <vt:lpstr>A128036214C</vt:lpstr>
      <vt:lpstr>A128036214C_Data</vt:lpstr>
      <vt:lpstr>A128036214C_Latest</vt:lpstr>
      <vt:lpstr>A128036218L</vt:lpstr>
      <vt:lpstr>A128036218L_Data</vt:lpstr>
      <vt:lpstr>A128036218L_Latest</vt:lpstr>
      <vt:lpstr>A128036226L</vt:lpstr>
      <vt:lpstr>A128036226L_Data</vt:lpstr>
      <vt:lpstr>A128036226L_Latest</vt:lpstr>
      <vt:lpstr>A128036230C</vt:lpstr>
      <vt:lpstr>A128036230C_Data</vt:lpstr>
      <vt:lpstr>A128036230C_Latest</vt:lpstr>
      <vt:lpstr>A128036234L</vt:lpstr>
      <vt:lpstr>A128036234L_Data</vt:lpstr>
      <vt:lpstr>A128036234L_Latest</vt:lpstr>
      <vt:lpstr>A128036238W</vt:lpstr>
      <vt:lpstr>A128036238W_Data</vt:lpstr>
      <vt:lpstr>A128036238W_Latest</vt:lpstr>
      <vt:lpstr>A128036242L</vt:lpstr>
      <vt:lpstr>A128036242L_Data</vt:lpstr>
      <vt:lpstr>A128036242L_Latest</vt:lpstr>
      <vt:lpstr>A128036246W</vt:lpstr>
      <vt:lpstr>A128036246W_Data</vt:lpstr>
      <vt:lpstr>A128036246W_Latest</vt:lpstr>
      <vt:lpstr>A128036250L</vt:lpstr>
      <vt:lpstr>A128036250L_Data</vt:lpstr>
      <vt:lpstr>A128036250L_Latest</vt:lpstr>
      <vt:lpstr>A128036254W</vt:lpstr>
      <vt:lpstr>A128036254W_Data</vt:lpstr>
      <vt:lpstr>A128036254W_Latest</vt:lpstr>
      <vt:lpstr>A128036258F</vt:lpstr>
      <vt:lpstr>A128036258F_Data</vt:lpstr>
      <vt:lpstr>A128036258F_Latest</vt:lpstr>
      <vt:lpstr>A128036262W</vt:lpstr>
      <vt:lpstr>A128036262W_Data</vt:lpstr>
      <vt:lpstr>A128036262W_Latest</vt:lpstr>
      <vt:lpstr>A128036266F</vt:lpstr>
      <vt:lpstr>A128036266F_Data</vt:lpstr>
      <vt:lpstr>A128036266F_Latest</vt:lpstr>
      <vt:lpstr>A128036270W</vt:lpstr>
      <vt:lpstr>A128036270W_Data</vt:lpstr>
      <vt:lpstr>A128036270W_Latest</vt:lpstr>
      <vt:lpstr>A128036274F</vt:lpstr>
      <vt:lpstr>A128036274F_Data</vt:lpstr>
      <vt:lpstr>A128036274F_Latest</vt:lpstr>
      <vt:lpstr>A128036278R</vt:lpstr>
      <vt:lpstr>A128036278R_Data</vt:lpstr>
      <vt:lpstr>A128036278R_Latest</vt:lpstr>
      <vt:lpstr>A128036282F</vt:lpstr>
      <vt:lpstr>A128036282F_Data</vt:lpstr>
      <vt:lpstr>A128036282F_Latest</vt:lpstr>
      <vt:lpstr>A128036286R</vt:lpstr>
      <vt:lpstr>A128036286R_Data</vt:lpstr>
      <vt:lpstr>A128036286R_Latest</vt:lpstr>
      <vt:lpstr>A128036290F</vt:lpstr>
      <vt:lpstr>A128036290F_Data</vt:lpstr>
      <vt:lpstr>A128036290F_Latest</vt:lpstr>
      <vt:lpstr>A128036294R</vt:lpstr>
      <vt:lpstr>A128036294R_Data</vt:lpstr>
      <vt:lpstr>A128036294R_Latest</vt:lpstr>
      <vt:lpstr>A128036298X</vt:lpstr>
      <vt:lpstr>A128036298X_Data</vt:lpstr>
      <vt:lpstr>A128036298X_Latest</vt:lpstr>
      <vt:lpstr>A128036302C</vt:lpstr>
      <vt:lpstr>A128036302C_Data</vt:lpstr>
      <vt:lpstr>A128036302C_Latest</vt:lpstr>
      <vt:lpstr>A128036306L</vt:lpstr>
      <vt:lpstr>A128036306L_Data</vt:lpstr>
      <vt:lpstr>A128036306L_Latest</vt:lpstr>
      <vt:lpstr>A128036310C</vt:lpstr>
      <vt:lpstr>A128036310C_Data</vt:lpstr>
      <vt:lpstr>A128036310C_Latest</vt:lpstr>
      <vt:lpstr>A128036314L</vt:lpstr>
      <vt:lpstr>A128036314L_Data</vt:lpstr>
      <vt:lpstr>A128036314L_Latest</vt:lpstr>
      <vt:lpstr>A128036318W</vt:lpstr>
      <vt:lpstr>A128036318W_Data</vt:lpstr>
      <vt:lpstr>A128036318W_Latest</vt:lpstr>
      <vt:lpstr>A128036326W</vt:lpstr>
      <vt:lpstr>A128036326W_Data</vt:lpstr>
      <vt:lpstr>A128036326W_Latest</vt:lpstr>
      <vt:lpstr>A128036330L</vt:lpstr>
      <vt:lpstr>A128036330L_Data</vt:lpstr>
      <vt:lpstr>A128036330L_Latest</vt:lpstr>
      <vt:lpstr>A128036334W</vt:lpstr>
      <vt:lpstr>A128036334W_Data</vt:lpstr>
      <vt:lpstr>A128036334W_Latest</vt:lpstr>
      <vt:lpstr>A128036338F</vt:lpstr>
      <vt:lpstr>A128036338F_Data</vt:lpstr>
      <vt:lpstr>A128036338F_Latest</vt:lpstr>
      <vt:lpstr>A128036342W</vt:lpstr>
      <vt:lpstr>A128036342W_Data</vt:lpstr>
      <vt:lpstr>A128036342W_Latest</vt:lpstr>
      <vt:lpstr>A128036346F</vt:lpstr>
      <vt:lpstr>A128036346F_Data</vt:lpstr>
      <vt:lpstr>A128036346F_Latest</vt:lpstr>
      <vt:lpstr>A128036350W</vt:lpstr>
      <vt:lpstr>A128036350W_Data</vt:lpstr>
      <vt:lpstr>A128036350W_Latest</vt:lpstr>
      <vt:lpstr>A128036354F</vt:lpstr>
      <vt:lpstr>A128036354F_Data</vt:lpstr>
      <vt:lpstr>A128036354F_Latest</vt:lpstr>
      <vt:lpstr>A128036358R</vt:lpstr>
      <vt:lpstr>A128036358R_Data</vt:lpstr>
      <vt:lpstr>A128036358R_Latest</vt:lpstr>
      <vt:lpstr>A128036362F</vt:lpstr>
      <vt:lpstr>A128036362F_Data</vt:lpstr>
      <vt:lpstr>A128036362F_Latest</vt:lpstr>
      <vt:lpstr>A128036366R</vt:lpstr>
      <vt:lpstr>A128036366R_Data</vt:lpstr>
      <vt:lpstr>A128036366R_Latest</vt:lpstr>
      <vt:lpstr>A128036370F</vt:lpstr>
      <vt:lpstr>A128036370F_Data</vt:lpstr>
      <vt:lpstr>A128036370F_Latest</vt:lpstr>
      <vt:lpstr>A128036374R</vt:lpstr>
      <vt:lpstr>A128036374R_Data</vt:lpstr>
      <vt:lpstr>A128036374R_Latest</vt:lpstr>
      <vt:lpstr>A128036378X</vt:lpstr>
      <vt:lpstr>A128036378X_Data</vt:lpstr>
      <vt:lpstr>A128036378X_Latest</vt:lpstr>
      <vt:lpstr>A128036382R</vt:lpstr>
      <vt:lpstr>A128036382R_Data</vt:lpstr>
      <vt:lpstr>A128036382R_Latest</vt:lpstr>
      <vt:lpstr>A128037790V</vt:lpstr>
      <vt:lpstr>A128037790V_Data</vt:lpstr>
      <vt:lpstr>A128037790V_Latest</vt:lpstr>
      <vt:lpstr>A128037794C</vt:lpstr>
      <vt:lpstr>A128037794C_Data</vt:lpstr>
      <vt:lpstr>A128037794C_Latest</vt:lpstr>
      <vt:lpstr>A128037798L</vt:lpstr>
      <vt:lpstr>A128037798L_Data</vt:lpstr>
      <vt:lpstr>A128037798L_Latest</vt:lpstr>
      <vt:lpstr>A128037802T</vt:lpstr>
      <vt:lpstr>A128037802T_Data</vt:lpstr>
      <vt:lpstr>A128037802T_Latest</vt:lpstr>
      <vt:lpstr>A128038050F</vt:lpstr>
      <vt:lpstr>A128038050F_Data</vt:lpstr>
      <vt:lpstr>A128038050F_Latest</vt:lpstr>
      <vt:lpstr>A128038054R</vt:lpstr>
      <vt:lpstr>A128038054R_Data</vt:lpstr>
      <vt:lpstr>A128038054R_Latest</vt:lpstr>
      <vt:lpstr>A128038058X</vt:lpstr>
      <vt:lpstr>A128038058X_Data</vt:lpstr>
      <vt:lpstr>A128038058X_Latest</vt:lpstr>
      <vt:lpstr>A128038062R</vt:lpstr>
      <vt:lpstr>A128038062R_Data</vt:lpstr>
      <vt:lpstr>A128038062R_Latest</vt:lpstr>
      <vt:lpstr>A128038066X</vt:lpstr>
      <vt:lpstr>A128038066X_Data</vt:lpstr>
      <vt:lpstr>A128038066X_Latest</vt:lpstr>
      <vt:lpstr>A128038070R</vt:lpstr>
      <vt:lpstr>A128038070R_Data</vt:lpstr>
      <vt:lpstr>A128038070R_Latest</vt:lpstr>
      <vt:lpstr>A128038074X</vt:lpstr>
      <vt:lpstr>A128038074X_Data</vt:lpstr>
      <vt:lpstr>A128038074X_Latest</vt:lpstr>
      <vt:lpstr>A128038078J</vt:lpstr>
      <vt:lpstr>A128038078J_Data</vt:lpstr>
      <vt:lpstr>A128038078J_Latest</vt:lpstr>
      <vt:lpstr>A128038082X</vt:lpstr>
      <vt:lpstr>A128038082X_Data</vt:lpstr>
      <vt:lpstr>A128038082X_Latest</vt:lpstr>
      <vt:lpstr>A128038086J</vt:lpstr>
      <vt:lpstr>A128038086J_Data</vt:lpstr>
      <vt:lpstr>A128038086J_Latest</vt:lpstr>
      <vt:lpstr>A128038090X</vt:lpstr>
      <vt:lpstr>A128038090X_Data</vt:lpstr>
      <vt:lpstr>A128038090X_Latest</vt:lpstr>
      <vt:lpstr>A128038094J</vt:lpstr>
      <vt:lpstr>A128038094J_Data</vt:lpstr>
      <vt:lpstr>A128038094J_Latest</vt:lpstr>
      <vt:lpstr>A128038098T</vt:lpstr>
      <vt:lpstr>A128038098T_Data</vt:lpstr>
      <vt:lpstr>A128038098T_Latest</vt:lpstr>
      <vt:lpstr>A128038102W</vt:lpstr>
      <vt:lpstr>A128038102W_Data</vt:lpstr>
      <vt:lpstr>A128038102W_Latest</vt:lpstr>
      <vt:lpstr>A128038106F</vt:lpstr>
      <vt:lpstr>A128038106F_Data</vt:lpstr>
      <vt:lpstr>A128038106F_Latest</vt:lpstr>
      <vt:lpstr>A128038110W</vt:lpstr>
      <vt:lpstr>A128038110W_Data</vt:lpstr>
      <vt:lpstr>A128038110W_Latest</vt:lpstr>
      <vt:lpstr>A128038114F</vt:lpstr>
      <vt:lpstr>A128038114F_Data</vt:lpstr>
      <vt:lpstr>A128038114F_Latest</vt:lpstr>
      <vt:lpstr>A128038118R</vt:lpstr>
      <vt:lpstr>A128038118R_Data</vt:lpstr>
      <vt:lpstr>A128038118R_Latest</vt:lpstr>
      <vt:lpstr>A128038126R</vt:lpstr>
      <vt:lpstr>A128038126R_Data</vt:lpstr>
      <vt:lpstr>A128038126R_Latest</vt:lpstr>
      <vt:lpstr>A128038130F</vt:lpstr>
      <vt:lpstr>A128038130F_Data</vt:lpstr>
      <vt:lpstr>A128038130F_Latest</vt:lpstr>
      <vt:lpstr>A128038134R</vt:lpstr>
      <vt:lpstr>A128038134R_Data</vt:lpstr>
      <vt:lpstr>A128038134R_Latest</vt:lpstr>
      <vt:lpstr>A128038138X</vt:lpstr>
      <vt:lpstr>A128038138X_Data</vt:lpstr>
      <vt:lpstr>A128038138X_Latest</vt:lpstr>
      <vt:lpstr>A128038142R</vt:lpstr>
      <vt:lpstr>A128038142R_Data</vt:lpstr>
      <vt:lpstr>A128038142R_Latest</vt:lpstr>
      <vt:lpstr>A128038146X</vt:lpstr>
      <vt:lpstr>A128038146X_Data</vt:lpstr>
      <vt:lpstr>A128038146X_Latest</vt:lpstr>
      <vt:lpstr>A128038150R</vt:lpstr>
      <vt:lpstr>A128038150R_Data</vt:lpstr>
      <vt:lpstr>A128038150R_Latest</vt:lpstr>
      <vt:lpstr>A128038154X</vt:lpstr>
      <vt:lpstr>A128038154X_Data</vt:lpstr>
      <vt:lpstr>A128038154X_Latest</vt:lpstr>
      <vt:lpstr>A128038158J</vt:lpstr>
      <vt:lpstr>A128038158J_Data</vt:lpstr>
      <vt:lpstr>A128038158J_Latest</vt:lpstr>
      <vt:lpstr>A128038162X</vt:lpstr>
      <vt:lpstr>A128038162X_Data</vt:lpstr>
      <vt:lpstr>A128038162X_Latest</vt:lpstr>
      <vt:lpstr>A128038170X</vt:lpstr>
      <vt:lpstr>A128038170X_Data</vt:lpstr>
      <vt:lpstr>A128038170X_Latest</vt:lpstr>
      <vt:lpstr>A128038174J</vt:lpstr>
      <vt:lpstr>A128038174J_Data</vt:lpstr>
      <vt:lpstr>A128038174J_Latest</vt:lpstr>
      <vt:lpstr>A128038178T</vt:lpstr>
      <vt:lpstr>A128038178T_Data</vt:lpstr>
      <vt:lpstr>A128038178T_Latest</vt:lpstr>
      <vt:lpstr>A128038182J</vt:lpstr>
      <vt:lpstr>A128038182J_Data</vt:lpstr>
      <vt:lpstr>A128038182J_Latest</vt:lpstr>
      <vt:lpstr>A128038186T</vt:lpstr>
      <vt:lpstr>A128038186T_Data</vt:lpstr>
      <vt:lpstr>A128038186T_Latest</vt:lpstr>
      <vt:lpstr>A128038190J</vt:lpstr>
      <vt:lpstr>A128038190J_Data</vt:lpstr>
      <vt:lpstr>A128038190J_Latest</vt:lpstr>
      <vt:lpstr>A128038194T</vt:lpstr>
      <vt:lpstr>A128038194T_Data</vt:lpstr>
      <vt:lpstr>A128038194T_Latest</vt:lpstr>
      <vt:lpstr>A128038198A</vt:lpstr>
      <vt:lpstr>A128038198A_Data</vt:lpstr>
      <vt:lpstr>A128038198A_Latest</vt:lpstr>
      <vt:lpstr>A128038202F</vt:lpstr>
      <vt:lpstr>A128038202F_Data</vt:lpstr>
      <vt:lpstr>A128038202F_Latest</vt:lpstr>
      <vt:lpstr>A128038206R</vt:lpstr>
      <vt:lpstr>A128038206R_Data</vt:lpstr>
      <vt:lpstr>A128038206R_Latest</vt:lpstr>
      <vt:lpstr>A128038214R</vt:lpstr>
      <vt:lpstr>A128038214R_Data</vt:lpstr>
      <vt:lpstr>A128038214R_Latest</vt:lpstr>
      <vt:lpstr>A128038218X</vt:lpstr>
      <vt:lpstr>A128038218X_Data</vt:lpstr>
      <vt:lpstr>A128038218X_Latest</vt:lpstr>
      <vt:lpstr>A128038222R</vt:lpstr>
      <vt:lpstr>A128038222R_Data</vt:lpstr>
      <vt:lpstr>A128038222R_Latest</vt:lpstr>
      <vt:lpstr>A128038226X</vt:lpstr>
      <vt:lpstr>A128038226X_Data</vt:lpstr>
      <vt:lpstr>A128038226X_Latest</vt:lpstr>
      <vt:lpstr>A128038230R</vt:lpstr>
      <vt:lpstr>A128038230R_Data</vt:lpstr>
      <vt:lpstr>A128038230R_Latest</vt:lpstr>
      <vt:lpstr>A128038234X</vt:lpstr>
      <vt:lpstr>A128038234X_Data</vt:lpstr>
      <vt:lpstr>A128038234X_Latest</vt:lpstr>
      <vt:lpstr>A128038238J</vt:lpstr>
      <vt:lpstr>A128038238J_Data</vt:lpstr>
      <vt:lpstr>A128038238J_Latest</vt:lpstr>
      <vt:lpstr>A128038242X</vt:lpstr>
      <vt:lpstr>A128038242X_Data</vt:lpstr>
      <vt:lpstr>A128038242X_Latest</vt:lpstr>
      <vt:lpstr>A128038246J</vt:lpstr>
      <vt:lpstr>A128038246J_Data</vt:lpstr>
      <vt:lpstr>A128038246J_Latest</vt:lpstr>
      <vt:lpstr>A128038250X</vt:lpstr>
      <vt:lpstr>A128038250X_Data</vt:lpstr>
      <vt:lpstr>A128038250X_Latest</vt:lpstr>
      <vt:lpstr>A128038254J</vt:lpstr>
      <vt:lpstr>A128038254J_Data</vt:lpstr>
      <vt:lpstr>A128038254J_Latest</vt:lpstr>
      <vt:lpstr>A128038258T</vt:lpstr>
      <vt:lpstr>A128038258T_Data</vt:lpstr>
      <vt:lpstr>A128038258T_Latest</vt:lpstr>
      <vt:lpstr>A128038266T</vt:lpstr>
      <vt:lpstr>A128038266T_Data</vt:lpstr>
      <vt:lpstr>A128038266T_Latest</vt:lpstr>
      <vt:lpstr>A128038270J</vt:lpstr>
      <vt:lpstr>A128038270J_Data</vt:lpstr>
      <vt:lpstr>A128038270J_Latest</vt:lpstr>
      <vt:lpstr>A128038274T</vt:lpstr>
      <vt:lpstr>A128038274T_Data</vt:lpstr>
      <vt:lpstr>A128038274T_Latest</vt:lpstr>
      <vt:lpstr>A128038278A</vt:lpstr>
      <vt:lpstr>A128038278A_Data</vt:lpstr>
      <vt:lpstr>A128038278A_Latest</vt:lpstr>
      <vt:lpstr>A128038282T</vt:lpstr>
      <vt:lpstr>A128038282T_Data</vt:lpstr>
      <vt:lpstr>A128038282T_Latest</vt:lpstr>
      <vt:lpstr>A128038290T</vt:lpstr>
      <vt:lpstr>A128038290T_Data</vt:lpstr>
      <vt:lpstr>A128038290T_Latest</vt:lpstr>
      <vt:lpstr>A128038294A</vt:lpstr>
      <vt:lpstr>A128038294A_Data</vt:lpstr>
      <vt:lpstr>A128038294A_Latest</vt:lpstr>
      <vt:lpstr>A128038298K</vt:lpstr>
      <vt:lpstr>A128038298K_Data</vt:lpstr>
      <vt:lpstr>A128038298K_Latest</vt:lpstr>
      <vt:lpstr>A128038302R</vt:lpstr>
      <vt:lpstr>A128038302R_Data</vt:lpstr>
      <vt:lpstr>A128038302R_Latest</vt:lpstr>
      <vt:lpstr>A128038306X</vt:lpstr>
      <vt:lpstr>A128038306X_Data</vt:lpstr>
      <vt:lpstr>A128038306X_Latest</vt:lpstr>
      <vt:lpstr>A128038310R</vt:lpstr>
      <vt:lpstr>A128038310R_Data</vt:lpstr>
      <vt:lpstr>A128038310R_Latest</vt:lpstr>
      <vt:lpstr>A128038318J</vt:lpstr>
      <vt:lpstr>A128038318J_Data</vt:lpstr>
      <vt:lpstr>A128038318J_Latest</vt:lpstr>
      <vt:lpstr>A128038322X</vt:lpstr>
      <vt:lpstr>A128038322X_Data</vt:lpstr>
      <vt:lpstr>A128038322X_Latest</vt:lpstr>
      <vt:lpstr>A128038326J</vt:lpstr>
      <vt:lpstr>A128038326J_Data</vt:lpstr>
      <vt:lpstr>A128038326J_Latest</vt:lpstr>
      <vt:lpstr>A128038330X</vt:lpstr>
      <vt:lpstr>A128038330X_Data</vt:lpstr>
      <vt:lpstr>A128038330X_Latest</vt:lpstr>
      <vt:lpstr>A128038334J</vt:lpstr>
      <vt:lpstr>A128038334J_Data</vt:lpstr>
      <vt:lpstr>A128038334J_Latest</vt:lpstr>
      <vt:lpstr>A128038338T</vt:lpstr>
      <vt:lpstr>A128038338T_Data</vt:lpstr>
      <vt:lpstr>A128038338T_Latest</vt:lpstr>
      <vt:lpstr>A128038342J</vt:lpstr>
      <vt:lpstr>A128038342J_Data</vt:lpstr>
      <vt:lpstr>A128038342J_Latest</vt:lpstr>
      <vt:lpstr>A128038346T</vt:lpstr>
      <vt:lpstr>A128038346T_Data</vt:lpstr>
      <vt:lpstr>A128038346T_Latest</vt:lpstr>
      <vt:lpstr>A128038350J</vt:lpstr>
      <vt:lpstr>A128038350J_Data</vt:lpstr>
      <vt:lpstr>A128038350J_Latest</vt:lpstr>
      <vt:lpstr>A128038354T</vt:lpstr>
      <vt:lpstr>A128038354T_Data</vt:lpstr>
      <vt:lpstr>A128038354T_Latest</vt:lpstr>
      <vt:lpstr>A128038362T</vt:lpstr>
      <vt:lpstr>A128038362T_Data</vt:lpstr>
      <vt:lpstr>A128038362T_Latest</vt:lpstr>
      <vt:lpstr>A128038366A</vt:lpstr>
      <vt:lpstr>A128038366A_Data</vt:lpstr>
      <vt:lpstr>A128038366A_Latest</vt:lpstr>
      <vt:lpstr>A128038370T</vt:lpstr>
      <vt:lpstr>A128038370T_Data</vt:lpstr>
      <vt:lpstr>A128038370T_Latest</vt:lpstr>
      <vt:lpstr>A128038374A</vt:lpstr>
      <vt:lpstr>A128038374A_Data</vt:lpstr>
      <vt:lpstr>A128038374A_Latest</vt:lpstr>
      <vt:lpstr>A128038378K</vt:lpstr>
      <vt:lpstr>A128038378K_Data</vt:lpstr>
      <vt:lpstr>A128038378K_Latest</vt:lpstr>
      <vt:lpstr>A128038382A</vt:lpstr>
      <vt:lpstr>A128038382A_Data</vt:lpstr>
      <vt:lpstr>A128038382A_Latest</vt:lpstr>
      <vt:lpstr>A128038386K</vt:lpstr>
      <vt:lpstr>A128038386K_Data</vt:lpstr>
      <vt:lpstr>A128038386K_Latest</vt:lpstr>
      <vt:lpstr>A128038390A</vt:lpstr>
      <vt:lpstr>A128038390A_Data</vt:lpstr>
      <vt:lpstr>A128038390A_Latest</vt:lpstr>
      <vt:lpstr>A128038394K</vt:lpstr>
      <vt:lpstr>A128038394K_Data</vt:lpstr>
      <vt:lpstr>A128038394K_Latest</vt:lpstr>
      <vt:lpstr>A128038398V</vt:lpstr>
      <vt:lpstr>A128038398V_Data</vt:lpstr>
      <vt:lpstr>A128038398V_Latest</vt:lpstr>
      <vt:lpstr>A128038402X</vt:lpstr>
      <vt:lpstr>A128038402X_Data</vt:lpstr>
      <vt:lpstr>A128038402X_Latest</vt:lpstr>
      <vt:lpstr>A128038406J</vt:lpstr>
      <vt:lpstr>A128038406J_Data</vt:lpstr>
      <vt:lpstr>A128038406J_Latest</vt:lpstr>
      <vt:lpstr>A128038410X</vt:lpstr>
      <vt:lpstr>A128038410X_Data</vt:lpstr>
      <vt:lpstr>A128038410X_Latest</vt:lpstr>
      <vt:lpstr>A128038414J</vt:lpstr>
      <vt:lpstr>A128038414J_Data</vt:lpstr>
      <vt:lpstr>A128038414J_Latest</vt:lpstr>
      <vt:lpstr>A128038418T</vt:lpstr>
      <vt:lpstr>A128038418T_Data</vt:lpstr>
      <vt:lpstr>A128038418T_Latest</vt:lpstr>
      <vt:lpstr>A128038422J</vt:lpstr>
      <vt:lpstr>A128038422J_Data</vt:lpstr>
      <vt:lpstr>A128038422J_Latest</vt:lpstr>
      <vt:lpstr>A128038430J</vt:lpstr>
      <vt:lpstr>A128038430J_Data</vt:lpstr>
      <vt:lpstr>A128038430J_Latest</vt:lpstr>
      <vt:lpstr>A128038434T</vt:lpstr>
      <vt:lpstr>A128038434T_Data</vt:lpstr>
      <vt:lpstr>A128038434T_Latest</vt:lpstr>
      <vt:lpstr>A128039978J</vt:lpstr>
      <vt:lpstr>A128039978J_Data</vt:lpstr>
      <vt:lpstr>A128039978J_Latest</vt:lpstr>
      <vt:lpstr>A128039982X</vt:lpstr>
      <vt:lpstr>A128039982X_Data</vt:lpstr>
      <vt:lpstr>A128039982X_Latest</vt:lpstr>
      <vt:lpstr>A128040350X</vt:lpstr>
      <vt:lpstr>A128040350X_Data</vt:lpstr>
      <vt:lpstr>A128040350X_Latest</vt:lpstr>
      <vt:lpstr>A128040354J</vt:lpstr>
      <vt:lpstr>A128040354J_Data</vt:lpstr>
      <vt:lpstr>A128040354J_Latest</vt:lpstr>
      <vt:lpstr>A128040358T</vt:lpstr>
      <vt:lpstr>A128040358T_Data</vt:lpstr>
      <vt:lpstr>A128040358T_Latest</vt:lpstr>
      <vt:lpstr>A128040362J</vt:lpstr>
      <vt:lpstr>A128040362J_Data</vt:lpstr>
      <vt:lpstr>A128040362J_Latest</vt:lpstr>
      <vt:lpstr>A128040366T</vt:lpstr>
      <vt:lpstr>A128040366T_Data</vt:lpstr>
      <vt:lpstr>A128040366T_Latest</vt:lpstr>
      <vt:lpstr>A128040370J</vt:lpstr>
      <vt:lpstr>A128040370J_Data</vt:lpstr>
      <vt:lpstr>A128040370J_Latest</vt:lpstr>
      <vt:lpstr>A128040374T</vt:lpstr>
      <vt:lpstr>A128040374T_Data</vt:lpstr>
      <vt:lpstr>A128040374T_Latest</vt:lpstr>
      <vt:lpstr>A128040378A</vt:lpstr>
      <vt:lpstr>A128040378A_Data</vt:lpstr>
      <vt:lpstr>A128040378A_Latest</vt:lpstr>
      <vt:lpstr>A128040382T</vt:lpstr>
      <vt:lpstr>A128040382T_Data</vt:lpstr>
      <vt:lpstr>A128040382T_Latest</vt:lpstr>
      <vt:lpstr>A128040390T</vt:lpstr>
      <vt:lpstr>A128040390T_Data</vt:lpstr>
      <vt:lpstr>A128040390T_Latest</vt:lpstr>
      <vt:lpstr>A128040394A</vt:lpstr>
      <vt:lpstr>A128040394A_Data</vt:lpstr>
      <vt:lpstr>A128040394A_Latest</vt:lpstr>
      <vt:lpstr>A128040398K</vt:lpstr>
      <vt:lpstr>A128040398K_Data</vt:lpstr>
      <vt:lpstr>A128040398K_Latest</vt:lpstr>
      <vt:lpstr>A128040402R</vt:lpstr>
      <vt:lpstr>A128040402R_Data</vt:lpstr>
      <vt:lpstr>A128040402R_Latest</vt:lpstr>
      <vt:lpstr>A128040406X</vt:lpstr>
      <vt:lpstr>A128040406X_Data</vt:lpstr>
      <vt:lpstr>A128040406X_Latest</vt:lpstr>
      <vt:lpstr>A128040410R</vt:lpstr>
      <vt:lpstr>A128040410R_Data</vt:lpstr>
      <vt:lpstr>A128040410R_Latest</vt:lpstr>
      <vt:lpstr>A128040414X</vt:lpstr>
      <vt:lpstr>A128040414X_Data</vt:lpstr>
      <vt:lpstr>A128040414X_Latest</vt:lpstr>
      <vt:lpstr>A128040418J</vt:lpstr>
      <vt:lpstr>A128040418J_Data</vt:lpstr>
      <vt:lpstr>A128040418J_Latest</vt:lpstr>
      <vt:lpstr>A128040422X</vt:lpstr>
      <vt:lpstr>A128040422X_Data</vt:lpstr>
      <vt:lpstr>A128040422X_Latest</vt:lpstr>
      <vt:lpstr>A128040426J</vt:lpstr>
      <vt:lpstr>A128040426J_Data</vt:lpstr>
      <vt:lpstr>A128040426J_Latest</vt:lpstr>
      <vt:lpstr>A128040430X</vt:lpstr>
      <vt:lpstr>A128040430X_Data</vt:lpstr>
      <vt:lpstr>A128040430X_Latest</vt:lpstr>
      <vt:lpstr>A128040434J</vt:lpstr>
      <vt:lpstr>A128040434J_Data</vt:lpstr>
      <vt:lpstr>A128040434J_Latest</vt:lpstr>
      <vt:lpstr>A128040438T</vt:lpstr>
      <vt:lpstr>A128040438T_Data</vt:lpstr>
      <vt:lpstr>A128040438T_Latest</vt:lpstr>
      <vt:lpstr>A128040442J</vt:lpstr>
      <vt:lpstr>A128040442J_Data</vt:lpstr>
      <vt:lpstr>A128040442J_Latest</vt:lpstr>
      <vt:lpstr>A128040446T</vt:lpstr>
      <vt:lpstr>A128040446T_Data</vt:lpstr>
      <vt:lpstr>A128040446T_Latest</vt:lpstr>
      <vt:lpstr>A128040450J</vt:lpstr>
      <vt:lpstr>A128040450J_Data</vt:lpstr>
      <vt:lpstr>A128040450J_Latest</vt:lpstr>
      <vt:lpstr>A128040454T</vt:lpstr>
      <vt:lpstr>A128040454T_Data</vt:lpstr>
      <vt:lpstr>A128040454T_Latest</vt:lpstr>
      <vt:lpstr>A128040458A</vt:lpstr>
      <vt:lpstr>A128040458A_Data</vt:lpstr>
      <vt:lpstr>A128040458A_Latest</vt:lpstr>
      <vt:lpstr>A128040462T</vt:lpstr>
      <vt:lpstr>A128040462T_Data</vt:lpstr>
      <vt:lpstr>A128040462T_Latest</vt:lpstr>
      <vt:lpstr>A128040466A</vt:lpstr>
      <vt:lpstr>A128040466A_Data</vt:lpstr>
      <vt:lpstr>A128040466A_Latest</vt:lpstr>
      <vt:lpstr>A128040470T</vt:lpstr>
      <vt:lpstr>A128040470T_Data</vt:lpstr>
      <vt:lpstr>A128040470T_Latest</vt:lpstr>
      <vt:lpstr>A128040474A</vt:lpstr>
      <vt:lpstr>A128040474A_Data</vt:lpstr>
      <vt:lpstr>A128040474A_Latest</vt:lpstr>
      <vt:lpstr>A128040478K</vt:lpstr>
      <vt:lpstr>A128040478K_Data</vt:lpstr>
      <vt:lpstr>A128040478K_Latest</vt:lpstr>
      <vt:lpstr>A128040482A</vt:lpstr>
      <vt:lpstr>A128040482A_Data</vt:lpstr>
      <vt:lpstr>A128040482A_Latest</vt:lpstr>
      <vt:lpstr>A128040486K</vt:lpstr>
      <vt:lpstr>A128040486K_Data</vt:lpstr>
      <vt:lpstr>A128040486K_Latest</vt:lpstr>
      <vt:lpstr>A128040490A</vt:lpstr>
      <vt:lpstr>A128040490A_Data</vt:lpstr>
      <vt:lpstr>A128040490A_Latest</vt:lpstr>
      <vt:lpstr>A128040494K</vt:lpstr>
      <vt:lpstr>A128040494K_Data</vt:lpstr>
      <vt:lpstr>A128040494K_Latest</vt:lpstr>
      <vt:lpstr>A128040498V</vt:lpstr>
      <vt:lpstr>A128040498V_Data</vt:lpstr>
      <vt:lpstr>A128040498V_Latest</vt:lpstr>
      <vt:lpstr>A128040502X</vt:lpstr>
      <vt:lpstr>A128040502X_Data</vt:lpstr>
      <vt:lpstr>A128040502X_Latest</vt:lpstr>
      <vt:lpstr>A128040506J</vt:lpstr>
      <vt:lpstr>A128040506J_Data</vt:lpstr>
      <vt:lpstr>A128040506J_Latest</vt:lpstr>
      <vt:lpstr>A128040510X</vt:lpstr>
      <vt:lpstr>A128040510X_Data</vt:lpstr>
      <vt:lpstr>A128040510X_Latest</vt:lpstr>
      <vt:lpstr>A128040514J</vt:lpstr>
      <vt:lpstr>A128040514J_Data</vt:lpstr>
      <vt:lpstr>A128040514J_Latest</vt:lpstr>
      <vt:lpstr>A128040518T</vt:lpstr>
      <vt:lpstr>A128040518T_Data</vt:lpstr>
      <vt:lpstr>A128040518T_Latest</vt:lpstr>
      <vt:lpstr>A128040522J</vt:lpstr>
      <vt:lpstr>A128040522J_Data</vt:lpstr>
      <vt:lpstr>A128040522J_Latest</vt:lpstr>
      <vt:lpstr>A128040526T</vt:lpstr>
      <vt:lpstr>A128040526T_Data</vt:lpstr>
      <vt:lpstr>A128040526T_Latest</vt:lpstr>
      <vt:lpstr>A128040530J</vt:lpstr>
      <vt:lpstr>A128040530J_Data</vt:lpstr>
      <vt:lpstr>A128040530J_Latest</vt:lpstr>
      <vt:lpstr>A128040534T</vt:lpstr>
      <vt:lpstr>A128040534T_Data</vt:lpstr>
      <vt:lpstr>A128040534T_Latest</vt:lpstr>
      <vt:lpstr>A128040538A</vt:lpstr>
      <vt:lpstr>A128040538A_Data</vt:lpstr>
      <vt:lpstr>A128040538A_Latest</vt:lpstr>
      <vt:lpstr>A128040542T</vt:lpstr>
      <vt:lpstr>A128040542T_Data</vt:lpstr>
      <vt:lpstr>A128040542T_Latest</vt:lpstr>
      <vt:lpstr>A128040546A</vt:lpstr>
      <vt:lpstr>A128040546A_Data</vt:lpstr>
      <vt:lpstr>A128040546A_Latest</vt:lpstr>
      <vt:lpstr>A128040550T</vt:lpstr>
      <vt:lpstr>A128040550T_Data</vt:lpstr>
      <vt:lpstr>A128040550T_Latest</vt:lpstr>
      <vt:lpstr>A128040554A</vt:lpstr>
      <vt:lpstr>A128040554A_Data</vt:lpstr>
      <vt:lpstr>A128040554A_Latest</vt:lpstr>
      <vt:lpstr>A128040558K</vt:lpstr>
      <vt:lpstr>A128040558K_Data</vt:lpstr>
      <vt:lpstr>A128040558K_Latest</vt:lpstr>
      <vt:lpstr>A128040562A</vt:lpstr>
      <vt:lpstr>A128040562A_Data</vt:lpstr>
      <vt:lpstr>A128040562A_Latest</vt:lpstr>
      <vt:lpstr>A128040566K</vt:lpstr>
      <vt:lpstr>A128040566K_Data</vt:lpstr>
      <vt:lpstr>A128040566K_Latest</vt:lpstr>
      <vt:lpstr>A128040570A</vt:lpstr>
      <vt:lpstr>A128040570A_Data</vt:lpstr>
      <vt:lpstr>A128040570A_Latest</vt:lpstr>
      <vt:lpstr>A128040574K</vt:lpstr>
      <vt:lpstr>A128040574K_Data</vt:lpstr>
      <vt:lpstr>A128040574K_Latest</vt:lpstr>
      <vt:lpstr>A128040578V</vt:lpstr>
      <vt:lpstr>A128040578V_Data</vt:lpstr>
      <vt:lpstr>A128040578V_Latest</vt:lpstr>
      <vt:lpstr>A128040582K</vt:lpstr>
      <vt:lpstr>A128040582K_Data</vt:lpstr>
      <vt:lpstr>A128040582K_Latest</vt:lpstr>
      <vt:lpstr>A128040602J</vt:lpstr>
      <vt:lpstr>A128040602J_Data</vt:lpstr>
      <vt:lpstr>A128040602J_Latest</vt:lpstr>
      <vt:lpstr>A128040606T</vt:lpstr>
      <vt:lpstr>A128040606T_Data</vt:lpstr>
      <vt:lpstr>A128040606T_Latest</vt:lpstr>
      <vt:lpstr>A128040610J</vt:lpstr>
      <vt:lpstr>A128040610J_Data</vt:lpstr>
      <vt:lpstr>A128040610J_Latest</vt:lpstr>
      <vt:lpstr>A128040614T</vt:lpstr>
      <vt:lpstr>A128040614T_Data</vt:lpstr>
      <vt:lpstr>A128040614T_Latest</vt:lpstr>
      <vt:lpstr>A128040618A</vt:lpstr>
      <vt:lpstr>A128040618A_Data</vt:lpstr>
      <vt:lpstr>A128040618A_Latest</vt:lpstr>
      <vt:lpstr>A128040622T</vt:lpstr>
      <vt:lpstr>A128040622T_Data</vt:lpstr>
      <vt:lpstr>A128040622T_Latest</vt:lpstr>
      <vt:lpstr>A128040626A</vt:lpstr>
      <vt:lpstr>A128040626A_Data</vt:lpstr>
      <vt:lpstr>A128040626A_Latest</vt:lpstr>
      <vt:lpstr>A128040630T</vt:lpstr>
      <vt:lpstr>A128040630T_Data</vt:lpstr>
      <vt:lpstr>A128040630T_Latest</vt:lpstr>
      <vt:lpstr>A128040634A</vt:lpstr>
      <vt:lpstr>A128040634A_Data</vt:lpstr>
      <vt:lpstr>A128040634A_Latest</vt:lpstr>
      <vt:lpstr>A128040638K</vt:lpstr>
      <vt:lpstr>A128040638K_Data</vt:lpstr>
      <vt:lpstr>A128040638K_Latest</vt:lpstr>
      <vt:lpstr>A128040642A</vt:lpstr>
      <vt:lpstr>A128040642A_Data</vt:lpstr>
      <vt:lpstr>A128040642A_Latest</vt:lpstr>
      <vt:lpstr>A128040646K</vt:lpstr>
      <vt:lpstr>A128040646K_Data</vt:lpstr>
      <vt:lpstr>A128040646K_Latest</vt:lpstr>
      <vt:lpstr>A128040650A</vt:lpstr>
      <vt:lpstr>A128040650A_Data</vt:lpstr>
      <vt:lpstr>A128040650A_Latest</vt:lpstr>
      <vt:lpstr>A128040654K</vt:lpstr>
      <vt:lpstr>A128040654K_Data</vt:lpstr>
      <vt:lpstr>A128040654K_Latest</vt:lpstr>
      <vt:lpstr>A128040658V</vt:lpstr>
      <vt:lpstr>A128040658V_Data</vt:lpstr>
      <vt:lpstr>A128040658V_Latest</vt:lpstr>
      <vt:lpstr>A128040662K</vt:lpstr>
      <vt:lpstr>A128040662K_Data</vt:lpstr>
      <vt:lpstr>A128040662K_Latest</vt:lpstr>
      <vt:lpstr>A128040666V</vt:lpstr>
      <vt:lpstr>A128040666V_Data</vt:lpstr>
      <vt:lpstr>A128040666V_Latest</vt:lpstr>
      <vt:lpstr>A128040670K</vt:lpstr>
      <vt:lpstr>A128040670K_Data</vt:lpstr>
      <vt:lpstr>A128040670K_Latest</vt:lpstr>
      <vt:lpstr>A128040674V</vt:lpstr>
      <vt:lpstr>A128040674V_Data</vt:lpstr>
      <vt:lpstr>A128040674V_Latest</vt:lpstr>
      <vt:lpstr>A128040678C</vt:lpstr>
      <vt:lpstr>A128040678C_Data</vt:lpstr>
      <vt:lpstr>A128040678C_Latest</vt:lpstr>
      <vt:lpstr>A128040682V</vt:lpstr>
      <vt:lpstr>A128040682V_Data</vt:lpstr>
      <vt:lpstr>A128040682V_Latest</vt:lpstr>
      <vt:lpstr>A128040686C</vt:lpstr>
      <vt:lpstr>A128040686C_Data</vt:lpstr>
      <vt:lpstr>A128040686C_Latest</vt:lpstr>
      <vt:lpstr>A128040690V</vt:lpstr>
      <vt:lpstr>A128040690V_Data</vt:lpstr>
      <vt:lpstr>A128040690V_Latest</vt:lpstr>
      <vt:lpstr>A128040694C</vt:lpstr>
      <vt:lpstr>A128040694C_Data</vt:lpstr>
      <vt:lpstr>A128040694C_Latest</vt:lpstr>
      <vt:lpstr>A128040698L</vt:lpstr>
      <vt:lpstr>A128040698L_Data</vt:lpstr>
      <vt:lpstr>A128040698L_Latest</vt:lpstr>
      <vt:lpstr>A128040702T</vt:lpstr>
      <vt:lpstr>A128040702T_Data</vt:lpstr>
      <vt:lpstr>A128040702T_Latest</vt:lpstr>
      <vt:lpstr>A128040706A</vt:lpstr>
      <vt:lpstr>A128040706A_Data</vt:lpstr>
      <vt:lpstr>A128040706A_Latest</vt:lpstr>
      <vt:lpstr>A128040710T</vt:lpstr>
      <vt:lpstr>A128040710T_Data</vt:lpstr>
      <vt:lpstr>A128040710T_Latest</vt:lpstr>
      <vt:lpstr>A128040714A</vt:lpstr>
      <vt:lpstr>A128040714A_Data</vt:lpstr>
      <vt:lpstr>A128040714A_Latest</vt:lpstr>
      <vt:lpstr>A128040718K</vt:lpstr>
      <vt:lpstr>A128040718K_Data</vt:lpstr>
      <vt:lpstr>A128040718K_Latest</vt:lpstr>
      <vt:lpstr>A128040722A</vt:lpstr>
      <vt:lpstr>A128040722A_Data</vt:lpstr>
      <vt:lpstr>A128040722A_Latest</vt:lpstr>
      <vt:lpstr>A128040726K</vt:lpstr>
      <vt:lpstr>A128040726K_Data</vt:lpstr>
      <vt:lpstr>A128040726K_Latest</vt:lpstr>
      <vt:lpstr>A128040730A</vt:lpstr>
      <vt:lpstr>A128040730A_Data</vt:lpstr>
      <vt:lpstr>A128040730A_Latest</vt:lpstr>
      <vt:lpstr>A128040734K</vt:lpstr>
      <vt:lpstr>A128040734K_Data</vt:lpstr>
      <vt:lpstr>A128040734K_Latest</vt:lpstr>
      <vt:lpstr>A128040738V</vt:lpstr>
      <vt:lpstr>A128040738V_Data</vt:lpstr>
      <vt:lpstr>A128040738V_Latest</vt:lpstr>
      <vt:lpstr>A128040742K</vt:lpstr>
      <vt:lpstr>A128040742K_Data</vt:lpstr>
      <vt:lpstr>A128040742K_Latest</vt:lpstr>
      <vt:lpstr>A128040746V</vt:lpstr>
      <vt:lpstr>A128040746V_Data</vt:lpstr>
      <vt:lpstr>A128040746V_Latest</vt:lpstr>
      <vt:lpstr>A128040750K</vt:lpstr>
      <vt:lpstr>A128040750K_Data</vt:lpstr>
      <vt:lpstr>A128040750K_Latest</vt:lpstr>
      <vt:lpstr>A128040754V</vt:lpstr>
      <vt:lpstr>A128040754V_Data</vt:lpstr>
      <vt:lpstr>A128040754V_Latest</vt:lpstr>
      <vt:lpstr>A128042190K</vt:lpstr>
      <vt:lpstr>A128042190K_Data</vt:lpstr>
      <vt:lpstr>A128042190K_Latest</vt:lpstr>
      <vt:lpstr>A128042586F</vt:lpstr>
      <vt:lpstr>A128042586F_Data</vt:lpstr>
      <vt:lpstr>A128042586F_Latest</vt:lpstr>
      <vt:lpstr>A128042590W</vt:lpstr>
      <vt:lpstr>A128042590W_Data</vt:lpstr>
      <vt:lpstr>A128042590W_Latest</vt:lpstr>
      <vt:lpstr>A128042594F</vt:lpstr>
      <vt:lpstr>A128042594F_Data</vt:lpstr>
      <vt:lpstr>A128042594F_Latest</vt:lpstr>
      <vt:lpstr>A128042598R</vt:lpstr>
      <vt:lpstr>A128042598R_Data</vt:lpstr>
      <vt:lpstr>A128042598R_Latest</vt:lpstr>
      <vt:lpstr>A128042602V</vt:lpstr>
      <vt:lpstr>A128042602V_Data</vt:lpstr>
      <vt:lpstr>A128042602V_Latest</vt:lpstr>
      <vt:lpstr>A128042606C</vt:lpstr>
      <vt:lpstr>A128042606C_Data</vt:lpstr>
      <vt:lpstr>A128042606C_Latest</vt:lpstr>
      <vt:lpstr>A128042610V</vt:lpstr>
      <vt:lpstr>A128042610V_Data</vt:lpstr>
      <vt:lpstr>A128042610V_Latest</vt:lpstr>
      <vt:lpstr>A128042614C</vt:lpstr>
      <vt:lpstr>A128042614C_Data</vt:lpstr>
      <vt:lpstr>A128042614C_Latest</vt:lpstr>
      <vt:lpstr>A128042618L</vt:lpstr>
      <vt:lpstr>A128042618L_Data</vt:lpstr>
      <vt:lpstr>A128042618L_Latest</vt:lpstr>
      <vt:lpstr>A128042622C</vt:lpstr>
      <vt:lpstr>A128042622C_Data</vt:lpstr>
      <vt:lpstr>A128042622C_Latest</vt:lpstr>
      <vt:lpstr>A128042626L</vt:lpstr>
      <vt:lpstr>A128042626L_Data</vt:lpstr>
      <vt:lpstr>A128042626L_Latest</vt:lpstr>
      <vt:lpstr>A128042630C</vt:lpstr>
      <vt:lpstr>A128042630C_Data</vt:lpstr>
      <vt:lpstr>A128042630C_Latest</vt:lpstr>
      <vt:lpstr>A128042634L</vt:lpstr>
      <vt:lpstr>A128042634L_Data</vt:lpstr>
      <vt:lpstr>A128042634L_Latest</vt:lpstr>
      <vt:lpstr>A128042638W</vt:lpstr>
      <vt:lpstr>A128042638W_Data</vt:lpstr>
      <vt:lpstr>A128042638W_Latest</vt:lpstr>
      <vt:lpstr>A128042642L</vt:lpstr>
      <vt:lpstr>A128042642L_Data</vt:lpstr>
      <vt:lpstr>A128042642L_Latest</vt:lpstr>
      <vt:lpstr>A128042646W</vt:lpstr>
      <vt:lpstr>A128042646W_Data</vt:lpstr>
      <vt:lpstr>A128042646W_Latest</vt:lpstr>
      <vt:lpstr>A128042650L</vt:lpstr>
      <vt:lpstr>A128042650L_Data</vt:lpstr>
      <vt:lpstr>A128042650L_Latest</vt:lpstr>
      <vt:lpstr>A128042654W</vt:lpstr>
      <vt:lpstr>A128042654W_Data</vt:lpstr>
      <vt:lpstr>A128042654W_Latest</vt:lpstr>
      <vt:lpstr>A128042658F</vt:lpstr>
      <vt:lpstr>A128042658F_Data</vt:lpstr>
      <vt:lpstr>A128042658F_Latest</vt:lpstr>
      <vt:lpstr>A128042662W</vt:lpstr>
      <vt:lpstr>A128042662W_Data</vt:lpstr>
      <vt:lpstr>A128042662W_Latest</vt:lpstr>
      <vt:lpstr>A128042666F</vt:lpstr>
      <vt:lpstr>A128042666F_Data</vt:lpstr>
      <vt:lpstr>A128042666F_Latest</vt:lpstr>
      <vt:lpstr>A128042670W</vt:lpstr>
      <vt:lpstr>A128042670W_Data</vt:lpstr>
      <vt:lpstr>A128042670W_Latest</vt:lpstr>
      <vt:lpstr>A128042674F</vt:lpstr>
      <vt:lpstr>A128042674F_Data</vt:lpstr>
      <vt:lpstr>A128042674F_Latest</vt:lpstr>
      <vt:lpstr>A128042678R</vt:lpstr>
      <vt:lpstr>A128042678R_Data</vt:lpstr>
      <vt:lpstr>A128042678R_Latest</vt:lpstr>
      <vt:lpstr>A128042682F</vt:lpstr>
      <vt:lpstr>A128042682F_Data</vt:lpstr>
      <vt:lpstr>A128042682F_Latest</vt:lpstr>
      <vt:lpstr>A128042686R</vt:lpstr>
      <vt:lpstr>A128042686R_Data</vt:lpstr>
      <vt:lpstr>A128042686R_Latest</vt:lpstr>
      <vt:lpstr>A128042690F</vt:lpstr>
      <vt:lpstr>A128042690F_Data</vt:lpstr>
      <vt:lpstr>A128042690F_Latest</vt:lpstr>
      <vt:lpstr>A128042694R</vt:lpstr>
      <vt:lpstr>A128042694R_Data</vt:lpstr>
      <vt:lpstr>A128042694R_Latest</vt:lpstr>
      <vt:lpstr>A128042698X</vt:lpstr>
      <vt:lpstr>A128042698X_Data</vt:lpstr>
      <vt:lpstr>A128042698X_Latest</vt:lpstr>
      <vt:lpstr>A128042702C</vt:lpstr>
      <vt:lpstr>A128042702C_Data</vt:lpstr>
      <vt:lpstr>A128042702C_Latest</vt:lpstr>
      <vt:lpstr>A128042706L</vt:lpstr>
      <vt:lpstr>A128042706L_Data</vt:lpstr>
      <vt:lpstr>A128042706L_Latest</vt:lpstr>
      <vt:lpstr>A128042710C</vt:lpstr>
      <vt:lpstr>A128042710C_Data</vt:lpstr>
      <vt:lpstr>A128042710C_Latest</vt:lpstr>
      <vt:lpstr>A128042714L</vt:lpstr>
      <vt:lpstr>A128042714L_Data</vt:lpstr>
      <vt:lpstr>A128042714L_Latest</vt:lpstr>
      <vt:lpstr>A128042718W</vt:lpstr>
      <vt:lpstr>A128042718W_Data</vt:lpstr>
      <vt:lpstr>A128042718W_Latest</vt:lpstr>
      <vt:lpstr>A128042722L</vt:lpstr>
      <vt:lpstr>A128042722L_Data</vt:lpstr>
      <vt:lpstr>A128042722L_Latest</vt:lpstr>
      <vt:lpstr>A128042726W</vt:lpstr>
      <vt:lpstr>A128042726W_Data</vt:lpstr>
      <vt:lpstr>A128042726W_Latest</vt:lpstr>
      <vt:lpstr>A128042730L</vt:lpstr>
      <vt:lpstr>A128042730L_Data</vt:lpstr>
      <vt:lpstr>A128042730L_Latest</vt:lpstr>
      <vt:lpstr>A128042734W</vt:lpstr>
      <vt:lpstr>A128042734W_Data</vt:lpstr>
      <vt:lpstr>A128042734W_Latest</vt:lpstr>
      <vt:lpstr>A128042738F</vt:lpstr>
      <vt:lpstr>A128042738F_Data</vt:lpstr>
      <vt:lpstr>A128042738F_Latest</vt:lpstr>
      <vt:lpstr>A128042742W</vt:lpstr>
      <vt:lpstr>A128042742W_Data</vt:lpstr>
      <vt:lpstr>A128042742W_Latest</vt:lpstr>
      <vt:lpstr>A128042746F</vt:lpstr>
      <vt:lpstr>A128042746F_Data</vt:lpstr>
      <vt:lpstr>A128042746F_Latest</vt:lpstr>
      <vt:lpstr>A128042750W</vt:lpstr>
      <vt:lpstr>A128042750W_Data</vt:lpstr>
      <vt:lpstr>A128042750W_Latest</vt:lpstr>
      <vt:lpstr>A128042754F</vt:lpstr>
      <vt:lpstr>A128042754F_Data</vt:lpstr>
      <vt:lpstr>A128042754F_Latest</vt:lpstr>
      <vt:lpstr>A128042758R</vt:lpstr>
      <vt:lpstr>A128042758R_Data</vt:lpstr>
      <vt:lpstr>A128042758R_Latest</vt:lpstr>
      <vt:lpstr>A128042762F</vt:lpstr>
      <vt:lpstr>A128042762F_Data</vt:lpstr>
      <vt:lpstr>A128042762F_Latest</vt:lpstr>
      <vt:lpstr>A128042766R</vt:lpstr>
      <vt:lpstr>A128042766R_Data</vt:lpstr>
      <vt:lpstr>A128042766R_Latest</vt:lpstr>
      <vt:lpstr>A128042770F</vt:lpstr>
      <vt:lpstr>A128042770F_Data</vt:lpstr>
      <vt:lpstr>A128042770F_Latest</vt:lpstr>
      <vt:lpstr>A128042786X</vt:lpstr>
      <vt:lpstr>A128042786X_Data</vt:lpstr>
      <vt:lpstr>A128042786X_Latest</vt:lpstr>
      <vt:lpstr>A128042790R</vt:lpstr>
      <vt:lpstr>A128042790R_Data</vt:lpstr>
      <vt:lpstr>A128042790R_Latest</vt:lpstr>
      <vt:lpstr>A128042794X</vt:lpstr>
      <vt:lpstr>A128042794X_Data</vt:lpstr>
      <vt:lpstr>A128042794X_Latest</vt:lpstr>
      <vt:lpstr>A128042798J</vt:lpstr>
      <vt:lpstr>A128042798J_Data</vt:lpstr>
      <vt:lpstr>A128042798J_Latest</vt:lpstr>
      <vt:lpstr>A128042802L</vt:lpstr>
      <vt:lpstr>A128042802L_Data</vt:lpstr>
      <vt:lpstr>A128042802L_Latest</vt:lpstr>
      <vt:lpstr>A128042806W</vt:lpstr>
      <vt:lpstr>A128042806W_Data</vt:lpstr>
      <vt:lpstr>A128042806W_Latest</vt:lpstr>
      <vt:lpstr>A128042810L</vt:lpstr>
      <vt:lpstr>A128042810L_Data</vt:lpstr>
      <vt:lpstr>A128042810L_Latest</vt:lpstr>
      <vt:lpstr>A128042814W</vt:lpstr>
      <vt:lpstr>A128042814W_Data</vt:lpstr>
      <vt:lpstr>A128042814W_Latest</vt:lpstr>
      <vt:lpstr>A128042818F</vt:lpstr>
      <vt:lpstr>A128042818F_Data</vt:lpstr>
      <vt:lpstr>A128042818F_Latest</vt:lpstr>
      <vt:lpstr>A128042822W</vt:lpstr>
      <vt:lpstr>A128042822W_Data</vt:lpstr>
      <vt:lpstr>A128042822W_Latest</vt:lpstr>
      <vt:lpstr>A128042826F</vt:lpstr>
      <vt:lpstr>A128042826F_Data</vt:lpstr>
      <vt:lpstr>A128042826F_Latest</vt:lpstr>
      <vt:lpstr>A128042830W</vt:lpstr>
      <vt:lpstr>A128042830W_Data</vt:lpstr>
      <vt:lpstr>A128042830W_Latest</vt:lpstr>
      <vt:lpstr>A128042834F</vt:lpstr>
      <vt:lpstr>A128042834F_Data</vt:lpstr>
      <vt:lpstr>A128042834F_Latest</vt:lpstr>
      <vt:lpstr>A128042838R</vt:lpstr>
      <vt:lpstr>A128042838R_Data</vt:lpstr>
      <vt:lpstr>A128042838R_Latest</vt:lpstr>
      <vt:lpstr>A128042842F</vt:lpstr>
      <vt:lpstr>A128042842F_Data</vt:lpstr>
      <vt:lpstr>A128042842F_Latest</vt:lpstr>
      <vt:lpstr>A128042846R</vt:lpstr>
      <vt:lpstr>A128042846R_Data</vt:lpstr>
      <vt:lpstr>A128042846R_Latest</vt:lpstr>
      <vt:lpstr>A128042850F</vt:lpstr>
      <vt:lpstr>A128042850F_Data</vt:lpstr>
      <vt:lpstr>A128042850F_Latest</vt:lpstr>
      <vt:lpstr>A128042854R</vt:lpstr>
      <vt:lpstr>A128042854R_Data</vt:lpstr>
      <vt:lpstr>A128042854R_Latest</vt:lpstr>
      <vt:lpstr>A128042858X</vt:lpstr>
      <vt:lpstr>A128042858X_Data</vt:lpstr>
      <vt:lpstr>A128042858X_Latest</vt:lpstr>
      <vt:lpstr>A128042862R</vt:lpstr>
      <vt:lpstr>A128042862R_Data</vt:lpstr>
      <vt:lpstr>A128042862R_Latest</vt:lpstr>
      <vt:lpstr>A128042866X</vt:lpstr>
      <vt:lpstr>A128042866X_Data</vt:lpstr>
      <vt:lpstr>A128042866X_Latest</vt:lpstr>
      <vt:lpstr>A128042870R</vt:lpstr>
      <vt:lpstr>A128042870R_Data</vt:lpstr>
      <vt:lpstr>A128042870R_Latest</vt:lpstr>
      <vt:lpstr>A128042874X</vt:lpstr>
      <vt:lpstr>A128042874X_Data</vt:lpstr>
      <vt:lpstr>A128042874X_Latest</vt:lpstr>
      <vt:lpstr>A128042878J</vt:lpstr>
      <vt:lpstr>A128042878J_Data</vt:lpstr>
      <vt:lpstr>A128042878J_Latest</vt:lpstr>
      <vt:lpstr>A128042882X</vt:lpstr>
      <vt:lpstr>A128042882X_Data</vt:lpstr>
      <vt:lpstr>A128042882X_Latest</vt:lpstr>
      <vt:lpstr>A128042886J</vt:lpstr>
      <vt:lpstr>A128042886J_Data</vt:lpstr>
      <vt:lpstr>A128042886J_Latest</vt:lpstr>
      <vt:lpstr>A128042890X</vt:lpstr>
      <vt:lpstr>A128042890X_Data</vt:lpstr>
      <vt:lpstr>A128042890X_Latest</vt:lpstr>
      <vt:lpstr>A128042894J</vt:lpstr>
      <vt:lpstr>A128042894J_Data</vt:lpstr>
      <vt:lpstr>A128042894J_Latest</vt:lpstr>
      <vt:lpstr>A128042898T</vt:lpstr>
      <vt:lpstr>A128042898T_Data</vt:lpstr>
      <vt:lpstr>A128042898T_Latest</vt:lpstr>
      <vt:lpstr>A128042902W</vt:lpstr>
      <vt:lpstr>A128042902W_Data</vt:lpstr>
      <vt:lpstr>A128042902W_Latest</vt:lpstr>
      <vt:lpstr>A128042906F</vt:lpstr>
      <vt:lpstr>A128042906F_Data</vt:lpstr>
      <vt:lpstr>A128042906F_Latest</vt:lpstr>
      <vt:lpstr>A128042910W</vt:lpstr>
      <vt:lpstr>A128042910W_Data</vt:lpstr>
      <vt:lpstr>A128042910W_Latest</vt:lpstr>
      <vt:lpstr>A128042914F</vt:lpstr>
      <vt:lpstr>A128042914F_Data</vt:lpstr>
      <vt:lpstr>A128042914F_Latest</vt:lpstr>
      <vt:lpstr>A128042918R</vt:lpstr>
      <vt:lpstr>A128042918R_Data</vt:lpstr>
      <vt:lpstr>A128042918R_Latest</vt:lpstr>
      <vt:lpstr>A128042922F</vt:lpstr>
      <vt:lpstr>A128042922F_Data</vt:lpstr>
      <vt:lpstr>A128042922F_Latest</vt:lpstr>
      <vt:lpstr>A128042926R</vt:lpstr>
      <vt:lpstr>A128042926R_Data</vt:lpstr>
      <vt:lpstr>A128042926R_Latest</vt:lpstr>
      <vt:lpstr>A128042930F</vt:lpstr>
      <vt:lpstr>A128042930F_Data</vt:lpstr>
      <vt:lpstr>A128042930F_Latest</vt:lpstr>
      <vt:lpstr>A128042934R</vt:lpstr>
      <vt:lpstr>A128042934R_Data</vt:lpstr>
      <vt:lpstr>A128042934R_Latest</vt:lpstr>
      <vt:lpstr>A128044282F</vt:lpstr>
      <vt:lpstr>A128044282F_Data</vt:lpstr>
      <vt:lpstr>A128044282F_Latest</vt:lpstr>
      <vt:lpstr>A128044286R</vt:lpstr>
      <vt:lpstr>A128044286R_Data</vt:lpstr>
      <vt:lpstr>A128044286R_Latest</vt:lpstr>
      <vt:lpstr>A128044290F</vt:lpstr>
      <vt:lpstr>A128044290F_Data</vt:lpstr>
      <vt:lpstr>A128044290F_Latest</vt:lpstr>
      <vt:lpstr>A128044650X</vt:lpstr>
      <vt:lpstr>A128044650X_Data</vt:lpstr>
      <vt:lpstr>A128044650X_Latest</vt:lpstr>
      <vt:lpstr>A128044654J</vt:lpstr>
      <vt:lpstr>A128044654J_Data</vt:lpstr>
      <vt:lpstr>A128044654J_Latest</vt:lpstr>
      <vt:lpstr>A128044658T</vt:lpstr>
      <vt:lpstr>A128044658T_Data</vt:lpstr>
      <vt:lpstr>A128044658T_Latest</vt:lpstr>
      <vt:lpstr>A128044662J</vt:lpstr>
      <vt:lpstr>A128044662J_Data</vt:lpstr>
      <vt:lpstr>A128044662J_Latest</vt:lpstr>
      <vt:lpstr>A128044666T</vt:lpstr>
      <vt:lpstr>A128044666T_Data</vt:lpstr>
      <vt:lpstr>A128044666T_Latest</vt:lpstr>
      <vt:lpstr>A128044670J</vt:lpstr>
      <vt:lpstr>A128044670J_Data</vt:lpstr>
      <vt:lpstr>A128044670J_Latest</vt:lpstr>
      <vt:lpstr>A128044674T</vt:lpstr>
      <vt:lpstr>A128044674T_Data</vt:lpstr>
      <vt:lpstr>A128044674T_Latest</vt:lpstr>
      <vt:lpstr>A128044678A</vt:lpstr>
      <vt:lpstr>A128044678A_Data</vt:lpstr>
      <vt:lpstr>A128044678A_Latest</vt:lpstr>
      <vt:lpstr>A128044686A</vt:lpstr>
      <vt:lpstr>A128044686A_Data</vt:lpstr>
      <vt:lpstr>A128044686A_Latest</vt:lpstr>
      <vt:lpstr>A128044690T</vt:lpstr>
      <vt:lpstr>A128044690T_Data</vt:lpstr>
      <vt:lpstr>A128044690T_Latest</vt:lpstr>
      <vt:lpstr>A128044694A</vt:lpstr>
      <vt:lpstr>A128044694A_Data</vt:lpstr>
      <vt:lpstr>A128044694A_Latest</vt:lpstr>
      <vt:lpstr>A128044698K</vt:lpstr>
      <vt:lpstr>A128044698K_Data</vt:lpstr>
      <vt:lpstr>A128044698K_Latest</vt:lpstr>
      <vt:lpstr>A128044702R</vt:lpstr>
      <vt:lpstr>A128044702R_Data</vt:lpstr>
      <vt:lpstr>A128044702R_Latest</vt:lpstr>
      <vt:lpstr>A128044706X</vt:lpstr>
      <vt:lpstr>A128044706X_Data</vt:lpstr>
      <vt:lpstr>A128044706X_Latest</vt:lpstr>
      <vt:lpstr>A128044710R</vt:lpstr>
      <vt:lpstr>A128044710R_Data</vt:lpstr>
      <vt:lpstr>A128044710R_Latest</vt:lpstr>
      <vt:lpstr>A128044714X</vt:lpstr>
      <vt:lpstr>A128044714X_Data</vt:lpstr>
      <vt:lpstr>A128044714X_Latest</vt:lpstr>
      <vt:lpstr>A128044718J</vt:lpstr>
      <vt:lpstr>A128044718J_Data</vt:lpstr>
      <vt:lpstr>A128044718J_Latest</vt:lpstr>
      <vt:lpstr>A128044722X</vt:lpstr>
      <vt:lpstr>A128044722X_Data</vt:lpstr>
      <vt:lpstr>A128044722X_Latest</vt:lpstr>
      <vt:lpstr>A128044726J</vt:lpstr>
      <vt:lpstr>A128044726J_Data</vt:lpstr>
      <vt:lpstr>A128044726J_Latest</vt:lpstr>
      <vt:lpstr>A128044730X</vt:lpstr>
      <vt:lpstr>A128044730X_Data</vt:lpstr>
      <vt:lpstr>A128044730X_Latest</vt:lpstr>
      <vt:lpstr>A128044734J</vt:lpstr>
      <vt:lpstr>A128044734J_Data</vt:lpstr>
      <vt:lpstr>A128044734J_Latest</vt:lpstr>
      <vt:lpstr>A128044738T</vt:lpstr>
      <vt:lpstr>A128044738T_Data</vt:lpstr>
      <vt:lpstr>A128044738T_Latest</vt:lpstr>
      <vt:lpstr>A128044742J</vt:lpstr>
      <vt:lpstr>A128044742J_Data</vt:lpstr>
      <vt:lpstr>A128044742J_Latest</vt:lpstr>
      <vt:lpstr>A128044746T</vt:lpstr>
      <vt:lpstr>A128044746T_Data</vt:lpstr>
      <vt:lpstr>A128044746T_Latest</vt:lpstr>
      <vt:lpstr>A128044750J</vt:lpstr>
      <vt:lpstr>A128044750J_Data</vt:lpstr>
      <vt:lpstr>A128044750J_Latest</vt:lpstr>
      <vt:lpstr>A128044754T</vt:lpstr>
      <vt:lpstr>A128044754T_Data</vt:lpstr>
      <vt:lpstr>A128044754T_Latest</vt:lpstr>
      <vt:lpstr>A128044758A</vt:lpstr>
      <vt:lpstr>A128044758A_Data</vt:lpstr>
      <vt:lpstr>A128044758A_Latest</vt:lpstr>
      <vt:lpstr>A128044762T</vt:lpstr>
      <vt:lpstr>A128044762T_Data</vt:lpstr>
      <vt:lpstr>A128044762T_Latest</vt:lpstr>
      <vt:lpstr>A128044766A</vt:lpstr>
      <vt:lpstr>A128044766A_Data</vt:lpstr>
      <vt:lpstr>A128044766A_Latest</vt:lpstr>
      <vt:lpstr>A128044770T</vt:lpstr>
      <vt:lpstr>A128044770T_Data</vt:lpstr>
      <vt:lpstr>A128044770T_Latest</vt:lpstr>
      <vt:lpstr>A128044774A</vt:lpstr>
      <vt:lpstr>A128044774A_Data</vt:lpstr>
      <vt:lpstr>A128044774A_Latest</vt:lpstr>
      <vt:lpstr>A128044778K</vt:lpstr>
      <vt:lpstr>A128044778K_Data</vt:lpstr>
      <vt:lpstr>A128044778K_Latest</vt:lpstr>
      <vt:lpstr>A128044782A</vt:lpstr>
      <vt:lpstr>A128044782A_Data</vt:lpstr>
      <vt:lpstr>A128044782A_Latest</vt:lpstr>
      <vt:lpstr>A128044786K</vt:lpstr>
      <vt:lpstr>A128044786K_Data</vt:lpstr>
      <vt:lpstr>A128044786K_Latest</vt:lpstr>
      <vt:lpstr>A128044790A</vt:lpstr>
      <vt:lpstr>A128044790A_Data</vt:lpstr>
      <vt:lpstr>A128044790A_Latest</vt:lpstr>
      <vt:lpstr>A128044794K</vt:lpstr>
      <vt:lpstr>A128044794K_Data</vt:lpstr>
      <vt:lpstr>A128044794K_Latest</vt:lpstr>
      <vt:lpstr>A128044798V</vt:lpstr>
      <vt:lpstr>A128044798V_Data</vt:lpstr>
      <vt:lpstr>A128044798V_Latest</vt:lpstr>
      <vt:lpstr>A128044802X</vt:lpstr>
      <vt:lpstr>A128044802X_Data</vt:lpstr>
      <vt:lpstr>A128044802X_Latest</vt:lpstr>
      <vt:lpstr>A128044806J</vt:lpstr>
      <vt:lpstr>A128044806J_Data</vt:lpstr>
      <vt:lpstr>A128044806J_Latest</vt:lpstr>
      <vt:lpstr>A128044810X</vt:lpstr>
      <vt:lpstr>A128044810X_Data</vt:lpstr>
      <vt:lpstr>A128044810X_Latest</vt:lpstr>
      <vt:lpstr>A128044814J</vt:lpstr>
      <vt:lpstr>A128044814J_Data</vt:lpstr>
      <vt:lpstr>A128044814J_Latest</vt:lpstr>
      <vt:lpstr>A128044818T</vt:lpstr>
      <vt:lpstr>A128044818T_Data</vt:lpstr>
      <vt:lpstr>A128044818T_Latest</vt:lpstr>
      <vt:lpstr>A128044822J</vt:lpstr>
      <vt:lpstr>A128044822J_Data</vt:lpstr>
      <vt:lpstr>A128044822J_Latest</vt:lpstr>
      <vt:lpstr>A128044826T</vt:lpstr>
      <vt:lpstr>A128044826T_Data</vt:lpstr>
      <vt:lpstr>A128044826T_Latest</vt:lpstr>
      <vt:lpstr>A128044830J</vt:lpstr>
      <vt:lpstr>A128044830J_Data</vt:lpstr>
      <vt:lpstr>A128044830J_Latest</vt:lpstr>
      <vt:lpstr>A128044834T</vt:lpstr>
      <vt:lpstr>A128044834T_Data</vt:lpstr>
      <vt:lpstr>A128044834T_Latest</vt:lpstr>
      <vt:lpstr>A128044838A</vt:lpstr>
      <vt:lpstr>A128044838A_Data</vt:lpstr>
      <vt:lpstr>A128044838A_Latest</vt:lpstr>
      <vt:lpstr>A128044842T</vt:lpstr>
      <vt:lpstr>A128044842T_Data</vt:lpstr>
      <vt:lpstr>A128044842T_Latest</vt:lpstr>
      <vt:lpstr>A128044846A</vt:lpstr>
      <vt:lpstr>A128044846A_Data</vt:lpstr>
      <vt:lpstr>A128044846A_Latest</vt:lpstr>
      <vt:lpstr>A128044850T</vt:lpstr>
      <vt:lpstr>A128044850T_Data</vt:lpstr>
      <vt:lpstr>A128044850T_Latest</vt:lpstr>
      <vt:lpstr>A128044854A</vt:lpstr>
      <vt:lpstr>A128044854A_Data</vt:lpstr>
      <vt:lpstr>A128044854A_Latest</vt:lpstr>
      <vt:lpstr>A128044858K</vt:lpstr>
      <vt:lpstr>A128044858K_Data</vt:lpstr>
      <vt:lpstr>A128044858K_Latest</vt:lpstr>
      <vt:lpstr>A128044862A</vt:lpstr>
      <vt:lpstr>A128044862A_Data</vt:lpstr>
      <vt:lpstr>A128044862A_Latest</vt:lpstr>
      <vt:lpstr>A128044866K</vt:lpstr>
      <vt:lpstr>A128044866K_Data</vt:lpstr>
      <vt:lpstr>A128044866K_Latest</vt:lpstr>
      <vt:lpstr>A128044870A</vt:lpstr>
      <vt:lpstr>A128044870A_Data</vt:lpstr>
      <vt:lpstr>A128044870A_Latest</vt:lpstr>
      <vt:lpstr>A128044874K</vt:lpstr>
      <vt:lpstr>A128044874K_Data</vt:lpstr>
      <vt:lpstr>A128044874K_Latest</vt:lpstr>
      <vt:lpstr>A128044878V</vt:lpstr>
      <vt:lpstr>A128044878V_Data</vt:lpstr>
      <vt:lpstr>A128044878V_Latest</vt:lpstr>
      <vt:lpstr>A128044890K</vt:lpstr>
      <vt:lpstr>A128044890K_Data</vt:lpstr>
      <vt:lpstr>A128044890K_Latest</vt:lpstr>
      <vt:lpstr>A128044894V</vt:lpstr>
      <vt:lpstr>A128044894V_Data</vt:lpstr>
      <vt:lpstr>A128044894V_Latest</vt:lpstr>
      <vt:lpstr>A128044898C</vt:lpstr>
      <vt:lpstr>A128044898C_Data</vt:lpstr>
      <vt:lpstr>A128044898C_Latest</vt:lpstr>
      <vt:lpstr>A128044902J</vt:lpstr>
      <vt:lpstr>A128044902J_Data</vt:lpstr>
      <vt:lpstr>A128044902J_Latest</vt:lpstr>
      <vt:lpstr>A128044906T</vt:lpstr>
      <vt:lpstr>A128044906T_Data</vt:lpstr>
      <vt:lpstr>A128044906T_Latest</vt:lpstr>
      <vt:lpstr>A128044914T</vt:lpstr>
      <vt:lpstr>A128044914T_Data</vt:lpstr>
      <vt:lpstr>A128044914T_Latest</vt:lpstr>
      <vt:lpstr>A128044918A</vt:lpstr>
      <vt:lpstr>A128044918A_Data</vt:lpstr>
      <vt:lpstr>A128044918A_Latest</vt:lpstr>
      <vt:lpstr>A128044922T</vt:lpstr>
      <vt:lpstr>A128044922T_Data</vt:lpstr>
      <vt:lpstr>A128044922T_Latest</vt:lpstr>
      <vt:lpstr>A128044926A</vt:lpstr>
      <vt:lpstr>A128044926A_Data</vt:lpstr>
      <vt:lpstr>A128044926A_Latest</vt:lpstr>
      <vt:lpstr>A128044930T</vt:lpstr>
      <vt:lpstr>A128044930T_Data</vt:lpstr>
      <vt:lpstr>A128044930T_Latest</vt:lpstr>
      <vt:lpstr>A128044934A</vt:lpstr>
      <vt:lpstr>A128044934A_Data</vt:lpstr>
      <vt:lpstr>A128044934A_Latest</vt:lpstr>
      <vt:lpstr>A128044938K</vt:lpstr>
      <vt:lpstr>A128044938K_Data</vt:lpstr>
      <vt:lpstr>A128044938K_Latest</vt:lpstr>
      <vt:lpstr>A128044942A</vt:lpstr>
      <vt:lpstr>A128044942A_Data</vt:lpstr>
      <vt:lpstr>A128044942A_Latest</vt:lpstr>
      <vt:lpstr>A128044946K</vt:lpstr>
      <vt:lpstr>A128044946K_Data</vt:lpstr>
      <vt:lpstr>A128044946K_Latest</vt:lpstr>
      <vt:lpstr>A128044950A</vt:lpstr>
      <vt:lpstr>A128044950A_Data</vt:lpstr>
      <vt:lpstr>A128044950A_Latest</vt:lpstr>
      <vt:lpstr>A128044954K</vt:lpstr>
      <vt:lpstr>A128044954K_Data</vt:lpstr>
      <vt:lpstr>A128044954K_Latest</vt:lpstr>
      <vt:lpstr>A128044958V</vt:lpstr>
      <vt:lpstr>A128044958V_Data</vt:lpstr>
      <vt:lpstr>A128044958V_Latest</vt:lpstr>
      <vt:lpstr>A128044962K</vt:lpstr>
      <vt:lpstr>A128044962K_Data</vt:lpstr>
      <vt:lpstr>A128044962K_Latest</vt:lpstr>
      <vt:lpstr>A128044966V</vt:lpstr>
      <vt:lpstr>A128044966V_Data</vt:lpstr>
      <vt:lpstr>A128044966V_Latest</vt:lpstr>
      <vt:lpstr>A128044970K</vt:lpstr>
      <vt:lpstr>A128044970K_Data</vt:lpstr>
      <vt:lpstr>A128044970K_Latest</vt:lpstr>
      <vt:lpstr>A128044974V</vt:lpstr>
      <vt:lpstr>A128044974V_Data</vt:lpstr>
      <vt:lpstr>A128044974V_Latest</vt:lpstr>
      <vt:lpstr>A128046462A</vt:lpstr>
      <vt:lpstr>A128046462A_Data</vt:lpstr>
      <vt:lpstr>A128046462A_Latest</vt:lpstr>
      <vt:lpstr>A128046466K</vt:lpstr>
      <vt:lpstr>A128046466K_Data</vt:lpstr>
      <vt:lpstr>A128046466K_Latest</vt:lpstr>
      <vt:lpstr>A128046470A</vt:lpstr>
      <vt:lpstr>A128046470A_Data</vt:lpstr>
      <vt:lpstr>A128046470A_Latest</vt:lpstr>
      <vt:lpstr>A128046474K</vt:lpstr>
      <vt:lpstr>A128046474K_Data</vt:lpstr>
      <vt:lpstr>A128046474K_Latest</vt:lpstr>
      <vt:lpstr>A128046478V</vt:lpstr>
      <vt:lpstr>A128046478V_Data</vt:lpstr>
      <vt:lpstr>A128046478V_Latest</vt:lpstr>
      <vt:lpstr>A128046482K</vt:lpstr>
      <vt:lpstr>A128046482K_Data</vt:lpstr>
      <vt:lpstr>A128046482K_Latest</vt:lpstr>
      <vt:lpstr>A128046846L</vt:lpstr>
      <vt:lpstr>A128046846L_Data</vt:lpstr>
      <vt:lpstr>A128046846L_Latest</vt:lpstr>
      <vt:lpstr>A128046850C</vt:lpstr>
      <vt:lpstr>A128046850C_Data</vt:lpstr>
      <vt:lpstr>A128046850C_Latest</vt:lpstr>
      <vt:lpstr>A128046854L</vt:lpstr>
      <vt:lpstr>A128046854L_Data</vt:lpstr>
      <vt:lpstr>A128046854L_Latest</vt:lpstr>
      <vt:lpstr>A128046858W</vt:lpstr>
      <vt:lpstr>A128046858W_Data</vt:lpstr>
      <vt:lpstr>A128046858W_Latest</vt:lpstr>
      <vt:lpstr>A128046862L</vt:lpstr>
      <vt:lpstr>A128046862L_Data</vt:lpstr>
      <vt:lpstr>A128046862L_Latest</vt:lpstr>
      <vt:lpstr>A128046866W</vt:lpstr>
      <vt:lpstr>A128046866W_Data</vt:lpstr>
      <vt:lpstr>A128046866W_Latest</vt:lpstr>
      <vt:lpstr>A128046874W</vt:lpstr>
      <vt:lpstr>A128046874W_Data</vt:lpstr>
      <vt:lpstr>A128046874W_Latest</vt:lpstr>
      <vt:lpstr>A128046878F</vt:lpstr>
      <vt:lpstr>A128046878F_Data</vt:lpstr>
      <vt:lpstr>A128046878F_Latest</vt:lpstr>
      <vt:lpstr>A128046882W</vt:lpstr>
      <vt:lpstr>A128046882W_Data</vt:lpstr>
      <vt:lpstr>A128046882W_Latest</vt:lpstr>
      <vt:lpstr>A128046886F</vt:lpstr>
      <vt:lpstr>A128046886F_Data</vt:lpstr>
      <vt:lpstr>A128046886F_Latest</vt:lpstr>
      <vt:lpstr>A128046890W</vt:lpstr>
      <vt:lpstr>A128046890W_Data</vt:lpstr>
      <vt:lpstr>A128046890W_Latest</vt:lpstr>
      <vt:lpstr>A128046894F</vt:lpstr>
      <vt:lpstr>A128046894F_Data</vt:lpstr>
      <vt:lpstr>A128046894F_Latest</vt:lpstr>
      <vt:lpstr>A128046898R</vt:lpstr>
      <vt:lpstr>A128046898R_Data</vt:lpstr>
      <vt:lpstr>A128046898R_Latest</vt:lpstr>
      <vt:lpstr>A128046902V</vt:lpstr>
      <vt:lpstr>A128046902V_Data</vt:lpstr>
      <vt:lpstr>A128046902V_Latest</vt:lpstr>
      <vt:lpstr>A128046906C</vt:lpstr>
      <vt:lpstr>A128046906C_Data</vt:lpstr>
      <vt:lpstr>A128046906C_Latest</vt:lpstr>
      <vt:lpstr>A128046910V</vt:lpstr>
      <vt:lpstr>A128046910V_Data</vt:lpstr>
      <vt:lpstr>A128046910V_Latest</vt:lpstr>
      <vt:lpstr>A128046914C</vt:lpstr>
      <vt:lpstr>A128046914C_Data</vt:lpstr>
      <vt:lpstr>A128046914C_Latest</vt:lpstr>
      <vt:lpstr>A128046918L</vt:lpstr>
      <vt:lpstr>A128046918L_Data</vt:lpstr>
      <vt:lpstr>A128046918L_Latest</vt:lpstr>
      <vt:lpstr>A128046922C</vt:lpstr>
      <vt:lpstr>A128046922C_Data</vt:lpstr>
      <vt:lpstr>A128046922C_Latest</vt:lpstr>
      <vt:lpstr>A128046926L</vt:lpstr>
      <vt:lpstr>A128046926L_Data</vt:lpstr>
      <vt:lpstr>A128046926L_Latest</vt:lpstr>
      <vt:lpstr>A128046930C</vt:lpstr>
      <vt:lpstr>A128046930C_Data</vt:lpstr>
      <vt:lpstr>A128046930C_Latest</vt:lpstr>
      <vt:lpstr>A128046934L</vt:lpstr>
      <vt:lpstr>A128046934L_Data</vt:lpstr>
      <vt:lpstr>A128046934L_Latest</vt:lpstr>
      <vt:lpstr>A128046938W</vt:lpstr>
      <vt:lpstr>A128046938W_Data</vt:lpstr>
      <vt:lpstr>A128046938W_Latest</vt:lpstr>
      <vt:lpstr>A128046942L</vt:lpstr>
      <vt:lpstr>A128046942L_Data</vt:lpstr>
      <vt:lpstr>A128046942L_Latest</vt:lpstr>
      <vt:lpstr>A128046946W</vt:lpstr>
      <vt:lpstr>A128046946W_Data</vt:lpstr>
      <vt:lpstr>A128046946W_Latest</vt:lpstr>
      <vt:lpstr>A128046950L</vt:lpstr>
      <vt:lpstr>A128046950L_Data</vt:lpstr>
      <vt:lpstr>A128046950L_Latest</vt:lpstr>
      <vt:lpstr>A128046954W</vt:lpstr>
      <vt:lpstr>A128046954W_Data</vt:lpstr>
      <vt:lpstr>A128046954W_Latest</vt:lpstr>
      <vt:lpstr>A128046958F</vt:lpstr>
      <vt:lpstr>A128046958F_Data</vt:lpstr>
      <vt:lpstr>A128046958F_Latest</vt:lpstr>
      <vt:lpstr>A128046966F</vt:lpstr>
      <vt:lpstr>A128046966F_Data</vt:lpstr>
      <vt:lpstr>A128046966F_Latest</vt:lpstr>
      <vt:lpstr>A128046970W</vt:lpstr>
      <vt:lpstr>A128046970W_Data</vt:lpstr>
      <vt:lpstr>A128046970W_Latest</vt:lpstr>
      <vt:lpstr>A128046974F</vt:lpstr>
      <vt:lpstr>A128046974F_Data</vt:lpstr>
      <vt:lpstr>A128046974F_Latest</vt:lpstr>
      <vt:lpstr>A128046978R</vt:lpstr>
      <vt:lpstr>A128046978R_Data</vt:lpstr>
      <vt:lpstr>A128046978R_Latest</vt:lpstr>
      <vt:lpstr>A128046982F</vt:lpstr>
      <vt:lpstr>A128046982F_Data</vt:lpstr>
      <vt:lpstr>A128046982F_Latest</vt:lpstr>
      <vt:lpstr>A128046986R</vt:lpstr>
      <vt:lpstr>A128046986R_Data</vt:lpstr>
      <vt:lpstr>A128046986R_Latest</vt:lpstr>
      <vt:lpstr>A128046990F</vt:lpstr>
      <vt:lpstr>A128046990F_Data</vt:lpstr>
      <vt:lpstr>A128046990F_Latest</vt:lpstr>
      <vt:lpstr>A128046994R</vt:lpstr>
      <vt:lpstr>A128046994R_Data</vt:lpstr>
      <vt:lpstr>A128046994R_Latest</vt:lpstr>
      <vt:lpstr>A128046998X</vt:lpstr>
      <vt:lpstr>A128046998X_Data</vt:lpstr>
      <vt:lpstr>A128046998X_Latest</vt:lpstr>
      <vt:lpstr>A128047002F</vt:lpstr>
      <vt:lpstr>A128047002F_Data</vt:lpstr>
      <vt:lpstr>A128047002F_Latest</vt:lpstr>
      <vt:lpstr>A128047006R</vt:lpstr>
      <vt:lpstr>A128047006R_Data</vt:lpstr>
      <vt:lpstr>A128047006R_Latest</vt:lpstr>
      <vt:lpstr>A128047010F</vt:lpstr>
      <vt:lpstr>A128047010F_Data</vt:lpstr>
      <vt:lpstr>A128047010F_Latest</vt:lpstr>
      <vt:lpstr>A128047014R</vt:lpstr>
      <vt:lpstr>A128047014R_Data</vt:lpstr>
      <vt:lpstr>A128047014R_Latest</vt:lpstr>
      <vt:lpstr>A128047018X</vt:lpstr>
      <vt:lpstr>A128047018X_Data</vt:lpstr>
      <vt:lpstr>A128047018X_Latest</vt:lpstr>
      <vt:lpstr>A128047022R</vt:lpstr>
      <vt:lpstr>A128047022R_Data</vt:lpstr>
      <vt:lpstr>A128047022R_Latest</vt:lpstr>
      <vt:lpstr>A128047026X</vt:lpstr>
      <vt:lpstr>A128047026X_Data</vt:lpstr>
      <vt:lpstr>A128047026X_Latest</vt:lpstr>
      <vt:lpstr>A128047030R</vt:lpstr>
      <vt:lpstr>A128047030R_Data</vt:lpstr>
      <vt:lpstr>A128047030R_Latest</vt:lpstr>
      <vt:lpstr>A128047034X</vt:lpstr>
      <vt:lpstr>A128047034X_Data</vt:lpstr>
      <vt:lpstr>A128047034X_Latest</vt:lpstr>
      <vt:lpstr>A128047038J</vt:lpstr>
      <vt:lpstr>A128047038J_Data</vt:lpstr>
      <vt:lpstr>A128047038J_Latest</vt:lpstr>
      <vt:lpstr>A128047042X</vt:lpstr>
      <vt:lpstr>A128047042X_Data</vt:lpstr>
      <vt:lpstr>A128047042X_Latest</vt:lpstr>
      <vt:lpstr>A128047062J</vt:lpstr>
      <vt:lpstr>A128047062J_Data</vt:lpstr>
      <vt:lpstr>A128047062J_Latest</vt:lpstr>
      <vt:lpstr>A128047066T</vt:lpstr>
      <vt:lpstr>A128047066T_Data</vt:lpstr>
      <vt:lpstr>A128047066T_Latest</vt:lpstr>
      <vt:lpstr>A128047070J</vt:lpstr>
      <vt:lpstr>A128047070J_Data</vt:lpstr>
      <vt:lpstr>A128047070J_Latest</vt:lpstr>
      <vt:lpstr>A128047074T</vt:lpstr>
      <vt:lpstr>A128047074T_Data</vt:lpstr>
      <vt:lpstr>A128047074T_Latest</vt:lpstr>
      <vt:lpstr>A128047078A</vt:lpstr>
      <vt:lpstr>A128047078A_Data</vt:lpstr>
      <vt:lpstr>A128047078A_Latest</vt:lpstr>
      <vt:lpstr>A128047082T</vt:lpstr>
      <vt:lpstr>A128047082T_Data</vt:lpstr>
      <vt:lpstr>A128047082T_Latest</vt:lpstr>
      <vt:lpstr>A128047086A</vt:lpstr>
      <vt:lpstr>A128047086A_Data</vt:lpstr>
      <vt:lpstr>A128047086A_Latest</vt:lpstr>
      <vt:lpstr>A128047090T</vt:lpstr>
      <vt:lpstr>A128047090T_Data</vt:lpstr>
      <vt:lpstr>A128047090T_Latest</vt:lpstr>
      <vt:lpstr>A128047094A</vt:lpstr>
      <vt:lpstr>A128047094A_Data</vt:lpstr>
      <vt:lpstr>A128047094A_Latest</vt:lpstr>
      <vt:lpstr>A128047098K</vt:lpstr>
      <vt:lpstr>A128047098K_Data</vt:lpstr>
      <vt:lpstr>A128047098K_Latest</vt:lpstr>
      <vt:lpstr>A128047102R</vt:lpstr>
      <vt:lpstr>A128047102R_Data</vt:lpstr>
      <vt:lpstr>A128047102R_Latest</vt:lpstr>
      <vt:lpstr>A128047106X</vt:lpstr>
      <vt:lpstr>A128047106X_Data</vt:lpstr>
      <vt:lpstr>A128047106X_Latest</vt:lpstr>
      <vt:lpstr>A128047110R</vt:lpstr>
      <vt:lpstr>A128047110R_Data</vt:lpstr>
      <vt:lpstr>A128047110R_Latest</vt:lpstr>
      <vt:lpstr>A128047114X</vt:lpstr>
      <vt:lpstr>A128047114X_Data</vt:lpstr>
      <vt:lpstr>A128047114X_Latest</vt:lpstr>
      <vt:lpstr>A128047118J</vt:lpstr>
      <vt:lpstr>A128047118J_Data</vt:lpstr>
      <vt:lpstr>A128047118J_Latest</vt:lpstr>
      <vt:lpstr>A128047122X</vt:lpstr>
      <vt:lpstr>A128047122X_Data</vt:lpstr>
      <vt:lpstr>A128047122X_Latest</vt:lpstr>
      <vt:lpstr>A128047126J</vt:lpstr>
      <vt:lpstr>A128047126J_Data</vt:lpstr>
      <vt:lpstr>A128047126J_Latest</vt:lpstr>
      <vt:lpstr>A128047130X</vt:lpstr>
      <vt:lpstr>A128047130X_Data</vt:lpstr>
      <vt:lpstr>A128047130X_Latest</vt:lpstr>
      <vt:lpstr>A128047134J</vt:lpstr>
      <vt:lpstr>A128047134J_Data</vt:lpstr>
      <vt:lpstr>A128047134J_Latest</vt:lpstr>
      <vt:lpstr>A128047138T</vt:lpstr>
      <vt:lpstr>A128047138T_Data</vt:lpstr>
      <vt:lpstr>A128047138T_Latest</vt:lpstr>
      <vt:lpstr>A128047142J</vt:lpstr>
      <vt:lpstr>A128047142J_Data</vt:lpstr>
      <vt:lpstr>A128047142J_Latest</vt:lpstr>
      <vt:lpstr>A128047146T</vt:lpstr>
      <vt:lpstr>A128047146T_Data</vt:lpstr>
      <vt:lpstr>A128047146T_Latest</vt:lpstr>
      <vt:lpstr>A128047150J</vt:lpstr>
      <vt:lpstr>A128047150J_Data</vt:lpstr>
      <vt:lpstr>A128047150J_Latest</vt:lpstr>
      <vt:lpstr>A128047154T</vt:lpstr>
      <vt:lpstr>A128047154T_Data</vt:lpstr>
      <vt:lpstr>A128047154T_Latest</vt:lpstr>
      <vt:lpstr>A128047158A</vt:lpstr>
      <vt:lpstr>A128047158A_Data</vt:lpstr>
      <vt:lpstr>A128047158A_Latest</vt:lpstr>
      <vt:lpstr>A128047162T</vt:lpstr>
      <vt:lpstr>A128047162T_Data</vt:lpstr>
      <vt:lpstr>A128047162T_Latest</vt:lpstr>
      <vt:lpstr>A128047166A</vt:lpstr>
      <vt:lpstr>A128047166A_Data</vt:lpstr>
      <vt:lpstr>A128047166A_Latest</vt:lpstr>
      <vt:lpstr>A128047170T</vt:lpstr>
      <vt:lpstr>A128047170T_Data</vt:lpstr>
      <vt:lpstr>A128047170T_Latest</vt:lpstr>
      <vt:lpstr>A128047174A</vt:lpstr>
      <vt:lpstr>A128047174A_Data</vt:lpstr>
      <vt:lpstr>A128047174A_Latest</vt:lpstr>
      <vt:lpstr>A128047178K</vt:lpstr>
      <vt:lpstr>A128047178K_Data</vt:lpstr>
      <vt:lpstr>A128047178K_Latest</vt:lpstr>
      <vt:lpstr>A128047182A</vt:lpstr>
      <vt:lpstr>A128047182A_Data</vt:lpstr>
      <vt:lpstr>A128047182A_Latest</vt:lpstr>
      <vt:lpstr>A128047186K</vt:lpstr>
      <vt:lpstr>A128047186K_Data</vt:lpstr>
      <vt:lpstr>A128047186K_Latest</vt:lpstr>
      <vt:lpstr>A128047190A</vt:lpstr>
      <vt:lpstr>A128047190A_Data</vt:lpstr>
      <vt:lpstr>A128047190A_Latest</vt:lpstr>
      <vt:lpstr>A128047194K</vt:lpstr>
      <vt:lpstr>A128047194K_Data</vt:lpstr>
      <vt:lpstr>A128047194K_Latest</vt:lpstr>
      <vt:lpstr>A128048646F</vt:lpstr>
      <vt:lpstr>A128048646F_Data</vt:lpstr>
      <vt:lpstr>A128048646F_Latest</vt:lpstr>
      <vt:lpstr>A128049034K</vt:lpstr>
      <vt:lpstr>A128049034K_Data</vt:lpstr>
      <vt:lpstr>A128049034K_Latest</vt:lpstr>
      <vt:lpstr>A128049038V</vt:lpstr>
      <vt:lpstr>A128049038V_Data</vt:lpstr>
      <vt:lpstr>A128049038V_Latest</vt:lpstr>
      <vt:lpstr>A128049042K</vt:lpstr>
      <vt:lpstr>A128049042K_Data</vt:lpstr>
      <vt:lpstr>A128049042K_Latest</vt:lpstr>
      <vt:lpstr>A128049046V</vt:lpstr>
      <vt:lpstr>A128049046V_Data</vt:lpstr>
      <vt:lpstr>A128049046V_Latest</vt:lpstr>
      <vt:lpstr>A128049050K</vt:lpstr>
      <vt:lpstr>A128049050K_Data</vt:lpstr>
      <vt:lpstr>A128049050K_Latest</vt:lpstr>
      <vt:lpstr>A128049058C</vt:lpstr>
      <vt:lpstr>A128049058C_Data</vt:lpstr>
      <vt:lpstr>A128049058C_Latest</vt:lpstr>
      <vt:lpstr>A128049062V</vt:lpstr>
      <vt:lpstr>A128049062V_Data</vt:lpstr>
      <vt:lpstr>A128049062V_Latest</vt:lpstr>
      <vt:lpstr>A128049066C</vt:lpstr>
      <vt:lpstr>A128049066C_Data</vt:lpstr>
      <vt:lpstr>A128049066C_Latest</vt:lpstr>
      <vt:lpstr>A128049070V</vt:lpstr>
      <vt:lpstr>A128049070V_Data</vt:lpstr>
      <vt:lpstr>A128049070V_Latest</vt:lpstr>
      <vt:lpstr>A128049074C</vt:lpstr>
      <vt:lpstr>A128049074C_Data</vt:lpstr>
      <vt:lpstr>A128049074C_Latest</vt:lpstr>
      <vt:lpstr>A128049078L</vt:lpstr>
      <vt:lpstr>A128049078L_Data</vt:lpstr>
      <vt:lpstr>A128049078L_Latest</vt:lpstr>
      <vt:lpstr>A128049082C</vt:lpstr>
      <vt:lpstr>A128049082C_Data</vt:lpstr>
      <vt:lpstr>A128049082C_Latest</vt:lpstr>
      <vt:lpstr>A128049086L</vt:lpstr>
      <vt:lpstr>A128049086L_Data</vt:lpstr>
      <vt:lpstr>A128049086L_Latest</vt:lpstr>
      <vt:lpstr>A128049090C</vt:lpstr>
      <vt:lpstr>A128049090C_Data</vt:lpstr>
      <vt:lpstr>A128049090C_Latest</vt:lpstr>
      <vt:lpstr>A128049094L</vt:lpstr>
      <vt:lpstr>A128049094L_Data</vt:lpstr>
      <vt:lpstr>A128049094L_Latest</vt:lpstr>
      <vt:lpstr>A128049098W</vt:lpstr>
      <vt:lpstr>A128049098W_Data</vt:lpstr>
      <vt:lpstr>A128049098W_Latest</vt:lpstr>
      <vt:lpstr>A128049102A</vt:lpstr>
      <vt:lpstr>A128049102A_Data</vt:lpstr>
      <vt:lpstr>A128049102A_Latest</vt:lpstr>
      <vt:lpstr>A128049106K</vt:lpstr>
      <vt:lpstr>A128049106K_Data</vt:lpstr>
      <vt:lpstr>A128049106K_Latest</vt:lpstr>
      <vt:lpstr>A128049110A</vt:lpstr>
      <vt:lpstr>A128049110A_Data</vt:lpstr>
      <vt:lpstr>A128049110A_Latest</vt:lpstr>
      <vt:lpstr>A128049114K</vt:lpstr>
      <vt:lpstr>A128049114K_Data</vt:lpstr>
      <vt:lpstr>A128049114K_Latest</vt:lpstr>
      <vt:lpstr>A128049118V</vt:lpstr>
      <vt:lpstr>A128049118V_Data</vt:lpstr>
      <vt:lpstr>A128049118V_Latest</vt:lpstr>
      <vt:lpstr>A128049122K</vt:lpstr>
      <vt:lpstr>A128049122K_Data</vt:lpstr>
      <vt:lpstr>A128049122K_Latest</vt:lpstr>
      <vt:lpstr>A128049126V</vt:lpstr>
      <vt:lpstr>A128049126V_Data</vt:lpstr>
      <vt:lpstr>A128049126V_Latest</vt:lpstr>
      <vt:lpstr>A128049130K</vt:lpstr>
      <vt:lpstr>A128049130K_Data</vt:lpstr>
      <vt:lpstr>A128049130K_Latest</vt:lpstr>
      <vt:lpstr>A128049134V</vt:lpstr>
      <vt:lpstr>A128049134V_Data</vt:lpstr>
      <vt:lpstr>A128049134V_Latest</vt:lpstr>
      <vt:lpstr>A128049138C</vt:lpstr>
      <vt:lpstr>A128049138C_Data</vt:lpstr>
      <vt:lpstr>A128049138C_Latest</vt:lpstr>
      <vt:lpstr>A128049142V</vt:lpstr>
      <vt:lpstr>A128049142V_Data</vt:lpstr>
      <vt:lpstr>A128049142V_Latest</vt:lpstr>
      <vt:lpstr>A128049146C</vt:lpstr>
      <vt:lpstr>A128049146C_Data</vt:lpstr>
      <vt:lpstr>A128049146C_Latest</vt:lpstr>
      <vt:lpstr>A128049150V</vt:lpstr>
      <vt:lpstr>A128049150V_Data</vt:lpstr>
      <vt:lpstr>A128049150V_Latest</vt:lpstr>
      <vt:lpstr>A128049154C</vt:lpstr>
      <vt:lpstr>A128049154C_Data</vt:lpstr>
      <vt:lpstr>A128049154C_Latest</vt:lpstr>
      <vt:lpstr>A128049158L</vt:lpstr>
      <vt:lpstr>A128049158L_Data</vt:lpstr>
      <vt:lpstr>A128049158L_Latest</vt:lpstr>
      <vt:lpstr>A128049162C</vt:lpstr>
      <vt:lpstr>A128049162C_Data</vt:lpstr>
      <vt:lpstr>A128049162C_Latest</vt:lpstr>
      <vt:lpstr>A128049166L</vt:lpstr>
      <vt:lpstr>A128049166L_Data</vt:lpstr>
      <vt:lpstr>A128049166L_Latest</vt:lpstr>
      <vt:lpstr>A128049170C</vt:lpstr>
      <vt:lpstr>A128049170C_Data</vt:lpstr>
      <vt:lpstr>A128049170C_Latest</vt:lpstr>
      <vt:lpstr>A128049174L</vt:lpstr>
      <vt:lpstr>A128049174L_Data</vt:lpstr>
      <vt:lpstr>A128049174L_Latest</vt:lpstr>
      <vt:lpstr>A128049178W</vt:lpstr>
      <vt:lpstr>A128049178W_Data</vt:lpstr>
      <vt:lpstr>A128049178W_Latest</vt:lpstr>
      <vt:lpstr>A128049182L</vt:lpstr>
      <vt:lpstr>A128049182L_Data</vt:lpstr>
      <vt:lpstr>A128049182L_Latest</vt:lpstr>
      <vt:lpstr>A128049186W</vt:lpstr>
      <vt:lpstr>A128049186W_Data</vt:lpstr>
      <vt:lpstr>A128049186W_Latest</vt:lpstr>
      <vt:lpstr>A128049190L</vt:lpstr>
      <vt:lpstr>A128049190L_Data</vt:lpstr>
      <vt:lpstr>A128049190L_Latest</vt:lpstr>
      <vt:lpstr>A128049198F</vt:lpstr>
      <vt:lpstr>A128049198F_Data</vt:lpstr>
      <vt:lpstr>A128049198F_Latest</vt:lpstr>
      <vt:lpstr>A128049202K</vt:lpstr>
      <vt:lpstr>A128049202K_Data</vt:lpstr>
      <vt:lpstr>A128049202K_Latest</vt:lpstr>
      <vt:lpstr>A128049206V</vt:lpstr>
      <vt:lpstr>A128049206V_Data</vt:lpstr>
      <vt:lpstr>A128049206V_Latest</vt:lpstr>
      <vt:lpstr>A128049210K</vt:lpstr>
      <vt:lpstr>A128049210K_Data</vt:lpstr>
      <vt:lpstr>A128049210K_Latest</vt:lpstr>
      <vt:lpstr>A128049214V</vt:lpstr>
      <vt:lpstr>A128049214V_Data</vt:lpstr>
      <vt:lpstr>A128049214V_Latest</vt:lpstr>
      <vt:lpstr>A128049218C</vt:lpstr>
      <vt:lpstr>A128049218C_Data</vt:lpstr>
      <vt:lpstr>A128049218C_Latest</vt:lpstr>
      <vt:lpstr>A128049222V</vt:lpstr>
      <vt:lpstr>A128049222V_Data</vt:lpstr>
      <vt:lpstr>A128049222V_Latest</vt:lpstr>
      <vt:lpstr>A128049226C</vt:lpstr>
      <vt:lpstr>A128049226C_Data</vt:lpstr>
      <vt:lpstr>A128049226C_Latest</vt:lpstr>
      <vt:lpstr>A128049230V</vt:lpstr>
      <vt:lpstr>A128049230V_Data</vt:lpstr>
      <vt:lpstr>A128049230V_Latest</vt:lpstr>
      <vt:lpstr>A128049234C</vt:lpstr>
      <vt:lpstr>A128049234C_Data</vt:lpstr>
      <vt:lpstr>A128049234C_Latest</vt:lpstr>
      <vt:lpstr>A128049238L</vt:lpstr>
      <vt:lpstr>A128049238L_Data</vt:lpstr>
      <vt:lpstr>A128049238L_Latest</vt:lpstr>
      <vt:lpstr>A128049242C</vt:lpstr>
      <vt:lpstr>A128049242C_Data</vt:lpstr>
      <vt:lpstr>A128049242C_Latest</vt:lpstr>
      <vt:lpstr>A128049246L</vt:lpstr>
      <vt:lpstr>A128049246L_Data</vt:lpstr>
      <vt:lpstr>A128049246L_Latest</vt:lpstr>
      <vt:lpstr>A128049250C</vt:lpstr>
      <vt:lpstr>A128049250C_Data</vt:lpstr>
      <vt:lpstr>A128049250C_Latest</vt:lpstr>
      <vt:lpstr>A128049254L</vt:lpstr>
      <vt:lpstr>A128049254L_Data</vt:lpstr>
      <vt:lpstr>A128049254L_Latest</vt:lpstr>
      <vt:lpstr>A128049266W</vt:lpstr>
      <vt:lpstr>A128049266W_Data</vt:lpstr>
      <vt:lpstr>A128049266W_Latest</vt:lpstr>
      <vt:lpstr>A128049270L</vt:lpstr>
      <vt:lpstr>A128049270L_Data</vt:lpstr>
      <vt:lpstr>A128049270L_Latest</vt:lpstr>
      <vt:lpstr>A128049274W</vt:lpstr>
      <vt:lpstr>A128049274W_Data</vt:lpstr>
      <vt:lpstr>A128049274W_Latest</vt:lpstr>
      <vt:lpstr>A128049278F</vt:lpstr>
      <vt:lpstr>A128049278F_Data</vt:lpstr>
      <vt:lpstr>A128049278F_Latest</vt:lpstr>
      <vt:lpstr>A128049282W</vt:lpstr>
      <vt:lpstr>A128049282W_Data</vt:lpstr>
      <vt:lpstr>A128049282W_Latest</vt:lpstr>
      <vt:lpstr>A128049286F</vt:lpstr>
      <vt:lpstr>A128049286F_Data</vt:lpstr>
      <vt:lpstr>A128049286F_Latest</vt:lpstr>
      <vt:lpstr>A128049290W</vt:lpstr>
      <vt:lpstr>A128049290W_Data</vt:lpstr>
      <vt:lpstr>A128049290W_Latest</vt:lpstr>
      <vt:lpstr>A128049294F</vt:lpstr>
      <vt:lpstr>A128049294F_Data</vt:lpstr>
      <vt:lpstr>A128049294F_Latest</vt:lpstr>
      <vt:lpstr>A128049298R</vt:lpstr>
      <vt:lpstr>A128049298R_Data</vt:lpstr>
      <vt:lpstr>A128049298R_Latest</vt:lpstr>
      <vt:lpstr>A128049302V</vt:lpstr>
      <vt:lpstr>A128049302V_Data</vt:lpstr>
      <vt:lpstr>A128049302V_Latest</vt:lpstr>
      <vt:lpstr>A128049306C</vt:lpstr>
      <vt:lpstr>A128049306C_Data</vt:lpstr>
      <vt:lpstr>A128049306C_Latest</vt:lpstr>
      <vt:lpstr>A128049310V</vt:lpstr>
      <vt:lpstr>A128049310V_Data</vt:lpstr>
      <vt:lpstr>A128049310V_Latest</vt:lpstr>
      <vt:lpstr>A128049314C</vt:lpstr>
      <vt:lpstr>A128049314C_Data</vt:lpstr>
      <vt:lpstr>A128049314C_Latest</vt:lpstr>
      <vt:lpstr>A128049318L</vt:lpstr>
      <vt:lpstr>A128049318L_Data</vt:lpstr>
      <vt:lpstr>A128049318L_Latest</vt:lpstr>
      <vt:lpstr>A128049322C</vt:lpstr>
      <vt:lpstr>A128049322C_Data</vt:lpstr>
      <vt:lpstr>A128049322C_Latest</vt:lpstr>
      <vt:lpstr>A128049326L</vt:lpstr>
      <vt:lpstr>A128049326L_Data</vt:lpstr>
      <vt:lpstr>A128049326L_Latest</vt:lpstr>
      <vt:lpstr>A128049330C</vt:lpstr>
      <vt:lpstr>A128049330C_Data</vt:lpstr>
      <vt:lpstr>A128049330C_Latest</vt:lpstr>
      <vt:lpstr>A128049334L</vt:lpstr>
      <vt:lpstr>A128049334L_Data</vt:lpstr>
      <vt:lpstr>A128049334L_Latest</vt:lpstr>
      <vt:lpstr>A128049338W</vt:lpstr>
      <vt:lpstr>A128049338W_Data</vt:lpstr>
      <vt:lpstr>A128049338W_Latest</vt:lpstr>
      <vt:lpstr>A128049342L</vt:lpstr>
      <vt:lpstr>A128049342L_Data</vt:lpstr>
      <vt:lpstr>A128049342L_Latest</vt:lpstr>
      <vt:lpstr>A128049346W</vt:lpstr>
      <vt:lpstr>A128049346W_Data</vt:lpstr>
      <vt:lpstr>A128049346W_Latest</vt:lpstr>
      <vt:lpstr>A128049350L</vt:lpstr>
      <vt:lpstr>A128049350L_Data</vt:lpstr>
      <vt:lpstr>A128049350L_Latest</vt:lpstr>
      <vt:lpstr>A128049358F</vt:lpstr>
      <vt:lpstr>A128049358F_Data</vt:lpstr>
      <vt:lpstr>A128049358F_Latest</vt:lpstr>
      <vt:lpstr>A128049362W</vt:lpstr>
      <vt:lpstr>A128049362W_Data</vt:lpstr>
      <vt:lpstr>A128049362W_Latest</vt:lpstr>
      <vt:lpstr>A128050782R</vt:lpstr>
      <vt:lpstr>A128050782R_Data</vt:lpstr>
      <vt:lpstr>A128050782R_Latest</vt:lpstr>
      <vt:lpstr>A128050786X</vt:lpstr>
      <vt:lpstr>A128050786X_Data</vt:lpstr>
      <vt:lpstr>A128050786X_Latest</vt:lpstr>
      <vt:lpstr>A128050790R</vt:lpstr>
      <vt:lpstr>A128050790R_Data</vt:lpstr>
      <vt:lpstr>A128050790R_Latest</vt:lpstr>
      <vt:lpstr>A128050794X</vt:lpstr>
      <vt:lpstr>A128050794X_Data</vt:lpstr>
      <vt:lpstr>A128050794X_Latest</vt:lpstr>
      <vt:lpstr>A128050798J</vt:lpstr>
      <vt:lpstr>A128050798J_Data</vt:lpstr>
      <vt:lpstr>A128050798J_Latest</vt:lpstr>
      <vt:lpstr>A128051178L</vt:lpstr>
      <vt:lpstr>A128051178L_Data</vt:lpstr>
      <vt:lpstr>A128051178L_Latest</vt:lpstr>
      <vt:lpstr>A128051182C</vt:lpstr>
      <vt:lpstr>A128051182C_Data</vt:lpstr>
      <vt:lpstr>A128051182C_Latest</vt:lpstr>
      <vt:lpstr>A128051186L</vt:lpstr>
      <vt:lpstr>A128051186L_Data</vt:lpstr>
      <vt:lpstr>A128051186L_Latest</vt:lpstr>
      <vt:lpstr>A128051190C</vt:lpstr>
      <vt:lpstr>A128051190C_Data</vt:lpstr>
      <vt:lpstr>A128051190C_Latest</vt:lpstr>
      <vt:lpstr>A128051194L</vt:lpstr>
      <vt:lpstr>A128051194L_Data</vt:lpstr>
      <vt:lpstr>A128051194L_Latest</vt:lpstr>
      <vt:lpstr>A128051198W</vt:lpstr>
      <vt:lpstr>A128051198W_Data</vt:lpstr>
      <vt:lpstr>A128051198W_Latest</vt:lpstr>
      <vt:lpstr>A128051202A</vt:lpstr>
      <vt:lpstr>A128051202A_Data</vt:lpstr>
      <vt:lpstr>A128051202A_Latest</vt:lpstr>
      <vt:lpstr>A128051206K</vt:lpstr>
      <vt:lpstr>A128051206K_Data</vt:lpstr>
      <vt:lpstr>A128051206K_Latest</vt:lpstr>
      <vt:lpstr>A128051210A</vt:lpstr>
      <vt:lpstr>A128051210A_Data</vt:lpstr>
      <vt:lpstr>A128051210A_Latest</vt:lpstr>
      <vt:lpstr>A128051214K</vt:lpstr>
      <vt:lpstr>A128051214K_Data</vt:lpstr>
      <vt:lpstr>A128051214K_Latest</vt:lpstr>
      <vt:lpstr>A128051218V</vt:lpstr>
      <vt:lpstr>A128051218V_Data</vt:lpstr>
      <vt:lpstr>A128051218V_Latest</vt:lpstr>
      <vt:lpstr>A128051222K</vt:lpstr>
      <vt:lpstr>A128051222K_Data</vt:lpstr>
      <vt:lpstr>A128051222K_Latest</vt:lpstr>
      <vt:lpstr>A128051226V</vt:lpstr>
      <vt:lpstr>A128051226V_Data</vt:lpstr>
      <vt:lpstr>A128051226V_Latest</vt:lpstr>
      <vt:lpstr>A128051230K</vt:lpstr>
      <vt:lpstr>A128051230K_Data</vt:lpstr>
      <vt:lpstr>A128051230K_Latest</vt:lpstr>
      <vt:lpstr>A128051234V</vt:lpstr>
      <vt:lpstr>A128051234V_Data</vt:lpstr>
      <vt:lpstr>A128051234V_Latest</vt:lpstr>
      <vt:lpstr>A128051238C</vt:lpstr>
      <vt:lpstr>A128051238C_Data</vt:lpstr>
      <vt:lpstr>A128051238C_Latest</vt:lpstr>
      <vt:lpstr>A128051242V</vt:lpstr>
      <vt:lpstr>A128051242V_Data</vt:lpstr>
      <vt:lpstr>A128051242V_Latest</vt:lpstr>
      <vt:lpstr>A128051246C</vt:lpstr>
      <vt:lpstr>A128051246C_Data</vt:lpstr>
      <vt:lpstr>A128051246C_Latest</vt:lpstr>
      <vt:lpstr>A128051250V</vt:lpstr>
      <vt:lpstr>A128051250V_Data</vt:lpstr>
      <vt:lpstr>A128051250V_Latest</vt:lpstr>
      <vt:lpstr>A128051254C</vt:lpstr>
      <vt:lpstr>A128051254C_Data</vt:lpstr>
      <vt:lpstr>A128051254C_Latest</vt:lpstr>
      <vt:lpstr>A128051258L</vt:lpstr>
      <vt:lpstr>A128051258L_Data</vt:lpstr>
      <vt:lpstr>A128051258L_Latest</vt:lpstr>
      <vt:lpstr>A128051262C</vt:lpstr>
      <vt:lpstr>A128051262C_Data</vt:lpstr>
      <vt:lpstr>A128051262C_Latest</vt:lpstr>
      <vt:lpstr>A128051266L</vt:lpstr>
      <vt:lpstr>A128051266L_Data</vt:lpstr>
      <vt:lpstr>A128051266L_Latest</vt:lpstr>
      <vt:lpstr>A128051270C</vt:lpstr>
      <vt:lpstr>A128051270C_Data</vt:lpstr>
      <vt:lpstr>A128051270C_Latest</vt:lpstr>
      <vt:lpstr>A128051274L</vt:lpstr>
      <vt:lpstr>A128051274L_Data</vt:lpstr>
      <vt:lpstr>A128051274L_Latest</vt:lpstr>
      <vt:lpstr>A128051278W</vt:lpstr>
      <vt:lpstr>A128051278W_Data</vt:lpstr>
      <vt:lpstr>A128051278W_Latest</vt:lpstr>
      <vt:lpstr>A128051282L</vt:lpstr>
      <vt:lpstr>A128051282L_Data</vt:lpstr>
      <vt:lpstr>A128051282L_Latest</vt:lpstr>
      <vt:lpstr>A128051286W</vt:lpstr>
      <vt:lpstr>A128051286W_Data</vt:lpstr>
      <vt:lpstr>A128051286W_Latest</vt:lpstr>
      <vt:lpstr>A128051290L</vt:lpstr>
      <vt:lpstr>A128051290L_Data</vt:lpstr>
      <vt:lpstr>A128051290L_Latest</vt:lpstr>
      <vt:lpstr>A128051294W</vt:lpstr>
      <vt:lpstr>A128051294W_Data</vt:lpstr>
      <vt:lpstr>A128051294W_Latest</vt:lpstr>
      <vt:lpstr>A128051298F</vt:lpstr>
      <vt:lpstr>A128051298F_Data</vt:lpstr>
      <vt:lpstr>A128051298F_Latest</vt:lpstr>
      <vt:lpstr>A128051302K</vt:lpstr>
      <vt:lpstr>A128051302K_Data</vt:lpstr>
      <vt:lpstr>A128051302K_Latest</vt:lpstr>
      <vt:lpstr>A128051306V</vt:lpstr>
      <vt:lpstr>A128051306V_Data</vt:lpstr>
      <vt:lpstr>A128051306V_Latest</vt:lpstr>
      <vt:lpstr>A128051310K</vt:lpstr>
      <vt:lpstr>A128051310K_Data</vt:lpstr>
      <vt:lpstr>A128051310K_Latest</vt:lpstr>
      <vt:lpstr>A128051314V</vt:lpstr>
      <vt:lpstr>A128051314V_Data</vt:lpstr>
      <vt:lpstr>A128051314V_Latest</vt:lpstr>
      <vt:lpstr>A128051318C</vt:lpstr>
      <vt:lpstr>A128051318C_Data</vt:lpstr>
      <vt:lpstr>A128051318C_Latest</vt:lpstr>
      <vt:lpstr>A128051326C</vt:lpstr>
      <vt:lpstr>A128051326C_Data</vt:lpstr>
      <vt:lpstr>A128051326C_Latest</vt:lpstr>
      <vt:lpstr>A128051330V</vt:lpstr>
      <vt:lpstr>A128051330V_Data</vt:lpstr>
      <vt:lpstr>A128051330V_Latest</vt:lpstr>
      <vt:lpstr>A128051334C</vt:lpstr>
      <vt:lpstr>A128051334C_Data</vt:lpstr>
      <vt:lpstr>A128051334C_Latest</vt:lpstr>
      <vt:lpstr>A128051338L</vt:lpstr>
      <vt:lpstr>A128051338L_Data</vt:lpstr>
      <vt:lpstr>A128051338L_Latest</vt:lpstr>
      <vt:lpstr>A128051342C</vt:lpstr>
      <vt:lpstr>A128051342C_Data</vt:lpstr>
      <vt:lpstr>A128051342C_Latest</vt:lpstr>
      <vt:lpstr>A128051346L</vt:lpstr>
      <vt:lpstr>A128051346L_Data</vt:lpstr>
      <vt:lpstr>A128051346L_Latest</vt:lpstr>
      <vt:lpstr>A128051350C</vt:lpstr>
      <vt:lpstr>A128051350C_Data</vt:lpstr>
      <vt:lpstr>A128051350C_Latest</vt:lpstr>
      <vt:lpstr>A128051354L</vt:lpstr>
      <vt:lpstr>A128051354L_Data</vt:lpstr>
      <vt:lpstr>A128051354L_Latest</vt:lpstr>
      <vt:lpstr>A128051358W</vt:lpstr>
      <vt:lpstr>A128051358W_Data</vt:lpstr>
      <vt:lpstr>A128051358W_Latest</vt:lpstr>
      <vt:lpstr>A128051362L</vt:lpstr>
      <vt:lpstr>A128051362L_Data</vt:lpstr>
      <vt:lpstr>A128051362L_Latest</vt:lpstr>
      <vt:lpstr>A128051366W</vt:lpstr>
      <vt:lpstr>A128051366W_Data</vt:lpstr>
      <vt:lpstr>A128051366W_Latest</vt:lpstr>
      <vt:lpstr>A128051370L</vt:lpstr>
      <vt:lpstr>A128051370L_Data</vt:lpstr>
      <vt:lpstr>A128051370L_Latest</vt:lpstr>
      <vt:lpstr>A128051374W</vt:lpstr>
      <vt:lpstr>A128051374W_Data</vt:lpstr>
      <vt:lpstr>A128051374W_Latest</vt:lpstr>
      <vt:lpstr>A128051386F</vt:lpstr>
      <vt:lpstr>A128051386F_Data</vt:lpstr>
      <vt:lpstr>A128051386F_Latest</vt:lpstr>
      <vt:lpstr>A128051402V</vt:lpstr>
      <vt:lpstr>A128051402V_Data</vt:lpstr>
      <vt:lpstr>A128051402V_Latest</vt:lpstr>
      <vt:lpstr>A128051406C</vt:lpstr>
      <vt:lpstr>A128051406C_Data</vt:lpstr>
      <vt:lpstr>A128051406C_Latest</vt:lpstr>
      <vt:lpstr>A128051410V</vt:lpstr>
      <vt:lpstr>A128051410V_Data</vt:lpstr>
      <vt:lpstr>A128051410V_Latest</vt:lpstr>
      <vt:lpstr>A128051418L</vt:lpstr>
      <vt:lpstr>A128051418L_Data</vt:lpstr>
      <vt:lpstr>A128051418L_Latest</vt:lpstr>
      <vt:lpstr>A128051422C</vt:lpstr>
      <vt:lpstr>A128051422C_Data</vt:lpstr>
      <vt:lpstr>A128051422C_Latest</vt:lpstr>
      <vt:lpstr>A128051426L</vt:lpstr>
      <vt:lpstr>A128051426L_Data</vt:lpstr>
      <vt:lpstr>A128051426L_Latest</vt:lpstr>
      <vt:lpstr>A128051430C</vt:lpstr>
      <vt:lpstr>A128051430C_Data</vt:lpstr>
      <vt:lpstr>A128051430C_Latest</vt:lpstr>
      <vt:lpstr>A128051434L</vt:lpstr>
      <vt:lpstr>A128051434L_Data</vt:lpstr>
      <vt:lpstr>A128051434L_Latest</vt:lpstr>
      <vt:lpstr>A128051438W</vt:lpstr>
      <vt:lpstr>A128051438W_Data</vt:lpstr>
      <vt:lpstr>A128051438W_Latest</vt:lpstr>
      <vt:lpstr>A128051442L</vt:lpstr>
      <vt:lpstr>A128051442L_Data</vt:lpstr>
      <vt:lpstr>A128051442L_Latest</vt:lpstr>
      <vt:lpstr>A128051446W</vt:lpstr>
      <vt:lpstr>A128051446W_Data</vt:lpstr>
      <vt:lpstr>A128051446W_Latest</vt:lpstr>
      <vt:lpstr>A128051450L</vt:lpstr>
      <vt:lpstr>A128051450L_Data</vt:lpstr>
      <vt:lpstr>A128051450L_Latest</vt:lpstr>
      <vt:lpstr>A128051454W</vt:lpstr>
      <vt:lpstr>A128051454W_Data</vt:lpstr>
      <vt:lpstr>A128051454W_Latest</vt:lpstr>
      <vt:lpstr>A128051458F</vt:lpstr>
      <vt:lpstr>A128051458F_Data</vt:lpstr>
      <vt:lpstr>A128051458F_Latest</vt:lpstr>
      <vt:lpstr>A128051462W</vt:lpstr>
      <vt:lpstr>A128051462W_Data</vt:lpstr>
      <vt:lpstr>A128051462W_Latest</vt:lpstr>
      <vt:lpstr>A128051466F</vt:lpstr>
      <vt:lpstr>A128051466F_Data</vt:lpstr>
      <vt:lpstr>A128051466F_Latest</vt:lpstr>
      <vt:lpstr>A128051470W</vt:lpstr>
      <vt:lpstr>A128051470W_Data</vt:lpstr>
      <vt:lpstr>A128051470W_Latest</vt:lpstr>
      <vt:lpstr>A128051474F</vt:lpstr>
      <vt:lpstr>A128051474F_Data</vt:lpstr>
      <vt:lpstr>A128051474F_Latest</vt:lpstr>
      <vt:lpstr>A128051478R</vt:lpstr>
      <vt:lpstr>A128051478R_Data</vt:lpstr>
      <vt:lpstr>A128051478R_Latest</vt:lpstr>
      <vt:lpstr>A128051482F</vt:lpstr>
      <vt:lpstr>A128051482F_Data</vt:lpstr>
      <vt:lpstr>A128051482F_Latest</vt:lpstr>
      <vt:lpstr>A128051486R</vt:lpstr>
      <vt:lpstr>A128051486R_Data</vt:lpstr>
      <vt:lpstr>A128051486R_Latest</vt:lpstr>
      <vt:lpstr>A128051490F</vt:lpstr>
      <vt:lpstr>A128051490F_Data</vt:lpstr>
      <vt:lpstr>A128051490F_Latest</vt:lpstr>
      <vt:lpstr>A128051494R</vt:lpstr>
      <vt:lpstr>A128051494R_Data</vt:lpstr>
      <vt:lpstr>A128051494R_Latest</vt:lpstr>
      <vt:lpstr>A128051498X</vt:lpstr>
      <vt:lpstr>A128051498X_Data</vt:lpstr>
      <vt:lpstr>A128051498X_Latest</vt:lpstr>
      <vt:lpstr>A128051502C</vt:lpstr>
      <vt:lpstr>A128051502C_Data</vt:lpstr>
      <vt:lpstr>A128051502C_Latest</vt:lpstr>
      <vt:lpstr>A128051506L</vt:lpstr>
      <vt:lpstr>A128051506L_Data</vt:lpstr>
      <vt:lpstr>A128051506L_Latest</vt:lpstr>
      <vt:lpstr>A128051510C</vt:lpstr>
      <vt:lpstr>A128051510C_Data</vt:lpstr>
      <vt:lpstr>A128051510C_Latest</vt:lpstr>
      <vt:lpstr>A128051514L</vt:lpstr>
      <vt:lpstr>A128051514L_Data</vt:lpstr>
      <vt:lpstr>A128051514L_Latest</vt:lpstr>
      <vt:lpstr>A128051518W</vt:lpstr>
      <vt:lpstr>A128051518W_Data</vt:lpstr>
      <vt:lpstr>A128051518W_Latest</vt:lpstr>
      <vt:lpstr>A128051522L</vt:lpstr>
      <vt:lpstr>A128051522L_Data</vt:lpstr>
      <vt:lpstr>A128051522L_Latest</vt:lpstr>
      <vt:lpstr>A128051526W</vt:lpstr>
      <vt:lpstr>A128051526W_Data</vt:lpstr>
      <vt:lpstr>A128051526W_Latest</vt:lpstr>
      <vt:lpstr>A128053002V</vt:lpstr>
      <vt:lpstr>A128053002V_Data</vt:lpstr>
      <vt:lpstr>A128053002V_Latest</vt:lpstr>
      <vt:lpstr>A128053006C</vt:lpstr>
      <vt:lpstr>A128053006C_Data</vt:lpstr>
      <vt:lpstr>A128053006C_Latest</vt:lpstr>
      <vt:lpstr>A128053010V</vt:lpstr>
      <vt:lpstr>A128053010V_Data</vt:lpstr>
      <vt:lpstr>A128053010V_Latest</vt:lpstr>
      <vt:lpstr>A128053014C</vt:lpstr>
      <vt:lpstr>A128053014C_Data</vt:lpstr>
      <vt:lpstr>A128053014C_Latest</vt:lpstr>
      <vt:lpstr>A128053370X</vt:lpstr>
      <vt:lpstr>A128053370X_Data</vt:lpstr>
      <vt:lpstr>A128053370X_Latest</vt:lpstr>
      <vt:lpstr>A128053374J</vt:lpstr>
      <vt:lpstr>A128053374J_Data</vt:lpstr>
      <vt:lpstr>A128053374J_Latest</vt:lpstr>
      <vt:lpstr>A128053378T</vt:lpstr>
      <vt:lpstr>A128053378T_Data</vt:lpstr>
      <vt:lpstr>A128053378T_Latest</vt:lpstr>
      <vt:lpstr>A128053382J</vt:lpstr>
      <vt:lpstr>A128053382J_Data</vt:lpstr>
      <vt:lpstr>A128053382J_Latest</vt:lpstr>
      <vt:lpstr>A128053386T</vt:lpstr>
      <vt:lpstr>A128053386T_Data</vt:lpstr>
      <vt:lpstr>A128053386T_Latest</vt:lpstr>
      <vt:lpstr>A128053390J</vt:lpstr>
      <vt:lpstr>A128053390J_Data</vt:lpstr>
      <vt:lpstr>A128053390J_Latest</vt:lpstr>
      <vt:lpstr>A128053394T</vt:lpstr>
      <vt:lpstr>A128053394T_Data</vt:lpstr>
      <vt:lpstr>A128053394T_Latest</vt:lpstr>
      <vt:lpstr>A128053398A</vt:lpstr>
      <vt:lpstr>A128053398A_Data</vt:lpstr>
      <vt:lpstr>A128053398A_Latest</vt:lpstr>
      <vt:lpstr>A128053402F</vt:lpstr>
      <vt:lpstr>A128053402F_Data</vt:lpstr>
      <vt:lpstr>A128053402F_Latest</vt:lpstr>
      <vt:lpstr>A128053406R</vt:lpstr>
      <vt:lpstr>A128053406R_Data</vt:lpstr>
      <vt:lpstr>A128053406R_Latest</vt:lpstr>
      <vt:lpstr>A128053410F</vt:lpstr>
      <vt:lpstr>A128053410F_Data</vt:lpstr>
      <vt:lpstr>A128053410F_Latest</vt:lpstr>
      <vt:lpstr>A128053414R</vt:lpstr>
      <vt:lpstr>A128053414R_Data</vt:lpstr>
      <vt:lpstr>A128053414R_Latest</vt:lpstr>
      <vt:lpstr>A128053418X</vt:lpstr>
      <vt:lpstr>A128053418X_Data</vt:lpstr>
      <vt:lpstr>A128053418X_Latest</vt:lpstr>
      <vt:lpstr>A128053422R</vt:lpstr>
      <vt:lpstr>A128053422R_Data</vt:lpstr>
      <vt:lpstr>A128053422R_Latest</vt:lpstr>
      <vt:lpstr>A128053426X</vt:lpstr>
      <vt:lpstr>A128053426X_Data</vt:lpstr>
      <vt:lpstr>A128053426X_Latest</vt:lpstr>
      <vt:lpstr>A128053430R</vt:lpstr>
      <vt:lpstr>A128053430R_Data</vt:lpstr>
      <vt:lpstr>A128053430R_Latest</vt:lpstr>
      <vt:lpstr>A128053434X</vt:lpstr>
      <vt:lpstr>A128053434X_Data</vt:lpstr>
      <vt:lpstr>A128053434X_Latest</vt:lpstr>
      <vt:lpstr>A128053438J</vt:lpstr>
      <vt:lpstr>A128053438J_Data</vt:lpstr>
      <vt:lpstr>A128053438J_Latest</vt:lpstr>
      <vt:lpstr>A128053442X</vt:lpstr>
      <vt:lpstr>A128053442X_Data</vt:lpstr>
      <vt:lpstr>A128053442X_Latest</vt:lpstr>
      <vt:lpstr>A128053446J</vt:lpstr>
      <vt:lpstr>A128053446J_Data</vt:lpstr>
      <vt:lpstr>A128053446J_Latest</vt:lpstr>
      <vt:lpstr>A128053450X</vt:lpstr>
      <vt:lpstr>A128053450X_Data</vt:lpstr>
      <vt:lpstr>A128053450X_Latest</vt:lpstr>
      <vt:lpstr>A128053454J</vt:lpstr>
      <vt:lpstr>A128053454J_Data</vt:lpstr>
      <vt:lpstr>A128053454J_Latest</vt:lpstr>
      <vt:lpstr>A128053458T</vt:lpstr>
      <vt:lpstr>A128053458T_Data</vt:lpstr>
      <vt:lpstr>A128053458T_Latest</vt:lpstr>
      <vt:lpstr>A128053462J</vt:lpstr>
      <vt:lpstr>A128053462J_Data</vt:lpstr>
      <vt:lpstr>A128053462J_Latest</vt:lpstr>
      <vt:lpstr>A128053470J</vt:lpstr>
      <vt:lpstr>A128053470J_Data</vt:lpstr>
      <vt:lpstr>A128053470J_Latest</vt:lpstr>
      <vt:lpstr>A128053474T</vt:lpstr>
      <vt:lpstr>A128053474T_Data</vt:lpstr>
      <vt:lpstr>A128053474T_Latest</vt:lpstr>
      <vt:lpstr>A128053478A</vt:lpstr>
      <vt:lpstr>A128053478A_Data</vt:lpstr>
      <vt:lpstr>A128053478A_Latest</vt:lpstr>
      <vt:lpstr>A128053482T</vt:lpstr>
      <vt:lpstr>A128053482T_Data</vt:lpstr>
      <vt:lpstr>A128053482T_Latest</vt:lpstr>
      <vt:lpstr>A128053486A</vt:lpstr>
      <vt:lpstr>A128053486A_Data</vt:lpstr>
      <vt:lpstr>A128053486A_Latest</vt:lpstr>
      <vt:lpstr>A128053490T</vt:lpstr>
      <vt:lpstr>A128053490T_Data</vt:lpstr>
      <vt:lpstr>A128053490T_Latest</vt:lpstr>
      <vt:lpstr>A128053494A</vt:lpstr>
      <vt:lpstr>A128053494A_Data</vt:lpstr>
      <vt:lpstr>A128053494A_Latest</vt:lpstr>
      <vt:lpstr>A128053498K</vt:lpstr>
      <vt:lpstr>A128053498K_Data</vt:lpstr>
      <vt:lpstr>A128053498K_Latest</vt:lpstr>
      <vt:lpstr>A128053502R</vt:lpstr>
      <vt:lpstr>A128053502R_Data</vt:lpstr>
      <vt:lpstr>A128053502R_Latest</vt:lpstr>
      <vt:lpstr>A128053506X</vt:lpstr>
      <vt:lpstr>A128053506X_Data</vt:lpstr>
      <vt:lpstr>A128053506X_Latest</vt:lpstr>
      <vt:lpstr>A128053510R</vt:lpstr>
      <vt:lpstr>A128053510R_Data</vt:lpstr>
      <vt:lpstr>A128053510R_Latest</vt:lpstr>
      <vt:lpstr>A128053514X</vt:lpstr>
      <vt:lpstr>A128053514X_Data</vt:lpstr>
      <vt:lpstr>A128053514X_Latest</vt:lpstr>
      <vt:lpstr>A128053518J</vt:lpstr>
      <vt:lpstr>A128053518J_Data</vt:lpstr>
      <vt:lpstr>A128053518J_Latest</vt:lpstr>
      <vt:lpstr>A128053522X</vt:lpstr>
      <vt:lpstr>A128053522X_Data</vt:lpstr>
      <vt:lpstr>A128053522X_Latest</vt:lpstr>
      <vt:lpstr>A128053526J</vt:lpstr>
      <vt:lpstr>A128053526J_Data</vt:lpstr>
      <vt:lpstr>A128053526J_Latest</vt:lpstr>
      <vt:lpstr>A128053530X</vt:lpstr>
      <vt:lpstr>A128053530X_Data</vt:lpstr>
      <vt:lpstr>A128053530X_Latest</vt:lpstr>
      <vt:lpstr>A128053534J</vt:lpstr>
      <vt:lpstr>A128053534J_Data</vt:lpstr>
      <vt:lpstr>A128053534J_Latest</vt:lpstr>
      <vt:lpstr>A128053538T</vt:lpstr>
      <vt:lpstr>A128053538T_Data</vt:lpstr>
      <vt:lpstr>A128053538T_Latest</vt:lpstr>
      <vt:lpstr>A128053542J</vt:lpstr>
      <vt:lpstr>A128053542J_Data</vt:lpstr>
      <vt:lpstr>A128053542J_Latest</vt:lpstr>
      <vt:lpstr>A128053546T</vt:lpstr>
      <vt:lpstr>A128053546T_Data</vt:lpstr>
      <vt:lpstr>A128053546T_Latest</vt:lpstr>
      <vt:lpstr>A128053550J</vt:lpstr>
      <vt:lpstr>A128053550J_Data</vt:lpstr>
      <vt:lpstr>A128053550J_Latest</vt:lpstr>
      <vt:lpstr>A128053554T</vt:lpstr>
      <vt:lpstr>A128053554T_Data</vt:lpstr>
      <vt:lpstr>A128053554T_Latest</vt:lpstr>
      <vt:lpstr>A128053558A</vt:lpstr>
      <vt:lpstr>A128053558A_Data</vt:lpstr>
      <vt:lpstr>A128053558A_Latest</vt:lpstr>
      <vt:lpstr>A128053562T</vt:lpstr>
      <vt:lpstr>A128053562T_Data</vt:lpstr>
      <vt:lpstr>A128053562T_Latest</vt:lpstr>
      <vt:lpstr>A128053566A</vt:lpstr>
      <vt:lpstr>A128053566A_Data</vt:lpstr>
      <vt:lpstr>A128053566A_Latest</vt:lpstr>
      <vt:lpstr>A128053570T</vt:lpstr>
      <vt:lpstr>A128053570T_Data</vt:lpstr>
      <vt:lpstr>A128053570T_Latest</vt:lpstr>
      <vt:lpstr>A128053574A</vt:lpstr>
      <vt:lpstr>A128053574A_Data</vt:lpstr>
      <vt:lpstr>A128053574A_Latest</vt:lpstr>
      <vt:lpstr>A128053582A</vt:lpstr>
      <vt:lpstr>A128053582A_Data</vt:lpstr>
      <vt:lpstr>A128053582A_Latest</vt:lpstr>
      <vt:lpstr>A128053586K</vt:lpstr>
      <vt:lpstr>A128053586K_Data</vt:lpstr>
      <vt:lpstr>A128053586K_Latest</vt:lpstr>
      <vt:lpstr>A128053590A</vt:lpstr>
      <vt:lpstr>A128053590A_Data</vt:lpstr>
      <vt:lpstr>A128053590A_Latest</vt:lpstr>
      <vt:lpstr>A128053594K</vt:lpstr>
      <vt:lpstr>A128053594K_Data</vt:lpstr>
      <vt:lpstr>A128053594K_Latest</vt:lpstr>
      <vt:lpstr>A128053598V</vt:lpstr>
      <vt:lpstr>A128053598V_Data</vt:lpstr>
      <vt:lpstr>A128053598V_Latest</vt:lpstr>
      <vt:lpstr>A128053602X</vt:lpstr>
      <vt:lpstr>A128053602X_Data</vt:lpstr>
      <vt:lpstr>A128053602X_Latest</vt:lpstr>
      <vt:lpstr>A128053606J</vt:lpstr>
      <vt:lpstr>A128053606J_Data</vt:lpstr>
      <vt:lpstr>A128053606J_Latest</vt:lpstr>
      <vt:lpstr>A128053614J</vt:lpstr>
      <vt:lpstr>A128053614J_Data</vt:lpstr>
      <vt:lpstr>A128053614J_Latest</vt:lpstr>
      <vt:lpstr>A128053618T</vt:lpstr>
      <vt:lpstr>A128053618T_Data</vt:lpstr>
      <vt:lpstr>A128053618T_Latest</vt:lpstr>
      <vt:lpstr>A128053622J</vt:lpstr>
      <vt:lpstr>A128053622J_Data</vt:lpstr>
      <vt:lpstr>A128053622J_Latest</vt:lpstr>
      <vt:lpstr>A128053626T</vt:lpstr>
      <vt:lpstr>A128053626T_Data</vt:lpstr>
      <vt:lpstr>A128053626T_Latest</vt:lpstr>
      <vt:lpstr>A128053630J</vt:lpstr>
      <vt:lpstr>A128053630J_Data</vt:lpstr>
      <vt:lpstr>A128053630J_Latest</vt:lpstr>
      <vt:lpstr>A128053634T</vt:lpstr>
      <vt:lpstr>A128053634T_Data</vt:lpstr>
      <vt:lpstr>A128053634T_Latest</vt:lpstr>
      <vt:lpstr>A128053638A</vt:lpstr>
      <vt:lpstr>A128053638A_Data</vt:lpstr>
      <vt:lpstr>A128053638A_Latest</vt:lpstr>
      <vt:lpstr>A128053642T</vt:lpstr>
      <vt:lpstr>A128053642T_Data</vt:lpstr>
      <vt:lpstr>A128053642T_Latest</vt:lpstr>
      <vt:lpstr>A128053650T</vt:lpstr>
      <vt:lpstr>A128053650T_Data</vt:lpstr>
      <vt:lpstr>A128053650T_Latest</vt:lpstr>
      <vt:lpstr>A128053654A</vt:lpstr>
      <vt:lpstr>A128053654A_Data</vt:lpstr>
      <vt:lpstr>A128053654A_Latest</vt:lpstr>
      <vt:lpstr>A128053658K</vt:lpstr>
      <vt:lpstr>A128053658K_Data</vt:lpstr>
      <vt:lpstr>A128053658K_Latest</vt:lpstr>
      <vt:lpstr>A128053662A</vt:lpstr>
      <vt:lpstr>A128053662A_Data</vt:lpstr>
      <vt:lpstr>A128053662A_Latest</vt:lpstr>
      <vt:lpstr>A128053666K</vt:lpstr>
      <vt:lpstr>A128053666K_Data</vt:lpstr>
      <vt:lpstr>A128053666K_Latest</vt:lpstr>
      <vt:lpstr>A128053670A</vt:lpstr>
      <vt:lpstr>A128053670A_Data</vt:lpstr>
      <vt:lpstr>A128053670A_Latest</vt:lpstr>
      <vt:lpstr>A128053674K</vt:lpstr>
      <vt:lpstr>A128053674K_Data</vt:lpstr>
      <vt:lpstr>A128053674K_Latest</vt:lpstr>
      <vt:lpstr>A128053678V</vt:lpstr>
      <vt:lpstr>A128053678V_Data</vt:lpstr>
      <vt:lpstr>A128053678V_Latest</vt:lpstr>
      <vt:lpstr>A128053682K</vt:lpstr>
      <vt:lpstr>A128053682K_Data</vt:lpstr>
      <vt:lpstr>A128053682K_Latest</vt:lpstr>
      <vt:lpstr>A128053686V</vt:lpstr>
      <vt:lpstr>A128053686V_Data</vt:lpstr>
      <vt:lpstr>A128053686V_Latest</vt:lpstr>
      <vt:lpstr>A128053690K</vt:lpstr>
      <vt:lpstr>A128053690K_Data</vt:lpstr>
      <vt:lpstr>A128053690K_Latest</vt:lpstr>
      <vt:lpstr>A128053694V</vt:lpstr>
      <vt:lpstr>A128053694V_Data</vt:lpstr>
      <vt:lpstr>A128053694V_Latest</vt:lpstr>
      <vt:lpstr>A128053698C</vt:lpstr>
      <vt:lpstr>A128053698C_Data</vt:lpstr>
      <vt:lpstr>A128053698C_Latest</vt:lpstr>
      <vt:lpstr>A128053702J</vt:lpstr>
      <vt:lpstr>A128053702J_Data</vt:lpstr>
      <vt:lpstr>A128053702J_Latest</vt:lpstr>
      <vt:lpstr>A128053706T</vt:lpstr>
      <vt:lpstr>A128053706T_Data</vt:lpstr>
      <vt:lpstr>A128053706T_Latest</vt:lpstr>
      <vt:lpstr>A128053714T</vt:lpstr>
      <vt:lpstr>A128053714T_Data</vt:lpstr>
      <vt:lpstr>A128053714T_Latest</vt:lpstr>
      <vt:lpstr>A128053718A</vt:lpstr>
      <vt:lpstr>A128053718A_Data</vt:lpstr>
      <vt:lpstr>A128053718A_Latest</vt:lpstr>
      <vt:lpstr>A128053722T</vt:lpstr>
      <vt:lpstr>A128053722T_Data</vt:lpstr>
      <vt:lpstr>A128053722T_Latest</vt:lpstr>
      <vt:lpstr>A128053726A</vt:lpstr>
      <vt:lpstr>A128053726A_Data</vt:lpstr>
      <vt:lpstr>A128053726A_Latest</vt:lpstr>
      <vt:lpstr>A128053730T</vt:lpstr>
      <vt:lpstr>A128053730T_Data</vt:lpstr>
      <vt:lpstr>A128053730T_Latest</vt:lpstr>
      <vt:lpstr>A128053734A</vt:lpstr>
      <vt:lpstr>A128053734A_Data</vt:lpstr>
      <vt:lpstr>A128053734A_Latest</vt:lpstr>
      <vt:lpstr>A128053738K</vt:lpstr>
      <vt:lpstr>A128053738K_Data</vt:lpstr>
      <vt:lpstr>A128053738K_Latest</vt:lpstr>
      <vt:lpstr>A128053746K</vt:lpstr>
      <vt:lpstr>A128053746K_Data</vt:lpstr>
      <vt:lpstr>A128053746K_Latest</vt:lpstr>
      <vt:lpstr>A128055282K</vt:lpstr>
      <vt:lpstr>A128055282K_Data</vt:lpstr>
      <vt:lpstr>A128055282K_Latest</vt:lpstr>
      <vt:lpstr>A128055286V</vt:lpstr>
      <vt:lpstr>A128055286V_Data</vt:lpstr>
      <vt:lpstr>A128055286V_Latest</vt:lpstr>
      <vt:lpstr>A128055290K</vt:lpstr>
      <vt:lpstr>A128055290K_Data</vt:lpstr>
      <vt:lpstr>A128055290K_Latest</vt:lpstr>
      <vt:lpstr>A128055662L</vt:lpstr>
      <vt:lpstr>A128055662L_Data</vt:lpstr>
      <vt:lpstr>A128055662L_Latest</vt:lpstr>
      <vt:lpstr>A128055666W</vt:lpstr>
      <vt:lpstr>A128055666W_Data</vt:lpstr>
      <vt:lpstr>A128055666W_Latest</vt:lpstr>
      <vt:lpstr>A128055670L</vt:lpstr>
      <vt:lpstr>A128055670L_Data</vt:lpstr>
      <vt:lpstr>A128055670L_Latest</vt:lpstr>
      <vt:lpstr>A128055674W</vt:lpstr>
      <vt:lpstr>A128055674W_Data</vt:lpstr>
      <vt:lpstr>A128055674W_Latest</vt:lpstr>
      <vt:lpstr>A128055678F</vt:lpstr>
      <vt:lpstr>A128055678F_Data</vt:lpstr>
      <vt:lpstr>A128055678F_Latest</vt:lpstr>
      <vt:lpstr>A128055682W</vt:lpstr>
      <vt:lpstr>A128055682W_Data</vt:lpstr>
      <vt:lpstr>A128055682W_Latest</vt:lpstr>
      <vt:lpstr>A128055686F</vt:lpstr>
      <vt:lpstr>A128055686F_Data</vt:lpstr>
      <vt:lpstr>A128055686F_Latest</vt:lpstr>
      <vt:lpstr>A128055690W</vt:lpstr>
      <vt:lpstr>A128055690W_Data</vt:lpstr>
      <vt:lpstr>A128055690W_Latest</vt:lpstr>
      <vt:lpstr>A128055694F</vt:lpstr>
      <vt:lpstr>A128055694F_Data</vt:lpstr>
      <vt:lpstr>A128055694F_Latest</vt:lpstr>
      <vt:lpstr>A128055698R</vt:lpstr>
      <vt:lpstr>A128055698R_Data</vt:lpstr>
      <vt:lpstr>A128055698R_Latest</vt:lpstr>
      <vt:lpstr>A128055702V</vt:lpstr>
      <vt:lpstr>A128055702V_Data</vt:lpstr>
      <vt:lpstr>A128055702V_Latest</vt:lpstr>
      <vt:lpstr>A128055706C</vt:lpstr>
      <vt:lpstr>A128055706C_Data</vt:lpstr>
      <vt:lpstr>A128055706C_Latest</vt:lpstr>
      <vt:lpstr>A128055710V</vt:lpstr>
      <vt:lpstr>A128055710V_Data</vt:lpstr>
      <vt:lpstr>A128055710V_Latest</vt:lpstr>
      <vt:lpstr>A128055714C</vt:lpstr>
      <vt:lpstr>A128055714C_Data</vt:lpstr>
      <vt:lpstr>A128055714C_Latest</vt:lpstr>
      <vt:lpstr>A128055718L</vt:lpstr>
      <vt:lpstr>A128055718L_Data</vt:lpstr>
      <vt:lpstr>A128055718L_Latest</vt:lpstr>
      <vt:lpstr>A128055722C</vt:lpstr>
      <vt:lpstr>A128055722C_Data</vt:lpstr>
      <vt:lpstr>A128055722C_Latest</vt:lpstr>
      <vt:lpstr>A128055726L</vt:lpstr>
      <vt:lpstr>A128055726L_Data</vt:lpstr>
      <vt:lpstr>A128055726L_Latest</vt:lpstr>
      <vt:lpstr>A128055730C</vt:lpstr>
      <vt:lpstr>A128055730C_Data</vt:lpstr>
      <vt:lpstr>A128055730C_Latest</vt:lpstr>
      <vt:lpstr>A128055734L</vt:lpstr>
      <vt:lpstr>A128055734L_Data</vt:lpstr>
      <vt:lpstr>A128055734L_Latest</vt:lpstr>
      <vt:lpstr>A128055738W</vt:lpstr>
      <vt:lpstr>A128055738W_Data</vt:lpstr>
      <vt:lpstr>A128055738W_Latest</vt:lpstr>
      <vt:lpstr>A128055742L</vt:lpstr>
      <vt:lpstr>A128055742L_Data</vt:lpstr>
      <vt:lpstr>A128055742L_Latest</vt:lpstr>
      <vt:lpstr>A128055750L</vt:lpstr>
      <vt:lpstr>A128055750L_Data</vt:lpstr>
      <vt:lpstr>A128055750L_Latest</vt:lpstr>
      <vt:lpstr>A128055754W</vt:lpstr>
      <vt:lpstr>A128055754W_Data</vt:lpstr>
      <vt:lpstr>A128055754W_Latest</vt:lpstr>
      <vt:lpstr>A128055758F</vt:lpstr>
      <vt:lpstr>A128055758F_Data</vt:lpstr>
      <vt:lpstr>A128055758F_Latest</vt:lpstr>
      <vt:lpstr>A128055762W</vt:lpstr>
      <vt:lpstr>A128055762W_Data</vt:lpstr>
      <vt:lpstr>A128055762W_Latest</vt:lpstr>
      <vt:lpstr>A128055766F</vt:lpstr>
      <vt:lpstr>A128055766F_Data</vt:lpstr>
      <vt:lpstr>A128055766F_Latest</vt:lpstr>
      <vt:lpstr>A128055770W</vt:lpstr>
      <vt:lpstr>A128055770W_Data</vt:lpstr>
      <vt:lpstr>A128055770W_Latest</vt:lpstr>
      <vt:lpstr>A128055774F</vt:lpstr>
      <vt:lpstr>A128055774F_Data</vt:lpstr>
      <vt:lpstr>A128055774F_Latest</vt:lpstr>
      <vt:lpstr>A128055778R</vt:lpstr>
      <vt:lpstr>A128055778R_Data</vt:lpstr>
      <vt:lpstr>A128055778R_Latest</vt:lpstr>
      <vt:lpstr>A128055782F</vt:lpstr>
      <vt:lpstr>A128055782F_Data</vt:lpstr>
      <vt:lpstr>A128055782F_Latest</vt:lpstr>
      <vt:lpstr>A128055786R</vt:lpstr>
      <vt:lpstr>A128055786R_Data</vt:lpstr>
      <vt:lpstr>A128055786R_Latest</vt:lpstr>
      <vt:lpstr>A128055790F</vt:lpstr>
      <vt:lpstr>A128055790F_Data</vt:lpstr>
      <vt:lpstr>A128055790F_Latest</vt:lpstr>
      <vt:lpstr>A128055794R</vt:lpstr>
      <vt:lpstr>A128055794R_Data</vt:lpstr>
      <vt:lpstr>A128055794R_Latest</vt:lpstr>
      <vt:lpstr>A128055798X</vt:lpstr>
      <vt:lpstr>A128055798X_Data</vt:lpstr>
      <vt:lpstr>A128055798X_Latest</vt:lpstr>
      <vt:lpstr>A128055802C</vt:lpstr>
      <vt:lpstr>A128055802C_Data</vt:lpstr>
      <vt:lpstr>A128055802C_Latest</vt:lpstr>
      <vt:lpstr>A128055806L</vt:lpstr>
      <vt:lpstr>A128055806L_Data</vt:lpstr>
      <vt:lpstr>A128055806L_Latest</vt:lpstr>
      <vt:lpstr>A128055810C</vt:lpstr>
      <vt:lpstr>A128055810C_Data</vt:lpstr>
      <vt:lpstr>A128055810C_Latest</vt:lpstr>
      <vt:lpstr>A128055814L</vt:lpstr>
      <vt:lpstr>A128055814L_Data</vt:lpstr>
      <vt:lpstr>A128055814L_Latest</vt:lpstr>
      <vt:lpstr>A128055818W</vt:lpstr>
      <vt:lpstr>A128055818W_Data</vt:lpstr>
      <vt:lpstr>A128055818W_Latest</vt:lpstr>
      <vt:lpstr>A128055822L</vt:lpstr>
      <vt:lpstr>A128055822L_Data</vt:lpstr>
      <vt:lpstr>A128055822L_Latest</vt:lpstr>
      <vt:lpstr>A128055850W</vt:lpstr>
      <vt:lpstr>A128055850W_Data</vt:lpstr>
      <vt:lpstr>A128055850W_Latest</vt:lpstr>
      <vt:lpstr>A128055862F</vt:lpstr>
      <vt:lpstr>A128055862F_Data</vt:lpstr>
      <vt:lpstr>A128055862F_Latest</vt:lpstr>
      <vt:lpstr>A128055866R</vt:lpstr>
      <vt:lpstr>A128055866R_Data</vt:lpstr>
      <vt:lpstr>A128055866R_Latest</vt:lpstr>
      <vt:lpstr>A128055870F</vt:lpstr>
      <vt:lpstr>A128055870F_Data</vt:lpstr>
      <vt:lpstr>A128055870F_Latest</vt:lpstr>
      <vt:lpstr>A128055874R</vt:lpstr>
      <vt:lpstr>A128055874R_Data</vt:lpstr>
      <vt:lpstr>A128055874R_Latest</vt:lpstr>
      <vt:lpstr>A128055878X</vt:lpstr>
      <vt:lpstr>A128055878X_Data</vt:lpstr>
      <vt:lpstr>A128055878X_Latest</vt:lpstr>
      <vt:lpstr>A128055882R</vt:lpstr>
      <vt:lpstr>A128055882R_Data</vt:lpstr>
      <vt:lpstr>A128055882R_Latest</vt:lpstr>
      <vt:lpstr>A128055890R</vt:lpstr>
      <vt:lpstr>A128055890R_Data</vt:lpstr>
      <vt:lpstr>A128055890R_Latest</vt:lpstr>
      <vt:lpstr>A128055894X</vt:lpstr>
      <vt:lpstr>A128055894X_Data</vt:lpstr>
      <vt:lpstr>A128055894X_Latest</vt:lpstr>
      <vt:lpstr>A128055898J</vt:lpstr>
      <vt:lpstr>A128055898J_Data</vt:lpstr>
      <vt:lpstr>A128055898J_Latest</vt:lpstr>
      <vt:lpstr>A128055902L</vt:lpstr>
      <vt:lpstr>A128055902L_Data</vt:lpstr>
      <vt:lpstr>A128055902L_Latest</vt:lpstr>
      <vt:lpstr>A128055906W</vt:lpstr>
      <vt:lpstr>A128055906W_Data</vt:lpstr>
      <vt:lpstr>A128055906W_Latest</vt:lpstr>
      <vt:lpstr>A128055910L</vt:lpstr>
      <vt:lpstr>A128055910L_Data</vt:lpstr>
      <vt:lpstr>A128055910L_Latest</vt:lpstr>
      <vt:lpstr>A128055914W</vt:lpstr>
      <vt:lpstr>A128055914W_Data</vt:lpstr>
      <vt:lpstr>A128055914W_Latest</vt:lpstr>
      <vt:lpstr>A128055918F</vt:lpstr>
      <vt:lpstr>A128055918F_Data</vt:lpstr>
      <vt:lpstr>A128055918F_Latest</vt:lpstr>
      <vt:lpstr>A128055922W</vt:lpstr>
      <vt:lpstr>A128055922W_Data</vt:lpstr>
      <vt:lpstr>A128055922W_Latest</vt:lpstr>
      <vt:lpstr>A128055926F</vt:lpstr>
      <vt:lpstr>A128055926F_Data</vt:lpstr>
      <vt:lpstr>A128055926F_Latest</vt:lpstr>
      <vt:lpstr>A128055930W</vt:lpstr>
      <vt:lpstr>A128055930W_Data</vt:lpstr>
      <vt:lpstr>A128055930W_Latest</vt:lpstr>
      <vt:lpstr>A128055934F</vt:lpstr>
      <vt:lpstr>A128055934F_Data</vt:lpstr>
      <vt:lpstr>A128055934F_Latest</vt:lpstr>
      <vt:lpstr>A128055938R</vt:lpstr>
      <vt:lpstr>A128055938R_Data</vt:lpstr>
      <vt:lpstr>A128055938R_Latest</vt:lpstr>
      <vt:lpstr>A128055942F</vt:lpstr>
      <vt:lpstr>A128055942F_Data</vt:lpstr>
      <vt:lpstr>A128055942F_Latest</vt:lpstr>
      <vt:lpstr>A128055946R</vt:lpstr>
      <vt:lpstr>A128055946R_Data</vt:lpstr>
      <vt:lpstr>A128055946R_Latest</vt:lpstr>
      <vt:lpstr>A128055950F</vt:lpstr>
      <vt:lpstr>A128055950F_Data</vt:lpstr>
      <vt:lpstr>A128055950F_Latest</vt:lpstr>
      <vt:lpstr>A128055954R</vt:lpstr>
      <vt:lpstr>A128055954R_Data</vt:lpstr>
      <vt:lpstr>A128055954R_Latest</vt:lpstr>
      <vt:lpstr>A128055958X</vt:lpstr>
      <vt:lpstr>A128055958X_Data</vt:lpstr>
      <vt:lpstr>A128055958X_Latest</vt:lpstr>
      <vt:lpstr>A128055962R</vt:lpstr>
      <vt:lpstr>A128055962R_Data</vt:lpstr>
      <vt:lpstr>A128055962R_Latest</vt:lpstr>
      <vt:lpstr>A128055966X</vt:lpstr>
      <vt:lpstr>A128055966X_Data</vt:lpstr>
      <vt:lpstr>A128055966X_Latest</vt:lpstr>
      <vt:lpstr>A128055970R</vt:lpstr>
      <vt:lpstr>A128055970R_Data</vt:lpstr>
      <vt:lpstr>A128055970R_Latest</vt:lpstr>
      <vt:lpstr>A128055974X</vt:lpstr>
      <vt:lpstr>A128055974X_Data</vt:lpstr>
      <vt:lpstr>A128055974X_Latest</vt:lpstr>
      <vt:lpstr>A128055978J</vt:lpstr>
      <vt:lpstr>A128055978J_Data</vt:lpstr>
      <vt:lpstr>A128055978J_Latest</vt:lpstr>
      <vt:lpstr>A128055982X</vt:lpstr>
      <vt:lpstr>A128055982X_Data</vt:lpstr>
      <vt:lpstr>A128055982X_Latest</vt:lpstr>
      <vt:lpstr>A128055986J</vt:lpstr>
      <vt:lpstr>A128055986J_Data</vt:lpstr>
      <vt:lpstr>A128055986J_Latest</vt:lpstr>
      <vt:lpstr>A128057458R</vt:lpstr>
      <vt:lpstr>A128057458R_Data</vt:lpstr>
      <vt:lpstr>A128057458R_Latest</vt:lpstr>
      <vt:lpstr>A128057462F</vt:lpstr>
      <vt:lpstr>A128057462F_Data</vt:lpstr>
      <vt:lpstr>A128057462F_Latest</vt:lpstr>
      <vt:lpstr>A128057790T</vt:lpstr>
      <vt:lpstr>A128057790T_Data</vt:lpstr>
      <vt:lpstr>A128057790T_Latest</vt:lpstr>
      <vt:lpstr>A128057794A</vt:lpstr>
      <vt:lpstr>A128057794A_Data</vt:lpstr>
      <vt:lpstr>A128057794A_Latest</vt:lpstr>
      <vt:lpstr>A128057798K</vt:lpstr>
      <vt:lpstr>A128057798K_Data</vt:lpstr>
      <vt:lpstr>A128057798K_Latest</vt:lpstr>
      <vt:lpstr>A128057802R</vt:lpstr>
      <vt:lpstr>A128057802R_Data</vt:lpstr>
      <vt:lpstr>A128057802R_Latest</vt:lpstr>
      <vt:lpstr>A128057806X</vt:lpstr>
      <vt:lpstr>A128057806X_Data</vt:lpstr>
      <vt:lpstr>A128057806X_Latest</vt:lpstr>
      <vt:lpstr>A128057810R</vt:lpstr>
      <vt:lpstr>A128057810R_Data</vt:lpstr>
      <vt:lpstr>A128057810R_Latest</vt:lpstr>
      <vt:lpstr>A128057814X</vt:lpstr>
      <vt:lpstr>A128057814X_Data</vt:lpstr>
      <vt:lpstr>A128057814X_Latest</vt:lpstr>
      <vt:lpstr>A128057818J</vt:lpstr>
      <vt:lpstr>A128057818J_Data</vt:lpstr>
      <vt:lpstr>A128057818J_Latest</vt:lpstr>
      <vt:lpstr>A128057822X</vt:lpstr>
      <vt:lpstr>A128057822X_Data</vt:lpstr>
      <vt:lpstr>A128057822X_Latest</vt:lpstr>
      <vt:lpstr>A128057826J</vt:lpstr>
      <vt:lpstr>A128057826J_Data</vt:lpstr>
      <vt:lpstr>A128057826J_Latest</vt:lpstr>
      <vt:lpstr>A128057830X</vt:lpstr>
      <vt:lpstr>A128057830X_Data</vt:lpstr>
      <vt:lpstr>A128057830X_Latest</vt:lpstr>
      <vt:lpstr>A128057834J</vt:lpstr>
      <vt:lpstr>A128057834J_Data</vt:lpstr>
      <vt:lpstr>A128057834J_Latest</vt:lpstr>
      <vt:lpstr>A128057838T</vt:lpstr>
      <vt:lpstr>A128057838T_Data</vt:lpstr>
      <vt:lpstr>A128057838T_Latest</vt:lpstr>
      <vt:lpstr>A128057842J</vt:lpstr>
      <vt:lpstr>A128057842J_Data</vt:lpstr>
      <vt:lpstr>A128057842J_Latest</vt:lpstr>
      <vt:lpstr>A128057846T</vt:lpstr>
      <vt:lpstr>A128057846T_Data</vt:lpstr>
      <vt:lpstr>A128057846T_Latest</vt:lpstr>
      <vt:lpstr>A128057850J</vt:lpstr>
      <vt:lpstr>A128057850J_Data</vt:lpstr>
      <vt:lpstr>A128057850J_Latest</vt:lpstr>
      <vt:lpstr>A128057854T</vt:lpstr>
      <vt:lpstr>A128057854T_Data</vt:lpstr>
      <vt:lpstr>A128057854T_Latest</vt:lpstr>
      <vt:lpstr>A128057858A</vt:lpstr>
      <vt:lpstr>A128057858A_Data</vt:lpstr>
      <vt:lpstr>A128057858A_Latest</vt:lpstr>
      <vt:lpstr>A128057862T</vt:lpstr>
      <vt:lpstr>A128057862T_Data</vt:lpstr>
      <vt:lpstr>A128057862T_Latest</vt:lpstr>
      <vt:lpstr>A128057866A</vt:lpstr>
      <vt:lpstr>A128057866A_Data</vt:lpstr>
      <vt:lpstr>A128057866A_Latest</vt:lpstr>
      <vt:lpstr>A128057870T</vt:lpstr>
      <vt:lpstr>A128057870T_Data</vt:lpstr>
      <vt:lpstr>A128057870T_Latest</vt:lpstr>
      <vt:lpstr>A128057874A</vt:lpstr>
      <vt:lpstr>A128057874A_Data</vt:lpstr>
      <vt:lpstr>A128057874A_Latest</vt:lpstr>
      <vt:lpstr>A128057878K</vt:lpstr>
      <vt:lpstr>A128057878K_Data</vt:lpstr>
      <vt:lpstr>A128057878K_Latest</vt:lpstr>
      <vt:lpstr>A128057882A</vt:lpstr>
      <vt:lpstr>A128057882A_Data</vt:lpstr>
      <vt:lpstr>A128057882A_Latest</vt:lpstr>
      <vt:lpstr>A128057886K</vt:lpstr>
      <vt:lpstr>A128057886K_Data</vt:lpstr>
      <vt:lpstr>A128057886K_Latest</vt:lpstr>
      <vt:lpstr>A128057890A</vt:lpstr>
      <vt:lpstr>A128057890A_Data</vt:lpstr>
      <vt:lpstr>A128057890A_Latest</vt:lpstr>
      <vt:lpstr>A128057898V</vt:lpstr>
      <vt:lpstr>A128057898V_Data</vt:lpstr>
      <vt:lpstr>A128057898V_Latest</vt:lpstr>
      <vt:lpstr>A128057902X</vt:lpstr>
      <vt:lpstr>A128057902X_Data</vt:lpstr>
      <vt:lpstr>A128057902X_Latest</vt:lpstr>
      <vt:lpstr>A128057906J</vt:lpstr>
      <vt:lpstr>A128057906J_Data</vt:lpstr>
      <vt:lpstr>A128057906J_Latest</vt:lpstr>
      <vt:lpstr>A128057910X</vt:lpstr>
      <vt:lpstr>A128057910X_Data</vt:lpstr>
      <vt:lpstr>A128057910X_Latest</vt:lpstr>
      <vt:lpstr>A128057914J</vt:lpstr>
      <vt:lpstr>A128057914J_Data</vt:lpstr>
      <vt:lpstr>A128057914J_Latest</vt:lpstr>
      <vt:lpstr>A128057918T</vt:lpstr>
      <vt:lpstr>A128057918T_Data</vt:lpstr>
      <vt:lpstr>A128057918T_Latest</vt:lpstr>
      <vt:lpstr>A128057922J</vt:lpstr>
      <vt:lpstr>A128057922J_Data</vt:lpstr>
      <vt:lpstr>A128057922J_Latest</vt:lpstr>
      <vt:lpstr>A128057926T</vt:lpstr>
      <vt:lpstr>A128057926T_Data</vt:lpstr>
      <vt:lpstr>A128057926T_Latest</vt:lpstr>
      <vt:lpstr>A128057930J</vt:lpstr>
      <vt:lpstr>A128057930J_Data</vt:lpstr>
      <vt:lpstr>A128057930J_Latest</vt:lpstr>
      <vt:lpstr>A128057934T</vt:lpstr>
      <vt:lpstr>A128057934T_Data</vt:lpstr>
      <vt:lpstr>A128057934T_Latest</vt:lpstr>
      <vt:lpstr>A128057938A</vt:lpstr>
      <vt:lpstr>A128057938A_Data</vt:lpstr>
      <vt:lpstr>A128057938A_Latest</vt:lpstr>
      <vt:lpstr>A128057942T</vt:lpstr>
      <vt:lpstr>A128057942T_Data</vt:lpstr>
      <vt:lpstr>A128057942T_Latest</vt:lpstr>
      <vt:lpstr>A128057946A</vt:lpstr>
      <vt:lpstr>A128057946A_Data</vt:lpstr>
      <vt:lpstr>A128057946A_Latest</vt:lpstr>
      <vt:lpstr>A128057950T</vt:lpstr>
      <vt:lpstr>A128057950T_Data</vt:lpstr>
      <vt:lpstr>A128057950T_Latest</vt:lpstr>
      <vt:lpstr>A128057954A</vt:lpstr>
      <vt:lpstr>A128057954A_Data</vt:lpstr>
      <vt:lpstr>A128057954A_Latest</vt:lpstr>
      <vt:lpstr>A128057958K</vt:lpstr>
      <vt:lpstr>A128057958K_Data</vt:lpstr>
      <vt:lpstr>A128057958K_Latest</vt:lpstr>
      <vt:lpstr>A128057962A</vt:lpstr>
      <vt:lpstr>A128057962A_Data</vt:lpstr>
      <vt:lpstr>A128057962A_Latest</vt:lpstr>
      <vt:lpstr>A128057966K</vt:lpstr>
      <vt:lpstr>A128057966K_Data</vt:lpstr>
      <vt:lpstr>A128057966K_Latest</vt:lpstr>
      <vt:lpstr>A128057970A</vt:lpstr>
      <vt:lpstr>A128057970A_Data</vt:lpstr>
      <vt:lpstr>A128057970A_Latest</vt:lpstr>
      <vt:lpstr>A128057974K</vt:lpstr>
      <vt:lpstr>A128057974K_Data</vt:lpstr>
      <vt:lpstr>A128057974K_Latest</vt:lpstr>
      <vt:lpstr>A128057978V</vt:lpstr>
      <vt:lpstr>A128057978V_Data</vt:lpstr>
      <vt:lpstr>A128057978V_Latest</vt:lpstr>
      <vt:lpstr>A128057998C</vt:lpstr>
      <vt:lpstr>A128057998C_Data</vt:lpstr>
      <vt:lpstr>A128057998C_Latest</vt:lpstr>
      <vt:lpstr>A128058002K</vt:lpstr>
      <vt:lpstr>A128058002K_Data</vt:lpstr>
      <vt:lpstr>A128058002K_Latest</vt:lpstr>
      <vt:lpstr>A128058006V</vt:lpstr>
      <vt:lpstr>A128058006V_Data</vt:lpstr>
      <vt:lpstr>A128058006V_Latest</vt:lpstr>
      <vt:lpstr>A128058010K</vt:lpstr>
      <vt:lpstr>A128058010K_Data</vt:lpstr>
      <vt:lpstr>A128058010K_Latest</vt:lpstr>
      <vt:lpstr>A128058014V</vt:lpstr>
      <vt:lpstr>A128058014V_Data</vt:lpstr>
      <vt:lpstr>A128058014V_Latest</vt:lpstr>
      <vt:lpstr>A128058018C</vt:lpstr>
      <vt:lpstr>A128058018C_Data</vt:lpstr>
      <vt:lpstr>A128058018C_Latest</vt:lpstr>
      <vt:lpstr>A128058022V</vt:lpstr>
      <vt:lpstr>A128058022V_Data</vt:lpstr>
      <vt:lpstr>A128058022V_Latest</vt:lpstr>
      <vt:lpstr>A128058026C</vt:lpstr>
      <vt:lpstr>A128058026C_Data</vt:lpstr>
      <vt:lpstr>A128058026C_Latest</vt:lpstr>
      <vt:lpstr>A128058030V</vt:lpstr>
      <vt:lpstr>A128058030V_Data</vt:lpstr>
      <vt:lpstr>A128058030V_Latest</vt:lpstr>
      <vt:lpstr>A128058034C</vt:lpstr>
      <vt:lpstr>A128058034C_Data</vt:lpstr>
      <vt:lpstr>A128058034C_Latest</vt:lpstr>
      <vt:lpstr>A128058038L</vt:lpstr>
      <vt:lpstr>A128058038L_Data</vt:lpstr>
      <vt:lpstr>A128058038L_Latest</vt:lpstr>
      <vt:lpstr>A128058042C</vt:lpstr>
      <vt:lpstr>A128058042C_Data</vt:lpstr>
      <vt:lpstr>A128058042C_Latest</vt:lpstr>
      <vt:lpstr>A128058046L</vt:lpstr>
      <vt:lpstr>A128058046L_Data</vt:lpstr>
      <vt:lpstr>A128058046L_Latest</vt:lpstr>
      <vt:lpstr>A128058050C</vt:lpstr>
      <vt:lpstr>A128058050C_Data</vt:lpstr>
      <vt:lpstr>A128058050C_Latest</vt:lpstr>
      <vt:lpstr>A128058054L</vt:lpstr>
      <vt:lpstr>A128058054L_Data</vt:lpstr>
      <vt:lpstr>A128058054L_Latest</vt:lpstr>
      <vt:lpstr>A128058058W</vt:lpstr>
      <vt:lpstr>A128058058W_Data</vt:lpstr>
      <vt:lpstr>A128058058W_Latest</vt:lpstr>
      <vt:lpstr>A128058062L</vt:lpstr>
      <vt:lpstr>A128058062L_Data</vt:lpstr>
      <vt:lpstr>A128058062L_Latest</vt:lpstr>
      <vt:lpstr>A128058066W</vt:lpstr>
      <vt:lpstr>A128058066W_Data</vt:lpstr>
      <vt:lpstr>A128058066W_Latest</vt:lpstr>
      <vt:lpstr>A128058070L</vt:lpstr>
      <vt:lpstr>A128058070L_Data</vt:lpstr>
      <vt:lpstr>A128058070L_Latest</vt:lpstr>
      <vt:lpstr>A128058074W</vt:lpstr>
      <vt:lpstr>A128058074W_Data</vt:lpstr>
      <vt:lpstr>A128058074W_Latest</vt:lpstr>
      <vt:lpstr>A128058078F</vt:lpstr>
      <vt:lpstr>A128058078F_Data</vt:lpstr>
      <vt:lpstr>A128058078F_Latest</vt:lpstr>
      <vt:lpstr>A128058082W</vt:lpstr>
      <vt:lpstr>A128058082W_Data</vt:lpstr>
      <vt:lpstr>A128058082W_Latest</vt:lpstr>
      <vt:lpstr>A128058086F</vt:lpstr>
      <vt:lpstr>A128058086F_Data</vt:lpstr>
      <vt:lpstr>A128058086F_Latest</vt:lpstr>
      <vt:lpstr>A128059514J</vt:lpstr>
      <vt:lpstr>A128059514J_Data</vt:lpstr>
      <vt:lpstr>A128059514J_Latest</vt:lpstr>
      <vt:lpstr>A128059862C</vt:lpstr>
      <vt:lpstr>A128059862C_Data</vt:lpstr>
      <vt:lpstr>A128059862C_Latest</vt:lpstr>
      <vt:lpstr>A128059866L</vt:lpstr>
      <vt:lpstr>A128059866L_Data</vt:lpstr>
      <vt:lpstr>A128059866L_Latest</vt:lpstr>
      <vt:lpstr>A128059870C</vt:lpstr>
      <vt:lpstr>A128059870C_Data</vt:lpstr>
      <vt:lpstr>A128059870C_Latest</vt:lpstr>
      <vt:lpstr>A128059874L</vt:lpstr>
      <vt:lpstr>A128059874L_Data</vt:lpstr>
      <vt:lpstr>A128059874L_Latest</vt:lpstr>
      <vt:lpstr>A128059878W</vt:lpstr>
      <vt:lpstr>A128059878W_Data</vt:lpstr>
      <vt:lpstr>A128059878W_Latest</vt:lpstr>
      <vt:lpstr>A128059882L</vt:lpstr>
      <vt:lpstr>A128059882L_Data</vt:lpstr>
      <vt:lpstr>A128059882L_Latest</vt:lpstr>
      <vt:lpstr>A128059886W</vt:lpstr>
      <vt:lpstr>A128059886W_Data</vt:lpstr>
      <vt:lpstr>A128059886W_Latest</vt:lpstr>
      <vt:lpstr>A128059890L</vt:lpstr>
      <vt:lpstr>A128059890L_Data</vt:lpstr>
      <vt:lpstr>A128059890L_Latest</vt:lpstr>
      <vt:lpstr>A128059894W</vt:lpstr>
      <vt:lpstr>A128059894W_Data</vt:lpstr>
      <vt:lpstr>A128059894W_Latest</vt:lpstr>
      <vt:lpstr>A128059898F</vt:lpstr>
      <vt:lpstr>A128059898F_Data</vt:lpstr>
      <vt:lpstr>A128059898F_Latest</vt:lpstr>
      <vt:lpstr>A128059902K</vt:lpstr>
      <vt:lpstr>A128059902K_Data</vt:lpstr>
      <vt:lpstr>A128059902K_Latest</vt:lpstr>
      <vt:lpstr>A128059906V</vt:lpstr>
      <vt:lpstr>A128059906V_Data</vt:lpstr>
      <vt:lpstr>A128059906V_Latest</vt:lpstr>
      <vt:lpstr>A128059910K</vt:lpstr>
      <vt:lpstr>A128059910K_Data</vt:lpstr>
      <vt:lpstr>A128059910K_Latest</vt:lpstr>
      <vt:lpstr>A128059914V</vt:lpstr>
      <vt:lpstr>A128059914V_Data</vt:lpstr>
      <vt:lpstr>A128059914V_Latest</vt:lpstr>
      <vt:lpstr>A128059918C</vt:lpstr>
      <vt:lpstr>A128059918C_Data</vt:lpstr>
      <vt:lpstr>A128059918C_Latest</vt:lpstr>
      <vt:lpstr>A128059922V</vt:lpstr>
      <vt:lpstr>A128059922V_Data</vt:lpstr>
      <vt:lpstr>A128059922V_Latest</vt:lpstr>
      <vt:lpstr>A128059926C</vt:lpstr>
      <vt:lpstr>A128059926C_Data</vt:lpstr>
      <vt:lpstr>A128059926C_Latest</vt:lpstr>
      <vt:lpstr>A128059930V</vt:lpstr>
      <vt:lpstr>A128059930V_Data</vt:lpstr>
      <vt:lpstr>A128059930V_Latest</vt:lpstr>
      <vt:lpstr>A128059934C</vt:lpstr>
      <vt:lpstr>A128059934C_Data</vt:lpstr>
      <vt:lpstr>A128059934C_Latest</vt:lpstr>
      <vt:lpstr>A128059938L</vt:lpstr>
      <vt:lpstr>A128059938L_Data</vt:lpstr>
      <vt:lpstr>A128059938L_Latest</vt:lpstr>
      <vt:lpstr>A128059942C</vt:lpstr>
      <vt:lpstr>A128059942C_Data</vt:lpstr>
      <vt:lpstr>A128059942C_Latest</vt:lpstr>
      <vt:lpstr>A128059946L</vt:lpstr>
      <vt:lpstr>A128059946L_Data</vt:lpstr>
      <vt:lpstr>A128059946L_Latest</vt:lpstr>
      <vt:lpstr>A128059950C</vt:lpstr>
      <vt:lpstr>A128059950C_Data</vt:lpstr>
      <vt:lpstr>A128059950C_Latest</vt:lpstr>
      <vt:lpstr>A128059954L</vt:lpstr>
      <vt:lpstr>A128059954L_Data</vt:lpstr>
      <vt:lpstr>A128059954L_Latest</vt:lpstr>
      <vt:lpstr>A128059958W</vt:lpstr>
      <vt:lpstr>A128059958W_Data</vt:lpstr>
      <vt:lpstr>A128059958W_Latest</vt:lpstr>
      <vt:lpstr>A128059962L</vt:lpstr>
      <vt:lpstr>A128059962L_Data</vt:lpstr>
      <vt:lpstr>A128059962L_Latest</vt:lpstr>
      <vt:lpstr>A128059966W</vt:lpstr>
      <vt:lpstr>A128059966W_Data</vt:lpstr>
      <vt:lpstr>A128059966W_Latest</vt:lpstr>
      <vt:lpstr>A128059970L</vt:lpstr>
      <vt:lpstr>A128059970L_Data</vt:lpstr>
      <vt:lpstr>A128059970L_Latest</vt:lpstr>
      <vt:lpstr>A128059974W</vt:lpstr>
      <vt:lpstr>A128059974W_Data</vt:lpstr>
      <vt:lpstr>A128059974W_Latest</vt:lpstr>
      <vt:lpstr>A128059978F</vt:lpstr>
      <vt:lpstr>A128059978F_Data</vt:lpstr>
      <vt:lpstr>A128059978F_Latest</vt:lpstr>
      <vt:lpstr>A128059982W</vt:lpstr>
      <vt:lpstr>A128059982W_Data</vt:lpstr>
      <vt:lpstr>A128059982W_Latest</vt:lpstr>
      <vt:lpstr>A128059986F</vt:lpstr>
      <vt:lpstr>A128059986F_Data</vt:lpstr>
      <vt:lpstr>A128059986F_Latest</vt:lpstr>
      <vt:lpstr>A128059990W</vt:lpstr>
      <vt:lpstr>A128059990W_Data</vt:lpstr>
      <vt:lpstr>A128059990W_Latest</vt:lpstr>
      <vt:lpstr>A128059994F</vt:lpstr>
      <vt:lpstr>A128059994F_Data</vt:lpstr>
      <vt:lpstr>A128059994F_Latest</vt:lpstr>
      <vt:lpstr>A128059998R</vt:lpstr>
      <vt:lpstr>A128059998R_Data</vt:lpstr>
      <vt:lpstr>A128059998R_Latest</vt:lpstr>
      <vt:lpstr>A128060002A</vt:lpstr>
      <vt:lpstr>A128060002A_Data</vt:lpstr>
      <vt:lpstr>A128060002A_Latest</vt:lpstr>
      <vt:lpstr>A128060006K</vt:lpstr>
      <vt:lpstr>A128060006K_Data</vt:lpstr>
      <vt:lpstr>A128060006K_Latest</vt:lpstr>
      <vt:lpstr>A128060010A</vt:lpstr>
      <vt:lpstr>A128060010A_Data</vt:lpstr>
      <vt:lpstr>A128060010A_Latest</vt:lpstr>
      <vt:lpstr>A128060014K</vt:lpstr>
      <vt:lpstr>A128060014K_Data</vt:lpstr>
      <vt:lpstr>A128060014K_Latest</vt:lpstr>
      <vt:lpstr>A128060018V</vt:lpstr>
      <vt:lpstr>A128060018V_Data</vt:lpstr>
      <vt:lpstr>A128060018V_Latest</vt:lpstr>
      <vt:lpstr>A128060022K</vt:lpstr>
      <vt:lpstr>A128060022K_Data</vt:lpstr>
      <vt:lpstr>A128060022K_Latest</vt:lpstr>
      <vt:lpstr>A128060034V</vt:lpstr>
      <vt:lpstr>A128060034V_Data</vt:lpstr>
      <vt:lpstr>A128060034V_Latest</vt:lpstr>
      <vt:lpstr>A128060038C</vt:lpstr>
      <vt:lpstr>A128060038C_Data</vt:lpstr>
      <vt:lpstr>A128060038C_Latest</vt:lpstr>
      <vt:lpstr>A128060042V</vt:lpstr>
      <vt:lpstr>A128060042V_Data</vt:lpstr>
      <vt:lpstr>A128060042V_Latest</vt:lpstr>
      <vt:lpstr>A128060046C</vt:lpstr>
      <vt:lpstr>A128060046C_Data</vt:lpstr>
      <vt:lpstr>A128060046C_Latest</vt:lpstr>
      <vt:lpstr>A128060050V</vt:lpstr>
      <vt:lpstr>A128060050V_Data</vt:lpstr>
      <vt:lpstr>A128060050V_Latest</vt:lpstr>
      <vt:lpstr>A128060054C</vt:lpstr>
      <vt:lpstr>A128060054C_Data</vt:lpstr>
      <vt:lpstr>A128060054C_Latest</vt:lpstr>
      <vt:lpstr>A128060058L</vt:lpstr>
      <vt:lpstr>A128060058L_Data</vt:lpstr>
      <vt:lpstr>A128060058L_Latest</vt:lpstr>
      <vt:lpstr>A128060066L</vt:lpstr>
      <vt:lpstr>A128060066L_Data</vt:lpstr>
      <vt:lpstr>A128060066L_Latest</vt:lpstr>
      <vt:lpstr>A128060070C</vt:lpstr>
      <vt:lpstr>A128060070C_Data</vt:lpstr>
      <vt:lpstr>A128060070C_Latest</vt:lpstr>
      <vt:lpstr>A128060074L</vt:lpstr>
      <vt:lpstr>A128060074L_Data</vt:lpstr>
      <vt:lpstr>A128060074L_Latest</vt:lpstr>
      <vt:lpstr>A128060078W</vt:lpstr>
      <vt:lpstr>A128060078W_Data</vt:lpstr>
      <vt:lpstr>A128060078W_Latest</vt:lpstr>
      <vt:lpstr>A128060082L</vt:lpstr>
      <vt:lpstr>A128060082L_Data</vt:lpstr>
      <vt:lpstr>A128060082L_Latest</vt:lpstr>
      <vt:lpstr>A128060086W</vt:lpstr>
      <vt:lpstr>A128060086W_Data</vt:lpstr>
      <vt:lpstr>A128060086W_Latest</vt:lpstr>
      <vt:lpstr>A128060090L</vt:lpstr>
      <vt:lpstr>A128060090L_Data</vt:lpstr>
      <vt:lpstr>A128060090L_Latest</vt:lpstr>
      <vt:lpstr>A128060094W</vt:lpstr>
      <vt:lpstr>A128060094W_Data</vt:lpstr>
      <vt:lpstr>A128060094W_Latest</vt:lpstr>
      <vt:lpstr>A128060098F</vt:lpstr>
      <vt:lpstr>A128060098F_Data</vt:lpstr>
      <vt:lpstr>A128060098F_Latest</vt:lpstr>
      <vt:lpstr>A128060102K</vt:lpstr>
      <vt:lpstr>A128060102K_Data</vt:lpstr>
      <vt:lpstr>A128060102K_Latest</vt:lpstr>
      <vt:lpstr>A128060106V</vt:lpstr>
      <vt:lpstr>A128060106V_Data</vt:lpstr>
      <vt:lpstr>A128060106V_Latest</vt:lpstr>
      <vt:lpstr>A128060110K</vt:lpstr>
      <vt:lpstr>A128060110K_Data</vt:lpstr>
      <vt:lpstr>A128060110K_Latest</vt:lpstr>
      <vt:lpstr>A128060114V</vt:lpstr>
      <vt:lpstr>A128060114V_Data</vt:lpstr>
      <vt:lpstr>A128060114V_Latest</vt:lpstr>
      <vt:lpstr>A128060118C</vt:lpstr>
      <vt:lpstr>A128060118C_Data</vt:lpstr>
      <vt:lpstr>A128060118C_Latest</vt:lpstr>
      <vt:lpstr>A128060122V</vt:lpstr>
      <vt:lpstr>A128060122V_Data</vt:lpstr>
      <vt:lpstr>A128060122V_Latest</vt:lpstr>
      <vt:lpstr>A128060126C</vt:lpstr>
      <vt:lpstr>A128060126C_Data</vt:lpstr>
      <vt:lpstr>A128060126C_Latest</vt:lpstr>
      <vt:lpstr>A128061654A</vt:lpstr>
      <vt:lpstr>A128061654A_Data</vt:lpstr>
      <vt:lpstr>A128061654A_Latest</vt:lpstr>
      <vt:lpstr>A128061658K</vt:lpstr>
      <vt:lpstr>A128061658K_Data</vt:lpstr>
      <vt:lpstr>A128061658K_Latest</vt:lpstr>
      <vt:lpstr>A128061662A</vt:lpstr>
      <vt:lpstr>A128061662A_Data</vt:lpstr>
      <vt:lpstr>A128061662A_Latest</vt:lpstr>
      <vt:lpstr>A128061666K</vt:lpstr>
      <vt:lpstr>A128061666K_Data</vt:lpstr>
      <vt:lpstr>A128061666K_Latest</vt:lpstr>
      <vt:lpstr>A128062062R</vt:lpstr>
      <vt:lpstr>A128062062R_Data</vt:lpstr>
      <vt:lpstr>A128062062R_Latest</vt:lpstr>
      <vt:lpstr>A128062066X</vt:lpstr>
      <vt:lpstr>A128062066X_Data</vt:lpstr>
      <vt:lpstr>A128062066X_Latest</vt:lpstr>
      <vt:lpstr>A128062070R</vt:lpstr>
      <vt:lpstr>A128062070R_Data</vt:lpstr>
      <vt:lpstr>A128062070R_Latest</vt:lpstr>
      <vt:lpstr>A128062074X</vt:lpstr>
      <vt:lpstr>A128062074X_Data</vt:lpstr>
      <vt:lpstr>A128062074X_Latest</vt:lpstr>
      <vt:lpstr>A128062078J</vt:lpstr>
      <vt:lpstr>A128062078J_Data</vt:lpstr>
      <vt:lpstr>A128062078J_Latest</vt:lpstr>
      <vt:lpstr>A128062082X</vt:lpstr>
      <vt:lpstr>A128062082X_Data</vt:lpstr>
      <vt:lpstr>A128062082X_Latest</vt:lpstr>
      <vt:lpstr>A128062086J</vt:lpstr>
      <vt:lpstr>A128062086J_Data</vt:lpstr>
      <vt:lpstr>A128062086J_Latest</vt:lpstr>
      <vt:lpstr>A128062090X</vt:lpstr>
      <vt:lpstr>A128062090X_Data</vt:lpstr>
      <vt:lpstr>A128062090X_Latest</vt:lpstr>
      <vt:lpstr>A128062094J</vt:lpstr>
      <vt:lpstr>A128062094J_Data</vt:lpstr>
      <vt:lpstr>A128062094J_Latest</vt:lpstr>
      <vt:lpstr>A128062102W</vt:lpstr>
      <vt:lpstr>A128062102W_Data</vt:lpstr>
      <vt:lpstr>A128062102W_Latest</vt:lpstr>
      <vt:lpstr>A128062106F</vt:lpstr>
      <vt:lpstr>A128062106F_Data</vt:lpstr>
      <vt:lpstr>A128062106F_Latest</vt:lpstr>
      <vt:lpstr>A128062110W</vt:lpstr>
      <vt:lpstr>A128062110W_Data</vt:lpstr>
      <vt:lpstr>A128062110W_Latest</vt:lpstr>
      <vt:lpstr>A128062114F</vt:lpstr>
      <vt:lpstr>A128062114F_Data</vt:lpstr>
      <vt:lpstr>A128062114F_Latest</vt:lpstr>
      <vt:lpstr>A128062118R</vt:lpstr>
      <vt:lpstr>A128062118R_Data</vt:lpstr>
      <vt:lpstr>A128062118R_Latest</vt:lpstr>
      <vt:lpstr>A128062122F</vt:lpstr>
      <vt:lpstr>A128062122F_Data</vt:lpstr>
      <vt:lpstr>A128062122F_Latest</vt:lpstr>
      <vt:lpstr>A128062126R</vt:lpstr>
      <vt:lpstr>A128062126R_Data</vt:lpstr>
      <vt:lpstr>A128062126R_Latest</vt:lpstr>
      <vt:lpstr>A128062130F</vt:lpstr>
      <vt:lpstr>A128062130F_Data</vt:lpstr>
      <vt:lpstr>A128062130F_Latest</vt:lpstr>
      <vt:lpstr>A128062134R</vt:lpstr>
      <vt:lpstr>A128062134R_Data</vt:lpstr>
      <vt:lpstr>A128062134R_Latest</vt:lpstr>
      <vt:lpstr>A128062138X</vt:lpstr>
      <vt:lpstr>A128062138X_Data</vt:lpstr>
      <vt:lpstr>A128062138X_Latest</vt:lpstr>
      <vt:lpstr>A128062142R</vt:lpstr>
      <vt:lpstr>A128062142R_Data</vt:lpstr>
      <vt:lpstr>A128062142R_Latest</vt:lpstr>
      <vt:lpstr>A128062146X</vt:lpstr>
      <vt:lpstr>A128062146X_Data</vt:lpstr>
      <vt:lpstr>A128062146X_Latest</vt:lpstr>
      <vt:lpstr>A128062150R</vt:lpstr>
      <vt:lpstr>A128062150R_Data</vt:lpstr>
      <vt:lpstr>A128062150R_Latest</vt:lpstr>
      <vt:lpstr>A128062154X</vt:lpstr>
      <vt:lpstr>A128062154X_Data</vt:lpstr>
      <vt:lpstr>A128062154X_Latest</vt:lpstr>
      <vt:lpstr>A128062158J</vt:lpstr>
      <vt:lpstr>A128062158J_Data</vt:lpstr>
      <vt:lpstr>A128062158J_Latest</vt:lpstr>
      <vt:lpstr>A128062162X</vt:lpstr>
      <vt:lpstr>A128062162X_Data</vt:lpstr>
      <vt:lpstr>A128062162X_Latest</vt:lpstr>
      <vt:lpstr>A128062166J</vt:lpstr>
      <vt:lpstr>A128062166J_Data</vt:lpstr>
      <vt:lpstr>A128062166J_Latest</vt:lpstr>
      <vt:lpstr>A128062170X</vt:lpstr>
      <vt:lpstr>A128062170X_Data</vt:lpstr>
      <vt:lpstr>A128062170X_Latest</vt:lpstr>
      <vt:lpstr>A128062174J</vt:lpstr>
      <vt:lpstr>A128062174J_Data</vt:lpstr>
      <vt:lpstr>A128062174J_Latest</vt:lpstr>
      <vt:lpstr>A128062178T</vt:lpstr>
      <vt:lpstr>A128062178T_Data</vt:lpstr>
      <vt:lpstr>A128062178T_Latest</vt:lpstr>
      <vt:lpstr>A128062182J</vt:lpstr>
      <vt:lpstr>A128062182J_Data</vt:lpstr>
      <vt:lpstr>A128062182J_Latest</vt:lpstr>
      <vt:lpstr>A128062186T</vt:lpstr>
      <vt:lpstr>A128062186T_Data</vt:lpstr>
      <vt:lpstr>A128062186T_Latest</vt:lpstr>
      <vt:lpstr>A128062190J</vt:lpstr>
      <vt:lpstr>A128062190J_Data</vt:lpstr>
      <vt:lpstr>A128062190J_Latest</vt:lpstr>
      <vt:lpstr>A128062194T</vt:lpstr>
      <vt:lpstr>A128062194T_Data</vt:lpstr>
      <vt:lpstr>A128062194T_Latest</vt:lpstr>
      <vt:lpstr>A128062198A</vt:lpstr>
      <vt:lpstr>A128062198A_Data</vt:lpstr>
      <vt:lpstr>A128062198A_Latest</vt:lpstr>
      <vt:lpstr>A128062202F</vt:lpstr>
      <vt:lpstr>A128062202F_Data</vt:lpstr>
      <vt:lpstr>A128062202F_Latest</vt:lpstr>
      <vt:lpstr>A128062206R</vt:lpstr>
      <vt:lpstr>A128062206R_Data</vt:lpstr>
      <vt:lpstr>A128062206R_Latest</vt:lpstr>
      <vt:lpstr>A128062210F</vt:lpstr>
      <vt:lpstr>A128062210F_Data</vt:lpstr>
      <vt:lpstr>A128062210F_Latest</vt:lpstr>
      <vt:lpstr>A128062214R</vt:lpstr>
      <vt:lpstr>A128062214R_Data</vt:lpstr>
      <vt:lpstr>A128062214R_Latest</vt:lpstr>
      <vt:lpstr>A128062218X</vt:lpstr>
      <vt:lpstr>A128062218X_Data</vt:lpstr>
      <vt:lpstr>A128062218X_Latest</vt:lpstr>
      <vt:lpstr>A128062222R</vt:lpstr>
      <vt:lpstr>A128062222R_Data</vt:lpstr>
      <vt:lpstr>A128062222R_Latest</vt:lpstr>
      <vt:lpstr>A128062226X</vt:lpstr>
      <vt:lpstr>A128062226X_Data</vt:lpstr>
      <vt:lpstr>A128062226X_Latest</vt:lpstr>
      <vt:lpstr>A128062230R</vt:lpstr>
      <vt:lpstr>A128062230R_Data</vt:lpstr>
      <vt:lpstr>A128062230R_Latest</vt:lpstr>
      <vt:lpstr>A128062234X</vt:lpstr>
      <vt:lpstr>A128062234X_Data</vt:lpstr>
      <vt:lpstr>A128062234X_Latest</vt:lpstr>
      <vt:lpstr>A128062238J</vt:lpstr>
      <vt:lpstr>A128062238J_Data</vt:lpstr>
      <vt:lpstr>A128062238J_Latest</vt:lpstr>
      <vt:lpstr>A128062242X</vt:lpstr>
      <vt:lpstr>A128062242X_Data</vt:lpstr>
      <vt:lpstr>A128062242X_Latest</vt:lpstr>
      <vt:lpstr>A128062246J</vt:lpstr>
      <vt:lpstr>A128062246J_Data</vt:lpstr>
      <vt:lpstr>A128062246J_Latest</vt:lpstr>
      <vt:lpstr>A128062250X</vt:lpstr>
      <vt:lpstr>A128062250X_Data</vt:lpstr>
      <vt:lpstr>A128062250X_Latest</vt:lpstr>
      <vt:lpstr>A128062254J</vt:lpstr>
      <vt:lpstr>A128062254J_Data</vt:lpstr>
      <vt:lpstr>A128062254J_Latest</vt:lpstr>
      <vt:lpstr>A128062258T</vt:lpstr>
      <vt:lpstr>A128062258T_Data</vt:lpstr>
      <vt:lpstr>A128062258T_Latest</vt:lpstr>
      <vt:lpstr>A128062262J</vt:lpstr>
      <vt:lpstr>A128062262J_Data</vt:lpstr>
      <vt:lpstr>A128062262J_Latest</vt:lpstr>
      <vt:lpstr>A128062266T</vt:lpstr>
      <vt:lpstr>A128062266T_Data</vt:lpstr>
      <vt:lpstr>A128062266T_Latest</vt:lpstr>
      <vt:lpstr>A128062270J</vt:lpstr>
      <vt:lpstr>A128062270J_Data</vt:lpstr>
      <vt:lpstr>A128062270J_Latest</vt:lpstr>
      <vt:lpstr>A128062278A</vt:lpstr>
      <vt:lpstr>A128062278A_Data</vt:lpstr>
      <vt:lpstr>A128062278A_Latest</vt:lpstr>
      <vt:lpstr>A128062282T</vt:lpstr>
      <vt:lpstr>A128062282T_Data</vt:lpstr>
      <vt:lpstr>A128062282T_Latest</vt:lpstr>
      <vt:lpstr>A128062286A</vt:lpstr>
      <vt:lpstr>A128062286A_Data</vt:lpstr>
      <vt:lpstr>A128062286A_Latest</vt:lpstr>
      <vt:lpstr>A128062290T</vt:lpstr>
      <vt:lpstr>A128062290T_Data</vt:lpstr>
      <vt:lpstr>A128062290T_Latest</vt:lpstr>
      <vt:lpstr>A128062294A</vt:lpstr>
      <vt:lpstr>A128062294A_Data</vt:lpstr>
      <vt:lpstr>A128062294A_Latest</vt:lpstr>
      <vt:lpstr>A128062298K</vt:lpstr>
      <vt:lpstr>A128062298K_Data</vt:lpstr>
      <vt:lpstr>A128062298K_Latest</vt:lpstr>
      <vt:lpstr>A128062302R</vt:lpstr>
      <vt:lpstr>A128062302R_Data</vt:lpstr>
      <vt:lpstr>A128062302R_Latest</vt:lpstr>
      <vt:lpstr>A128062306X</vt:lpstr>
      <vt:lpstr>A128062306X_Data</vt:lpstr>
      <vt:lpstr>A128062306X_Latest</vt:lpstr>
      <vt:lpstr>A128062310R</vt:lpstr>
      <vt:lpstr>A128062310R_Data</vt:lpstr>
      <vt:lpstr>A128062310R_Latest</vt:lpstr>
      <vt:lpstr>A128062314X</vt:lpstr>
      <vt:lpstr>A128062314X_Data</vt:lpstr>
      <vt:lpstr>A128062314X_Latest</vt:lpstr>
      <vt:lpstr>A128062318J</vt:lpstr>
      <vt:lpstr>A128062318J_Data</vt:lpstr>
      <vt:lpstr>A128062318J_Latest</vt:lpstr>
      <vt:lpstr>A128062322X</vt:lpstr>
      <vt:lpstr>A128062322X_Data</vt:lpstr>
      <vt:lpstr>A128062322X_Latest</vt:lpstr>
      <vt:lpstr>A128062326J</vt:lpstr>
      <vt:lpstr>A128062326J_Data</vt:lpstr>
      <vt:lpstr>A128062326J_Latest</vt:lpstr>
      <vt:lpstr>A128062330X</vt:lpstr>
      <vt:lpstr>A128062330X_Data</vt:lpstr>
      <vt:lpstr>A128062330X_Latest</vt:lpstr>
      <vt:lpstr>A128062334J</vt:lpstr>
      <vt:lpstr>A128062334J_Data</vt:lpstr>
      <vt:lpstr>A128062334J_Latest</vt:lpstr>
      <vt:lpstr>A128062338T</vt:lpstr>
      <vt:lpstr>A128062338T_Data</vt:lpstr>
      <vt:lpstr>A128062338T_Latest</vt:lpstr>
      <vt:lpstr>A128062342J</vt:lpstr>
      <vt:lpstr>A128062342J_Data</vt:lpstr>
      <vt:lpstr>A128062342J_Latest</vt:lpstr>
      <vt:lpstr>A128062346T</vt:lpstr>
      <vt:lpstr>A128062346T_Data</vt:lpstr>
      <vt:lpstr>A128062346T_Latest</vt:lpstr>
      <vt:lpstr>A128062350J</vt:lpstr>
      <vt:lpstr>A128062350J_Data</vt:lpstr>
      <vt:lpstr>A128062350J_Latest</vt:lpstr>
      <vt:lpstr>A128062358A</vt:lpstr>
      <vt:lpstr>A128062358A_Data</vt:lpstr>
      <vt:lpstr>A128062358A_Latest</vt:lpstr>
      <vt:lpstr>A128062362T</vt:lpstr>
      <vt:lpstr>A128062362T_Data</vt:lpstr>
      <vt:lpstr>A128062362T_Latest</vt:lpstr>
      <vt:lpstr>A128062366A</vt:lpstr>
      <vt:lpstr>A128062366A_Data</vt:lpstr>
      <vt:lpstr>A128062366A_Latest</vt:lpstr>
      <vt:lpstr>A128062370T</vt:lpstr>
      <vt:lpstr>A128062370T_Data</vt:lpstr>
      <vt:lpstr>A128062370T_Latest</vt:lpstr>
      <vt:lpstr>A128062374A</vt:lpstr>
      <vt:lpstr>A128062374A_Data</vt:lpstr>
      <vt:lpstr>A128062374A_Latest</vt:lpstr>
      <vt:lpstr>A128062378K</vt:lpstr>
      <vt:lpstr>A128062378K_Data</vt:lpstr>
      <vt:lpstr>A128062378K_Latest</vt:lpstr>
      <vt:lpstr>A128062382A</vt:lpstr>
      <vt:lpstr>A128062382A_Data</vt:lpstr>
      <vt:lpstr>A128062382A_Latest</vt:lpstr>
      <vt:lpstr>A128062386K</vt:lpstr>
      <vt:lpstr>A128062386K_Data</vt:lpstr>
      <vt:lpstr>A128062386K_Latest</vt:lpstr>
      <vt:lpstr>A128062390A</vt:lpstr>
      <vt:lpstr>A128062390A_Data</vt:lpstr>
      <vt:lpstr>A128062390A_Latest</vt:lpstr>
      <vt:lpstr>A128062394K</vt:lpstr>
      <vt:lpstr>A128062394K_Data</vt:lpstr>
      <vt:lpstr>A128062394K_Latest</vt:lpstr>
      <vt:lpstr>A128062398V</vt:lpstr>
      <vt:lpstr>A128062398V_Data</vt:lpstr>
      <vt:lpstr>A128062398V_Latest</vt:lpstr>
      <vt:lpstr>A128063866R</vt:lpstr>
      <vt:lpstr>A128063866R_Data</vt:lpstr>
      <vt:lpstr>A128063866R_Latest</vt:lpstr>
      <vt:lpstr>A128063870F</vt:lpstr>
      <vt:lpstr>A128063870F_Data</vt:lpstr>
      <vt:lpstr>A128063870F_Latest</vt:lpstr>
      <vt:lpstr>A128063874R</vt:lpstr>
      <vt:lpstr>A128063874R_Data</vt:lpstr>
      <vt:lpstr>A128063874R_Latest</vt:lpstr>
      <vt:lpstr>A128064194C</vt:lpstr>
      <vt:lpstr>A128064194C_Data</vt:lpstr>
      <vt:lpstr>A128064194C_Latest</vt:lpstr>
      <vt:lpstr>A128064198L</vt:lpstr>
      <vt:lpstr>A128064198L_Data</vt:lpstr>
      <vt:lpstr>A128064198L_Latest</vt:lpstr>
      <vt:lpstr>A128064202T</vt:lpstr>
      <vt:lpstr>A128064202T_Data</vt:lpstr>
      <vt:lpstr>A128064202T_Latest</vt:lpstr>
      <vt:lpstr>A128064206A</vt:lpstr>
      <vt:lpstr>A128064206A_Data</vt:lpstr>
      <vt:lpstr>A128064206A_Latest</vt:lpstr>
      <vt:lpstr>A128064210T</vt:lpstr>
      <vt:lpstr>A128064210T_Data</vt:lpstr>
      <vt:lpstr>A128064210T_Latest</vt:lpstr>
      <vt:lpstr>A128064214A</vt:lpstr>
      <vt:lpstr>A128064214A_Data</vt:lpstr>
      <vt:lpstr>A128064214A_Latest</vt:lpstr>
      <vt:lpstr>A128064218K</vt:lpstr>
      <vt:lpstr>A128064218K_Data</vt:lpstr>
      <vt:lpstr>A128064218K_Latest</vt:lpstr>
      <vt:lpstr>A128064222A</vt:lpstr>
      <vt:lpstr>A128064222A_Data</vt:lpstr>
      <vt:lpstr>A128064222A_Latest</vt:lpstr>
      <vt:lpstr>A128064226K</vt:lpstr>
      <vt:lpstr>A128064226K_Data</vt:lpstr>
      <vt:lpstr>A128064226K_Latest</vt:lpstr>
      <vt:lpstr>A128064230A</vt:lpstr>
      <vt:lpstr>A128064230A_Data</vt:lpstr>
      <vt:lpstr>A128064230A_Latest</vt:lpstr>
      <vt:lpstr>A128064238V</vt:lpstr>
      <vt:lpstr>A128064238V_Data</vt:lpstr>
      <vt:lpstr>A128064238V_Latest</vt:lpstr>
      <vt:lpstr>A128064242K</vt:lpstr>
      <vt:lpstr>A128064242K_Data</vt:lpstr>
      <vt:lpstr>A128064242K_Latest</vt:lpstr>
      <vt:lpstr>A128064246V</vt:lpstr>
      <vt:lpstr>A128064246V_Data</vt:lpstr>
      <vt:lpstr>A128064246V_Latest</vt:lpstr>
      <vt:lpstr>A128064250K</vt:lpstr>
      <vt:lpstr>A128064250K_Data</vt:lpstr>
      <vt:lpstr>A128064250K_Latest</vt:lpstr>
      <vt:lpstr>A128064254V</vt:lpstr>
      <vt:lpstr>A128064254V_Data</vt:lpstr>
      <vt:lpstr>A128064254V_Latest</vt:lpstr>
      <vt:lpstr>A128064258C</vt:lpstr>
      <vt:lpstr>A128064258C_Data</vt:lpstr>
      <vt:lpstr>A128064258C_Latest</vt:lpstr>
      <vt:lpstr>A128064262V</vt:lpstr>
      <vt:lpstr>A128064262V_Data</vt:lpstr>
      <vt:lpstr>A128064262V_Latest</vt:lpstr>
      <vt:lpstr>A128064266C</vt:lpstr>
      <vt:lpstr>A128064266C_Data</vt:lpstr>
      <vt:lpstr>A128064266C_Latest</vt:lpstr>
      <vt:lpstr>A128064270V</vt:lpstr>
      <vt:lpstr>A128064270V_Data</vt:lpstr>
      <vt:lpstr>A128064270V_Latest</vt:lpstr>
      <vt:lpstr>A128064274C</vt:lpstr>
      <vt:lpstr>A128064274C_Data</vt:lpstr>
      <vt:lpstr>A128064274C_Latest</vt:lpstr>
      <vt:lpstr>A128064278L</vt:lpstr>
      <vt:lpstr>A128064278L_Data</vt:lpstr>
      <vt:lpstr>A128064278L_Latest</vt:lpstr>
      <vt:lpstr>A128064282C</vt:lpstr>
      <vt:lpstr>A128064282C_Data</vt:lpstr>
      <vt:lpstr>A128064282C_Latest</vt:lpstr>
      <vt:lpstr>A128064286L</vt:lpstr>
      <vt:lpstr>A128064286L_Data</vt:lpstr>
      <vt:lpstr>A128064286L_Latest</vt:lpstr>
      <vt:lpstr>A128064290C</vt:lpstr>
      <vt:lpstr>A128064290C_Data</vt:lpstr>
      <vt:lpstr>A128064290C_Latest</vt:lpstr>
      <vt:lpstr>A128064294L</vt:lpstr>
      <vt:lpstr>A128064294L_Data</vt:lpstr>
      <vt:lpstr>A128064294L_Latest</vt:lpstr>
      <vt:lpstr>A128064298W</vt:lpstr>
      <vt:lpstr>A128064298W_Data</vt:lpstr>
      <vt:lpstr>A128064298W_Latest</vt:lpstr>
      <vt:lpstr>A128064302A</vt:lpstr>
      <vt:lpstr>A128064302A_Data</vt:lpstr>
      <vt:lpstr>A128064302A_Latest</vt:lpstr>
      <vt:lpstr>A128064306K</vt:lpstr>
      <vt:lpstr>A128064306K_Data</vt:lpstr>
      <vt:lpstr>A128064306K_Latest</vt:lpstr>
      <vt:lpstr>A128064310A</vt:lpstr>
      <vt:lpstr>A128064310A_Data</vt:lpstr>
      <vt:lpstr>A128064310A_Latest</vt:lpstr>
      <vt:lpstr>A128064314K</vt:lpstr>
      <vt:lpstr>A128064314K_Data</vt:lpstr>
      <vt:lpstr>A128064314K_Latest</vt:lpstr>
      <vt:lpstr>A128064318V</vt:lpstr>
      <vt:lpstr>A128064318V_Data</vt:lpstr>
      <vt:lpstr>A128064318V_Latest</vt:lpstr>
      <vt:lpstr>A128064322K</vt:lpstr>
      <vt:lpstr>A128064322K_Data</vt:lpstr>
      <vt:lpstr>A128064322K_Latest</vt:lpstr>
      <vt:lpstr>A128064326V</vt:lpstr>
      <vt:lpstr>A128064326V_Data</vt:lpstr>
      <vt:lpstr>A128064326V_Latest</vt:lpstr>
      <vt:lpstr>A128064330K</vt:lpstr>
      <vt:lpstr>A128064330K_Data</vt:lpstr>
      <vt:lpstr>A128064330K_Latest</vt:lpstr>
      <vt:lpstr>A128064334V</vt:lpstr>
      <vt:lpstr>A128064334V_Data</vt:lpstr>
      <vt:lpstr>A128064334V_Latest</vt:lpstr>
      <vt:lpstr>A128064338C</vt:lpstr>
      <vt:lpstr>A128064338C_Data</vt:lpstr>
      <vt:lpstr>A128064338C_Latest</vt:lpstr>
      <vt:lpstr>A128064342V</vt:lpstr>
      <vt:lpstr>A128064342V_Data</vt:lpstr>
      <vt:lpstr>A128064342V_Latest</vt:lpstr>
      <vt:lpstr>A128064346C</vt:lpstr>
      <vt:lpstr>A128064346C_Data</vt:lpstr>
      <vt:lpstr>A128064346C_Latest</vt:lpstr>
      <vt:lpstr>A128064350V</vt:lpstr>
      <vt:lpstr>A128064350V_Data</vt:lpstr>
      <vt:lpstr>A128064350V_Latest</vt:lpstr>
      <vt:lpstr>A128064354C</vt:lpstr>
      <vt:lpstr>A128064354C_Data</vt:lpstr>
      <vt:lpstr>A128064354C_Latest</vt:lpstr>
      <vt:lpstr>A128064358L</vt:lpstr>
      <vt:lpstr>A128064358L_Data</vt:lpstr>
      <vt:lpstr>A128064358L_Latest</vt:lpstr>
      <vt:lpstr>A128064362C</vt:lpstr>
      <vt:lpstr>A128064362C_Data</vt:lpstr>
      <vt:lpstr>A128064362C_Latest</vt:lpstr>
      <vt:lpstr>A128064366L</vt:lpstr>
      <vt:lpstr>A128064366L_Data</vt:lpstr>
      <vt:lpstr>A128064366L_Latest</vt:lpstr>
      <vt:lpstr>A128064370C</vt:lpstr>
      <vt:lpstr>A128064370C_Data</vt:lpstr>
      <vt:lpstr>A128064370C_Latest</vt:lpstr>
      <vt:lpstr>A128064374L</vt:lpstr>
      <vt:lpstr>A128064374L_Data</vt:lpstr>
      <vt:lpstr>A128064374L_Latest</vt:lpstr>
      <vt:lpstr>A128064378W</vt:lpstr>
      <vt:lpstr>A128064378W_Data</vt:lpstr>
      <vt:lpstr>A128064378W_Latest</vt:lpstr>
      <vt:lpstr>A128064382L</vt:lpstr>
      <vt:lpstr>A128064382L_Data</vt:lpstr>
      <vt:lpstr>A128064382L_Latest</vt:lpstr>
      <vt:lpstr>A128064386W</vt:lpstr>
      <vt:lpstr>A128064386W_Data</vt:lpstr>
      <vt:lpstr>A128064386W_Latest</vt:lpstr>
      <vt:lpstr>A128064390L</vt:lpstr>
      <vt:lpstr>A128064390L_Data</vt:lpstr>
      <vt:lpstr>A128064390L_Latest</vt:lpstr>
      <vt:lpstr>A128064394W</vt:lpstr>
      <vt:lpstr>A128064394W_Data</vt:lpstr>
      <vt:lpstr>A128064394W_Latest</vt:lpstr>
      <vt:lpstr>A128064410K</vt:lpstr>
      <vt:lpstr>A128064410K_Data</vt:lpstr>
      <vt:lpstr>A128064410K_Latest</vt:lpstr>
      <vt:lpstr>A128064426C</vt:lpstr>
      <vt:lpstr>A128064426C_Data</vt:lpstr>
      <vt:lpstr>A128064426C_Latest</vt:lpstr>
      <vt:lpstr>A128064430V</vt:lpstr>
      <vt:lpstr>A128064430V_Data</vt:lpstr>
      <vt:lpstr>A128064430V_Latest</vt:lpstr>
      <vt:lpstr>A128064434C</vt:lpstr>
      <vt:lpstr>A128064434C_Data</vt:lpstr>
      <vt:lpstr>A128064434C_Latest</vt:lpstr>
      <vt:lpstr>A128064438L</vt:lpstr>
      <vt:lpstr>A128064438L_Data</vt:lpstr>
      <vt:lpstr>A128064438L_Latest</vt:lpstr>
      <vt:lpstr>A128064442C</vt:lpstr>
      <vt:lpstr>A128064442C_Data</vt:lpstr>
      <vt:lpstr>A128064442C_Latest</vt:lpstr>
      <vt:lpstr>A128064446L</vt:lpstr>
      <vt:lpstr>A128064446L_Data</vt:lpstr>
      <vt:lpstr>A128064446L_Latest</vt:lpstr>
      <vt:lpstr>A128064450C</vt:lpstr>
      <vt:lpstr>A128064450C_Data</vt:lpstr>
      <vt:lpstr>A128064450C_Latest</vt:lpstr>
      <vt:lpstr>A128064454L</vt:lpstr>
      <vt:lpstr>A128064454L_Data</vt:lpstr>
      <vt:lpstr>A128064454L_Latest</vt:lpstr>
      <vt:lpstr>A128064458W</vt:lpstr>
      <vt:lpstr>A128064458W_Data</vt:lpstr>
      <vt:lpstr>A128064458W_Latest</vt:lpstr>
      <vt:lpstr>A128064462L</vt:lpstr>
      <vt:lpstr>A128064462L_Data</vt:lpstr>
      <vt:lpstr>A128064462L_Latest</vt:lpstr>
      <vt:lpstr>A128064466W</vt:lpstr>
      <vt:lpstr>A128064466W_Data</vt:lpstr>
      <vt:lpstr>A128064466W_Latest</vt:lpstr>
      <vt:lpstr>A128064470L</vt:lpstr>
      <vt:lpstr>A128064470L_Data</vt:lpstr>
      <vt:lpstr>A128064470L_Latest</vt:lpstr>
      <vt:lpstr>A128064474W</vt:lpstr>
      <vt:lpstr>A128064474W_Data</vt:lpstr>
      <vt:lpstr>A128064474W_Latest</vt:lpstr>
      <vt:lpstr>A128064478F</vt:lpstr>
      <vt:lpstr>A128064478F_Data</vt:lpstr>
      <vt:lpstr>A128064478F_Latest</vt:lpstr>
      <vt:lpstr>A128064482W</vt:lpstr>
      <vt:lpstr>A128064482W_Data</vt:lpstr>
      <vt:lpstr>A128064482W_Latest</vt:lpstr>
      <vt:lpstr>A128064486F</vt:lpstr>
      <vt:lpstr>A128064486F_Data</vt:lpstr>
      <vt:lpstr>A128064486F_Latest</vt:lpstr>
      <vt:lpstr>A128064490W</vt:lpstr>
      <vt:lpstr>A128064490W_Data</vt:lpstr>
      <vt:lpstr>A128064490W_Latest</vt:lpstr>
      <vt:lpstr>A128064494F</vt:lpstr>
      <vt:lpstr>A128064494F_Data</vt:lpstr>
      <vt:lpstr>A128064494F_Latest</vt:lpstr>
      <vt:lpstr>A128064498R</vt:lpstr>
      <vt:lpstr>A128064498R_Data</vt:lpstr>
      <vt:lpstr>A128064498R_Latest</vt:lpstr>
      <vt:lpstr>A128064502V</vt:lpstr>
      <vt:lpstr>A128064502V_Data</vt:lpstr>
      <vt:lpstr>A128064502V_Latest</vt:lpstr>
      <vt:lpstr>A128064506C</vt:lpstr>
      <vt:lpstr>A128064506C_Data</vt:lpstr>
      <vt:lpstr>A128064506C_Latest</vt:lpstr>
      <vt:lpstr>A128065834J</vt:lpstr>
      <vt:lpstr>A128065834J_Data</vt:lpstr>
      <vt:lpstr>A128065834J_Latest</vt:lpstr>
      <vt:lpstr>A128065838T</vt:lpstr>
      <vt:lpstr>A128065838T_Data</vt:lpstr>
      <vt:lpstr>A128065838T_Latest</vt:lpstr>
      <vt:lpstr>A128065842J</vt:lpstr>
      <vt:lpstr>A128065842J_Data</vt:lpstr>
      <vt:lpstr>A128065842J_Latest</vt:lpstr>
      <vt:lpstr>A128065846T</vt:lpstr>
      <vt:lpstr>A128065846T_Data</vt:lpstr>
      <vt:lpstr>A128065846T_Latest</vt:lpstr>
      <vt:lpstr>A128065850J</vt:lpstr>
      <vt:lpstr>A128065850J_Data</vt:lpstr>
      <vt:lpstr>A128065850J_Latest</vt:lpstr>
      <vt:lpstr>A128066142L</vt:lpstr>
      <vt:lpstr>A128066142L_Data</vt:lpstr>
      <vt:lpstr>A128066142L_Latest</vt:lpstr>
      <vt:lpstr>A128066146W</vt:lpstr>
      <vt:lpstr>A128066146W_Data</vt:lpstr>
      <vt:lpstr>A128066146W_Latest</vt:lpstr>
      <vt:lpstr>A128066150L</vt:lpstr>
      <vt:lpstr>A128066150L_Data</vt:lpstr>
      <vt:lpstr>A128066150L_Latest</vt:lpstr>
      <vt:lpstr>A128066154W</vt:lpstr>
      <vt:lpstr>A128066154W_Data</vt:lpstr>
      <vt:lpstr>A128066154W_Latest</vt:lpstr>
      <vt:lpstr>A128066158F</vt:lpstr>
      <vt:lpstr>A128066158F_Data</vt:lpstr>
      <vt:lpstr>A128066158F_Latest</vt:lpstr>
      <vt:lpstr>A128066162W</vt:lpstr>
      <vt:lpstr>A128066162W_Data</vt:lpstr>
      <vt:lpstr>A128066162W_Latest</vt:lpstr>
      <vt:lpstr>A128066166F</vt:lpstr>
      <vt:lpstr>A128066166F_Data</vt:lpstr>
      <vt:lpstr>A128066166F_Latest</vt:lpstr>
      <vt:lpstr>A128066170W</vt:lpstr>
      <vt:lpstr>A128066170W_Data</vt:lpstr>
      <vt:lpstr>A128066170W_Latest</vt:lpstr>
      <vt:lpstr>A128066174F</vt:lpstr>
      <vt:lpstr>A128066174F_Data</vt:lpstr>
      <vt:lpstr>A128066174F_Latest</vt:lpstr>
      <vt:lpstr>A128066178R</vt:lpstr>
      <vt:lpstr>A128066178R_Data</vt:lpstr>
      <vt:lpstr>A128066178R_Latest</vt:lpstr>
      <vt:lpstr>A128066182F</vt:lpstr>
      <vt:lpstr>A128066182F_Data</vt:lpstr>
      <vt:lpstr>A128066182F_Latest</vt:lpstr>
      <vt:lpstr>A128066186R</vt:lpstr>
      <vt:lpstr>A128066186R_Data</vt:lpstr>
      <vt:lpstr>A128066186R_Latest</vt:lpstr>
      <vt:lpstr>A128066190F</vt:lpstr>
      <vt:lpstr>A128066190F_Data</vt:lpstr>
      <vt:lpstr>A128066190F_Latest</vt:lpstr>
      <vt:lpstr>A128066194R</vt:lpstr>
      <vt:lpstr>A128066194R_Data</vt:lpstr>
      <vt:lpstr>A128066194R_Latest</vt:lpstr>
      <vt:lpstr>A128066198X</vt:lpstr>
      <vt:lpstr>A128066198X_Data</vt:lpstr>
      <vt:lpstr>A128066198X_Latest</vt:lpstr>
      <vt:lpstr>A128066202C</vt:lpstr>
      <vt:lpstr>A128066202C_Data</vt:lpstr>
      <vt:lpstr>A128066202C_Latest</vt:lpstr>
      <vt:lpstr>A128066206L</vt:lpstr>
      <vt:lpstr>A128066206L_Data</vt:lpstr>
      <vt:lpstr>A128066206L_Latest</vt:lpstr>
      <vt:lpstr>A128066210C</vt:lpstr>
      <vt:lpstr>A128066210C_Data</vt:lpstr>
      <vt:lpstr>A128066210C_Latest</vt:lpstr>
      <vt:lpstr>A128066214L</vt:lpstr>
      <vt:lpstr>A128066214L_Data</vt:lpstr>
      <vt:lpstr>A128066214L_Latest</vt:lpstr>
      <vt:lpstr>A128066218W</vt:lpstr>
      <vt:lpstr>A128066218W_Data</vt:lpstr>
      <vt:lpstr>A128066218W_Latest</vt:lpstr>
      <vt:lpstr>A128066222L</vt:lpstr>
      <vt:lpstr>A128066222L_Data</vt:lpstr>
      <vt:lpstr>A128066222L_Latest</vt:lpstr>
      <vt:lpstr>A128066226W</vt:lpstr>
      <vt:lpstr>A128066226W_Data</vt:lpstr>
      <vt:lpstr>A128066226W_Latest</vt:lpstr>
      <vt:lpstr>A128066230L</vt:lpstr>
      <vt:lpstr>A128066230L_Data</vt:lpstr>
      <vt:lpstr>A128066230L_Latest</vt:lpstr>
      <vt:lpstr>A128066234W</vt:lpstr>
      <vt:lpstr>A128066234W_Data</vt:lpstr>
      <vt:lpstr>A128066234W_Latest</vt:lpstr>
      <vt:lpstr>A128066238F</vt:lpstr>
      <vt:lpstr>A128066238F_Data</vt:lpstr>
      <vt:lpstr>A128066238F_Latest</vt:lpstr>
      <vt:lpstr>A128066242W</vt:lpstr>
      <vt:lpstr>A128066242W_Data</vt:lpstr>
      <vt:lpstr>A128066242W_Latest</vt:lpstr>
      <vt:lpstr>A128066246F</vt:lpstr>
      <vt:lpstr>A128066246F_Data</vt:lpstr>
      <vt:lpstr>A128066246F_Latest</vt:lpstr>
      <vt:lpstr>A128066250W</vt:lpstr>
      <vt:lpstr>A128066250W_Data</vt:lpstr>
      <vt:lpstr>A128066250W_Latest</vt:lpstr>
      <vt:lpstr>A128066258R</vt:lpstr>
      <vt:lpstr>A128066258R_Data</vt:lpstr>
      <vt:lpstr>A128066258R_Latest</vt:lpstr>
      <vt:lpstr>A128066262F</vt:lpstr>
      <vt:lpstr>A128066262F_Data</vt:lpstr>
      <vt:lpstr>A128066262F_Latest</vt:lpstr>
      <vt:lpstr>A128066266R</vt:lpstr>
      <vt:lpstr>A128066266R_Data</vt:lpstr>
      <vt:lpstr>A128066266R_Latest</vt:lpstr>
      <vt:lpstr>A128066270F</vt:lpstr>
      <vt:lpstr>A128066270F_Data</vt:lpstr>
      <vt:lpstr>A128066270F_Latest</vt:lpstr>
      <vt:lpstr>A128066274R</vt:lpstr>
      <vt:lpstr>A128066274R_Data</vt:lpstr>
      <vt:lpstr>A128066274R_Latest</vt:lpstr>
      <vt:lpstr>A128066278X</vt:lpstr>
      <vt:lpstr>A128066278X_Data</vt:lpstr>
      <vt:lpstr>A128066278X_Latest</vt:lpstr>
      <vt:lpstr>A128066282R</vt:lpstr>
      <vt:lpstr>A128066282R_Data</vt:lpstr>
      <vt:lpstr>A128066282R_Latest</vt:lpstr>
      <vt:lpstr>A128066286X</vt:lpstr>
      <vt:lpstr>A128066286X_Data</vt:lpstr>
      <vt:lpstr>A128066286X_Latest</vt:lpstr>
      <vt:lpstr>A128066290R</vt:lpstr>
      <vt:lpstr>A128066290R_Data</vt:lpstr>
      <vt:lpstr>A128066290R_Latest</vt:lpstr>
      <vt:lpstr>A128066294X</vt:lpstr>
      <vt:lpstr>A128066294X_Data</vt:lpstr>
      <vt:lpstr>A128066294X_Latest</vt:lpstr>
      <vt:lpstr>A128066298J</vt:lpstr>
      <vt:lpstr>A128066298J_Data</vt:lpstr>
      <vt:lpstr>A128066298J_Latest</vt:lpstr>
      <vt:lpstr>A128066302L</vt:lpstr>
      <vt:lpstr>A128066302L_Data</vt:lpstr>
      <vt:lpstr>A128066302L_Latest</vt:lpstr>
      <vt:lpstr>A128066306W</vt:lpstr>
      <vt:lpstr>A128066306W_Data</vt:lpstr>
      <vt:lpstr>A128066306W_Latest</vt:lpstr>
      <vt:lpstr>A128066310L</vt:lpstr>
      <vt:lpstr>A128066310L_Data</vt:lpstr>
      <vt:lpstr>A128066310L_Latest</vt:lpstr>
      <vt:lpstr>A128066314W</vt:lpstr>
      <vt:lpstr>A128066314W_Data</vt:lpstr>
      <vt:lpstr>A128066314W_Latest</vt:lpstr>
      <vt:lpstr>A128066318F</vt:lpstr>
      <vt:lpstr>A128066318F_Data</vt:lpstr>
      <vt:lpstr>A128066318F_Latest</vt:lpstr>
      <vt:lpstr>A128066322W</vt:lpstr>
      <vt:lpstr>A128066322W_Data</vt:lpstr>
      <vt:lpstr>A128066322W_Latest</vt:lpstr>
      <vt:lpstr>A128066326F</vt:lpstr>
      <vt:lpstr>A128066326F_Data</vt:lpstr>
      <vt:lpstr>A128066326F_Latest</vt:lpstr>
      <vt:lpstr>A128066330W</vt:lpstr>
      <vt:lpstr>A128066330W_Data</vt:lpstr>
      <vt:lpstr>A128066330W_Latest</vt:lpstr>
      <vt:lpstr>A128066334F</vt:lpstr>
      <vt:lpstr>A128066334F_Data</vt:lpstr>
      <vt:lpstr>A128066334F_Latest</vt:lpstr>
      <vt:lpstr>A128066338R</vt:lpstr>
      <vt:lpstr>A128066338R_Data</vt:lpstr>
      <vt:lpstr>A128066338R_Latest</vt:lpstr>
      <vt:lpstr>A128066342F</vt:lpstr>
      <vt:lpstr>A128066342F_Data</vt:lpstr>
      <vt:lpstr>A128066342F_Latest</vt:lpstr>
      <vt:lpstr>A128066346R</vt:lpstr>
      <vt:lpstr>A128066346R_Data</vt:lpstr>
      <vt:lpstr>A128066346R_Latest</vt:lpstr>
      <vt:lpstr>A128066350F</vt:lpstr>
      <vt:lpstr>A128066350F_Data</vt:lpstr>
      <vt:lpstr>A128066350F_Latest</vt:lpstr>
      <vt:lpstr>A128066354R</vt:lpstr>
      <vt:lpstr>A128066354R_Data</vt:lpstr>
      <vt:lpstr>A128066354R_Latest</vt:lpstr>
      <vt:lpstr>A128066366X</vt:lpstr>
      <vt:lpstr>A128066366X_Data</vt:lpstr>
      <vt:lpstr>A128066366X_Latest</vt:lpstr>
      <vt:lpstr>A128066374X</vt:lpstr>
      <vt:lpstr>A128066374X_Data</vt:lpstr>
      <vt:lpstr>A128066374X_Latest</vt:lpstr>
      <vt:lpstr>A128066378J</vt:lpstr>
      <vt:lpstr>A128066378J_Data</vt:lpstr>
      <vt:lpstr>A128066378J_Latest</vt:lpstr>
      <vt:lpstr>A128066382X</vt:lpstr>
      <vt:lpstr>A128066382X_Data</vt:lpstr>
      <vt:lpstr>A128066382X_Latest</vt:lpstr>
      <vt:lpstr>A128066386J</vt:lpstr>
      <vt:lpstr>A128066386J_Data</vt:lpstr>
      <vt:lpstr>A128066386J_Latest</vt:lpstr>
      <vt:lpstr>A128066390X</vt:lpstr>
      <vt:lpstr>A128066390X_Data</vt:lpstr>
      <vt:lpstr>A128066390X_Latest</vt:lpstr>
      <vt:lpstr>A128066394J</vt:lpstr>
      <vt:lpstr>A128066394J_Data</vt:lpstr>
      <vt:lpstr>A128066394J_Latest</vt:lpstr>
      <vt:lpstr>A128066398T</vt:lpstr>
      <vt:lpstr>A128066398T_Data</vt:lpstr>
      <vt:lpstr>A128066398T_Latest</vt:lpstr>
      <vt:lpstr>A128066402W</vt:lpstr>
      <vt:lpstr>A128066402W_Data</vt:lpstr>
      <vt:lpstr>A128066402W_Latest</vt:lpstr>
      <vt:lpstr>A128066406F</vt:lpstr>
      <vt:lpstr>A128066406F_Data</vt:lpstr>
      <vt:lpstr>A128066406F_Latest</vt:lpstr>
      <vt:lpstr>A128066410W</vt:lpstr>
      <vt:lpstr>A128066410W_Data</vt:lpstr>
      <vt:lpstr>A128066410W_Latest</vt:lpstr>
      <vt:lpstr>A128066414F</vt:lpstr>
      <vt:lpstr>A128066414F_Data</vt:lpstr>
      <vt:lpstr>A128066414F_Latest</vt:lpstr>
      <vt:lpstr>A128066418R</vt:lpstr>
      <vt:lpstr>A128066418R_Data</vt:lpstr>
      <vt:lpstr>A128066418R_Latest</vt:lpstr>
      <vt:lpstr>A128066422F</vt:lpstr>
      <vt:lpstr>A128066422F_Data</vt:lpstr>
      <vt:lpstr>A128066422F_Latest</vt:lpstr>
      <vt:lpstr>A128066426R</vt:lpstr>
      <vt:lpstr>A128066426R_Data</vt:lpstr>
      <vt:lpstr>A128066426R_Latest</vt:lpstr>
      <vt:lpstr>A128066430F</vt:lpstr>
      <vt:lpstr>A128066430F_Data</vt:lpstr>
      <vt:lpstr>A128066430F_Latest</vt:lpstr>
      <vt:lpstr>A128066434R</vt:lpstr>
      <vt:lpstr>A128066434R_Data</vt:lpstr>
      <vt:lpstr>A128066434R_Latest</vt:lpstr>
      <vt:lpstr>A128066438X</vt:lpstr>
      <vt:lpstr>A128066438X_Data</vt:lpstr>
      <vt:lpstr>A128066438X_Latest</vt:lpstr>
      <vt:lpstr>A128066442R</vt:lpstr>
      <vt:lpstr>A128066442R_Data</vt:lpstr>
      <vt:lpstr>A128066442R_Latest</vt:lpstr>
      <vt:lpstr>A128066446X</vt:lpstr>
      <vt:lpstr>A128066446X_Data</vt:lpstr>
      <vt:lpstr>A128066446X_Latest</vt:lpstr>
      <vt:lpstr>A128066450R</vt:lpstr>
      <vt:lpstr>A128066450R_Data</vt:lpstr>
      <vt:lpstr>A128066450R_Latest</vt:lpstr>
      <vt:lpstr>A128066454X</vt:lpstr>
      <vt:lpstr>A128066454X_Data</vt:lpstr>
      <vt:lpstr>A128066454X_Latest</vt:lpstr>
      <vt:lpstr>A128066458J</vt:lpstr>
      <vt:lpstr>A128066458J_Data</vt:lpstr>
      <vt:lpstr>A128066458J_Latest</vt:lpstr>
      <vt:lpstr>A128066462X</vt:lpstr>
      <vt:lpstr>A128066462X_Data</vt:lpstr>
      <vt:lpstr>A128066462X_Latest</vt:lpstr>
      <vt:lpstr>A128066466J</vt:lpstr>
      <vt:lpstr>A128066466J_Data</vt:lpstr>
      <vt:lpstr>A128066466J_Latest</vt:lpstr>
      <vt:lpstr>A128066470X</vt:lpstr>
      <vt:lpstr>A128066470X_Data</vt:lpstr>
      <vt:lpstr>A128066470X_Latest</vt:lpstr>
      <vt:lpstr>A128066474J</vt:lpstr>
      <vt:lpstr>A128066474J_Data</vt:lpstr>
      <vt:lpstr>A128066474J_Latest</vt:lpstr>
      <vt:lpstr>A128066478T</vt:lpstr>
      <vt:lpstr>A128066478T_Data</vt:lpstr>
      <vt:lpstr>A128066478T_Latest</vt:lpstr>
      <vt:lpstr>A128067994F</vt:lpstr>
      <vt:lpstr>A128067994F_Data</vt:lpstr>
      <vt:lpstr>A128067994F_Latest</vt:lpstr>
      <vt:lpstr>A128067998R</vt:lpstr>
      <vt:lpstr>A128067998R_Data</vt:lpstr>
      <vt:lpstr>A128067998R_Latest</vt:lpstr>
      <vt:lpstr>A128068342T</vt:lpstr>
      <vt:lpstr>A128068342T_Data</vt:lpstr>
      <vt:lpstr>A128068342T_Latest</vt:lpstr>
      <vt:lpstr>A128068346A</vt:lpstr>
      <vt:lpstr>A128068346A_Data</vt:lpstr>
      <vt:lpstr>A128068346A_Latest</vt:lpstr>
      <vt:lpstr>A128068350T</vt:lpstr>
      <vt:lpstr>A128068350T_Data</vt:lpstr>
      <vt:lpstr>A128068350T_Latest</vt:lpstr>
      <vt:lpstr>A128068354A</vt:lpstr>
      <vt:lpstr>A128068354A_Data</vt:lpstr>
      <vt:lpstr>A128068354A_Latest</vt:lpstr>
      <vt:lpstr>A128068358K</vt:lpstr>
      <vt:lpstr>A128068358K_Data</vt:lpstr>
      <vt:lpstr>A128068358K_Latest</vt:lpstr>
      <vt:lpstr>A128068362A</vt:lpstr>
      <vt:lpstr>A128068362A_Data</vt:lpstr>
      <vt:lpstr>A128068362A_Latest</vt:lpstr>
      <vt:lpstr>A128068366K</vt:lpstr>
      <vt:lpstr>A128068366K_Data</vt:lpstr>
      <vt:lpstr>A128068366K_Latest</vt:lpstr>
      <vt:lpstr>A128068370A</vt:lpstr>
      <vt:lpstr>A128068370A_Data</vt:lpstr>
      <vt:lpstr>A128068370A_Latest</vt:lpstr>
      <vt:lpstr>A128068378V</vt:lpstr>
      <vt:lpstr>A128068378V_Data</vt:lpstr>
      <vt:lpstr>A128068378V_Latest</vt:lpstr>
      <vt:lpstr>A128068382K</vt:lpstr>
      <vt:lpstr>A128068382K_Data</vt:lpstr>
      <vt:lpstr>A128068382K_Latest</vt:lpstr>
      <vt:lpstr>A128068386V</vt:lpstr>
      <vt:lpstr>A128068386V_Data</vt:lpstr>
      <vt:lpstr>A128068386V_Latest</vt:lpstr>
      <vt:lpstr>A128068390K</vt:lpstr>
      <vt:lpstr>A128068390K_Data</vt:lpstr>
      <vt:lpstr>A128068390K_Latest</vt:lpstr>
      <vt:lpstr>A128068394V</vt:lpstr>
      <vt:lpstr>A128068394V_Data</vt:lpstr>
      <vt:lpstr>A128068394V_Latest</vt:lpstr>
      <vt:lpstr>A128068398C</vt:lpstr>
      <vt:lpstr>A128068398C_Data</vt:lpstr>
      <vt:lpstr>A128068398C_Latest</vt:lpstr>
      <vt:lpstr>A128068402J</vt:lpstr>
      <vt:lpstr>A128068402J_Data</vt:lpstr>
      <vt:lpstr>A128068402J_Latest</vt:lpstr>
      <vt:lpstr>A128068406T</vt:lpstr>
      <vt:lpstr>A128068406T_Data</vt:lpstr>
      <vt:lpstr>A128068406T_Latest</vt:lpstr>
      <vt:lpstr>A128068410J</vt:lpstr>
      <vt:lpstr>A128068410J_Data</vt:lpstr>
      <vt:lpstr>A128068410J_Latest</vt:lpstr>
      <vt:lpstr>A128068414T</vt:lpstr>
      <vt:lpstr>A128068414T_Data</vt:lpstr>
      <vt:lpstr>A128068414T_Latest</vt:lpstr>
      <vt:lpstr>A128068418A</vt:lpstr>
      <vt:lpstr>A128068418A_Data</vt:lpstr>
      <vt:lpstr>A128068418A_Latest</vt:lpstr>
      <vt:lpstr>A128068422T</vt:lpstr>
      <vt:lpstr>A128068422T_Data</vt:lpstr>
      <vt:lpstr>A128068422T_Latest</vt:lpstr>
      <vt:lpstr>A128068426A</vt:lpstr>
      <vt:lpstr>A128068426A_Data</vt:lpstr>
      <vt:lpstr>A128068426A_Latest</vt:lpstr>
      <vt:lpstr>A128068430T</vt:lpstr>
      <vt:lpstr>A128068430T_Data</vt:lpstr>
      <vt:lpstr>A128068430T_Latest</vt:lpstr>
      <vt:lpstr>A128068434A</vt:lpstr>
      <vt:lpstr>A128068434A_Data</vt:lpstr>
      <vt:lpstr>A128068434A_Latest</vt:lpstr>
      <vt:lpstr>A128068438K</vt:lpstr>
      <vt:lpstr>A128068438K_Data</vt:lpstr>
      <vt:lpstr>A128068438K_Latest</vt:lpstr>
      <vt:lpstr>A128068442A</vt:lpstr>
      <vt:lpstr>A128068442A_Data</vt:lpstr>
      <vt:lpstr>A128068442A_Latest</vt:lpstr>
      <vt:lpstr>A128068446K</vt:lpstr>
      <vt:lpstr>A128068446K_Data</vt:lpstr>
      <vt:lpstr>A128068446K_Latest</vt:lpstr>
      <vt:lpstr>A128068450A</vt:lpstr>
      <vt:lpstr>A128068450A_Data</vt:lpstr>
      <vt:lpstr>A128068450A_Latest</vt:lpstr>
      <vt:lpstr>A128068454K</vt:lpstr>
      <vt:lpstr>A128068454K_Data</vt:lpstr>
      <vt:lpstr>A128068454K_Latest</vt:lpstr>
      <vt:lpstr>A128068458V</vt:lpstr>
      <vt:lpstr>A128068458V_Data</vt:lpstr>
      <vt:lpstr>A128068458V_Latest</vt:lpstr>
      <vt:lpstr>A128068462K</vt:lpstr>
      <vt:lpstr>A128068462K_Data</vt:lpstr>
      <vt:lpstr>A128068462K_Latest</vt:lpstr>
      <vt:lpstr>A128068466V</vt:lpstr>
      <vt:lpstr>A128068466V_Data</vt:lpstr>
      <vt:lpstr>A128068466V_Latest</vt:lpstr>
      <vt:lpstr>A128068470K</vt:lpstr>
      <vt:lpstr>A128068470K_Data</vt:lpstr>
      <vt:lpstr>A128068470K_Latest</vt:lpstr>
      <vt:lpstr>A128068474V</vt:lpstr>
      <vt:lpstr>A128068474V_Data</vt:lpstr>
      <vt:lpstr>A128068474V_Latest</vt:lpstr>
      <vt:lpstr>A128068478C</vt:lpstr>
      <vt:lpstr>A128068478C_Data</vt:lpstr>
      <vt:lpstr>A128068478C_Latest</vt:lpstr>
      <vt:lpstr>A128068482V</vt:lpstr>
      <vt:lpstr>A128068482V_Data</vt:lpstr>
      <vt:lpstr>A128068482V_Latest</vt:lpstr>
      <vt:lpstr>A128068486C</vt:lpstr>
      <vt:lpstr>A128068486C_Data</vt:lpstr>
      <vt:lpstr>A128068486C_Latest</vt:lpstr>
      <vt:lpstr>A128068490V</vt:lpstr>
      <vt:lpstr>A128068490V_Data</vt:lpstr>
      <vt:lpstr>A128068490V_Latest</vt:lpstr>
      <vt:lpstr>A128068494C</vt:lpstr>
      <vt:lpstr>A128068494C_Data</vt:lpstr>
      <vt:lpstr>A128068494C_Latest</vt:lpstr>
      <vt:lpstr>A128068498L</vt:lpstr>
      <vt:lpstr>A128068498L_Data</vt:lpstr>
      <vt:lpstr>A128068498L_Latest</vt:lpstr>
      <vt:lpstr>A128068502T</vt:lpstr>
      <vt:lpstr>A128068502T_Data</vt:lpstr>
      <vt:lpstr>A128068502T_Latest</vt:lpstr>
      <vt:lpstr>A128068506A</vt:lpstr>
      <vt:lpstr>A128068506A_Data</vt:lpstr>
      <vt:lpstr>A128068506A_Latest</vt:lpstr>
      <vt:lpstr>A128068510T</vt:lpstr>
      <vt:lpstr>A128068510T_Data</vt:lpstr>
      <vt:lpstr>A128068510T_Latest</vt:lpstr>
      <vt:lpstr>A128068530A</vt:lpstr>
      <vt:lpstr>A128068530A_Data</vt:lpstr>
      <vt:lpstr>A128068530A_Latest</vt:lpstr>
      <vt:lpstr>A128068534K</vt:lpstr>
      <vt:lpstr>A128068534K_Data</vt:lpstr>
      <vt:lpstr>A128068534K_Latest</vt:lpstr>
      <vt:lpstr>A128068538V</vt:lpstr>
      <vt:lpstr>A128068538V_Data</vt:lpstr>
      <vt:lpstr>A128068538V_Latest</vt:lpstr>
      <vt:lpstr>A128068542K</vt:lpstr>
      <vt:lpstr>A128068542K_Data</vt:lpstr>
      <vt:lpstr>A128068542K_Latest</vt:lpstr>
      <vt:lpstr>A128068546V</vt:lpstr>
      <vt:lpstr>A128068546V_Data</vt:lpstr>
      <vt:lpstr>A128068546V_Latest</vt:lpstr>
      <vt:lpstr>A128068550K</vt:lpstr>
      <vt:lpstr>A128068550K_Data</vt:lpstr>
      <vt:lpstr>A128068550K_Latest</vt:lpstr>
      <vt:lpstr>A128068554V</vt:lpstr>
      <vt:lpstr>A128068554V_Data</vt:lpstr>
      <vt:lpstr>A128068554V_Latest</vt:lpstr>
      <vt:lpstr>A128068558C</vt:lpstr>
      <vt:lpstr>A128068558C_Data</vt:lpstr>
      <vt:lpstr>A128068558C_Latest</vt:lpstr>
      <vt:lpstr>A128068562V</vt:lpstr>
      <vt:lpstr>A128068562V_Data</vt:lpstr>
      <vt:lpstr>A128068562V_Latest</vt:lpstr>
      <vt:lpstr>A128068566C</vt:lpstr>
      <vt:lpstr>A128068566C_Data</vt:lpstr>
      <vt:lpstr>A128068566C_Latest</vt:lpstr>
      <vt:lpstr>A128068570V</vt:lpstr>
      <vt:lpstr>A128068570V_Data</vt:lpstr>
      <vt:lpstr>A128068570V_Latest</vt:lpstr>
      <vt:lpstr>A128068574C</vt:lpstr>
      <vt:lpstr>A128068574C_Data</vt:lpstr>
      <vt:lpstr>A128068574C_Latest</vt:lpstr>
      <vt:lpstr>A128068578L</vt:lpstr>
      <vt:lpstr>A128068578L_Data</vt:lpstr>
      <vt:lpstr>A128068578L_Latest</vt:lpstr>
      <vt:lpstr>A128068582C</vt:lpstr>
      <vt:lpstr>A128068582C_Data</vt:lpstr>
      <vt:lpstr>A128068582C_Latest</vt:lpstr>
      <vt:lpstr>A128068586L</vt:lpstr>
      <vt:lpstr>A128068586L_Data</vt:lpstr>
      <vt:lpstr>A128068586L_Latest</vt:lpstr>
      <vt:lpstr>A128068590C</vt:lpstr>
      <vt:lpstr>A128068590C_Data</vt:lpstr>
      <vt:lpstr>A128068590C_Latest</vt:lpstr>
      <vt:lpstr>A128068594L</vt:lpstr>
      <vt:lpstr>A128068594L_Data</vt:lpstr>
      <vt:lpstr>A128068594L_Latest</vt:lpstr>
      <vt:lpstr>A128068598W</vt:lpstr>
      <vt:lpstr>A128068598W_Data</vt:lpstr>
      <vt:lpstr>A128068598W_Latest</vt:lpstr>
      <vt:lpstr>A128068606K</vt:lpstr>
      <vt:lpstr>A128068606K_Data</vt:lpstr>
      <vt:lpstr>A128068606K_Latest</vt:lpstr>
      <vt:lpstr>A128068610A</vt:lpstr>
      <vt:lpstr>A128068610A_Data</vt:lpstr>
      <vt:lpstr>A128068610A_Latest</vt:lpstr>
      <vt:lpstr>A128068614K</vt:lpstr>
      <vt:lpstr>A128068614K_Data</vt:lpstr>
      <vt:lpstr>A128068614K_Latest</vt:lpstr>
      <vt:lpstr>A128068618V</vt:lpstr>
      <vt:lpstr>A128068618V_Data</vt:lpstr>
      <vt:lpstr>A128068618V_Latest</vt:lpstr>
      <vt:lpstr>A128068622K</vt:lpstr>
      <vt:lpstr>A128068622K_Data</vt:lpstr>
      <vt:lpstr>A128068622K_Latest</vt:lpstr>
      <vt:lpstr>A128068626V</vt:lpstr>
      <vt:lpstr>A128068626V_Data</vt:lpstr>
      <vt:lpstr>A128068626V_Latest</vt:lpstr>
      <vt:lpstr>A128068630K</vt:lpstr>
      <vt:lpstr>A128068630K_Data</vt:lpstr>
      <vt:lpstr>A128068630K_Latest</vt:lpstr>
      <vt:lpstr>A128068634V</vt:lpstr>
      <vt:lpstr>A128068634V_Data</vt:lpstr>
      <vt:lpstr>A128068634V_Latest</vt:lpstr>
      <vt:lpstr>A128068638C</vt:lpstr>
      <vt:lpstr>A128068638C_Data</vt:lpstr>
      <vt:lpstr>A128068638C_Latest</vt:lpstr>
      <vt:lpstr>A128068642V</vt:lpstr>
      <vt:lpstr>A128068642V_Data</vt:lpstr>
      <vt:lpstr>A128068642V_Latest</vt:lpstr>
      <vt:lpstr>A128068646C</vt:lpstr>
      <vt:lpstr>A128068646C_Data</vt:lpstr>
      <vt:lpstr>A128068646C_Latest</vt:lpstr>
      <vt:lpstr>A128068650V</vt:lpstr>
      <vt:lpstr>A128068650V_Data</vt:lpstr>
      <vt:lpstr>A128068650V_Latest</vt:lpstr>
      <vt:lpstr>A128068654C</vt:lpstr>
      <vt:lpstr>A128068654C_Data</vt:lpstr>
      <vt:lpstr>A128068654C_Latest</vt:lpstr>
      <vt:lpstr>A128068658L</vt:lpstr>
      <vt:lpstr>A128068658L_Data</vt:lpstr>
      <vt:lpstr>A128068658L_Latest</vt:lpstr>
      <vt:lpstr>A128068662C</vt:lpstr>
      <vt:lpstr>A128068662C_Data</vt:lpstr>
      <vt:lpstr>A128068662C_Latest</vt:lpstr>
      <vt:lpstr>A128068666L</vt:lpstr>
      <vt:lpstr>A128068666L_Data</vt:lpstr>
      <vt:lpstr>A128068666L_Latest</vt:lpstr>
      <vt:lpstr>A128068670C</vt:lpstr>
      <vt:lpstr>A128068670C_Data</vt:lpstr>
      <vt:lpstr>A128068670C_Latest</vt:lpstr>
      <vt:lpstr>A128068674L</vt:lpstr>
      <vt:lpstr>A128068674L_Data</vt:lpstr>
      <vt:lpstr>A128068674L_Latest</vt:lpstr>
      <vt:lpstr>A128068678W</vt:lpstr>
      <vt:lpstr>A128068678W_Data</vt:lpstr>
      <vt:lpstr>A128068678W_Latest</vt:lpstr>
      <vt:lpstr>A128068682L</vt:lpstr>
      <vt:lpstr>A128068682L_Data</vt:lpstr>
      <vt:lpstr>A128068682L_Latest</vt:lpstr>
      <vt:lpstr>A128068686W</vt:lpstr>
      <vt:lpstr>A128068686W_Data</vt:lpstr>
      <vt:lpstr>A128068686W_Latest</vt:lpstr>
      <vt:lpstr>A128068690L</vt:lpstr>
      <vt:lpstr>A128068690L_Data</vt:lpstr>
      <vt:lpstr>A128068690L_Latest</vt:lpstr>
      <vt:lpstr>A128068694W</vt:lpstr>
      <vt:lpstr>A128068694W_Data</vt:lpstr>
      <vt:lpstr>A128068694W_Latest</vt:lpstr>
      <vt:lpstr>A128070098T</vt:lpstr>
      <vt:lpstr>A128070098T_Data</vt:lpstr>
      <vt:lpstr>A128070098T_Latest</vt:lpstr>
      <vt:lpstr>A128070102W</vt:lpstr>
      <vt:lpstr>A128070102W_Data</vt:lpstr>
      <vt:lpstr>A128070102W_Latest</vt:lpstr>
      <vt:lpstr>A128070106F</vt:lpstr>
      <vt:lpstr>A128070106F_Data</vt:lpstr>
      <vt:lpstr>A128070106F_Latest</vt:lpstr>
      <vt:lpstr>A128070110W</vt:lpstr>
      <vt:lpstr>A128070110W_Data</vt:lpstr>
      <vt:lpstr>A128070110W_Latest</vt:lpstr>
      <vt:lpstr>A128070114F</vt:lpstr>
      <vt:lpstr>A128070114F_Data</vt:lpstr>
      <vt:lpstr>A128070114F_Latest</vt:lpstr>
      <vt:lpstr>A128070118R</vt:lpstr>
      <vt:lpstr>A128070118R_Data</vt:lpstr>
      <vt:lpstr>A128070118R_Latest</vt:lpstr>
      <vt:lpstr>A128070122F</vt:lpstr>
      <vt:lpstr>A128070122F_Data</vt:lpstr>
      <vt:lpstr>A128070122F_Latest</vt:lpstr>
      <vt:lpstr>A128070126R</vt:lpstr>
      <vt:lpstr>A128070126R_Data</vt:lpstr>
      <vt:lpstr>A128070126R_Latest</vt:lpstr>
      <vt:lpstr>A128070466K</vt:lpstr>
      <vt:lpstr>A128070466K_Data</vt:lpstr>
      <vt:lpstr>A128070466K_Latest</vt:lpstr>
      <vt:lpstr>A128070470A</vt:lpstr>
      <vt:lpstr>A128070470A_Data</vt:lpstr>
      <vt:lpstr>A128070470A_Latest</vt:lpstr>
      <vt:lpstr>A128070474K</vt:lpstr>
      <vt:lpstr>A128070474K_Data</vt:lpstr>
      <vt:lpstr>A128070474K_Latest</vt:lpstr>
      <vt:lpstr>A128070478V</vt:lpstr>
      <vt:lpstr>A128070478V_Data</vt:lpstr>
      <vt:lpstr>A128070478V_Latest</vt:lpstr>
      <vt:lpstr>A128070482K</vt:lpstr>
      <vt:lpstr>A128070482K_Data</vt:lpstr>
      <vt:lpstr>A128070482K_Latest</vt:lpstr>
      <vt:lpstr>A128070490K</vt:lpstr>
      <vt:lpstr>A128070490K_Data</vt:lpstr>
      <vt:lpstr>A128070490K_Latest</vt:lpstr>
      <vt:lpstr>A128070494V</vt:lpstr>
      <vt:lpstr>A128070494V_Data</vt:lpstr>
      <vt:lpstr>A128070494V_Latest</vt:lpstr>
      <vt:lpstr>A128070498C</vt:lpstr>
      <vt:lpstr>A128070498C_Data</vt:lpstr>
      <vt:lpstr>A128070498C_Latest</vt:lpstr>
      <vt:lpstr>A128070502J</vt:lpstr>
      <vt:lpstr>A128070502J_Data</vt:lpstr>
      <vt:lpstr>A128070502J_Latest</vt:lpstr>
      <vt:lpstr>A128070506T</vt:lpstr>
      <vt:lpstr>A128070506T_Data</vt:lpstr>
      <vt:lpstr>A128070506T_Latest</vt:lpstr>
      <vt:lpstr>A128070510J</vt:lpstr>
      <vt:lpstr>A128070510J_Data</vt:lpstr>
      <vt:lpstr>A128070510J_Latest</vt:lpstr>
      <vt:lpstr>A128070514T</vt:lpstr>
      <vt:lpstr>A128070514T_Data</vt:lpstr>
      <vt:lpstr>A128070514T_Latest</vt:lpstr>
      <vt:lpstr>A128070518A</vt:lpstr>
      <vt:lpstr>A128070518A_Data</vt:lpstr>
      <vt:lpstr>A128070518A_Latest</vt:lpstr>
      <vt:lpstr>A128070522T</vt:lpstr>
      <vt:lpstr>A128070522T_Data</vt:lpstr>
      <vt:lpstr>A128070522T_Latest</vt:lpstr>
      <vt:lpstr>A128070526A</vt:lpstr>
      <vt:lpstr>A128070526A_Data</vt:lpstr>
      <vt:lpstr>A128070526A_Latest</vt:lpstr>
      <vt:lpstr>A128070530T</vt:lpstr>
      <vt:lpstr>A128070530T_Data</vt:lpstr>
      <vt:lpstr>A128070530T_Latest</vt:lpstr>
      <vt:lpstr>A128070534A</vt:lpstr>
      <vt:lpstr>A128070534A_Data</vt:lpstr>
      <vt:lpstr>A128070534A_Latest</vt:lpstr>
      <vt:lpstr>A128070538K</vt:lpstr>
      <vt:lpstr>A128070538K_Data</vt:lpstr>
      <vt:lpstr>A128070538K_Latest</vt:lpstr>
      <vt:lpstr>A128070542A</vt:lpstr>
      <vt:lpstr>A128070542A_Data</vt:lpstr>
      <vt:lpstr>A128070542A_Latest</vt:lpstr>
      <vt:lpstr>A128070546K</vt:lpstr>
      <vt:lpstr>A128070546K_Data</vt:lpstr>
      <vt:lpstr>A128070546K_Latest</vt:lpstr>
      <vt:lpstr>A128070550A</vt:lpstr>
      <vt:lpstr>A128070550A_Data</vt:lpstr>
      <vt:lpstr>A128070550A_Latest</vt:lpstr>
      <vt:lpstr>A128070554K</vt:lpstr>
      <vt:lpstr>A128070554K_Data</vt:lpstr>
      <vt:lpstr>A128070554K_Latest</vt:lpstr>
      <vt:lpstr>A128070558V</vt:lpstr>
      <vt:lpstr>A128070558V_Data</vt:lpstr>
      <vt:lpstr>A128070558V_Latest</vt:lpstr>
      <vt:lpstr>A128070562K</vt:lpstr>
      <vt:lpstr>A128070562K_Data</vt:lpstr>
      <vt:lpstr>A128070562K_Latest</vt:lpstr>
      <vt:lpstr>A128070566V</vt:lpstr>
      <vt:lpstr>A128070566V_Data</vt:lpstr>
      <vt:lpstr>A128070566V_Latest</vt:lpstr>
      <vt:lpstr>A128070570K</vt:lpstr>
      <vt:lpstr>A128070570K_Data</vt:lpstr>
      <vt:lpstr>A128070570K_Latest</vt:lpstr>
      <vt:lpstr>A128070574V</vt:lpstr>
      <vt:lpstr>A128070574V_Data</vt:lpstr>
      <vt:lpstr>A128070574V_Latest</vt:lpstr>
      <vt:lpstr>A128070578C</vt:lpstr>
      <vt:lpstr>A128070578C_Data</vt:lpstr>
      <vt:lpstr>A128070578C_Latest</vt:lpstr>
      <vt:lpstr>A128070582V</vt:lpstr>
      <vt:lpstr>A128070582V_Data</vt:lpstr>
      <vt:lpstr>A128070582V_Latest</vt:lpstr>
      <vt:lpstr>A128070586C</vt:lpstr>
      <vt:lpstr>A128070586C_Data</vt:lpstr>
      <vt:lpstr>A128070586C_Latest</vt:lpstr>
      <vt:lpstr>A128070590V</vt:lpstr>
      <vt:lpstr>A128070590V_Data</vt:lpstr>
      <vt:lpstr>A128070590V_Latest</vt:lpstr>
      <vt:lpstr>A128070594C</vt:lpstr>
      <vt:lpstr>A128070594C_Data</vt:lpstr>
      <vt:lpstr>A128070594C_Latest</vt:lpstr>
      <vt:lpstr>A128070598L</vt:lpstr>
      <vt:lpstr>A128070598L_Data</vt:lpstr>
      <vt:lpstr>A128070598L_Latest</vt:lpstr>
      <vt:lpstr>A128070602T</vt:lpstr>
      <vt:lpstr>A128070602T_Data</vt:lpstr>
      <vt:lpstr>A128070602T_Latest</vt:lpstr>
      <vt:lpstr>A128070606A</vt:lpstr>
      <vt:lpstr>A128070606A_Data</vt:lpstr>
      <vt:lpstr>A128070606A_Latest</vt:lpstr>
      <vt:lpstr>A128070610T</vt:lpstr>
      <vt:lpstr>A128070610T_Data</vt:lpstr>
      <vt:lpstr>A128070610T_Latest</vt:lpstr>
      <vt:lpstr>A128070614A</vt:lpstr>
      <vt:lpstr>A128070614A_Data</vt:lpstr>
      <vt:lpstr>A128070614A_Latest</vt:lpstr>
      <vt:lpstr>A128070618K</vt:lpstr>
      <vt:lpstr>A128070618K_Data</vt:lpstr>
      <vt:lpstr>A128070618K_Latest</vt:lpstr>
      <vt:lpstr>A128070622A</vt:lpstr>
      <vt:lpstr>A128070622A_Data</vt:lpstr>
      <vt:lpstr>A128070622A_Latest</vt:lpstr>
      <vt:lpstr>A128070626K</vt:lpstr>
      <vt:lpstr>A128070626K_Data</vt:lpstr>
      <vt:lpstr>A128070626K_Latest</vt:lpstr>
      <vt:lpstr>A128070630A</vt:lpstr>
      <vt:lpstr>A128070630A_Data</vt:lpstr>
      <vt:lpstr>A128070630A_Latest</vt:lpstr>
      <vt:lpstr>A128070634K</vt:lpstr>
      <vt:lpstr>A128070634K_Data</vt:lpstr>
      <vt:lpstr>A128070634K_Latest</vt:lpstr>
      <vt:lpstr>A128070638V</vt:lpstr>
      <vt:lpstr>A128070638V_Data</vt:lpstr>
      <vt:lpstr>A128070638V_Latest</vt:lpstr>
      <vt:lpstr>A128070642K</vt:lpstr>
      <vt:lpstr>A128070642K_Data</vt:lpstr>
      <vt:lpstr>A128070642K_Latest</vt:lpstr>
      <vt:lpstr>A128070646V</vt:lpstr>
      <vt:lpstr>A128070646V_Data</vt:lpstr>
      <vt:lpstr>A128070646V_Latest</vt:lpstr>
      <vt:lpstr>A128070650K</vt:lpstr>
      <vt:lpstr>A128070650K_Data</vt:lpstr>
      <vt:lpstr>A128070650K_Latest</vt:lpstr>
      <vt:lpstr>A128070654V</vt:lpstr>
      <vt:lpstr>A128070654V_Data</vt:lpstr>
      <vt:lpstr>A128070654V_Latest</vt:lpstr>
      <vt:lpstr>A128070658C</vt:lpstr>
      <vt:lpstr>A128070658C_Data</vt:lpstr>
      <vt:lpstr>A128070658C_Latest</vt:lpstr>
      <vt:lpstr>A128070662V</vt:lpstr>
      <vt:lpstr>A128070662V_Data</vt:lpstr>
      <vt:lpstr>A128070662V_Latest</vt:lpstr>
      <vt:lpstr>A128070666C</vt:lpstr>
      <vt:lpstr>A128070666C_Data</vt:lpstr>
      <vt:lpstr>A128070666C_Latest</vt:lpstr>
      <vt:lpstr>A128070670V</vt:lpstr>
      <vt:lpstr>A128070670V_Data</vt:lpstr>
      <vt:lpstr>A128070670V_Latest</vt:lpstr>
      <vt:lpstr>A128070674C</vt:lpstr>
      <vt:lpstr>A128070674C_Data</vt:lpstr>
      <vt:lpstr>A128070674C_Latest</vt:lpstr>
      <vt:lpstr>A128070678L</vt:lpstr>
      <vt:lpstr>A128070678L_Data</vt:lpstr>
      <vt:lpstr>A128070678L_Latest</vt:lpstr>
      <vt:lpstr>A128070682C</vt:lpstr>
      <vt:lpstr>A128070682C_Data</vt:lpstr>
      <vt:lpstr>A128070682C_Latest</vt:lpstr>
      <vt:lpstr>A128070686L</vt:lpstr>
      <vt:lpstr>A128070686L_Data</vt:lpstr>
      <vt:lpstr>A128070686L_Latest</vt:lpstr>
      <vt:lpstr>A128070690C</vt:lpstr>
      <vt:lpstr>A128070690C_Data</vt:lpstr>
      <vt:lpstr>A128070690C_Latest</vt:lpstr>
      <vt:lpstr>A128070694L</vt:lpstr>
      <vt:lpstr>A128070694L_Data</vt:lpstr>
      <vt:lpstr>A128070694L_Latest</vt:lpstr>
      <vt:lpstr>A128070698W</vt:lpstr>
      <vt:lpstr>A128070698W_Data</vt:lpstr>
      <vt:lpstr>A128070698W_Latest</vt:lpstr>
      <vt:lpstr>A128070702A</vt:lpstr>
      <vt:lpstr>A128070702A_Data</vt:lpstr>
      <vt:lpstr>A128070702A_Latest</vt:lpstr>
      <vt:lpstr>A128070706K</vt:lpstr>
      <vt:lpstr>A128070706K_Data</vt:lpstr>
      <vt:lpstr>A128070706K_Latest</vt:lpstr>
      <vt:lpstr>A128070710A</vt:lpstr>
      <vt:lpstr>A128070710A_Data</vt:lpstr>
      <vt:lpstr>A128070710A_Latest</vt:lpstr>
      <vt:lpstr>A128070714K</vt:lpstr>
      <vt:lpstr>A128070714K_Data</vt:lpstr>
      <vt:lpstr>A128070714K_Latest</vt:lpstr>
      <vt:lpstr>A128070722K</vt:lpstr>
      <vt:lpstr>A128070722K_Data</vt:lpstr>
      <vt:lpstr>A128070722K_Latest</vt:lpstr>
      <vt:lpstr>A128070726V</vt:lpstr>
      <vt:lpstr>A128070726V_Data</vt:lpstr>
      <vt:lpstr>A128070726V_Latest</vt:lpstr>
      <vt:lpstr>A128070730K</vt:lpstr>
      <vt:lpstr>A128070730K_Data</vt:lpstr>
      <vt:lpstr>A128070730K_Latest</vt:lpstr>
      <vt:lpstr>A128070734V</vt:lpstr>
      <vt:lpstr>A128070734V_Data</vt:lpstr>
      <vt:lpstr>A128070734V_Latest</vt:lpstr>
      <vt:lpstr>A128070738C</vt:lpstr>
      <vt:lpstr>A128070738C_Data</vt:lpstr>
      <vt:lpstr>A128070738C_Latest</vt:lpstr>
      <vt:lpstr>A128070742V</vt:lpstr>
      <vt:lpstr>A128070742V_Data</vt:lpstr>
      <vt:lpstr>A128070742V_Latest</vt:lpstr>
      <vt:lpstr>A128070746C</vt:lpstr>
      <vt:lpstr>A128070746C_Data</vt:lpstr>
      <vt:lpstr>A128070746C_Latest</vt:lpstr>
      <vt:lpstr>A128070750V</vt:lpstr>
      <vt:lpstr>A128070750V_Data</vt:lpstr>
      <vt:lpstr>A128070750V_Latest</vt:lpstr>
      <vt:lpstr>A128070754C</vt:lpstr>
      <vt:lpstr>A128070754C_Data</vt:lpstr>
      <vt:lpstr>A128070754C_Latest</vt:lpstr>
      <vt:lpstr>A128070758L</vt:lpstr>
      <vt:lpstr>A128070758L_Data</vt:lpstr>
      <vt:lpstr>A128070758L_Latest</vt:lpstr>
      <vt:lpstr>A128070762C</vt:lpstr>
      <vt:lpstr>A128070762C_Data</vt:lpstr>
      <vt:lpstr>A128070762C_Latest</vt:lpstr>
      <vt:lpstr>A128070766L</vt:lpstr>
      <vt:lpstr>A128070766L_Data</vt:lpstr>
      <vt:lpstr>A128070766L_Latest</vt:lpstr>
      <vt:lpstr>A128070770C</vt:lpstr>
      <vt:lpstr>A128070770C_Data</vt:lpstr>
      <vt:lpstr>A128070770C_Latest</vt:lpstr>
      <vt:lpstr>A128070774L</vt:lpstr>
      <vt:lpstr>A128070774L_Data</vt:lpstr>
      <vt:lpstr>A128070774L_Latest</vt:lpstr>
      <vt:lpstr>A128070778W</vt:lpstr>
      <vt:lpstr>A128070778W_Data</vt:lpstr>
      <vt:lpstr>A128070778W_Latest</vt:lpstr>
      <vt:lpstr>A128070782L</vt:lpstr>
      <vt:lpstr>A128070782L_Data</vt:lpstr>
      <vt:lpstr>A128070782L_Latest</vt:lpstr>
      <vt:lpstr>A128070786W</vt:lpstr>
      <vt:lpstr>A128070786W_Data</vt:lpstr>
      <vt:lpstr>A128070786W_Latest</vt:lpstr>
      <vt:lpstr>A128070790L</vt:lpstr>
      <vt:lpstr>A128070790L_Data</vt:lpstr>
      <vt:lpstr>A128070790L_Latest</vt:lpstr>
      <vt:lpstr>A128070794W</vt:lpstr>
      <vt:lpstr>A128070794W_Data</vt:lpstr>
      <vt:lpstr>A128070794W_Latest</vt:lpstr>
      <vt:lpstr>A128070798F</vt:lpstr>
      <vt:lpstr>A128070798F_Data</vt:lpstr>
      <vt:lpstr>A128070798F_Latest</vt:lpstr>
      <vt:lpstr>A128070802K</vt:lpstr>
      <vt:lpstr>A128070802K_Data</vt:lpstr>
      <vt:lpstr>A128070802K_Latest</vt:lpstr>
      <vt:lpstr>A128070806V</vt:lpstr>
      <vt:lpstr>A128070806V_Data</vt:lpstr>
      <vt:lpstr>A128070806V_Latest</vt:lpstr>
      <vt:lpstr>A128070810K</vt:lpstr>
      <vt:lpstr>A128070810K_Data</vt:lpstr>
      <vt:lpstr>A128070810K_Latest</vt:lpstr>
      <vt:lpstr>A128070814V</vt:lpstr>
      <vt:lpstr>A128070814V_Data</vt:lpstr>
      <vt:lpstr>A128070814V_Latest</vt:lpstr>
      <vt:lpstr>A128070818C</vt:lpstr>
      <vt:lpstr>A128070818C_Data</vt:lpstr>
      <vt:lpstr>A128070818C_Latest</vt:lpstr>
      <vt:lpstr>A128070822V</vt:lpstr>
      <vt:lpstr>A128070822V_Data</vt:lpstr>
      <vt:lpstr>A128070822V_Latest</vt:lpstr>
      <vt:lpstr>A128072414V</vt:lpstr>
      <vt:lpstr>A128072414V_Data</vt:lpstr>
      <vt:lpstr>A128072414V_Latest</vt:lpstr>
      <vt:lpstr>A128072418C</vt:lpstr>
      <vt:lpstr>A128072418C_Data</vt:lpstr>
      <vt:lpstr>A128072418C_Latest</vt:lpstr>
      <vt:lpstr>A128072422V</vt:lpstr>
      <vt:lpstr>A128072422V_Data</vt:lpstr>
      <vt:lpstr>A128072422V_Latest</vt:lpstr>
      <vt:lpstr>A128072426C</vt:lpstr>
      <vt:lpstr>A128072426C_Data</vt:lpstr>
      <vt:lpstr>A128072426C_Latest</vt:lpstr>
      <vt:lpstr>A128072430V</vt:lpstr>
      <vt:lpstr>A128072430V_Data</vt:lpstr>
      <vt:lpstr>A128072430V_Latest</vt:lpstr>
      <vt:lpstr>A128072434C</vt:lpstr>
      <vt:lpstr>A128072434C_Data</vt:lpstr>
      <vt:lpstr>A128072434C_Latest</vt:lpstr>
      <vt:lpstr>A128072786J</vt:lpstr>
      <vt:lpstr>A128072786J_Data</vt:lpstr>
      <vt:lpstr>A128072786J_Latest</vt:lpstr>
      <vt:lpstr>A128072790X</vt:lpstr>
      <vt:lpstr>A128072790X_Data</vt:lpstr>
      <vt:lpstr>A128072790X_Latest</vt:lpstr>
      <vt:lpstr>A128072794J</vt:lpstr>
      <vt:lpstr>A128072794J_Data</vt:lpstr>
      <vt:lpstr>A128072794J_Latest</vt:lpstr>
      <vt:lpstr>A128072798T</vt:lpstr>
      <vt:lpstr>A128072798T_Data</vt:lpstr>
      <vt:lpstr>A128072798T_Latest</vt:lpstr>
      <vt:lpstr>A128072802W</vt:lpstr>
      <vt:lpstr>A128072802W_Data</vt:lpstr>
      <vt:lpstr>A128072802W_Latest</vt:lpstr>
      <vt:lpstr>A128072806F</vt:lpstr>
      <vt:lpstr>A128072806F_Data</vt:lpstr>
      <vt:lpstr>A128072806F_Latest</vt:lpstr>
      <vt:lpstr>A128072810W</vt:lpstr>
      <vt:lpstr>A128072810W_Data</vt:lpstr>
      <vt:lpstr>A128072810W_Latest</vt:lpstr>
      <vt:lpstr>A128072814F</vt:lpstr>
      <vt:lpstr>A128072814F_Data</vt:lpstr>
      <vt:lpstr>A128072814F_Latest</vt:lpstr>
      <vt:lpstr>A128072818R</vt:lpstr>
      <vt:lpstr>A128072818R_Data</vt:lpstr>
      <vt:lpstr>A128072818R_Latest</vt:lpstr>
      <vt:lpstr>A128072826R</vt:lpstr>
      <vt:lpstr>A128072826R_Data</vt:lpstr>
      <vt:lpstr>A128072826R_Latest</vt:lpstr>
      <vt:lpstr>A128072830F</vt:lpstr>
      <vt:lpstr>A128072830F_Data</vt:lpstr>
      <vt:lpstr>A128072830F_Latest</vt:lpstr>
      <vt:lpstr>A128072834R</vt:lpstr>
      <vt:lpstr>A128072834R_Data</vt:lpstr>
      <vt:lpstr>A128072834R_Latest</vt:lpstr>
      <vt:lpstr>A128072838X</vt:lpstr>
      <vt:lpstr>A128072838X_Data</vt:lpstr>
      <vt:lpstr>A128072838X_Latest</vt:lpstr>
      <vt:lpstr>A128072842R</vt:lpstr>
      <vt:lpstr>A128072842R_Data</vt:lpstr>
      <vt:lpstr>A128072842R_Latest</vt:lpstr>
      <vt:lpstr>A128072846X</vt:lpstr>
      <vt:lpstr>A128072846X_Data</vt:lpstr>
      <vt:lpstr>A128072846X_Latest</vt:lpstr>
      <vt:lpstr>A128072850R</vt:lpstr>
      <vt:lpstr>A128072850R_Data</vt:lpstr>
      <vt:lpstr>A128072850R_Latest</vt:lpstr>
      <vt:lpstr>A128072854X</vt:lpstr>
      <vt:lpstr>A128072854X_Data</vt:lpstr>
      <vt:lpstr>A128072854X_Latest</vt:lpstr>
      <vt:lpstr>A128072858J</vt:lpstr>
      <vt:lpstr>A128072858J_Data</vt:lpstr>
      <vt:lpstr>A128072858J_Latest</vt:lpstr>
      <vt:lpstr>A128072862X</vt:lpstr>
      <vt:lpstr>A128072862X_Data</vt:lpstr>
      <vt:lpstr>A128072862X_Latest</vt:lpstr>
      <vt:lpstr>A128072866J</vt:lpstr>
      <vt:lpstr>A128072866J_Data</vt:lpstr>
      <vt:lpstr>A128072866J_Latest</vt:lpstr>
      <vt:lpstr>A128072870X</vt:lpstr>
      <vt:lpstr>A128072870X_Data</vt:lpstr>
      <vt:lpstr>A128072870X_Latest</vt:lpstr>
      <vt:lpstr>A128072874J</vt:lpstr>
      <vt:lpstr>A128072874J_Data</vt:lpstr>
      <vt:lpstr>A128072874J_Latest</vt:lpstr>
      <vt:lpstr>A128072878T</vt:lpstr>
      <vt:lpstr>A128072878T_Data</vt:lpstr>
      <vt:lpstr>A128072878T_Latest</vt:lpstr>
      <vt:lpstr>A128072882J</vt:lpstr>
      <vt:lpstr>A128072882J_Data</vt:lpstr>
      <vt:lpstr>A128072882J_Latest</vt:lpstr>
      <vt:lpstr>A128072886T</vt:lpstr>
      <vt:lpstr>A128072886T_Data</vt:lpstr>
      <vt:lpstr>A128072886T_Latest</vt:lpstr>
      <vt:lpstr>A128072890J</vt:lpstr>
      <vt:lpstr>A128072890J_Data</vt:lpstr>
      <vt:lpstr>A128072890J_Latest</vt:lpstr>
      <vt:lpstr>A128072894T</vt:lpstr>
      <vt:lpstr>A128072894T_Data</vt:lpstr>
      <vt:lpstr>A128072894T_Latest</vt:lpstr>
      <vt:lpstr>A128072898A</vt:lpstr>
      <vt:lpstr>A128072898A_Data</vt:lpstr>
      <vt:lpstr>A128072898A_Latest</vt:lpstr>
      <vt:lpstr>A128072902F</vt:lpstr>
      <vt:lpstr>A128072902F_Data</vt:lpstr>
      <vt:lpstr>A128072902F_Latest</vt:lpstr>
      <vt:lpstr>A128072906R</vt:lpstr>
      <vt:lpstr>A128072906R_Data</vt:lpstr>
      <vt:lpstr>A128072906R_Latest</vt:lpstr>
      <vt:lpstr>A128072910F</vt:lpstr>
      <vt:lpstr>A128072910F_Data</vt:lpstr>
      <vt:lpstr>A128072910F_Latest</vt:lpstr>
      <vt:lpstr>A128072914R</vt:lpstr>
      <vt:lpstr>A128072914R_Data</vt:lpstr>
      <vt:lpstr>A128072914R_Latest</vt:lpstr>
      <vt:lpstr>A128072918X</vt:lpstr>
      <vt:lpstr>A128072918X_Data</vt:lpstr>
      <vt:lpstr>A128072918X_Latest</vt:lpstr>
      <vt:lpstr>A128072922R</vt:lpstr>
      <vt:lpstr>A128072922R_Data</vt:lpstr>
      <vt:lpstr>A128072922R_Latest</vt:lpstr>
      <vt:lpstr>A128072926X</vt:lpstr>
      <vt:lpstr>A128072926X_Data</vt:lpstr>
      <vt:lpstr>A128072926X_Latest</vt:lpstr>
      <vt:lpstr>A128072930R</vt:lpstr>
      <vt:lpstr>A128072930R_Data</vt:lpstr>
      <vt:lpstr>A128072930R_Latest</vt:lpstr>
      <vt:lpstr>A128072934X</vt:lpstr>
      <vt:lpstr>A128072934X_Data</vt:lpstr>
      <vt:lpstr>A128072934X_Latest</vt:lpstr>
      <vt:lpstr>A128072938J</vt:lpstr>
      <vt:lpstr>A128072938J_Data</vt:lpstr>
      <vt:lpstr>A128072938J_Latest</vt:lpstr>
      <vt:lpstr>A128072942X</vt:lpstr>
      <vt:lpstr>A128072942X_Data</vt:lpstr>
      <vt:lpstr>A128072942X_Latest</vt:lpstr>
      <vt:lpstr>A128072946J</vt:lpstr>
      <vt:lpstr>A128072946J_Data</vt:lpstr>
      <vt:lpstr>A128072946J_Latest</vt:lpstr>
      <vt:lpstr>A128072950X</vt:lpstr>
      <vt:lpstr>A128072950X_Data</vt:lpstr>
      <vt:lpstr>A128072950X_Latest</vt:lpstr>
      <vt:lpstr>A128072954J</vt:lpstr>
      <vt:lpstr>A128072954J_Data</vt:lpstr>
      <vt:lpstr>A128072954J_Latest</vt:lpstr>
      <vt:lpstr>A128072958T</vt:lpstr>
      <vt:lpstr>A128072958T_Data</vt:lpstr>
      <vt:lpstr>A128072958T_Latest</vt:lpstr>
      <vt:lpstr>A128072962J</vt:lpstr>
      <vt:lpstr>A128072962J_Data</vt:lpstr>
      <vt:lpstr>A128072962J_Latest</vt:lpstr>
      <vt:lpstr>A128072966T</vt:lpstr>
      <vt:lpstr>A128072966T_Data</vt:lpstr>
      <vt:lpstr>A128072966T_Latest</vt:lpstr>
      <vt:lpstr>A128072970J</vt:lpstr>
      <vt:lpstr>A128072970J_Data</vt:lpstr>
      <vt:lpstr>A128072970J_Latest</vt:lpstr>
      <vt:lpstr>A128072974T</vt:lpstr>
      <vt:lpstr>A128072974T_Data</vt:lpstr>
      <vt:lpstr>A128072974T_Latest</vt:lpstr>
      <vt:lpstr>A128072978A</vt:lpstr>
      <vt:lpstr>A128072978A_Data</vt:lpstr>
      <vt:lpstr>A128072978A_Latest</vt:lpstr>
      <vt:lpstr>A128072982T</vt:lpstr>
      <vt:lpstr>A128072982T_Data</vt:lpstr>
      <vt:lpstr>A128072982T_Latest</vt:lpstr>
      <vt:lpstr>A128072986A</vt:lpstr>
      <vt:lpstr>A128072986A_Data</vt:lpstr>
      <vt:lpstr>A128072986A_Latest</vt:lpstr>
      <vt:lpstr>A128072990T</vt:lpstr>
      <vt:lpstr>A128072990T_Data</vt:lpstr>
      <vt:lpstr>A128072990T_Latest</vt:lpstr>
      <vt:lpstr>A128072994A</vt:lpstr>
      <vt:lpstr>A128072994A_Data</vt:lpstr>
      <vt:lpstr>A128072994A_Latest</vt:lpstr>
      <vt:lpstr>A128072998K</vt:lpstr>
      <vt:lpstr>A128072998K_Data</vt:lpstr>
      <vt:lpstr>A128072998K_Latest</vt:lpstr>
      <vt:lpstr>A128073002T</vt:lpstr>
      <vt:lpstr>A128073002T_Data</vt:lpstr>
      <vt:lpstr>A128073002T_Latest</vt:lpstr>
      <vt:lpstr>A128073006A</vt:lpstr>
      <vt:lpstr>A128073006A_Data</vt:lpstr>
      <vt:lpstr>A128073006A_Latest</vt:lpstr>
      <vt:lpstr>A128073010T</vt:lpstr>
      <vt:lpstr>A128073010T_Data</vt:lpstr>
      <vt:lpstr>A128073010T_Latest</vt:lpstr>
      <vt:lpstr>A128073014A</vt:lpstr>
      <vt:lpstr>A128073014A_Data</vt:lpstr>
      <vt:lpstr>A128073014A_Latest</vt:lpstr>
      <vt:lpstr>A128073018K</vt:lpstr>
      <vt:lpstr>A128073018K_Data</vt:lpstr>
      <vt:lpstr>A128073018K_Latest</vt:lpstr>
      <vt:lpstr>A128073022A</vt:lpstr>
      <vt:lpstr>A128073022A_Data</vt:lpstr>
      <vt:lpstr>A128073022A_Latest</vt:lpstr>
      <vt:lpstr>A128073026K</vt:lpstr>
      <vt:lpstr>A128073026K_Data</vt:lpstr>
      <vt:lpstr>A128073026K_Latest</vt:lpstr>
      <vt:lpstr>A128073030A</vt:lpstr>
      <vt:lpstr>A128073030A_Data</vt:lpstr>
      <vt:lpstr>A128073030A_Latest</vt:lpstr>
      <vt:lpstr>A128073034K</vt:lpstr>
      <vt:lpstr>A128073034K_Data</vt:lpstr>
      <vt:lpstr>A128073034K_Latest</vt:lpstr>
      <vt:lpstr>A128073038V</vt:lpstr>
      <vt:lpstr>A128073038V_Data</vt:lpstr>
      <vt:lpstr>A128073038V_Latest</vt:lpstr>
      <vt:lpstr>A128073042K</vt:lpstr>
      <vt:lpstr>A128073042K_Data</vt:lpstr>
      <vt:lpstr>A128073042K_Latest</vt:lpstr>
      <vt:lpstr>A128073046V</vt:lpstr>
      <vt:lpstr>A128073046V_Data</vt:lpstr>
      <vt:lpstr>A128073046V_Latest</vt:lpstr>
      <vt:lpstr>A128073050K</vt:lpstr>
      <vt:lpstr>A128073050K_Data</vt:lpstr>
      <vt:lpstr>A128073050K_Latest</vt:lpstr>
      <vt:lpstr>A128073054V</vt:lpstr>
      <vt:lpstr>A128073054V_Data</vt:lpstr>
      <vt:lpstr>A128073054V_Latest</vt:lpstr>
      <vt:lpstr>A128073058C</vt:lpstr>
      <vt:lpstr>A128073058C_Data</vt:lpstr>
      <vt:lpstr>A128073058C_Latest</vt:lpstr>
      <vt:lpstr>A128073062V</vt:lpstr>
      <vt:lpstr>A128073062V_Data</vt:lpstr>
      <vt:lpstr>A128073062V_Latest</vt:lpstr>
      <vt:lpstr>A128073066C</vt:lpstr>
      <vt:lpstr>A128073066C_Data</vt:lpstr>
      <vt:lpstr>A128073066C_Latest</vt:lpstr>
      <vt:lpstr>A128073070V</vt:lpstr>
      <vt:lpstr>A128073070V_Data</vt:lpstr>
      <vt:lpstr>A128073070V_Latest</vt:lpstr>
      <vt:lpstr>A128073074C</vt:lpstr>
      <vt:lpstr>A128073074C_Data</vt:lpstr>
      <vt:lpstr>A128073074C_Latest</vt:lpstr>
      <vt:lpstr>A128073078L</vt:lpstr>
      <vt:lpstr>A128073078L_Data</vt:lpstr>
      <vt:lpstr>A128073078L_Latest</vt:lpstr>
      <vt:lpstr>A128073082C</vt:lpstr>
      <vt:lpstr>A128073082C_Data</vt:lpstr>
      <vt:lpstr>A128073082C_Latest</vt:lpstr>
      <vt:lpstr>A128073086L</vt:lpstr>
      <vt:lpstr>A128073086L_Data</vt:lpstr>
      <vt:lpstr>A128073086L_Latest</vt:lpstr>
      <vt:lpstr>A128073090C</vt:lpstr>
      <vt:lpstr>A128073090C_Data</vt:lpstr>
      <vt:lpstr>A128073090C_Latest</vt:lpstr>
      <vt:lpstr>A128073094L</vt:lpstr>
      <vt:lpstr>A128073094L_Data</vt:lpstr>
      <vt:lpstr>A128073094L_Latest</vt:lpstr>
      <vt:lpstr>A128073098W</vt:lpstr>
      <vt:lpstr>A128073098W_Data</vt:lpstr>
      <vt:lpstr>A128073098W_Latest</vt:lpstr>
      <vt:lpstr>A128073102A</vt:lpstr>
      <vt:lpstr>A128073102A_Data</vt:lpstr>
      <vt:lpstr>A128073102A_Latest</vt:lpstr>
      <vt:lpstr>A128073106K</vt:lpstr>
      <vt:lpstr>A128073106K_Data</vt:lpstr>
      <vt:lpstr>A128073106K_Latest</vt:lpstr>
      <vt:lpstr>A128073110A</vt:lpstr>
      <vt:lpstr>A128073110A_Data</vt:lpstr>
      <vt:lpstr>A128073110A_Latest</vt:lpstr>
      <vt:lpstr>A128073114K</vt:lpstr>
      <vt:lpstr>A128073114K_Data</vt:lpstr>
      <vt:lpstr>A128073114K_Latest</vt:lpstr>
      <vt:lpstr>A128073118V</vt:lpstr>
      <vt:lpstr>A128073118V_Data</vt:lpstr>
      <vt:lpstr>A128073118V_Latest</vt:lpstr>
      <vt:lpstr>A128073122K</vt:lpstr>
      <vt:lpstr>A128073122K_Data</vt:lpstr>
      <vt:lpstr>A128073122K_Latest</vt:lpstr>
      <vt:lpstr>A128074494T</vt:lpstr>
      <vt:lpstr>A128074494T_Data</vt:lpstr>
      <vt:lpstr>A128074494T_Latest</vt:lpstr>
      <vt:lpstr>A128074498A</vt:lpstr>
      <vt:lpstr>A128074498A_Data</vt:lpstr>
      <vt:lpstr>A128074498A_Latest</vt:lpstr>
      <vt:lpstr>A128074502F</vt:lpstr>
      <vt:lpstr>A128074502F_Data</vt:lpstr>
      <vt:lpstr>A128074502F_Latest</vt:lpstr>
      <vt:lpstr>A128074506R</vt:lpstr>
      <vt:lpstr>A128074506R_Data</vt:lpstr>
      <vt:lpstr>A128074506R_Latest</vt:lpstr>
      <vt:lpstr>A128074510F</vt:lpstr>
      <vt:lpstr>A128074510F_Data</vt:lpstr>
      <vt:lpstr>A128074510F_Latest</vt:lpstr>
      <vt:lpstr>A128074514R</vt:lpstr>
      <vt:lpstr>A128074514R_Data</vt:lpstr>
      <vt:lpstr>A128074514R_Latest</vt:lpstr>
      <vt:lpstr>A128074890V</vt:lpstr>
      <vt:lpstr>A128074890V_Data</vt:lpstr>
      <vt:lpstr>A128074890V_Latest</vt:lpstr>
      <vt:lpstr>A128074894C</vt:lpstr>
      <vt:lpstr>A128074894C_Data</vt:lpstr>
      <vt:lpstr>A128074894C_Latest</vt:lpstr>
      <vt:lpstr>A128074898L</vt:lpstr>
      <vt:lpstr>A128074898L_Data</vt:lpstr>
      <vt:lpstr>A128074898L_Latest</vt:lpstr>
      <vt:lpstr>A128074902T</vt:lpstr>
      <vt:lpstr>A128074902T_Data</vt:lpstr>
      <vt:lpstr>A128074902T_Latest</vt:lpstr>
      <vt:lpstr>A128074906A</vt:lpstr>
      <vt:lpstr>A128074906A_Data</vt:lpstr>
      <vt:lpstr>A128074906A_Latest</vt:lpstr>
      <vt:lpstr>A128074910T</vt:lpstr>
      <vt:lpstr>A128074910T_Data</vt:lpstr>
      <vt:lpstr>A128074910T_Latest</vt:lpstr>
      <vt:lpstr>A128074914A</vt:lpstr>
      <vt:lpstr>A128074914A_Data</vt:lpstr>
      <vt:lpstr>A128074914A_Latest</vt:lpstr>
      <vt:lpstr>A128074918K</vt:lpstr>
      <vt:lpstr>A128074918K_Data</vt:lpstr>
      <vt:lpstr>A128074918K_Latest</vt:lpstr>
      <vt:lpstr>A128074922A</vt:lpstr>
      <vt:lpstr>A128074922A_Data</vt:lpstr>
      <vt:lpstr>A128074922A_Latest</vt:lpstr>
      <vt:lpstr>A128074926K</vt:lpstr>
      <vt:lpstr>A128074926K_Data</vt:lpstr>
      <vt:lpstr>A128074926K_Latest</vt:lpstr>
      <vt:lpstr>A128074930A</vt:lpstr>
      <vt:lpstr>A128074930A_Data</vt:lpstr>
      <vt:lpstr>A128074930A_Latest</vt:lpstr>
      <vt:lpstr>A128074934K</vt:lpstr>
      <vt:lpstr>A128074934K_Data</vt:lpstr>
      <vt:lpstr>A128074934K_Latest</vt:lpstr>
      <vt:lpstr>A128074938V</vt:lpstr>
      <vt:lpstr>A128074938V_Data</vt:lpstr>
      <vt:lpstr>A128074938V_Latest</vt:lpstr>
      <vt:lpstr>A128074942K</vt:lpstr>
      <vt:lpstr>A128074942K_Data</vt:lpstr>
      <vt:lpstr>A128074942K_Latest</vt:lpstr>
      <vt:lpstr>A128074946V</vt:lpstr>
      <vt:lpstr>A128074946V_Data</vt:lpstr>
      <vt:lpstr>A128074946V_Latest</vt:lpstr>
      <vt:lpstr>A128074950K</vt:lpstr>
      <vt:lpstr>A128074950K_Data</vt:lpstr>
      <vt:lpstr>A128074950K_Latest</vt:lpstr>
      <vt:lpstr>A128074954V</vt:lpstr>
      <vt:lpstr>A128074954V_Data</vt:lpstr>
      <vt:lpstr>A128074954V_Latest</vt:lpstr>
      <vt:lpstr>A128074958C</vt:lpstr>
      <vt:lpstr>A128074958C_Data</vt:lpstr>
      <vt:lpstr>A128074958C_Latest</vt:lpstr>
      <vt:lpstr>A128074966C</vt:lpstr>
      <vt:lpstr>A128074966C_Data</vt:lpstr>
      <vt:lpstr>A128074966C_Latest</vt:lpstr>
      <vt:lpstr>A128074970V</vt:lpstr>
      <vt:lpstr>A128074970V_Data</vt:lpstr>
      <vt:lpstr>A128074970V_Latest</vt:lpstr>
      <vt:lpstr>A128074974C</vt:lpstr>
      <vt:lpstr>A128074974C_Data</vt:lpstr>
      <vt:lpstr>A128074974C_Latest</vt:lpstr>
      <vt:lpstr>A128074978L</vt:lpstr>
      <vt:lpstr>A128074978L_Data</vt:lpstr>
      <vt:lpstr>A128074978L_Latest</vt:lpstr>
      <vt:lpstr>A128074982C</vt:lpstr>
      <vt:lpstr>A128074982C_Data</vt:lpstr>
      <vt:lpstr>A128074982C_Latest</vt:lpstr>
      <vt:lpstr>A128074986L</vt:lpstr>
      <vt:lpstr>A128074986L_Data</vt:lpstr>
      <vt:lpstr>A128074986L_Latest</vt:lpstr>
      <vt:lpstr>A128074990C</vt:lpstr>
      <vt:lpstr>A128074990C_Data</vt:lpstr>
      <vt:lpstr>A128074990C_Latest</vt:lpstr>
      <vt:lpstr>A128074994L</vt:lpstr>
      <vt:lpstr>A128074994L_Data</vt:lpstr>
      <vt:lpstr>A128074994L_Latest</vt:lpstr>
      <vt:lpstr>A128074998W</vt:lpstr>
      <vt:lpstr>A128074998W_Data</vt:lpstr>
      <vt:lpstr>A128074998W_Latest</vt:lpstr>
      <vt:lpstr>A128075002C</vt:lpstr>
      <vt:lpstr>A128075002C_Data</vt:lpstr>
      <vt:lpstr>A128075002C_Latest</vt:lpstr>
      <vt:lpstr>A128075006L</vt:lpstr>
      <vt:lpstr>A128075006L_Data</vt:lpstr>
      <vt:lpstr>A128075006L_Latest</vt:lpstr>
      <vt:lpstr>A128075010C</vt:lpstr>
      <vt:lpstr>A128075010C_Data</vt:lpstr>
      <vt:lpstr>A128075010C_Latest</vt:lpstr>
      <vt:lpstr>A128075014L</vt:lpstr>
      <vt:lpstr>A128075014L_Data</vt:lpstr>
      <vt:lpstr>A128075014L_Latest</vt:lpstr>
      <vt:lpstr>A128075018W</vt:lpstr>
      <vt:lpstr>A128075018W_Data</vt:lpstr>
      <vt:lpstr>A128075018W_Latest</vt:lpstr>
      <vt:lpstr>A128075022L</vt:lpstr>
      <vt:lpstr>A128075022L_Data</vt:lpstr>
      <vt:lpstr>A128075022L_Latest</vt:lpstr>
      <vt:lpstr>A128075030L</vt:lpstr>
      <vt:lpstr>A128075030L_Data</vt:lpstr>
      <vt:lpstr>A128075030L_Latest</vt:lpstr>
      <vt:lpstr>A128075034W</vt:lpstr>
      <vt:lpstr>A128075034W_Data</vt:lpstr>
      <vt:lpstr>A128075034W_Latest</vt:lpstr>
      <vt:lpstr>A128075038F</vt:lpstr>
      <vt:lpstr>A128075038F_Data</vt:lpstr>
      <vt:lpstr>A128075038F_Latest</vt:lpstr>
      <vt:lpstr>A128075042W</vt:lpstr>
      <vt:lpstr>A128075042W_Data</vt:lpstr>
      <vt:lpstr>A128075042W_Latest</vt:lpstr>
      <vt:lpstr>A128075046F</vt:lpstr>
      <vt:lpstr>A128075046F_Data</vt:lpstr>
      <vt:lpstr>A128075046F_Latest</vt:lpstr>
      <vt:lpstr>A128075050W</vt:lpstr>
      <vt:lpstr>A128075050W_Data</vt:lpstr>
      <vt:lpstr>A128075050W_Latest</vt:lpstr>
      <vt:lpstr>A128075054F</vt:lpstr>
      <vt:lpstr>A128075054F_Data</vt:lpstr>
      <vt:lpstr>A128075054F_Latest</vt:lpstr>
      <vt:lpstr>A128075058R</vt:lpstr>
      <vt:lpstr>A128075058R_Data</vt:lpstr>
      <vt:lpstr>A128075058R_Latest</vt:lpstr>
      <vt:lpstr>A128075062F</vt:lpstr>
      <vt:lpstr>A128075062F_Data</vt:lpstr>
      <vt:lpstr>A128075062F_Latest</vt:lpstr>
      <vt:lpstr>A128075066R</vt:lpstr>
      <vt:lpstr>A128075066R_Data</vt:lpstr>
      <vt:lpstr>A128075066R_Latest</vt:lpstr>
      <vt:lpstr>A128075070F</vt:lpstr>
      <vt:lpstr>A128075070F_Data</vt:lpstr>
      <vt:lpstr>A128075070F_Latest</vt:lpstr>
      <vt:lpstr>A128075074R</vt:lpstr>
      <vt:lpstr>A128075074R_Data</vt:lpstr>
      <vt:lpstr>A128075074R_Latest</vt:lpstr>
      <vt:lpstr>A128075078X</vt:lpstr>
      <vt:lpstr>A128075078X_Data</vt:lpstr>
      <vt:lpstr>A128075078X_Latest</vt:lpstr>
      <vt:lpstr>A128075082R</vt:lpstr>
      <vt:lpstr>A128075082R_Data</vt:lpstr>
      <vt:lpstr>A128075082R_Latest</vt:lpstr>
      <vt:lpstr>A128075086X</vt:lpstr>
      <vt:lpstr>A128075086X_Data</vt:lpstr>
      <vt:lpstr>A128075086X_Latest</vt:lpstr>
      <vt:lpstr>A128075090R</vt:lpstr>
      <vt:lpstr>A128075090R_Data</vt:lpstr>
      <vt:lpstr>A128075090R_Latest</vt:lpstr>
      <vt:lpstr>A128075094X</vt:lpstr>
      <vt:lpstr>A128075094X_Data</vt:lpstr>
      <vt:lpstr>A128075094X_Latest</vt:lpstr>
      <vt:lpstr>A128075098J</vt:lpstr>
      <vt:lpstr>A128075098J_Data</vt:lpstr>
      <vt:lpstr>A128075098J_Latest</vt:lpstr>
      <vt:lpstr>A128075122W</vt:lpstr>
      <vt:lpstr>A128075122W_Data</vt:lpstr>
      <vt:lpstr>A128075122W_Latest</vt:lpstr>
      <vt:lpstr>A128075126F</vt:lpstr>
      <vt:lpstr>A128075126F_Data</vt:lpstr>
      <vt:lpstr>A128075126F_Latest</vt:lpstr>
      <vt:lpstr>A128075130W</vt:lpstr>
      <vt:lpstr>A128075130W_Data</vt:lpstr>
      <vt:lpstr>A128075130W_Latest</vt:lpstr>
      <vt:lpstr>A128075134F</vt:lpstr>
      <vt:lpstr>A128075134F_Data</vt:lpstr>
      <vt:lpstr>A128075134F_Latest</vt:lpstr>
      <vt:lpstr>A128075138R</vt:lpstr>
      <vt:lpstr>A128075138R_Data</vt:lpstr>
      <vt:lpstr>A128075138R_Latest</vt:lpstr>
      <vt:lpstr>A128075142F</vt:lpstr>
      <vt:lpstr>A128075142F_Data</vt:lpstr>
      <vt:lpstr>A128075142F_Latest</vt:lpstr>
      <vt:lpstr>A128075146R</vt:lpstr>
      <vt:lpstr>A128075146R_Data</vt:lpstr>
      <vt:lpstr>A128075146R_Latest</vt:lpstr>
      <vt:lpstr>A128075150F</vt:lpstr>
      <vt:lpstr>A128075150F_Data</vt:lpstr>
      <vt:lpstr>A128075150F_Latest</vt:lpstr>
      <vt:lpstr>A128075154R</vt:lpstr>
      <vt:lpstr>A128075154R_Data</vt:lpstr>
      <vt:lpstr>A128075154R_Latest</vt:lpstr>
      <vt:lpstr>A128075158X</vt:lpstr>
      <vt:lpstr>A128075158X_Data</vt:lpstr>
      <vt:lpstr>A128075158X_Latest</vt:lpstr>
      <vt:lpstr>A128075162R</vt:lpstr>
      <vt:lpstr>A128075162R_Data</vt:lpstr>
      <vt:lpstr>A128075162R_Latest</vt:lpstr>
      <vt:lpstr>A128075166X</vt:lpstr>
      <vt:lpstr>A128075166X_Data</vt:lpstr>
      <vt:lpstr>A128075166X_Latest</vt:lpstr>
      <vt:lpstr>A128075170R</vt:lpstr>
      <vt:lpstr>A128075170R_Data</vt:lpstr>
      <vt:lpstr>A128075170R_Latest</vt:lpstr>
      <vt:lpstr>A128075174X</vt:lpstr>
      <vt:lpstr>A128075174X_Data</vt:lpstr>
      <vt:lpstr>A128075174X_Latest</vt:lpstr>
      <vt:lpstr>A128075178J</vt:lpstr>
      <vt:lpstr>A128075178J_Data</vt:lpstr>
      <vt:lpstr>A128075178J_Latest</vt:lpstr>
      <vt:lpstr>A128075182X</vt:lpstr>
      <vt:lpstr>A128075182X_Data</vt:lpstr>
      <vt:lpstr>A128075182X_Latest</vt:lpstr>
      <vt:lpstr>A128075186J</vt:lpstr>
      <vt:lpstr>A128075186J_Data</vt:lpstr>
      <vt:lpstr>A128075186J_Latest</vt:lpstr>
      <vt:lpstr>A128075190X</vt:lpstr>
      <vt:lpstr>A128075190X_Data</vt:lpstr>
      <vt:lpstr>A128075190X_Latest</vt:lpstr>
      <vt:lpstr>A128075194J</vt:lpstr>
      <vt:lpstr>A128075194J_Data</vt:lpstr>
      <vt:lpstr>A128075194J_Latest</vt:lpstr>
      <vt:lpstr>A128075202W</vt:lpstr>
      <vt:lpstr>A128075202W_Data</vt:lpstr>
      <vt:lpstr>A128075202W_Latest</vt:lpstr>
      <vt:lpstr>A128075206F</vt:lpstr>
      <vt:lpstr>A128075206F_Data</vt:lpstr>
      <vt:lpstr>A128075206F_Latest</vt:lpstr>
      <vt:lpstr>A128075210W</vt:lpstr>
      <vt:lpstr>A128075210W_Data</vt:lpstr>
      <vt:lpstr>A128075210W_Latest</vt:lpstr>
      <vt:lpstr>A128075214F</vt:lpstr>
      <vt:lpstr>A128075214F_Data</vt:lpstr>
      <vt:lpstr>A128075214F_Latest</vt:lpstr>
      <vt:lpstr>A128075218R</vt:lpstr>
      <vt:lpstr>A128075218R_Data</vt:lpstr>
      <vt:lpstr>A128075218R_Latest</vt:lpstr>
      <vt:lpstr>A128075222F</vt:lpstr>
      <vt:lpstr>A128075222F_Data</vt:lpstr>
      <vt:lpstr>A128075222F_Latest</vt:lpstr>
      <vt:lpstr>A128075226R</vt:lpstr>
      <vt:lpstr>A128075226R_Data</vt:lpstr>
      <vt:lpstr>A128075226R_Latest</vt:lpstr>
      <vt:lpstr>A128075230F</vt:lpstr>
      <vt:lpstr>A128075230F_Data</vt:lpstr>
      <vt:lpstr>A128075230F_Latest</vt:lpstr>
      <vt:lpstr>A128075234R</vt:lpstr>
      <vt:lpstr>A128075234R_Data</vt:lpstr>
      <vt:lpstr>A128075234R_Latest</vt:lpstr>
      <vt:lpstr>A128075238X</vt:lpstr>
      <vt:lpstr>A128075238X_Data</vt:lpstr>
      <vt:lpstr>A128075238X_Latest</vt:lpstr>
      <vt:lpstr>A128075242R</vt:lpstr>
      <vt:lpstr>A128075242R_Data</vt:lpstr>
      <vt:lpstr>A128075242R_Latest</vt:lpstr>
      <vt:lpstr>A128075246X</vt:lpstr>
      <vt:lpstr>A128075246X_Data</vt:lpstr>
      <vt:lpstr>A128075246X_Latest</vt:lpstr>
      <vt:lpstr>A128075250R</vt:lpstr>
      <vt:lpstr>A128075250R_Data</vt:lpstr>
      <vt:lpstr>A128075250R_Latest</vt:lpstr>
      <vt:lpstr>A128075254X</vt:lpstr>
      <vt:lpstr>A128075254X_Data</vt:lpstr>
      <vt:lpstr>A128075254X_Latest</vt:lpstr>
      <vt:lpstr>A128076802V</vt:lpstr>
      <vt:lpstr>A128076802V_Data</vt:lpstr>
      <vt:lpstr>A128076802V_Latest</vt:lpstr>
      <vt:lpstr>A128076806C</vt:lpstr>
      <vt:lpstr>A128076806C_Data</vt:lpstr>
      <vt:lpstr>A128076806C_Latest</vt:lpstr>
      <vt:lpstr>A128077190K</vt:lpstr>
      <vt:lpstr>A128077190K_Data</vt:lpstr>
      <vt:lpstr>A128077190K_Latest</vt:lpstr>
      <vt:lpstr>A128077194V</vt:lpstr>
      <vt:lpstr>A128077194V_Data</vt:lpstr>
      <vt:lpstr>A128077194V_Latest</vt:lpstr>
      <vt:lpstr>A128077198C</vt:lpstr>
      <vt:lpstr>A128077198C_Data</vt:lpstr>
      <vt:lpstr>A128077198C_Latest</vt:lpstr>
      <vt:lpstr>A128077202J</vt:lpstr>
      <vt:lpstr>A128077202J_Data</vt:lpstr>
      <vt:lpstr>A128077202J_Latest</vt:lpstr>
      <vt:lpstr>A128077206T</vt:lpstr>
      <vt:lpstr>A128077206T_Data</vt:lpstr>
      <vt:lpstr>A128077206T_Latest</vt:lpstr>
      <vt:lpstr>A128077210J</vt:lpstr>
      <vt:lpstr>A128077210J_Data</vt:lpstr>
      <vt:lpstr>A128077210J_Latest</vt:lpstr>
      <vt:lpstr>A128077214T</vt:lpstr>
      <vt:lpstr>A128077214T_Data</vt:lpstr>
      <vt:lpstr>A128077214T_Latest</vt:lpstr>
      <vt:lpstr>A128077218A</vt:lpstr>
      <vt:lpstr>A128077218A_Data</vt:lpstr>
      <vt:lpstr>A128077218A_Latest</vt:lpstr>
      <vt:lpstr>A128077222T</vt:lpstr>
      <vt:lpstr>A128077222T_Data</vt:lpstr>
      <vt:lpstr>A128077222T_Latest</vt:lpstr>
      <vt:lpstr>A128077226A</vt:lpstr>
      <vt:lpstr>A128077226A_Data</vt:lpstr>
      <vt:lpstr>A128077226A_Latest</vt:lpstr>
      <vt:lpstr>A128077230T</vt:lpstr>
      <vt:lpstr>A128077230T_Data</vt:lpstr>
      <vt:lpstr>A128077230T_Latest</vt:lpstr>
      <vt:lpstr>A128077234A</vt:lpstr>
      <vt:lpstr>A128077234A_Data</vt:lpstr>
      <vt:lpstr>A128077234A_Latest</vt:lpstr>
      <vt:lpstr>A128077238K</vt:lpstr>
      <vt:lpstr>A128077238K_Data</vt:lpstr>
      <vt:lpstr>A128077238K_Latest</vt:lpstr>
      <vt:lpstr>A128077242A</vt:lpstr>
      <vt:lpstr>A128077242A_Data</vt:lpstr>
      <vt:lpstr>A128077242A_Latest</vt:lpstr>
      <vt:lpstr>A128077246K</vt:lpstr>
      <vt:lpstr>A128077246K_Data</vt:lpstr>
      <vt:lpstr>A128077246K_Latest</vt:lpstr>
      <vt:lpstr>A128077250A</vt:lpstr>
      <vt:lpstr>A128077250A_Data</vt:lpstr>
      <vt:lpstr>A128077250A_Latest</vt:lpstr>
      <vt:lpstr>A128077254K</vt:lpstr>
      <vt:lpstr>A128077254K_Data</vt:lpstr>
      <vt:lpstr>A128077254K_Latest</vt:lpstr>
      <vt:lpstr>A128077258V</vt:lpstr>
      <vt:lpstr>A128077258V_Data</vt:lpstr>
      <vt:lpstr>A128077258V_Latest</vt:lpstr>
      <vt:lpstr>A128077262K</vt:lpstr>
      <vt:lpstr>A128077262K_Data</vt:lpstr>
      <vt:lpstr>A128077262K_Latest</vt:lpstr>
      <vt:lpstr>A128077266V</vt:lpstr>
      <vt:lpstr>A128077266V_Data</vt:lpstr>
      <vt:lpstr>A128077266V_Latest</vt:lpstr>
      <vt:lpstr>A128077270K</vt:lpstr>
      <vt:lpstr>A128077270K_Data</vt:lpstr>
      <vt:lpstr>A128077270K_Latest</vt:lpstr>
      <vt:lpstr>A128077274V</vt:lpstr>
      <vt:lpstr>A128077274V_Data</vt:lpstr>
      <vt:lpstr>A128077274V_Latest</vt:lpstr>
      <vt:lpstr>A128077278C</vt:lpstr>
      <vt:lpstr>A128077278C_Data</vt:lpstr>
      <vt:lpstr>A128077278C_Latest</vt:lpstr>
      <vt:lpstr>A128077282V</vt:lpstr>
      <vt:lpstr>A128077282V_Data</vt:lpstr>
      <vt:lpstr>A128077282V_Latest</vt:lpstr>
      <vt:lpstr>A128077286C</vt:lpstr>
      <vt:lpstr>A128077286C_Data</vt:lpstr>
      <vt:lpstr>A128077286C_Latest</vt:lpstr>
      <vt:lpstr>A128077290V</vt:lpstr>
      <vt:lpstr>A128077290V_Data</vt:lpstr>
      <vt:lpstr>A128077290V_Latest</vt:lpstr>
      <vt:lpstr>A128077294C</vt:lpstr>
      <vt:lpstr>A128077294C_Data</vt:lpstr>
      <vt:lpstr>A128077294C_Latest</vt:lpstr>
      <vt:lpstr>A128077298L</vt:lpstr>
      <vt:lpstr>A128077298L_Data</vt:lpstr>
      <vt:lpstr>A128077298L_Latest</vt:lpstr>
      <vt:lpstr>A128077302T</vt:lpstr>
      <vt:lpstr>A128077302T_Data</vt:lpstr>
      <vt:lpstr>A128077302T_Latest</vt:lpstr>
      <vt:lpstr>A128077306A</vt:lpstr>
      <vt:lpstr>A128077306A_Data</vt:lpstr>
      <vt:lpstr>A128077306A_Latest</vt:lpstr>
      <vt:lpstr>A128077310T</vt:lpstr>
      <vt:lpstr>A128077310T_Data</vt:lpstr>
      <vt:lpstr>A128077310T_Latest</vt:lpstr>
      <vt:lpstr>A128077314A</vt:lpstr>
      <vt:lpstr>A128077314A_Data</vt:lpstr>
      <vt:lpstr>A128077314A_Latest</vt:lpstr>
      <vt:lpstr>A128077318K</vt:lpstr>
      <vt:lpstr>A128077318K_Data</vt:lpstr>
      <vt:lpstr>A128077318K_Latest</vt:lpstr>
      <vt:lpstr>A128077322A</vt:lpstr>
      <vt:lpstr>A128077322A_Data</vt:lpstr>
      <vt:lpstr>A128077322A_Latest</vt:lpstr>
      <vt:lpstr>A128077326K</vt:lpstr>
      <vt:lpstr>A128077326K_Data</vt:lpstr>
      <vt:lpstr>A128077326K_Latest</vt:lpstr>
      <vt:lpstr>A128077330A</vt:lpstr>
      <vt:lpstr>A128077330A_Data</vt:lpstr>
      <vt:lpstr>A128077330A_Latest</vt:lpstr>
      <vt:lpstr>A128077334K</vt:lpstr>
      <vt:lpstr>A128077334K_Data</vt:lpstr>
      <vt:lpstr>A128077334K_Latest</vt:lpstr>
      <vt:lpstr>A128077338V</vt:lpstr>
      <vt:lpstr>A128077338V_Data</vt:lpstr>
      <vt:lpstr>A128077338V_Latest</vt:lpstr>
      <vt:lpstr>A128077342K</vt:lpstr>
      <vt:lpstr>A128077342K_Data</vt:lpstr>
      <vt:lpstr>A128077342K_Latest</vt:lpstr>
      <vt:lpstr>A128077346V</vt:lpstr>
      <vt:lpstr>A128077346V_Data</vt:lpstr>
      <vt:lpstr>A128077346V_Latest</vt:lpstr>
      <vt:lpstr>A128077350K</vt:lpstr>
      <vt:lpstr>A128077350K_Data</vt:lpstr>
      <vt:lpstr>A128077350K_Latest</vt:lpstr>
      <vt:lpstr>A128077354V</vt:lpstr>
      <vt:lpstr>A128077354V_Data</vt:lpstr>
      <vt:lpstr>A128077354V_Latest</vt:lpstr>
      <vt:lpstr>A128077358C</vt:lpstr>
      <vt:lpstr>A128077358C_Data</vt:lpstr>
      <vt:lpstr>A128077358C_Latest</vt:lpstr>
      <vt:lpstr>A128077362V</vt:lpstr>
      <vt:lpstr>A128077362V_Data</vt:lpstr>
      <vt:lpstr>A128077362V_Latest</vt:lpstr>
      <vt:lpstr>A128077382C</vt:lpstr>
      <vt:lpstr>A128077382C_Data</vt:lpstr>
      <vt:lpstr>A128077382C_Latest</vt:lpstr>
      <vt:lpstr>A128077386L</vt:lpstr>
      <vt:lpstr>A128077386L_Data</vt:lpstr>
      <vt:lpstr>A128077386L_Latest</vt:lpstr>
      <vt:lpstr>A128077390C</vt:lpstr>
      <vt:lpstr>A128077390C_Data</vt:lpstr>
      <vt:lpstr>A128077390C_Latest</vt:lpstr>
      <vt:lpstr>A128077394L</vt:lpstr>
      <vt:lpstr>A128077394L_Data</vt:lpstr>
      <vt:lpstr>A128077394L_Latest</vt:lpstr>
      <vt:lpstr>A128077398W</vt:lpstr>
      <vt:lpstr>A128077398W_Data</vt:lpstr>
      <vt:lpstr>A128077398W_Latest</vt:lpstr>
      <vt:lpstr>A128077402A</vt:lpstr>
      <vt:lpstr>A128077402A_Data</vt:lpstr>
      <vt:lpstr>A128077402A_Latest</vt:lpstr>
      <vt:lpstr>A128077406K</vt:lpstr>
      <vt:lpstr>A128077406K_Data</vt:lpstr>
      <vt:lpstr>A128077406K_Latest</vt:lpstr>
      <vt:lpstr>A128077410A</vt:lpstr>
      <vt:lpstr>A128077410A_Data</vt:lpstr>
      <vt:lpstr>A128077410A_Latest</vt:lpstr>
      <vt:lpstr>A128077414K</vt:lpstr>
      <vt:lpstr>A128077414K_Data</vt:lpstr>
      <vt:lpstr>A128077414K_Latest</vt:lpstr>
      <vt:lpstr>A128077418V</vt:lpstr>
      <vt:lpstr>A128077418V_Data</vt:lpstr>
      <vt:lpstr>A128077418V_Latest</vt:lpstr>
      <vt:lpstr>A128077422K</vt:lpstr>
      <vt:lpstr>A128077422K_Data</vt:lpstr>
      <vt:lpstr>A128077422K_Latest</vt:lpstr>
      <vt:lpstr>A128077426V</vt:lpstr>
      <vt:lpstr>A128077426V_Data</vt:lpstr>
      <vt:lpstr>A128077426V_Latest</vt:lpstr>
      <vt:lpstr>A128077430K</vt:lpstr>
      <vt:lpstr>A128077430K_Data</vt:lpstr>
      <vt:lpstr>A128077430K_Latest</vt:lpstr>
      <vt:lpstr>A128077434V</vt:lpstr>
      <vt:lpstr>A128077434V_Data</vt:lpstr>
      <vt:lpstr>A128077434V_Latest</vt:lpstr>
      <vt:lpstr>A128077438C</vt:lpstr>
      <vt:lpstr>A128077438C_Data</vt:lpstr>
      <vt:lpstr>A128077438C_Latest</vt:lpstr>
      <vt:lpstr>A128077442V</vt:lpstr>
      <vt:lpstr>A128077442V_Data</vt:lpstr>
      <vt:lpstr>A128077442V_Latest</vt:lpstr>
      <vt:lpstr>A128077446C</vt:lpstr>
      <vt:lpstr>A128077446C_Data</vt:lpstr>
      <vt:lpstr>A128077446C_Latest</vt:lpstr>
      <vt:lpstr>A128077450V</vt:lpstr>
      <vt:lpstr>A128077450V_Data</vt:lpstr>
      <vt:lpstr>A128077450V_Latest</vt:lpstr>
      <vt:lpstr>A128077454C</vt:lpstr>
      <vt:lpstr>A128077454C_Data</vt:lpstr>
      <vt:lpstr>A128077454C_Latest</vt:lpstr>
      <vt:lpstr>A128077458L</vt:lpstr>
      <vt:lpstr>A128077458L_Data</vt:lpstr>
      <vt:lpstr>A128077458L_Latest</vt:lpstr>
      <vt:lpstr>A128077462C</vt:lpstr>
      <vt:lpstr>A128077462C_Data</vt:lpstr>
      <vt:lpstr>A128077462C_Latest</vt:lpstr>
      <vt:lpstr>A128077466L</vt:lpstr>
      <vt:lpstr>A128077466L_Data</vt:lpstr>
      <vt:lpstr>A128077466L_Latest</vt:lpstr>
      <vt:lpstr>A128077470C</vt:lpstr>
      <vt:lpstr>A128077470C_Data</vt:lpstr>
      <vt:lpstr>A128077470C_Latest</vt:lpstr>
      <vt:lpstr>A128077474L</vt:lpstr>
      <vt:lpstr>A128077474L_Data</vt:lpstr>
      <vt:lpstr>A128077474L_Latest</vt:lpstr>
      <vt:lpstr>A128077478W</vt:lpstr>
      <vt:lpstr>A128077478W_Data</vt:lpstr>
      <vt:lpstr>A128077478W_Latest</vt:lpstr>
      <vt:lpstr>A128077482L</vt:lpstr>
      <vt:lpstr>A128077482L_Data</vt:lpstr>
      <vt:lpstr>A128077482L_Latest</vt:lpstr>
      <vt:lpstr>A128077486W</vt:lpstr>
      <vt:lpstr>A128077486W_Data</vt:lpstr>
      <vt:lpstr>A128077486W_Latest</vt:lpstr>
      <vt:lpstr>A128077490L</vt:lpstr>
      <vt:lpstr>A128077490L_Data</vt:lpstr>
      <vt:lpstr>A128077490L_Latest</vt:lpstr>
      <vt:lpstr>A128077494W</vt:lpstr>
      <vt:lpstr>A128077494W_Data</vt:lpstr>
      <vt:lpstr>A128077494W_Latest</vt:lpstr>
      <vt:lpstr>A128077498F</vt:lpstr>
      <vt:lpstr>A128077498F_Data</vt:lpstr>
      <vt:lpstr>A128077498F_Latest</vt:lpstr>
      <vt:lpstr>A128077502K</vt:lpstr>
      <vt:lpstr>A128077502K_Data</vt:lpstr>
      <vt:lpstr>A128077502K_Latest</vt:lpstr>
      <vt:lpstr>A128077506V</vt:lpstr>
      <vt:lpstr>A128077506V_Data</vt:lpstr>
      <vt:lpstr>A128077506V_Latest</vt:lpstr>
      <vt:lpstr>A128077510K</vt:lpstr>
      <vt:lpstr>A128077510K_Data</vt:lpstr>
      <vt:lpstr>A128077510K_Latest</vt:lpstr>
      <vt:lpstr>A128077514V</vt:lpstr>
      <vt:lpstr>A128077514V_Data</vt:lpstr>
      <vt:lpstr>A128077514V_Latest</vt:lpstr>
      <vt:lpstr>A128077518C</vt:lpstr>
      <vt:lpstr>A128077518C_Data</vt:lpstr>
      <vt:lpstr>A128077518C_Latest</vt:lpstr>
      <vt:lpstr>A128078986K</vt:lpstr>
      <vt:lpstr>A128078986K_Data</vt:lpstr>
      <vt:lpstr>A128078986K_Latest</vt:lpstr>
      <vt:lpstr>A128078990A</vt:lpstr>
      <vt:lpstr>A128078990A_Data</vt:lpstr>
      <vt:lpstr>A128078990A_Latest</vt:lpstr>
      <vt:lpstr>A128078994K</vt:lpstr>
      <vt:lpstr>A128078994K_Data</vt:lpstr>
      <vt:lpstr>A128078994K_Latest</vt:lpstr>
      <vt:lpstr>A128078998V</vt:lpstr>
      <vt:lpstr>A128078998V_Data</vt:lpstr>
      <vt:lpstr>A128078998V_Latest</vt:lpstr>
      <vt:lpstr>A128079310C</vt:lpstr>
      <vt:lpstr>A128079310C_Data</vt:lpstr>
      <vt:lpstr>A128079310C_Latest</vt:lpstr>
      <vt:lpstr>A128079318W</vt:lpstr>
      <vt:lpstr>A128079318W_Data</vt:lpstr>
      <vt:lpstr>A128079318W_Latest</vt:lpstr>
      <vt:lpstr>A128079322L</vt:lpstr>
      <vt:lpstr>A128079322L_Data</vt:lpstr>
      <vt:lpstr>A128079322L_Latest</vt:lpstr>
      <vt:lpstr>A128079326W</vt:lpstr>
      <vt:lpstr>A128079326W_Data</vt:lpstr>
      <vt:lpstr>A128079326W_Latest</vt:lpstr>
      <vt:lpstr>A128079330L</vt:lpstr>
      <vt:lpstr>A128079330L_Data</vt:lpstr>
      <vt:lpstr>A128079330L_Latest</vt:lpstr>
      <vt:lpstr>A128079334W</vt:lpstr>
      <vt:lpstr>A128079334W_Data</vt:lpstr>
      <vt:lpstr>A128079334W_Latest</vt:lpstr>
      <vt:lpstr>A128079338F</vt:lpstr>
      <vt:lpstr>A128079338F_Data</vt:lpstr>
      <vt:lpstr>A128079338F_Latest</vt:lpstr>
      <vt:lpstr>A128079346F</vt:lpstr>
      <vt:lpstr>A128079346F_Data</vt:lpstr>
      <vt:lpstr>A128079346F_Latest</vt:lpstr>
      <vt:lpstr>A128079350W</vt:lpstr>
      <vt:lpstr>A128079350W_Data</vt:lpstr>
      <vt:lpstr>A128079350W_Latest</vt:lpstr>
      <vt:lpstr>A128079354F</vt:lpstr>
      <vt:lpstr>A128079354F_Data</vt:lpstr>
      <vt:lpstr>A128079354F_Latest</vt:lpstr>
      <vt:lpstr>A128079358R</vt:lpstr>
      <vt:lpstr>A128079358R_Data</vt:lpstr>
      <vt:lpstr>A128079358R_Latest</vt:lpstr>
      <vt:lpstr>A128079362F</vt:lpstr>
      <vt:lpstr>A128079362F_Data</vt:lpstr>
      <vt:lpstr>A128079362F_Latest</vt:lpstr>
      <vt:lpstr>A128079366R</vt:lpstr>
      <vt:lpstr>A128079366R_Data</vt:lpstr>
      <vt:lpstr>A128079366R_Latest</vt:lpstr>
      <vt:lpstr>A128079370F</vt:lpstr>
      <vt:lpstr>A128079370F_Data</vt:lpstr>
      <vt:lpstr>A128079370F_Latest</vt:lpstr>
      <vt:lpstr>A128079374R</vt:lpstr>
      <vt:lpstr>A128079374R_Data</vt:lpstr>
      <vt:lpstr>A128079374R_Latest</vt:lpstr>
      <vt:lpstr>A128079378X</vt:lpstr>
      <vt:lpstr>A128079378X_Data</vt:lpstr>
      <vt:lpstr>A128079378X_Latest</vt:lpstr>
      <vt:lpstr>A128079382R</vt:lpstr>
      <vt:lpstr>A128079382R_Data</vt:lpstr>
      <vt:lpstr>A128079382R_Latest</vt:lpstr>
      <vt:lpstr>A128079386X</vt:lpstr>
      <vt:lpstr>A128079386X_Data</vt:lpstr>
      <vt:lpstr>A128079386X_Latest</vt:lpstr>
      <vt:lpstr>A128079390R</vt:lpstr>
      <vt:lpstr>A128079390R_Data</vt:lpstr>
      <vt:lpstr>A128079390R_Latest</vt:lpstr>
      <vt:lpstr>A128079394X</vt:lpstr>
      <vt:lpstr>A128079394X_Data</vt:lpstr>
      <vt:lpstr>A128079394X_Latest</vt:lpstr>
      <vt:lpstr>A128079398J</vt:lpstr>
      <vt:lpstr>A128079398J_Data</vt:lpstr>
      <vt:lpstr>A128079398J_Latest</vt:lpstr>
      <vt:lpstr>A128079402L</vt:lpstr>
      <vt:lpstr>A128079402L_Data</vt:lpstr>
      <vt:lpstr>A128079402L_Latest</vt:lpstr>
      <vt:lpstr>A128079406W</vt:lpstr>
      <vt:lpstr>A128079406W_Data</vt:lpstr>
      <vt:lpstr>A128079406W_Latest</vt:lpstr>
      <vt:lpstr>A128079410L</vt:lpstr>
      <vt:lpstr>A128079410L_Data</vt:lpstr>
      <vt:lpstr>A128079410L_Latest</vt:lpstr>
      <vt:lpstr>A128079414W</vt:lpstr>
      <vt:lpstr>A128079414W_Data</vt:lpstr>
      <vt:lpstr>A128079414W_Latest</vt:lpstr>
      <vt:lpstr>A128079418F</vt:lpstr>
      <vt:lpstr>A128079418F_Data</vt:lpstr>
      <vt:lpstr>A128079418F_Latest</vt:lpstr>
      <vt:lpstr>A128079422W</vt:lpstr>
      <vt:lpstr>A128079422W_Data</vt:lpstr>
      <vt:lpstr>A128079422W_Latest</vt:lpstr>
      <vt:lpstr>A128079426F</vt:lpstr>
      <vt:lpstr>A128079426F_Data</vt:lpstr>
      <vt:lpstr>A128079426F_Latest</vt:lpstr>
      <vt:lpstr>A128079430W</vt:lpstr>
      <vt:lpstr>A128079430W_Data</vt:lpstr>
      <vt:lpstr>A128079430W_Latest</vt:lpstr>
      <vt:lpstr>A128079434F</vt:lpstr>
      <vt:lpstr>A128079434F_Data</vt:lpstr>
      <vt:lpstr>A128079434F_Latest</vt:lpstr>
      <vt:lpstr>A128079438R</vt:lpstr>
      <vt:lpstr>A128079438R_Data</vt:lpstr>
      <vt:lpstr>A128079438R_Latest</vt:lpstr>
      <vt:lpstr>A128079442F</vt:lpstr>
      <vt:lpstr>A128079442F_Data</vt:lpstr>
      <vt:lpstr>A128079442F_Latest</vt:lpstr>
      <vt:lpstr>A128079450F</vt:lpstr>
      <vt:lpstr>A128079450F_Data</vt:lpstr>
      <vt:lpstr>A128079450F_Latest</vt:lpstr>
      <vt:lpstr>A128079454R</vt:lpstr>
      <vt:lpstr>A128079454R_Data</vt:lpstr>
      <vt:lpstr>A128079454R_Latest</vt:lpstr>
      <vt:lpstr>A128079458X</vt:lpstr>
      <vt:lpstr>A128079458X_Data</vt:lpstr>
      <vt:lpstr>A128079458X_Latest</vt:lpstr>
      <vt:lpstr>A128079462R</vt:lpstr>
      <vt:lpstr>A128079462R_Data</vt:lpstr>
      <vt:lpstr>A128079462R_Latest</vt:lpstr>
      <vt:lpstr>A128079466X</vt:lpstr>
      <vt:lpstr>A128079466X_Data</vt:lpstr>
      <vt:lpstr>A128079466X_Latest</vt:lpstr>
      <vt:lpstr>A128079470R</vt:lpstr>
      <vt:lpstr>A128079470R_Data</vt:lpstr>
      <vt:lpstr>A128079470R_Latest</vt:lpstr>
      <vt:lpstr>A128079474X</vt:lpstr>
      <vt:lpstr>A128079474X_Data</vt:lpstr>
      <vt:lpstr>A128079474X_Latest</vt:lpstr>
      <vt:lpstr>A128079478J</vt:lpstr>
      <vt:lpstr>A128079478J_Data</vt:lpstr>
      <vt:lpstr>A128079478J_Latest</vt:lpstr>
      <vt:lpstr>A128079482X</vt:lpstr>
      <vt:lpstr>A128079482X_Data</vt:lpstr>
      <vt:lpstr>A128079482X_Latest</vt:lpstr>
      <vt:lpstr>A128079486J</vt:lpstr>
      <vt:lpstr>A128079486J_Data</vt:lpstr>
      <vt:lpstr>A128079486J_Latest</vt:lpstr>
      <vt:lpstr>A128079490X</vt:lpstr>
      <vt:lpstr>A128079490X_Data</vt:lpstr>
      <vt:lpstr>A128079490X_Latest</vt:lpstr>
      <vt:lpstr>A128079494J</vt:lpstr>
      <vt:lpstr>A128079494J_Data</vt:lpstr>
      <vt:lpstr>A128079494J_Latest</vt:lpstr>
      <vt:lpstr>A128079498T</vt:lpstr>
      <vt:lpstr>A128079498T_Data</vt:lpstr>
      <vt:lpstr>A128079498T_Latest</vt:lpstr>
      <vt:lpstr>A128079502W</vt:lpstr>
      <vt:lpstr>A128079502W_Data</vt:lpstr>
      <vt:lpstr>A128079502W_Latest</vt:lpstr>
      <vt:lpstr>A128079506F</vt:lpstr>
      <vt:lpstr>A128079506F_Data</vt:lpstr>
      <vt:lpstr>A128079506F_Latest</vt:lpstr>
      <vt:lpstr>A128079510W</vt:lpstr>
      <vt:lpstr>A128079510W_Data</vt:lpstr>
      <vt:lpstr>A128079510W_Latest</vt:lpstr>
      <vt:lpstr>A128079514F</vt:lpstr>
      <vt:lpstr>A128079514F_Data</vt:lpstr>
      <vt:lpstr>A128079514F_Latest</vt:lpstr>
      <vt:lpstr>A128079518R</vt:lpstr>
      <vt:lpstr>A128079518R_Data</vt:lpstr>
      <vt:lpstr>A128079518R_Latest</vt:lpstr>
      <vt:lpstr>A128079526R</vt:lpstr>
      <vt:lpstr>A128079526R_Data</vt:lpstr>
      <vt:lpstr>A128079526R_Latest</vt:lpstr>
      <vt:lpstr>A128079530F</vt:lpstr>
      <vt:lpstr>A128079530F_Data</vt:lpstr>
      <vt:lpstr>A128079530F_Latest</vt:lpstr>
      <vt:lpstr>A128079534R</vt:lpstr>
      <vt:lpstr>A128079534R_Data</vt:lpstr>
      <vt:lpstr>A128079534R_Latest</vt:lpstr>
      <vt:lpstr>A128079538X</vt:lpstr>
      <vt:lpstr>A128079538X_Data</vt:lpstr>
      <vt:lpstr>A128079538X_Latest</vt:lpstr>
      <vt:lpstr>A128079542R</vt:lpstr>
      <vt:lpstr>A128079542R_Data</vt:lpstr>
      <vt:lpstr>A128079542R_Latest</vt:lpstr>
      <vt:lpstr>A128079546X</vt:lpstr>
      <vt:lpstr>A128079546X_Data</vt:lpstr>
      <vt:lpstr>A128079546X_Latest</vt:lpstr>
      <vt:lpstr>A128079550R</vt:lpstr>
      <vt:lpstr>A128079550R_Data</vt:lpstr>
      <vt:lpstr>A128079550R_Latest</vt:lpstr>
      <vt:lpstr>A128079566J</vt:lpstr>
      <vt:lpstr>A128079566J_Data</vt:lpstr>
      <vt:lpstr>A128079566J_Latest</vt:lpstr>
      <vt:lpstr>A128079574J</vt:lpstr>
      <vt:lpstr>A128079574J_Data</vt:lpstr>
      <vt:lpstr>A128079574J_Latest</vt:lpstr>
      <vt:lpstr>A128079582J</vt:lpstr>
      <vt:lpstr>A128079582J_Data</vt:lpstr>
      <vt:lpstr>A128079582J_Latest</vt:lpstr>
      <vt:lpstr>A128079586T</vt:lpstr>
      <vt:lpstr>A128079586T_Data</vt:lpstr>
      <vt:lpstr>A128079586T_Latest</vt:lpstr>
      <vt:lpstr>A128079590J</vt:lpstr>
      <vt:lpstr>A128079590J_Data</vt:lpstr>
      <vt:lpstr>A128079590J_Latest</vt:lpstr>
      <vt:lpstr>A128079594T</vt:lpstr>
      <vt:lpstr>A128079594T_Data</vt:lpstr>
      <vt:lpstr>A128079594T_Latest</vt:lpstr>
      <vt:lpstr>A128079598A</vt:lpstr>
      <vt:lpstr>A128079598A_Data</vt:lpstr>
      <vt:lpstr>A128079598A_Latest</vt:lpstr>
      <vt:lpstr>A128079602F</vt:lpstr>
      <vt:lpstr>A128079602F_Data</vt:lpstr>
      <vt:lpstr>A128079602F_Latest</vt:lpstr>
      <vt:lpstr>A128079606R</vt:lpstr>
      <vt:lpstr>A128079606R_Data</vt:lpstr>
      <vt:lpstr>A128079606R_Latest</vt:lpstr>
      <vt:lpstr>A128079610F</vt:lpstr>
      <vt:lpstr>A128079610F_Data</vt:lpstr>
      <vt:lpstr>A128079610F_Latest</vt:lpstr>
      <vt:lpstr>A128079614R</vt:lpstr>
      <vt:lpstr>A128079614R_Data</vt:lpstr>
      <vt:lpstr>A128079614R_Latest</vt:lpstr>
      <vt:lpstr>A128079618X</vt:lpstr>
      <vt:lpstr>A128079618X_Data</vt:lpstr>
      <vt:lpstr>A128079618X_Latest</vt:lpstr>
      <vt:lpstr>A128079622R</vt:lpstr>
      <vt:lpstr>A128079622R_Data</vt:lpstr>
      <vt:lpstr>A128079622R_Latest</vt:lpstr>
      <vt:lpstr>A128079626X</vt:lpstr>
      <vt:lpstr>A128079626X_Data</vt:lpstr>
      <vt:lpstr>A128079626X_Latest</vt:lpstr>
      <vt:lpstr>A128079630R</vt:lpstr>
      <vt:lpstr>A128079630R_Data</vt:lpstr>
      <vt:lpstr>A128079630R_Latest</vt:lpstr>
      <vt:lpstr>A128079634X</vt:lpstr>
      <vt:lpstr>A128079634X_Data</vt:lpstr>
      <vt:lpstr>A128079634X_Latest</vt:lpstr>
      <vt:lpstr>A128079638J</vt:lpstr>
      <vt:lpstr>A128079638J_Data</vt:lpstr>
      <vt:lpstr>A128079638J_Latest</vt:lpstr>
      <vt:lpstr>A128079642X</vt:lpstr>
      <vt:lpstr>A128079642X_Data</vt:lpstr>
      <vt:lpstr>A128079642X_Latest</vt:lpstr>
      <vt:lpstr>A128079646J</vt:lpstr>
      <vt:lpstr>A128079646J_Data</vt:lpstr>
      <vt:lpstr>A128079646J_Latest</vt:lpstr>
      <vt:lpstr>A128079650X</vt:lpstr>
      <vt:lpstr>A128079650X_Data</vt:lpstr>
      <vt:lpstr>A128079650X_Latest</vt:lpstr>
      <vt:lpstr>A128079654J</vt:lpstr>
      <vt:lpstr>A128079654J_Data</vt:lpstr>
      <vt:lpstr>A128079654J_Latest</vt:lpstr>
      <vt:lpstr>A128079658T</vt:lpstr>
      <vt:lpstr>A128079658T_Data</vt:lpstr>
      <vt:lpstr>A128079658T_Latest</vt:lpstr>
      <vt:lpstr>A128079662J</vt:lpstr>
      <vt:lpstr>A128079662J_Data</vt:lpstr>
      <vt:lpstr>A128079662J_Latest</vt:lpstr>
      <vt:lpstr>A128079666T</vt:lpstr>
      <vt:lpstr>A128079666T_Data</vt:lpstr>
      <vt:lpstr>A128079666T_Latest</vt:lpstr>
      <vt:lpstr>A128079670J</vt:lpstr>
      <vt:lpstr>A128079670J_Data</vt:lpstr>
      <vt:lpstr>A128079670J_Latest</vt:lpstr>
      <vt:lpstr>A128079674T</vt:lpstr>
      <vt:lpstr>A128079674T_Data</vt:lpstr>
      <vt:lpstr>A128079674T_Latest</vt:lpstr>
      <vt:lpstr>A128079678A</vt:lpstr>
      <vt:lpstr>A128079678A_Data</vt:lpstr>
      <vt:lpstr>A128079678A_Latest</vt:lpstr>
      <vt:lpstr>A128079682T</vt:lpstr>
      <vt:lpstr>A128079682T_Data</vt:lpstr>
      <vt:lpstr>A128079682T_Latest</vt:lpstr>
      <vt:lpstr>A128079686A</vt:lpstr>
      <vt:lpstr>A128079686A_Data</vt:lpstr>
      <vt:lpstr>A128079686A_Latest</vt:lpstr>
      <vt:lpstr>A128079690T</vt:lpstr>
      <vt:lpstr>A128079690T_Data</vt:lpstr>
      <vt:lpstr>A128079690T_Latest</vt:lpstr>
      <vt:lpstr>A128079694A</vt:lpstr>
      <vt:lpstr>A128079694A_Data</vt:lpstr>
      <vt:lpstr>A128079694A_Latest</vt:lpstr>
      <vt:lpstr>A128079698K</vt:lpstr>
      <vt:lpstr>A128079698K_Data</vt:lpstr>
      <vt:lpstr>A128079698K_Latest</vt:lpstr>
      <vt:lpstr>A128079702R</vt:lpstr>
      <vt:lpstr>A128079702R_Data</vt:lpstr>
      <vt:lpstr>A128079702R_Latest</vt:lpstr>
      <vt:lpstr>A128079706X</vt:lpstr>
      <vt:lpstr>A128079706X_Data</vt:lpstr>
      <vt:lpstr>A128079706X_Latest</vt:lpstr>
      <vt:lpstr>A128079710R</vt:lpstr>
      <vt:lpstr>A128079710R_Data</vt:lpstr>
      <vt:lpstr>A128079710R_Latest</vt:lpstr>
      <vt:lpstr>A128079714X</vt:lpstr>
      <vt:lpstr>A128079714X_Data</vt:lpstr>
      <vt:lpstr>A128079714X_Latest</vt:lpstr>
      <vt:lpstr>A128079718J</vt:lpstr>
      <vt:lpstr>A128079718J_Data</vt:lpstr>
      <vt:lpstr>A128079718J_Latest</vt:lpstr>
      <vt:lpstr>A128079722X</vt:lpstr>
      <vt:lpstr>A128079722X_Data</vt:lpstr>
      <vt:lpstr>A128079722X_Latest</vt:lpstr>
      <vt:lpstr>A128079726J</vt:lpstr>
      <vt:lpstr>A128079726J_Data</vt:lpstr>
      <vt:lpstr>A128079726J_Latest</vt:lpstr>
      <vt:lpstr>A128079730X</vt:lpstr>
      <vt:lpstr>A128079730X_Data</vt:lpstr>
      <vt:lpstr>A128079730X_Latest</vt:lpstr>
      <vt:lpstr>A128079734J</vt:lpstr>
      <vt:lpstr>A128079734J_Data</vt:lpstr>
      <vt:lpstr>A128079734J_Latest</vt:lpstr>
      <vt:lpstr>A128081158L</vt:lpstr>
      <vt:lpstr>A128081158L_Data</vt:lpstr>
      <vt:lpstr>A128081158L_Latest</vt:lpstr>
      <vt:lpstr>A128081162C</vt:lpstr>
      <vt:lpstr>A128081162C_Data</vt:lpstr>
      <vt:lpstr>A128081162C_Latest</vt:lpstr>
      <vt:lpstr>A128081166L</vt:lpstr>
      <vt:lpstr>A128081166L_Data</vt:lpstr>
      <vt:lpstr>A128081166L_Latest</vt:lpstr>
      <vt:lpstr>A128081170C</vt:lpstr>
      <vt:lpstr>A128081170C_Data</vt:lpstr>
      <vt:lpstr>A128081170C_Latest</vt:lpstr>
      <vt:lpstr>A128081566X</vt:lpstr>
      <vt:lpstr>A128081566X_Data</vt:lpstr>
      <vt:lpstr>A128081566X_Latest</vt:lpstr>
      <vt:lpstr>A128081570R</vt:lpstr>
      <vt:lpstr>A128081570R_Data</vt:lpstr>
      <vt:lpstr>A128081570R_Latest</vt:lpstr>
      <vt:lpstr>A128081578J</vt:lpstr>
      <vt:lpstr>A128081578J_Data</vt:lpstr>
      <vt:lpstr>A128081578J_Latest</vt:lpstr>
      <vt:lpstr>A128081582X</vt:lpstr>
      <vt:lpstr>A128081582X_Data</vt:lpstr>
      <vt:lpstr>A128081582X_Latest</vt:lpstr>
      <vt:lpstr>A128081586J</vt:lpstr>
      <vt:lpstr>A128081586J_Data</vt:lpstr>
      <vt:lpstr>A128081586J_Latest</vt:lpstr>
      <vt:lpstr>A128081590X</vt:lpstr>
      <vt:lpstr>A128081590X_Data</vt:lpstr>
      <vt:lpstr>A128081590X_Latest</vt:lpstr>
      <vt:lpstr>A128081594J</vt:lpstr>
      <vt:lpstr>A128081594J_Data</vt:lpstr>
      <vt:lpstr>A128081594J_Latest</vt:lpstr>
      <vt:lpstr>A128081598T</vt:lpstr>
      <vt:lpstr>A128081598T_Data</vt:lpstr>
      <vt:lpstr>A128081598T_Latest</vt:lpstr>
      <vt:lpstr>A128081602W</vt:lpstr>
      <vt:lpstr>A128081602W_Data</vt:lpstr>
      <vt:lpstr>A128081602W_Latest</vt:lpstr>
      <vt:lpstr>A128081606F</vt:lpstr>
      <vt:lpstr>A128081606F_Data</vt:lpstr>
      <vt:lpstr>A128081606F_Latest</vt:lpstr>
      <vt:lpstr>A128081610W</vt:lpstr>
      <vt:lpstr>A128081610W_Data</vt:lpstr>
      <vt:lpstr>A128081610W_Latest</vt:lpstr>
      <vt:lpstr>A128081614F</vt:lpstr>
      <vt:lpstr>A128081614F_Data</vt:lpstr>
      <vt:lpstr>A128081614F_Latest</vt:lpstr>
      <vt:lpstr>A128081618R</vt:lpstr>
      <vt:lpstr>A128081618R_Data</vt:lpstr>
      <vt:lpstr>A128081618R_Latest</vt:lpstr>
      <vt:lpstr>A128081622F</vt:lpstr>
      <vt:lpstr>A128081622F_Data</vt:lpstr>
      <vt:lpstr>A128081622F_Latest</vt:lpstr>
      <vt:lpstr>A128081626R</vt:lpstr>
      <vt:lpstr>A128081626R_Data</vt:lpstr>
      <vt:lpstr>A128081626R_Latest</vt:lpstr>
      <vt:lpstr>A128081630F</vt:lpstr>
      <vt:lpstr>A128081630F_Data</vt:lpstr>
      <vt:lpstr>A128081630F_Latest</vt:lpstr>
      <vt:lpstr>A128081634R</vt:lpstr>
      <vt:lpstr>A128081634R_Data</vt:lpstr>
      <vt:lpstr>A128081634R_Latest</vt:lpstr>
      <vt:lpstr>A128081638X</vt:lpstr>
      <vt:lpstr>A128081638X_Data</vt:lpstr>
      <vt:lpstr>A128081638X_Latest</vt:lpstr>
      <vt:lpstr>A128081642R</vt:lpstr>
      <vt:lpstr>A128081642R_Data</vt:lpstr>
      <vt:lpstr>A128081642R_Latest</vt:lpstr>
      <vt:lpstr>A128081646X</vt:lpstr>
      <vt:lpstr>A128081646X_Data</vt:lpstr>
      <vt:lpstr>A128081646X_Latest</vt:lpstr>
      <vt:lpstr>A128081650R</vt:lpstr>
      <vt:lpstr>A128081650R_Data</vt:lpstr>
      <vt:lpstr>A128081650R_Latest</vt:lpstr>
      <vt:lpstr>A128081654X</vt:lpstr>
      <vt:lpstr>A128081654X_Data</vt:lpstr>
      <vt:lpstr>A128081654X_Latest</vt:lpstr>
      <vt:lpstr>A128081658J</vt:lpstr>
      <vt:lpstr>A128081658J_Data</vt:lpstr>
      <vt:lpstr>A128081658J_Latest</vt:lpstr>
      <vt:lpstr>A128081666J</vt:lpstr>
      <vt:lpstr>A128081666J_Data</vt:lpstr>
      <vt:lpstr>A128081666J_Latest</vt:lpstr>
      <vt:lpstr>A128081670X</vt:lpstr>
      <vt:lpstr>A128081670X_Data</vt:lpstr>
      <vt:lpstr>A128081670X_Latest</vt:lpstr>
      <vt:lpstr>A128081674J</vt:lpstr>
      <vt:lpstr>A128081674J_Data</vt:lpstr>
      <vt:lpstr>A128081674J_Latest</vt:lpstr>
      <vt:lpstr>A128081678T</vt:lpstr>
      <vt:lpstr>A128081678T_Data</vt:lpstr>
      <vt:lpstr>A128081678T_Latest</vt:lpstr>
      <vt:lpstr>A128081682J</vt:lpstr>
      <vt:lpstr>A128081682J_Data</vt:lpstr>
      <vt:lpstr>A128081682J_Latest</vt:lpstr>
      <vt:lpstr>A128081686T</vt:lpstr>
      <vt:lpstr>A128081686T_Data</vt:lpstr>
      <vt:lpstr>A128081686T_Latest</vt:lpstr>
      <vt:lpstr>A128081690J</vt:lpstr>
      <vt:lpstr>A128081690J_Data</vt:lpstr>
      <vt:lpstr>A128081690J_Latest</vt:lpstr>
      <vt:lpstr>A128081694T</vt:lpstr>
      <vt:lpstr>A128081694T_Data</vt:lpstr>
      <vt:lpstr>A128081694T_Latest</vt:lpstr>
      <vt:lpstr>A128081698A</vt:lpstr>
      <vt:lpstr>A128081698A_Data</vt:lpstr>
      <vt:lpstr>A128081698A_Latest</vt:lpstr>
      <vt:lpstr>A128081702F</vt:lpstr>
      <vt:lpstr>A128081702F_Data</vt:lpstr>
      <vt:lpstr>A128081702F_Latest</vt:lpstr>
      <vt:lpstr>A128081706R</vt:lpstr>
      <vt:lpstr>A128081706R_Data</vt:lpstr>
      <vt:lpstr>A128081706R_Latest</vt:lpstr>
      <vt:lpstr>A128081710F</vt:lpstr>
      <vt:lpstr>A128081710F_Data</vt:lpstr>
      <vt:lpstr>A128081710F_Latest</vt:lpstr>
      <vt:lpstr>A128081714R</vt:lpstr>
      <vt:lpstr>A128081714R_Data</vt:lpstr>
      <vt:lpstr>A128081714R_Latest</vt:lpstr>
      <vt:lpstr>A128081718X</vt:lpstr>
      <vt:lpstr>A128081718X_Data</vt:lpstr>
      <vt:lpstr>A128081718X_Latest</vt:lpstr>
      <vt:lpstr>A128081722R</vt:lpstr>
      <vt:lpstr>A128081722R_Data</vt:lpstr>
      <vt:lpstr>A128081722R_Latest</vt:lpstr>
      <vt:lpstr>A128081726X</vt:lpstr>
      <vt:lpstr>A128081726X_Data</vt:lpstr>
      <vt:lpstr>A128081726X_Latest</vt:lpstr>
      <vt:lpstr>A128081730R</vt:lpstr>
      <vt:lpstr>A128081730R_Data</vt:lpstr>
      <vt:lpstr>A128081730R_Latest</vt:lpstr>
      <vt:lpstr>A128081734X</vt:lpstr>
      <vt:lpstr>A128081734X_Data</vt:lpstr>
      <vt:lpstr>A128081734X_Latest</vt:lpstr>
      <vt:lpstr>A128081738J</vt:lpstr>
      <vt:lpstr>A128081738J_Data</vt:lpstr>
      <vt:lpstr>A128081738J_Latest</vt:lpstr>
      <vt:lpstr>A128081742X</vt:lpstr>
      <vt:lpstr>A128081742X_Data</vt:lpstr>
      <vt:lpstr>A128081742X_Latest</vt:lpstr>
      <vt:lpstr>A128081762J</vt:lpstr>
      <vt:lpstr>A128081762J_Data</vt:lpstr>
      <vt:lpstr>A128081762J_Latest</vt:lpstr>
      <vt:lpstr>A128081766T</vt:lpstr>
      <vt:lpstr>A128081766T_Data</vt:lpstr>
      <vt:lpstr>A128081766T_Latest</vt:lpstr>
      <vt:lpstr>A128081770J</vt:lpstr>
      <vt:lpstr>A128081770J_Data</vt:lpstr>
      <vt:lpstr>A128081770J_Latest</vt:lpstr>
      <vt:lpstr>A128081774T</vt:lpstr>
      <vt:lpstr>A128081774T_Data</vt:lpstr>
      <vt:lpstr>A128081774T_Latest</vt:lpstr>
      <vt:lpstr>A128081778A</vt:lpstr>
      <vt:lpstr>A128081778A_Data</vt:lpstr>
      <vt:lpstr>A128081778A_Latest</vt:lpstr>
      <vt:lpstr>A128081782T</vt:lpstr>
      <vt:lpstr>A128081782T_Data</vt:lpstr>
      <vt:lpstr>A128081782T_Latest</vt:lpstr>
      <vt:lpstr>A128081786A</vt:lpstr>
      <vt:lpstr>A128081786A_Data</vt:lpstr>
      <vt:lpstr>A128081786A_Latest</vt:lpstr>
      <vt:lpstr>A128081790T</vt:lpstr>
      <vt:lpstr>A128081790T_Data</vt:lpstr>
      <vt:lpstr>A128081790T_Latest</vt:lpstr>
      <vt:lpstr>A128081794A</vt:lpstr>
      <vt:lpstr>A128081794A_Data</vt:lpstr>
      <vt:lpstr>A128081794A_Latest</vt:lpstr>
      <vt:lpstr>A128081798K</vt:lpstr>
      <vt:lpstr>A128081798K_Data</vt:lpstr>
      <vt:lpstr>A128081798K_Latest</vt:lpstr>
      <vt:lpstr>A128081806X</vt:lpstr>
      <vt:lpstr>A128081806X_Data</vt:lpstr>
      <vt:lpstr>A128081806X_Latest</vt:lpstr>
      <vt:lpstr>A128081810R</vt:lpstr>
      <vt:lpstr>A128081810R_Data</vt:lpstr>
      <vt:lpstr>A128081810R_Latest</vt:lpstr>
      <vt:lpstr>A128081814X</vt:lpstr>
      <vt:lpstr>A128081814X_Data</vt:lpstr>
      <vt:lpstr>A128081814X_Latest</vt:lpstr>
      <vt:lpstr>A128081818J</vt:lpstr>
      <vt:lpstr>A128081818J_Data</vt:lpstr>
      <vt:lpstr>A128081818J_Latest</vt:lpstr>
      <vt:lpstr>A128081822X</vt:lpstr>
      <vt:lpstr>A128081822X_Data</vt:lpstr>
      <vt:lpstr>A128081822X_Latest</vt:lpstr>
      <vt:lpstr>A128081826J</vt:lpstr>
      <vt:lpstr>A128081826J_Data</vt:lpstr>
      <vt:lpstr>A128081826J_Latest</vt:lpstr>
      <vt:lpstr>A128081830X</vt:lpstr>
      <vt:lpstr>A128081830X_Data</vt:lpstr>
      <vt:lpstr>A128081830X_Latest</vt:lpstr>
      <vt:lpstr>A128081834J</vt:lpstr>
      <vt:lpstr>A128081834J_Data</vt:lpstr>
      <vt:lpstr>A128081834J_Latest</vt:lpstr>
      <vt:lpstr>A128081838T</vt:lpstr>
      <vt:lpstr>A128081838T_Data</vt:lpstr>
      <vt:lpstr>A128081838T_Latest</vt:lpstr>
      <vt:lpstr>A128081842J</vt:lpstr>
      <vt:lpstr>A128081842J_Data</vt:lpstr>
      <vt:lpstr>A128081842J_Latest</vt:lpstr>
      <vt:lpstr>A128081846T</vt:lpstr>
      <vt:lpstr>A128081846T_Data</vt:lpstr>
      <vt:lpstr>A128081846T_Latest</vt:lpstr>
      <vt:lpstr>A128081850J</vt:lpstr>
      <vt:lpstr>A128081850J_Data</vt:lpstr>
      <vt:lpstr>A128081850J_Latest</vt:lpstr>
      <vt:lpstr>A128081858A</vt:lpstr>
      <vt:lpstr>A128081858A_Data</vt:lpstr>
      <vt:lpstr>A128081858A_Latest</vt:lpstr>
      <vt:lpstr>A128081862T</vt:lpstr>
      <vt:lpstr>A128081862T_Data</vt:lpstr>
      <vt:lpstr>A128081862T_Latest</vt:lpstr>
      <vt:lpstr>A128081866A</vt:lpstr>
      <vt:lpstr>A128081866A_Data</vt:lpstr>
      <vt:lpstr>A128081866A_Latest</vt:lpstr>
      <vt:lpstr>A128081870T</vt:lpstr>
      <vt:lpstr>A128081870T_Data</vt:lpstr>
      <vt:lpstr>A128081870T_Latest</vt:lpstr>
      <vt:lpstr>A128081874A</vt:lpstr>
      <vt:lpstr>A128081874A_Data</vt:lpstr>
      <vt:lpstr>A128081874A_Latest</vt:lpstr>
      <vt:lpstr>A128081878K</vt:lpstr>
      <vt:lpstr>A128081878K_Data</vt:lpstr>
      <vt:lpstr>A128081878K_Latest</vt:lpstr>
      <vt:lpstr>A128081882A</vt:lpstr>
      <vt:lpstr>A128081882A_Data</vt:lpstr>
      <vt:lpstr>A128081882A_Latest</vt:lpstr>
      <vt:lpstr>A128081886K</vt:lpstr>
      <vt:lpstr>A128081886K_Data</vt:lpstr>
      <vt:lpstr>A128081886K_Latest</vt:lpstr>
      <vt:lpstr>A128081890A</vt:lpstr>
      <vt:lpstr>A128081890A_Data</vt:lpstr>
      <vt:lpstr>A128081890A_Latest</vt:lpstr>
      <vt:lpstr>A128081894K</vt:lpstr>
      <vt:lpstr>A128081894K_Data</vt:lpstr>
      <vt:lpstr>A128081894K_Latest</vt:lpstr>
      <vt:lpstr>A128081898V</vt:lpstr>
      <vt:lpstr>A128081898V_Data</vt:lpstr>
      <vt:lpstr>A128081898V_Latest</vt:lpstr>
      <vt:lpstr>A128081902X</vt:lpstr>
      <vt:lpstr>A128081902X_Data</vt:lpstr>
      <vt:lpstr>A128081902X_Latest</vt:lpstr>
      <vt:lpstr>A128081906J</vt:lpstr>
      <vt:lpstr>A128081906J_Data</vt:lpstr>
      <vt:lpstr>A128081906J_Latest</vt:lpstr>
      <vt:lpstr>A128081910X</vt:lpstr>
      <vt:lpstr>A128081910X_Data</vt:lpstr>
      <vt:lpstr>A128081910X_Latest</vt:lpstr>
      <vt:lpstr>A128081914J</vt:lpstr>
      <vt:lpstr>A128081914J_Data</vt:lpstr>
      <vt:lpstr>A128081914J_Latest</vt:lpstr>
      <vt:lpstr>A128083310F</vt:lpstr>
      <vt:lpstr>A128083310F_Data</vt:lpstr>
      <vt:lpstr>A128083310F_Latest</vt:lpstr>
      <vt:lpstr>A128083314R</vt:lpstr>
      <vt:lpstr>A128083314R_Data</vt:lpstr>
      <vt:lpstr>A128083314R_Latest</vt:lpstr>
      <vt:lpstr>A128083318X</vt:lpstr>
      <vt:lpstr>A128083318X_Data</vt:lpstr>
      <vt:lpstr>A128083318X_Latest</vt:lpstr>
      <vt:lpstr>A128083322R</vt:lpstr>
      <vt:lpstr>A128083322R_Data</vt:lpstr>
      <vt:lpstr>A128083322R_Latest</vt:lpstr>
      <vt:lpstr>A128083326X</vt:lpstr>
      <vt:lpstr>A128083326X_Data</vt:lpstr>
      <vt:lpstr>A128083326X_Latest</vt:lpstr>
      <vt:lpstr>A128083330R</vt:lpstr>
      <vt:lpstr>A128083330R_Data</vt:lpstr>
      <vt:lpstr>A128083330R_Latest</vt:lpstr>
      <vt:lpstr>A128083334X</vt:lpstr>
      <vt:lpstr>A128083334X_Data</vt:lpstr>
      <vt:lpstr>A128083334X_Latest</vt:lpstr>
      <vt:lpstr>A128083706A</vt:lpstr>
      <vt:lpstr>A128083706A_Data</vt:lpstr>
      <vt:lpstr>A128083706A_Latest</vt:lpstr>
      <vt:lpstr>A128083710T</vt:lpstr>
      <vt:lpstr>A128083710T_Data</vt:lpstr>
      <vt:lpstr>A128083710T_Latest</vt:lpstr>
      <vt:lpstr>A128083714A</vt:lpstr>
      <vt:lpstr>A128083714A_Data</vt:lpstr>
      <vt:lpstr>A128083714A_Latest</vt:lpstr>
      <vt:lpstr>A128083718K</vt:lpstr>
      <vt:lpstr>A128083718K_Data</vt:lpstr>
      <vt:lpstr>A128083718K_Latest</vt:lpstr>
      <vt:lpstr>A128083722A</vt:lpstr>
      <vt:lpstr>A128083722A_Data</vt:lpstr>
      <vt:lpstr>A128083722A_Latest</vt:lpstr>
      <vt:lpstr>A128083726K</vt:lpstr>
      <vt:lpstr>A128083726K_Data</vt:lpstr>
      <vt:lpstr>A128083726K_Latest</vt:lpstr>
      <vt:lpstr>A128083730A</vt:lpstr>
      <vt:lpstr>A128083730A_Data</vt:lpstr>
      <vt:lpstr>A128083730A_Latest</vt:lpstr>
      <vt:lpstr>A128083734K</vt:lpstr>
      <vt:lpstr>A128083734K_Data</vt:lpstr>
      <vt:lpstr>A128083734K_Latest</vt:lpstr>
      <vt:lpstr>A128083738V</vt:lpstr>
      <vt:lpstr>A128083738V_Data</vt:lpstr>
      <vt:lpstr>A128083738V_Latest</vt:lpstr>
      <vt:lpstr>A128083742K</vt:lpstr>
      <vt:lpstr>A128083742K_Data</vt:lpstr>
      <vt:lpstr>A128083742K_Latest</vt:lpstr>
      <vt:lpstr>A128083746V</vt:lpstr>
      <vt:lpstr>A128083746V_Data</vt:lpstr>
      <vt:lpstr>A128083746V_Latest</vt:lpstr>
      <vt:lpstr>A128083750K</vt:lpstr>
      <vt:lpstr>A128083750K_Data</vt:lpstr>
      <vt:lpstr>A128083750K_Latest</vt:lpstr>
      <vt:lpstr>A128083754V</vt:lpstr>
      <vt:lpstr>A128083754V_Data</vt:lpstr>
      <vt:lpstr>A128083754V_Latest</vt:lpstr>
      <vt:lpstr>A128083758C</vt:lpstr>
      <vt:lpstr>A128083758C_Data</vt:lpstr>
      <vt:lpstr>A128083758C_Latest</vt:lpstr>
      <vt:lpstr>A128083762V</vt:lpstr>
      <vt:lpstr>A128083762V_Data</vt:lpstr>
      <vt:lpstr>A128083762V_Latest</vt:lpstr>
      <vt:lpstr>A128083766C</vt:lpstr>
      <vt:lpstr>A128083766C_Data</vt:lpstr>
      <vt:lpstr>A128083766C_Latest</vt:lpstr>
      <vt:lpstr>A128083770V</vt:lpstr>
      <vt:lpstr>A128083770V_Data</vt:lpstr>
      <vt:lpstr>A128083770V_Latest</vt:lpstr>
      <vt:lpstr>A128083774C</vt:lpstr>
      <vt:lpstr>A128083774C_Data</vt:lpstr>
      <vt:lpstr>A128083774C_Latest</vt:lpstr>
      <vt:lpstr>A128083778L</vt:lpstr>
      <vt:lpstr>A128083778L_Data</vt:lpstr>
      <vt:lpstr>A128083778L_Latest</vt:lpstr>
      <vt:lpstr>A128083782C</vt:lpstr>
      <vt:lpstr>A128083782C_Data</vt:lpstr>
      <vt:lpstr>A128083782C_Latest</vt:lpstr>
      <vt:lpstr>A128083786L</vt:lpstr>
      <vt:lpstr>A128083786L_Data</vt:lpstr>
      <vt:lpstr>A128083786L_Latest</vt:lpstr>
      <vt:lpstr>A128083790C</vt:lpstr>
      <vt:lpstr>A128083790C_Data</vt:lpstr>
      <vt:lpstr>A128083790C_Latest</vt:lpstr>
      <vt:lpstr>A128083794L</vt:lpstr>
      <vt:lpstr>A128083794L_Data</vt:lpstr>
      <vt:lpstr>A128083794L_Latest</vt:lpstr>
      <vt:lpstr>A128083798W</vt:lpstr>
      <vt:lpstr>A128083798W_Data</vt:lpstr>
      <vt:lpstr>A128083798W_Latest</vt:lpstr>
      <vt:lpstr>A128083802A</vt:lpstr>
      <vt:lpstr>A128083802A_Data</vt:lpstr>
      <vt:lpstr>A128083802A_Latest</vt:lpstr>
      <vt:lpstr>A128083806K</vt:lpstr>
      <vt:lpstr>A128083806K_Data</vt:lpstr>
      <vt:lpstr>A128083806K_Latest</vt:lpstr>
      <vt:lpstr>A128083810A</vt:lpstr>
      <vt:lpstr>A128083810A_Data</vt:lpstr>
      <vt:lpstr>A128083810A_Latest</vt:lpstr>
      <vt:lpstr>A128083814K</vt:lpstr>
      <vt:lpstr>A128083814K_Data</vt:lpstr>
      <vt:lpstr>A128083814K_Latest</vt:lpstr>
      <vt:lpstr>A128083818V</vt:lpstr>
      <vt:lpstr>A128083818V_Data</vt:lpstr>
      <vt:lpstr>A128083818V_Latest</vt:lpstr>
      <vt:lpstr>A128083826V</vt:lpstr>
      <vt:lpstr>A128083826V_Data</vt:lpstr>
      <vt:lpstr>A128083826V_Latest</vt:lpstr>
      <vt:lpstr>A128083830K</vt:lpstr>
      <vt:lpstr>A128083830K_Data</vt:lpstr>
      <vt:lpstr>A128083830K_Latest</vt:lpstr>
      <vt:lpstr>A128083834V</vt:lpstr>
      <vt:lpstr>A128083834V_Data</vt:lpstr>
      <vt:lpstr>A128083834V_Latest</vt:lpstr>
      <vt:lpstr>A128083838C</vt:lpstr>
      <vt:lpstr>A128083838C_Data</vt:lpstr>
      <vt:lpstr>A128083838C_Latest</vt:lpstr>
      <vt:lpstr>A128083842V</vt:lpstr>
      <vt:lpstr>A128083842V_Data</vt:lpstr>
      <vt:lpstr>A128083842V_Latest</vt:lpstr>
      <vt:lpstr>A128083846C</vt:lpstr>
      <vt:lpstr>A128083846C_Data</vt:lpstr>
      <vt:lpstr>A128083846C_Latest</vt:lpstr>
      <vt:lpstr>A128083850V</vt:lpstr>
      <vt:lpstr>A128083850V_Data</vt:lpstr>
      <vt:lpstr>A128083850V_Latest</vt:lpstr>
      <vt:lpstr>A128083854C</vt:lpstr>
      <vt:lpstr>A128083854C_Data</vt:lpstr>
      <vt:lpstr>A128083854C_Latest</vt:lpstr>
      <vt:lpstr>A128083858L</vt:lpstr>
      <vt:lpstr>A128083858L_Data</vt:lpstr>
      <vt:lpstr>A128083858L_Latest</vt:lpstr>
      <vt:lpstr>A128083862C</vt:lpstr>
      <vt:lpstr>A128083862C_Data</vt:lpstr>
      <vt:lpstr>A128083862C_Latest</vt:lpstr>
      <vt:lpstr>A128083866L</vt:lpstr>
      <vt:lpstr>A128083866L_Data</vt:lpstr>
      <vt:lpstr>A128083866L_Latest</vt:lpstr>
      <vt:lpstr>A128083870C</vt:lpstr>
      <vt:lpstr>A128083870C_Data</vt:lpstr>
      <vt:lpstr>A128083870C_Latest</vt:lpstr>
      <vt:lpstr>A128083874L</vt:lpstr>
      <vt:lpstr>A128083874L_Data</vt:lpstr>
      <vt:lpstr>A128083874L_Latest</vt:lpstr>
      <vt:lpstr>A128083878W</vt:lpstr>
      <vt:lpstr>A128083878W_Data</vt:lpstr>
      <vt:lpstr>A128083878W_Latest</vt:lpstr>
      <vt:lpstr>A128083882L</vt:lpstr>
      <vt:lpstr>A128083882L_Data</vt:lpstr>
      <vt:lpstr>A128083882L_Latest</vt:lpstr>
      <vt:lpstr>A128083886W</vt:lpstr>
      <vt:lpstr>A128083886W_Data</vt:lpstr>
      <vt:lpstr>A128083886W_Latest</vt:lpstr>
      <vt:lpstr>A128083890L</vt:lpstr>
      <vt:lpstr>A128083890L_Data</vt:lpstr>
      <vt:lpstr>A128083890L_Latest</vt:lpstr>
      <vt:lpstr>A128083894W</vt:lpstr>
      <vt:lpstr>A128083894W_Data</vt:lpstr>
      <vt:lpstr>A128083894W_Latest</vt:lpstr>
      <vt:lpstr>A128083898F</vt:lpstr>
      <vt:lpstr>A128083898F_Data</vt:lpstr>
      <vt:lpstr>A128083898F_Latest</vt:lpstr>
      <vt:lpstr>A128083902K</vt:lpstr>
      <vt:lpstr>A128083902K_Data</vt:lpstr>
      <vt:lpstr>A128083902K_Latest</vt:lpstr>
      <vt:lpstr>A128083906V</vt:lpstr>
      <vt:lpstr>A128083906V_Data</vt:lpstr>
      <vt:lpstr>A128083906V_Latest</vt:lpstr>
      <vt:lpstr>A128083910K</vt:lpstr>
      <vt:lpstr>A128083910K_Data</vt:lpstr>
      <vt:lpstr>A128083910K_Latest</vt:lpstr>
      <vt:lpstr>A128083914V</vt:lpstr>
      <vt:lpstr>A128083914V_Data</vt:lpstr>
      <vt:lpstr>A128083914V_Latest</vt:lpstr>
      <vt:lpstr>A128083918C</vt:lpstr>
      <vt:lpstr>A128083918C_Data</vt:lpstr>
      <vt:lpstr>A128083918C_Latest</vt:lpstr>
      <vt:lpstr>A128083922V</vt:lpstr>
      <vt:lpstr>A128083922V_Data</vt:lpstr>
      <vt:lpstr>A128083922V_Latest</vt:lpstr>
      <vt:lpstr>A128083934C</vt:lpstr>
      <vt:lpstr>A128083934C_Data</vt:lpstr>
      <vt:lpstr>A128083934C_Latest</vt:lpstr>
      <vt:lpstr>A128083950C</vt:lpstr>
      <vt:lpstr>A128083950C_Data</vt:lpstr>
      <vt:lpstr>A128083950C_Latest</vt:lpstr>
      <vt:lpstr>A128083958W</vt:lpstr>
      <vt:lpstr>A128083958W_Data</vt:lpstr>
      <vt:lpstr>A128083958W_Latest</vt:lpstr>
      <vt:lpstr>A128083962L</vt:lpstr>
      <vt:lpstr>A128083962L_Data</vt:lpstr>
      <vt:lpstr>A128083962L_Latest</vt:lpstr>
      <vt:lpstr>A128083966W</vt:lpstr>
      <vt:lpstr>A128083966W_Data</vt:lpstr>
      <vt:lpstr>A128083966W_Latest</vt:lpstr>
      <vt:lpstr>A128083970L</vt:lpstr>
      <vt:lpstr>A128083970L_Data</vt:lpstr>
      <vt:lpstr>A128083970L_Latest</vt:lpstr>
      <vt:lpstr>A128083974W</vt:lpstr>
      <vt:lpstr>A128083974W_Data</vt:lpstr>
      <vt:lpstr>A128083974W_Latest</vt:lpstr>
      <vt:lpstr>A128083978F</vt:lpstr>
      <vt:lpstr>A128083978F_Data</vt:lpstr>
      <vt:lpstr>A128083978F_Latest</vt:lpstr>
      <vt:lpstr>A128083986F</vt:lpstr>
      <vt:lpstr>A128083986F_Data</vt:lpstr>
      <vt:lpstr>A128083986F_Latest</vt:lpstr>
      <vt:lpstr>A128083990W</vt:lpstr>
      <vt:lpstr>A128083990W_Data</vt:lpstr>
      <vt:lpstr>A128083990W_Latest</vt:lpstr>
      <vt:lpstr>A128083994F</vt:lpstr>
      <vt:lpstr>A128083994F_Data</vt:lpstr>
      <vt:lpstr>A128083994F_Latest</vt:lpstr>
      <vt:lpstr>A128083998R</vt:lpstr>
      <vt:lpstr>A128083998R_Data</vt:lpstr>
      <vt:lpstr>A128083998R_Latest</vt:lpstr>
      <vt:lpstr>A128084002W</vt:lpstr>
      <vt:lpstr>A128084002W_Data</vt:lpstr>
      <vt:lpstr>A128084002W_Latest</vt:lpstr>
      <vt:lpstr>A128084006F</vt:lpstr>
      <vt:lpstr>A128084006F_Data</vt:lpstr>
      <vt:lpstr>A128084006F_Latest</vt:lpstr>
      <vt:lpstr>A128084010W</vt:lpstr>
      <vt:lpstr>A128084010W_Data</vt:lpstr>
      <vt:lpstr>A128084010W_Latest</vt:lpstr>
      <vt:lpstr>A128084014F</vt:lpstr>
      <vt:lpstr>A128084014F_Data</vt:lpstr>
      <vt:lpstr>A128084014F_Latest</vt:lpstr>
      <vt:lpstr>A128084018R</vt:lpstr>
      <vt:lpstr>A128084018R_Data</vt:lpstr>
      <vt:lpstr>A128084018R_Latest</vt:lpstr>
      <vt:lpstr>A128084022F</vt:lpstr>
      <vt:lpstr>A128084022F_Data</vt:lpstr>
      <vt:lpstr>A128084022F_Latest</vt:lpstr>
      <vt:lpstr>A128084026R</vt:lpstr>
      <vt:lpstr>A128084026R_Data</vt:lpstr>
      <vt:lpstr>A128084026R_Latest</vt:lpstr>
      <vt:lpstr>A128084030F</vt:lpstr>
      <vt:lpstr>A128084030F_Data</vt:lpstr>
      <vt:lpstr>A128084030F_Latest</vt:lpstr>
      <vt:lpstr>A128084038X</vt:lpstr>
      <vt:lpstr>A128084038X_Data</vt:lpstr>
      <vt:lpstr>A128084038X_Latest</vt:lpstr>
      <vt:lpstr>A128084042R</vt:lpstr>
      <vt:lpstr>A128084042R_Data</vt:lpstr>
      <vt:lpstr>A128084042R_Latest</vt:lpstr>
      <vt:lpstr>A128084046X</vt:lpstr>
      <vt:lpstr>A128084046X_Data</vt:lpstr>
      <vt:lpstr>A128084046X_Latest</vt:lpstr>
      <vt:lpstr>A128084050R</vt:lpstr>
      <vt:lpstr>A128084050R_Data</vt:lpstr>
      <vt:lpstr>A128084050R_Latest</vt:lpstr>
      <vt:lpstr>A128084054X</vt:lpstr>
      <vt:lpstr>A128084054X_Data</vt:lpstr>
      <vt:lpstr>A128084054X_Latest</vt:lpstr>
      <vt:lpstr>A128084058J</vt:lpstr>
      <vt:lpstr>A128084058J_Data</vt:lpstr>
      <vt:lpstr>A128084058J_Latest</vt:lpstr>
      <vt:lpstr>A128084062X</vt:lpstr>
      <vt:lpstr>A128084062X_Data</vt:lpstr>
      <vt:lpstr>A128084062X_Latest</vt:lpstr>
      <vt:lpstr>A128084066J</vt:lpstr>
      <vt:lpstr>A128084066J_Data</vt:lpstr>
      <vt:lpstr>A128084066J_Latest</vt:lpstr>
      <vt:lpstr>A128084070X</vt:lpstr>
      <vt:lpstr>A128084070X_Data</vt:lpstr>
      <vt:lpstr>A128084070X_Latest</vt:lpstr>
      <vt:lpstr>A128084074J</vt:lpstr>
      <vt:lpstr>A128084074J_Data</vt:lpstr>
      <vt:lpstr>A128084074J_Latest</vt:lpstr>
      <vt:lpstr>A128084078T</vt:lpstr>
      <vt:lpstr>A128084078T_Data</vt:lpstr>
      <vt:lpstr>A128084078T_Latest</vt:lpstr>
      <vt:lpstr>A128084082J</vt:lpstr>
      <vt:lpstr>A128084082J_Data</vt:lpstr>
      <vt:lpstr>A128084082J_Latest</vt:lpstr>
      <vt:lpstr>A128084086T</vt:lpstr>
      <vt:lpstr>A128084086T_Data</vt:lpstr>
      <vt:lpstr>A128084086T_Latest</vt:lpstr>
      <vt:lpstr>A128084090J</vt:lpstr>
      <vt:lpstr>A128084090J_Data</vt:lpstr>
      <vt:lpstr>A128084090J_Latest</vt:lpstr>
      <vt:lpstr>A128084094T</vt:lpstr>
      <vt:lpstr>A128084094T_Data</vt:lpstr>
      <vt:lpstr>A128084094T_Latest</vt:lpstr>
      <vt:lpstr>A128084098A</vt:lpstr>
      <vt:lpstr>A128084098A_Data</vt:lpstr>
      <vt:lpstr>A128084098A_Latest</vt:lpstr>
      <vt:lpstr>A128085546L</vt:lpstr>
      <vt:lpstr>A128085546L_Data</vt:lpstr>
      <vt:lpstr>A128085546L_Latest</vt:lpstr>
      <vt:lpstr>A128085550C</vt:lpstr>
      <vt:lpstr>A128085550C_Data</vt:lpstr>
      <vt:lpstr>A128085550C_Latest</vt:lpstr>
      <vt:lpstr>A128085554L</vt:lpstr>
      <vt:lpstr>A128085554L_Data</vt:lpstr>
      <vt:lpstr>A128085554L_Latest</vt:lpstr>
      <vt:lpstr>A128085558W</vt:lpstr>
      <vt:lpstr>A128085558W_Data</vt:lpstr>
      <vt:lpstr>A128085558W_Latest</vt:lpstr>
      <vt:lpstr>A128085562L</vt:lpstr>
      <vt:lpstr>A128085562L_Data</vt:lpstr>
      <vt:lpstr>A128085562L_Latest</vt:lpstr>
      <vt:lpstr>A128085966J</vt:lpstr>
      <vt:lpstr>A128085966J_Data</vt:lpstr>
      <vt:lpstr>A128085966J_Latest</vt:lpstr>
      <vt:lpstr>A128085970X</vt:lpstr>
      <vt:lpstr>A128085970X_Data</vt:lpstr>
      <vt:lpstr>A128085970X_Latest</vt:lpstr>
      <vt:lpstr>A128085974J</vt:lpstr>
      <vt:lpstr>A128085974J_Data</vt:lpstr>
      <vt:lpstr>A128085974J_Latest</vt:lpstr>
      <vt:lpstr>A128085978T</vt:lpstr>
      <vt:lpstr>A128085978T_Data</vt:lpstr>
      <vt:lpstr>A128085978T_Latest</vt:lpstr>
      <vt:lpstr>A128085982J</vt:lpstr>
      <vt:lpstr>A128085982J_Data</vt:lpstr>
      <vt:lpstr>A128085982J_Latest</vt:lpstr>
      <vt:lpstr>A128085986T</vt:lpstr>
      <vt:lpstr>A128085986T_Data</vt:lpstr>
      <vt:lpstr>A128085986T_Latest</vt:lpstr>
      <vt:lpstr>A128085990J</vt:lpstr>
      <vt:lpstr>A128085990J_Data</vt:lpstr>
      <vt:lpstr>A128085990J_Latest</vt:lpstr>
      <vt:lpstr>A128085994T</vt:lpstr>
      <vt:lpstr>A128085994T_Data</vt:lpstr>
      <vt:lpstr>A128085994T_Latest</vt:lpstr>
      <vt:lpstr>A128085998A</vt:lpstr>
      <vt:lpstr>A128085998A_Data</vt:lpstr>
      <vt:lpstr>A128085998A_Latest</vt:lpstr>
      <vt:lpstr>A128086002J</vt:lpstr>
      <vt:lpstr>A128086002J_Data</vt:lpstr>
      <vt:lpstr>A128086002J_Latest</vt:lpstr>
      <vt:lpstr>A128086010J</vt:lpstr>
      <vt:lpstr>A128086010J_Data</vt:lpstr>
      <vt:lpstr>A128086010J_Latest</vt:lpstr>
      <vt:lpstr>A128086018A</vt:lpstr>
      <vt:lpstr>A128086018A_Data</vt:lpstr>
      <vt:lpstr>A128086018A_Latest</vt:lpstr>
      <vt:lpstr>A128086022T</vt:lpstr>
      <vt:lpstr>A128086022T_Data</vt:lpstr>
      <vt:lpstr>A128086022T_Latest</vt:lpstr>
      <vt:lpstr>A128086026A</vt:lpstr>
      <vt:lpstr>A128086026A_Data</vt:lpstr>
      <vt:lpstr>A128086026A_Latest</vt:lpstr>
      <vt:lpstr>A128086030T</vt:lpstr>
      <vt:lpstr>A128086030T_Data</vt:lpstr>
      <vt:lpstr>A128086030T_Latest</vt:lpstr>
      <vt:lpstr>A128086034A</vt:lpstr>
      <vt:lpstr>A128086034A_Data</vt:lpstr>
      <vt:lpstr>A128086034A_Latest</vt:lpstr>
      <vt:lpstr>A128086038K</vt:lpstr>
      <vt:lpstr>A128086038K_Data</vt:lpstr>
      <vt:lpstr>A128086038K_Latest</vt:lpstr>
      <vt:lpstr>A128086042A</vt:lpstr>
      <vt:lpstr>A128086042A_Data</vt:lpstr>
      <vt:lpstr>A128086042A_Latest</vt:lpstr>
      <vt:lpstr>A128086046K</vt:lpstr>
      <vt:lpstr>A128086046K_Data</vt:lpstr>
      <vt:lpstr>A128086046K_Latest</vt:lpstr>
      <vt:lpstr>A128086050A</vt:lpstr>
      <vt:lpstr>A128086050A_Data</vt:lpstr>
      <vt:lpstr>A128086050A_Latest</vt:lpstr>
      <vt:lpstr>A128086054K</vt:lpstr>
      <vt:lpstr>A128086054K_Data</vt:lpstr>
      <vt:lpstr>A128086054K_Latest</vt:lpstr>
      <vt:lpstr>A128086058V</vt:lpstr>
      <vt:lpstr>A128086058V_Data</vt:lpstr>
      <vt:lpstr>A128086058V_Latest</vt:lpstr>
      <vt:lpstr>A128086062K</vt:lpstr>
      <vt:lpstr>A128086062K_Data</vt:lpstr>
      <vt:lpstr>A128086062K_Latest</vt:lpstr>
      <vt:lpstr>A128086066V</vt:lpstr>
      <vt:lpstr>A128086066V_Data</vt:lpstr>
      <vt:lpstr>A128086066V_Latest</vt:lpstr>
      <vt:lpstr>A128086070K</vt:lpstr>
      <vt:lpstr>A128086070K_Data</vt:lpstr>
      <vt:lpstr>A128086070K_Latest</vt:lpstr>
      <vt:lpstr>A128086074V</vt:lpstr>
      <vt:lpstr>A128086074V_Data</vt:lpstr>
      <vt:lpstr>A128086074V_Latest</vt:lpstr>
      <vt:lpstr>A128086078C</vt:lpstr>
      <vt:lpstr>A128086078C_Data</vt:lpstr>
      <vt:lpstr>A128086078C_Latest</vt:lpstr>
      <vt:lpstr>A128086082V</vt:lpstr>
      <vt:lpstr>A128086082V_Data</vt:lpstr>
      <vt:lpstr>A128086082V_Latest</vt:lpstr>
      <vt:lpstr>A128086086C</vt:lpstr>
      <vt:lpstr>A128086086C_Data</vt:lpstr>
      <vt:lpstr>A128086086C_Latest</vt:lpstr>
      <vt:lpstr>A128086090V</vt:lpstr>
      <vt:lpstr>A128086090V_Data</vt:lpstr>
      <vt:lpstr>A128086090V_Latest</vt:lpstr>
      <vt:lpstr>A128086094C</vt:lpstr>
      <vt:lpstr>A128086094C_Data</vt:lpstr>
      <vt:lpstr>A128086094C_Latest</vt:lpstr>
      <vt:lpstr>A128086098L</vt:lpstr>
      <vt:lpstr>A128086098L_Data</vt:lpstr>
      <vt:lpstr>A128086098L_Latest</vt:lpstr>
      <vt:lpstr>A128086102T</vt:lpstr>
      <vt:lpstr>A128086102T_Data</vt:lpstr>
      <vt:lpstr>A128086102T_Latest</vt:lpstr>
      <vt:lpstr>A128086106A</vt:lpstr>
      <vt:lpstr>A128086106A_Data</vt:lpstr>
      <vt:lpstr>A128086106A_Latest</vt:lpstr>
      <vt:lpstr>A128086110T</vt:lpstr>
      <vt:lpstr>A128086110T_Data</vt:lpstr>
      <vt:lpstr>A128086110T_Latest</vt:lpstr>
      <vt:lpstr>A128086114A</vt:lpstr>
      <vt:lpstr>A128086114A_Data</vt:lpstr>
      <vt:lpstr>A128086114A_Latest</vt:lpstr>
      <vt:lpstr>A128086122A</vt:lpstr>
      <vt:lpstr>A128086122A_Data</vt:lpstr>
      <vt:lpstr>A128086122A_Latest</vt:lpstr>
      <vt:lpstr>A128086126K</vt:lpstr>
      <vt:lpstr>A128086126K_Data</vt:lpstr>
      <vt:lpstr>A128086126K_Latest</vt:lpstr>
      <vt:lpstr>A128086130A</vt:lpstr>
      <vt:lpstr>A128086130A_Data</vt:lpstr>
      <vt:lpstr>A128086130A_Latest</vt:lpstr>
      <vt:lpstr>A128086146V</vt:lpstr>
      <vt:lpstr>A128086146V_Data</vt:lpstr>
      <vt:lpstr>A128086146V_Latest</vt:lpstr>
      <vt:lpstr>A128086150K</vt:lpstr>
      <vt:lpstr>A128086150K_Data</vt:lpstr>
      <vt:lpstr>A128086150K_Latest</vt:lpstr>
      <vt:lpstr>A128086154V</vt:lpstr>
      <vt:lpstr>A128086154V_Data</vt:lpstr>
      <vt:lpstr>A128086154V_Latest</vt:lpstr>
      <vt:lpstr>A128086158C</vt:lpstr>
      <vt:lpstr>A128086158C_Data</vt:lpstr>
      <vt:lpstr>A128086158C_Latest</vt:lpstr>
      <vt:lpstr>A128086162V</vt:lpstr>
      <vt:lpstr>A128086162V_Data</vt:lpstr>
      <vt:lpstr>A128086162V_Latest</vt:lpstr>
      <vt:lpstr>A128086166C</vt:lpstr>
      <vt:lpstr>A128086166C_Data</vt:lpstr>
      <vt:lpstr>A128086166C_Latest</vt:lpstr>
      <vt:lpstr>A128086170V</vt:lpstr>
      <vt:lpstr>A128086170V_Data</vt:lpstr>
      <vt:lpstr>A128086170V_Latest</vt:lpstr>
      <vt:lpstr>A128086174C</vt:lpstr>
      <vt:lpstr>A128086174C_Data</vt:lpstr>
      <vt:lpstr>A128086174C_Latest</vt:lpstr>
      <vt:lpstr>A128086178L</vt:lpstr>
      <vt:lpstr>A128086178L_Data</vt:lpstr>
      <vt:lpstr>A128086178L_Latest</vt:lpstr>
      <vt:lpstr>A128086182C</vt:lpstr>
      <vt:lpstr>A128086182C_Data</vt:lpstr>
      <vt:lpstr>A128086182C_Latest</vt:lpstr>
      <vt:lpstr>A128086186L</vt:lpstr>
      <vt:lpstr>A128086186L_Data</vt:lpstr>
      <vt:lpstr>A128086186L_Latest</vt:lpstr>
      <vt:lpstr>A128086194L</vt:lpstr>
      <vt:lpstr>A128086194L_Data</vt:lpstr>
      <vt:lpstr>A128086194L_Latest</vt:lpstr>
      <vt:lpstr>A128086198W</vt:lpstr>
      <vt:lpstr>A128086198W_Data</vt:lpstr>
      <vt:lpstr>A128086198W_Latest</vt:lpstr>
      <vt:lpstr>A128086202A</vt:lpstr>
      <vt:lpstr>A128086202A_Data</vt:lpstr>
      <vt:lpstr>A128086202A_Latest</vt:lpstr>
      <vt:lpstr>A128086206K</vt:lpstr>
      <vt:lpstr>A128086206K_Data</vt:lpstr>
      <vt:lpstr>A128086206K_Latest</vt:lpstr>
      <vt:lpstr>A128086210A</vt:lpstr>
      <vt:lpstr>A128086210A_Data</vt:lpstr>
      <vt:lpstr>A128086210A_Latest</vt:lpstr>
      <vt:lpstr>A128086214K</vt:lpstr>
      <vt:lpstr>A128086214K_Data</vt:lpstr>
      <vt:lpstr>A128086214K_Latest</vt:lpstr>
      <vt:lpstr>A128086218V</vt:lpstr>
      <vt:lpstr>A128086218V_Data</vt:lpstr>
      <vt:lpstr>A128086218V_Latest</vt:lpstr>
      <vt:lpstr>A128086222K</vt:lpstr>
      <vt:lpstr>A128086222K_Data</vt:lpstr>
      <vt:lpstr>A128086222K_Latest</vt:lpstr>
      <vt:lpstr>A128086226V</vt:lpstr>
      <vt:lpstr>A128086226V_Data</vt:lpstr>
      <vt:lpstr>A128086226V_Latest</vt:lpstr>
      <vt:lpstr>A128086230K</vt:lpstr>
      <vt:lpstr>A128086230K_Data</vt:lpstr>
      <vt:lpstr>A128086230K_Latest</vt:lpstr>
      <vt:lpstr>A128086234V</vt:lpstr>
      <vt:lpstr>A128086234V_Data</vt:lpstr>
      <vt:lpstr>A128086234V_Latest</vt:lpstr>
      <vt:lpstr>A128086238C</vt:lpstr>
      <vt:lpstr>A128086238C_Data</vt:lpstr>
      <vt:lpstr>A128086238C_Latest</vt:lpstr>
      <vt:lpstr>A128086242V</vt:lpstr>
      <vt:lpstr>A128086242V_Data</vt:lpstr>
      <vt:lpstr>A128086242V_Latest</vt:lpstr>
      <vt:lpstr>A128086246C</vt:lpstr>
      <vt:lpstr>A128086246C_Data</vt:lpstr>
      <vt:lpstr>A128086246C_Latest</vt:lpstr>
      <vt:lpstr>A128086250V</vt:lpstr>
      <vt:lpstr>A128086250V_Data</vt:lpstr>
      <vt:lpstr>A128086250V_Latest</vt:lpstr>
      <vt:lpstr>A128086254C</vt:lpstr>
      <vt:lpstr>A128086254C_Data</vt:lpstr>
      <vt:lpstr>A128086254C_Latest</vt:lpstr>
      <vt:lpstr>A128087678A</vt:lpstr>
      <vt:lpstr>A128087678A_Data</vt:lpstr>
      <vt:lpstr>A128087678A_Latest</vt:lpstr>
      <vt:lpstr>A128087682T</vt:lpstr>
      <vt:lpstr>A128087682T_Data</vt:lpstr>
      <vt:lpstr>A128087682T_Latest</vt:lpstr>
      <vt:lpstr>A128087686A</vt:lpstr>
      <vt:lpstr>A128087686A_Data</vt:lpstr>
      <vt:lpstr>A128087686A_Latest</vt:lpstr>
      <vt:lpstr>A128087690T</vt:lpstr>
      <vt:lpstr>A128087690T_Data</vt:lpstr>
      <vt:lpstr>A128087690T_Latest</vt:lpstr>
      <vt:lpstr>A128087694A</vt:lpstr>
      <vt:lpstr>A128087694A_Data</vt:lpstr>
      <vt:lpstr>A128087694A_Latest</vt:lpstr>
      <vt:lpstr>A128087698K</vt:lpstr>
      <vt:lpstr>A128087698K_Data</vt:lpstr>
      <vt:lpstr>A128087698K_Latest</vt:lpstr>
      <vt:lpstr>A128087702R</vt:lpstr>
      <vt:lpstr>A128087702R_Data</vt:lpstr>
      <vt:lpstr>A128087702R_Latest</vt:lpstr>
      <vt:lpstr>A128087706X</vt:lpstr>
      <vt:lpstr>A128087706X_Data</vt:lpstr>
      <vt:lpstr>A128087706X_Latest</vt:lpstr>
      <vt:lpstr>A128088094R</vt:lpstr>
      <vt:lpstr>A128088094R_Data</vt:lpstr>
      <vt:lpstr>A128088094R_Latest</vt:lpstr>
      <vt:lpstr>A128088098X</vt:lpstr>
      <vt:lpstr>A128088098X_Data</vt:lpstr>
      <vt:lpstr>A128088098X_Latest</vt:lpstr>
      <vt:lpstr>A128088102C</vt:lpstr>
      <vt:lpstr>A128088102C_Data</vt:lpstr>
      <vt:lpstr>A128088102C_Latest</vt:lpstr>
      <vt:lpstr>A128088106L</vt:lpstr>
      <vt:lpstr>A128088106L_Data</vt:lpstr>
      <vt:lpstr>A128088106L_Latest</vt:lpstr>
      <vt:lpstr>A128088110C</vt:lpstr>
      <vt:lpstr>A128088110C_Data</vt:lpstr>
      <vt:lpstr>A128088110C_Latest</vt:lpstr>
      <vt:lpstr>A128088114L</vt:lpstr>
      <vt:lpstr>A128088114L_Data</vt:lpstr>
      <vt:lpstr>A128088114L_Latest</vt:lpstr>
      <vt:lpstr>A128088118W</vt:lpstr>
      <vt:lpstr>A128088118W_Data</vt:lpstr>
      <vt:lpstr>A128088118W_Latest</vt:lpstr>
      <vt:lpstr>A128088122L</vt:lpstr>
      <vt:lpstr>A128088122L_Data</vt:lpstr>
      <vt:lpstr>A128088122L_Latest</vt:lpstr>
      <vt:lpstr>A128088126W</vt:lpstr>
      <vt:lpstr>A128088126W_Data</vt:lpstr>
      <vt:lpstr>A128088126W_Latest</vt:lpstr>
      <vt:lpstr>A128088130L</vt:lpstr>
      <vt:lpstr>A128088130L_Data</vt:lpstr>
      <vt:lpstr>A128088130L_Latest</vt:lpstr>
      <vt:lpstr>A128088134W</vt:lpstr>
      <vt:lpstr>A128088134W_Data</vt:lpstr>
      <vt:lpstr>A128088134W_Latest</vt:lpstr>
      <vt:lpstr>A128088138F</vt:lpstr>
      <vt:lpstr>A128088138F_Data</vt:lpstr>
      <vt:lpstr>A128088138F_Latest</vt:lpstr>
      <vt:lpstr>A128088142W</vt:lpstr>
      <vt:lpstr>A128088142W_Data</vt:lpstr>
      <vt:lpstr>A128088142W_Latest</vt:lpstr>
      <vt:lpstr>A128088146F</vt:lpstr>
      <vt:lpstr>A128088146F_Data</vt:lpstr>
      <vt:lpstr>A128088146F_Latest</vt:lpstr>
      <vt:lpstr>A128088150W</vt:lpstr>
      <vt:lpstr>A128088150W_Data</vt:lpstr>
      <vt:lpstr>A128088150W_Latest</vt:lpstr>
      <vt:lpstr>A128088154F</vt:lpstr>
      <vt:lpstr>A128088154F_Data</vt:lpstr>
      <vt:lpstr>A128088154F_Latest</vt:lpstr>
      <vt:lpstr>A128088158R</vt:lpstr>
      <vt:lpstr>A128088158R_Data</vt:lpstr>
      <vt:lpstr>A128088158R_Latest</vt:lpstr>
      <vt:lpstr>A128088162F</vt:lpstr>
      <vt:lpstr>A128088162F_Data</vt:lpstr>
      <vt:lpstr>A128088162F_Latest</vt:lpstr>
      <vt:lpstr>A128088166R</vt:lpstr>
      <vt:lpstr>A128088166R_Data</vt:lpstr>
      <vt:lpstr>A128088166R_Latest</vt:lpstr>
      <vt:lpstr>A128088170F</vt:lpstr>
      <vt:lpstr>A128088170F_Data</vt:lpstr>
      <vt:lpstr>A128088170F_Latest</vt:lpstr>
      <vt:lpstr>A128088174R</vt:lpstr>
      <vt:lpstr>A128088174R_Data</vt:lpstr>
      <vt:lpstr>A128088174R_Latest</vt:lpstr>
      <vt:lpstr>A128088178X</vt:lpstr>
      <vt:lpstr>A128088178X_Data</vt:lpstr>
      <vt:lpstr>A128088178X_Latest</vt:lpstr>
      <vt:lpstr>A128088182R</vt:lpstr>
      <vt:lpstr>A128088182R_Data</vt:lpstr>
      <vt:lpstr>A128088182R_Latest</vt:lpstr>
      <vt:lpstr>A128088186X</vt:lpstr>
      <vt:lpstr>A128088186X_Data</vt:lpstr>
      <vt:lpstr>A128088186X_Latest</vt:lpstr>
      <vt:lpstr>A128088190R</vt:lpstr>
      <vt:lpstr>A128088190R_Data</vt:lpstr>
      <vt:lpstr>A128088190R_Latest</vt:lpstr>
      <vt:lpstr>A128088194X</vt:lpstr>
      <vt:lpstr>A128088194X_Data</vt:lpstr>
      <vt:lpstr>A128088194X_Latest</vt:lpstr>
      <vt:lpstr>A128088198J</vt:lpstr>
      <vt:lpstr>A128088198J_Data</vt:lpstr>
      <vt:lpstr>A128088198J_Latest</vt:lpstr>
      <vt:lpstr>A128088202L</vt:lpstr>
      <vt:lpstr>A128088202L_Data</vt:lpstr>
      <vt:lpstr>A128088202L_Latest</vt:lpstr>
      <vt:lpstr>A128088206W</vt:lpstr>
      <vt:lpstr>A128088206W_Data</vt:lpstr>
      <vt:lpstr>A128088206W_Latest</vt:lpstr>
      <vt:lpstr>A128088210L</vt:lpstr>
      <vt:lpstr>A128088210L_Data</vt:lpstr>
      <vt:lpstr>A128088210L_Latest</vt:lpstr>
      <vt:lpstr>A128088214W</vt:lpstr>
      <vt:lpstr>A128088214W_Data</vt:lpstr>
      <vt:lpstr>A128088214W_Latest</vt:lpstr>
      <vt:lpstr>A128088218F</vt:lpstr>
      <vt:lpstr>A128088218F_Data</vt:lpstr>
      <vt:lpstr>A128088218F_Latest</vt:lpstr>
      <vt:lpstr>A128088222W</vt:lpstr>
      <vt:lpstr>A128088222W_Data</vt:lpstr>
      <vt:lpstr>A128088222W_Latest</vt:lpstr>
      <vt:lpstr>A128088226F</vt:lpstr>
      <vt:lpstr>A128088226F_Data</vt:lpstr>
      <vt:lpstr>A128088226F_Latest</vt:lpstr>
      <vt:lpstr>A128088230W</vt:lpstr>
      <vt:lpstr>A128088230W_Data</vt:lpstr>
      <vt:lpstr>A128088230W_Latest</vt:lpstr>
      <vt:lpstr>A128088234F</vt:lpstr>
      <vt:lpstr>A128088234F_Data</vt:lpstr>
      <vt:lpstr>A128088234F_Latest</vt:lpstr>
      <vt:lpstr>A128088238R</vt:lpstr>
      <vt:lpstr>A128088238R_Data</vt:lpstr>
      <vt:lpstr>A128088238R_Latest</vt:lpstr>
      <vt:lpstr>A128088242F</vt:lpstr>
      <vt:lpstr>A128088242F_Data</vt:lpstr>
      <vt:lpstr>A128088242F_Latest</vt:lpstr>
      <vt:lpstr>A128088246R</vt:lpstr>
      <vt:lpstr>A128088246R_Data</vt:lpstr>
      <vt:lpstr>A128088246R_Latest</vt:lpstr>
      <vt:lpstr>A128088250F</vt:lpstr>
      <vt:lpstr>A128088250F_Data</vt:lpstr>
      <vt:lpstr>A128088250F_Latest</vt:lpstr>
      <vt:lpstr>A128088254R</vt:lpstr>
      <vt:lpstr>A128088254R_Data</vt:lpstr>
      <vt:lpstr>A128088254R_Latest</vt:lpstr>
      <vt:lpstr>A128088258X</vt:lpstr>
      <vt:lpstr>A128088258X_Data</vt:lpstr>
      <vt:lpstr>A128088258X_Latest</vt:lpstr>
      <vt:lpstr>A128088262R</vt:lpstr>
      <vt:lpstr>A128088262R_Data</vt:lpstr>
      <vt:lpstr>A128088262R_Latest</vt:lpstr>
      <vt:lpstr>A128088266X</vt:lpstr>
      <vt:lpstr>A128088266X_Data</vt:lpstr>
      <vt:lpstr>A128088266X_Latest</vt:lpstr>
      <vt:lpstr>A128088270R</vt:lpstr>
      <vt:lpstr>A128088270R_Data</vt:lpstr>
      <vt:lpstr>A128088270R_Latest</vt:lpstr>
      <vt:lpstr>A128088274X</vt:lpstr>
      <vt:lpstr>A128088274X_Data</vt:lpstr>
      <vt:lpstr>A128088274X_Latest</vt:lpstr>
      <vt:lpstr>A128088278J</vt:lpstr>
      <vt:lpstr>A128088278J_Data</vt:lpstr>
      <vt:lpstr>A128088278J_Latest</vt:lpstr>
      <vt:lpstr>A128088282X</vt:lpstr>
      <vt:lpstr>A128088282X_Data</vt:lpstr>
      <vt:lpstr>A128088282X_Latest</vt:lpstr>
      <vt:lpstr>A128088286J</vt:lpstr>
      <vt:lpstr>A128088286J_Data</vt:lpstr>
      <vt:lpstr>A128088286J_Latest</vt:lpstr>
      <vt:lpstr>A128088290X</vt:lpstr>
      <vt:lpstr>A128088290X_Data</vt:lpstr>
      <vt:lpstr>A128088290X_Latest</vt:lpstr>
      <vt:lpstr>A128088294J</vt:lpstr>
      <vt:lpstr>A128088294J_Data</vt:lpstr>
      <vt:lpstr>A128088294J_Latest</vt:lpstr>
      <vt:lpstr>A128088298T</vt:lpstr>
      <vt:lpstr>A128088298T_Data</vt:lpstr>
      <vt:lpstr>A128088298T_Latest</vt:lpstr>
      <vt:lpstr>A128088302W</vt:lpstr>
      <vt:lpstr>A128088302W_Data</vt:lpstr>
      <vt:lpstr>A128088302W_Latest</vt:lpstr>
      <vt:lpstr>A128088306F</vt:lpstr>
      <vt:lpstr>A128088306F_Data</vt:lpstr>
      <vt:lpstr>A128088306F_Latest</vt:lpstr>
      <vt:lpstr>A128088322F</vt:lpstr>
      <vt:lpstr>A128088322F_Data</vt:lpstr>
      <vt:lpstr>A128088322F_Latest</vt:lpstr>
      <vt:lpstr>A128088326R</vt:lpstr>
      <vt:lpstr>A128088326R_Data</vt:lpstr>
      <vt:lpstr>A128088326R_Latest</vt:lpstr>
      <vt:lpstr>A128088330F</vt:lpstr>
      <vt:lpstr>A128088330F_Data</vt:lpstr>
      <vt:lpstr>A128088330F_Latest</vt:lpstr>
      <vt:lpstr>A128088334R</vt:lpstr>
      <vt:lpstr>A128088334R_Data</vt:lpstr>
      <vt:lpstr>A128088334R_Latest</vt:lpstr>
      <vt:lpstr>A128088338X</vt:lpstr>
      <vt:lpstr>A128088338X_Data</vt:lpstr>
      <vt:lpstr>A128088338X_Latest</vt:lpstr>
      <vt:lpstr>A128088342R</vt:lpstr>
      <vt:lpstr>A128088342R_Data</vt:lpstr>
      <vt:lpstr>A128088342R_Latest</vt:lpstr>
      <vt:lpstr>A128088346X</vt:lpstr>
      <vt:lpstr>A128088346X_Data</vt:lpstr>
      <vt:lpstr>A128088346X_Latest</vt:lpstr>
      <vt:lpstr>A128088350R</vt:lpstr>
      <vt:lpstr>A128088350R_Data</vt:lpstr>
      <vt:lpstr>A128088350R_Latest</vt:lpstr>
      <vt:lpstr>A128088354X</vt:lpstr>
      <vt:lpstr>A128088354X_Data</vt:lpstr>
      <vt:lpstr>A128088354X_Latest</vt:lpstr>
      <vt:lpstr>A128088358J</vt:lpstr>
      <vt:lpstr>A128088358J_Data</vt:lpstr>
      <vt:lpstr>A128088358J_Latest</vt:lpstr>
      <vt:lpstr>A128088362X</vt:lpstr>
      <vt:lpstr>A128088362X_Data</vt:lpstr>
      <vt:lpstr>A128088362X_Latest</vt:lpstr>
      <vt:lpstr>A128088366J</vt:lpstr>
      <vt:lpstr>A128088366J_Data</vt:lpstr>
      <vt:lpstr>A128088366J_Latest</vt:lpstr>
      <vt:lpstr>A128088370X</vt:lpstr>
      <vt:lpstr>A128088370X_Data</vt:lpstr>
      <vt:lpstr>A128088370X_Latest</vt:lpstr>
      <vt:lpstr>A128088374J</vt:lpstr>
      <vt:lpstr>A128088374J_Data</vt:lpstr>
      <vt:lpstr>A128088374J_Latest</vt:lpstr>
      <vt:lpstr>A128088378T</vt:lpstr>
      <vt:lpstr>A128088378T_Data</vt:lpstr>
      <vt:lpstr>A128088378T_Latest</vt:lpstr>
      <vt:lpstr>A128088382J</vt:lpstr>
      <vt:lpstr>A128088382J_Data</vt:lpstr>
      <vt:lpstr>A128088382J_Latest</vt:lpstr>
      <vt:lpstr>A128088386T</vt:lpstr>
      <vt:lpstr>A128088386T_Data</vt:lpstr>
      <vt:lpstr>A128088386T_Latest</vt:lpstr>
      <vt:lpstr>A128088390J</vt:lpstr>
      <vt:lpstr>A128088390J_Data</vt:lpstr>
      <vt:lpstr>A128088390J_Latest</vt:lpstr>
      <vt:lpstr>A128088394T</vt:lpstr>
      <vt:lpstr>A128088394T_Data</vt:lpstr>
      <vt:lpstr>A128088394T_Latest</vt:lpstr>
      <vt:lpstr>A128088398A</vt:lpstr>
      <vt:lpstr>A128088398A_Data</vt:lpstr>
      <vt:lpstr>A128088398A_Latest</vt:lpstr>
      <vt:lpstr>A128088402F</vt:lpstr>
      <vt:lpstr>A128088402F_Data</vt:lpstr>
      <vt:lpstr>A128088402F_Latest</vt:lpstr>
      <vt:lpstr>A128088406R</vt:lpstr>
      <vt:lpstr>A128088406R_Data</vt:lpstr>
      <vt:lpstr>A128088406R_Latest</vt:lpstr>
      <vt:lpstr>A128088410F</vt:lpstr>
      <vt:lpstr>A128088410F_Data</vt:lpstr>
      <vt:lpstr>A128088410F_Latest</vt:lpstr>
      <vt:lpstr>A128088414R</vt:lpstr>
      <vt:lpstr>A128088414R_Data</vt:lpstr>
      <vt:lpstr>A128088414R_Latest</vt:lpstr>
      <vt:lpstr>A128088418X</vt:lpstr>
      <vt:lpstr>A128088418X_Data</vt:lpstr>
      <vt:lpstr>A128088418X_Latest</vt:lpstr>
      <vt:lpstr>A128089806V</vt:lpstr>
      <vt:lpstr>A128089806V_Data</vt:lpstr>
      <vt:lpstr>A128089806V_Latest</vt:lpstr>
      <vt:lpstr>A128089810K</vt:lpstr>
      <vt:lpstr>A128089810K_Data</vt:lpstr>
      <vt:lpstr>A128089810K_Latest</vt:lpstr>
      <vt:lpstr>A128089814V</vt:lpstr>
      <vt:lpstr>A128089814V_Data</vt:lpstr>
      <vt:lpstr>A128089814V_Latest</vt:lpstr>
      <vt:lpstr>A128089818C</vt:lpstr>
      <vt:lpstr>A128089818C_Data</vt:lpstr>
      <vt:lpstr>A128089818C_Latest</vt:lpstr>
      <vt:lpstr>A128089822V</vt:lpstr>
      <vt:lpstr>A128089822V_Data</vt:lpstr>
      <vt:lpstr>A128089822V_Latest</vt:lpstr>
      <vt:lpstr>A128090158F</vt:lpstr>
      <vt:lpstr>A128090158F_Data</vt:lpstr>
      <vt:lpstr>A128090158F_Latest</vt:lpstr>
      <vt:lpstr>A128090162W</vt:lpstr>
      <vt:lpstr>A128090162W_Data</vt:lpstr>
      <vt:lpstr>A128090162W_Latest</vt:lpstr>
      <vt:lpstr>A128090166F</vt:lpstr>
      <vt:lpstr>A128090166F_Data</vt:lpstr>
      <vt:lpstr>A128090166F_Latest</vt:lpstr>
      <vt:lpstr>A128090170W</vt:lpstr>
      <vt:lpstr>A128090170W_Data</vt:lpstr>
      <vt:lpstr>A128090170W_Latest</vt:lpstr>
      <vt:lpstr>A128090174F</vt:lpstr>
      <vt:lpstr>A128090174F_Data</vt:lpstr>
      <vt:lpstr>A128090174F_Latest</vt:lpstr>
      <vt:lpstr>A128090178R</vt:lpstr>
      <vt:lpstr>A128090178R_Data</vt:lpstr>
      <vt:lpstr>A128090178R_Latest</vt:lpstr>
      <vt:lpstr>A128090182F</vt:lpstr>
      <vt:lpstr>A128090182F_Data</vt:lpstr>
      <vt:lpstr>A128090182F_Latest</vt:lpstr>
      <vt:lpstr>A128090186R</vt:lpstr>
      <vt:lpstr>A128090186R_Data</vt:lpstr>
      <vt:lpstr>A128090186R_Latest</vt:lpstr>
      <vt:lpstr>A128090190F</vt:lpstr>
      <vt:lpstr>A128090190F_Data</vt:lpstr>
      <vt:lpstr>A128090190F_Latest</vt:lpstr>
      <vt:lpstr>A128090194R</vt:lpstr>
      <vt:lpstr>A128090194R_Data</vt:lpstr>
      <vt:lpstr>A128090194R_Latest</vt:lpstr>
      <vt:lpstr>A128090198X</vt:lpstr>
      <vt:lpstr>A128090198X_Data</vt:lpstr>
      <vt:lpstr>A128090198X_Latest</vt:lpstr>
      <vt:lpstr>A128090202C</vt:lpstr>
      <vt:lpstr>A128090202C_Data</vt:lpstr>
      <vt:lpstr>A128090202C_Latest</vt:lpstr>
      <vt:lpstr>A128090206L</vt:lpstr>
      <vt:lpstr>A128090206L_Data</vt:lpstr>
      <vt:lpstr>A128090206L_Latest</vt:lpstr>
      <vt:lpstr>A128090210C</vt:lpstr>
      <vt:lpstr>A128090210C_Data</vt:lpstr>
      <vt:lpstr>A128090210C_Latest</vt:lpstr>
      <vt:lpstr>A128090214L</vt:lpstr>
      <vt:lpstr>A128090214L_Data</vt:lpstr>
      <vt:lpstr>A128090214L_Latest</vt:lpstr>
      <vt:lpstr>A128090218W</vt:lpstr>
      <vt:lpstr>A128090218W_Data</vt:lpstr>
      <vt:lpstr>A128090218W_Latest</vt:lpstr>
      <vt:lpstr>A128090222L</vt:lpstr>
      <vt:lpstr>A128090222L_Data</vt:lpstr>
      <vt:lpstr>A128090222L_Latest</vt:lpstr>
      <vt:lpstr>A128090226W</vt:lpstr>
      <vt:lpstr>A128090226W_Data</vt:lpstr>
      <vt:lpstr>A128090226W_Latest</vt:lpstr>
      <vt:lpstr>A128090230L</vt:lpstr>
      <vt:lpstr>A128090230L_Data</vt:lpstr>
      <vt:lpstr>A128090230L_Latest</vt:lpstr>
      <vt:lpstr>A128090234W</vt:lpstr>
      <vt:lpstr>A128090234W_Data</vt:lpstr>
      <vt:lpstr>A128090234W_Latest</vt:lpstr>
      <vt:lpstr>A128090238F</vt:lpstr>
      <vt:lpstr>A128090238F_Data</vt:lpstr>
      <vt:lpstr>A128090238F_Latest</vt:lpstr>
      <vt:lpstr>A128090242W</vt:lpstr>
      <vt:lpstr>A128090242W_Data</vt:lpstr>
      <vt:lpstr>A128090242W_Latest</vt:lpstr>
      <vt:lpstr>A128090246F</vt:lpstr>
      <vt:lpstr>A128090246F_Data</vt:lpstr>
      <vt:lpstr>A128090246F_Latest</vt:lpstr>
      <vt:lpstr>A128090250W</vt:lpstr>
      <vt:lpstr>A128090250W_Data</vt:lpstr>
      <vt:lpstr>A128090250W_Latest</vt:lpstr>
      <vt:lpstr>A128090258R</vt:lpstr>
      <vt:lpstr>A128090258R_Data</vt:lpstr>
      <vt:lpstr>A128090258R_Latest</vt:lpstr>
      <vt:lpstr>A128090262F</vt:lpstr>
      <vt:lpstr>A128090262F_Data</vt:lpstr>
      <vt:lpstr>A128090262F_Latest</vt:lpstr>
      <vt:lpstr>A128090266R</vt:lpstr>
      <vt:lpstr>A128090266R_Data</vt:lpstr>
      <vt:lpstr>A128090266R_Latest</vt:lpstr>
      <vt:lpstr>A128090270F</vt:lpstr>
      <vt:lpstr>A128090270F_Data</vt:lpstr>
      <vt:lpstr>A128090270F_Latest</vt:lpstr>
      <vt:lpstr>A128090274R</vt:lpstr>
      <vt:lpstr>A128090274R_Data</vt:lpstr>
      <vt:lpstr>A128090274R_Latest</vt:lpstr>
      <vt:lpstr>A128090278X</vt:lpstr>
      <vt:lpstr>A128090278X_Data</vt:lpstr>
      <vt:lpstr>A128090278X_Latest</vt:lpstr>
      <vt:lpstr>A128090282R</vt:lpstr>
      <vt:lpstr>A128090282R_Data</vt:lpstr>
      <vt:lpstr>A128090282R_Latest</vt:lpstr>
      <vt:lpstr>A128090286X</vt:lpstr>
      <vt:lpstr>A128090286X_Data</vt:lpstr>
      <vt:lpstr>A128090286X_Latest</vt:lpstr>
      <vt:lpstr>A128090290R</vt:lpstr>
      <vt:lpstr>A128090290R_Data</vt:lpstr>
      <vt:lpstr>A128090290R_Latest</vt:lpstr>
      <vt:lpstr>A128090294X</vt:lpstr>
      <vt:lpstr>A128090294X_Data</vt:lpstr>
      <vt:lpstr>A128090294X_Latest</vt:lpstr>
      <vt:lpstr>A128090298J</vt:lpstr>
      <vt:lpstr>A128090298J_Data</vt:lpstr>
      <vt:lpstr>A128090298J_Latest</vt:lpstr>
      <vt:lpstr>A128090302L</vt:lpstr>
      <vt:lpstr>A128090302L_Data</vt:lpstr>
      <vt:lpstr>A128090302L_Latest</vt:lpstr>
      <vt:lpstr>A128090306W</vt:lpstr>
      <vt:lpstr>A128090306W_Data</vt:lpstr>
      <vt:lpstr>A128090306W_Latest</vt:lpstr>
      <vt:lpstr>A128090310L</vt:lpstr>
      <vt:lpstr>A128090310L_Data</vt:lpstr>
      <vt:lpstr>A128090310L_Latest</vt:lpstr>
      <vt:lpstr>A128090314W</vt:lpstr>
      <vt:lpstr>A128090314W_Data</vt:lpstr>
      <vt:lpstr>A128090314W_Latest</vt:lpstr>
      <vt:lpstr>A128090318F</vt:lpstr>
      <vt:lpstr>A128090318F_Data</vt:lpstr>
      <vt:lpstr>A128090318F_Latest</vt:lpstr>
      <vt:lpstr>A128090322W</vt:lpstr>
      <vt:lpstr>A128090322W_Data</vt:lpstr>
      <vt:lpstr>A128090322W_Latest</vt:lpstr>
      <vt:lpstr>A128090326F</vt:lpstr>
      <vt:lpstr>A128090326F_Data</vt:lpstr>
      <vt:lpstr>A128090326F_Latest</vt:lpstr>
      <vt:lpstr>A128090330W</vt:lpstr>
      <vt:lpstr>A128090330W_Data</vt:lpstr>
      <vt:lpstr>A128090330W_Latest</vt:lpstr>
      <vt:lpstr>A128090334F</vt:lpstr>
      <vt:lpstr>A128090334F_Data</vt:lpstr>
      <vt:lpstr>A128090334F_Latest</vt:lpstr>
      <vt:lpstr>A128090338R</vt:lpstr>
      <vt:lpstr>A128090338R_Data</vt:lpstr>
      <vt:lpstr>A128090338R_Latest</vt:lpstr>
      <vt:lpstr>A128090342F</vt:lpstr>
      <vt:lpstr>A128090342F_Data</vt:lpstr>
      <vt:lpstr>A128090342F_Latest</vt:lpstr>
      <vt:lpstr>A128090346R</vt:lpstr>
      <vt:lpstr>A128090346R_Data</vt:lpstr>
      <vt:lpstr>A128090346R_Latest</vt:lpstr>
      <vt:lpstr>A128090350F</vt:lpstr>
      <vt:lpstr>A128090350F_Data</vt:lpstr>
      <vt:lpstr>A128090350F_Latest</vt:lpstr>
      <vt:lpstr>A128090354R</vt:lpstr>
      <vt:lpstr>A128090354R_Data</vt:lpstr>
      <vt:lpstr>A128090354R_Latest</vt:lpstr>
      <vt:lpstr>A128090358X</vt:lpstr>
      <vt:lpstr>A128090358X_Data</vt:lpstr>
      <vt:lpstr>A128090358X_Latest</vt:lpstr>
      <vt:lpstr>A128090362R</vt:lpstr>
      <vt:lpstr>A128090362R_Data</vt:lpstr>
      <vt:lpstr>A128090362R_Latest</vt:lpstr>
      <vt:lpstr>A128090366X</vt:lpstr>
      <vt:lpstr>A128090366X_Data</vt:lpstr>
      <vt:lpstr>A128090366X_Latest</vt:lpstr>
      <vt:lpstr>A128090370R</vt:lpstr>
      <vt:lpstr>A128090370R_Data</vt:lpstr>
      <vt:lpstr>A128090370R_Latest</vt:lpstr>
      <vt:lpstr>A128090378J</vt:lpstr>
      <vt:lpstr>A128090378J_Data</vt:lpstr>
      <vt:lpstr>A128090378J_Latest</vt:lpstr>
      <vt:lpstr>A128090390X</vt:lpstr>
      <vt:lpstr>A128090390X_Data</vt:lpstr>
      <vt:lpstr>A128090390X_Latest</vt:lpstr>
      <vt:lpstr>A128090394J</vt:lpstr>
      <vt:lpstr>A128090394J_Data</vt:lpstr>
      <vt:lpstr>A128090394J_Latest</vt:lpstr>
      <vt:lpstr>A128090398T</vt:lpstr>
      <vt:lpstr>A128090398T_Data</vt:lpstr>
      <vt:lpstr>A128090398T_Latest</vt:lpstr>
      <vt:lpstr>A128090402W</vt:lpstr>
      <vt:lpstr>A128090402W_Data</vt:lpstr>
      <vt:lpstr>A128090402W_Latest</vt:lpstr>
      <vt:lpstr>A128090406F</vt:lpstr>
      <vt:lpstr>A128090406F_Data</vt:lpstr>
      <vt:lpstr>A128090406F_Latest</vt:lpstr>
      <vt:lpstr>A128090410W</vt:lpstr>
      <vt:lpstr>A128090410W_Data</vt:lpstr>
      <vt:lpstr>A128090410W_Latest</vt:lpstr>
      <vt:lpstr>A128090414F</vt:lpstr>
      <vt:lpstr>A128090414F_Data</vt:lpstr>
      <vt:lpstr>A128090414F_Latest</vt:lpstr>
      <vt:lpstr>A128090418R</vt:lpstr>
      <vt:lpstr>A128090418R_Data</vt:lpstr>
      <vt:lpstr>A128090418R_Latest</vt:lpstr>
      <vt:lpstr>A128090426R</vt:lpstr>
      <vt:lpstr>A128090426R_Data</vt:lpstr>
      <vt:lpstr>A128090426R_Latest</vt:lpstr>
      <vt:lpstr>A128090430F</vt:lpstr>
      <vt:lpstr>A128090430F_Data</vt:lpstr>
      <vt:lpstr>A128090430F_Latest</vt:lpstr>
      <vt:lpstr>A128090434R</vt:lpstr>
      <vt:lpstr>A128090434R_Data</vt:lpstr>
      <vt:lpstr>A128090434R_Latest</vt:lpstr>
      <vt:lpstr>A128090438X</vt:lpstr>
      <vt:lpstr>A128090438X_Data</vt:lpstr>
      <vt:lpstr>A128090438X_Latest</vt:lpstr>
      <vt:lpstr>A128090442R</vt:lpstr>
      <vt:lpstr>A128090442R_Data</vt:lpstr>
      <vt:lpstr>A128090442R_Latest</vt:lpstr>
      <vt:lpstr>A128090446X</vt:lpstr>
      <vt:lpstr>A128090446X_Data</vt:lpstr>
      <vt:lpstr>A128090446X_Latest</vt:lpstr>
      <vt:lpstr>A128090450R</vt:lpstr>
      <vt:lpstr>A128090450R_Data</vt:lpstr>
      <vt:lpstr>A128090450R_Latest</vt:lpstr>
      <vt:lpstr>A128090454X</vt:lpstr>
      <vt:lpstr>A128090454X_Data</vt:lpstr>
      <vt:lpstr>A128090454X_Latest</vt:lpstr>
      <vt:lpstr>A128090458J</vt:lpstr>
      <vt:lpstr>A128090458J_Data</vt:lpstr>
      <vt:lpstr>A128090458J_Latest</vt:lpstr>
      <vt:lpstr>A128090462X</vt:lpstr>
      <vt:lpstr>A128090462X_Data</vt:lpstr>
      <vt:lpstr>A128090462X_Latest</vt:lpstr>
      <vt:lpstr>A128090466J</vt:lpstr>
      <vt:lpstr>A128090466J_Data</vt:lpstr>
      <vt:lpstr>A128090466J_Latest</vt:lpstr>
      <vt:lpstr>A128090470X</vt:lpstr>
      <vt:lpstr>A128090470X_Data</vt:lpstr>
      <vt:lpstr>A128090470X_Latest</vt:lpstr>
      <vt:lpstr>A128090474J</vt:lpstr>
      <vt:lpstr>A128090474J_Data</vt:lpstr>
      <vt:lpstr>A128090474J_Latest</vt:lpstr>
      <vt:lpstr>A128090478T</vt:lpstr>
      <vt:lpstr>A128090478T_Data</vt:lpstr>
      <vt:lpstr>A128090478T_Latest</vt:lpstr>
      <vt:lpstr>A128090482J</vt:lpstr>
      <vt:lpstr>A128090482J_Data</vt:lpstr>
      <vt:lpstr>A128090482J_Latest</vt:lpstr>
      <vt:lpstr>A128090486T</vt:lpstr>
      <vt:lpstr>A128090486T_Data</vt:lpstr>
      <vt:lpstr>A128090486T_Latest</vt:lpstr>
      <vt:lpstr>A128090490J</vt:lpstr>
      <vt:lpstr>A128090490J_Data</vt:lpstr>
      <vt:lpstr>A128090490J_Latest</vt:lpstr>
      <vt:lpstr>A128090494T</vt:lpstr>
      <vt:lpstr>A128090494T_Data</vt:lpstr>
      <vt:lpstr>A128090494T_Latest</vt:lpstr>
      <vt:lpstr>A128091810A</vt:lpstr>
      <vt:lpstr>A128091810A_Data</vt:lpstr>
      <vt:lpstr>A128091810A_Latest</vt:lpstr>
      <vt:lpstr>A128091814K</vt:lpstr>
      <vt:lpstr>A128091814K_Data</vt:lpstr>
      <vt:lpstr>A128091814K_Latest</vt:lpstr>
      <vt:lpstr>A128091818V</vt:lpstr>
      <vt:lpstr>A128091818V_Data</vt:lpstr>
      <vt:lpstr>A128091818V_Latest</vt:lpstr>
      <vt:lpstr>A128091822K</vt:lpstr>
      <vt:lpstr>A128091822K_Data</vt:lpstr>
      <vt:lpstr>A128091822K_Latest</vt:lpstr>
      <vt:lpstr>A128092166T</vt:lpstr>
      <vt:lpstr>A128092166T_Data</vt:lpstr>
      <vt:lpstr>A128092166T_Latest</vt:lpstr>
      <vt:lpstr>A128092170J</vt:lpstr>
      <vt:lpstr>A128092170J_Data</vt:lpstr>
      <vt:lpstr>A128092170J_Latest</vt:lpstr>
      <vt:lpstr>A128092174T</vt:lpstr>
      <vt:lpstr>A128092174T_Data</vt:lpstr>
      <vt:lpstr>A128092174T_Latest</vt:lpstr>
      <vt:lpstr>A128092178A</vt:lpstr>
      <vt:lpstr>A128092178A_Data</vt:lpstr>
      <vt:lpstr>A128092178A_Latest</vt:lpstr>
      <vt:lpstr>A128092182T</vt:lpstr>
      <vt:lpstr>A128092182T_Data</vt:lpstr>
      <vt:lpstr>A128092182T_Latest</vt:lpstr>
      <vt:lpstr>A128092186A</vt:lpstr>
      <vt:lpstr>A128092186A_Data</vt:lpstr>
      <vt:lpstr>A128092186A_Latest</vt:lpstr>
      <vt:lpstr>A128092190T</vt:lpstr>
      <vt:lpstr>A128092190T_Data</vt:lpstr>
      <vt:lpstr>A128092190T_Latest</vt:lpstr>
      <vt:lpstr>A128092194A</vt:lpstr>
      <vt:lpstr>A128092194A_Data</vt:lpstr>
      <vt:lpstr>A128092194A_Latest</vt:lpstr>
      <vt:lpstr>A128092198K</vt:lpstr>
      <vt:lpstr>A128092198K_Data</vt:lpstr>
      <vt:lpstr>A128092198K_Latest</vt:lpstr>
      <vt:lpstr>A128092202R</vt:lpstr>
      <vt:lpstr>A128092202R_Data</vt:lpstr>
      <vt:lpstr>A128092202R_Latest</vt:lpstr>
      <vt:lpstr>A128092206X</vt:lpstr>
      <vt:lpstr>A128092206X_Data</vt:lpstr>
      <vt:lpstr>A128092206X_Latest</vt:lpstr>
      <vt:lpstr>A128092210R</vt:lpstr>
      <vt:lpstr>A128092210R_Data</vt:lpstr>
      <vt:lpstr>A128092210R_Latest</vt:lpstr>
      <vt:lpstr>A128092214X</vt:lpstr>
      <vt:lpstr>A128092214X_Data</vt:lpstr>
      <vt:lpstr>A128092214X_Latest</vt:lpstr>
      <vt:lpstr>A128092218J</vt:lpstr>
      <vt:lpstr>A128092218J_Data</vt:lpstr>
      <vt:lpstr>A128092218J_Latest</vt:lpstr>
      <vt:lpstr>A128092222X</vt:lpstr>
      <vt:lpstr>A128092222X_Data</vt:lpstr>
      <vt:lpstr>A128092222X_Latest</vt:lpstr>
      <vt:lpstr>A128092226J</vt:lpstr>
      <vt:lpstr>A128092226J_Data</vt:lpstr>
      <vt:lpstr>A128092226J_Latest</vt:lpstr>
      <vt:lpstr>A128092230X</vt:lpstr>
      <vt:lpstr>A128092230X_Data</vt:lpstr>
      <vt:lpstr>A128092230X_Latest</vt:lpstr>
      <vt:lpstr>A128092234J</vt:lpstr>
      <vt:lpstr>A128092234J_Data</vt:lpstr>
      <vt:lpstr>A128092234J_Latest</vt:lpstr>
      <vt:lpstr>A128092238T</vt:lpstr>
      <vt:lpstr>A128092238T_Data</vt:lpstr>
      <vt:lpstr>A128092238T_Latest</vt:lpstr>
      <vt:lpstr>A128092242J</vt:lpstr>
      <vt:lpstr>A128092242J_Data</vt:lpstr>
      <vt:lpstr>A128092242J_Latest</vt:lpstr>
      <vt:lpstr>A128092250J</vt:lpstr>
      <vt:lpstr>A128092250J_Data</vt:lpstr>
      <vt:lpstr>A128092250J_Latest</vt:lpstr>
      <vt:lpstr>A128092254T</vt:lpstr>
      <vt:lpstr>A128092254T_Data</vt:lpstr>
      <vt:lpstr>A128092254T_Latest</vt:lpstr>
      <vt:lpstr>A128092258A</vt:lpstr>
      <vt:lpstr>A128092258A_Data</vt:lpstr>
      <vt:lpstr>A128092258A_Latest</vt:lpstr>
      <vt:lpstr>A128092262T</vt:lpstr>
      <vt:lpstr>A128092262T_Data</vt:lpstr>
      <vt:lpstr>A128092262T_Latest</vt:lpstr>
      <vt:lpstr>A128092266A</vt:lpstr>
      <vt:lpstr>A128092266A_Data</vt:lpstr>
      <vt:lpstr>A128092266A_Latest</vt:lpstr>
      <vt:lpstr>A128092270T</vt:lpstr>
      <vt:lpstr>A128092270T_Data</vt:lpstr>
      <vt:lpstr>A128092270T_Latest</vt:lpstr>
      <vt:lpstr>A128092274A</vt:lpstr>
      <vt:lpstr>A128092274A_Data</vt:lpstr>
      <vt:lpstr>A128092274A_Latest</vt:lpstr>
      <vt:lpstr>A128092278K</vt:lpstr>
      <vt:lpstr>A128092278K_Data</vt:lpstr>
      <vt:lpstr>A128092278K_Latest</vt:lpstr>
      <vt:lpstr>A128092282A</vt:lpstr>
      <vt:lpstr>A128092282A_Data</vt:lpstr>
      <vt:lpstr>A128092282A_Latest</vt:lpstr>
      <vt:lpstr>A128092286K</vt:lpstr>
      <vt:lpstr>A128092286K_Data</vt:lpstr>
      <vt:lpstr>A128092286K_Latest</vt:lpstr>
      <vt:lpstr>A128092290A</vt:lpstr>
      <vt:lpstr>A128092290A_Data</vt:lpstr>
      <vt:lpstr>A128092290A_Latest</vt:lpstr>
      <vt:lpstr>A128092294K</vt:lpstr>
      <vt:lpstr>A128092294K_Data</vt:lpstr>
      <vt:lpstr>A128092294K_Latest</vt:lpstr>
      <vt:lpstr>A128092298V</vt:lpstr>
      <vt:lpstr>A128092298V_Data</vt:lpstr>
      <vt:lpstr>A128092298V_Latest</vt:lpstr>
      <vt:lpstr>A128092302X</vt:lpstr>
      <vt:lpstr>A128092302X_Data</vt:lpstr>
      <vt:lpstr>A128092302X_Latest</vt:lpstr>
      <vt:lpstr>A128092306J</vt:lpstr>
      <vt:lpstr>A128092306J_Data</vt:lpstr>
      <vt:lpstr>A128092306J_Latest</vt:lpstr>
      <vt:lpstr>A128092310X</vt:lpstr>
      <vt:lpstr>A128092310X_Data</vt:lpstr>
      <vt:lpstr>A128092310X_Latest</vt:lpstr>
      <vt:lpstr>A128092314J</vt:lpstr>
      <vt:lpstr>A128092314J_Data</vt:lpstr>
      <vt:lpstr>A128092314J_Latest</vt:lpstr>
      <vt:lpstr>A128092318T</vt:lpstr>
      <vt:lpstr>A128092318T_Data</vt:lpstr>
      <vt:lpstr>A128092318T_Latest</vt:lpstr>
      <vt:lpstr>A128092322J</vt:lpstr>
      <vt:lpstr>A128092322J_Data</vt:lpstr>
      <vt:lpstr>A128092322J_Latest</vt:lpstr>
      <vt:lpstr>A128092326T</vt:lpstr>
      <vt:lpstr>A128092326T_Data</vt:lpstr>
      <vt:lpstr>A128092326T_Latest</vt:lpstr>
      <vt:lpstr>A128092330J</vt:lpstr>
      <vt:lpstr>A128092330J_Data</vt:lpstr>
      <vt:lpstr>A128092330J_Latest</vt:lpstr>
      <vt:lpstr>A128092354A</vt:lpstr>
      <vt:lpstr>A128092354A_Data</vt:lpstr>
      <vt:lpstr>A128092354A_Latest</vt:lpstr>
      <vt:lpstr>A128092366K</vt:lpstr>
      <vt:lpstr>A128092366K_Data</vt:lpstr>
      <vt:lpstr>A128092366K_Latest</vt:lpstr>
      <vt:lpstr>A128092370A</vt:lpstr>
      <vt:lpstr>A128092370A_Data</vt:lpstr>
      <vt:lpstr>A128092370A_Latest</vt:lpstr>
      <vt:lpstr>A128092374K</vt:lpstr>
      <vt:lpstr>A128092374K_Data</vt:lpstr>
      <vt:lpstr>A128092374K_Latest</vt:lpstr>
      <vt:lpstr>A128092378V</vt:lpstr>
      <vt:lpstr>A128092378V_Data</vt:lpstr>
      <vt:lpstr>A128092378V_Latest</vt:lpstr>
      <vt:lpstr>A128092382K</vt:lpstr>
      <vt:lpstr>A128092382K_Data</vt:lpstr>
      <vt:lpstr>A128092382K_Latest</vt:lpstr>
      <vt:lpstr>A128092386V</vt:lpstr>
      <vt:lpstr>A128092386V_Data</vt:lpstr>
      <vt:lpstr>A128092386V_Latest</vt:lpstr>
      <vt:lpstr>A128092390K</vt:lpstr>
      <vt:lpstr>A128092390K_Data</vt:lpstr>
      <vt:lpstr>A128092390K_Latest</vt:lpstr>
      <vt:lpstr>A128092394V</vt:lpstr>
      <vt:lpstr>A128092394V_Data</vt:lpstr>
      <vt:lpstr>A128092394V_Latest</vt:lpstr>
      <vt:lpstr>A128092398C</vt:lpstr>
      <vt:lpstr>A128092398C_Data</vt:lpstr>
      <vt:lpstr>A128092398C_Latest</vt:lpstr>
      <vt:lpstr>A128092402J</vt:lpstr>
      <vt:lpstr>A128092402J_Data</vt:lpstr>
      <vt:lpstr>A128092402J_Latest</vt:lpstr>
      <vt:lpstr>A128092406T</vt:lpstr>
      <vt:lpstr>A128092406T_Data</vt:lpstr>
      <vt:lpstr>A128092406T_Latest</vt:lpstr>
      <vt:lpstr>A128092410J</vt:lpstr>
      <vt:lpstr>A128092410J_Data</vt:lpstr>
      <vt:lpstr>A128092410J_Latest</vt:lpstr>
      <vt:lpstr>A128092414T</vt:lpstr>
      <vt:lpstr>A128092414T_Data</vt:lpstr>
      <vt:lpstr>A128092414T_Latest</vt:lpstr>
      <vt:lpstr>A128092418A</vt:lpstr>
      <vt:lpstr>A128092418A_Data</vt:lpstr>
      <vt:lpstr>A128092418A_Latest</vt:lpstr>
      <vt:lpstr>A128092422T</vt:lpstr>
      <vt:lpstr>A128092422T_Data</vt:lpstr>
      <vt:lpstr>A128092422T_Latest</vt:lpstr>
      <vt:lpstr>A128092426A</vt:lpstr>
      <vt:lpstr>A128092426A_Data</vt:lpstr>
      <vt:lpstr>A128092426A_Latest</vt:lpstr>
      <vt:lpstr>A128092430T</vt:lpstr>
      <vt:lpstr>A128092430T_Data</vt:lpstr>
      <vt:lpstr>A128092430T_Latest</vt:lpstr>
      <vt:lpstr>A128092434A</vt:lpstr>
      <vt:lpstr>A128092434A_Data</vt:lpstr>
      <vt:lpstr>A128092434A_Latest</vt:lpstr>
      <vt:lpstr>A128092438K</vt:lpstr>
      <vt:lpstr>A128092438K_Data</vt:lpstr>
      <vt:lpstr>A128092438K_Latest</vt:lpstr>
      <vt:lpstr>A128092442A</vt:lpstr>
      <vt:lpstr>A128092442A_Data</vt:lpstr>
      <vt:lpstr>A128092442A_Latest</vt:lpstr>
      <vt:lpstr>A128092446K</vt:lpstr>
      <vt:lpstr>A128092446K_Data</vt:lpstr>
      <vt:lpstr>A128092446K_Latest</vt:lpstr>
      <vt:lpstr>A128092450A</vt:lpstr>
      <vt:lpstr>A128092450A_Data</vt:lpstr>
      <vt:lpstr>A128092450A_Latest</vt:lpstr>
      <vt:lpstr>A128092454K</vt:lpstr>
      <vt:lpstr>A128092454K_Data</vt:lpstr>
      <vt:lpstr>A128092454K_Latest</vt:lpstr>
      <vt:lpstr>A128092458V</vt:lpstr>
      <vt:lpstr>A128092458V_Data</vt:lpstr>
      <vt:lpstr>A128092458V_Latest</vt:lpstr>
      <vt:lpstr>A128092462K</vt:lpstr>
      <vt:lpstr>A128092462K_Data</vt:lpstr>
      <vt:lpstr>A128092462K_Latest</vt:lpstr>
      <vt:lpstr>A128092466V</vt:lpstr>
      <vt:lpstr>A128092466V_Data</vt:lpstr>
      <vt:lpstr>A128092466V_Latest</vt:lpstr>
      <vt:lpstr>A128092470K</vt:lpstr>
      <vt:lpstr>A128092470K_Data</vt:lpstr>
      <vt:lpstr>A128092470K_Latest</vt:lpstr>
      <vt:lpstr>A128092474V</vt:lpstr>
      <vt:lpstr>A128092474V_Data</vt:lpstr>
      <vt:lpstr>A128092474V_Latest</vt:lpstr>
      <vt:lpstr>A128093962X</vt:lpstr>
      <vt:lpstr>A128093962X_Data</vt:lpstr>
      <vt:lpstr>A128093962X_Latest</vt:lpstr>
      <vt:lpstr>A128093966J</vt:lpstr>
      <vt:lpstr>A128093966J_Data</vt:lpstr>
      <vt:lpstr>A128093966J_Latest</vt:lpstr>
      <vt:lpstr>A128093970X</vt:lpstr>
      <vt:lpstr>A128093970X_Data</vt:lpstr>
      <vt:lpstr>A128093970X_Latest</vt:lpstr>
      <vt:lpstr>A128093974J</vt:lpstr>
      <vt:lpstr>A128093974J_Data</vt:lpstr>
      <vt:lpstr>A128093974J_Latest</vt:lpstr>
      <vt:lpstr>A128093978T</vt:lpstr>
      <vt:lpstr>A128093978T_Data</vt:lpstr>
      <vt:lpstr>A128093978T_Latest</vt:lpstr>
      <vt:lpstr>A128093982J</vt:lpstr>
      <vt:lpstr>A128093982J_Data</vt:lpstr>
      <vt:lpstr>A128093982J_Latest</vt:lpstr>
      <vt:lpstr>A128093986T</vt:lpstr>
      <vt:lpstr>A128093986T_Data</vt:lpstr>
      <vt:lpstr>A128093986T_Latest</vt:lpstr>
      <vt:lpstr>A128093990J</vt:lpstr>
      <vt:lpstr>A128093990J_Data</vt:lpstr>
      <vt:lpstr>A128093990J_Latest</vt:lpstr>
      <vt:lpstr>A128093994T</vt:lpstr>
      <vt:lpstr>A128093994T_Data</vt:lpstr>
      <vt:lpstr>A128093994T_Latest</vt:lpstr>
      <vt:lpstr>A128093998A</vt:lpstr>
      <vt:lpstr>A128093998A_Data</vt:lpstr>
      <vt:lpstr>A128093998A_Latest</vt:lpstr>
      <vt:lpstr>A128094274L</vt:lpstr>
      <vt:lpstr>A128094274L_Data</vt:lpstr>
      <vt:lpstr>A128094274L_Latest</vt:lpstr>
      <vt:lpstr>A128094278W</vt:lpstr>
      <vt:lpstr>A128094278W_Data</vt:lpstr>
      <vt:lpstr>A128094278W_Latest</vt:lpstr>
      <vt:lpstr>A128094282L</vt:lpstr>
      <vt:lpstr>A128094282L_Data</vt:lpstr>
      <vt:lpstr>A128094282L_Latest</vt:lpstr>
      <vt:lpstr>A128094286W</vt:lpstr>
      <vt:lpstr>A128094286W_Data</vt:lpstr>
      <vt:lpstr>A128094286W_Latest</vt:lpstr>
      <vt:lpstr>A128094290L</vt:lpstr>
      <vt:lpstr>A128094290L_Data</vt:lpstr>
      <vt:lpstr>A128094290L_Latest</vt:lpstr>
      <vt:lpstr>A128094294W</vt:lpstr>
      <vt:lpstr>A128094294W_Data</vt:lpstr>
      <vt:lpstr>A128094294W_Latest</vt:lpstr>
      <vt:lpstr>A128094298F</vt:lpstr>
      <vt:lpstr>A128094298F_Data</vt:lpstr>
      <vt:lpstr>A128094298F_Latest</vt:lpstr>
      <vt:lpstr>A128094306V</vt:lpstr>
      <vt:lpstr>A128094306V_Data</vt:lpstr>
      <vt:lpstr>A128094306V_Latest</vt:lpstr>
      <vt:lpstr>A128094310K</vt:lpstr>
      <vt:lpstr>A128094310K_Data</vt:lpstr>
      <vt:lpstr>A128094310K_Latest</vt:lpstr>
      <vt:lpstr>A128094314V</vt:lpstr>
      <vt:lpstr>A128094314V_Data</vt:lpstr>
      <vt:lpstr>A128094314V_Latest</vt:lpstr>
      <vt:lpstr>A128094318C</vt:lpstr>
      <vt:lpstr>A128094318C_Data</vt:lpstr>
      <vt:lpstr>A128094318C_Latest</vt:lpstr>
      <vt:lpstr>A128094322V</vt:lpstr>
      <vt:lpstr>A128094322V_Data</vt:lpstr>
      <vt:lpstr>A128094322V_Latest</vt:lpstr>
      <vt:lpstr>A128094326C</vt:lpstr>
      <vt:lpstr>A128094326C_Data</vt:lpstr>
      <vt:lpstr>A128094326C_Latest</vt:lpstr>
      <vt:lpstr>A128094330V</vt:lpstr>
      <vt:lpstr>A128094330V_Data</vt:lpstr>
      <vt:lpstr>A128094330V_Latest</vt:lpstr>
      <vt:lpstr>A128094334C</vt:lpstr>
      <vt:lpstr>A128094334C_Data</vt:lpstr>
      <vt:lpstr>A128094334C_Latest</vt:lpstr>
      <vt:lpstr>A128094338L</vt:lpstr>
      <vt:lpstr>A128094338L_Data</vt:lpstr>
      <vt:lpstr>A128094338L_Latest</vt:lpstr>
      <vt:lpstr>A128094346L</vt:lpstr>
      <vt:lpstr>A128094346L_Data</vt:lpstr>
      <vt:lpstr>A128094346L_Latest</vt:lpstr>
      <vt:lpstr>A128094350C</vt:lpstr>
      <vt:lpstr>A128094350C_Data</vt:lpstr>
      <vt:lpstr>A128094350C_Latest</vt:lpstr>
      <vt:lpstr>A128094354L</vt:lpstr>
      <vt:lpstr>A128094354L_Data</vt:lpstr>
      <vt:lpstr>A128094354L_Latest</vt:lpstr>
      <vt:lpstr>A128094358W</vt:lpstr>
      <vt:lpstr>A128094358W_Data</vt:lpstr>
      <vt:lpstr>A128094358W_Latest</vt:lpstr>
      <vt:lpstr>A128094362L</vt:lpstr>
      <vt:lpstr>A128094362L_Data</vt:lpstr>
      <vt:lpstr>A128094362L_Latest</vt:lpstr>
      <vt:lpstr>A128094366W</vt:lpstr>
      <vt:lpstr>A128094366W_Data</vt:lpstr>
      <vt:lpstr>A128094366W_Latest</vt:lpstr>
      <vt:lpstr>A128094370L</vt:lpstr>
      <vt:lpstr>A128094370L_Data</vt:lpstr>
      <vt:lpstr>A128094370L_Latest</vt:lpstr>
      <vt:lpstr>A128094374W</vt:lpstr>
      <vt:lpstr>A128094374W_Data</vt:lpstr>
      <vt:lpstr>A128094374W_Latest</vt:lpstr>
      <vt:lpstr>A128094378F</vt:lpstr>
      <vt:lpstr>A128094378F_Data</vt:lpstr>
      <vt:lpstr>A128094378F_Latest</vt:lpstr>
      <vt:lpstr>A128094382W</vt:lpstr>
      <vt:lpstr>A128094382W_Data</vt:lpstr>
      <vt:lpstr>A128094382W_Latest</vt:lpstr>
      <vt:lpstr>A128094386F</vt:lpstr>
      <vt:lpstr>A128094386F_Data</vt:lpstr>
      <vt:lpstr>A128094386F_Latest</vt:lpstr>
      <vt:lpstr>A128094390W</vt:lpstr>
      <vt:lpstr>A128094390W_Data</vt:lpstr>
      <vt:lpstr>A128094390W_Latest</vt:lpstr>
      <vt:lpstr>A128094394F</vt:lpstr>
      <vt:lpstr>A128094394F_Data</vt:lpstr>
      <vt:lpstr>A128094394F_Latest</vt:lpstr>
      <vt:lpstr>A128094398R</vt:lpstr>
      <vt:lpstr>A128094398R_Data</vt:lpstr>
      <vt:lpstr>A128094398R_Latest</vt:lpstr>
      <vt:lpstr>A128094402V</vt:lpstr>
      <vt:lpstr>A128094402V_Data</vt:lpstr>
      <vt:lpstr>A128094402V_Latest</vt:lpstr>
      <vt:lpstr>A128094406C</vt:lpstr>
      <vt:lpstr>A128094406C_Data</vt:lpstr>
      <vt:lpstr>A128094406C_Latest</vt:lpstr>
      <vt:lpstr>A128094410V</vt:lpstr>
      <vt:lpstr>A128094410V_Data</vt:lpstr>
      <vt:lpstr>A128094410V_Latest</vt:lpstr>
      <vt:lpstr>A128094414C</vt:lpstr>
      <vt:lpstr>A128094414C_Data</vt:lpstr>
      <vt:lpstr>A128094414C_Latest</vt:lpstr>
      <vt:lpstr>A128094418L</vt:lpstr>
      <vt:lpstr>A128094418L_Data</vt:lpstr>
      <vt:lpstr>A128094418L_Latest</vt:lpstr>
      <vt:lpstr>A128094422C</vt:lpstr>
      <vt:lpstr>A128094422C_Data</vt:lpstr>
      <vt:lpstr>A128094422C_Latest</vt:lpstr>
      <vt:lpstr>A128094426L</vt:lpstr>
      <vt:lpstr>A128094426L_Data</vt:lpstr>
      <vt:lpstr>A128094426L_Latest</vt:lpstr>
      <vt:lpstr>A128094430C</vt:lpstr>
      <vt:lpstr>A128094430C_Data</vt:lpstr>
      <vt:lpstr>A128094430C_Latest</vt:lpstr>
      <vt:lpstr>A128094434L</vt:lpstr>
      <vt:lpstr>A128094434L_Data</vt:lpstr>
      <vt:lpstr>A128094434L_Latest</vt:lpstr>
      <vt:lpstr>A128094438W</vt:lpstr>
      <vt:lpstr>A128094438W_Data</vt:lpstr>
      <vt:lpstr>A128094438W_Latest</vt:lpstr>
      <vt:lpstr>A128094442L</vt:lpstr>
      <vt:lpstr>A128094442L_Data</vt:lpstr>
      <vt:lpstr>A128094442L_Latest</vt:lpstr>
      <vt:lpstr>A128094446W</vt:lpstr>
      <vt:lpstr>A128094446W_Data</vt:lpstr>
      <vt:lpstr>A128094446W_Latest</vt:lpstr>
      <vt:lpstr>A128094450L</vt:lpstr>
      <vt:lpstr>A128094450L_Data</vt:lpstr>
      <vt:lpstr>A128094450L_Latest</vt:lpstr>
      <vt:lpstr>A128094462W</vt:lpstr>
      <vt:lpstr>A128094462W_Data</vt:lpstr>
      <vt:lpstr>A128094462W_Latest</vt:lpstr>
      <vt:lpstr>A128094466F</vt:lpstr>
      <vt:lpstr>A128094466F_Data</vt:lpstr>
      <vt:lpstr>A128094466F_Latest</vt:lpstr>
      <vt:lpstr>A128094470W</vt:lpstr>
      <vt:lpstr>A128094470W_Data</vt:lpstr>
      <vt:lpstr>A128094470W_Latest</vt:lpstr>
      <vt:lpstr>A128094474F</vt:lpstr>
      <vt:lpstr>A128094474F_Data</vt:lpstr>
      <vt:lpstr>A128094474F_Latest</vt:lpstr>
      <vt:lpstr>A128094478R</vt:lpstr>
      <vt:lpstr>A128094478R_Data</vt:lpstr>
      <vt:lpstr>A128094478R_Latest</vt:lpstr>
      <vt:lpstr>A128094482F</vt:lpstr>
      <vt:lpstr>A128094482F_Data</vt:lpstr>
      <vt:lpstr>A128094482F_Latest</vt:lpstr>
      <vt:lpstr>A128094486R</vt:lpstr>
      <vt:lpstr>A128094486R_Data</vt:lpstr>
      <vt:lpstr>A128094486R_Latest</vt:lpstr>
      <vt:lpstr>A128094490F</vt:lpstr>
      <vt:lpstr>A128094490F_Data</vt:lpstr>
      <vt:lpstr>A128094490F_Latest</vt:lpstr>
      <vt:lpstr>A128094494R</vt:lpstr>
      <vt:lpstr>A128094494R_Data</vt:lpstr>
      <vt:lpstr>A128094494R_Latest</vt:lpstr>
      <vt:lpstr>A128094498X</vt:lpstr>
      <vt:lpstr>A128094498X_Data</vt:lpstr>
      <vt:lpstr>A128094498X_Latest</vt:lpstr>
      <vt:lpstr>A128094502C</vt:lpstr>
      <vt:lpstr>A128094502C_Data</vt:lpstr>
      <vt:lpstr>A128094502C_Latest</vt:lpstr>
      <vt:lpstr>A128094506L</vt:lpstr>
      <vt:lpstr>A128094506L_Data</vt:lpstr>
      <vt:lpstr>A128094506L_Latest</vt:lpstr>
      <vt:lpstr>A128094510C</vt:lpstr>
      <vt:lpstr>A128094510C_Data</vt:lpstr>
      <vt:lpstr>A128094510C_Latest</vt:lpstr>
      <vt:lpstr>A128094514L</vt:lpstr>
      <vt:lpstr>A128094514L_Data</vt:lpstr>
      <vt:lpstr>A128094514L_Latest</vt:lpstr>
      <vt:lpstr>A128094518W</vt:lpstr>
      <vt:lpstr>A128094518W_Data</vt:lpstr>
      <vt:lpstr>A128094518W_Latest</vt:lpstr>
      <vt:lpstr>A128094522L</vt:lpstr>
      <vt:lpstr>A128094522L_Data</vt:lpstr>
      <vt:lpstr>A128094522L_Latest</vt:lpstr>
      <vt:lpstr>A128094526W</vt:lpstr>
      <vt:lpstr>A128094526W_Data</vt:lpstr>
      <vt:lpstr>A128094526W_Latest</vt:lpstr>
      <vt:lpstr>A128094534W</vt:lpstr>
      <vt:lpstr>A128094534W_Data</vt:lpstr>
      <vt:lpstr>A128094534W_Latest</vt:lpstr>
      <vt:lpstr>A128094538F</vt:lpstr>
      <vt:lpstr>A128094538F_Data</vt:lpstr>
      <vt:lpstr>A128094538F_Latest</vt:lpstr>
      <vt:lpstr>A128094542W</vt:lpstr>
      <vt:lpstr>A128094542W_Data</vt:lpstr>
      <vt:lpstr>A128094542W_Latest</vt:lpstr>
      <vt:lpstr>A128094546F</vt:lpstr>
      <vt:lpstr>A128094546F_Data</vt:lpstr>
      <vt:lpstr>A128094546F_Latest</vt:lpstr>
      <vt:lpstr>A128094550W</vt:lpstr>
      <vt:lpstr>A128094550W_Data</vt:lpstr>
      <vt:lpstr>A128094550W_Latest</vt:lpstr>
      <vt:lpstr>A128094554F</vt:lpstr>
      <vt:lpstr>A128094554F_Data</vt:lpstr>
      <vt:lpstr>A128094554F_Latest</vt:lpstr>
      <vt:lpstr>A128094558R</vt:lpstr>
      <vt:lpstr>A128094558R_Data</vt:lpstr>
      <vt:lpstr>A128094558R_Latest</vt:lpstr>
      <vt:lpstr>A128094562F</vt:lpstr>
      <vt:lpstr>A128094562F_Data</vt:lpstr>
      <vt:lpstr>A128094562F_Latest</vt:lpstr>
      <vt:lpstr>A128094566R</vt:lpstr>
      <vt:lpstr>A128094566R_Data</vt:lpstr>
      <vt:lpstr>A128094566R_Latest</vt:lpstr>
      <vt:lpstr>A128094570F</vt:lpstr>
      <vt:lpstr>A128094570F_Data</vt:lpstr>
      <vt:lpstr>A128094570F_Latest</vt:lpstr>
      <vt:lpstr>A128094574R</vt:lpstr>
      <vt:lpstr>A128094574R_Data</vt:lpstr>
      <vt:lpstr>A128094574R_Latest</vt:lpstr>
      <vt:lpstr>A128094578X</vt:lpstr>
      <vt:lpstr>A128094578X_Data</vt:lpstr>
      <vt:lpstr>A128094578X_Latest</vt:lpstr>
      <vt:lpstr>A128094582R</vt:lpstr>
      <vt:lpstr>A128094582R_Data</vt:lpstr>
      <vt:lpstr>A128094582R_Latest</vt:lpstr>
      <vt:lpstr>A128094586X</vt:lpstr>
      <vt:lpstr>A128094586X_Data</vt:lpstr>
      <vt:lpstr>A128094586X_Latest</vt:lpstr>
      <vt:lpstr>A128094590R</vt:lpstr>
      <vt:lpstr>A128094590R_Data</vt:lpstr>
      <vt:lpstr>A128094590R_Latest</vt:lpstr>
      <vt:lpstr>A128095894V</vt:lpstr>
      <vt:lpstr>A128095894V_Data</vt:lpstr>
      <vt:lpstr>A128095894V_Latest</vt:lpstr>
      <vt:lpstr>A128095898C</vt:lpstr>
      <vt:lpstr>A128095898C_Data</vt:lpstr>
      <vt:lpstr>A128095898C_Latest</vt:lpstr>
      <vt:lpstr>A128095902J</vt:lpstr>
      <vt:lpstr>A128095902J_Data</vt:lpstr>
      <vt:lpstr>A128095902J_Latest</vt:lpstr>
      <vt:lpstr>A128095906T</vt:lpstr>
      <vt:lpstr>A128095906T_Data</vt:lpstr>
      <vt:lpstr>A128095906T_Latest</vt:lpstr>
      <vt:lpstr>A128095910J</vt:lpstr>
      <vt:lpstr>A128095910J_Data</vt:lpstr>
      <vt:lpstr>A128095910J_Latest</vt:lpstr>
      <vt:lpstr>A128095914T</vt:lpstr>
      <vt:lpstr>A128095914T_Data</vt:lpstr>
      <vt:lpstr>A128095914T_Latest</vt:lpstr>
      <vt:lpstr>A128096282X</vt:lpstr>
      <vt:lpstr>A128096282X_Data</vt:lpstr>
      <vt:lpstr>A128096282X_Latest</vt:lpstr>
      <vt:lpstr>A128096286J</vt:lpstr>
      <vt:lpstr>A128096286J_Data</vt:lpstr>
      <vt:lpstr>A128096286J_Latest</vt:lpstr>
      <vt:lpstr>A128096290X</vt:lpstr>
      <vt:lpstr>A128096290X_Data</vt:lpstr>
      <vt:lpstr>A128096290X_Latest</vt:lpstr>
      <vt:lpstr>A128096294J</vt:lpstr>
      <vt:lpstr>A128096294J_Data</vt:lpstr>
      <vt:lpstr>A128096294J_Latest</vt:lpstr>
      <vt:lpstr>A128096298T</vt:lpstr>
      <vt:lpstr>A128096298T_Data</vt:lpstr>
      <vt:lpstr>A128096298T_Latest</vt:lpstr>
      <vt:lpstr>A128096302W</vt:lpstr>
      <vt:lpstr>A128096302W_Data</vt:lpstr>
      <vt:lpstr>A128096302W_Latest</vt:lpstr>
      <vt:lpstr>A128096306F</vt:lpstr>
      <vt:lpstr>A128096306F_Data</vt:lpstr>
      <vt:lpstr>A128096306F_Latest</vt:lpstr>
      <vt:lpstr>A128096310W</vt:lpstr>
      <vt:lpstr>A128096310W_Data</vt:lpstr>
      <vt:lpstr>A128096310W_Latest</vt:lpstr>
      <vt:lpstr>A128096314F</vt:lpstr>
      <vt:lpstr>A128096314F_Data</vt:lpstr>
      <vt:lpstr>A128096314F_Latest</vt:lpstr>
      <vt:lpstr>A128096318R</vt:lpstr>
      <vt:lpstr>A128096318R_Data</vt:lpstr>
      <vt:lpstr>A128096318R_Latest</vt:lpstr>
      <vt:lpstr>A128096322F</vt:lpstr>
      <vt:lpstr>A128096322F_Data</vt:lpstr>
      <vt:lpstr>A128096322F_Latest</vt:lpstr>
      <vt:lpstr>A128096326R</vt:lpstr>
      <vt:lpstr>A128096326R_Data</vt:lpstr>
      <vt:lpstr>A128096326R_Latest</vt:lpstr>
      <vt:lpstr>A128096330F</vt:lpstr>
      <vt:lpstr>A128096330F_Data</vt:lpstr>
      <vt:lpstr>A128096330F_Latest</vt:lpstr>
      <vt:lpstr>A128096334R</vt:lpstr>
      <vt:lpstr>A128096334R_Data</vt:lpstr>
      <vt:lpstr>A128096334R_Latest</vt:lpstr>
      <vt:lpstr>A128096338X</vt:lpstr>
      <vt:lpstr>A128096338X_Data</vt:lpstr>
      <vt:lpstr>A128096338X_Latest</vt:lpstr>
      <vt:lpstr>A128096342R</vt:lpstr>
      <vt:lpstr>A128096342R_Data</vt:lpstr>
      <vt:lpstr>A128096342R_Latest</vt:lpstr>
      <vt:lpstr>A128096346X</vt:lpstr>
      <vt:lpstr>A128096346X_Data</vt:lpstr>
      <vt:lpstr>A128096346X_Latest</vt:lpstr>
      <vt:lpstr>A128096350R</vt:lpstr>
      <vt:lpstr>A128096350R_Data</vt:lpstr>
      <vt:lpstr>A128096350R_Latest</vt:lpstr>
      <vt:lpstr>A128096354X</vt:lpstr>
      <vt:lpstr>A128096354X_Data</vt:lpstr>
      <vt:lpstr>A128096354X_Latest</vt:lpstr>
      <vt:lpstr>A128096358J</vt:lpstr>
      <vt:lpstr>A128096358J_Data</vt:lpstr>
      <vt:lpstr>A128096358J_Latest</vt:lpstr>
      <vt:lpstr>A128096362X</vt:lpstr>
      <vt:lpstr>A128096362X_Data</vt:lpstr>
      <vt:lpstr>A128096362X_Latest</vt:lpstr>
      <vt:lpstr>A128096366J</vt:lpstr>
      <vt:lpstr>A128096366J_Data</vt:lpstr>
      <vt:lpstr>A128096366J_Latest</vt:lpstr>
      <vt:lpstr>A128096370X</vt:lpstr>
      <vt:lpstr>A128096370X_Data</vt:lpstr>
      <vt:lpstr>A128096370X_Latest</vt:lpstr>
      <vt:lpstr>A128096374J</vt:lpstr>
      <vt:lpstr>A128096374J_Data</vt:lpstr>
      <vt:lpstr>A128096374J_Latest</vt:lpstr>
      <vt:lpstr>A128096378T</vt:lpstr>
      <vt:lpstr>A128096378T_Data</vt:lpstr>
      <vt:lpstr>A128096378T_Latest</vt:lpstr>
      <vt:lpstr>A128096382J</vt:lpstr>
      <vt:lpstr>A128096382J_Data</vt:lpstr>
      <vt:lpstr>A128096382J_Latest</vt:lpstr>
      <vt:lpstr>A128096386T</vt:lpstr>
      <vt:lpstr>A128096386T_Data</vt:lpstr>
      <vt:lpstr>A128096386T_Latest</vt:lpstr>
      <vt:lpstr>A128096390J</vt:lpstr>
      <vt:lpstr>A128096390J_Data</vt:lpstr>
      <vt:lpstr>A128096390J_Latest</vt:lpstr>
      <vt:lpstr>A128096394T</vt:lpstr>
      <vt:lpstr>A128096394T_Data</vt:lpstr>
      <vt:lpstr>A128096394T_Latest</vt:lpstr>
      <vt:lpstr>A128096398A</vt:lpstr>
      <vt:lpstr>A128096398A_Data</vt:lpstr>
      <vt:lpstr>A128096398A_Latest</vt:lpstr>
      <vt:lpstr>A128096402F</vt:lpstr>
      <vt:lpstr>A128096402F_Data</vt:lpstr>
      <vt:lpstr>A128096402F_Latest</vt:lpstr>
      <vt:lpstr>A128096406R</vt:lpstr>
      <vt:lpstr>A128096406R_Data</vt:lpstr>
      <vt:lpstr>A128096406R_Latest</vt:lpstr>
      <vt:lpstr>A128096410F</vt:lpstr>
      <vt:lpstr>A128096410F_Data</vt:lpstr>
      <vt:lpstr>A128096410F_Latest</vt:lpstr>
      <vt:lpstr>A128096414R</vt:lpstr>
      <vt:lpstr>A128096414R_Data</vt:lpstr>
      <vt:lpstr>A128096414R_Latest</vt:lpstr>
      <vt:lpstr>A128096418X</vt:lpstr>
      <vt:lpstr>A128096418X_Data</vt:lpstr>
      <vt:lpstr>A128096418X_Latest</vt:lpstr>
      <vt:lpstr>A128096422R</vt:lpstr>
      <vt:lpstr>A128096422R_Data</vt:lpstr>
      <vt:lpstr>A128096422R_Latest</vt:lpstr>
      <vt:lpstr>A128096426X</vt:lpstr>
      <vt:lpstr>A128096426X_Data</vt:lpstr>
      <vt:lpstr>A128096426X_Latest</vt:lpstr>
      <vt:lpstr>A128096430R</vt:lpstr>
      <vt:lpstr>A128096430R_Data</vt:lpstr>
      <vt:lpstr>A128096430R_Latest</vt:lpstr>
      <vt:lpstr>A128096434X</vt:lpstr>
      <vt:lpstr>A128096434X_Data</vt:lpstr>
      <vt:lpstr>A128096434X_Latest</vt:lpstr>
      <vt:lpstr>A128096438J</vt:lpstr>
      <vt:lpstr>A128096438J_Data</vt:lpstr>
      <vt:lpstr>A128096438J_Latest</vt:lpstr>
      <vt:lpstr>A128096442X</vt:lpstr>
      <vt:lpstr>A128096442X_Data</vt:lpstr>
      <vt:lpstr>A128096442X_Latest</vt:lpstr>
      <vt:lpstr>A128096446J</vt:lpstr>
      <vt:lpstr>A128096446J_Data</vt:lpstr>
      <vt:lpstr>A128096446J_Latest</vt:lpstr>
      <vt:lpstr>A128096450X</vt:lpstr>
      <vt:lpstr>A128096450X_Data</vt:lpstr>
      <vt:lpstr>A128096450X_Latest</vt:lpstr>
      <vt:lpstr>A128096454J</vt:lpstr>
      <vt:lpstr>A128096454J_Data</vt:lpstr>
      <vt:lpstr>A128096454J_Latest</vt:lpstr>
      <vt:lpstr>A128096458T</vt:lpstr>
      <vt:lpstr>A128096458T_Data</vt:lpstr>
      <vt:lpstr>A128096458T_Latest</vt:lpstr>
      <vt:lpstr>A128096462J</vt:lpstr>
      <vt:lpstr>A128096462J_Data</vt:lpstr>
      <vt:lpstr>A128096462J_Latest</vt:lpstr>
      <vt:lpstr>A128096466T</vt:lpstr>
      <vt:lpstr>A128096466T_Data</vt:lpstr>
      <vt:lpstr>A128096466T_Latest</vt:lpstr>
      <vt:lpstr>A128096486A</vt:lpstr>
      <vt:lpstr>A128096486A_Data</vt:lpstr>
      <vt:lpstr>A128096486A_Latest</vt:lpstr>
      <vt:lpstr>A128096494A</vt:lpstr>
      <vt:lpstr>A128096494A_Data</vt:lpstr>
      <vt:lpstr>A128096494A_Latest</vt:lpstr>
      <vt:lpstr>A128096498K</vt:lpstr>
      <vt:lpstr>A128096498K_Data</vt:lpstr>
      <vt:lpstr>A128096498K_Latest</vt:lpstr>
      <vt:lpstr>A128096502R</vt:lpstr>
      <vt:lpstr>A128096502R_Data</vt:lpstr>
      <vt:lpstr>A128096502R_Latest</vt:lpstr>
      <vt:lpstr>A128096506X</vt:lpstr>
      <vt:lpstr>A128096506X_Data</vt:lpstr>
      <vt:lpstr>A128096506X_Latest</vt:lpstr>
      <vt:lpstr>A128096510R</vt:lpstr>
      <vt:lpstr>A128096510R_Data</vt:lpstr>
      <vt:lpstr>A128096510R_Latest</vt:lpstr>
      <vt:lpstr>A128096514X</vt:lpstr>
      <vt:lpstr>A128096514X_Data</vt:lpstr>
      <vt:lpstr>A128096514X_Latest</vt:lpstr>
      <vt:lpstr>A128096518J</vt:lpstr>
      <vt:lpstr>A128096518J_Data</vt:lpstr>
      <vt:lpstr>A128096518J_Latest</vt:lpstr>
      <vt:lpstr>A128096522X</vt:lpstr>
      <vt:lpstr>A128096522X_Data</vt:lpstr>
      <vt:lpstr>A128096522X_Latest</vt:lpstr>
      <vt:lpstr>A128096526J</vt:lpstr>
      <vt:lpstr>A128096526J_Data</vt:lpstr>
      <vt:lpstr>A128096526J_Latest</vt:lpstr>
      <vt:lpstr>A128096530X</vt:lpstr>
      <vt:lpstr>A128096530X_Data</vt:lpstr>
      <vt:lpstr>A128096530X_Latest</vt:lpstr>
      <vt:lpstr>A128096534J</vt:lpstr>
      <vt:lpstr>A128096534J_Data</vt:lpstr>
      <vt:lpstr>A128096534J_Latest</vt:lpstr>
      <vt:lpstr>A128096538T</vt:lpstr>
      <vt:lpstr>A128096538T_Data</vt:lpstr>
      <vt:lpstr>A128096538T_Latest</vt:lpstr>
      <vt:lpstr>A128096542J</vt:lpstr>
      <vt:lpstr>A128096542J_Data</vt:lpstr>
      <vt:lpstr>A128096542J_Latest</vt:lpstr>
      <vt:lpstr>A128096546T</vt:lpstr>
      <vt:lpstr>A128096546T_Data</vt:lpstr>
      <vt:lpstr>A128096546T_Latest</vt:lpstr>
      <vt:lpstr>A128096550J</vt:lpstr>
      <vt:lpstr>A128096550J_Data</vt:lpstr>
      <vt:lpstr>A128096550J_Latest</vt:lpstr>
      <vt:lpstr>A128096554T</vt:lpstr>
      <vt:lpstr>A128096554T_Data</vt:lpstr>
      <vt:lpstr>A128096554T_Latest</vt:lpstr>
      <vt:lpstr>A128096558A</vt:lpstr>
      <vt:lpstr>A128096558A_Data</vt:lpstr>
      <vt:lpstr>A128096558A_Latest</vt:lpstr>
      <vt:lpstr>A128096562T</vt:lpstr>
      <vt:lpstr>A128096562T_Data</vt:lpstr>
      <vt:lpstr>A128096562T_Latest</vt:lpstr>
      <vt:lpstr>A128096566A</vt:lpstr>
      <vt:lpstr>A128096566A_Data</vt:lpstr>
      <vt:lpstr>A128096566A_Latest</vt:lpstr>
      <vt:lpstr>A128096574A</vt:lpstr>
      <vt:lpstr>A128096574A_Data</vt:lpstr>
      <vt:lpstr>A128096574A_Latest</vt:lpstr>
      <vt:lpstr>A128096578K</vt:lpstr>
      <vt:lpstr>A128096578K_Data</vt:lpstr>
      <vt:lpstr>A128096578K_Latest</vt:lpstr>
      <vt:lpstr>A128096582A</vt:lpstr>
      <vt:lpstr>A128096582A_Data</vt:lpstr>
      <vt:lpstr>A128096582A_Latest</vt:lpstr>
      <vt:lpstr>A128096586K</vt:lpstr>
      <vt:lpstr>A128096586K_Data</vt:lpstr>
      <vt:lpstr>A128096586K_Latest</vt:lpstr>
      <vt:lpstr>A128096590A</vt:lpstr>
      <vt:lpstr>A128096590A_Data</vt:lpstr>
      <vt:lpstr>A128096590A_Latest</vt:lpstr>
      <vt:lpstr>A128096594K</vt:lpstr>
      <vt:lpstr>A128096594K_Data</vt:lpstr>
      <vt:lpstr>A128096594K_Latest</vt:lpstr>
      <vt:lpstr>A128096598V</vt:lpstr>
      <vt:lpstr>A128096598V_Data</vt:lpstr>
      <vt:lpstr>A128096598V_Latest</vt:lpstr>
      <vt:lpstr>A128096602X</vt:lpstr>
      <vt:lpstr>A128096602X_Data</vt:lpstr>
      <vt:lpstr>A128096602X_Latest</vt:lpstr>
      <vt:lpstr>A128096606J</vt:lpstr>
      <vt:lpstr>A128096606J_Data</vt:lpstr>
      <vt:lpstr>A128096606J_Latest</vt:lpstr>
      <vt:lpstr>A128096610X</vt:lpstr>
      <vt:lpstr>A128096610X_Data</vt:lpstr>
      <vt:lpstr>A128096610X_Latest</vt:lpstr>
      <vt:lpstr>A128096614J</vt:lpstr>
      <vt:lpstr>A128096614J_Data</vt:lpstr>
      <vt:lpstr>A128096614J_Latest</vt:lpstr>
      <vt:lpstr>A128096618T</vt:lpstr>
      <vt:lpstr>A128096618T_Data</vt:lpstr>
      <vt:lpstr>A128096618T_Latest</vt:lpstr>
      <vt:lpstr>A128096622J</vt:lpstr>
      <vt:lpstr>A128096622J_Data</vt:lpstr>
      <vt:lpstr>A128096622J_Latest</vt:lpstr>
      <vt:lpstr>A128096626T</vt:lpstr>
      <vt:lpstr>A128096626T_Data</vt:lpstr>
      <vt:lpstr>A128096626T_Latest</vt:lpstr>
      <vt:lpstr>A128096630J</vt:lpstr>
      <vt:lpstr>A128096630J_Data</vt:lpstr>
      <vt:lpstr>A128096630J_Latest</vt:lpstr>
      <vt:lpstr>A128098074T</vt:lpstr>
      <vt:lpstr>A128098074T_Data</vt:lpstr>
      <vt:lpstr>A128098074T_Latest</vt:lpstr>
      <vt:lpstr>A128098078A</vt:lpstr>
      <vt:lpstr>A128098078A_Data</vt:lpstr>
      <vt:lpstr>A128098078A_Latest</vt:lpstr>
      <vt:lpstr>A128098082T</vt:lpstr>
      <vt:lpstr>A128098082T_Data</vt:lpstr>
      <vt:lpstr>A128098082T_Latest</vt:lpstr>
      <vt:lpstr>A128098086A</vt:lpstr>
      <vt:lpstr>A128098086A_Data</vt:lpstr>
      <vt:lpstr>A128098086A_Latest</vt:lpstr>
      <vt:lpstr>A128098090T</vt:lpstr>
      <vt:lpstr>A128098090T_Data</vt:lpstr>
      <vt:lpstr>A128098090T_Latest</vt:lpstr>
      <vt:lpstr>A128098426K</vt:lpstr>
      <vt:lpstr>A128098426K_Data</vt:lpstr>
      <vt:lpstr>A128098426K_Latest</vt:lpstr>
      <vt:lpstr>A128098430A</vt:lpstr>
      <vt:lpstr>A128098430A_Data</vt:lpstr>
      <vt:lpstr>A128098430A_Latest</vt:lpstr>
      <vt:lpstr>A128098434K</vt:lpstr>
      <vt:lpstr>A128098434K_Data</vt:lpstr>
      <vt:lpstr>A128098434K_Latest</vt:lpstr>
      <vt:lpstr>A128098438V</vt:lpstr>
      <vt:lpstr>A128098438V_Data</vt:lpstr>
      <vt:lpstr>A128098438V_Latest</vt:lpstr>
      <vt:lpstr>A128098442K</vt:lpstr>
      <vt:lpstr>A128098442K_Data</vt:lpstr>
      <vt:lpstr>A128098442K_Latest</vt:lpstr>
      <vt:lpstr>A128098446V</vt:lpstr>
      <vt:lpstr>A128098446V_Data</vt:lpstr>
      <vt:lpstr>A128098446V_Latest</vt:lpstr>
      <vt:lpstr>A128098450K</vt:lpstr>
      <vt:lpstr>A128098450K_Data</vt:lpstr>
      <vt:lpstr>A128098450K_Latest</vt:lpstr>
      <vt:lpstr>A128098454V</vt:lpstr>
      <vt:lpstr>A128098454V_Data</vt:lpstr>
      <vt:lpstr>A128098454V_Latest</vt:lpstr>
      <vt:lpstr>A128098458C</vt:lpstr>
      <vt:lpstr>A128098458C_Data</vt:lpstr>
      <vt:lpstr>A128098458C_Latest</vt:lpstr>
      <vt:lpstr>A128098462V</vt:lpstr>
      <vt:lpstr>A128098462V_Data</vt:lpstr>
      <vt:lpstr>A128098462V_Latest</vt:lpstr>
      <vt:lpstr>A128098466C</vt:lpstr>
      <vt:lpstr>A128098466C_Data</vt:lpstr>
      <vt:lpstr>A128098466C_Latest</vt:lpstr>
      <vt:lpstr>A128098470V</vt:lpstr>
      <vt:lpstr>A128098470V_Data</vt:lpstr>
      <vt:lpstr>A128098470V_Latest</vt:lpstr>
      <vt:lpstr>A128098474C</vt:lpstr>
      <vt:lpstr>A128098474C_Data</vt:lpstr>
      <vt:lpstr>A128098474C_Latest</vt:lpstr>
      <vt:lpstr>A128098478L</vt:lpstr>
      <vt:lpstr>A128098478L_Data</vt:lpstr>
      <vt:lpstr>A128098478L_Latest</vt:lpstr>
      <vt:lpstr>A128098482C</vt:lpstr>
      <vt:lpstr>A128098482C_Data</vt:lpstr>
      <vt:lpstr>A128098482C_Latest</vt:lpstr>
      <vt:lpstr>A128098486L</vt:lpstr>
      <vt:lpstr>A128098486L_Data</vt:lpstr>
      <vt:lpstr>A128098486L_Latest</vt:lpstr>
      <vt:lpstr>A128098490C</vt:lpstr>
      <vt:lpstr>A128098490C_Data</vt:lpstr>
      <vt:lpstr>A128098490C_Latest</vt:lpstr>
      <vt:lpstr>A128098494L</vt:lpstr>
      <vt:lpstr>A128098494L_Data</vt:lpstr>
      <vt:lpstr>A128098494L_Latest</vt:lpstr>
      <vt:lpstr>A128098498W</vt:lpstr>
      <vt:lpstr>A128098498W_Data</vt:lpstr>
      <vt:lpstr>A128098498W_Latest</vt:lpstr>
      <vt:lpstr>A128098502A</vt:lpstr>
      <vt:lpstr>A128098502A_Data</vt:lpstr>
      <vt:lpstr>A128098502A_Latest</vt:lpstr>
      <vt:lpstr>A128098506K</vt:lpstr>
      <vt:lpstr>A128098506K_Data</vt:lpstr>
      <vt:lpstr>A128098506K_Latest</vt:lpstr>
      <vt:lpstr>A128098510A</vt:lpstr>
      <vt:lpstr>A128098510A_Data</vt:lpstr>
      <vt:lpstr>A128098510A_Latest</vt:lpstr>
      <vt:lpstr>A128098514K</vt:lpstr>
      <vt:lpstr>A128098514K_Data</vt:lpstr>
      <vt:lpstr>A128098514K_Latest</vt:lpstr>
      <vt:lpstr>A128098518V</vt:lpstr>
      <vt:lpstr>A128098518V_Data</vt:lpstr>
      <vt:lpstr>A128098518V_Latest</vt:lpstr>
      <vt:lpstr>A128098522K</vt:lpstr>
      <vt:lpstr>A128098522K_Data</vt:lpstr>
      <vt:lpstr>A128098522K_Latest</vt:lpstr>
      <vt:lpstr>A128098526V</vt:lpstr>
      <vt:lpstr>A128098526V_Data</vt:lpstr>
      <vt:lpstr>A128098526V_Latest</vt:lpstr>
      <vt:lpstr>A128098530K</vt:lpstr>
      <vt:lpstr>A128098530K_Data</vt:lpstr>
      <vt:lpstr>A128098530K_Latest</vt:lpstr>
      <vt:lpstr>A128098534V</vt:lpstr>
      <vt:lpstr>A128098534V_Data</vt:lpstr>
      <vt:lpstr>A128098534V_Latest</vt:lpstr>
      <vt:lpstr>A128098538C</vt:lpstr>
      <vt:lpstr>A128098538C_Data</vt:lpstr>
      <vt:lpstr>A128098538C_Latest</vt:lpstr>
      <vt:lpstr>A128098542V</vt:lpstr>
      <vt:lpstr>A128098542V_Data</vt:lpstr>
      <vt:lpstr>A128098542V_Latest</vt:lpstr>
      <vt:lpstr>A128098546C</vt:lpstr>
      <vt:lpstr>A128098546C_Data</vt:lpstr>
      <vt:lpstr>A128098546C_Latest</vt:lpstr>
      <vt:lpstr>A128098550V</vt:lpstr>
      <vt:lpstr>A128098550V_Data</vt:lpstr>
      <vt:lpstr>A128098550V_Latest</vt:lpstr>
      <vt:lpstr>A128098554C</vt:lpstr>
      <vt:lpstr>A128098554C_Data</vt:lpstr>
      <vt:lpstr>A128098554C_Latest</vt:lpstr>
      <vt:lpstr>A128098558L</vt:lpstr>
      <vt:lpstr>A128098558L_Data</vt:lpstr>
      <vt:lpstr>A128098558L_Latest</vt:lpstr>
      <vt:lpstr>A128098562C</vt:lpstr>
      <vt:lpstr>A128098562C_Data</vt:lpstr>
      <vt:lpstr>A128098562C_Latest</vt:lpstr>
      <vt:lpstr>A128098566L</vt:lpstr>
      <vt:lpstr>A128098566L_Data</vt:lpstr>
      <vt:lpstr>A128098566L_Latest</vt:lpstr>
      <vt:lpstr>A128098570C</vt:lpstr>
      <vt:lpstr>A128098570C_Data</vt:lpstr>
      <vt:lpstr>A128098570C_Latest</vt:lpstr>
      <vt:lpstr>A128098574L</vt:lpstr>
      <vt:lpstr>A128098574L_Data</vt:lpstr>
      <vt:lpstr>A128098574L_Latest</vt:lpstr>
      <vt:lpstr>A128098578W</vt:lpstr>
      <vt:lpstr>A128098578W_Data</vt:lpstr>
      <vt:lpstr>A128098578W_Latest</vt:lpstr>
      <vt:lpstr>A128098582L</vt:lpstr>
      <vt:lpstr>A128098582L_Data</vt:lpstr>
      <vt:lpstr>A128098582L_Latest</vt:lpstr>
      <vt:lpstr>A128098586W</vt:lpstr>
      <vt:lpstr>A128098586W_Data</vt:lpstr>
      <vt:lpstr>A128098586W_Latest</vt:lpstr>
      <vt:lpstr>A128098590L</vt:lpstr>
      <vt:lpstr>A128098590L_Data</vt:lpstr>
      <vt:lpstr>A128098590L_Latest</vt:lpstr>
      <vt:lpstr>A128098594W</vt:lpstr>
      <vt:lpstr>A128098594W_Data</vt:lpstr>
      <vt:lpstr>A128098594W_Latest</vt:lpstr>
      <vt:lpstr>A128098598F</vt:lpstr>
      <vt:lpstr>A128098598F_Data</vt:lpstr>
      <vt:lpstr>A128098598F_Latest</vt:lpstr>
      <vt:lpstr>A128098606V</vt:lpstr>
      <vt:lpstr>A128098606V_Data</vt:lpstr>
      <vt:lpstr>A128098606V_Latest</vt:lpstr>
      <vt:lpstr>A128098610K</vt:lpstr>
      <vt:lpstr>A128098610K_Data</vt:lpstr>
      <vt:lpstr>A128098610K_Latest</vt:lpstr>
      <vt:lpstr>A128098614V</vt:lpstr>
      <vt:lpstr>A128098614V_Data</vt:lpstr>
      <vt:lpstr>A128098614V_Latest</vt:lpstr>
      <vt:lpstr>A128098618C</vt:lpstr>
      <vt:lpstr>A128098618C_Data</vt:lpstr>
      <vt:lpstr>A128098618C_Latest</vt:lpstr>
      <vt:lpstr>A128098622V</vt:lpstr>
      <vt:lpstr>A128098622V_Data</vt:lpstr>
      <vt:lpstr>A128098622V_Latest</vt:lpstr>
      <vt:lpstr>A128098626C</vt:lpstr>
      <vt:lpstr>A128098626C_Data</vt:lpstr>
      <vt:lpstr>A128098626C_Latest</vt:lpstr>
      <vt:lpstr>A128098630V</vt:lpstr>
      <vt:lpstr>A128098630V_Data</vt:lpstr>
      <vt:lpstr>A128098630V_Latest</vt:lpstr>
      <vt:lpstr>A128098634C</vt:lpstr>
      <vt:lpstr>A128098634C_Data</vt:lpstr>
      <vt:lpstr>A128098634C_Latest</vt:lpstr>
      <vt:lpstr>A128098638L</vt:lpstr>
      <vt:lpstr>A128098638L_Data</vt:lpstr>
      <vt:lpstr>A128098638L_Latest</vt:lpstr>
      <vt:lpstr>A128098642C</vt:lpstr>
      <vt:lpstr>A128098642C_Data</vt:lpstr>
      <vt:lpstr>A128098642C_Latest</vt:lpstr>
      <vt:lpstr>A128098646L</vt:lpstr>
      <vt:lpstr>A128098646L_Data</vt:lpstr>
      <vt:lpstr>A128098646L_Latest</vt:lpstr>
      <vt:lpstr>A128098650C</vt:lpstr>
      <vt:lpstr>A128098650C_Data</vt:lpstr>
      <vt:lpstr>A128098650C_Latest</vt:lpstr>
      <vt:lpstr>A128098654L</vt:lpstr>
      <vt:lpstr>A128098654L_Data</vt:lpstr>
      <vt:lpstr>A128098654L_Latest</vt:lpstr>
      <vt:lpstr>A128098658W</vt:lpstr>
      <vt:lpstr>A128098658W_Data</vt:lpstr>
      <vt:lpstr>A128098658W_Latest</vt:lpstr>
      <vt:lpstr>A128098662L</vt:lpstr>
      <vt:lpstr>A128098662L_Data</vt:lpstr>
      <vt:lpstr>A128098662L_Latest</vt:lpstr>
      <vt:lpstr>A128098670L</vt:lpstr>
      <vt:lpstr>A128098670L_Data</vt:lpstr>
      <vt:lpstr>A128098670L_Latest</vt:lpstr>
      <vt:lpstr>A128098674W</vt:lpstr>
      <vt:lpstr>A128098674W_Data</vt:lpstr>
      <vt:lpstr>A128098674W_Latest</vt:lpstr>
      <vt:lpstr>A128098678F</vt:lpstr>
      <vt:lpstr>A128098678F_Data</vt:lpstr>
      <vt:lpstr>A128098678F_Latest</vt:lpstr>
      <vt:lpstr>A128098682W</vt:lpstr>
      <vt:lpstr>A128098682W_Data</vt:lpstr>
      <vt:lpstr>A128098682W_Latest</vt:lpstr>
      <vt:lpstr>A128098686F</vt:lpstr>
      <vt:lpstr>A128098686F_Data</vt:lpstr>
      <vt:lpstr>A128098686F_Latest</vt:lpstr>
      <vt:lpstr>A128098690W</vt:lpstr>
      <vt:lpstr>A128098690W_Data</vt:lpstr>
      <vt:lpstr>A128098690W_Latest</vt:lpstr>
      <vt:lpstr>A128098694F</vt:lpstr>
      <vt:lpstr>A128098694F_Data</vt:lpstr>
      <vt:lpstr>A128098694F_Latest</vt:lpstr>
      <vt:lpstr>A128098698R</vt:lpstr>
      <vt:lpstr>A128098698R_Data</vt:lpstr>
      <vt:lpstr>A128098698R_Latest</vt:lpstr>
      <vt:lpstr>A128098702V</vt:lpstr>
      <vt:lpstr>A128098702V_Data</vt:lpstr>
      <vt:lpstr>A128098702V_Latest</vt:lpstr>
      <vt:lpstr>A128098706C</vt:lpstr>
      <vt:lpstr>A128098706C_Data</vt:lpstr>
      <vt:lpstr>A128098706C_Latest</vt:lpstr>
      <vt:lpstr>A128098710V</vt:lpstr>
      <vt:lpstr>A128098710V_Data</vt:lpstr>
      <vt:lpstr>A128098710V_Latest</vt:lpstr>
      <vt:lpstr>A128098714C</vt:lpstr>
      <vt:lpstr>A128098714C_Data</vt:lpstr>
      <vt:lpstr>A128098714C_Latest</vt:lpstr>
      <vt:lpstr>A128098718L</vt:lpstr>
      <vt:lpstr>A128098718L_Data</vt:lpstr>
      <vt:lpstr>A128098718L_Latest</vt:lpstr>
      <vt:lpstr>A128098722C</vt:lpstr>
      <vt:lpstr>A128098722C_Data</vt:lpstr>
      <vt:lpstr>A128098722C_Latest</vt:lpstr>
      <vt:lpstr>A128098726L</vt:lpstr>
      <vt:lpstr>A128098726L_Data</vt:lpstr>
      <vt:lpstr>A128098726L_Latest</vt:lpstr>
      <vt:lpstr>A128098730C</vt:lpstr>
      <vt:lpstr>A128098730C_Data</vt:lpstr>
      <vt:lpstr>A128098730C_Latest</vt:lpstr>
      <vt:lpstr>A128098734L</vt:lpstr>
      <vt:lpstr>A128098734L_Data</vt:lpstr>
      <vt:lpstr>A128098734L_Latest</vt:lpstr>
      <vt:lpstr>A128098738W</vt:lpstr>
      <vt:lpstr>A128098738W_Data</vt:lpstr>
      <vt:lpstr>A128098738W_Latest</vt:lpstr>
      <vt:lpstr>A128098742L</vt:lpstr>
      <vt:lpstr>A128098742L_Data</vt:lpstr>
      <vt:lpstr>A128098742L_Latest</vt:lpstr>
      <vt:lpstr>A128098746W</vt:lpstr>
      <vt:lpstr>A128098746W_Data</vt:lpstr>
      <vt:lpstr>A128098746W_Latest</vt:lpstr>
      <vt:lpstr>A128098750L</vt:lpstr>
      <vt:lpstr>A128098750L_Data</vt:lpstr>
      <vt:lpstr>A128098750L_Latest</vt:lpstr>
      <vt:lpstr>A128098754W</vt:lpstr>
      <vt:lpstr>A128098754W_Data</vt:lpstr>
      <vt:lpstr>A128098754W_Latest</vt:lpstr>
      <vt:lpstr>A128098758F</vt:lpstr>
      <vt:lpstr>A128098758F_Data</vt:lpstr>
      <vt:lpstr>A128098758F_Latest</vt:lpstr>
      <vt:lpstr>A128098762W</vt:lpstr>
      <vt:lpstr>A128098762W_Data</vt:lpstr>
      <vt:lpstr>A128098762W_Latest</vt:lpstr>
      <vt:lpstr>Date_Range</vt:lpstr>
      <vt:lpstr>Date_Range_Data</vt:lpstr>
    </vt:vector>
  </TitlesOfParts>
  <Company>Australian Bureau of Statistics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Sam Smith</cp:lastModifiedBy>
  <dcterms:created xsi:type="dcterms:W3CDTF">2023-05-29T12:44:58Z</dcterms:created>
  <dcterms:modified xsi:type="dcterms:W3CDTF">2023-06-21T06:47:22Z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2023-05-29T21:20:13Z</vt:lpwstr>
  </property>
  <property fmtid="{D5CDD505-2E9C-101B-9397-08002B2CF9AE}" pid="4" name="MSIP_Label_c8e5a7ee-c283-40b0-98eb-fa437df4c031_Method">
    <vt:lpwstr>Standard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aad234a8-9141-4b23-a195-4741c7d9e634</vt:lpwstr>
  </property>
  <property fmtid="{D5CDD505-2E9C-101B-9397-08002B2CF9AE}" pid="8" name="MSIP_Label_c8e5a7ee-c283-40b0-98eb-fa437df4c031_ContentBits">
    <vt:lpwstr>0</vt:lpwstr>
  </property>
</Properties>
</file>